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tables/table3.xml" ContentType="application/vnd.openxmlformats-officedocument.spreadsheetml.table+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Ex5.xml" ContentType="application/vnd.ms-office.chartex+xml"/>
  <Override PartName="/xl/charts/style10.xml" ContentType="application/vnd.ms-office.chartstyle+xml"/>
  <Override PartName="/xl/charts/colors10.xml" ContentType="application/vnd.ms-office.chartcolorstyle+xml"/>
  <Override PartName="/xl/charts/chartEx6.xml" ContentType="application/vnd.ms-office.chartex+xml"/>
  <Override PartName="/xl/charts/style11.xml" ContentType="application/vnd.ms-office.chartstyle+xml"/>
  <Override PartName="/xl/charts/colors11.xml" ContentType="application/vnd.ms-office.chartcolorstyle+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14.xml" ContentType="application/vnd.ms-office.chartstyle+xml"/>
  <Override PartName="/xl/charts/colors14.xml" ContentType="application/vnd.ms-office.chartcolorstyle+xml"/>
  <Override PartName="/xl/charts/chart7.xml" ContentType="application/vnd.openxmlformats-officedocument.drawingml.chart+xml"/>
  <Override PartName="/xl/charts/style15.xml" ContentType="application/vnd.ms-office.chartstyle+xml"/>
  <Override PartName="/xl/charts/colors15.xml" ContentType="application/vnd.ms-office.chartcolorstyle+xml"/>
  <Override PartName="/xl/charts/chart8.xml" ContentType="application/vnd.openxmlformats-officedocument.drawingml.chart+xml"/>
  <Override PartName="/xl/charts/style16.xml" ContentType="application/vnd.ms-office.chartstyle+xml"/>
  <Override PartName="/xl/charts/colors16.xml" ContentType="application/vnd.ms-office.chartcolorstyle+xml"/>
  <Override PartName="/xl/charts/chart9.xml" ContentType="application/vnd.openxmlformats-officedocument.drawingml.chart+xml"/>
  <Override PartName="/xl/charts/style17.xml" ContentType="application/vnd.ms-office.chartstyle+xml"/>
  <Override PartName="/xl/charts/colors17.xml" ContentType="application/vnd.ms-office.chartcolorstyle+xml"/>
  <Override PartName="/xl/charts/chart10.xml" ContentType="application/vnd.openxmlformats-officedocument.drawingml.chart+xml"/>
  <Override PartName="/xl/charts/style18.xml" ContentType="application/vnd.ms-office.chartstyle+xml"/>
  <Override PartName="/xl/charts/colors18.xml" ContentType="application/vnd.ms-office.chartcolorstyle+xml"/>
  <Override PartName="/xl/charts/chart11.xml" ContentType="application/vnd.openxmlformats-officedocument.drawingml.chart+xml"/>
  <Override PartName="/xl/charts/style19.xml" ContentType="application/vnd.ms-office.chartstyle+xml"/>
  <Override PartName="/xl/charts/colors19.xml" ContentType="application/vnd.ms-office.chartcolorstyle+xml"/>
  <Override PartName="/xl/charts/chart12.xml" ContentType="application/vnd.openxmlformats-officedocument.drawingml.chart+xml"/>
  <Override PartName="/xl/charts/style20.xml" ContentType="application/vnd.ms-office.chartstyle+xml"/>
  <Override PartName="/xl/charts/colors20.xml" ContentType="application/vnd.ms-office.chartcolorstyle+xml"/>
  <Override PartName="/xl/charts/chart13.xml" ContentType="application/vnd.openxmlformats-officedocument.drawingml.chart+xml"/>
  <Override PartName="/xl/charts/style21.xml" ContentType="application/vnd.ms-office.chartstyle+xml"/>
  <Override PartName="/xl/charts/colors21.xml" ContentType="application/vnd.ms-office.chartcolorstyle+xml"/>
  <Override PartName="/xl/charts/chart14.xml" ContentType="application/vnd.openxmlformats-officedocument.drawingml.chart+xml"/>
  <Override PartName="/xl/charts/style22.xml" ContentType="application/vnd.ms-office.chartstyle+xml"/>
  <Override PartName="/xl/charts/colors22.xml" ContentType="application/vnd.ms-office.chartcolorstyle+xml"/>
  <Override PartName="/xl/charts/chart1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4.xml" ContentType="application/vnd.openxmlformats-officedocument.drawing+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5.xml" ContentType="application/vnd.openxmlformats-officedocument.drawing+xml"/>
  <Override PartName="/xl/charts/chart16.xml" ContentType="application/vnd.openxmlformats-officedocument.drawingml.chart+xml"/>
  <Override PartName="/xl/charts/style24.xml" ContentType="application/vnd.ms-office.chartstyle+xml"/>
  <Override PartName="/xl/charts/colors24.xml" ContentType="application/vnd.ms-office.chartcolorstyle+xml"/>
  <Override PartName="/xl/charts/chart17.xml" ContentType="application/vnd.openxmlformats-officedocument.drawingml.chart+xml"/>
  <Override PartName="/xl/charts/style25.xml" ContentType="application/vnd.ms-office.chartstyle+xml"/>
  <Override PartName="/xl/charts/colors25.xml" ContentType="application/vnd.ms-office.chartcolorstyle+xml"/>
  <Override PartName="/xl/charts/chart18.xml" ContentType="application/vnd.openxmlformats-officedocument.drawingml.chart+xml"/>
  <Override PartName="/xl/charts/style26.xml" ContentType="application/vnd.ms-office.chartstyle+xml"/>
  <Override PartName="/xl/charts/colors26.xml" ContentType="application/vnd.ms-office.chartcolorstyle+xml"/>
  <Override PartName="/xl/charts/chart19.xml" ContentType="application/vnd.openxmlformats-officedocument.drawingml.chart+xml"/>
  <Override PartName="/xl/charts/style27.xml" ContentType="application/vnd.ms-office.chartstyle+xml"/>
  <Override PartName="/xl/charts/colors27.xml" ContentType="application/vnd.ms-office.chartcolorstyle+xml"/>
  <Override PartName="/xl/charts/chart20.xml" ContentType="application/vnd.openxmlformats-officedocument.drawingml.chart+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hidePivotFieldList="1" defaultThemeVersion="202300"/>
  <mc:AlternateContent xmlns:mc="http://schemas.openxmlformats.org/markup-compatibility/2006">
    <mc:Choice Requires="x15">
      <x15ac:absPath xmlns:x15ac="http://schemas.microsoft.com/office/spreadsheetml/2010/11/ac" url="/Users/chelseajones/Desktop/Data Science/Practice Data Sets/customer-churn-prediction-2020/"/>
    </mc:Choice>
  </mc:AlternateContent>
  <xr:revisionPtr revIDLastSave="0" documentId="13_ncr:1_{B94F401D-0DEF-404F-9E02-41F436566127}" xr6:coauthVersionLast="47" xr6:coauthVersionMax="47" xr10:uidLastSave="{00000000-0000-0000-0000-000000000000}"/>
  <bookViews>
    <workbookView xWindow="1280" yWindow="500" windowWidth="27380" windowHeight="16940" activeTab="2" xr2:uid="{BCC0585D-F2FF-8243-997C-99DBA17A78DB}"/>
  </bookViews>
  <sheets>
    <sheet name="report" sheetId="5" r:id="rId1"/>
    <sheet name="original_data" sheetId="3" r:id="rId2"/>
    <sheet name="cleaned_data" sheetId="8" r:id="rId3"/>
    <sheet name="summary_stats" sheetId="9" r:id="rId4"/>
    <sheet name="pivots_churn_vmail" sheetId="6" r:id="rId5"/>
    <sheet name="sig_groups" sheetId="15" state="hidden" r:id="rId6"/>
    <sheet name="significance" sheetId="7" r:id="rId7"/>
    <sheet name="pivots_state" sheetId="13" r:id="rId8"/>
    <sheet name="metadata" sheetId="10" r:id="rId9"/>
  </sheets>
  <definedNames>
    <definedName name="_xlchart.v1.0" hidden="1">cleaned_data!$G$1</definedName>
    <definedName name="_xlchart.v1.1" hidden="1">cleaned_data!$G$2:$G$4251</definedName>
    <definedName name="_xlchart.v1.10" hidden="1">cleaned_data!$O$1</definedName>
    <definedName name="_xlchart.v1.11" hidden="1">cleaned_data!$O$2:$O$4251</definedName>
    <definedName name="_xlchart.v1.12" hidden="1">cleaned_data!$S$1</definedName>
    <definedName name="_xlchart.v1.13" hidden="1">cleaned_data!$S$2:$S$4251</definedName>
    <definedName name="_xlchart.v1.14" hidden="1">cleaned_data!$F$1</definedName>
    <definedName name="_xlchart.v1.15" hidden="1">cleaned_data!$F$2:$F$4251</definedName>
    <definedName name="_xlchart.v1.16" hidden="1">cleaned_data!$H$1</definedName>
    <definedName name="_xlchart.v1.17" hidden="1">cleaned_data!$H$2:$H$4251</definedName>
    <definedName name="_xlchart.v1.18" hidden="1">cleaned_data!$K$1</definedName>
    <definedName name="_xlchart.v1.19" hidden="1">cleaned_data!$K$2:$K$4251</definedName>
    <definedName name="_xlchart.v1.2" hidden="1">cleaned_data!$J$1</definedName>
    <definedName name="_xlchart.v1.20" hidden="1">cleaned_data!$N$1</definedName>
    <definedName name="_xlchart.v1.21" hidden="1">cleaned_data!$N$2:$N$4251</definedName>
    <definedName name="_xlchart.v1.22" hidden="1">cleaned_data!$I$1</definedName>
    <definedName name="_xlchart.v1.23" hidden="1">cleaned_data!$I$2:$I$4251</definedName>
    <definedName name="_xlchart.v1.24" hidden="1">cleaned_data!$L$1</definedName>
    <definedName name="_xlchart.v1.25" hidden="1">cleaned_data!$L$2:$L$4251</definedName>
    <definedName name="_xlchart.v1.26" hidden="1">cleaned_data!$O$1</definedName>
    <definedName name="_xlchart.v1.27" hidden="1">cleaned_data!$O$2:$O$4251</definedName>
    <definedName name="_xlchart.v1.28" hidden="1">cleaned_data!$G$1</definedName>
    <definedName name="_xlchart.v1.29" hidden="1">cleaned_data!$G$2:$G$4251</definedName>
    <definedName name="_xlchart.v1.3" hidden="1">cleaned_data!$J$2:$J$4251</definedName>
    <definedName name="_xlchart.v1.30" hidden="1">cleaned_data!$J$1</definedName>
    <definedName name="_xlchart.v1.31" hidden="1">cleaned_data!$J$2:$J$4251</definedName>
    <definedName name="_xlchart.v1.32" hidden="1">cleaned_data!$M$1</definedName>
    <definedName name="_xlchart.v1.33" hidden="1">cleaned_data!$M$2:$M$4251</definedName>
    <definedName name="_xlchart.v1.34" hidden="1">cleaned_data!$B$1</definedName>
    <definedName name="_xlchart.v1.35" hidden="1">cleaned_data!$B$2:$B$4251</definedName>
    <definedName name="_xlchart.v1.4" hidden="1">cleaned_data!$M$1</definedName>
    <definedName name="_xlchart.v1.5" hidden="1">cleaned_data!$M$2:$M$4251</definedName>
    <definedName name="_xlchart.v1.6" hidden="1">cleaned_data!$I$1</definedName>
    <definedName name="_xlchart.v1.7" hidden="1">cleaned_data!$I$2:$I$4251</definedName>
    <definedName name="_xlchart.v1.8" hidden="1">cleaned_data!$L$1</definedName>
    <definedName name="_xlchart.v1.9" hidden="1">cleaned_data!$L$2:$L$4251</definedName>
    <definedName name="ExternalData_1" localSheetId="2" hidden="1">cleaned_data!$A$1:$T$4251</definedName>
    <definedName name="ExternalData_1" localSheetId="1" hidden="1">original_data!$A$1:$T$4251</definedName>
  </definedNames>
  <calcPr calcId="191029"/>
  <pivotCaches>
    <pivotCache cacheId="11"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75" i="7" l="1"/>
  <c r="S75" i="7"/>
  <c r="X73" i="7"/>
  <c r="X72" i="7"/>
  <c r="S73" i="7"/>
  <c r="S72" i="7"/>
  <c r="AI2" i="15" a="1"/>
  <c r="AI2" i="15" s="1"/>
  <c r="AH2" i="15" a="1"/>
  <c r="AH2" i="15" s="1"/>
  <c r="Z2" i="15" a="1"/>
  <c r="Z2" i="15" s="1"/>
  <c r="Y2" i="15" a="1"/>
  <c r="Y2" i="15" s="1"/>
  <c r="AG2" i="15" a="1"/>
  <c r="AG2" i="15" s="1"/>
  <c r="AF2" i="15" a="1"/>
  <c r="AF2" i="15" s="1"/>
  <c r="AE2" i="15" a="1"/>
  <c r="AE2" i="15" s="1"/>
  <c r="AD2" i="15" a="1"/>
  <c r="AD2" i="15" s="1"/>
  <c r="X2" i="15" a="1"/>
  <c r="X2" i="15" s="1"/>
  <c r="W2" i="15" a="1"/>
  <c r="W2" i="15" s="1"/>
  <c r="V2" i="15" a="1"/>
  <c r="V2" i="15" s="1"/>
  <c r="U2" i="15" a="1"/>
  <c r="U2" i="15" s="1"/>
  <c r="AC2" i="15" a="1"/>
  <c r="AC2" i="15" s="1"/>
  <c r="AB2" i="15" a="1"/>
  <c r="AB2" i="15" s="1"/>
  <c r="T2" i="15" a="1"/>
  <c r="T2" i="15" s="1"/>
  <c r="S2" i="15" a="1"/>
  <c r="S2" i="15" s="1"/>
  <c r="Q2" i="15" a="1"/>
  <c r="Q2" i="15" s="1"/>
  <c r="P2" i="15" a="1"/>
  <c r="P2" i="15" s="1"/>
  <c r="O2" i="15" a="1"/>
  <c r="O2" i="15" s="1"/>
  <c r="N2" i="15" a="1"/>
  <c r="N2" i="15" s="1"/>
  <c r="M2" i="15" a="1"/>
  <c r="M2" i="15" s="1"/>
  <c r="L2" i="15" a="1"/>
  <c r="L2" i="15" s="1"/>
  <c r="K2" i="15" a="1"/>
  <c r="K2" i="15" s="1"/>
  <c r="J2" i="15" a="1"/>
  <c r="J2" i="15" s="1"/>
  <c r="H2" i="15" a="1"/>
  <c r="H2" i="15" s="1"/>
  <c r="G2" i="15" a="1"/>
  <c r="G2" i="15" s="1"/>
  <c r="F2" i="15" a="1"/>
  <c r="F2" i="15" s="1"/>
  <c r="E2" i="15" a="1"/>
  <c r="E2" i="15" s="1"/>
  <c r="D2" i="15" a="1"/>
  <c r="D2" i="15" s="1"/>
  <c r="C2" i="15" a="1"/>
  <c r="C2" i="15" s="1"/>
  <c r="B2" i="15" a="1"/>
  <c r="B2" i="15" s="1"/>
  <c r="A2" i="15" a="1"/>
  <c r="A2" i="15" s="1"/>
  <c r="I12" i="6" a="1"/>
  <c r="I12" i="6" s="1"/>
  <c r="I11" i="6" a="1"/>
  <c r="I11" i="6" s="1"/>
  <c r="H12" i="6" a="1"/>
  <c r="H12" i="6" s="1"/>
  <c r="H11" i="6" a="1"/>
  <c r="H11" i="6" s="1"/>
  <c r="I10" i="6" a="1"/>
  <c r="I10" i="6" s="1"/>
  <c r="I9" i="6" a="1"/>
  <c r="I9" i="6" s="1"/>
  <c r="H10" i="6" a="1"/>
  <c r="H10" i="6" s="1"/>
  <c r="H9" i="6" a="1"/>
  <c r="H9" i="6" s="1"/>
  <c r="K17" i="6" a="1"/>
  <c r="K17" i="6" s="1"/>
  <c r="J17" i="6" a="1"/>
  <c r="J17" i="6" s="1"/>
  <c r="I17" i="6" a="1"/>
  <c r="I17" i="6" s="1"/>
  <c r="H17" i="6" a="1"/>
  <c r="H17" i="6" s="1"/>
  <c r="K16" i="6" a="1"/>
  <c r="K16" i="6" s="1"/>
  <c r="J16" i="6" a="1"/>
  <c r="J16" i="6" s="1"/>
  <c r="I16" i="6" a="1"/>
  <c r="I16" i="6" s="1"/>
  <c r="H16" i="6" a="1"/>
  <c r="H16" i="6" s="1"/>
  <c r="C58" i="7"/>
  <c r="B58" i="7"/>
  <c r="C57" i="7"/>
  <c r="B57" i="7"/>
  <c r="C41" i="7"/>
  <c r="C40" i="7"/>
  <c r="B41" i="7"/>
  <c r="B40" i="7"/>
  <c r="P12" i="9"/>
  <c r="O12" i="9"/>
  <c r="N12" i="9"/>
  <c r="M12" i="9"/>
  <c r="L12" i="9"/>
  <c r="K12" i="9"/>
  <c r="J12" i="9"/>
  <c r="I12" i="9"/>
  <c r="H12" i="9"/>
  <c r="G12" i="9"/>
  <c r="F12" i="9"/>
  <c r="E12" i="9"/>
  <c r="D12" i="9"/>
  <c r="C12" i="9"/>
  <c r="B12" i="9"/>
  <c r="P11" i="9"/>
  <c r="O11" i="9"/>
  <c r="N11" i="9"/>
  <c r="M11" i="9"/>
  <c r="L11" i="9"/>
  <c r="K11" i="9"/>
  <c r="J11" i="9"/>
  <c r="I11" i="9"/>
  <c r="H11" i="9"/>
  <c r="G11" i="9"/>
  <c r="F11" i="9"/>
  <c r="E11" i="9"/>
  <c r="D11" i="9"/>
  <c r="C11" i="9"/>
  <c r="B11" i="9"/>
  <c r="P10" i="9"/>
  <c r="O10" i="9"/>
  <c r="N10" i="9"/>
  <c r="M10" i="9"/>
  <c r="L10" i="9"/>
  <c r="K10" i="9"/>
  <c r="J10" i="9"/>
  <c r="I10" i="9"/>
  <c r="H10" i="9"/>
  <c r="G10" i="9"/>
  <c r="F10" i="9"/>
  <c r="E10" i="9"/>
  <c r="D10" i="9"/>
  <c r="C10" i="9"/>
  <c r="B10" i="9"/>
  <c r="P9" i="9"/>
  <c r="O9" i="9"/>
  <c r="N9" i="9"/>
  <c r="M9" i="9"/>
  <c r="L9" i="9"/>
  <c r="K9" i="9"/>
  <c r="J9" i="9"/>
  <c r="I9" i="9"/>
  <c r="H9" i="9"/>
  <c r="G9" i="9"/>
  <c r="F9" i="9"/>
  <c r="E9" i="9"/>
  <c r="D9" i="9"/>
  <c r="C9" i="9"/>
  <c r="B9" i="9"/>
  <c r="P8" i="9"/>
  <c r="O8" i="9"/>
  <c r="N8" i="9"/>
  <c r="M8" i="9"/>
  <c r="L8" i="9"/>
  <c r="K8" i="9"/>
  <c r="J8" i="9"/>
  <c r="I8" i="9"/>
  <c r="H8" i="9"/>
  <c r="G8" i="9"/>
  <c r="F8" i="9"/>
  <c r="E8" i="9"/>
  <c r="D8" i="9"/>
  <c r="C8" i="9"/>
  <c r="B8" i="9"/>
  <c r="P7" i="9"/>
  <c r="O7" i="9"/>
  <c r="N7" i="9"/>
  <c r="M7" i="9"/>
  <c r="L7" i="9"/>
  <c r="K7" i="9"/>
  <c r="J7" i="9"/>
  <c r="I7" i="9"/>
  <c r="H7" i="9"/>
  <c r="G7" i="9"/>
  <c r="F7" i="9"/>
  <c r="E7" i="9"/>
  <c r="D7" i="9"/>
  <c r="C7" i="9"/>
  <c r="B7" i="9"/>
  <c r="B2" i="9"/>
  <c r="B1" i="9"/>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2" i="8"/>
  <c r="P72" i="7" l="1"/>
  <c r="P75" i="7" s="1"/>
  <c r="Q72" i="7"/>
  <c r="V72" i="7"/>
  <c r="R72" i="7"/>
  <c r="W72" i="7"/>
  <c r="W73" i="7" s="1"/>
  <c r="Q73" i="7"/>
  <c r="Q75" i="7"/>
  <c r="V73" i="7"/>
  <c r="V75" i="7"/>
  <c r="R73" i="7"/>
  <c r="R75" i="7"/>
  <c r="W75" i="7"/>
  <c r="B72" i="7"/>
  <c r="B75" i="7" s="1"/>
  <c r="U72" i="7"/>
  <c r="U75" i="7" s="1"/>
  <c r="P73" i="7"/>
  <c r="K72" i="7"/>
  <c r="K75" i="7" s="1"/>
  <c r="J72" i="7"/>
  <c r="J75" i="7" s="1"/>
  <c r="I72" i="7"/>
  <c r="I75" i="7" s="1"/>
  <c r="H72" i="7"/>
  <c r="H75" i="7" s="1"/>
  <c r="D72" i="7"/>
  <c r="D75" i="7" s="1"/>
  <c r="D58" i="7"/>
  <c r="E72" i="7"/>
  <c r="E75" i="7" s="1"/>
  <c r="C72" i="7"/>
  <c r="C75" i="7" s="1"/>
  <c r="C59" i="7"/>
  <c r="D57" i="7"/>
  <c r="D41" i="7"/>
  <c r="C42" i="7"/>
  <c r="B59" i="7"/>
  <c r="B42" i="7"/>
  <c r="D40" i="7"/>
  <c r="B3" i="9"/>
  <c r="U73" i="7" l="1"/>
  <c r="I73" i="7"/>
  <c r="J73" i="7"/>
  <c r="K73" i="7"/>
  <c r="H73" i="7"/>
  <c r="E73" i="7"/>
  <c r="B73" i="7"/>
  <c r="D73" i="7"/>
  <c r="C73" i="7"/>
  <c r="D42" i="7"/>
  <c r="H40" i="7" s="1"/>
  <c r="L40" i="7" s="1"/>
  <c r="D59" i="7"/>
  <c r="H58" i="7" s="1"/>
  <c r="L58" i="7" s="1"/>
  <c r="H41" i="7" l="1"/>
  <c r="L41" i="7" s="1"/>
  <c r="G40" i="7"/>
  <c r="K40" i="7" s="1"/>
  <c r="G41" i="7"/>
  <c r="K41" i="7" s="1"/>
  <c r="G58" i="7"/>
  <c r="K58" i="7" s="1"/>
  <c r="H57" i="7"/>
  <c r="L57" i="7" s="1"/>
  <c r="G57" i="7"/>
  <c r="K57" i="7" s="1"/>
  <c r="P56" i="7" l="1"/>
  <c r="Q56" i="7" s="1"/>
  <c r="P39" i="7"/>
  <c r="Q39"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459667-9359-EA4F-A495-ED09BE770773}" keepAlive="1" name="Query - train" description="Connection to the 'train' query in the workbook." type="5" refreshedVersion="8" background="1" saveData="1">
    <dbPr connection="Provider=Microsoft.Mashup.OleDb.1;Data Source=$Workbook$;Location=train;Extended Properties=&quot;&quot;" command="SELECT * FROM [train]"/>
  </connection>
  <connection id="2" xr16:uid="{2771A04B-84D5-AA46-8C5A-D962559ECB08}" keepAlive="1" name="Query - train (2)" description="Connection to the 'train (2)' query in the workbook." type="5" refreshedVersion="8" background="1" saveData="1">
    <dbPr connection="Provider=Microsoft.Mashup.OleDb.1;Data Source=$Workbook$;Location=&quot;train (2)&quot;;Extended Properties=&quot;&quot;" command="SELECT * FROM [train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<sst xmlns="http://schemas.openxmlformats.org/spreadsheetml/2006/main" count="26100" uniqueCount="212">
  <si>
    <t>state</t>
  </si>
  <si>
    <t>account_length</t>
  </si>
  <si>
    <t>area_code</t>
  </si>
  <si>
    <t>international_plan</t>
  </si>
  <si>
    <t>voice_mail_plan</t>
  </si>
  <si>
    <t>number_vmail_messages</t>
  </si>
  <si>
    <t>total_day_minutes</t>
  </si>
  <si>
    <t>total_day_calls</t>
  </si>
  <si>
    <t>total_day_charge</t>
  </si>
  <si>
    <t>total_eve_minutes</t>
  </si>
  <si>
    <t>total_eve_calls</t>
  </si>
  <si>
    <t>total_eve_charge</t>
  </si>
  <si>
    <t>total_night_minutes</t>
  </si>
  <si>
    <t>total_night_calls</t>
  </si>
  <si>
    <t>total_night_charge</t>
  </si>
  <si>
    <t>total_intl_minutes</t>
  </si>
  <si>
    <t>total_intl_calls</t>
  </si>
  <si>
    <t>total_intl_charge</t>
  </si>
  <si>
    <t>number_customer_service_calls</t>
  </si>
  <si>
    <t>churn</t>
  </si>
  <si>
    <t>OH</t>
  </si>
  <si>
    <t>area_code_415</t>
  </si>
  <si>
    <t>no</t>
  </si>
  <si>
    <t>yes</t>
  </si>
  <si>
    <t>NJ</t>
  </si>
  <si>
    <t>area_code_408</t>
  </si>
  <si>
    <t>OK</t>
  </si>
  <si>
    <t>MA</t>
  </si>
  <si>
    <t>area_code_510</t>
  </si>
  <si>
    <t>MO</t>
  </si>
  <si>
    <t>LA</t>
  </si>
  <si>
    <t>WV</t>
  </si>
  <si>
    <t>IN</t>
  </si>
  <si>
    <t>RI</t>
  </si>
  <si>
    <t>IA</t>
  </si>
  <si>
    <t>MT</t>
  </si>
  <si>
    <t>NY</t>
  </si>
  <si>
    <t>ID</t>
  </si>
  <si>
    <t>VA</t>
  </si>
  <si>
    <t>TX</t>
  </si>
  <si>
    <t>FL</t>
  </si>
  <si>
    <t>CO</t>
  </si>
  <si>
    <t>AZ</t>
  </si>
  <si>
    <t>SC</t>
  </si>
  <si>
    <t>WY</t>
  </si>
  <si>
    <t>HI</t>
  </si>
  <si>
    <t>NH</t>
  </si>
  <si>
    <t>AK</t>
  </si>
  <si>
    <t>GA</t>
  </si>
  <si>
    <t>MD</t>
  </si>
  <si>
    <t>AR</t>
  </si>
  <si>
    <t>WI</t>
  </si>
  <si>
    <t>OR</t>
  </si>
  <si>
    <t>MI</t>
  </si>
  <si>
    <t>DE</t>
  </si>
  <si>
    <t>UT</t>
  </si>
  <si>
    <t>CA</t>
  </si>
  <si>
    <t>SD</t>
  </si>
  <si>
    <t>NC</t>
  </si>
  <si>
    <t>WA</t>
  </si>
  <si>
    <t>MN</t>
  </si>
  <si>
    <t>NM</t>
  </si>
  <si>
    <t>NV</t>
  </si>
  <si>
    <t>DC</t>
  </si>
  <si>
    <t>VT</t>
  </si>
  <si>
    <t>KY</t>
  </si>
  <si>
    <t>ME</t>
  </si>
  <si>
    <t>MS</t>
  </si>
  <si>
    <t>AL</t>
  </si>
  <si>
    <t>NE</t>
  </si>
  <si>
    <t>KS</t>
  </si>
  <si>
    <t>TN</t>
  </si>
  <si>
    <t>IL</t>
  </si>
  <si>
    <t>PA</t>
  </si>
  <si>
    <t>CT</t>
  </si>
  <si>
    <t>ND</t>
  </si>
  <si>
    <t>Total customers</t>
  </si>
  <si>
    <t>Total customers churned</t>
  </si>
  <si>
    <t>Overall churn rate</t>
  </si>
  <si>
    <t>CountBlank</t>
  </si>
  <si>
    <t>Mean</t>
  </si>
  <si>
    <t>Median</t>
  </si>
  <si>
    <t>Standard Dev</t>
  </si>
  <si>
    <t>Min</t>
  </si>
  <si>
    <t>Max</t>
  </si>
  <si>
    <t>Row Labels</t>
  </si>
  <si>
    <t>Grand Total</t>
  </si>
  <si>
    <t>No voice mail plan</t>
  </si>
  <si>
    <t>No churn</t>
  </si>
  <si>
    <t>Churned</t>
  </si>
  <si>
    <t>Average of total_day_minutes</t>
  </si>
  <si>
    <t>Column1</t>
  </si>
  <si>
    <t>Years as customer</t>
  </si>
  <si>
    <t>years_as_customer</t>
  </si>
  <si>
    <t>No international plan</t>
  </si>
  <si>
    <t>Churn = 0</t>
  </si>
  <si>
    <t>Churn = 1</t>
  </si>
  <si>
    <t>Voice Mail Plan = 0</t>
  </si>
  <si>
    <t>Voice Mail Plan = 1</t>
  </si>
  <si>
    <t>Row Totals</t>
  </si>
  <si>
    <t>Column Totals</t>
  </si>
  <si>
    <t>Observed values</t>
  </si>
  <si>
    <t>Expected values</t>
  </si>
  <si>
    <t>Voice mail plan = 0</t>
  </si>
  <si>
    <t>Voice mail plan =1</t>
  </si>
  <si>
    <t>p-value</t>
  </si>
  <si>
    <t>Chi Square Test Result</t>
  </si>
  <si>
    <t>Voice mail plan</t>
  </si>
  <si>
    <t>Avg total day min</t>
  </si>
  <si>
    <t>Avg total evening min</t>
  </si>
  <si>
    <t>Avg total night min</t>
  </si>
  <si>
    <t>Churn</t>
  </si>
  <si>
    <t>Avg total day calls</t>
  </si>
  <si>
    <t>Avg total evening calls</t>
  </si>
  <si>
    <t>Avg total night calls</t>
  </si>
  <si>
    <t>Avg total day charge</t>
  </si>
  <si>
    <t>Avg total evening charge</t>
  </si>
  <si>
    <t>Avg total night charge</t>
  </si>
  <si>
    <t>With international plan</t>
  </si>
  <si>
    <t>With voice mail plan</t>
  </si>
  <si>
    <t>Churn Status</t>
  </si>
  <si>
    <t>Voice mail plan v. churn</t>
  </si>
  <si>
    <t>Churn status</t>
  </si>
  <si>
    <t>Hypothesis p-value</t>
  </si>
  <si>
    <t>International Plan = 0</t>
  </si>
  <si>
    <t>International Plan = 1</t>
  </si>
  <si>
    <t>International plan</t>
  </si>
  <si>
    <t>Median Years as Customer</t>
  </si>
  <si>
    <t>Avg  Years as Customer</t>
  </si>
  <si>
    <t>Median # Customer Service Calls</t>
  </si>
  <si>
    <t>Avg # Customer Service Calls</t>
  </si>
  <si>
    <t>Median # Voice Mail Messages</t>
  </si>
  <si>
    <t>Avg #  Voice Mail Messages</t>
  </si>
  <si>
    <t>Avg total intnl min</t>
  </si>
  <si>
    <t>Avg total intnl calls</t>
  </si>
  <si>
    <t>Avg total intnl charge</t>
  </si>
  <si>
    <t>Statistically Significant?</t>
  </si>
  <si>
    <t>t-test: total_day_minutes</t>
  </si>
  <si>
    <t>t-test: total_eve_minutes</t>
  </si>
  <si>
    <t>t-test: total_night_minutes</t>
  </si>
  <si>
    <t>Churn rate</t>
  </si>
  <si>
    <t>No churn + Voice mail plan</t>
  </si>
  <si>
    <t>Churned + Voice mail plan</t>
  </si>
  <si>
    <t>t-test: total_intl_minutes</t>
  </si>
  <si>
    <t>Statistically significant difference in means?</t>
  </si>
  <si>
    <t>No churn + No voice mail plan</t>
  </si>
  <si>
    <t>Churned + No voice mail plan</t>
  </si>
  <si>
    <t>Voice mail plan usage rate</t>
  </si>
  <si>
    <t>total_day_minutes (No voice mail plan)</t>
  </si>
  <si>
    <t>total_day_minutes (Voice mail plan)</t>
  </si>
  <si>
    <t>total_day_minutes (No intnl plan)</t>
  </si>
  <si>
    <t>total_day_minutes (Intnl plan)</t>
  </si>
  <si>
    <t>total_eve_minutes (No intnl plan)</t>
  </si>
  <si>
    <t>total_eve_minutes (Intnl plan)</t>
  </si>
  <si>
    <t>total_night_minutes (No intnl plan)</t>
  </si>
  <si>
    <t>total_night_minutes (Intnl plan)</t>
  </si>
  <si>
    <t>total_intnl_minutes (No intnl plan)</t>
  </si>
  <si>
    <t>total_intnl_minutes (Intnl plan)</t>
  </si>
  <si>
    <t>total_eve_minutes (No voice mail plan)</t>
  </si>
  <si>
    <t>total_eve_minutes (Voice mail plan)</t>
  </si>
  <si>
    <t>total_night_minutes (No voice mail plan)</t>
  </si>
  <si>
    <t>total_night_minutes (Voice mail plan)</t>
  </si>
  <si>
    <t>total_intl_minutes (No voice mail plan)</t>
  </si>
  <si>
    <t>total_intnl_minutes (Voice mail plan)</t>
  </si>
  <si>
    <t>Voice mail plan = 1</t>
  </si>
  <si>
    <t>Standardized Residuals</t>
  </si>
  <si>
    <t>Chi-Squared Test: Churn v. Voice Mail Plan</t>
  </si>
  <si>
    <t>Chi-Squared Test: Churn vs. International Plan</t>
  </si>
  <si>
    <t>International plan = 0</t>
  </si>
  <si>
    <t>International plan =1</t>
  </si>
  <si>
    <t>International plan = 1</t>
  </si>
  <si>
    <t>Median vs. Average Voice Mail Messages</t>
  </si>
  <si>
    <t>Median vs. Average CS Calls and Years as Customer</t>
  </si>
  <si>
    <t>Average of total_intl_minutes</t>
  </si>
  <si>
    <t>Column Labels</t>
  </si>
  <si>
    <t>Intnl plan usage rate</t>
  </si>
  <si>
    <t xml:space="preserve"> Differences in average minutes at different times of day among churned customers by international plan status</t>
  </si>
  <si>
    <t xml:space="preserve"> Differences in average minutes at different times of day among churned customers by voice mail plan status</t>
  </si>
  <si>
    <t>total_day_charge (No voice mail)</t>
  </si>
  <si>
    <t>total_day_charge (Voice mail)</t>
  </si>
  <si>
    <t>total_day_charge (No intnl plan)</t>
  </si>
  <si>
    <t>total_day_charge (Intnl plan)</t>
  </si>
  <si>
    <t>total_eve_charge (No intnl plan)</t>
  </si>
  <si>
    <t>total_eve_charge (Intnl plan)</t>
  </si>
  <si>
    <t xml:space="preserve"> Difference in average daytime charge among churned customers by voice mail plan and international plan status</t>
  </si>
  <si>
    <t>t-test: total_day charge (Intnl plan)</t>
  </si>
  <si>
    <t>t-test: total_day_charge (Voice mail plan)</t>
  </si>
  <si>
    <t>Average of total_day_charge</t>
  </si>
  <si>
    <t>total_eve_charge (No voice mail)</t>
  </si>
  <si>
    <t>total_nght_charge (No voice mail)</t>
  </si>
  <si>
    <t>total_eve_charge (Voice mail)</t>
  </si>
  <si>
    <t>total_night_charge (Voice mail)</t>
  </si>
  <si>
    <t>total_night_charge (No intnl plan)</t>
  </si>
  <si>
    <t>total_night_charge (Intnl plan)</t>
  </si>
  <si>
    <t>t-test: total_eve_charge (Voice mail plan)</t>
  </si>
  <si>
    <t>t-test: total_night_charge (Voice mail plan)</t>
  </si>
  <si>
    <t>t-test: total_eve_ charge (Intnl plan)</t>
  </si>
  <si>
    <t>t-test: total_night_ charge (Intnl plan)</t>
  </si>
  <si>
    <t>Sample with higher mean</t>
  </si>
  <si>
    <t>T-test (two-tailed, unequal samples): minutes and charges</t>
  </si>
  <si>
    <t>t-test: total_intnl_charge (Voice mail plan)</t>
  </si>
  <si>
    <t>t-test: total_intnl_ charge (Intnl plan)</t>
  </si>
  <si>
    <t>Average of total_eve_minutes</t>
  </si>
  <si>
    <t>Average of total_night_minutes</t>
  </si>
  <si>
    <t>Average of total_eve_charge</t>
  </si>
  <si>
    <t>Average of total_night_charge</t>
  </si>
  <si>
    <t>This competition is about predicting whether a customer will change telecommunications provider, something known as "churning".</t>
  </si>
  <si>
    <t>The training dataset contains 4250 samples. Each sample contains 19 features and 1 boolean variable "churn" which indicates the class of the sample.</t>
  </si>
  <si>
    <t>URL</t>
  </si>
  <si>
    <t>https://www.kaggle.com/competitions/customer-churn-prediction-2020/overview</t>
  </si>
  <si>
    <t>Overview</t>
  </si>
  <si>
    <t xml:space="preserve">Date downloaded: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</si>
</sst>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E+00"/>
  </numFmts>
  <fonts count="27"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i/>
      <sz val="12"/>
      <color theme="1"/>
      <name val="Aptos Narrow"/>
      <scheme val="minor"/>
    </font>
    <font>
      <b/>
      <sz val="12"/>
      <color theme="1"/>
      <name val="Aptos Narrow"/>
      <scheme val="minor"/>
    </font>
    <font>
      <b/>
      <sz val="14"/>
      <color theme="1"/>
      <name val="Aptos Narrow"/>
      <scheme val="minor"/>
    </font>
    <font>
      <sz val="12"/>
      <color theme="1"/>
      <name val="Aptos Narrow"/>
      <scheme val="minor"/>
    </font>
    <font>
      <b/>
      <i/>
      <sz val="12"/>
      <color theme="1"/>
      <name val="Aptos Narrow"/>
      <scheme val="minor"/>
    </font>
    <font>
      <b/>
      <sz val="16"/>
      <color theme="1"/>
      <name val="Aptos Narrow"/>
      <scheme val="minor"/>
    </font>
    <font>
      <b/>
      <sz val="12"/>
      <color rgb="FF000000"/>
      <name val="Aptos Narrow"/>
      <scheme val="minor"/>
    </font>
    <font>
      <sz val="12"/>
      <color rgb="FF000000"/>
      <name val="Aptos Narrow"/>
      <family val="2"/>
      <scheme val="minor"/>
    </font>
    <font>
      <sz val="12"/>
      <color rgb="FF3C4043"/>
      <name val="Aptos Narrow"/>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FC000"/>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8">
    <xf numFmtId="0" fontId="0" fillId="0" borderId="0" xfId="0"/>
    <xf numFmtId="0" fontId="18" fillId="0" borderId="0" xfId="0" applyFont="1"/>
    <xf numFmtId="9" fontId="0" fillId="0" borderId="0" xfId="1" applyFont="1"/>
    <xf numFmtId="0" fontId="0" fillId="0" borderId="0" xfId="0" applyAlignment="1">
      <alignment wrapText="1"/>
    </xf>
    <xf numFmtId="2" fontId="0" fillId="0" borderId="0" xfId="0" applyNumberFormat="1"/>
    <xf numFmtId="0" fontId="18" fillId="0" borderId="0" xfId="0" applyFont="1" applyAlignment="1">
      <alignment wrapText="1"/>
    </xf>
    <xf numFmtId="0" fontId="19" fillId="0" borderId="0" xfId="0" applyFont="1" applyAlignment="1">
      <alignment wrapText="1"/>
    </xf>
    <xf numFmtId="164" fontId="0" fillId="0" borderId="0" xfId="0" applyNumberFormat="1"/>
    <xf numFmtId="0" fontId="0" fillId="0" borderId="0" xfId="0" applyAlignment="1">
      <alignment horizontal="left"/>
    </xf>
    <xf numFmtId="0" fontId="0" fillId="0" borderId="0" xfId="0" applyAlignment="1">
      <alignment horizontal="left" wrapText="1"/>
    </xf>
    <xf numFmtId="1" fontId="0" fillId="0" borderId="0" xfId="0" applyNumberFormat="1"/>
    <xf numFmtId="164" fontId="0" fillId="33" borderId="0" xfId="0" applyNumberFormat="1" applyFill="1"/>
    <xf numFmtId="0" fontId="16" fillId="0" borderId="0" xfId="0" applyFont="1" applyAlignment="1">
      <alignment wrapText="1"/>
    </xf>
    <xf numFmtId="1" fontId="0" fillId="33" borderId="0" xfId="0" applyNumberFormat="1" applyFill="1"/>
    <xf numFmtId="0" fontId="0" fillId="0" borderId="10" xfId="0" applyBorder="1"/>
    <xf numFmtId="0" fontId="0" fillId="0" borderId="10" xfId="0" applyBorder="1" applyAlignment="1">
      <alignment horizontal="left"/>
    </xf>
    <xf numFmtId="10" fontId="0" fillId="0" borderId="0" xfId="0" applyNumberFormat="1"/>
    <xf numFmtId="0" fontId="0" fillId="0" borderId="10" xfId="0" pivotButton="1" applyBorder="1" applyAlignment="1">
      <alignment wrapText="1"/>
    </xf>
    <xf numFmtId="0" fontId="0" fillId="0" borderId="10" xfId="0" applyBorder="1" applyAlignment="1">
      <alignment wrapText="1"/>
    </xf>
    <xf numFmtId="0" fontId="0" fillId="0" borderId="0" xfId="0" pivotButton="1" applyAlignment="1">
      <alignment wrapText="1"/>
    </xf>
    <xf numFmtId="1" fontId="0" fillId="33" borderId="10" xfId="0" applyNumberFormat="1" applyFill="1" applyBorder="1"/>
    <xf numFmtId="10" fontId="0" fillId="33" borderId="0" xfId="0" applyNumberFormat="1" applyFill="1"/>
    <xf numFmtId="0" fontId="0" fillId="0" borderId="0" xfId="0" pivotButton="1"/>
    <xf numFmtId="0" fontId="19" fillId="0" borderId="0" xfId="0" applyFont="1"/>
    <xf numFmtId="0" fontId="0" fillId="0" borderId="11" xfId="0" applyBorder="1"/>
    <xf numFmtId="0" fontId="19" fillId="0" borderId="11" xfId="0" applyFont="1" applyBorder="1"/>
    <xf numFmtId="0" fontId="20" fillId="0" borderId="0" xfId="0" applyFont="1"/>
    <xf numFmtId="0" fontId="0" fillId="0" borderId="0" xfId="0" applyAlignment="1">
      <alignment horizontal="left" indent="1"/>
    </xf>
    <xf numFmtId="0" fontId="19" fillId="0" borderId="15" xfId="0" applyFont="1" applyBorder="1" applyAlignment="1">
      <alignment wrapText="1"/>
    </xf>
    <xf numFmtId="0" fontId="0" fillId="0" borderId="16" xfId="0" applyBorder="1"/>
    <xf numFmtId="0" fontId="0" fillId="0" borderId="12" xfId="0" applyBorder="1"/>
    <xf numFmtId="0" fontId="0" fillId="0" borderId="14" xfId="0" applyBorder="1"/>
    <xf numFmtId="0" fontId="0" fillId="0" borderId="15" xfId="0" applyBorder="1"/>
    <xf numFmtId="0" fontId="18" fillId="0" borderId="10" xfId="0" applyFont="1" applyBorder="1"/>
    <xf numFmtId="0" fontId="18" fillId="0" borderId="16" xfId="0" applyFont="1" applyBorder="1" applyAlignment="1">
      <alignment wrapText="1"/>
    </xf>
    <xf numFmtId="0" fontId="19" fillId="0" borderId="17" xfId="0" applyFont="1" applyBorder="1"/>
    <xf numFmtId="0" fontId="0" fillId="0" borderId="20" xfId="0" applyBorder="1"/>
    <xf numFmtId="0" fontId="19" fillId="0" borderId="20" xfId="0" applyFont="1" applyBorder="1"/>
    <xf numFmtId="0" fontId="19" fillId="0" borderId="16" xfId="0" applyFont="1" applyBorder="1"/>
    <xf numFmtId="0" fontId="0" fillId="0" borderId="17" xfId="0" applyBorder="1"/>
    <xf numFmtId="0" fontId="19" fillId="0" borderId="13" xfId="0" applyFont="1" applyBorder="1"/>
    <xf numFmtId="0" fontId="18" fillId="0" borderId="15" xfId="0" applyFont="1" applyBorder="1"/>
    <xf numFmtId="165" fontId="0" fillId="0" borderId="0" xfId="0" applyNumberFormat="1"/>
    <xf numFmtId="0" fontId="18" fillId="0" borderId="13" xfId="0" applyFont="1" applyBorder="1" applyAlignment="1">
      <alignment wrapText="1"/>
    </xf>
    <xf numFmtId="0" fontId="19" fillId="0" borderId="10" xfId="0" applyFont="1" applyBorder="1" applyAlignment="1">
      <alignment wrapText="1"/>
    </xf>
    <xf numFmtId="1" fontId="0" fillId="0" borderId="10" xfId="0" applyNumberFormat="1" applyBorder="1" applyAlignment="1">
      <alignment wrapText="1"/>
    </xf>
    <xf numFmtId="0" fontId="19" fillId="35" borderId="12" xfId="0" applyFont="1" applyFill="1" applyBorder="1" applyAlignment="1">
      <alignment wrapText="1"/>
    </xf>
    <xf numFmtId="0" fontId="19" fillId="35" borderId="17" xfId="0" applyFont="1" applyFill="1" applyBorder="1" applyAlignment="1">
      <alignment wrapText="1"/>
    </xf>
    <xf numFmtId="1" fontId="0" fillId="0" borderId="17" xfId="0" applyNumberFormat="1" applyBorder="1"/>
    <xf numFmtId="0" fontId="19" fillId="35" borderId="0" xfId="0" applyFont="1" applyFill="1" applyAlignment="1">
      <alignment wrapText="1"/>
    </xf>
    <xf numFmtId="2" fontId="0" fillId="0" borderId="13" xfId="0" applyNumberFormat="1" applyBorder="1"/>
    <xf numFmtId="2" fontId="0" fillId="0" borderId="15" xfId="0" applyNumberFormat="1" applyBorder="1"/>
    <xf numFmtId="2" fontId="0" fillId="0" borderId="16" xfId="0" applyNumberFormat="1" applyBorder="1"/>
    <xf numFmtId="2" fontId="0" fillId="0" borderId="17" xfId="0" applyNumberFormat="1" applyBorder="1"/>
    <xf numFmtId="0" fontId="0" fillId="0" borderId="0" xfId="0" applyAlignment="1">
      <alignment vertical="top" wrapText="1"/>
    </xf>
    <xf numFmtId="0" fontId="22" fillId="0" borderId="0" xfId="0" applyFont="1" applyAlignment="1">
      <alignment wrapText="1"/>
    </xf>
    <xf numFmtId="0" fontId="23" fillId="0" borderId="0" xfId="0" applyFont="1"/>
    <xf numFmtId="0" fontId="0" fillId="34" borderId="0" xfId="0" applyFill="1"/>
    <xf numFmtId="0" fontId="21" fillId="0" borderId="0" xfId="0" applyFont="1" applyAlignment="1">
      <alignment wrapText="1"/>
    </xf>
    <xf numFmtId="0" fontId="0" fillId="36" borderId="0" xfId="0" applyFill="1"/>
    <xf numFmtId="1" fontId="0" fillId="0" borderId="13" xfId="0" applyNumberFormat="1" applyBorder="1"/>
    <xf numFmtId="1" fontId="0" fillId="0" borderId="15" xfId="0" applyNumberFormat="1" applyBorder="1"/>
    <xf numFmtId="1" fontId="0" fillId="0" borderId="16" xfId="0" applyNumberFormat="1" applyBorder="1"/>
    <xf numFmtId="0" fontId="19" fillId="37" borderId="0" xfId="0" applyFont="1" applyFill="1" applyAlignment="1">
      <alignment wrapText="1"/>
    </xf>
    <xf numFmtId="0" fontId="24" fillId="35" borderId="0" xfId="0" applyFont="1" applyFill="1"/>
    <xf numFmtId="0" fontId="24" fillId="35" borderId="0" xfId="0" applyFont="1" applyFill="1" applyAlignment="1">
      <alignment vertical="top" wrapText="1"/>
    </xf>
    <xf numFmtId="0" fontId="0" fillId="35" borderId="0" xfId="0" applyFill="1" applyAlignment="1">
      <alignment wrapText="1"/>
    </xf>
    <xf numFmtId="0" fontId="19" fillId="0" borderId="11" xfId="0" applyFont="1" applyBorder="1" applyAlignment="1">
      <alignment wrapText="1"/>
    </xf>
    <xf numFmtId="1" fontId="0" fillId="0" borderId="0" xfId="0" applyNumberFormat="1" applyAlignment="1">
      <alignment wrapText="1"/>
    </xf>
    <xf numFmtId="0" fontId="19" fillId="0" borderId="13" xfId="0" applyFont="1" applyBorder="1" applyAlignment="1">
      <alignment wrapText="1"/>
    </xf>
    <xf numFmtId="0" fontId="0" fillId="0" borderId="0" xfId="0" applyAlignment="1">
      <alignment vertical="top"/>
    </xf>
    <xf numFmtId="0" fontId="0" fillId="38" borderId="0" xfId="0" applyFill="1" applyAlignment="1">
      <alignment horizontal="left"/>
    </xf>
    <xf numFmtId="0" fontId="0" fillId="33" borderId="12" xfId="0" applyFill="1" applyBorder="1"/>
    <xf numFmtId="0" fontId="0" fillId="33" borderId="17" xfId="0" applyFill="1" applyBorder="1"/>
    <xf numFmtId="10" fontId="0" fillId="38" borderId="0" xfId="0" applyNumberFormat="1" applyFill="1"/>
    <xf numFmtId="0" fontId="0" fillId="39" borderId="0" xfId="0" applyFill="1" applyAlignment="1">
      <alignment horizontal="left"/>
    </xf>
    <xf numFmtId="10" fontId="0" fillId="39" borderId="0" xfId="0" applyNumberFormat="1" applyFill="1"/>
    <xf numFmtId="0" fontId="25" fillId="0" borderId="0" xfId="0" applyFont="1" applyAlignment="1">
      <alignment wrapText="1"/>
    </xf>
    <xf numFmtId="1" fontId="0" fillId="0" borderId="10" xfId="0" applyNumberFormat="1" applyBorder="1"/>
    <xf numFmtId="2" fontId="0" fillId="0" borderId="0" xfId="0" applyNumberFormat="1" applyAlignment="1">
      <alignment wrapText="1"/>
    </xf>
    <xf numFmtId="1" fontId="0" fillId="36" borderId="0" xfId="0" applyNumberFormat="1" applyFill="1"/>
    <xf numFmtId="0" fontId="16" fillId="0" borderId="0" xfId="0" applyFont="1" applyAlignment="1">
      <alignment horizontal="left"/>
    </xf>
    <xf numFmtId="0" fontId="19" fillId="0" borderId="13" xfId="0" applyFont="1" applyBorder="1" applyAlignment="1">
      <alignment horizontal="left"/>
    </xf>
    <xf numFmtId="0" fontId="19" fillId="0" borderId="14" xfId="0" applyFont="1" applyBorder="1" applyAlignment="1">
      <alignment horizontal="left"/>
    </xf>
    <xf numFmtId="0" fontId="19" fillId="0" borderId="18" xfId="0" applyFont="1" applyBorder="1" applyAlignment="1">
      <alignment horizontal="left"/>
    </xf>
    <xf numFmtId="0" fontId="19" fillId="0" borderId="19" xfId="0" applyFont="1" applyBorder="1" applyAlignment="1">
      <alignment horizontal="left"/>
    </xf>
    <xf numFmtId="0" fontId="26" fillId="0" borderId="0" xfId="0" applyFont="1"/>
    <xf numFmtId="14"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 cent" xfId="1" builtinId="5"/>
    <cellStyle name="Title" xfId="2" builtinId="15" customBuiltin="1"/>
    <cellStyle name="Total" xfId="18" builtinId="25" customBuiltin="1"/>
    <cellStyle name="Warning Text" xfId="15" builtinId="11" customBuiltin="1"/>
  </cellStyles>
  <dxfs count="119">
    <dxf>
      <alignment wrapText="1"/>
    </dxf>
    <dxf>
      <alignment wrapText="1"/>
    </dxf>
    <dxf>
      <fill>
        <patternFill>
          <bgColor rgb="FFFFC000"/>
        </patternFill>
      </fill>
    </dxf>
    <dxf>
      <fill>
        <patternFill>
          <bgColor rgb="FFFFC000"/>
        </patternFill>
      </fill>
    </dxf>
    <dxf>
      <fill>
        <patternFill>
          <bgColor rgb="FFFF0000"/>
        </patternFill>
      </fill>
    </dxf>
    <dxf>
      <fill>
        <patternFill>
          <bgColor rgb="FFFF0000"/>
        </patternFill>
      </fill>
    </dxf>
    <dxf>
      <fill>
        <patternFill patternType="solid">
          <bgColor rgb="FFFFFF00"/>
        </patternFill>
      </fill>
    </dxf>
    <dxf>
      <fill>
        <patternFill patternType="solid">
          <bgColor rgb="FFFFFF00"/>
        </patternFill>
      </fill>
    </dxf>
    <dxf>
      <alignment wrapText="1"/>
    </dxf>
    <dxf>
      <alignment wrapText="1"/>
    </dxf>
    <dxf>
      <numFmt numFmtId="2" formatCode="0.00"/>
    </dxf>
    <dxf>
      <alignment wrapText="1"/>
    </dxf>
    <dxf>
      <numFmt numFmtId="1" formatCode="0"/>
    </dxf>
    <dxf>
      <numFmt numFmtId="1" formatCode="0"/>
    </dxf>
    <dxf>
      <font>
        <b/>
      </font>
    </dxf>
    <dxf>
      <alignment wrapText="1"/>
    </dxf>
    <dxf>
      <numFmt numFmtId="2" formatCode="0.00"/>
    </dxf>
    <dxf>
      <fill>
        <patternFill patternType="none">
          <bgColor auto="1"/>
        </patternFill>
      </fill>
    </dxf>
    <dxf>
      <fill>
        <patternFill patternType="none">
          <bgColor auto="1"/>
        </patternFill>
      </fill>
    </dxf>
    <dxf>
      <numFmt numFmtId="1" formatCode="0"/>
    </dxf>
    <dxf>
      <numFmt numFmtId="1" formatCode="0"/>
    </dxf>
    <dxf>
      <numFmt numFmtId="1" formatCode="0"/>
    </dxf>
    <dxf>
      <fill>
        <patternFill patternType="solid">
          <bgColor rgb="FFFFFF00"/>
        </patternFill>
      </fill>
    </dxf>
    <dxf>
      <fill>
        <patternFill patternType="solid">
          <bgColor rgb="FFFFFF00"/>
        </patternFill>
      </fill>
    </dxf>
    <dxf>
      <alignment wrapText="1"/>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none">
          <bgColor auto="1"/>
        </patternFill>
      </fill>
    </dxf>
    <dxf>
      <alignment wrapText="1"/>
    </dxf>
    <dxf>
      <fill>
        <patternFill patternType="none">
          <bgColor auto="1"/>
        </patternFill>
      </fill>
    </dxf>
    <dxf>
      <numFmt numFmtId="14" formatCode="0.00%"/>
    </dxf>
    <dxf>
      <numFmt numFmtId="14" formatCode="0.00%"/>
    </dxf>
    <dxf>
      <alignment wrapText="1"/>
    </dxf>
    <dxf>
      <fill>
        <patternFill>
          <bgColor rgb="FFFFFF00"/>
        </patternFill>
      </fill>
    </dxf>
    <dxf>
      <fill>
        <patternFill patternType="solid">
          <bgColor rgb="FFFFFF00"/>
        </patternFill>
      </fill>
    </dxf>
    <dxf>
      <alignment wrapText="1"/>
    </dxf>
    <dxf>
      <fill>
        <patternFill>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alignment wrapText="1"/>
    </dxf>
    <dxf>
      <alignment wrapText="1"/>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fill>
        <patternFill patternType="solid">
          <bgColor rgb="FFFFFF00"/>
        </patternFill>
      </fill>
    </dxf>
    <dxf>
      <numFmt numFmtId="1" formatCode="0"/>
    </dxf>
    <dxf>
      <numFmt numFmtId="1" formatCode="0"/>
    </dxf>
    <dxf>
      <numFmt numFmtId="1" formatCode="0"/>
    </dxf>
    <dxf>
      <fill>
        <patternFill patternType="solid">
          <bgColor theme="5" tint="0.59999389629810485"/>
        </patternFill>
      </fill>
    </dxf>
    <dxf>
      <fill>
        <patternFill patternType="solid">
          <bgColor rgb="FFFFFF00"/>
        </patternFill>
      </fill>
    </dxf>
    <dxf>
      <fill>
        <patternFill patternType="none">
          <bgColor auto="1"/>
        </patternFill>
      </fill>
    </dxf>
    <dxf>
      <fill>
        <patternFill patternType="none">
          <bgColor auto="1"/>
        </patternFill>
      </fill>
    </dxf>
    <dxf>
      <numFmt numFmtId="1" formatCode="0"/>
    </dxf>
    <dxf>
      <fill>
        <patternFill patternType="none">
          <bgColor auto="1"/>
        </patternFill>
      </fill>
    </dxf>
    <dxf>
      <fill>
        <patternFill patternType="none">
          <bgColor auto="1"/>
        </patternFill>
      </fill>
    </dxf>
    <dxf>
      <alignment wrapText="1"/>
    </dxf>
    <dxf>
      <alignment wrapText="1"/>
    </dxf>
    <dxf>
      <fill>
        <patternFill patternType="solid">
          <bgColor rgb="FFFFFF00"/>
        </patternFill>
      </fill>
    </dxf>
    <dxf>
      <alignment wrapText="1"/>
    </dxf>
    <dxf>
      <fill>
        <patternFill patternType="solid">
          <bgColor theme="5" tint="0.59999389629810485"/>
        </patternFill>
      </fill>
    </dxf>
    <dxf>
      <fill>
        <patternFill patternType="solid">
          <bgColor rgb="FFFFFF00"/>
        </patternFill>
      </fill>
    </dxf>
    <dxf>
      <alignment wrapText="1"/>
    </dxf>
    <dxf>
      <fill>
        <patternFill patternType="solid">
          <bgColor theme="5" tint="0.59999389629810485"/>
        </patternFill>
      </fill>
    </dxf>
    <dxf>
      <fill>
        <patternFill patternType="none">
          <bgColor auto="1"/>
        </patternFill>
      </fill>
    </dxf>
    <dxf>
      <fill>
        <patternFill patternType="none">
          <bgColor auto="1"/>
        </patternFill>
      </fill>
    </dxf>
    <dxf>
      <alignment wrapText="1"/>
    </dxf>
    <dxf>
      <fill>
        <patternFill patternType="none">
          <bgColor auto="1"/>
        </patternFill>
      </fill>
    </dxf>
    <dxf>
      <numFmt numFmtId="1" formatCode="0"/>
    </dxf>
    <dxf>
      <fill>
        <patternFill patternType="solid">
          <bgColor rgb="FFFFFF00"/>
        </patternFill>
      </fill>
    </dxf>
    <dxf>
      <fill>
        <patternFill patternType="solid">
          <bgColor rgb="FFFFFF00"/>
        </patternFill>
      </fill>
    </dxf>
    <dxf>
      <alignment wrapText="1"/>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val="0"/>
        <i/>
        <strike val="0"/>
        <condense val="0"/>
        <extend val="0"/>
        <outline val="0"/>
        <shadow val="0"/>
        <u val="none"/>
        <vertAlign val="baseline"/>
        <sz val="12"/>
        <color theme="1"/>
        <name val="Aptos Narrow"/>
        <scheme val="minor"/>
      </font>
    </dxf>
    <dxf>
      <font>
        <b/>
        <i val="0"/>
        <strike val="0"/>
        <condense val="0"/>
        <extend val="0"/>
        <outline val="0"/>
        <shadow val="0"/>
        <u val="none"/>
        <vertAlign val="baseline"/>
        <sz val="12"/>
        <color theme="1"/>
        <name val="Aptos Narrow"/>
        <scheme val="minor"/>
      </font>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alignment wrapText="1"/>
    </dxf>
    <dxf>
      <numFmt numFmtId="1" formatCode="0"/>
    </dxf>
    <dxf>
      <numFmt numFmtId="1" formatCode="0"/>
    </dxf>
    <dxf>
      <font>
        <b/>
      </font>
    </dxf>
    <dxf>
      <alignment wrapText="1"/>
    </dxf>
    <dxf>
      <numFmt numFmtId="2" formatCode="0.00"/>
    </dxf>
    <dxf>
      <fill>
        <patternFill patternType="none">
          <bgColor auto="1"/>
        </patternFill>
      </fill>
    </dxf>
    <dxf>
      <fill>
        <patternFill patternType="none">
          <bgColor auto="1"/>
        </patternFill>
      </fill>
    </dxf>
    <dxf>
      <numFmt numFmtId="1" formatCode="0"/>
    </dxf>
    <dxf>
      <numFmt numFmtId="1" formatCode="0"/>
    </dxf>
    <dxf>
      <numFmt numFmtId="1" formatCode="0"/>
    </dxf>
    <dxf>
      <fill>
        <patternFill patternType="solid">
          <bgColor rgb="FFFFFF00"/>
        </patternFill>
      </fill>
    </dxf>
    <dxf>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1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1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[Telcom_CustomerChurn.xlsm]pivots_churn_vmail!PivotTable10</c:name>
    <c:fmtId val="16"/>
  </c:pivotSource>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GB" b="1"/>
              <a:t>Number of customers </a:t>
            </a:r>
          </a:p>
          <a:p>
            <a:pPr>
              <a:defRPr/>
            </a:pPr>
            <a:r>
              <a:rPr lang="en-GB" sz="1200" i="1"/>
              <a:t>By plan participation and churn status</a:t>
            </a:r>
          </a:p>
        </c:rich>
      </c:tx>
      <c:layout>
        <c:manualLayout>
          <c:xMode val="edge"/>
          <c:yMode val="edge"/>
          <c:x val="0.28063533009496666"/>
          <c:y val="3.6047868755445238E-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pivots_churn_vmail!$B$8</c:f>
              <c:strCache>
                <c:ptCount val="1"/>
                <c:pt idx="0">
                  <c:v>With international plan</c:v>
                </c:pt>
              </c:strCache>
            </c:strRef>
          </c:tx>
          <c:spPr>
            <a:solidFill>
              <a:schemeClr val="accent1">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pivots_churn_vmail!$B$9:$B$11</c:f>
              <c:numCache>
                <c:formatCode>0.00%</c:formatCode>
                <c:ptCount val="2"/>
                <c:pt idx="0">
                  <c:v>0.57828282828282829</c:v>
                </c:pt>
                <c:pt idx="1">
                  <c:v>0.42171717171717171</c:v>
                </c:pt>
              </c:numCache>
            </c:numRef>
          </c:val>
          <c:extLst>
            <c:ext xmlns:c16="http://schemas.microsoft.com/office/drawing/2014/chart" uri="{C3380CC4-5D6E-409C-BE32-E72D297353CC}">
              <c16:uniqueId val="{00000000-6262-4845-B5F9-79578172B916}"/>
            </c:ext>
          </c:extLst>
        </c:ser>
        <c:ser>
          <c:idx val="1"/>
          <c:order val="1"/>
          <c:tx>
            <c:strRef>
              <c:f>pivots_churn_vmail!$C$8</c:f>
              <c:strCache>
                <c:ptCount val="1"/>
                <c:pt idx="0">
                  <c:v>With voice mail plan</c:v>
                </c:pt>
              </c:strCache>
            </c:strRef>
          </c:tx>
          <c:spPr>
            <a:solidFill>
              <a:schemeClr val="accent6">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pivots_churn_vmail!$C$9:$C$11</c:f>
              <c:numCache>
                <c:formatCode>0.00%</c:formatCode>
                <c:ptCount val="2"/>
                <c:pt idx="0">
                  <c:v>0.92625899280575541</c:v>
                </c:pt>
                <c:pt idx="1">
                  <c:v>7.3741007194244604E-2</c:v>
                </c:pt>
              </c:numCache>
            </c:numRef>
          </c:val>
          <c:extLst>
            <c:ext xmlns:c16="http://schemas.microsoft.com/office/drawing/2014/chart" uri="{C3380CC4-5D6E-409C-BE32-E72D297353CC}">
              <c16:uniqueId val="{00000001-6262-4845-B5F9-79578172B916}"/>
            </c:ext>
          </c:extLst>
        </c:ser>
        <c:dLbls>
          <c:showLegendKey val="0"/>
          <c:showVal val="0"/>
          <c:showCatName val="0"/>
          <c:showSerName val="0"/>
          <c:showPercent val="0"/>
          <c:showBubbleSize val="0"/>
        </c:dLbls>
        <c:gapWidth val="219"/>
        <c:overlap val="100"/>
        <c:axId val="1196357632"/>
        <c:axId val="1436096736"/>
      </c:barChart>
      <c:catAx>
        <c:axId val="119635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436096736"/>
        <c:crosses val="autoZero"/>
        <c:auto val="1"/>
        <c:lblAlgn val="ctr"/>
        <c:lblOffset val="100"/>
        <c:noMultiLvlLbl val="0"/>
      </c:catAx>
      <c:valAx>
        <c:axId val="1436096736"/>
        <c:scaling>
          <c:orientation val="minMax"/>
          <c:max val="1"/>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b="1"/>
                  <a:t>Number of customers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196357632"/>
        <c:crosses val="autoZero"/>
        <c:crossBetween val="between"/>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[Telcom_CustomerChurn.xlsm]pivots_churn_vmail!Difference in call behaviour by churn status</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 of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C000">
              <a:alpha val="50000"/>
            </a:srgbClr>
          </a:solidFill>
          <a:ln>
            <a:noFill/>
          </a:ln>
          <a:effectLst/>
        </c:spPr>
      </c:pivotFmt>
      <c:pivotFmt>
        <c:idx val="1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lumMod val="75000"/>
              <a:alpha val="50000"/>
            </a:schemeClr>
          </a:solidFill>
          <a:ln>
            <a:noFill/>
          </a:ln>
          <a:effectLst/>
        </c:spPr>
      </c:pivotFmt>
      <c:pivotFmt>
        <c:idx val="1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2060">
              <a:alpha val="50000"/>
            </a:srgbClr>
          </a:solidFill>
          <a:ln>
            <a:noFill/>
          </a:ln>
          <a:effectLst/>
        </c:spPr>
      </c:pivotFmt>
    </c:pivotFmts>
    <c:plotArea>
      <c:layout/>
      <c:barChart>
        <c:barDir val="col"/>
        <c:grouping val="clustered"/>
        <c:varyColors val="0"/>
        <c:ser>
          <c:idx val="0"/>
          <c:order val="0"/>
          <c:tx>
            <c:strRef>
              <c:f>pivots_churn_vmail!$B$41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1-7B45-E948-8C32-F6FE2A9AB8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pivots_churn_vmail!$B$42:$B$43</c:f>
              <c:numCache>
                <c:formatCode>0</c:formatCode>
                <c:ptCount val="2"/>
                <c:pt idx="0">
                  <c:v>175.5550930996709</c:v>
                </c:pt>
                <c:pt idx="1">
                  <c:v>208.99013377926423</c:v>
                </c:pt>
              </c:numCache>
            </c:numRef>
          </c:val>
          <c:extLst>
            <c:ext xmlns:c16="http://schemas.microsoft.com/office/drawing/2014/chart" uri="{C3380CC4-5D6E-409C-BE32-E72D297353CC}">
              <c16:uniqueId val="{00000002-7B45-E948-8C32-F6FE2A9AB8A4}"/>
            </c:ext>
          </c:extLst>
        </c:ser>
        <c:ser>
          <c:idx val="1"/>
          <c:order val="1"/>
          <c:tx>
            <c:strRef>
              <c:f>pivots_churn_vmail!$C$41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7B45-E948-8C32-F6FE2A9AB8A4}"/>
              </c:ext>
            </c:extLst>
          </c:dPt>
          <c:cat>
            <c:strRef>
              <c:f>pivots_churn_vmail!$A$42:$A$43</c:f>
              <c:strCache>
                <c:ptCount val="2"/>
                <c:pt idx="0">
                  <c:v>No churn</c:v>
                </c:pt>
                <c:pt idx="1">
                  <c:v>Churned</c:v>
                </c:pt>
              </c:strCache>
            </c:strRef>
          </c:cat>
          <c:val>
            <c:numRef>
              <c:f>pivots_churn_vmail!$C$42:$C$43</c:f>
              <c:numCache>
                <c:formatCode>0</c:formatCode>
                <c:ptCount val="2"/>
                <c:pt idx="0">
                  <c:v>198.57067360350518</c:v>
                </c:pt>
                <c:pt idx="1">
                  <c:v>209.96488294314381</c:v>
                </c:pt>
              </c:numCache>
            </c:numRef>
          </c:val>
          <c:extLst>
            <c:ext xmlns:c16="http://schemas.microsoft.com/office/drawing/2014/chart" uri="{C3380CC4-5D6E-409C-BE32-E72D297353CC}">
              <c16:uniqueId val="{00000005-7B45-E948-8C32-F6FE2A9AB8A4}"/>
            </c:ext>
          </c:extLst>
        </c:ser>
        <c:ser>
          <c:idx val="2"/>
          <c:order val="2"/>
          <c:tx>
            <c:strRef>
              <c:f>pivots_churn_vmail!$D$41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7-7B45-E948-8C32-F6FE2A9AB8A4}"/>
              </c:ext>
            </c:extLst>
          </c:dPt>
          <c:cat>
            <c:strRef>
              <c:f>pivots_churn_vmail!$A$42:$A$43</c:f>
              <c:strCache>
                <c:ptCount val="2"/>
                <c:pt idx="0">
                  <c:v>No churn</c:v>
                </c:pt>
                <c:pt idx="1">
                  <c:v>Churned</c:v>
                </c:pt>
              </c:strCache>
            </c:strRef>
          </c:cat>
          <c:val>
            <c:numRef>
              <c:f>pivots_churn_vmail!$D$42:$D$43</c:f>
              <c:numCache>
                <c:formatCode>0</c:formatCode>
                <c:ptCount val="2"/>
                <c:pt idx="0">
                  <c:v>199.57751916757982</c:v>
                </c:pt>
                <c:pt idx="1">
                  <c:v>206.33177257525088</c:v>
                </c:pt>
              </c:numCache>
            </c:numRef>
          </c:val>
          <c:extLst>
            <c:ext xmlns:c16="http://schemas.microsoft.com/office/drawing/2014/chart" uri="{C3380CC4-5D6E-409C-BE32-E72D297353CC}">
              <c16:uniqueId val="{00000008-7B45-E948-8C32-F6FE2A9AB8A4}"/>
            </c:ext>
          </c:extLst>
        </c:ser>
        <c:dLbls>
          <c:showLegendKey val="0"/>
          <c:showVal val="0"/>
          <c:showCatName val="0"/>
          <c:showSerName val="0"/>
          <c:showPercent val="0"/>
          <c:showBubbleSize val="0"/>
        </c:dLbls>
        <c:gapWidth val="219"/>
        <c:overlap val="-27"/>
        <c:axId val="859159728"/>
        <c:axId val="714310656"/>
      </c:barChart>
      <c:catAx>
        <c:axId val="85915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714310656"/>
        <c:crosses val="autoZero"/>
        <c:auto val="1"/>
        <c:lblAlgn val="ctr"/>
        <c:lblOffset val="100"/>
        <c:noMultiLvlLbl val="0"/>
      </c:catAx>
      <c:valAx>
        <c:axId val="714310656"/>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591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a:t>
            </a:r>
            <a:br>
              <a:rPr lang="en-GB" baseline="0"/>
            </a:br>
            <a:r>
              <a:rPr lang="en-GB" sz="1200" b="1" i="1" baseline="0"/>
              <a:t>By churn and voice mail plan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C000">
              <a:alpha val="50000"/>
            </a:srgbClr>
          </a:solidFill>
          <a:ln>
            <a:noFill/>
          </a:ln>
          <a:effectLst/>
        </c:spPr>
      </c:pivotFmt>
      <c:pivotFmt>
        <c:idx val="17"/>
        <c:spPr>
          <a:solidFill>
            <a:srgbClr val="002060">
              <a:alpha val="50000"/>
            </a:srgbClr>
          </a:solidFill>
          <a:ln>
            <a:noFill/>
          </a:ln>
          <a:effectLst/>
        </c:spPr>
      </c:pivotFmt>
      <c:pivotFmt>
        <c:idx val="18"/>
        <c:spPr>
          <a:solidFill>
            <a:schemeClr val="accent2">
              <a:lumMod val="75000"/>
              <a:alpha val="50000"/>
            </a:schemeClr>
          </a:solidFill>
          <a:ln>
            <a:noFill/>
          </a:ln>
          <a:effectLst/>
        </c:spPr>
      </c:pivotFmt>
      <c:pivotFmt>
        <c:idx val="1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FFC000">
              <a:alpha val="50000"/>
            </a:srgbClr>
          </a:solidFill>
          <a:ln>
            <a:noFill/>
          </a:ln>
          <a:effectLst/>
        </c:spPr>
      </c:pivotFmt>
      <c:pivotFmt>
        <c:idx val="24"/>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lumMod val="75000"/>
              <a:alpha val="50000"/>
            </a:schemeClr>
          </a:solidFill>
          <a:ln>
            <a:noFill/>
          </a:ln>
          <a:effectLst/>
        </c:spPr>
      </c:pivotFmt>
      <c:pivotFmt>
        <c:idx val="27"/>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002060">
              <a:alpha val="50000"/>
            </a:srgbClr>
          </a:solidFill>
          <a:ln>
            <a:noFill/>
          </a:ln>
          <a:effectLst/>
        </c:spPr>
      </c:pivotFmt>
      <c:pivotFmt>
        <c:idx val="30"/>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FFC000">
              <a:alpha val="50000"/>
            </a:srgbClr>
          </a:solidFill>
          <a:ln>
            <a:noFill/>
          </a:ln>
          <a:effectLst/>
        </c:spPr>
      </c:pivotFmt>
      <c:pivotFmt>
        <c:idx val="33"/>
        <c:spPr>
          <a:solidFill>
            <a:srgbClr val="FFC000">
              <a:alpha val="50000"/>
            </a:srgbClr>
          </a:solidFill>
          <a:ln>
            <a:noFill/>
          </a:ln>
          <a:effectLst/>
        </c:spPr>
      </c:pivotFmt>
      <c:pivotFmt>
        <c:idx val="3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lumMod val="75000"/>
              <a:alpha val="50000"/>
            </a:schemeClr>
          </a:solidFill>
          <a:ln>
            <a:noFill/>
          </a:ln>
          <a:effectLst/>
        </c:spPr>
      </c:pivotFmt>
      <c:pivotFmt>
        <c:idx val="36"/>
        <c:spPr>
          <a:solidFill>
            <a:schemeClr val="accent2">
              <a:lumMod val="75000"/>
              <a:alpha val="50000"/>
            </a:schemeClr>
          </a:solidFill>
          <a:ln>
            <a:noFill/>
          </a:ln>
          <a:effectLst/>
        </c:spPr>
      </c:pivotFmt>
      <c:pivotFmt>
        <c:idx val="37"/>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002060">
              <a:alpha val="50000"/>
            </a:srgbClr>
          </a:solidFill>
          <a:ln>
            <a:noFill/>
          </a:ln>
          <a:effectLst/>
        </c:spPr>
      </c:pivotFmt>
      <c:pivotFmt>
        <c:idx val="39"/>
        <c:spPr>
          <a:solidFill>
            <a:srgbClr val="002060">
              <a:alpha val="50000"/>
            </a:srgbClr>
          </a:solidFill>
          <a:ln>
            <a:noFill/>
          </a:ln>
          <a:effectLst/>
        </c:spPr>
      </c:pivotFmt>
    </c:pivotFmts>
    <c:plotArea>
      <c:layout/>
      <c:barChart>
        <c:barDir val="col"/>
        <c:grouping val="clustered"/>
        <c:varyColors val="0"/>
        <c:ser>
          <c:idx val="0"/>
          <c:order val="0"/>
          <c:tx>
            <c:strRef>
              <c:f>pivots_churn_vmail!$B$71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1-BE87-3B43-B101-E45B06C59D90}"/>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BE87-3B43-B101-E45B06C59D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pivots_churn_vmail!$B$72:$B$77</c:f>
              <c:numCache>
                <c:formatCode>0</c:formatCode>
                <c:ptCount val="4"/>
                <c:pt idx="0">
                  <c:v>173.5922196796335</c:v>
                </c:pt>
                <c:pt idx="1">
                  <c:v>214.26686046511639</c:v>
                </c:pt>
                <c:pt idx="2">
                  <c:v>180.55184466019435</c:v>
                </c:pt>
                <c:pt idx="3">
                  <c:v>175.78536585365859</c:v>
                </c:pt>
              </c:numCache>
            </c:numRef>
          </c:val>
          <c:extLst>
            <c:ext xmlns:c16="http://schemas.microsoft.com/office/drawing/2014/chart" uri="{C3380CC4-5D6E-409C-BE32-E72D297353CC}">
              <c16:uniqueId val="{00000004-BE87-3B43-B101-E45B06C59D90}"/>
            </c:ext>
          </c:extLst>
        </c:ser>
        <c:ser>
          <c:idx val="1"/>
          <c:order val="1"/>
          <c:tx>
            <c:strRef>
              <c:f>pivots_churn_vmail!$C$71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6-BE87-3B43-B101-E45B06C59D90}"/>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8-BE87-3B43-B101-E45B06C59D90}"/>
              </c:ext>
            </c:extLst>
          </c:dPt>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pivots_churn_vmail!$C$72:$C$77</c:f>
              <c:numCache>
                <c:formatCode>0</c:formatCode>
                <c:ptCount val="4"/>
                <c:pt idx="0">
                  <c:v>197.28886346300567</c:v>
                </c:pt>
                <c:pt idx="1">
                  <c:v>212.65445736434106</c:v>
                </c:pt>
                <c:pt idx="2">
                  <c:v>201.83368932038849</c:v>
                </c:pt>
                <c:pt idx="3">
                  <c:v>193.04024390243907</c:v>
                </c:pt>
              </c:numCache>
            </c:numRef>
          </c:val>
          <c:extLst>
            <c:ext xmlns:c16="http://schemas.microsoft.com/office/drawing/2014/chart" uri="{C3380CC4-5D6E-409C-BE32-E72D297353CC}">
              <c16:uniqueId val="{00000009-BE87-3B43-B101-E45B06C59D90}"/>
            </c:ext>
          </c:extLst>
        </c:ser>
        <c:ser>
          <c:idx val="2"/>
          <c:order val="2"/>
          <c:tx>
            <c:strRef>
              <c:f>pivots_churn_vmail!$D$71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B-BE87-3B43-B101-E45B06C59D90}"/>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D-BE87-3B43-B101-E45B06C59D90}"/>
              </c:ext>
            </c:extLst>
          </c:dPt>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pivots_churn_vmail!$D$72:$D$77</c:f>
              <c:numCache>
                <c:formatCode>0</c:formatCode>
                <c:ptCount val="4"/>
                <c:pt idx="0">
                  <c:v>198.3500381388256</c:v>
                </c:pt>
                <c:pt idx="1">
                  <c:v>208.33468992248066</c:v>
                </c:pt>
                <c:pt idx="2">
                  <c:v>202.70223300970872</c:v>
                </c:pt>
                <c:pt idx="3">
                  <c:v>193.72804878048782</c:v>
                </c:pt>
              </c:numCache>
            </c:numRef>
          </c:val>
          <c:extLst>
            <c:ext xmlns:c16="http://schemas.microsoft.com/office/drawing/2014/chart" uri="{C3380CC4-5D6E-409C-BE32-E72D297353CC}">
              <c16:uniqueId val="{0000000E-BE87-3B43-B101-E45B06C59D90}"/>
            </c:ext>
          </c:extLst>
        </c:ser>
        <c:dLbls>
          <c:showLegendKey val="0"/>
          <c:showVal val="0"/>
          <c:showCatName val="0"/>
          <c:showSerName val="0"/>
          <c:showPercent val="0"/>
          <c:showBubbleSize val="0"/>
        </c:dLbls>
        <c:gapWidth val="219"/>
        <c:overlap val="-27"/>
        <c:axId val="955773024"/>
        <c:axId val="955882880"/>
      </c:barChart>
      <c:catAx>
        <c:axId val="9557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955882880"/>
        <c:crosses val="autoZero"/>
        <c:auto val="1"/>
        <c:lblAlgn val="ctr"/>
        <c:lblOffset val="100"/>
        <c:noMultiLvlLbl val="0"/>
      </c:catAx>
      <c:valAx>
        <c:axId val="955882880"/>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955773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[Telcom_CustomerChurn.xlsm]pivots_churn_vmail!PivotTable14</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minutes</a:t>
            </a:r>
            <a:r>
              <a:rPr lang="en-GB" sz="1400" b="0" i="0" u="none" strike="noStrike" kern="1200" spc="0" baseline="0">
                <a:solidFill>
                  <a:sysClr val="windowText" lastClr="000000">
                    <a:lumMod val="65000"/>
                    <a:lumOff val="35000"/>
                  </a:sysClr>
                </a:solidFill>
              </a:rPr>
              <a:t> per customer at different times</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r>
              <a:rPr lang="en-GB" b="1"/>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pivotFmt>
      <c:pivotFmt>
        <c:idx val="5"/>
        <c:spPr>
          <a:solidFill>
            <a:schemeClr val="accent2">
              <a:lumMod val="75000"/>
              <a:alpha val="50000"/>
            </a:schemeClr>
          </a:solidFill>
          <a:ln>
            <a:noFill/>
          </a:ln>
          <a:effectLst/>
        </c:spPr>
      </c:pivotFmt>
      <c:pivotFmt>
        <c:idx val="6"/>
        <c:spPr>
          <a:solidFill>
            <a:srgbClr val="002060">
              <a:alpha val="50000"/>
            </a:srgbClr>
          </a:solidFill>
          <a:ln>
            <a:noFill/>
          </a:ln>
          <a:effectLst/>
        </c:spPr>
      </c:pivotFmt>
      <c:pivotFmt>
        <c:idx val="7"/>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C000">
              <a:alpha val="50000"/>
            </a:srgbClr>
          </a:solidFill>
          <a:ln>
            <a:noFill/>
          </a:ln>
          <a:effectLst/>
        </c:spPr>
      </c:pivotFmt>
      <c:pivotFmt>
        <c:idx val="12"/>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75000"/>
              <a:alpha val="50000"/>
            </a:schemeClr>
          </a:solidFill>
          <a:ln>
            <a:noFill/>
          </a:ln>
          <a:effectLst/>
        </c:spPr>
      </c:pivotFmt>
      <c:pivotFmt>
        <c:idx val="15"/>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2060">
              <a:alpha val="50000"/>
            </a:srgbClr>
          </a:solidFill>
          <a:ln>
            <a:noFill/>
          </a:ln>
          <a:effectLst/>
        </c:spPr>
      </c:pivotFmt>
      <c:pivotFmt>
        <c:idx val="18"/>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C000">
              <a:alpha val="50000"/>
            </a:srgbClr>
          </a:solidFill>
          <a:ln>
            <a:noFill/>
          </a:ln>
          <a:effectLst/>
        </c:spPr>
      </c:pivotFmt>
      <c:pivotFmt>
        <c:idx val="22"/>
        <c:spPr>
          <a:solidFill>
            <a:srgbClr val="FFC000">
              <a:alpha val="50000"/>
            </a:srgbClr>
          </a:solidFill>
          <a:ln>
            <a:noFill/>
          </a:ln>
          <a:effectLst/>
        </c:spPr>
      </c:pivotFmt>
      <c:pivotFmt>
        <c:idx val="2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lumMod val="75000"/>
              <a:alpha val="50000"/>
            </a:schemeClr>
          </a:solidFill>
          <a:ln>
            <a:noFill/>
          </a:ln>
          <a:effectLst/>
        </c:spPr>
      </c:pivotFmt>
      <c:pivotFmt>
        <c:idx val="25"/>
        <c:spPr>
          <a:solidFill>
            <a:schemeClr val="accent2">
              <a:lumMod val="75000"/>
              <a:alpha val="50000"/>
            </a:schemeClr>
          </a:solidFill>
          <a:ln>
            <a:noFill/>
          </a:ln>
          <a:effectLst/>
        </c:spPr>
      </c:pivotFmt>
      <c:pivotFmt>
        <c:idx val="2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002060">
              <a:alpha val="50000"/>
            </a:srgbClr>
          </a:solidFill>
          <a:ln>
            <a:noFill/>
          </a:ln>
          <a:effectLst/>
        </c:spPr>
      </c:pivotFmt>
      <c:pivotFmt>
        <c:idx val="28"/>
        <c:spPr>
          <a:solidFill>
            <a:srgbClr val="002060">
              <a:alpha val="50000"/>
            </a:srgbClr>
          </a:solidFill>
          <a:ln>
            <a:noFill/>
          </a:ln>
          <a:effectLst/>
        </c:spP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pivots_churn_vmail!$B$108</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1-9A06-3647-8CD4-FB2278D145B4}"/>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9A06-3647-8CD4-FB2278D145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pivots_churn_vmail!$B$109:$B$114</c:f>
              <c:numCache>
                <c:formatCode>0</c:formatCode>
                <c:ptCount val="4"/>
                <c:pt idx="0">
                  <c:v>175.20470347648231</c:v>
                </c:pt>
                <c:pt idx="1">
                  <c:v>214.2044083526682</c:v>
                </c:pt>
                <c:pt idx="2">
                  <c:v>180.79257641921393</c:v>
                </c:pt>
                <c:pt idx="3">
                  <c:v>195.53293413173654</c:v>
                </c:pt>
              </c:numCache>
            </c:numRef>
          </c:val>
          <c:extLst>
            <c:ext xmlns:c16="http://schemas.microsoft.com/office/drawing/2014/chart" uri="{C3380CC4-5D6E-409C-BE32-E72D297353CC}">
              <c16:uniqueId val="{00000004-9A06-3647-8CD4-FB2278D145B4}"/>
            </c:ext>
          </c:extLst>
        </c:ser>
        <c:ser>
          <c:idx val="1"/>
          <c:order val="1"/>
          <c:tx>
            <c:strRef>
              <c:f>pivots_churn_vmail!$C$108</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6-9A06-3647-8CD4-FB2278D145B4}"/>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8-9A06-3647-8CD4-FB2278D145B4}"/>
              </c:ext>
            </c:extLst>
          </c:dPt>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pivots_churn_vmail!$C$109:$C$114</c:f>
              <c:numCache>
                <c:formatCode>0</c:formatCode>
                <c:ptCount val="4"/>
                <c:pt idx="0">
                  <c:v>198.11384750219145</c:v>
                </c:pt>
                <c:pt idx="1">
                  <c:v>213.15290023201848</c:v>
                </c:pt>
                <c:pt idx="2">
                  <c:v>205.3991266375545</c:v>
                </c:pt>
                <c:pt idx="3">
                  <c:v>201.73712574850302</c:v>
                </c:pt>
              </c:numCache>
            </c:numRef>
          </c:val>
          <c:extLst>
            <c:ext xmlns:c16="http://schemas.microsoft.com/office/drawing/2014/chart" uri="{C3380CC4-5D6E-409C-BE32-E72D297353CC}">
              <c16:uniqueId val="{00000009-9A06-3647-8CD4-FB2278D145B4}"/>
            </c:ext>
          </c:extLst>
        </c:ser>
        <c:ser>
          <c:idx val="2"/>
          <c:order val="2"/>
          <c:tx>
            <c:strRef>
              <c:f>pivots_churn_vmail!$D$108</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B-9A06-3647-8CD4-FB2278D145B4}"/>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D-9A06-3647-8CD4-FB2278D145B4}"/>
              </c:ext>
            </c:extLst>
          </c:dPt>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pivots_churn_vmail!$D$109:$D$114</c:f>
              <c:numCache>
                <c:formatCode>0</c:formatCode>
                <c:ptCount val="4"/>
                <c:pt idx="0">
                  <c:v>199.75614957639516</c:v>
                </c:pt>
                <c:pt idx="1">
                  <c:v>209.64338747099768</c:v>
                </c:pt>
                <c:pt idx="2">
                  <c:v>196.90742358078617</c:v>
                </c:pt>
                <c:pt idx="3">
                  <c:v>197.78502994011984</c:v>
                </c:pt>
              </c:numCache>
            </c:numRef>
          </c:val>
          <c:extLst>
            <c:ext xmlns:c16="http://schemas.microsoft.com/office/drawing/2014/chart" uri="{C3380CC4-5D6E-409C-BE32-E72D297353CC}">
              <c16:uniqueId val="{0000000E-9A06-3647-8CD4-FB2278D145B4}"/>
            </c:ext>
          </c:extLst>
        </c:ser>
        <c:ser>
          <c:idx val="3"/>
          <c:order val="3"/>
          <c:tx>
            <c:strRef>
              <c:f>pivots_churn_vmail!$E$108</c:f>
              <c:strCache>
                <c:ptCount val="1"/>
                <c:pt idx="0">
                  <c:v>Avg total intnl min</c:v>
                </c:pt>
              </c:strCache>
            </c:strRef>
          </c:tx>
          <c:spPr>
            <a:solidFill>
              <a:schemeClr val="accent4"/>
            </a:solidFill>
            <a:ln>
              <a:noFill/>
            </a:ln>
            <a:effectLst/>
          </c:spPr>
          <c:invertIfNegative val="0"/>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pivots_churn_vmail!$E$109:$E$114</c:f>
              <c:numCache>
                <c:formatCode>0</c:formatCode>
                <c:ptCount val="4"/>
                <c:pt idx="0">
                  <c:v>10.222027461291269</c:v>
                </c:pt>
                <c:pt idx="1">
                  <c:v>10.338051044083533</c:v>
                </c:pt>
                <c:pt idx="2">
                  <c:v>9.7820960698690058</c:v>
                </c:pt>
                <c:pt idx="3">
                  <c:v>11.392215568862277</c:v>
                </c:pt>
              </c:numCache>
            </c:numRef>
          </c:val>
          <c:extLst>
            <c:ext xmlns:c16="http://schemas.microsoft.com/office/drawing/2014/chart" uri="{C3380CC4-5D6E-409C-BE32-E72D297353CC}">
              <c16:uniqueId val="{0000000F-9A06-3647-8CD4-FB2278D145B4}"/>
            </c:ext>
          </c:extLst>
        </c:ser>
        <c:dLbls>
          <c:showLegendKey val="0"/>
          <c:showVal val="0"/>
          <c:showCatName val="0"/>
          <c:showSerName val="0"/>
          <c:showPercent val="0"/>
          <c:showBubbleSize val="0"/>
        </c:dLbls>
        <c:gapWidth val="219"/>
        <c:overlap val="-27"/>
        <c:axId val="2052710239"/>
        <c:axId val="2101441135"/>
      </c:barChart>
      <c:catAx>
        <c:axId val="20527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101441135"/>
        <c:crosses val="autoZero"/>
        <c:auto val="1"/>
        <c:lblAlgn val="ctr"/>
        <c:lblOffset val="100"/>
        <c:noMultiLvlLbl val="0"/>
      </c:catAx>
      <c:valAx>
        <c:axId val="2101441135"/>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Minutes</a:t>
                </a:r>
              </a:p>
            </c:rich>
          </c:tx>
          <c:layout>
            <c:manualLayout>
              <c:xMode val="edge"/>
              <c:yMode val="edge"/>
              <c:x val="2.0920502092050208E-2"/>
              <c:y val="0.43556166590287326"/>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71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[Telcom_CustomerChurn.xlsm]pivots_state!PivotTable18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Churn rate by state</a:t>
            </a:r>
          </a:p>
          <a:p>
            <a:pPr>
              <a:defRPr/>
            </a:pPr>
            <a:r>
              <a:rPr lang="en-US" i="1"/>
              <a:t>% of grand total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s>
    <c:plotArea>
      <c:layout/>
      <c:barChart>
        <c:barDir val="col"/>
        <c:grouping val="clustered"/>
        <c:varyColors val="0"/>
        <c:ser>
          <c:idx val="0"/>
          <c:order val="0"/>
          <c:tx>
            <c:strRef>
              <c:f>pivots_state!$B$21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21D1-1F4B-8058-8902D9D8A2A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1D1-1F4B-8058-8902D9D8A2A4}"/>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21D1-1F4B-8058-8902D9D8A2A4}"/>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21D1-1F4B-8058-8902D9D8A2A4}"/>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21D1-1F4B-8058-8902D9D8A2A4}"/>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0B-21D1-1F4B-8058-8902D9D8A2A4}"/>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1D1-1F4B-8058-8902D9D8A2A4}"/>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1D1-1F4B-8058-8902D9D8A2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pivots_state!$A$22:$A$73</c:f>
              <c:strCache>
                <c:ptCount val="51"/>
                <c:pt idx="0">
                  <c:v>NJ</c:v>
                </c:pt>
                <c:pt idx="1">
                  <c:v>MN</c:v>
                </c:pt>
                <c:pt idx="2">
                  <c:v>TX</c:v>
                </c:pt>
                <c:pt idx="3">
                  <c:v>MD</c:v>
                </c:pt>
                <c:pt idx="4">
                  <c:v>WV</c:v>
                </c:pt>
                <c:pt idx="5">
                  <c:v>WA</c:v>
                </c:pt>
                <c:pt idx="6">
                  <c:v>NV</c:v>
                </c:pt>
                <c:pt idx="7">
                  <c:v>MT</c:v>
                </c:pt>
                <c:pt idx="8">
                  <c:v>NY</c:v>
                </c:pt>
                <c:pt idx="9">
                  <c:v>ME</c:v>
                </c:pt>
                <c:pt idx="10">
                  <c:v>OK</c:v>
                </c:pt>
                <c:pt idx="11">
                  <c:v>CT</c:v>
                </c:pt>
                <c:pt idx="12">
                  <c:v>KS</c:v>
                </c:pt>
                <c:pt idx="13">
                  <c:v>MI</c:v>
                </c:pt>
                <c:pt idx="14">
                  <c:v>OR</c:v>
                </c:pt>
                <c:pt idx="15">
                  <c:v>MS</c:v>
                </c:pt>
                <c:pt idx="16">
                  <c:v>SC</c:v>
                </c:pt>
                <c:pt idx="17">
                  <c:v>MA</c:v>
                </c:pt>
                <c:pt idx="18">
                  <c:v>IN</c:v>
                </c:pt>
                <c:pt idx="19">
                  <c:v>AL</c:v>
                </c:pt>
                <c:pt idx="20">
                  <c:v>DE</c:v>
                </c:pt>
                <c:pt idx="21">
                  <c:v>ID</c:v>
                </c:pt>
                <c:pt idx="22">
                  <c:v>TN</c:v>
                </c:pt>
                <c:pt idx="23">
                  <c:v>UT</c:v>
                </c:pt>
                <c:pt idx="24">
                  <c:v>KY</c:v>
                </c:pt>
                <c:pt idx="25">
                  <c:v>OH</c:v>
                </c:pt>
                <c:pt idx="26">
                  <c:v>AR</c:v>
                </c:pt>
                <c:pt idx="27">
                  <c:v>SD</c:v>
                </c:pt>
                <c:pt idx="28">
                  <c:v>NH</c:v>
                </c:pt>
                <c:pt idx="29">
                  <c:v>CA</c:v>
                </c:pt>
                <c:pt idx="30">
                  <c:v>MO</c:v>
                </c:pt>
                <c:pt idx="31">
                  <c:v>VT</c:v>
                </c:pt>
                <c:pt idx="32">
                  <c:v>WY</c:v>
                </c:pt>
                <c:pt idx="33">
                  <c:v>NM</c:v>
                </c:pt>
                <c:pt idx="34">
                  <c:v>CO</c:v>
                </c:pt>
                <c:pt idx="35">
                  <c:v>FL</c:v>
                </c:pt>
                <c:pt idx="36">
                  <c:v>DC</c:v>
                </c:pt>
                <c:pt idx="37">
                  <c:v>PA</c:v>
                </c:pt>
                <c:pt idx="38">
                  <c:v>WI</c:v>
                </c:pt>
                <c:pt idx="39">
                  <c:v>IA</c:v>
                </c:pt>
                <c:pt idx="40">
                  <c:v>GA</c:v>
                </c:pt>
                <c:pt idx="41">
                  <c:v>NC</c:v>
                </c:pt>
                <c:pt idx="42">
                  <c:v>LA</c:v>
                </c:pt>
                <c:pt idx="43">
                  <c:v>AZ</c:v>
                </c:pt>
                <c:pt idx="44">
                  <c:v>ND</c:v>
                </c:pt>
                <c:pt idx="45">
                  <c:v>RI</c:v>
                </c:pt>
                <c:pt idx="46">
                  <c:v>IL</c:v>
                </c:pt>
                <c:pt idx="47">
                  <c:v>VA</c:v>
                </c:pt>
                <c:pt idx="48">
                  <c:v>NE</c:v>
                </c:pt>
                <c:pt idx="49">
                  <c:v>HI</c:v>
                </c:pt>
                <c:pt idx="50">
                  <c:v>AK</c:v>
                </c:pt>
              </c:strCache>
            </c:strRef>
          </c:cat>
          <c:val>
            <c:numRef>
              <c:f>pivots_state!$B$22:$B$73</c:f>
              <c:numCache>
                <c:formatCode>0.00%</c:formatCode>
                <c:ptCount val="51"/>
                <c:pt idx="0">
                  <c:v>4.3478260869565216E-2</c:v>
                </c:pt>
                <c:pt idx="1">
                  <c:v>3.177257525083612E-2</c:v>
                </c:pt>
                <c:pt idx="2">
                  <c:v>3.177257525083612E-2</c:v>
                </c:pt>
                <c:pt idx="3">
                  <c:v>3.177257525083612E-2</c:v>
                </c:pt>
                <c:pt idx="4">
                  <c:v>3.177257525083612E-2</c:v>
                </c:pt>
                <c:pt idx="5">
                  <c:v>3.0100334448160536E-2</c:v>
                </c:pt>
                <c:pt idx="6">
                  <c:v>2.8428093645484948E-2</c:v>
                </c:pt>
                <c:pt idx="7">
                  <c:v>2.8428093645484948E-2</c:v>
                </c:pt>
                <c:pt idx="8">
                  <c:v>2.6755852842809364E-2</c:v>
                </c:pt>
                <c:pt idx="9">
                  <c:v>2.6755852842809364E-2</c:v>
                </c:pt>
                <c:pt idx="10">
                  <c:v>2.6755852842809364E-2</c:v>
                </c:pt>
                <c:pt idx="11">
                  <c:v>2.508361204013378E-2</c:v>
                </c:pt>
                <c:pt idx="12">
                  <c:v>2.508361204013378E-2</c:v>
                </c:pt>
                <c:pt idx="13">
                  <c:v>2.508361204013378E-2</c:v>
                </c:pt>
                <c:pt idx="14">
                  <c:v>2.508361204013378E-2</c:v>
                </c:pt>
                <c:pt idx="15">
                  <c:v>2.508361204013378E-2</c:v>
                </c:pt>
                <c:pt idx="16">
                  <c:v>2.3411371237458192E-2</c:v>
                </c:pt>
                <c:pt idx="17">
                  <c:v>2.3411371237458192E-2</c:v>
                </c:pt>
                <c:pt idx="18">
                  <c:v>2.1739130434782608E-2</c:v>
                </c:pt>
                <c:pt idx="19">
                  <c:v>2.1739130434782608E-2</c:v>
                </c:pt>
                <c:pt idx="20">
                  <c:v>2.1739130434782608E-2</c:v>
                </c:pt>
                <c:pt idx="21">
                  <c:v>2.0066889632107024E-2</c:v>
                </c:pt>
                <c:pt idx="22">
                  <c:v>2.0066889632107024E-2</c:v>
                </c:pt>
                <c:pt idx="23">
                  <c:v>2.0066889632107024E-2</c:v>
                </c:pt>
                <c:pt idx="24">
                  <c:v>2.0066889632107024E-2</c:v>
                </c:pt>
                <c:pt idx="25">
                  <c:v>2.0066889632107024E-2</c:v>
                </c:pt>
                <c:pt idx="26">
                  <c:v>1.839464882943144E-2</c:v>
                </c:pt>
                <c:pt idx="27">
                  <c:v>1.839464882943144E-2</c:v>
                </c:pt>
                <c:pt idx="28">
                  <c:v>1.6722408026755852E-2</c:v>
                </c:pt>
                <c:pt idx="29">
                  <c:v>1.6722408026755852E-2</c:v>
                </c:pt>
                <c:pt idx="30">
                  <c:v>1.6722408026755852E-2</c:v>
                </c:pt>
                <c:pt idx="31">
                  <c:v>1.6722408026755852E-2</c:v>
                </c:pt>
                <c:pt idx="32">
                  <c:v>1.6722408026755852E-2</c:v>
                </c:pt>
                <c:pt idx="33">
                  <c:v>1.6722408026755852E-2</c:v>
                </c:pt>
                <c:pt idx="34">
                  <c:v>1.5050167224080268E-2</c:v>
                </c:pt>
                <c:pt idx="35">
                  <c:v>1.5050167224080268E-2</c:v>
                </c:pt>
                <c:pt idx="36">
                  <c:v>1.3377926421404682E-2</c:v>
                </c:pt>
                <c:pt idx="37">
                  <c:v>1.3377926421404682E-2</c:v>
                </c:pt>
                <c:pt idx="38">
                  <c:v>1.1705685618729096E-2</c:v>
                </c:pt>
                <c:pt idx="39">
                  <c:v>1.1705685618729096E-2</c:v>
                </c:pt>
                <c:pt idx="40">
                  <c:v>1.1705685618729096E-2</c:v>
                </c:pt>
                <c:pt idx="41">
                  <c:v>1.1705685618729096E-2</c:v>
                </c:pt>
                <c:pt idx="42">
                  <c:v>1.1705685618729096E-2</c:v>
                </c:pt>
                <c:pt idx="43">
                  <c:v>1.1705685618729096E-2</c:v>
                </c:pt>
                <c:pt idx="44">
                  <c:v>1.0033444816053512E-2</c:v>
                </c:pt>
                <c:pt idx="45">
                  <c:v>1.0033444816053512E-2</c:v>
                </c:pt>
                <c:pt idx="46">
                  <c:v>1.0033444816053512E-2</c:v>
                </c:pt>
                <c:pt idx="47">
                  <c:v>8.3612040133779261E-3</c:v>
                </c:pt>
                <c:pt idx="48">
                  <c:v>8.3612040133779261E-3</c:v>
                </c:pt>
                <c:pt idx="49">
                  <c:v>6.688963210702341E-3</c:v>
                </c:pt>
                <c:pt idx="50">
                  <c:v>6.688963210702341E-3</c:v>
                </c:pt>
              </c:numCache>
            </c:numRef>
          </c:val>
          <c:extLst>
            <c:ext xmlns:c16="http://schemas.microsoft.com/office/drawing/2014/chart" uri="{C3380CC4-5D6E-409C-BE32-E72D297353CC}">
              <c16:uniqueId val="{0000000C-21D1-1F4B-8058-8902D9D8A2A4}"/>
            </c:ext>
          </c:extLst>
        </c:ser>
        <c:dLbls>
          <c:showLegendKey val="0"/>
          <c:showVal val="0"/>
          <c:showCatName val="0"/>
          <c:showSerName val="0"/>
          <c:showPercent val="0"/>
          <c:showBubbleSize val="0"/>
        </c:dLbls>
        <c:gapWidth val="219"/>
        <c:overlap val="-27"/>
        <c:axId val="544540815"/>
        <c:axId val="120846815"/>
      </c:barChart>
      <c:catAx>
        <c:axId val="54454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120846815"/>
        <c:crosses val="autoZero"/>
        <c:auto val="1"/>
        <c:lblAlgn val="ctr"/>
        <c:lblOffset val="100"/>
        <c:noMultiLvlLbl val="0"/>
      </c:catAx>
      <c:valAx>
        <c:axId val="120846815"/>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 of grand total churned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544540815"/>
        <c:crosses val="autoZero"/>
        <c:crossBetween val="between"/>
        <c:majorUnit val="0.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[Telcom_CustomerChurn.xlsm]pivots_churn_vmail!PivotTable10</c:name>
    <c:fmtId val="2"/>
  </c:pivotSource>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GB" b="1"/>
              <a:t>Number of customers </a:t>
            </a:r>
          </a:p>
          <a:p>
            <a:pPr>
              <a:defRPr/>
            </a:pPr>
            <a:r>
              <a:rPr lang="en-GB" sz="1200" i="1"/>
              <a:t>By plan participation and churn status</a:t>
            </a:r>
          </a:p>
        </c:rich>
      </c:tx>
      <c:layout>
        <c:manualLayout>
          <c:xMode val="edge"/>
          <c:yMode val="edge"/>
          <c:x val="0.28063533009496666"/>
          <c:y val="3.6047868755445238E-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pivots_churn_vmail!$B$8</c:f>
              <c:strCache>
                <c:ptCount val="1"/>
                <c:pt idx="0">
                  <c:v>With international plan</c:v>
                </c:pt>
              </c:strCache>
            </c:strRef>
          </c:tx>
          <c:spPr>
            <a:solidFill>
              <a:schemeClr val="accent1">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pivots_churn_vmail!$B$9:$B$11</c:f>
              <c:numCache>
                <c:formatCode>0.00%</c:formatCode>
                <c:ptCount val="2"/>
                <c:pt idx="0">
                  <c:v>0.57828282828282829</c:v>
                </c:pt>
                <c:pt idx="1">
                  <c:v>0.42171717171717171</c:v>
                </c:pt>
              </c:numCache>
            </c:numRef>
          </c:val>
          <c:extLst>
            <c:ext xmlns:c16="http://schemas.microsoft.com/office/drawing/2014/chart" uri="{C3380CC4-5D6E-409C-BE32-E72D297353CC}">
              <c16:uniqueId val="{00000000-9C8A-3C47-910F-4255E94C2325}"/>
            </c:ext>
          </c:extLst>
        </c:ser>
        <c:ser>
          <c:idx val="1"/>
          <c:order val="1"/>
          <c:tx>
            <c:strRef>
              <c:f>pivots_churn_vmail!$C$8</c:f>
              <c:strCache>
                <c:ptCount val="1"/>
                <c:pt idx="0">
                  <c:v>With voice mail plan</c:v>
                </c:pt>
              </c:strCache>
            </c:strRef>
          </c:tx>
          <c:spPr>
            <a:solidFill>
              <a:schemeClr val="accent6">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pivots_churn_vmail!$C$9:$C$11</c:f>
              <c:numCache>
                <c:formatCode>0.00%</c:formatCode>
                <c:ptCount val="2"/>
                <c:pt idx="0">
                  <c:v>0.92625899280575541</c:v>
                </c:pt>
                <c:pt idx="1">
                  <c:v>7.3741007194244604E-2</c:v>
                </c:pt>
              </c:numCache>
            </c:numRef>
          </c:val>
          <c:extLst>
            <c:ext xmlns:c16="http://schemas.microsoft.com/office/drawing/2014/chart" uri="{C3380CC4-5D6E-409C-BE32-E72D297353CC}">
              <c16:uniqueId val="{00000001-9C8A-3C47-910F-4255E94C2325}"/>
            </c:ext>
          </c:extLst>
        </c:ser>
        <c:dLbls>
          <c:showLegendKey val="0"/>
          <c:showVal val="0"/>
          <c:showCatName val="0"/>
          <c:showSerName val="0"/>
          <c:showPercent val="0"/>
          <c:showBubbleSize val="0"/>
        </c:dLbls>
        <c:gapWidth val="219"/>
        <c:overlap val="100"/>
        <c:axId val="1196357632"/>
        <c:axId val="1436096736"/>
      </c:barChart>
      <c:catAx>
        <c:axId val="119635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436096736"/>
        <c:crosses val="autoZero"/>
        <c:auto val="1"/>
        <c:lblAlgn val="ctr"/>
        <c:lblOffset val="100"/>
        <c:noMultiLvlLbl val="0"/>
      </c:catAx>
      <c:valAx>
        <c:axId val="1436096736"/>
        <c:scaling>
          <c:orientation val="minMax"/>
          <c:max val="1"/>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b="1"/>
                  <a:t>Number of customers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196357632"/>
        <c:crosses val="autoZero"/>
        <c:crossBetween val="between"/>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a:t>
            </a:r>
            <a:br>
              <a:rPr lang="en-GB" baseline="0"/>
            </a:br>
            <a:r>
              <a:rPr lang="en-GB" sz="1200" b="1" i="1" baseline="0"/>
              <a:t>By churn and voice mail plan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C000">
              <a:alpha val="50000"/>
            </a:srgbClr>
          </a:solidFill>
          <a:ln>
            <a:noFill/>
          </a:ln>
          <a:effectLst/>
        </c:spPr>
      </c:pivotFmt>
      <c:pivotFmt>
        <c:idx val="17"/>
        <c:spPr>
          <a:solidFill>
            <a:srgbClr val="002060">
              <a:alpha val="50000"/>
            </a:srgbClr>
          </a:solidFill>
          <a:ln>
            <a:noFill/>
          </a:ln>
          <a:effectLst/>
        </c:spPr>
      </c:pivotFmt>
      <c:pivotFmt>
        <c:idx val="18"/>
        <c:spPr>
          <a:solidFill>
            <a:schemeClr val="accent2">
              <a:lumMod val="75000"/>
              <a:alpha val="50000"/>
            </a:schemeClr>
          </a:solidFill>
          <a:ln>
            <a:noFill/>
          </a:ln>
          <a:effectLst/>
        </c:spPr>
      </c:pivotFmt>
      <c:pivotFmt>
        <c:idx val="1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pivots_churn_vmail!$B$71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7-2C25-6B46-AEDD-19FC0A830141}"/>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C-2C25-6B46-AEDD-19FC0A830141}"/>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C25-6B46-AEDD-19FC0A8301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pivots_churn_vmail!$B$72:$B$77</c:f>
              <c:numCache>
                <c:formatCode>0</c:formatCode>
                <c:ptCount val="4"/>
                <c:pt idx="0">
                  <c:v>173.5922196796335</c:v>
                </c:pt>
                <c:pt idx="1">
                  <c:v>214.26686046511639</c:v>
                </c:pt>
                <c:pt idx="2">
                  <c:v>180.55184466019435</c:v>
                </c:pt>
                <c:pt idx="3">
                  <c:v>175.78536585365859</c:v>
                </c:pt>
              </c:numCache>
            </c:numRef>
          </c:val>
          <c:extLst>
            <c:ext xmlns:c16="http://schemas.microsoft.com/office/drawing/2014/chart" uri="{C3380CC4-5D6E-409C-BE32-E72D297353CC}">
              <c16:uniqueId val="{00000000-2C25-6B46-AEDD-19FC0A830141}"/>
            </c:ext>
          </c:extLst>
        </c:ser>
        <c:ser>
          <c:idx val="1"/>
          <c:order val="1"/>
          <c:tx>
            <c:strRef>
              <c:f>pivots_churn_vmail!$C$71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9-2C25-6B46-AEDD-19FC0A830141}"/>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B-2C25-6B46-AEDD-19FC0A830141}"/>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C25-6B46-AEDD-19FC0A8301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pivots_churn_vmail!$C$72:$C$77</c:f>
              <c:numCache>
                <c:formatCode>0</c:formatCode>
                <c:ptCount val="4"/>
                <c:pt idx="0">
                  <c:v>197.28886346300567</c:v>
                </c:pt>
                <c:pt idx="1">
                  <c:v>212.65445736434106</c:v>
                </c:pt>
                <c:pt idx="2">
                  <c:v>201.83368932038849</c:v>
                </c:pt>
                <c:pt idx="3">
                  <c:v>193.04024390243907</c:v>
                </c:pt>
              </c:numCache>
            </c:numRef>
          </c:val>
          <c:extLst>
            <c:ext xmlns:c16="http://schemas.microsoft.com/office/drawing/2014/chart" uri="{C3380CC4-5D6E-409C-BE32-E72D297353CC}">
              <c16:uniqueId val="{00000001-2C25-6B46-AEDD-19FC0A830141}"/>
            </c:ext>
          </c:extLst>
        </c:ser>
        <c:ser>
          <c:idx val="2"/>
          <c:order val="2"/>
          <c:tx>
            <c:strRef>
              <c:f>pivots_churn_vmail!$D$71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8-2C25-6B46-AEDD-19FC0A830141}"/>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A-2C25-6B46-AEDD-19FC0A830141}"/>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C25-6B46-AEDD-19FC0A8301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pivots_churn_vmail!$D$72:$D$77</c:f>
              <c:numCache>
                <c:formatCode>0</c:formatCode>
                <c:ptCount val="4"/>
                <c:pt idx="0">
                  <c:v>198.3500381388256</c:v>
                </c:pt>
                <c:pt idx="1">
                  <c:v>208.33468992248066</c:v>
                </c:pt>
                <c:pt idx="2">
                  <c:v>202.70223300970872</c:v>
                </c:pt>
                <c:pt idx="3">
                  <c:v>193.72804878048782</c:v>
                </c:pt>
              </c:numCache>
            </c:numRef>
          </c:val>
          <c:extLst>
            <c:ext xmlns:c16="http://schemas.microsoft.com/office/drawing/2014/chart" uri="{C3380CC4-5D6E-409C-BE32-E72D297353CC}">
              <c16:uniqueId val="{00000002-2C25-6B46-AEDD-19FC0A830141}"/>
            </c:ext>
          </c:extLst>
        </c:ser>
        <c:dLbls>
          <c:showLegendKey val="0"/>
          <c:showVal val="0"/>
          <c:showCatName val="0"/>
          <c:showSerName val="0"/>
          <c:showPercent val="0"/>
          <c:showBubbleSize val="0"/>
        </c:dLbls>
        <c:gapWidth val="219"/>
        <c:overlap val="-27"/>
        <c:axId val="955773024"/>
        <c:axId val="955882880"/>
      </c:barChart>
      <c:catAx>
        <c:axId val="9557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955882880"/>
        <c:crosses val="autoZero"/>
        <c:auto val="1"/>
        <c:lblAlgn val="ctr"/>
        <c:lblOffset val="100"/>
        <c:noMultiLvlLbl val="0"/>
      </c:catAx>
      <c:valAx>
        <c:axId val="955882880"/>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955773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a:t>
            </a:r>
            <a:r>
              <a:rPr lang="en-GB" b="1"/>
              <a:t>number of calls </a:t>
            </a:r>
            <a:r>
              <a:rPr lang="en-GB" b="0"/>
              <a:t>per customer </a:t>
            </a:r>
            <a:r>
              <a:rPr lang="en-GB"/>
              <a:t>at different times</a:t>
            </a:r>
            <a:r>
              <a:rPr lang="en-GB" baseline="0"/>
              <a:t> of day</a:t>
            </a:r>
            <a:br>
              <a:rPr lang="en-GB" baseline="0"/>
            </a:br>
            <a:r>
              <a:rPr lang="en-GB" sz="1200" b="1" i="1" baseline="0"/>
              <a:t>By churn and voice mail plan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pivotFmt>
      <c:pivotFmt>
        <c:idx val="4"/>
        <c:spPr>
          <a:solidFill>
            <a:srgbClr val="FFC000">
              <a:alpha val="50000"/>
            </a:srgbClr>
          </a:solidFill>
          <a:ln>
            <a:noFill/>
          </a:ln>
          <a:effectLst/>
        </c:spPr>
      </c:pivotFmt>
      <c:pivotFmt>
        <c:idx val="5"/>
        <c:spPr>
          <a:solidFill>
            <a:srgbClr val="FFC000"/>
          </a:solidFill>
          <a:ln>
            <a:noFill/>
          </a:ln>
          <a:effectLst/>
        </c:spPr>
      </c:pivotFmt>
      <c:pivotFmt>
        <c:idx val="6"/>
        <c:spPr>
          <a:solidFill>
            <a:srgbClr val="FFC000"/>
          </a:solidFill>
          <a:ln>
            <a:noFill/>
          </a:ln>
          <a:effectLst/>
        </c:spPr>
      </c:pivotFmt>
      <c:pivotFmt>
        <c:idx val="7"/>
        <c:spPr>
          <a:solidFill>
            <a:schemeClr val="accent2">
              <a:lumMod val="75000"/>
              <a:alpha val="50000"/>
            </a:schemeClr>
          </a:solidFill>
          <a:ln>
            <a:noFill/>
          </a:ln>
          <a:effectLst/>
        </c:spPr>
      </c:pivotFmt>
      <c:pivotFmt>
        <c:idx val="8"/>
        <c:spPr>
          <a:solidFill>
            <a:schemeClr val="accent2">
              <a:lumMod val="75000"/>
              <a:alpha val="50000"/>
            </a:schemeClr>
          </a:solidFill>
          <a:ln>
            <a:noFill/>
          </a:ln>
          <a:effectLst/>
        </c:spPr>
      </c:pivotFmt>
      <c:pivotFmt>
        <c:idx val="9"/>
        <c:spPr>
          <a:solidFill>
            <a:srgbClr val="002060">
              <a:alpha val="50000"/>
            </a:srgbClr>
          </a:solidFill>
          <a:ln>
            <a:noFill/>
          </a:ln>
          <a:effectLst/>
        </c:spPr>
      </c:pivotFmt>
      <c:pivotFmt>
        <c:idx val="10"/>
        <c:spPr>
          <a:solidFill>
            <a:srgbClr val="002060">
              <a:alpha val="50000"/>
            </a:srgbClr>
          </a:solidFill>
          <a:ln>
            <a:noFill/>
          </a:ln>
          <a:effectLst/>
        </c:spPr>
      </c:pivotFmt>
    </c:pivotFmts>
    <c:plotArea>
      <c:layout/>
      <c:barChart>
        <c:barDir val="col"/>
        <c:grouping val="clustered"/>
        <c:varyColors val="0"/>
        <c:ser>
          <c:idx val="0"/>
          <c:order val="0"/>
          <c:tx>
            <c:strRef>
              <c:f>pivots_churn_vmail!$I$71</c:f>
              <c:strCache>
                <c:ptCount val="1"/>
                <c:pt idx="0">
                  <c:v>Avg total day calls</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4960-774C-8B97-AD707E8BFE91}"/>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1-4960-774C-8B97-AD707E8BFE91}"/>
              </c:ext>
            </c:extLst>
          </c:dPt>
          <c:cat>
            <c:multiLvlStrRef>
              <c:f>pivots_churn_vmail!$H$72:$H$77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pivots_churn_vmail!$I$72:$I$77</c:f>
              <c:numCache>
                <c:formatCode>0</c:formatCode>
                <c:ptCount val="4"/>
                <c:pt idx="0">
                  <c:v>99.941266209000759</c:v>
                </c:pt>
                <c:pt idx="1">
                  <c:v>100.45348837209302</c:v>
                </c:pt>
                <c:pt idx="2">
                  <c:v>99.489320388349512</c:v>
                </c:pt>
                <c:pt idx="3">
                  <c:v>100.63414634146342</c:v>
                </c:pt>
              </c:numCache>
            </c:numRef>
          </c:val>
          <c:extLst>
            <c:ext xmlns:c16="http://schemas.microsoft.com/office/drawing/2014/chart" uri="{C3380CC4-5D6E-409C-BE32-E72D297353CC}">
              <c16:uniqueId val="{00000000-0D76-6349-9BFE-E7C5BEA7CEE9}"/>
            </c:ext>
          </c:extLst>
        </c:ser>
        <c:ser>
          <c:idx val="1"/>
          <c:order val="1"/>
          <c:tx>
            <c:strRef>
              <c:f>pivots_churn_vmail!$J$71</c:f>
              <c:strCache>
                <c:ptCount val="1"/>
                <c:pt idx="0">
                  <c:v>Avg total evening calls</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4960-774C-8B97-AD707E8BFE91}"/>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5-4960-774C-8B97-AD707E8BFE91}"/>
              </c:ext>
            </c:extLst>
          </c:dPt>
          <c:cat>
            <c:multiLvlStrRef>
              <c:f>pivots_churn_vmail!$H$72:$H$77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pivots_churn_vmail!$J$72:$J$77</c:f>
              <c:numCache>
                <c:formatCode>0</c:formatCode>
                <c:ptCount val="4"/>
                <c:pt idx="0">
                  <c:v>100.24866514111365</c:v>
                </c:pt>
                <c:pt idx="1">
                  <c:v>99.79069767441861</c:v>
                </c:pt>
                <c:pt idx="2">
                  <c:v>100.1873786407767</c:v>
                </c:pt>
                <c:pt idx="3">
                  <c:v>100.15853658536585</c:v>
                </c:pt>
              </c:numCache>
            </c:numRef>
          </c:val>
          <c:extLst>
            <c:ext xmlns:c16="http://schemas.microsoft.com/office/drawing/2014/chart" uri="{C3380CC4-5D6E-409C-BE32-E72D297353CC}">
              <c16:uniqueId val="{00000001-0D76-6349-9BFE-E7C5BEA7CEE9}"/>
            </c:ext>
          </c:extLst>
        </c:ser>
        <c:ser>
          <c:idx val="2"/>
          <c:order val="2"/>
          <c:tx>
            <c:strRef>
              <c:f>pivots_churn_vmail!$K$71</c:f>
              <c:strCache>
                <c:ptCount val="1"/>
                <c:pt idx="0">
                  <c:v>Avg total night calls</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6-4960-774C-8B97-AD707E8BFE91}"/>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7-4960-774C-8B97-AD707E8BFE91}"/>
              </c:ext>
            </c:extLst>
          </c:dPt>
          <c:cat>
            <c:multiLvlStrRef>
              <c:f>pivots_churn_vmail!$H$72:$H$77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pivots_churn_vmail!$K$72:$K$77</c:f>
              <c:numCache>
                <c:formatCode>0</c:formatCode>
                <c:ptCount val="4"/>
                <c:pt idx="0">
                  <c:v>99.865751334858885</c:v>
                </c:pt>
                <c:pt idx="1">
                  <c:v>99.133720930232556</c:v>
                </c:pt>
                <c:pt idx="2">
                  <c:v>100.13883495145632</c:v>
                </c:pt>
                <c:pt idx="3">
                  <c:v>99.682926829268297</c:v>
                </c:pt>
              </c:numCache>
            </c:numRef>
          </c:val>
          <c:extLst>
            <c:ext xmlns:c16="http://schemas.microsoft.com/office/drawing/2014/chart" uri="{C3380CC4-5D6E-409C-BE32-E72D297353CC}">
              <c16:uniqueId val="{00000002-0D76-6349-9BFE-E7C5BEA7CEE9}"/>
            </c:ext>
          </c:extLst>
        </c:ser>
        <c:dLbls>
          <c:showLegendKey val="0"/>
          <c:showVal val="0"/>
          <c:showCatName val="0"/>
          <c:showSerName val="0"/>
          <c:showPercent val="0"/>
          <c:showBubbleSize val="0"/>
        </c:dLbls>
        <c:gapWidth val="219"/>
        <c:overlap val="-27"/>
        <c:axId val="659102416"/>
        <c:axId val="808177312"/>
      </c:barChart>
      <c:catAx>
        <c:axId val="65910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808177312"/>
        <c:crosses val="autoZero"/>
        <c:auto val="1"/>
        <c:lblAlgn val="ctr"/>
        <c:lblOffset val="100"/>
        <c:noMultiLvlLbl val="0"/>
      </c:catAx>
      <c:valAx>
        <c:axId val="808177312"/>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Number of calls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659102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a:t>
            </a:r>
            <a:r>
              <a:rPr lang="en-GB" b="1"/>
              <a:t>total charge </a:t>
            </a:r>
            <a:r>
              <a:rPr lang="en-GB"/>
              <a:t>per customer at different times of day</a:t>
            </a:r>
            <a:br>
              <a:rPr lang="en-GB"/>
            </a:br>
            <a:r>
              <a:rPr lang="en-GB" sz="1200" b="1" i="1"/>
              <a:t>By churn and voice mail plan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alpha val="50000"/>
            </a:srgbClr>
          </a:solidFill>
          <a:ln>
            <a:noFill/>
          </a:ln>
          <a:effectLst/>
        </c:spPr>
      </c:pivotFmt>
      <c:pivotFmt>
        <c:idx val="7"/>
        <c:spPr>
          <a:solidFill>
            <a:schemeClr val="accent2">
              <a:lumMod val="75000"/>
              <a:alpha val="50000"/>
            </a:schemeClr>
          </a:solidFill>
          <a:ln>
            <a:noFill/>
          </a:ln>
          <a:effectLst/>
        </c:spPr>
      </c:pivotFmt>
      <c:pivotFmt>
        <c:idx val="8"/>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2060">
              <a:alpha val="50000"/>
            </a:srgbClr>
          </a:solidFill>
          <a:ln>
            <a:noFill/>
          </a:ln>
          <a:effectLst/>
        </c:spPr>
      </c:pivotFmt>
      <c:pivotFmt>
        <c:idx val="10"/>
        <c:spPr>
          <a:solidFill>
            <a:srgbClr val="002060">
              <a:alpha val="50000"/>
            </a:srgbClr>
          </a:solidFill>
          <a:ln>
            <a:noFill/>
          </a:ln>
          <a:effectLst/>
        </c:spPr>
      </c:pivotFmt>
    </c:pivotFmts>
    <c:plotArea>
      <c:layout/>
      <c:barChart>
        <c:barDir val="col"/>
        <c:grouping val="clustered"/>
        <c:varyColors val="0"/>
        <c:ser>
          <c:idx val="0"/>
          <c:order val="0"/>
          <c:tx>
            <c:strRef>
              <c:f>pivots_churn_vmail!$O$71</c:f>
              <c:strCache>
                <c:ptCount val="1"/>
                <c:pt idx="0">
                  <c:v>Avg total day charge</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8FD9-DD4D-9A71-8912E8DB9AD5}"/>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1-8FD9-DD4D-9A71-8912E8DB9AD5}"/>
              </c:ext>
            </c:extLst>
          </c:dPt>
          <c:dPt>
            <c:idx val="2"/>
            <c:invertIfNegative val="0"/>
            <c:bubble3D val="0"/>
            <c:spPr>
              <a:solidFill>
                <a:srgbClr val="FFC000"/>
              </a:solidFill>
              <a:ln>
                <a:noFill/>
              </a:ln>
              <a:effectLst/>
            </c:spPr>
            <c:extLst>
              <c:ext xmlns:c16="http://schemas.microsoft.com/office/drawing/2014/chart" uri="{C3380CC4-5D6E-409C-BE32-E72D297353CC}">
                <c16:uniqueId val="{00000004-829A-AC4A-AAC8-F1391C71A61A}"/>
              </c:ext>
            </c:extLst>
          </c:dPt>
          <c:dPt>
            <c:idx val="3"/>
            <c:invertIfNegative val="0"/>
            <c:bubble3D val="0"/>
            <c:spPr>
              <a:solidFill>
                <a:srgbClr val="FFC000"/>
              </a:solidFill>
              <a:ln>
                <a:noFill/>
              </a:ln>
              <a:effectLst/>
            </c:spPr>
            <c:extLst>
              <c:ext xmlns:c16="http://schemas.microsoft.com/office/drawing/2014/chart" uri="{C3380CC4-5D6E-409C-BE32-E72D297353CC}">
                <c16:uniqueId val="{00000005-829A-AC4A-AAC8-F1391C71A61A}"/>
              </c:ext>
            </c:extLst>
          </c:dPt>
          <c:dLbls>
            <c:dLbl>
              <c:idx val="0"/>
              <c:delete val="1"/>
              <c:extLst>
                <c:ext xmlns:c15="http://schemas.microsoft.com/office/drawing/2012/chart" uri="{CE6537A1-D6FC-4f65-9D91-7224C49458BB}"/>
                <c:ext xmlns:c16="http://schemas.microsoft.com/office/drawing/2014/chart" uri="{C3380CC4-5D6E-409C-BE32-E72D297353CC}">
                  <c16:uniqueId val="{00000000-8FD9-DD4D-9A71-8912E8DB9AD5}"/>
                </c:ext>
              </c:extLst>
            </c:dLbl>
            <c:dLbl>
              <c:idx val="2"/>
              <c:delete val="1"/>
              <c:extLst>
                <c:ext xmlns:c15="http://schemas.microsoft.com/office/drawing/2012/chart" uri="{CE6537A1-D6FC-4f65-9D91-7224C49458BB}"/>
                <c:ext xmlns:c16="http://schemas.microsoft.com/office/drawing/2014/chart" uri="{C3380CC4-5D6E-409C-BE32-E72D297353CC}">
                  <c16:uniqueId val="{00000004-829A-AC4A-AAC8-F1391C71A61A}"/>
                </c:ext>
              </c:extLst>
            </c:dLbl>
            <c:dLbl>
              <c:idx val="3"/>
              <c:delete val="1"/>
              <c:extLst>
                <c:ext xmlns:c15="http://schemas.microsoft.com/office/drawing/2012/chart" uri="{CE6537A1-D6FC-4f65-9D91-7224C49458BB}"/>
                <c:ext xmlns:c16="http://schemas.microsoft.com/office/drawing/2014/chart" uri="{C3380CC4-5D6E-409C-BE32-E72D297353CC}">
                  <c16:uniqueId val="{00000005-829A-AC4A-AAC8-F1391C71A6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pivots_churn_vmail!$N$72:$N$77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pivots_churn_vmail!$O$72:$O$77</c:f>
              <c:numCache>
                <c:formatCode>0</c:formatCode>
                <c:ptCount val="4"/>
                <c:pt idx="0">
                  <c:v>29.511292906178486</c:v>
                </c:pt>
                <c:pt idx="1">
                  <c:v>36.425755813953465</c:v>
                </c:pt>
                <c:pt idx="2">
                  <c:v>30.694310679611654</c:v>
                </c:pt>
                <c:pt idx="3">
                  <c:v>29.883658536585372</c:v>
                </c:pt>
              </c:numCache>
            </c:numRef>
          </c:val>
          <c:extLst>
            <c:ext xmlns:c16="http://schemas.microsoft.com/office/drawing/2014/chart" uri="{C3380CC4-5D6E-409C-BE32-E72D297353CC}">
              <c16:uniqueId val="{00000000-829A-AC4A-AAC8-F1391C71A61A}"/>
            </c:ext>
          </c:extLst>
        </c:ser>
        <c:ser>
          <c:idx val="1"/>
          <c:order val="1"/>
          <c:tx>
            <c:strRef>
              <c:f>pivots_churn_vmail!$P$71</c:f>
              <c:strCache>
                <c:ptCount val="1"/>
                <c:pt idx="0">
                  <c:v>Avg total evening charge</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2-8FD9-DD4D-9A71-8912E8DB9AD5}"/>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3-8FD9-DD4D-9A71-8912E8DB9AD5}"/>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D9-DD4D-9A71-8912E8DB9A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pivots_churn_vmail!$N$72:$N$77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pivots_churn_vmail!$P$72:$P$77</c:f>
              <c:numCache>
                <c:formatCode>0</c:formatCode>
                <c:ptCount val="4"/>
                <c:pt idx="0">
                  <c:v>16.769782608695653</c:v>
                </c:pt>
                <c:pt idx="1">
                  <c:v>18.075755813953478</c:v>
                </c:pt>
                <c:pt idx="2">
                  <c:v>17.156116504854374</c:v>
                </c:pt>
                <c:pt idx="3">
                  <c:v>16.409024390243903</c:v>
                </c:pt>
              </c:numCache>
            </c:numRef>
          </c:val>
          <c:extLst>
            <c:ext xmlns:c16="http://schemas.microsoft.com/office/drawing/2014/chart" uri="{C3380CC4-5D6E-409C-BE32-E72D297353CC}">
              <c16:uniqueId val="{00000001-829A-AC4A-AAC8-F1391C71A61A}"/>
            </c:ext>
          </c:extLst>
        </c:ser>
        <c:ser>
          <c:idx val="2"/>
          <c:order val="2"/>
          <c:tx>
            <c:strRef>
              <c:f>pivots_churn_vmail!$Q$71</c:f>
              <c:strCache>
                <c:ptCount val="1"/>
                <c:pt idx="0">
                  <c:v>Avg total night charge</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4-8FD9-DD4D-9A71-8912E8DB9AD5}"/>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5-8FD9-DD4D-9A71-8912E8DB9AD5}"/>
              </c:ext>
            </c:extLst>
          </c:dPt>
          <c:cat>
            <c:multiLvlStrRef>
              <c:f>pivots_churn_vmail!$N$72:$N$77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pivots_churn_vmail!$Q$72:$Q$77</c:f>
              <c:numCache>
                <c:formatCode>0</c:formatCode>
                <c:ptCount val="4"/>
                <c:pt idx="0">
                  <c:v>8.9258962623951259</c:v>
                </c:pt>
                <c:pt idx="1">
                  <c:v>9.3752325581395333</c:v>
                </c:pt>
                <c:pt idx="2">
                  <c:v>9.1217378640776872</c:v>
                </c:pt>
                <c:pt idx="3">
                  <c:v>8.7174390243902433</c:v>
                </c:pt>
              </c:numCache>
            </c:numRef>
          </c:val>
          <c:extLst>
            <c:ext xmlns:c16="http://schemas.microsoft.com/office/drawing/2014/chart" uri="{C3380CC4-5D6E-409C-BE32-E72D297353CC}">
              <c16:uniqueId val="{00000002-829A-AC4A-AAC8-F1391C71A61A}"/>
            </c:ext>
          </c:extLst>
        </c:ser>
        <c:dLbls>
          <c:showLegendKey val="0"/>
          <c:showVal val="0"/>
          <c:showCatName val="0"/>
          <c:showSerName val="0"/>
          <c:showPercent val="0"/>
          <c:showBubbleSize val="0"/>
        </c:dLbls>
        <c:gapWidth val="219"/>
        <c:overlap val="-27"/>
        <c:axId val="689258256"/>
        <c:axId val="710523936"/>
      </c:barChart>
      <c:catAx>
        <c:axId val="68925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710523936"/>
        <c:crosses val="autoZero"/>
        <c:auto val="1"/>
        <c:lblAlgn val="ctr"/>
        <c:lblOffset val="100"/>
        <c:noMultiLvlLbl val="0"/>
      </c:catAx>
      <c:valAx>
        <c:axId val="710523936"/>
        <c:scaling>
          <c:orientation val="minMax"/>
          <c:max val="5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Charge</a:t>
                </a:r>
                <a:r>
                  <a:rPr lang="en-GB" sz="1100" b="1" baseline="0"/>
                  <a:t> ($)</a:t>
                </a:r>
                <a:endParaRPr lang="en-GB"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409]#,##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89258256"/>
        <c:crosses val="autoZero"/>
        <c:crossBetween val="between"/>
        <c:majorUnit val="10"/>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[Telcom_CustomerChurn.xlsm]pivots_churn_vmail!Difference in call behaviour by churn status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 of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pivots_churn_vmail!$B$41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4-C38D-BC4D-B23A-AD6F7CB0EC1C}"/>
              </c:ext>
            </c:extLst>
          </c:dPt>
          <c:dLbls>
            <c:dLbl>
              <c:idx val="0"/>
              <c:delete val="1"/>
              <c:extLst>
                <c:ext xmlns:c15="http://schemas.microsoft.com/office/drawing/2012/chart" uri="{CE6537A1-D6FC-4f65-9D91-7224C49458BB}"/>
                <c:ext xmlns:c16="http://schemas.microsoft.com/office/drawing/2014/chart" uri="{C3380CC4-5D6E-409C-BE32-E72D297353CC}">
                  <c16:uniqueId val="{00000004-C38D-BC4D-B23A-AD6F7CB0EC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pivots_churn_vmail!$B$42:$B$43</c:f>
              <c:numCache>
                <c:formatCode>0</c:formatCode>
                <c:ptCount val="2"/>
                <c:pt idx="0">
                  <c:v>175.5550930996709</c:v>
                </c:pt>
                <c:pt idx="1">
                  <c:v>208.99013377926423</c:v>
                </c:pt>
              </c:numCache>
            </c:numRef>
          </c:val>
          <c:extLst>
            <c:ext xmlns:c16="http://schemas.microsoft.com/office/drawing/2014/chart" uri="{C3380CC4-5D6E-409C-BE32-E72D297353CC}">
              <c16:uniqueId val="{00000000-C38D-BC4D-B23A-AD6F7CB0EC1C}"/>
            </c:ext>
          </c:extLst>
        </c:ser>
        <c:ser>
          <c:idx val="1"/>
          <c:order val="1"/>
          <c:tx>
            <c:strRef>
              <c:f>pivots_churn_vmail!$C$41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5-C38D-BC4D-B23A-AD6F7CB0EC1C}"/>
              </c:ext>
            </c:extLst>
          </c:dPt>
          <c:dLbls>
            <c:dLbl>
              <c:idx val="0"/>
              <c:delete val="1"/>
              <c:extLst>
                <c:ext xmlns:c15="http://schemas.microsoft.com/office/drawing/2012/chart" uri="{CE6537A1-D6FC-4f65-9D91-7224C49458BB}"/>
                <c:ext xmlns:c16="http://schemas.microsoft.com/office/drawing/2014/chart" uri="{C3380CC4-5D6E-409C-BE32-E72D297353CC}">
                  <c16:uniqueId val="{00000005-C38D-BC4D-B23A-AD6F7CB0EC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pivots_churn_vmail!$C$42:$C$43</c:f>
              <c:numCache>
                <c:formatCode>0</c:formatCode>
                <c:ptCount val="2"/>
                <c:pt idx="0">
                  <c:v>198.57067360350518</c:v>
                </c:pt>
                <c:pt idx="1">
                  <c:v>209.96488294314381</c:v>
                </c:pt>
              </c:numCache>
            </c:numRef>
          </c:val>
          <c:extLst>
            <c:ext xmlns:c16="http://schemas.microsoft.com/office/drawing/2014/chart" uri="{C3380CC4-5D6E-409C-BE32-E72D297353CC}">
              <c16:uniqueId val="{00000001-C38D-BC4D-B23A-AD6F7CB0EC1C}"/>
            </c:ext>
          </c:extLst>
        </c:ser>
        <c:ser>
          <c:idx val="2"/>
          <c:order val="2"/>
          <c:tx>
            <c:strRef>
              <c:f>pivots_churn_vmail!$D$41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6-C38D-BC4D-B23A-AD6F7CB0EC1C}"/>
              </c:ext>
            </c:extLst>
          </c:dPt>
          <c:dLbls>
            <c:dLbl>
              <c:idx val="0"/>
              <c:delete val="1"/>
              <c:extLst>
                <c:ext xmlns:c15="http://schemas.microsoft.com/office/drawing/2012/chart" uri="{CE6537A1-D6FC-4f65-9D91-7224C49458BB}"/>
                <c:ext xmlns:c16="http://schemas.microsoft.com/office/drawing/2014/chart" uri="{C3380CC4-5D6E-409C-BE32-E72D297353CC}">
                  <c16:uniqueId val="{00000006-C38D-BC4D-B23A-AD6F7CB0EC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pivots_churn_vmail!$D$42:$D$43</c:f>
              <c:numCache>
                <c:formatCode>0</c:formatCode>
                <c:ptCount val="2"/>
                <c:pt idx="0">
                  <c:v>199.57751916757982</c:v>
                </c:pt>
                <c:pt idx="1">
                  <c:v>206.33177257525088</c:v>
                </c:pt>
              </c:numCache>
            </c:numRef>
          </c:val>
          <c:extLst>
            <c:ext xmlns:c16="http://schemas.microsoft.com/office/drawing/2014/chart" uri="{C3380CC4-5D6E-409C-BE32-E72D297353CC}">
              <c16:uniqueId val="{00000002-C38D-BC4D-B23A-AD6F7CB0EC1C}"/>
            </c:ext>
          </c:extLst>
        </c:ser>
        <c:dLbls>
          <c:showLegendKey val="0"/>
          <c:showVal val="0"/>
          <c:showCatName val="0"/>
          <c:showSerName val="0"/>
          <c:showPercent val="0"/>
          <c:showBubbleSize val="0"/>
        </c:dLbls>
        <c:gapWidth val="219"/>
        <c:overlap val="-27"/>
        <c:axId val="859159728"/>
        <c:axId val="714310656"/>
      </c:barChart>
      <c:catAx>
        <c:axId val="85915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714310656"/>
        <c:crosses val="autoZero"/>
        <c:auto val="1"/>
        <c:lblAlgn val="ctr"/>
        <c:lblOffset val="100"/>
        <c:noMultiLvlLbl val="0"/>
      </c:catAx>
      <c:valAx>
        <c:axId val="714310656"/>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591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number of calls </a:t>
            </a:r>
            <a:r>
              <a:rPr lang="en-GB" baseline="0"/>
              <a:t>per customer at different times fo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pivotFmt>
      <c:pivotFmt>
        <c:idx val="4"/>
        <c:spPr>
          <a:solidFill>
            <a:schemeClr val="accent2">
              <a:lumMod val="75000"/>
              <a:alpha val="50000"/>
            </a:schemeClr>
          </a:solidFill>
          <a:ln>
            <a:noFill/>
          </a:ln>
          <a:effectLst/>
        </c:spPr>
      </c:pivotFmt>
      <c:pivotFmt>
        <c:idx val="5"/>
        <c:spPr>
          <a:solidFill>
            <a:srgbClr val="002060">
              <a:alpha val="50000"/>
            </a:srgbClr>
          </a:solidFill>
          <a:ln>
            <a:noFill/>
          </a:ln>
          <a:effectLst/>
        </c:spPr>
      </c:pivotFmt>
    </c:pivotFmts>
    <c:plotArea>
      <c:layout/>
      <c:barChart>
        <c:barDir val="col"/>
        <c:grouping val="clustered"/>
        <c:varyColors val="0"/>
        <c:ser>
          <c:idx val="0"/>
          <c:order val="0"/>
          <c:tx>
            <c:strRef>
              <c:f>pivots_churn_vmail!$I$41</c:f>
              <c:strCache>
                <c:ptCount val="1"/>
                <c:pt idx="0">
                  <c:v>Avg total day calls</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277A-244A-8D3F-3AE2BD76CC6D}"/>
              </c:ext>
            </c:extLst>
          </c:dPt>
          <c:cat>
            <c:strRef>
              <c:f>pivots_churn_vmail!$H$42:$H$43</c:f>
              <c:strCache>
                <c:ptCount val="2"/>
                <c:pt idx="0">
                  <c:v>No churn</c:v>
                </c:pt>
                <c:pt idx="1">
                  <c:v>Churned</c:v>
                </c:pt>
              </c:strCache>
            </c:strRef>
          </c:cat>
          <c:val>
            <c:numRef>
              <c:f>pivots_churn_vmail!$I$42:$I$43</c:f>
              <c:numCache>
                <c:formatCode>0</c:formatCode>
                <c:ptCount val="2"/>
                <c:pt idx="0">
                  <c:v>99.813800657174156</c:v>
                </c:pt>
                <c:pt idx="1">
                  <c:v>100.47826086956522</c:v>
                </c:pt>
              </c:numCache>
            </c:numRef>
          </c:val>
          <c:extLst>
            <c:ext xmlns:c16="http://schemas.microsoft.com/office/drawing/2014/chart" uri="{C3380CC4-5D6E-409C-BE32-E72D297353CC}">
              <c16:uniqueId val="{00000000-251F-F64C-B01E-4D91D880E0F5}"/>
            </c:ext>
          </c:extLst>
        </c:ser>
        <c:ser>
          <c:idx val="1"/>
          <c:order val="1"/>
          <c:tx>
            <c:strRef>
              <c:f>pivots_churn_vmail!$J$41</c:f>
              <c:strCache>
                <c:ptCount val="1"/>
                <c:pt idx="0">
                  <c:v>Avg total evening calls</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277A-244A-8D3F-3AE2BD76CC6D}"/>
              </c:ext>
            </c:extLst>
          </c:dPt>
          <c:cat>
            <c:strRef>
              <c:f>pivots_churn_vmail!$H$42:$H$43</c:f>
              <c:strCache>
                <c:ptCount val="2"/>
                <c:pt idx="0">
                  <c:v>No churn</c:v>
                </c:pt>
                <c:pt idx="1">
                  <c:v>Churned</c:v>
                </c:pt>
              </c:strCache>
            </c:strRef>
          </c:cat>
          <c:val>
            <c:numRef>
              <c:f>pivots_churn_vmail!$J$42:$J$43</c:f>
              <c:numCache>
                <c:formatCode>0</c:formatCode>
                <c:ptCount val="2"/>
                <c:pt idx="0">
                  <c:v>100.23138006571742</c:v>
                </c:pt>
                <c:pt idx="1">
                  <c:v>99.841137123745824</c:v>
                </c:pt>
              </c:numCache>
            </c:numRef>
          </c:val>
          <c:extLst>
            <c:ext xmlns:c16="http://schemas.microsoft.com/office/drawing/2014/chart" uri="{C3380CC4-5D6E-409C-BE32-E72D297353CC}">
              <c16:uniqueId val="{00000001-251F-F64C-B01E-4D91D880E0F5}"/>
            </c:ext>
          </c:extLst>
        </c:ser>
        <c:ser>
          <c:idx val="2"/>
          <c:order val="2"/>
          <c:tx>
            <c:strRef>
              <c:f>pivots_churn_vmail!$K$41</c:f>
              <c:strCache>
                <c:ptCount val="1"/>
                <c:pt idx="0">
                  <c:v>Avg total night calls</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277A-244A-8D3F-3AE2BD76CC6D}"/>
              </c:ext>
            </c:extLst>
          </c:dPt>
          <c:cat>
            <c:strRef>
              <c:f>pivots_churn_vmail!$H$42:$H$43</c:f>
              <c:strCache>
                <c:ptCount val="2"/>
                <c:pt idx="0">
                  <c:v>No churn</c:v>
                </c:pt>
                <c:pt idx="1">
                  <c:v>Churned</c:v>
                </c:pt>
              </c:strCache>
            </c:strRef>
          </c:cat>
          <c:val>
            <c:numRef>
              <c:f>pivots_churn_vmail!$K$42:$K$43</c:f>
              <c:numCache>
                <c:formatCode>0</c:formatCode>
                <c:ptCount val="2"/>
                <c:pt idx="0">
                  <c:v>99.942771084337352</c:v>
                </c:pt>
                <c:pt idx="1">
                  <c:v>99.209030100334445</c:v>
                </c:pt>
              </c:numCache>
            </c:numRef>
          </c:val>
          <c:extLst>
            <c:ext xmlns:c16="http://schemas.microsoft.com/office/drawing/2014/chart" uri="{C3380CC4-5D6E-409C-BE32-E72D297353CC}">
              <c16:uniqueId val="{00000002-251F-F64C-B01E-4D91D880E0F5}"/>
            </c:ext>
          </c:extLst>
        </c:ser>
        <c:dLbls>
          <c:showLegendKey val="0"/>
          <c:showVal val="0"/>
          <c:showCatName val="0"/>
          <c:showSerName val="0"/>
          <c:showPercent val="0"/>
          <c:showBubbleSize val="0"/>
        </c:dLbls>
        <c:gapWidth val="219"/>
        <c:overlap val="-27"/>
        <c:axId val="681171824"/>
        <c:axId val="680593200"/>
      </c:barChart>
      <c:catAx>
        <c:axId val="68117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680593200"/>
        <c:crosses val="autoZero"/>
        <c:auto val="1"/>
        <c:lblAlgn val="ctr"/>
        <c:lblOffset val="100"/>
        <c:noMultiLvlLbl val="0"/>
      </c:catAx>
      <c:valAx>
        <c:axId val="680593200"/>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Number of calls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8117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a:t>
            </a:r>
            <a:r>
              <a:rPr lang="en-GB" b="1"/>
              <a:t>total charge </a:t>
            </a:r>
            <a:r>
              <a:rPr lang="en-GB"/>
              <a:t>per customer at different</a:t>
            </a:r>
            <a:r>
              <a:rPr lang="en-GB" baseline="0"/>
              <a:t> times of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pivotFmt>
      <c:pivotFmt>
        <c:idx val="4"/>
        <c:spPr>
          <a:solidFill>
            <a:schemeClr val="accent2">
              <a:lumMod val="75000"/>
              <a:alpha val="50000"/>
            </a:schemeClr>
          </a:solidFill>
          <a:ln>
            <a:noFill/>
          </a:ln>
          <a:effectLst/>
        </c:spPr>
      </c:pivotFmt>
      <c:pivotFmt>
        <c:idx val="5"/>
        <c:spPr>
          <a:solidFill>
            <a:srgbClr val="002060">
              <a:alpha val="50000"/>
            </a:srgbClr>
          </a:solidFill>
          <a:ln>
            <a:noFill/>
          </a:ln>
          <a:effectLst/>
        </c:spPr>
      </c:pivotFmt>
    </c:pivotFmts>
    <c:plotArea>
      <c:layout/>
      <c:barChart>
        <c:barDir val="col"/>
        <c:grouping val="clustered"/>
        <c:varyColors val="0"/>
        <c:ser>
          <c:idx val="0"/>
          <c:order val="0"/>
          <c:tx>
            <c:strRef>
              <c:f>pivots_churn_vmail!$O$41</c:f>
              <c:strCache>
                <c:ptCount val="1"/>
                <c:pt idx="0">
                  <c:v>Avg total day charge</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2BA6-CB42-827E-1A292B4291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pivots_churn_vmail!$N$42:$N$43</c:f>
              <c:strCache>
                <c:ptCount val="2"/>
                <c:pt idx="0">
                  <c:v>No churn</c:v>
                </c:pt>
                <c:pt idx="1">
                  <c:v>Churned</c:v>
                </c:pt>
              </c:strCache>
            </c:strRef>
          </c:cat>
          <c:val>
            <c:numRef>
              <c:f>pivots_churn_vmail!$O$42:$O$43</c:f>
              <c:numCache>
                <c:formatCode>0</c:formatCode>
                <c:ptCount val="2"/>
                <c:pt idx="0">
                  <c:v>29.844947973713168</c:v>
                </c:pt>
                <c:pt idx="1">
                  <c:v>35.528678929765867</c:v>
                </c:pt>
              </c:numCache>
            </c:numRef>
          </c:val>
          <c:extLst>
            <c:ext xmlns:c16="http://schemas.microsoft.com/office/drawing/2014/chart" uri="{C3380CC4-5D6E-409C-BE32-E72D297353CC}">
              <c16:uniqueId val="{00000000-F43A-4146-9DAB-A53FF375EF44}"/>
            </c:ext>
          </c:extLst>
        </c:ser>
        <c:ser>
          <c:idx val="1"/>
          <c:order val="1"/>
          <c:tx>
            <c:strRef>
              <c:f>pivots_churn_vmail!$P$41</c:f>
              <c:strCache>
                <c:ptCount val="1"/>
                <c:pt idx="0">
                  <c:v>Avg total evening charge</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2BA6-CB42-827E-1A292B4291A8}"/>
              </c:ext>
            </c:extLst>
          </c:dPt>
          <c:cat>
            <c:strRef>
              <c:f>pivots_churn_vmail!$N$42:$N$43</c:f>
              <c:strCache>
                <c:ptCount val="2"/>
                <c:pt idx="0">
                  <c:v>No churn</c:v>
                </c:pt>
                <c:pt idx="1">
                  <c:v>Churned</c:v>
                </c:pt>
              </c:strCache>
            </c:strRef>
          </c:cat>
          <c:val>
            <c:numRef>
              <c:f>pivots_churn_vmail!$P$42:$P$43</c:f>
              <c:numCache>
                <c:formatCode>0</c:formatCode>
                <c:ptCount val="2"/>
                <c:pt idx="0">
                  <c:v>16.878743154435913</c:v>
                </c:pt>
                <c:pt idx="1">
                  <c:v>17.847207357859528</c:v>
                </c:pt>
              </c:numCache>
            </c:numRef>
          </c:val>
          <c:extLst>
            <c:ext xmlns:c16="http://schemas.microsoft.com/office/drawing/2014/chart" uri="{C3380CC4-5D6E-409C-BE32-E72D297353CC}">
              <c16:uniqueId val="{00000001-F43A-4146-9DAB-A53FF375EF44}"/>
            </c:ext>
          </c:extLst>
        </c:ser>
        <c:ser>
          <c:idx val="2"/>
          <c:order val="2"/>
          <c:tx>
            <c:strRef>
              <c:f>pivots_churn_vmail!$Q$41</c:f>
              <c:strCache>
                <c:ptCount val="1"/>
                <c:pt idx="0">
                  <c:v>Avg total night charge</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2BA6-CB42-827E-1A292B4291A8}"/>
              </c:ext>
            </c:extLst>
          </c:dPt>
          <c:cat>
            <c:strRef>
              <c:f>pivots_churn_vmail!$N$42:$N$43</c:f>
              <c:strCache>
                <c:ptCount val="2"/>
                <c:pt idx="0">
                  <c:v>No churn</c:v>
                </c:pt>
                <c:pt idx="1">
                  <c:v>Churned</c:v>
                </c:pt>
              </c:strCache>
            </c:strRef>
          </c:cat>
          <c:val>
            <c:numRef>
              <c:f>pivots_churn_vmail!$Q$42:$Q$43</c:f>
              <c:numCache>
                <c:formatCode>0</c:formatCode>
                <c:ptCount val="2"/>
                <c:pt idx="0">
                  <c:v>8.9811308871851168</c:v>
                </c:pt>
                <c:pt idx="1">
                  <c:v>9.2850334448160474</c:v>
                </c:pt>
              </c:numCache>
            </c:numRef>
          </c:val>
          <c:extLst>
            <c:ext xmlns:c16="http://schemas.microsoft.com/office/drawing/2014/chart" uri="{C3380CC4-5D6E-409C-BE32-E72D297353CC}">
              <c16:uniqueId val="{00000002-F43A-4146-9DAB-A53FF375EF44}"/>
            </c:ext>
          </c:extLst>
        </c:ser>
        <c:dLbls>
          <c:showLegendKey val="0"/>
          <c:showVal val="0"/>
          <c:showCatName val="0"/>
          <c:showSerName val="0"/>
          <c:showPercent val="0"/>
          <c:showBubbleSize val="0"/>
        </c:dLbls>
        <c:gapWidth val="219"/>
        <c:overlap val="-27"/>
        <c:axId val="714474368"/>
        <c:axId val="431074704"/>
      </c:barChart>
      <c:catAx>
        <c:axId val="71447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431074704"/>
        <c:crosses val="autoZero"/>
        <c:auto val="1"/>
        <c:lblAlgn val="ctr"/>
        <c:lblOffset val="100"/>
        <c:noMultiLvlLbl val="0"/>
      </c:catAx>
      <c:valAx>
        <c:axId val="431074704"/>
        <c:scaling>
          <c:orientation val="minMax"/>
          <c:max val="5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Charge ($)</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409]#,##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14474368"/>
        <c:crosses val="autoZero"/>
        <c:crossBetween val="between"/>
        <c:majorUnit val="10"/>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[Telcom_CustomerChurn.xlsm]pivots_churn_vmail!PivotTable14</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minutes</a:t>
            </a:r>
            <a:r>
              <a:rPr lang="en-GB" sz="1400" b="0" i="0" u="none" strike="noStrike" kern="1200" spc="0" baseline="0">
                <a:solidFill>
                  <a:sysClr val="windowText" lastClr="000000">
                    <a:lumMod val="65000"/>
                    <a:lumOff val="35000"/>
                  </a:sysClr>
                </a:solidFill>
              </a:rPr>
              <a:t> per customer at different times</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r>
              <a:rPr lang="en-GB" b="1"/>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pivotFmt>
      <c:pivotFmt>
        <c:idx val="5"/>
        <c:spPr>
          <a:solidFill>
            <a:schemeClr val="accent2">
              <a:lumMod val="75000"/>
              <a:alpha val="50000"/>
            </a:schemeClr>
          </a:solidFill>
          <a:ln>
            <a:noFill/>
          </a:ln>
          <a:effectLst/>
        </c:spPr>
      </c:pivotFmt>
      <c:pivotFmt>
        <c:idx val="6"/>
        <c:spPr>
          <a:solidFill>
            <a:srgbClr val="002060">
              <a:alpha val="50000"/>
            </a:srgbClr>
          </a:solidFill>
          <a:ln>
            <a:noFill/>
          </a:ln>
          <a:effectLst/>
        </c:spPr>
      </c:pivotFmt>
      <c:pivotFmt>
        <c:idx val="7"/>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pivots_churn_vmail!$B$108</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9169-FD4E-A16E-6A2C1AE44F0B}"/>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9169-FD4E-A16E-6A2C1AE44F0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69-FD4E-A16E-6A2C1AE44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pivots_churn_vmail!$B$109:$B$114</c:f>
              <c:numCache>
                <c:formatCode>0</c:formatCode>
                <c:ptCount val="4"/>
                <c:pt idx="0">
                  <c:v>175.20470347648231</c:v>
                </c:pt>
                <c:pt idx="1">
                  <c:v>214.2044083526682</c:v>
                </c:pt>
                <c:pt idx="2">
                  <c:v>180.79257641921393</c:v>
                </c:pt>
                <c:pt idx="3">
                  <c:v>195.53293413173654</c:v>
                </c:pt>
              </c:numCache>
            </c:numRef>
          </c:val>
          <c:extLst>
            <c:ext xmlns:c16="http://schemas.microsoft.com/office/drawing/2014/chart" uri="{C3380CC4-5D6E-409C-BE32-E72D297353CC}">
              <c16:uniqueId val="{00000000-F20E-6843-B5C2-3AB61D4E24A5}"/>
            </c:ext>
          </c:extLst>
        </c:ser>
        <c:ser>
          <c:idx val="1"/>
          <c:order val="1"/>
          <c:tx>
            <c:strRef>
              <c:f>pivots_churn_vmail!$C$108</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9169-FD4E-A16E-6A2C1AE44F0B}"/>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9169-FD4E-A16E-6A2C1AE44F0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169-FD4E-A16E-6A2C1AE44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pivots_churn_vmail!$C$109:$C$114</c:f>
              <c:numCache>
                <c:formatCode>0</c:formatCode>
                <c:ptCount val="4"/>
                <c:pt idx="0">
                  <c:v>198.11384750219145</c:v>
                </c:pt>
                <c:pt idx="1">
                  <c:v>213.15290023201848</c:v>
                </c:pt>
                <c:pt idx="2">
                  <c:v>205.3991266375545</c:v>
                </c:pt>
                <c:pt idx="3">
                  <c:v>201.73712574850302</c:v>
                </c:pt>
              </c:numCache>
            </c:numRef>
          </c:val>
          <c:extLst>
            <c:ext xmlns:c16="http://schemas.microsoft.com/office/drawing/2014/chart" uri="{C3380CC4-5D6E-409C-BE32-E72D297353CC}">
              <c16:uniqueId val="{00000001-F20E-6843-B5C2-3AB61D4E24A5}"/>
            </c:ext>
          </c:extLst>
        </c:ser>
        <c:ser>
          <c:idx val="2"/>
          <c:order val="2"/>
          <c:tx>
            <c:strRef>
              <c:f>pivots_churn_vmail!$D$108</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9169-FD4E-A16E-6A2C1AE44F0B}"/>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5-9169-FD4E-A16E-6A2C1AE44F0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69-FD4E-A16E-6A2C1AE44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pivots_churn_vmail!$D$109:$D$114</c:f>
              <c:numCache>
                <c:formatCode>0</c:formatCode>
                <c:ptCount val="4"/>
                <c:pt idx="0">
                  <c:v>199.75614957639516</c:v>
                </c:pt>
                <c:pt idx="1">
                  <c:v>209.64338747099768</c:v>
                </c:pt>
                <c:pt idx="2">
                  <c:v>196.90742358078617</c:v>
                </c:pt>
                <c:pt idx="3">
                  <c:v>197.78502994011984</c:v>
                </c:pt>
              </c:numCache>
            </c:numRef>
          </c:val>
          <c:extLst>
            <c:ext xmlns:c16="http://schemas.microsoft.com/office/drawing/2014/chart" uri="{C3380CC4-5D6E-409C-BE32-E72D297353CC}">
              <c16:uniqueId val="{00000002-F20E-6843-B5C2-3AB61D4E24A5}"/>
            </c:ext>
          </c:extLst>
        </c:ser>
        <c:ser>
          <c:idx val="3"/>
          <c:order val="3"/>
          <c:tx>
            <c:strRef>
              <c:f>pivots_churn_vmail!$E$108</c:f>
              <c:strCache>
                <c:ptCount val="1"/>
                <c:pt idx="0">
                  <c:v>Avg total intnl min</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pivots_churn_vmail!$E$109:$E$114</c:f>
              <c:numCache>
                <c:formatCode>0</c:formatCode>
                <c:ptCount val="4"/>
                <c:pt idx="0">
                  <c:v>10.222027461291269</c:v>
                </c:pt>
                <c:pt idx="1">
                  <c:v>10.338051044083533</c:v>
                </c:pt>
                <c:pt idx="2">
                  <c:v>9.7820960698690058</c:v>
                </c:pt>
                <c:pt idx="3">
                  <c:v>11.392215568862277</c:v>
                </c:pt>
              </c:numCache>
            </c:numRef>
          </c:val>
          <c:extLst>
            <c:ext xmlns:c16="http://schemas.microsoft.com/office/drawing/2014/chart" uri="{C3380CC4-5D6E-409C-BE32-E72D297353CC}">
              <c16:uniqueId val="{00000003-F20E-6843-B5C2-3AB61D4E24A5}"/>
            </c:ext>
          </c:extLst>
        </c:ser>
        <c:dLbls>
          <c:showLegendKey val="0"/>
          <c:showVal val="0"/>
          <c:showCatName val="0"/>
          <c:showSerName val="0"/>
          <c:showPercent val="0"/>
          <c:showBubbleSize val="0"/>
        </c:dLbls>
        <c:gapWidth val="219"/>
        <c:overlap val="-27"/>
        <c:axId val="2052710239"/>
        <c:axId val="2101441135"/>
      </c:barChart>
      <c:catAx>
        <c:axId val="20527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101441135"/>
        <c:crosses val="autoZero"/>
        <c:auto val="1"/>
        <c:lblAlgn val="ctr"/>
        <c:lblOffset val="100"/>
        <c:noMultiLvlLbl val="0"/>
      </c:catAx>
      <c:valAx>
        <c:axId val="2101441135"/>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Minutes</a:t>
                </a:r>
              </a:p>
            </c:rich>
          </c:tx>
          <c:layout>
            <c:manualLayout>
              <c:xMode val="edge"/>
              <c:yMode val="edge"/>
              <c:x val="2.0920502092050208E-2"/>
              <c:y val="0.43556166590287326"/>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71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number of calls </a:t>
            </a:r>
            <a:r>
              <a:rPr lang="en-GB" sz="1400" b="0" i="0" u="none" strike="noStrike" kern="1200" spc="0" baseline="0">
                <a:solidFill>
                  <a:sysClr val="windowText" lastClr="000000">
                    <a:lumMod val="65000"/>
                    <a:lumOff val="35000"/>
                  </a:sysClr>
                </a:solidFill>
              </a:rPr>
              <a:t>per customer at different times of day</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pivotFmt>
      <c:pivotFmt>
        <c:idx val="5"/>
        <c:spPr>
          <a:solidFill>
            <a:schemeClr val="accent2">
              <a:lumMod val="75000"/>
              <a:alpha val="50000"/>
            </a:schemeClr>
          </a:solidFill>
          <a:ln>
            <a:noFill/>
          </a:ln>
          <a:effectLst/>
        </c:spPr>
      </c:pivotFmt>
      <c:pivotFmt>
        <c:idx val="6"/>
        <c:spPr>
          <a:solidFill>
            <a:srgbClr val="002060">
              <a:alpha val="50000"/>
            </a:srgbClr>
          </a:solidFill>
          <a:ln>
            <a:noFill/>
          </a:ln>
          <a:effectLst/>
        </c:spPr>
      </c:pivotFmt>
      <c:pivotFmt>
        <c:idx val="7"/>
        <c:spPr>
          <a:solidFill>
            <a:srgbClr val="FFC000">
              <a:alpha val="50000"/>
            </a:srgbClr>
          </a:solidFill>
          <a:ln>
            <a:noFill/>
          </a:ln>
          <a:effectLst/>
        </c:spPr>
      </c:pivotFmt>
      <c:pivotFmt>
        <c:idx val="8"/>
        <c:spPr>
          <a:solidFill>
            <a:schemeClr val="accent2">
              <a:lumMod val="75000"/>
              <a:alpha val="50000"/>
            </a:schemeClr>
          </a:solidFill>
          <a:ln>
            <a:noFill/>
          </a:ln>
          <a:effectLst/>
        </c:spPr>
      </c:pivotFmt>
      <c:pivotFmt>
        <c:idx val="9"/>
        <c:spPr>
          <a:solidFill>
            <a:srgbClr val="002060">
              <a:alpha val="50000"/>
            </a:srgbClr>
          </a:solidFill>
          <a:ln>
            <a:noFill/>
          </a:ln>
          <a:effectLst/>
        </c:spPr>
      </c:pivotFmt>
    </c:pivotFmts>
    <c:plotArea>
      <c:layout/>
      <c:barChart>
        <c:barDir val="col"/>
        <c:grouping val="clustered"/>
        <c:varyColors val="0"/>
        <c:ser>
          <c:idx val="0"/>
          <c:order val="0"/>
          <c:tx>
            <c:strRef>
              <c:f>pivots_churn_vmail!$I$108</c:f>
              <c:strCache>
                <c:ptCount val="1"/>
                <c:pt idx="0">
                  <c:v>Avg total day calls</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F939-A44C-AAAB-EC311D2CADB4}"/>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F939-A44C-AAAB-EC311D2CADB4}"/>
              </c:ext>
            </c:extLst>
          </c:dPt>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pivots_churn_vmail!$I$109:$I$114</c:f>
              <c:numCache>
                <c:formatCode>0</c:formatCode>
                <c:ptCount val="4"/>
                <c:pt idx="0">
                  <c:v>99.695004382120942</c:v>
                </c:pt>
                <c:pt idx="1">
                  <c:v>101.03712296983758</c:v>
                </c:pt>
                <c:pt idx="2">
                  <c:v>101.58951965065502</c:v>
                </c:pt>
                <c:pt idx="3">
                  <c:v>99.035928143712582</c:v>
                </c:pt>
              </c:numCache>
            </c:numRef>
          </c:val>
          <c:extLst>
            <c:ext xmlns:c16="http://schemas.microsoft.com/office/drawing/2014/chart" uri="{C3380CC4-5D6E-409C-BE32-E72D297353CC}">
              <c16:uniqueId val="{00000000-5F21-954D-85E5-24C92E352DCB}"/>
            </c:ext>
          </c:extLst>
        </c:ser>
        <c:ser>
          <c:idx val="1"/>
          <c:order val="1"/>
          <c:tx>
            <c:strRef>
              <c:f>pivots_churn_vmail!$J$108</c:f>
              <c:strCache>
                <c:ptCount val="1"/>
                <c:pt idx="0">
                  <c:v>Avg total evening calls</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F939-A44C-AAAB-EC311D2CADB4}"/>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F939-A44C-AAAB-EC311D2CADB4}"/>
              </c:ext>
            </c:extLst>
          </c:dPt>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pivots_churn_vmail!$J$109:$J$114</c:f>
              <c:numCache>
                <c:formatCode>0</c:formatCode>
                <c:ptCount val="4"/>
                <c:pt idx="0">
                  <c:v>100.17061057551855</c:v>
                </c:pt>
                <c:pt idx="1">
                  <c:v>100.39443155452436</c:v>
                </c:pt>
                <c:pt idx="2">
                  <c:v>101.13973799126637</c:v>
                </c:pt>
                <c:pt idx="3">
                  <c:v>98.41317365269461</c:v>
                </c:pt>
              </c:numCache>
            </c:numRef>
          </c:val>
          <c:extLst>
            <c:ext xmlns:c16="http://schemas.microsoft.com/office/drawing/2014/chart" uri="{C3380CC4-5D6E-409C-BE32-E72D297353CC}">
              <c16:uniqueId val="{00000001-5F21-954D-85E5-24C92E352DCB}"/>
            </c:ext>
          </c:extLst>
        </c:ser>
        <c:ser>
          <c:idx val="2"/>
          <c:order val="2"/>
          <c:tx>
            <c:strRef>
              <c:f>pivots_churn_vmail!$K$108</c:f>
              <c:strCache>
                <c:ptCount val="1"/>
                <c:pt idx="0">
                  <c:v>Avg total night calls</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F939-A44C-AAAB-EC311D2CADB4}"/>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5-F939-A44C-AAAB-EC311D2CADB4}"/>
              </c:ext>
            </c:extLst>
          </c:dPt>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pivots_churn_vmail!$K$109:$K$114</c:f>
              <c:numCache>
                <c:formatCode>0</c:formatCode>
                <c:ptCount val="4"/>
                <c:pt idx="0">
                  <c:v>99.88401986561496</c:v>
                </c:pt>
                <c:pt idx="1">
                  <c:v>99.07424593967518</c:v>
                </c:pt>
                <c:pt idx="2">
                  <c:v>100.82096069868996</c:v>
                </c:pt>
                <c:pt idx="3">
                  <c:v>99.556886227544908</c:v>
                </c:pt>
              </c:numCache>
            </c:numRef>
          </c:val>
          <c:extLst>
            <c:ext xmlns:c16="http://schemas.microsoft.com/office/drawing/2014/chart" uri="{C3380CC4-5D6E-409C-BE32-E72D297353CC}">
              <c16:uniqueId val="{00000002-5F21-954D-85E5-24C92E352DCB}"/>
            </c:ext>
          </c:extLst>
        </c:ser>
        <c:ser>
          <c:idx val="3"/>
          <c:order val="3"/>
          <c:tx>
            <c:strRef>
              <c:f>pivots_churn_vmail!$L$108</c:f>
              <c:strCache>
                <c:ptCount val="1"/>
                <c:pt idx="0">
                  <c:v>Avg total intnl calls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pivots_churn_vmail!$L$109:$L$114</c:f>
              <c:numCache>
                <c:formatCode>0</c:formatCode>
                <c:ptCount val="4"/>
                <c:pt idx="0">
                  <c:v>4.4300321355536081</c:v>
                </c:pt>
                <c:pt idx="1">
                  <c:v>4.3480278422273786</c:v>
                </c:pt>
                <c:pt idx="2">
                  <c:v>4.9170305676855897</c:v>
                </c:pt>
                <c:pt idx="3">
                  <c:v>3.8802395209580838</c:v>
                </c:pt>
              </c:numCache>
            </c:numRef>
          </c:val>
          <c:extLst>
            <c:ext xmlns:c16="http://schemas.microsoft.com/office/drawing/2014/chart" uri="{C3380CC4-5D6E-409C-BE32-E72D297353CC}">
              <c16:uniqueId val="{00000003-5F21-954D-85E5-24C92E352DCB}"/>
            </c:ext>
          </c:extLst>
        </c:ser>
        <c:dLbls>
          <c:showLegendKey val="0"/>
          <c:showVal val="0"/>
          <c:showCatName val="0"/>
          <c:showSerName val="0"/>
          <c:showPercent val="0"/>
          <c:showBubbleSize val="0"/>
        </c:dLbls>
        <c:gapWidth val="219"/>
        <c:overlap val="-27"/>
        <c:axId val="724104640"/>
        <c:axId val="2026541631"/>
      </c:barChart>
      <c:catAx>
        <c:axId val="724104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26541631"/>
        <c:crosses val="autoZero"/>
        <c:auto val="1"/>
        <c:lblAlgn val="ctr"/>
        <c:lblOffset val="100"/>
        <c:noMultiLvlLbl val="0"/>
      </c:catAx>
      <c:valAx>
        <c:axId val="2026541631"/>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Number of calls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724104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[Telcom_CustomerChurn.xlsm]pivots_churn_vmail!PivotTable16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total charge </a:t>
            </a:r>
            <a:r>
              <a:rPr lang="en-GB" sz="1400" b="0" i="0" u="none" strike="noStrike" kern="1200" spc="0" baseline="0">
                <a:solidFill>
                  <a:sysClr val="windowText" lastClr="000000">
                    <a:lumMod val="65000"/>
                    <a:lumOff val="35000"/>
                  </a:sysClr>
                </a:solidFill>
              </a:rPr>
              <a:t>per customer at different times of day</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alpha val="50000"/>
            </a:srgbClr>
          </a:solidFill>
          <a:ln>
            <a:noFill/>
          </a:ln>
          <a:effectLst/>
        </c:spPr>
      </c:pivotFmt>
      <c:pivotFmt>
        <c:idx val="6"/>
        <c:spPr>
          <a:solidFill>
            <a:srgbClr val="FFC000"/>
          </a:solidFill>
          <a:ln>
            <a:noFill/>
          </a:ln>
          <a:effectLst/>
        </c:spPr>
      </c:pivotFmt>
      <c:pivotFmt>
        <c:idx val="7"/>
        <c:spPr>
          <a:solidFill>
            <a:srgbClr val="FFC000"/>
          </a:solidFill>
          <a:ln>
            <a:noFill/>
          </a:ln>
          <a:effectLst/>
        </c:spPr>
      </c:pivotFmt>
      <c:pivotFmt>
        <c:idx val="8"/>
        <c:spPr>
          <a:solidFill>
            <a:schemeClr val="accent2">
              <a:lumMod val="75000"/>
              <a:alpha val="50000"/>
            </a:schemeClr>
          </a:solidFill>
          <a:ln>
            <a:noFill/>
          </a:ln>
          <a:effectLst/>
        </c:spPr>
      </c:pivotFmt>
      <c:pivotFmt>
        <c:idx val="9"/>
        <c:spPr>
          <a:solidFill>
            <a:srgbClr val="002060">
              <a:alpha val="50000"/>
            </a:srgbClr>
          </a:solidFill>
          <a:ln>
            <a:noFill/>
          </a:ln>
          <a:effectLst/>
        </c:spPr>
      </c:pivotFmt>
      <c:pivotFmt>
        <c:idx val="10"/>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2060">
              <a:alpha val="50000"/>
            </a:srgbClr>
          </a:solidFill>
          <a:ln>
            <a:noFill/>
          </a:ln>
          <a:effectLst/>
        </c:spPr>
      </c:pivotFmt>
    </c:pivotFmts>
    <c:plotArea>
      <c:layout/>
      <c:barChart>
        <c:barDir val="col"/>
        <c:grouping val="clustered"/>
        <c:varyColors val="0"/>
        <c:ser>
          <c:idx val="0"/>
          <c:order val="0"/>
          <c:tx>
            <c:strRef>
              <c:f>pivots_churn_vmail!$O$108</c:f>
              <c:strCache>
                <c:ptCount val="1"/>
                <c:pt idx="0">
                  <c:v>Avg total day charge</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7-CA2A-6C46-8B72-EB7084593E49}"/>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6-CA2A-6C46-8B72-EB7084593E49}"/>
              </c:ext>
            </c:extLst>
          </c:dPt>
          <c:dPt>
            <c:idx val="2"/>
            <c:invertIfNegative val="0"/>
            <c:bubble3D val="0"/>
            <c:spPr>
              <a:solidFill>
                <a:srgbClr val="FFC000"/>
              </a:solidFill>
              <a:ln>
                <a:noFill/>
              </a:ln>
              <a:effectLst/>
            </c:spPr>
            <c:extLst>
              <c:ext xmlns:c16="http://schemas.microsoft.com/office/drawing/2014/chart" uri="{C3380CC4-5D6E-409C-BE32-E72D297353CC}">
                <c16:uniqueId val="{00000008-CA2A-6C46-8B72-EB7084593E49}"/>
              </c:ext>
            </c:extLst>
          </c:dPt>
          <c:dPt>
            <c:idx val="3"/>
            <c:invertIfNegative val="0"/>
            <c:bubble3D val="0"/>
            <c:spPr>
              <a:solidFill>
                <a:srgbClr val="FFC000"/>
              </a:solidFill>
              <a:ln>
                <a:noFill/>
              </a:ln>
              <a:effectLst/>
            </c:spPr>
            <c:extLst>
              <c:ext xmlns:c16="http://schemas.microsoft.com/office/drawing/2014/chart" uri="{C3380CC4-5D6E-409C-BE32-E72D297353CC}">
                <c16:uniqueId val="{00000009-CA2A-6C46-8B72-EB7084593E49}"/>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A2A-6C46-8B72-EB7084593E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pivots_churn_vmail!$O$109:$O$114</c:f>
              <c:numCache>
                <c:formatCode>0</c:formatCode>
                <c:ptCount val="4"/>
                <c:pt idx="0">
                  <c:v>29.785372480280557</c:v>
                </c:pt>
                <c:pt idx="1">
                  <c:v>36.415081206496524</c:v>
                </c:pt>
                <c:pt idx="2">
                  <c:v>30.735458515283835</c:v>
                </c:pt>
                <c:pt idx="3">
                  <c:v>33.241017964071872</c:v>
                </c:pt>
              </c:numCache>
            </c:numRef>
          </c:val>
          <c:extLst>
            <c:ext xmlns:c16="http://schemas.microsoft.com/office/drawing/2014/chart" uri="{C3380CC4-5D6E-409C-BE32-E72D297353CC}">
              <c16:uniqueId val="{00000000-CA2A-6C46-8B72-EB7084593E49}"/>
            </c:ext>
          </c:extLst>
        </c:ser>
        <c:ser>
          <c:idx val="1"/>
          <c:order val="1"/>
          <c:tx>
            <c:strRef>
              <c:f>pivots_churn_vmail!$P$108</c:f>
              <c:strCache>
                <c:ptCount val="1"/>
                <c:pt idx="0">
                  <c:v>Avg total evening charge</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0-457B-354B-9334-89093A21BF68}"/>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2-457B-354B-9334-89093A21BF68}"/>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57B-354B-9334-89093A21BF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pivots_churn_vmail!$P$109:$P$114</c:f>
              <c:numCache>
                <c:formatCode>0</c:formatCode>
                <c:ptCount val="4"/>
                <c:pt idx="0">
                  <c:v>16.839921121822954</c:v>
                </c:pt>
                <c:pt idx="1">
                  <c:v>18.11816705336426</c:v>
                </c:pt>
                <c:pt idx="2">
                  <c:v>17.459039301310042</c:v>
                </c:pt>
                <c:pt idx="3">
                  <c:v>17.147904191616774</c:v>
                </c:pt>
              </c:numCache>
            </c:numRef>
          </c:val>
          <c:extLst>
            <c:ext xmlns:c16="http://schemas.microsoft.com/office/drawing/2014/chart" uri="{C3380CC4-5D6E-409C-BE32-E72D297353CC}">
              <c16:uniqueId val="{00000001-CA2A-6C46-8B72-EB7084593E49}"/>
            </c:ext>
          </c:extLst>
        </c:ser>
        <c:ser>
          <c:idx val="2"/>
          <c:order val="2"/>
          <c:tx>
            <c:strRef>
              <c:f>pivots_churn_vmail!$Q$108</c:f>
              <c:strCache>
                <c:ptCount val="1"/>
                <c:pt idx="0">
                  <c:v>Avg total night charge</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1-457B-354B-9334-89093A21BF68}"/>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3-457B-354B-9334-89093A21BF68}"/>
              </c:ext>
            </c:extLst>
          </c:dPt>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pivots_churn_vmail!$Q$109:$Q$114</c:f>
              <c:numCache>
                <c:formatCode>0</c:formatCode>
                <c:ptCount val="4"/>
                <c:pt idx="0">
                  <c:v>8.9891703184341303</c:v>
                </c:pt>
                <c:pt idx="1">
                  <c:v>9.4340371229698405</c:v>
                </c:pt>
                <c:pt idx="2">
                  <c:v>8.8609606986899561</c:v>
                </c:pt>
                <c:pt idx="3">
                  <c:v>8.900479041916169</c:v>
                </c:pt>
              </c:numCache>
            </c:numRef>
          </c:val>
          <c:extLst>
            <c:ext xmlns:c16="http://schemas.microsoft.com/office/drawing/2014/chart" uri="{C3380CC4-5D6E-409C-BE32-E72D297353CC}">
              <c16:uniqueId val="{00000002-CA2A-6C46-8B72-EB7084593E49}"/>
            </c:ext>
          </c:extLst>
        </c:ser>
        <c:ser>
          <c:idx val="3"/>
          <c:order val="3"/>
          <c:tx>
            <c:strRef>
              <c:f>pivots_churn_vmail!$R$108</c:f>
              <c:strCache>
                <c:ptCount val="1"/>
                <c:pt idx="0">
                  <c:v>Avg total intnl charge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pivots_churn_vmail!$R$109:$R$114</c:f>
              <c:numCache>
                <c:formatCode>0</c:formatCode>
                <c:ptCount val="4"/>
                <c:pt idx="0">
                  <c:v>2.7604615834063586</c:v>
                </c:pt>
                <c:pt idx="1">
                  <c:v>2.7918329466357328</c:v>
                </c:pt>
                <c:pt idx="2">
                  <c:v>2.6417467248908295</c:v>
                </c:pt>
                <c:pt idx="3">
                  <c:v>3.076227544910179</c:v>
                </c:pt>
              </c:numCache>
            </c:numRef>
          </c:val>
          <c:extLst>
            <c:ext xmlns:c16="http://schemas.microsoft.com/office/drawing/2014/chart" uri="{C3380CC4-5D6E-409C-BE32-E72D297353CC}">
              <c16:uniqueId val="{00000005-CA2A-6C46-8B72-EB7084593E49}"/>
            </c:ext>
          </c:extLst>
        </c:ser>
        <c:dLbls>
          <c:showLegendKey val="0"/>
          <c:showVal val="0"/>
          <c:showCatName val="0"/>
          <c:showSerName val="0"/>
          <c:showPercent val="0"/>
          <c:showBubbleSize val="0"/>
        </c:dLbls>
        <c:gapWidth val="219"/>
        <c:overlap val="-27"/>
        <c:axId val="2052850815"/>
        <c:axId val="2052693215"/>
      </c:barChart>
      <c:catAx>
        <c:axId val="205285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693215"/>
        <c:crosses val="autoZero"/>
        <c:auto val="1"/>
        <c:lblAlgn val="ctr"/>
        <c:lblOffset val="100"/>
        <c:noMultiLvlLbl val="0"/>
      </c:catAx>
      <c:valAx>
        <c:axId val="2052693215"/>
        <c:scaling>
          <c:orientation val="minMax"/>
          <c:max val="5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Charge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409]#,##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850815"/>
        <c:crosses val="autoZero"/>
        <c:crossBetween val="between"/>
        <c:majorUnit val="10"/>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[Telcom_CustomerChurn.xlsm]pivots_state!PivotTable18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Churn rate by state</a:t>
            </a:r>
          </a:p>
          <a:p>
            <a:pPr>
              <a:defRPr/>
            </a:pPr>
            <a:r>
              <a:rPr lang="en-US" i="1"/>
              <a:t>% of grand total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pivots_state!$B$21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2-4AA6-614F-B979-B78DB5721225}"/>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4AA6-614F-B979-B78DB5721225}"/>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4-4AA6-614F-B979-B78DB5721225}"/>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5-4AA6-614F-B979-B78DB5721225}"/>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6-4AA6-614F-B979-B78DB5721225}"/>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07-4AA6-614F-B979-B78DB5721225}"/>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AA6-614F-B979-B78DB5721225}"/>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AA6-614F-B979-B78DB572122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pivots_state!$A$22:$A$73</c:f>
              <c:strCache>
                <c:ptCount val="51"/>
                <c:pt idx="0">
                  <c:v>NJ</c:v>
                </c:pt>
                <c:pt idx="1">
                  <c:v>MN</c:v>
                </c:pt>
                <c:pt idx="2">
                  <c:v>TX</c:v>
                </c:pt>
                <c:pt idx="3">
                  <c:v>MD</c:v>
                </c:pt>
                <c:pt idx="4">
                  <c:v>WV</c:v>
                </c:pt>
                <c:pt idx="5">
                  <c:v>WA</c:v>
                </c:pt>
                <c:pt idx="6">
                  <c:v>NV</c:v>
                </c:pt>
                <c:pt idx="7">
                  <c:v>MT</c:v>
                </c:pt>
                <c:pt idx="8">
                  <c:v>NY</c:v>
                </c:pt>
                <c:pt idx="9">
                  <c:v>ME</c:v>
                </c:pt>
                <c:pt idx="10">
                  <c:v>OK</c:v>
                </c:pt>
                <c:pt idx="11">
                  <c:v>CT</c:v>
                </c:pt>
                <c:pt idx="12">
                  <c:v>KS</c:v>
                </c:pt>
                <c:pt idx="13">
                  <c:v>MI</c:v>
                </c:pt>
                <c:pt idx="14">
                  <c:v>OR</c:v>
                </c:pt>
                <c:pt idx="15">
                  <c:v>MS</c:v>
                </c:pt>
                <c:pt idx="16">
                  <c:v>SC</c:v>
                </c:pt>
                <c:pt idx="17">
                  <c:v>MA</c:v>
                </c:pt>
                <c:pt idx="18">
                  <c:v>IN</c:v>
                </c:pt>
                <c:pt idx="19">
                  <c:v>AL</c:v>
                </c:pt>
                <c:pt idx="20">
                  <c:v>DE</c:v>
                </c:pt>
                <c:pt idx="21">
                  <c:v>ID</c:v>
                </c:pt>
                <c:pt idx="22">
                  <c:v>TN</c:v>
                </c:pt>
                <c:pt idx="23">
                  <c:v>UT</c:v>
                </c:pt>
                <c:pt idx="24">
                  <c:v>KY</c:v>
                </c:pt>
                <c:pt idx="25">
                  <c:v>OH</c:v>
                </c:pt>
                <c:pt idx="26">
                  <c:v>AR</c:v>
                </c:pt>
                <c:pt idx="27">
                  <c:v>SD</c:v>
                </c:pt>
                <c:pt idx="28">
                  <c:v>NH</c:v>
                </c:pt>
                <c:pt idx="29">
                  <c:v>CA</c:v>
                </c:pt>
                <c:pt idx="30">
                  <c:v>MO</c:v>
                </c:pt>
                <c:pt idx="31">
                  <c:v>VT</c:v>
                </c:pt>
                <c:pt idx="32">
                  <c:v>WY</c:v>
                </c:pt>
                <c:pt idx="33">
                  <c:v>NM</c:v>
                </c:pt>
                <c:pt idx="34">
                  <c:v>CO</c:v>
                </c:pt>
                <c:pt idx="35">
                  <c:v>FL</c:v>
                </c:pt>
                <c:pt idx="36">
                  <c:v>DC</c:v>
                </c:pt>
                <c:pt idx="37">
                  <c:v>PA</c:v>
                </c:pt>
                <c:pt idx="38">
                  <c:v>WI</c:v>
                </c:pt>
                <c:pt idx="39">
                  <c:v>IA</c:v>
                </c:pt>
                <c:pt idx="40">
                  <c:v>GA</c:v>
                </c:pt>
                <c:pt idx="41">
                  <c:v>NC</c:v>
                </c:pt>
                <c:pt idx="42">
                  <c:v>LA</c:v>
                </c:pt>
                <c:pt idx="43">
                  <c:v>AZ</c:v>
                </c:pt>
                <c:pt idx="44">
                  <c:v>ND</c:v>
                </c:pt>
                <c:pt idx="45">
                  <c:v>RI</c:v>
                </c:pt>
                <c:pt idx="46">
                  <c:v>IL</c:v>
                </c:pt>
                <c:pt idx="47">
                  <c:v>VA</c:v>
                </c:pt>
                <c:pt idx="48">
                  <c:v>NE</c:v>
                </c:pt>
                <c:pt idx="49">
                  <c:v>HI</c:v>
                </c:pt>
                <c:pt idx="50">
                  <c:v>AK</c:v>
                </c:pt>
              </c:strCache>
            </c:strRef>
          </c:cat>
          <c:val>
            <c:numRef>
              <c:f>pivots_state!$B$22:$B$73</c:f>
              <c:numCache>
                <c:formatCode>0.00%</c:formatCode>
                <c:ptCount val="51"/>
                <c:pt idx="0">
                  <c:v>4.3478260869565216E-2</c:v>
                </c:pt>
                <c:pt idx="1">
                  <c:v>3.177257525083612E-2</c:v>
                </c:pt>
                <c:pt idx="2">
                  <c:v>3.177257525083612E-2</c:v>
                </c:pt>
                <c:pt idx="3">
                  <c:v>3.177257525083612E-2</c:v>
                </c:pt>
                <c:pt idx="4">
                  <c:v>3.177257525083612E-2</c:v>
                </c:pt>
                <c:pt idx="5">
                  <c:v>3.0100334448160536E-2</c:v>
                </c:pt>
                <c:pt idx="6">
                  <c:v>2.8428093645484948E-2</c:v>
                </c:pt>
                <c:pt idx="7">
                  <c:v>2.8428093645484948E-2</c:v>
                </c:pt>
                <c:pt idx="8">
                  <c:v>2.6755852842809364E-2</c:v>
                </c:pt>
                <c:pt idx="9">
                  <c:v>2.6755852842809364E-2</c:v>
                </c:pt>
                <c:pt idx="10">
                  <c:v>2.6755852842809364E-2</c:v>
                </c:pt>
                <c:pt idx="11">
                  <c:v>2.508361204013378E-2</c:v>
                </c:pt>
                <c:pt idx="12">
                  <c:v>2.508361204013378E-2</c:v>
                </c:pt>
                <c:pt idx="13">
                  <c:v>2.508361204013378E-2</c:v>
                </c:pt>
                <c:pt idx="14">
                  <c:v>2.508361204013378E-2</c:v>
                </c:pt>
                <c:pt idx="15">
                  <c:v>2.508361204013378E-2</c:v>
                </c:pt>
                <c:pt idx="16">
                  <c:v>2.3411371237458192E-2</c:v>
                </c:pt>
                <c:pt idx="17">
                  <c:v>2.3411371237458192E-2</c:v>
                </c:pt>
                <c:pt idx="18">
                  <c:v>2.1739130434782608E-2</c:v>
                </c:pt>
                <c:pt idx="19">
                  <c:v>2.1739130434782608E-2</c:v>
                </c:pt>
                <c:pt idx="20">
                  <c:v>2.1739130434782608E-2</c:v>
                </c:pt>
                <c:pt idx="21">
                  <c:v>2.0066889632107024E-2</c:v>
                </c:pt>
                <c:pt idx="22">
                  <c:v>2.0066889632107024E-2</c:v>
                </c:pt>
                <c:pt idx="23">
                  <c:v>2.0066889632107024E-2</c:v>
                </c:pt>
                <c:pt idx="24">
                  <c:v>2.0066889632107024E-2</c:v>
                </c:pt>
                <c:pt idx="25">
                  <c:v>2.0066889632107024E-2</c:v>
                </c:pt>
                <c:pt idx="26">
                  <c:v>1.839464882943144E-2</c:v>
                </c:pt>
                <c:pt idx="27">
                  <c:v>1.839464882943144E-2</c:v>
                </c:pt>
                <c:pt idx="28">
                  <c:v>1.6722408026755852E-2</c:v>
                </c:pt>
                <c:pt idx="29">
                  <c:v>1.6722408026755852E-2</c:v>
                </c:pt>
                <c:pt idx="30">
                  <c:v>1.6722408026755852E-2</c:v>
                </c:pt>
                <c:pt idx="31">
                  <c:v>1.6722408026755852E-2</c:v>
                </c:pt>
                <c:pt idx="32">
                  <c:v>1.6722408026755852E-2</c:v>
                </c:pt>
                <c:pt idx="33">
                  <c:v>1.6722408026755852E-2</c:v>
                </c:pt>
                <c:pt idx="34">
                  <c:v>1.5050167224080268E-2</c:v>
                </c:pt>
                <c:pt idx="35">
                  <c:v>1.5050167224080268E-2</c:v>
                </c:pt>
                <c:pt idx="36">
                  <c:v>1.3377926421404682E-2</c:v>
                </c:pt>
                <c:pt idx="37">
                  <c:v>1.3377926421404682E-2</c:v>
                </c:pt>
                <c:pt idx="38">
                  <c:v>1.1705685618729096E-2</c:v>
                </c:pt>
                <c:pt idx="39">
                  <c:v>1.1705685618729096E-2</c:v>
                </c:pt>
                <c:pt idx="40">
                  <c:v>1.1705685618729096E-2</c:v>
                </c:pt>
                <c:pt idx="41">
                  <c:v>1.1705685618729096E-2</c:v>
                </c:pt>
                <c:pt idx="42">
                  <c:v>1.1705685618729096E-2</c:v>
                </c:pt>
                <c:pt idx="43">
                  <c:v>1.1705685618729096E-2</c:v>
                </c:pt>
                <c:pt idx="44">
                  <c:v>1.0033444816053512E-2</c:v>
                </c:pt>
                <c:pt idx="45">
                  <c:v>1.0033444816053512E-2</c:v>
                </c:pt>
                <c:pt idx="46">
                  <c:v>1.0033444816053512E-2</c:v>
                </c:pt>
                <c:pt idx="47">
                  <c:v>8.3612040133779261E-3</c:v>
                </c:pt>
                <c:pt idx="48">
                  <c:v>8.3612040133779261E-3</c:v>
                </c:pt>
                <c:pt idx="49">
                  <c:v>6.688963210702341E-3</c:v>
                </c:pt>
                <c:pt idx="50">
                  <c:v>6.688963210702341E-3</c:v>
                </c:pt>
              </c:numCache>
            </c:numRef>
          </c:val>
          <c:extLst>
            <c:ext xmlns:c16="http://schemas.microsoft.com/office/drawing/2014/chart" uri="{C3380CC4-5D6E-409C-BE32-E72D297353CC}">
              <c16:uniqueId val="{00000000-4AA6-614F-B979-B78DB5721225}"/>
            </c:ext>
          </c:extLst>
        </c:ser>
        <c:dLbls>
          <c:showLegendKey val="0"/>
          <c:showVal val="0"/>
          <c:showCatName val="0"/>
          <c:showSerName val="0"/>
          <c:showPercent val="0"/>
          <c:showBubbleSize val="0"/>
        </c:dLbls>
        <c:gapWidth val="219"/>
        <c:overlap val="-27"/>
        <c:axId val="544540815"/>
        <c:axId val="120846815"/>
      </c:barChart>
      <c:catAx>
        <c:axId val="54454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120846815"/>
        <c:crosses val="autoZero"/>
        <c:auto val="1"/>
        <c:lblAlgn val="ctr"/>
        <c:lblOffset val="100"/>
        <c:noMultiLvlLbl val="0"/>
      </c:catAx>
      <c:valAx>
        <c:axId val="120846815"/>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 of grand total churned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544540815"/>
        <c:crosses val="autoZero"/>
        <c:crossBetween val="between"/>
        <c:majorUnit val="0.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 total day charge </a:t>
            </a:r>
            <a:r>
              <a:rPr lang="en-US" b="1" baseline="0"/>
              <a:t>by state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rgbClr val="FF0000"/>
          </a:solidFill>
          <a:ln>
            <a:noFill/>
          </a:ln>
          <a:effectLst/>
        </c:spPr>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s>
    <c:plotArea>
      <c:layout/>
      <c:barChart>
        <c:barDir val="col"/>
        <c:grouping val="clustered"/>
        <c:varyColors val="0"/>
        <c:ser>
          <c:idx val="0"/>
          <c:order val="0"/>
          <c:tx>
            <c:strRef>
              <c:f>pivots_state!$BU$21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8-0945-FC4D-AD8F-6E3045082234}"/>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9-0945-FC4D-AD8F-6E3045082234}"/>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C-0945-FC4D-AD8F-6E3045082234}"/>
              </c:ext>
            </c:extLst>
          </c:dPt>
          <c:dPt>
            <c:idx val="19"/>
            <c:invertIfNegative val="0"/>
            <c:bubble3D val="0"/>
            <c:spPr>
              <a:solidFill>
                <a:schemeClr val="accent2"/>
              </a:solidFill>
              <a:ln>
                <a:noFill/>
              </a:ln>
              <a:effectLst/>
            </c:spPr>
            <c:extLst>
              <c:ext xmlns:c16="http://schemas.microsoft.com/office/drawing/2014/chart" uri="{C3380CC4-5D6E-409C-BE32-E72D297353CC}">
                <c16:uniqueId val="{0000000B-0945-FC4D-AD8F-6E3045082234}"/>
              </c:ext>
            </c:extLst>
          </c:dPt>
          <c:dPt>
            <c:idx val="31"/>
            <c:invertIfNegative val="0"/>
            <c:bubble3D val="0"/>
            <c:spPr>
              <a:solidFill>
                <a:schemeClr val="accent2"/>
              </a:solidFill>
              <a:ln>
                <a:noFill/>
              </a:ln>
              <a:effectLst/>
            </c:spPr>
            <c:extLst>
              <c:ext xmlns:c16="http://schemas.microsoft.com/office/drawing/2014/chart" uri="{C3380CC4-5D6E-409C-BE32-E72D297353CC}">
                <c16:uniqueId val="{0000000A-0945-FC4D-AD8F-6E3045082234}"/>
              </c:ext>
            </c:extLst>
          </c:dPt>
          <c:cat>
            <c:strRef>
              <c:f>pivots_state!$BT$22:$BT$73</c:f>
              <c:strCache>
                <c:ptCount val="51"/>
                <c:pt idx="0">
                  <c:v>NJ</c:v>
                </c:pt>
                <c:pt idx="1">
                  <c:v>OK</c:v>
                </c:pt>
                <c:pt idx="2">
                  <c:v>KS</c:v>
                </c:pt>
                <c:pt idx="3">
                  <c:v>MD</c:v>
                </c:pt>
                <c:pt idx="4">
                  <c:v>AL</c:v>
                </c:pt>
                <c:pt idx="5">
                  <c:v>UT</c:v>
                </c:pt>
                <c:pt idx="6">
                  <c:v>IN</c:v>
                </c:pt>
                <c:pt idx="7">
                  <c:v>OH</c:v>
                </c:pt>
                <c:pt idx="8">
                  <c:v>PA</c:v>
                </c:pt>
                <c:pt idx="9">
                  <c:v>TX</c:v>
                </c:pt>
                <c:pt idx="10">
                  <c:v>WY</c:v>
                </c:pt>
                <c:pt idx="11">
                  <c:v>SD</c:v>
                </c:pt>
                <c:pt idx="12">
                  <c:v>ME</c:v>
                </c:pt>
                <c:pt idx="13">
                  <c:v>MA</c:v>
                </c:pt>
                <c:pt idx="14">
                  <c:v>ID</c:v>
                </c:pt>
                <c:pt idx="15">
                  <c:v>DE</c:v>
                </c:pt>
                <c:pt idx="16">
                  <c:v>ND</c:v>
                </c:pt>
                <c:pt idx="17">
                  <c:v>NV</c:v>
                </c:pt>
                <c:pt idx="18">
                  <c:v>HI</c:v>
                </c:pt>
                <c:pt idx="19">
                  <c:v>MN</c:v>
                </c:pt>
                <c:pt idx="20">
                  <c:v>CT</c:v>
                </c:pt>
                <c:pt idx="21">
                  <c:v>KY</c:v>
                </c:pt>
                <c:pt idx="22">
                  <c:v>WA</c:v>
                </c:pt>
                <c:pt idx="23">
                  <c:v>VT</c:v>
                </c:pt>
                <c:pt idx="24">
                  <c:v>TN</c:v>
                </c:pt>
                <c:pt idx="25">
                  <c:v>GA</c:v>
                </c:pt>
                <c:pt idx="26">
                  <c:v>AK</c:v>
                </c:pt>
                <c:pt idx="27">
                  <c:v>NH</c:v>
                </c:pt>
                <c:pt idx="28">
                  <c:v>OR</c:v>
                </c:pt>
                <c:pt idx="29">
                  <c:v>RI</c:v>
                </c:pt>
                <c:pt idx="30">
                  <c:v>NC</c:v>
                </c:pt>
                <c:pt idx="31">
                  <c:v>WV</c:v>
                </c:pt>
                <c:pt idx="32">
                  <c:v>VA</c:v>
                </c:pt>
                <c:pt idx="33">
                  <c:v>NY</c:v>
                </c:pt>
                <c:pt idx="34">
                  <c:v>AZ</c:v>
                </c:pt>
                <c:pt idx="35">
                  <c:v>WI</c:v>
                </c:pt>
                <c:pt idx="36">
                  <c:v>IA</c:v>
                </c:pt>
                <c:pt idx="37">
                  <c:v>IL</c:v>
                </c:pt>
                <c:pt idx="38">
                  <c:v>NE</c:v>
                </c:pt>
                <c:pt idx="39">
                  <c:v>NM</c:v>
                </c:pt>
                <c:pt idx="40">
                  <c:v>MT</c:v>
                </c:pt>
                <c:pt idx="41">
                  <c:v>CO</c:v>
                </c:pt>
                <c:pt idx="42">
                  <c:v>FL</c:v>
                </c:pt>
                <c:pt idx="43">
                  <c:v>MO</c:v>
                </c:pt>
                <c:pt idx="44">
                  <c:v>MS</c:v>
                </c:pt>
                <c:pt idx="45">
                  <c:v>MI</c:v>
                </c:pt>
                <c:pt idx="46">
                  <c:v>LA</c:v>
                </c:pt>
                <c:pt idx="47">
                  <c:v>SC</c:v>
                </c:pt>
                <c:pt idx="48">
                  <c:v>CA</c:v>
                </c:pt>
                <c:pt idx="49">
                  <c:v>DC</c:v>
                </c:pt>
                <c:pt idx="50">
                  <c:v>AR</c:v>
                </c:pt>
              </c:strCache>
            </c:strRef>
          </c:cat>
          <c:val>
            <c:numRef>
              <c:f>pivots_state!$BU$22:$BU$73</c:f>
              <c:numCache>
                <c:formatCode>0</c:formatCode>
                <c:ptCount val="51"/>
                <c:pt idx="0">
                  <c:v>32.805729166666673</c:v>
                </c:pt>
                <c:pt idx="1">
                  <c:v>32.626282051282061</c:v>
                </c:pt>
                <c:pt idx="2">
                  <c:v>32.484482758620693</c:v>
                </c:pt>
                <c:pt idx="3">
                  <c:v>32.41430232558141</c:v>
                </c:pt>
                <c:pt idx="4">
                  <c:v>32.184356435643572</c:v>
                </c:pt>
                <c:pt idx="5">
                  <c:v>32.040309278350506</c:v>
                </c:pt>
                <c:pt idx="6">
                  <c:v>32.014939759036146</c:v>
                </c:pt>
                <c:pt idx="7">
                  <c:v>31.979684210526319</c:v>
                </c:pt>
                <c:pt idx="8">
                  <c:v>31.742686567164167</c:v>
                </c:pt>
                <c:pt idx="9">
                  <c:v>31.56530612244897</c:v>
                </c:pt>
                <c:pt idx="10">
                  <c:v>31.525684210526311</c:v>
                </c:pt>
                <c:pt idx="11">
                  <c:v>31.482799999999994</c:v>
                </c:pt>
                <c:pt idx="12">
                  <c:v>31.444269662921343</c:v>
                </c:pt>
                <c:pt idx="13">
                  <c:v>31.379662921348309</c:v>
                </c:pt>
                <c:pt idx="14">
                  <c:v>31.191415094339632</c:v>
                </c:pt>
                <c:pt idx="15">
                  <c:v>31.076125000000001</c:v>
                </c:pt>
                <c:pt idx="16">
                  <c:v>31.038358208955227</c:v>
                </c:pt>
                <c:pt idx="17">
                  <c:v>30.900361445783126</c:v>
                </c:pt>
                <c:pt idx="18">
                  <c:v>30.894935064935058</c:v>
                </c:pt>
                <c:pt idx="19">
                  <c:v>30.80407407407407</c:v>
                </c:pt>
                <c:pt idx="20">
                  <c:v>30.695568181818178</c:v>
                </c:pt>
                <c:pt idx="21">
                  <c:v>30.684941176470591</c:v>
                </c:pt>
                <c:pt idx="22">
                  <c:v>30.602374999999988</c:v>
                </c:pt>
                <c:pt idx="23">
                  <c:v>30.519069767441863</c:v>
                </c:pt>
                <c:pt idx="24">
                  <c:v>30.43506329113924</c:v>
                </c:pt>
                <c:pt idx="25">
                  <c:v>30.336562499999992</c:v>
                </c:pt>
                <c:pt idx="26">
                  <c:v>30.333278688524597</c:v>
                </c:pt>
                <c:pt idx="27">
                  <c:v>30.301923076923078</c:v>
                </c:pt>
                <c:pt idx="28">
                  <c:v>30.251717171717189</c:v>
                </c:pt>
                <c:pt idx="29">
                  <c:v>30.238850574712657</c:v>
                </c:pt>
                <c:pt idx="30">
                  <c:v>30.210124999999998</c:v>
                </c:pt>
                <c:pt idx="31">
                  <c:v>30.186618705035968</c:v>
                </c:pt>
                <c:pt idx="32">
                  <c:v>30.092000000000006</c:v>
                </c:pt>
                <c:pt idx="33">
                  <c:v>30.089791666666688</c:v>
                </c:pt>
                <c:pt idx="34">
                  <c:v>30.075714285714302</c:v>
                </c:pt>
                <c:pt idx="35">
                  <c:v>29.908510638297876</c:v>
                </c:pt>
                <c:pt idx="36">
                  <c:v>29.90145161290322</c:v>
                </c:pt>
                <c:pt idx="37">
                  <c:v>29.836075949367103</c:v>
                </c:pt>
                <c:pt idx="38">
                  <c:v>29.817945205479447</c:v>
                </c:pt>
                <c:pt idx="39">
                  <c:v>29.792948717948722</c:v>
                </c:pt>
                <c:pt idx="40">
                  <c:v>29.593125000000004</c:v>
                </c:pt>
                <c:pt idx="41">
                  <c:v>29.494250000000005</c:v>
                </c:pt>
                <c:pt idx="42">
                  <c:v>29.480657894736851</c:v>
                </c:pt>
                <c:pt idx="43">
                  <c:v>29.432374999999997</c:v>
                </c:pt>
                <c:pt idx="44">
                  <c:v>29.406341463414641</c:v>
                </c:pt>
                <c:pt idx="45">
                  <c:v>29.218505747126436</c:v>
                </c:pt>
                <c:pt idx="46">
                  <c:v>29.174202898550732</c:v>
                </c:pt>
                <c:pt idx="47">
                  <c:v>29.089722222222221</c:v>
                </c:pt>
                <c:pt idx="48">
                  <c:v>29.084615384615383</c:v>
                </c:pt>
                <c:pt idx="49">
                  <c:v>29.005833333333342</c:v>
                </c:pt>
                <c:pt idx="50">
                  <c:v>28.807323943661967</c:v>
                </c:pt>
              </c:numCache>
            </c:numRef>
          </c:val>
          <c:extLst>
            <c:ext xmlns:c16="http://schemas.microsoft.com/office/drawing/2014/chart" uri="{C3380CC4-5D6E-409C-BE32-E72D297353CC}">
              <c16:uniqueId val="{00000000-0945-FC4D-AD8F-6E3045082234}"/>
            </c:ext>
          </c:extLst>
        </c:ser>
        <c:dLbls>
          <c:showLegendKey val="0"/>
          <c:showVal val="0"/>
          <c:showCatName val="0"/>
          <c:showSerName val="0"/>
          <c:showPercent val="0"/>
          <c:showBubbleSize val="0"/>
        </c:dLbls>
        <c:gapWidth val="219"/>
        <c:overlap val="-27"/>
        <c:axId val="231145872"/>
        <c:axId val="166751856"/>
      </c:barChart>
      <c:catAx>
        <c:axId val="23114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66751856"/>
        <c:crosses val="autoZero"/>
        <c:auto val="1"/>
        <c:lblAlgn val="ctr"/>
        <c:lblOffset val="100"/>
        <c:noMultiLvlLbl val="0"/>
      </c:catAx>
      <c:valAx>
        <c:axId val="166751856"/>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3114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Average total</a:t>
            </a:r>
            <a:r>
              <a:rPr lang="en-GB" b="1" baseline="0"/>
              <a:t> international minutes</a:t>
            </a:r>
          </a:p>
          <a:p>
            <a:pPr>
              <a:defRPr/>
            </a:pPr>
            <a:r>
              <a:rPr lang="en-GB" i="1" baseline="0"/>
              <a:t>Top 5 states by churn rate</a:t>
            </a:r>
            <a:endParaRPr lang="en-GB"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pivots_state!$BX$21:$BX$22</c:f>
              <c:strCache>
                <c:ptCount val="1"/>
                <c:pt idx="0">
                  <c:v>No churn</c:v>
                </c:pt>
              </c:strCache>
            </c:strRef>
          </c:tx>
          <c:spPr>
            <a:solidFill>
              <a:schemeClr val="accent1"/>
            </a:solidFill>
            <a:ln>
              <a:noFill/>
            </a:ln>
            <a:effectLst/>
          </c:spPr>
          <c:invertIfNegative val="0"/>
          <c:cat>
            <c:strRef>
              <c:f>pivots_state!$BW$23:$BW$27</c:f>
              <c:strCache>
                <c:ptCount val="5"/>
                <c:pt idx="0">
                  <c:v>NJ</c:v>
                </c:pt>
                <c:pt idx="1">
                  <c:v>MD</c:v>
                </c:pt>
                <c:pt idx="2">
                  <c:v>WV</c:v>
                </c:pt>
                <c:pt idx="3">
                  <c:v>TX</c:v>
                </c:pt>
                <c:pt idx="4">
                  <c:v>MN</c:v>
                </c:pt>
              </c:strCache>
            </c:strRef>
          </c:cat>
          <c:val>
            <c:numRef>
              <c:f>pivots_state!$BX$23:$BX$27</c:f>
              <c:numCache>
                <c:formatCode>0</c:formatCode>
                <c:ptCount val="5"/>
                <c:pt idx="0">
                  <c:v>10.672857142857145</c:v>
                </c:pt>
                <c:pt idx="1">
                  <c:v>10.379104477611945</c:v>
                </c:pt>
                <c:pt idx="2">
                  <c:v>10.294166666666666</c:v>
                </c:pt>
                <c:pt idx="3">
                  <c:v>10.174683544303791</c:v>
                </c:pt>
                <c:pt idx="4">
                  <c:v>9.8786516853932582</c:v>
                </c:pt>
              </c:numCache>
            </c:numRef>
          </c:val>
          <c:extLst>
            <c:ext xmlns:c16="http://schemas.microsoft.com/office/drawing/2014/chart" uri="{C3380CC4-5D6E-409C-BE32-E72D297353CC}">
              <c16:uniqueId val="{00000000-4844-2D47-B3D2-1E101132CFF3}"/>
            </c:ext>
          </c:extLst>
        </c:ser>
        <c:ser>
          <c:idx val="1"/>
          <c:order val="1"/>
          <c:tx>
            <c:strRef>
              <c:f>pivots_state!$BY$21:$BY$22</c:f>
              <c:strCache>
                <c:ptCount val="1"/>
                <c:pt idx="0">
                  <c:v>Churned</c:v>
                </c:pt>
              </c:strCache>
            </c:strRef>
          </c:tx>
          <c:spPr>
            <a:solidFill>
              <a:schemeClr val="accent2"/>
            </a:solidFill>
            <a:ln>
              <a:noFill/>
            </a:ln>
            <a:effectLst/>
          </c:spPr>
          <c:invertIfNegative val="0"/>
          <c:cat>
            <c:strRef>
              <c:f>pivots_state!$BW$23:$BW$27</c:f>
              <c:strCache>
                <c:ptCount val="5"/>
                <c:pt idx="0">
                  <c:v>NJ</c:v>
                </c:pt>
                <c:pt idx="1">
                  <c:v>MD</c:v>
                </c:pt>
                <c:pt idx="2">
                  <c:v>WV</c:v>
                </c:pt>
                <c:pt idx="3">
                  <c:v>TX</c:v>
                </c:pt>
                <c:pt idx="4">
                  <c:v>MN</c:v>
                </c:pt>
              </c:strCache>
            </c:strRef>
          </c:cat>
          <c:val>
            <c:numRef>
              <c:f>pivots_state!$BY$23:$BY$27</c:f>
              <c:numCache>
                <c:formatCode>0</c:formatCode>
                <c:ptCount val="5"/>
                <c:pt idx="0">
                  <c:v>10.792307692307693</c:v>
                </c:pt>
                <c:pt idx="1">
                  <c:v>11.052631578947366</c:v>
                </c:pt>
                <c:pt idx="2">
                  <c:v>11.34736842105263</c:v>
                </c:pt>
                <c:pt idx="3">
                  <c:v>10.468421052631578</c:v>
                </c:pt>
                <c:pt idx="4">
                  <c:v>11.447368421052632</c:v>
                </c:pt>
              </c:numCache>
            </c:numRef>
          </c:val>
          <c:extLst>
            <c:ext xmlns:c16="http://schemas.microsoft.com/office/drawing/2014/chart" uri="{C3380CC4-5D6E-409C-BE32-E72D297353CC}">
              <c16:uniqueId val="{00000001-4844-2D47-B3D2-1E101132CFF3}"/>
            </c:ext>
          </c:extLst>
        </c:ser>
        <c:dLbls>
          <c:showLegendKey val="0"/>
          <c:showVal val="0"/>
          <c:showCatName val="0"/>
          <c:showSerName val="0"/>
          <c:showPercent val="0"/>
          <c:showBubbleSize val="0"/>
        </c:dLbls>
        <c:gapWidth val="219"/>
        <c:overlap val="-27"/>
        <c:axId val="216317760"/>
        <c:axId val="208530384"/>
      </c:barChart>
      <c:catAx>
        <c:axId val="21631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08530384"/>
        <c:crosses val="autoZero"/>
        <c:auto val="1"/>
        <c:lblAlgn val="ctr"/>
        <c:lblOffset val="100"/>
        <c:noMultiLvlLbl val="0"/>
      </c:catAx>
      <c:valAx>
        <c:axId val="208530384"/>
        <c:scaling>
          <c:orientation val="minMax"/>
          <c:max val="15"/>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16317760"/>
        <c:crosses val="autoZero"/>
        <c:crossBetween val="between"/>
        <c:majorUnit val="3"/>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Voice mail plan usage by state</a:t>
            </a:r>
          </a:p>
          <a:p>
            <a:pPr>
              <a:defRPr/>
            </a:pPr>
            <a:r>
              <a:rPr lang="en-US" i="1"/>
              <a:t>% of grand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pivots_state!$Y$21</c:f>
              <c:strCache>
                <c:ptCount val="1"/>
                <c:pt idx="0">
                  <c:v>Total</c:v>
                </c:pt>
              </c:strCache>
            </c:strRef>
          </c:tx>
          <c:spPr>
            <a:solidFill>
              <a:schemeClr val="accent1"/>
            </a:solidFill>
            <a:ln>
              <a:noFill/>
            </a:ln>
            <a:effectLst/>
          </c:spPr>
          <c:invertIfNegative val="0"/>
          <c:dPt>
            <c:idx val="8"/>
            <c:invertIfNegative val="0"/>
            <c:bubble3D val="0"/>
            <c:spPr>
              <a:solidFill>
                <a:schemeClr val="accent2"/>
              </a:solidFill>
              <a:ln>
                <a:noFill/>
              </a:ln>
              <a:effectLst/>
            </c:spPr>
            <c:extLst>
              <c:ext xmlns:c16="http://schemas.microsoft.com/office/drawing/2014/chart" uri="{C3380CC4-5D6E-409C-BE32-E72D297353CC}">
                <c16:uniqueId val="{00000006-1588-A74E-8EFE-32B5958C92C1}"/>
              </c:ext>
            </c:extLst>
          </c:dPt>
          <c:dPt>
            <c:idx val="25"/>
            <c:invertIfNegative val="0"/>
            <c:bubble3D val="0"/>
            <c:spPr>
              <a:solidFill>
                <a:schemeClr val="accent2"/>
              </a:solidFill>
              <a:ln>
                <a:noFill/>
              </a:ln>
              <a:effectLst/>
            </c:spPr>
            <c:extLst>
              <c:ext xmlns:c16="http://schemas.microsoft.com/office/drawing/2014/chart" uri="{C3380CC4-5D6E-409C-BE32-E72D297353CC}">
                <c16:uniqueId val="{00000004-1588-A74E-8EFE-32B5958C92C1}"/>
              </c:ext>
            </c:extLst>
          </c:dPt>
          <c:dPt>
            <c:idx val="28"/>
            <c:invertIfNegative val="0"/>
            <c:bubble3D val="0"/>
            <c:spPr>
              <a:solidFill>
                <a:srgbClr val="FF0000"/>
              </a:solidFill>
              <a:ln>
                <a:noFill/>
              </a:ln>
              <a:effectLst/>
            </c:spPr>
            <c:extLst>
              <c:ext xmlns:c16="http://schemas.microsoft.com/office/drawing/2014/chart" uri="{C3380CC4-5D6E-409C-BE32-E72D297353CC}">
                <c16:uniqueId val="{00000002-1588-A74E-8EFE-32B5958C92C1}"/>
              </c:ext>
            </c:extLst>
          </c:dPt>
          <c:dPt>
            <c:idx val="36"/>
            <c:invertIfNegative val="0"/>
            <c:bubble3D val="0"/>
            <c:spPr>
              <a:solidFill>
                <a:schemeClr val="accent2"/>
              </a:solidFill>
              <a:ln>
                <a:noFill/>
              </a:ln>
              <a:effectLst/>
            </c:spPr>
            <c:extLst>
              <c:ext xmlns:c16="http://schemas.microsoft.com/office/drawing/2014/chart" uri="{C3380CC4-5D6E-409C-BE32-E72D297353CC}">
                <c16:uniqueId val="{00000005-1588-A74E-8EFE-32B5958C92C1}"/>
              </c:ext>
            </c:extLst>
          </c:dPt>
          <c:dPt>
            <c:idx val="49"/>
            <c:invertIfNegative val="0"/>
            <c:bubble3D val="0"/>
            <c:spPr>
              <a:solidFill>
                <a:schemeClr val="accent2"/>
              </a:solidFill>
              <a:ln>
                <a:noFill/>
              </a:ln>
              <a:effectLst/>
            </c:spPr>
            <c:extLst>
              <c:ext xmlns:c16="http://schemas.microsoft.com/office/drawing/2014/chart" uri="{C3380CC4-5D6E-409C-BE32-E72D297353CC}">
                <c16:uniqueId val="{00000003-1588-A74E-8EFE-32B5958C92C1}"/>
              </c:ext>
            </c:extLst>
          </c:dPt>
          <c:cat>
            <c:strRef>
              <c:f>pivots_state!$X$22:$X$73</c:f>
              <c:strCache>
                <c:ptCount val="51"/>
                <c:pt idx="0">
                  <c:v>CA</c:v>
                </c:pt>
                <c:pt idx="1">
                  <c:v>WA</c:v>
                </c:pt>
                <c:pt idx="2">
                  <c:v>NM</c:v>
                </c:pt>
                <c:pt idx="3">
                  <c:v>NE</c:v>
                </c:pt>
                <c:pt idx="4">
                  <c:v>IA</c:v>
                </c:pt>
                <c:pt idx="5">
                  <c:v>MO</c:v>
                </c:pt>
                <c:pt idx="6">
                  <c:v>PA</c:v>
                </c:pt>
                <c:pt idx="7">
                  <c:v>OK</c:v>
                </c:pt>
                <c:pt idx="8">
                  <c:v>MD</c:v>
                </c:pt>
                <c:pt idx="9">
                  <c:v>LA</c:v>
                </c:pt>
                <c:pt idx="10">
                  <c:v>NY</c:v>
                </c:pt>
                <c:pt idx="11">
                  <c:v>ND</c:v>
                </c:pt>
                <c:pt idx="12">
                  <c:v>HI</c:v>
                </c:pt>
                <c:pt idx="13">
                  <c:v>AK</c:v>
                </c:pt>
                <c:pt idx="14">
                  <c:v>NV</c:v>
                </c:pt>
                <c:pt idx="15">
                  <c:v>IL</c:v>
                </c:pt>
                <c:pt idx="16">
                  <c:v>GA</c:v>
                </c:pt>
                <c:pt idx="17">
                  <c:v>VA</c:v>
                </c:pt>
                <c:pt idx="18">
                  <c:v>SC</c:v>
                </c:pt>
                <c:pt idx="19">
                  <c:v>CO</c:v>
                </c:pt>
                <c:pt idx="20">
                  <c:v>VT</c:v>
                </c:pt>
                <c:pt idx="21">
                  <c:v>FL</c:v>
                </c:pt>
                <c:pt idx="22">
                  <c:v>KY</c:v>
                </c:pt>
                <c:pt idx="23">
                  <c:v>DE</c:v>
                </c:pt>
                <c:pt idx="24">
                  <c:v>NH</c:v>
                </c:pt>
                <c:pt idx="25">
                  <c:v>TX</c:v>
                </c:pt>
                <c:pt idx="26">
                  <c:v>ME</c:v>
                </c:pt>
                <c:pt idx="27">
                  <c:v>TN</c:v>
                </c:pt>
                <c:pt idx="28">
                  <c:v>NJ</c:v>
                </c:pt>
                <c:pt idx="29">
                  <c:v>IN</c:v>
                </c:pt>
                <c:pt idx="30">
                  <c:v>RI</c:v>
                </c:pt>
                <c:pt idx="31">
                  <c:v>NC</c:v>
                </c:pt>
                <c:pt idx="32">
                  <c:v>OR</c:v>
                </c:pt>
                <c:pt idx="33">
                  <c:v>MS</c:v>
                </c:pt>
                <c:pt idx="34">
                  <c:v>KS</c:v>
                </c:pt>
                <c:pt idx="35">
                  <c:v>SD</c:v>
                </c:pt>
                <c:pt idx="36">
                  <c:v>MN</c:v>
                </c:pt>
                <c:pt idx="37">
                  <c:v>AR</c:v>
                </c:pt>
                <c:pt idx="38">
                  <c:v>MT</c:v>
                </c:pt>
                <c:pt idx="39">
                  <c:v>CT</c:v>
                </c:pt>
                <c:pt idx="40">
                  <c:v>DC</c:v>
                </c:pt>
                <c:pt idx="41">
                  <c:v>AZ</c:v>
                </c:pt>
                <c:pt idx="42">
                  <c:v>MA</c:v>
                </c:pt>
                <c:pt idx="43">
                  <c:v>WY</c:v>
                </c:pt>
                <c:pt idx="44">
                  <c:v>MI</c:v>
                </c:pt>
                <c:pt idx="45">
                  <c:v>AL</c:v>
                </c:pt>
                <c:pt idx="46">
                  <c:v>WI</c:v>
                </c:pt>
                <c:pt idx="47">
                  <c:v>UT</c:v>
                </c:pt>
                <c:pt idx="48">
                  <c:v>ID</c:v>
                </c:pt>
                <c:pt idx="49">
                  <c:v>WV</c:v>
                </c:pt>
                <c:pt idx="50">
                  <c:v>OH</c:v>
                </c:pt>
              </c:strCache>
            </c:strRef>
          </c:cat>
          <c:val>
            <c:numRef>
              <c:f>pivots_state!$Y$22:$Y$73</c:f>
              <c:numCache>
                <c:formatCode>0.00%</c:formatCode>
                <c:ptCount val="51"/>
                <c:pt idx="0">
                  <c:v>7.1942446043165471E-3</c:v>
                </c:pt>
                <c:pt idx="1">
                  <c:v>1.2589928057553957E-2</c:v>
                </c:pt>
                <c:pt idx="2">
                  <c:v>1.3489208633093525E-2</c:v>
                </c:pt>
                <c:pt idx="3">
                  <c:v>1.3489208633093525E-2</c:v>
                </c:pt>
                <c:pt idx="4">
                  <c:v>1.4388489208633094E-2</c:v>
                </c:pt>
                <c:pt idx="5">
                  <c:v>1.5287769784172662E-2</c:v>
                </c:pt>
                <c:pt idx="6">
                  <c:v>1.5287769784172662E-2</c:v>
                </c:pt>
                <c:pt idx="7">
                  <c:v>1.5287769784172662E-2</c:v>
                </c:pt>
                <c:pt idx="8">
                  <c:v>1.5287769784172662E-2</c:v>
                </c:pt>
                <c:pt idx="9">
                  <c:v>1.618705035971223E-2</c:v>
                </c:pt>
                <c:pt idx="10">
                  <c:v>1.618705035971223E-2</c:v>
                </c:pt>
                <c:pt idx="11">
                  <c:v>1.618705035971223E-2</c:v>
                </c:pt>
                <c:pt idx="12">
                  <c:v>1.618705035971223E-2</c:v>
                </c:pt>
                <c:pt idx="13">
                  <c:v>1.70863309352518E-2</c:v>
                </c:pt>
                <c:pt idx="14">
                  <c:v>1.70863309352518E-2</c:v>
                </c:pt>
                <c:pt idx="15">
                  <c:v>1.7985611510791366E-2</c:v>
                </c:pt>
                <c:pt idx="16">
                  <c:v>1.7985611510791366E-2</c:v>
                </c:pt>
                <c:pt idx="17">
                  <c:v>1.7985611510791366E-2</c:v>
                </c:pt>
                <c:pt idx="18">
                  <c:v>1.7985611510791366E-2</c:v>
                </c:pt>
                <c:pt idx="19">
                  <c:v>1.8884892086330936E-2</c:v>
                </c:pt>
                <c:pt idx="20">
                  <c:v>1.8884892086330936E-2</c:v>
                </c:pt>
                <c:pt idx="21">
                  <c:v>1.8884892086330936E-2</c:v>
                </c:pt>
                <c:pt idx="22">
                  <c:v>1.8884892086330936E-2</c:v>
                </c:pt>
                <c:pt idx="23">
                  <c:v>1.8884892086330936E-2</c:v>
                </c:pt>
                <c:pt idx="24">
                  <c:v>1.8884892086330936E-2</c:v>
                </c:pt>
                <c:pt idx="25">
                  <c:v>1.8884892086330936E-2</c:v>
                </c:pt>
                <c:pt idx="26">
                  <c:v>1.9784172661870502E-2</c:v>
                </c:pt>
                <c:pt idx="27">
                  <c:v>1.9784172661870502E-2</c:v>
                </c:pt>
                <c:pt idx="28">
                  <c:v>1.9784172661870502E-2</c:v>
                </c:pt>
                <c:pt idx="29">
                  <c:v>1.9784172661870502E-2</c:v>
                </c:pt>
                <c:pt idx="30">
                  <c:v>1.9784172661870502E-2</c:v>
                </c:pt>
                <c:pt idx="31">
                  <c:v>2.0683453237410072E-2</c:v>
                </c:pt>
                <c:pt idx="32">
                  <c:v>2.0683453237410072E-2</c:v>
                </c:pt>
                <c:pt idx="33">
                  <c:v>2.1582733812949641E-2</c:v>
                </c:pt>
                <c:pt idx="34">
                  <c:v>2.1582733812949641E-2</c:v>
                </c:pt>
                <c:pt idx="35">
                  <c:v>2.1582733812949641E-2</c:v>
                </c:pt>
                <c:pt idx="36">
                  <c:v>2.2482014388489208E-2</c:v>
                </c:pt>
                <c:pt idx="37">
                  <c:v>2.2482014388489208E-2</c:v>
                </c:pt>
                <c:pt idx="38">
                  <c:v>2.2482014388489208E-2</c:v>
                </c:pt>
                <c:pt idx="39">
                  <c:v>2.3381294964028777E-2</c:v>
                </c:pt>
                <c:pt idx="40">
                  <c:v>2.3381294964028777E-2</c:v>
                </c:pt>
                <c:pt idx="41">
                  <c:v>2.3381294964028777E-2</c:v>
                </c:pt>
                <c:pt idx="42">
                  <c:v>2.3381294964028777E-2</c:v>
                </c:pt>
                <c:pt idx="43">
                  <c:v>2.3381294964028777E-2</c:v>
                </c:pt>
                <c:pt idx="44">
                  <c:v>2.4280575539568347E-2</c:v>
                </c:pt>
                <c:pt idx="45">
                  <c:v>2.5179856115107913E-2</c:v>
                </c:pt>
                <c:pt idx="46">
                  <c:v>2.5179856115107913E-2</c:v>
                </c:pt>
                <c:pt idx="47">
                  <c:v>2.5179856115107913E-2</c:v>
                </c:pt>
                <c:pt idx="48">
                  <c:v>2.6978417266187049E-2</c:v>
                </c:pt>
                <c:pt idx="49">
                  <c:v>2.8776978417266189E-2</c:v>
                </c:pt>
                <c:pt idx="50">
                  <c:v>2.9676258992805755E-2</c:v>
                </c:pt>
              </c:numCache>
            </c:numRef>
          </c:val>
          <c:extLst>
            <c:ext xmlns:c16="http://schemas.microsoft.com/office/drawing/2014/chart" uri="{C3380CC4-5D6E-409C-BE32-E72D297353CC}">
              <c16:uniqueId val="{00000000-1588-A74E-8EFE-32B5958C92C1}"/>
            </c:ext>
          </c:extLst>
        </c:ser>
        <c:dLbls>
          <c:showLegendKey val="0"/>
          <c:showVal val="0"/>
          <c:showCatName val="0"/>
          <c:showSerName val="0"/>
          <c:showPercent val="0"/>
          <c:showBubbleSize val="0"/>
        </c:dLbls>
        <c:gapWidth val="219"/>
        <c:overlap val="-27"/>
        <c:axId val="273282528"/>
        <c:axId val="272925552"/>
      </c:barChart>
      <c:catAx>
        <c:axId val="27328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2925552"/>
        <c:crosses val="autoZero"/>
        <c:auto val="1"/>
        <c:lblAlgn val="ctr"/>
        <c:lblOffset val="100"/>
        <c:noMultiLvlLbl val="0"/>
      </c:catAx>
      <c:valAx>
        <c:axId val="27292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328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International plan usage by</a:t>
            </a:r>
            <a:r>
              <a:rPr lang="en-US" b="1" baseline="0"/>
              <a:t> state</a:t>
            </a:r>
          </a:p>
          <a:p>
            <a:pPr>
              <a:defRPr/>
            </a:pPr>
            <a:r>
              <a:rPr lang="en-US" i="1" baseline="0"/>
              <a:t>% of grand total</a:t>
            </a:r>
            <a:endParaRPr lang="en-US"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pivots_state!$AB$21</c:f>
              <c:strCache>
                <c:ptCount val="1"/>
                <c:pt idx="0">
                  <c:v>Total</c:v>
                </c:pt>
              </c:strCache>
            </c:strRef>
          </c:tx>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3-367E-3440-89FF-E72BEBBD1B00}"/>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4-367E-3440-89FF-E72BEBBD1B00}"/>
              </c:ext>
            </c:extLst>
          </c:dPt>
          <c:dPt>
            <c:idx val="24"/>
            <c:invertIfNegative val="0"/>
            <c:bubble3D val="0"/>
            <c:spPr>
              <a:solidFill>
                <a:srgbClr val="FF0000"/>
              </a:solidFill>
              <a:ln>
                <a:noFill/>
              </a:ln>
              <a:effectLst/>
            </c:spPr>
            <c:extLst>
              <c:ext xmlns:c16="http://schemas.microsoft.com/office/drawing/2014/chart" uri="{C3380CC4-5D6E-409C-BE32-E72D297353CC}">
                <c16:uniqueId val="{00000002-367E-3440-89FF-E72BEBBD1B00}"/>
              </c:ext>
            </c:extLst>
          </c:dPt>
          <c:dPt>
            <c:idx val="31"/>
            <c:invertIfNegative val="0"/>
            <c:bubble3D val="0"/>
            <c:spPr>
              <a:solidFill>
                <a:schemeClr val="accent2"/>
              </a:solidFill>
              <a:ln>
                <a:noFill/>
              </a:ln>
              <a:effectLst/>
            </c:spPr>
            <c:extLst>
              <c:ext xmlns:c16="http://schemas.microsoft.com/office/drawing/2014/chart" uri="{C3380CC4-5D6E-409C-BE32-E72D297353CC}">
                <c16:uniqueId val="{00000005-367E-3440-89FF-E72BEBBD1B00}"/>
              </c:ext>
            </c:extLst>
          </c:dPt>
          <c:dPt>
            <c:idx val="32"/>
            <c:invertIfNegative val="0"/>
            <c:bubble3D val="0"/>
            <c:spPr>
              <a:solidFill>
                <a:schemeClr val="accent2"/>
              </a:solidFill>
              <a:ln>
                <a:noFill/>
              </a:ln>
              <a:effectLst/>
            </c:spPr>
            <c:extLst>
              <c:ext xmlns:c16="http://schemas.microsoft.com/office/drawing/2014/chart" uri="{C3380CC4-5D6E-409C-BE32-E72D297353CC}">
                <c16:uniqueId val="{00000006-367E-3440-89FF-E72BEBBD1B00}"/>
              </c:ext>
            </c:extLst>
          </c:dPt>
          <c:cat>
            <c:strRef>
              <c:f>pivots_state!$AA$22:$AA$73</c:f>
              <c:strCache>
                <c:ptCount val="51"/>
                <c:pt idx="0">
                  <c:v>IL</c:v>
                </c:pt>
                <c:pt idx="1">
                  <c:v>MD</c:v>
                </c:pt>
                <c:pt idx="2">
                  <c:v>MS</c:v>
                </c:pt>
                <c:pt idx="3">
                  <c:v>RI</c:v>
                </c:pt>
                <c:pt idx="4">
                  <c:v>WY</c:v>
                </c:pt>
                <c:pt idx="5">
                  <c:v>TN</c:v>
                </c:pt>
                <c:pt idx="6">
                  <c:v>MI</c:v>
                </c:pt>
                <c:pt idx="7">
                  <c:v>NC</c:v>
                </c:pt>
                <c:pt idx="8">
                  <c:v>DC</c:v>
                </c:pt>
                <c:pt idx="9">
                  <c:v>NY</c:v>
                </c:pt>
                <c:pt idx="10">
                  <c:v>DE</c:v>
                </c:pt>
                <c:pt idx="11">
                  <c:v>WI</c:v>
                </c:pt>
                <c:pt idx="12">
                  <c:v>NV</c:v>
                </c:pt>
                <c:pt idx="13">
                  <c:v>AR</c:v>
                </c:pt>
                <c:pt idx="14">
                  <c:v>CT</c:v>
                </c:pt>
                <c:pt idx="15">
                  <c:v>UT</c:v>
                </c:pt>
                <c:pt idx="16">
                  <c:v>WV</c:v>
                </c:pt>
                <c:pt idx="17">
                  <c:v>OR</c:v>
                </c:pt>
                <c:pt idx="18">
                  <c:v>ID</c:v>
                </c:pt>
                <c:pt idx="19">
                  <c:v>MN</c:v>
                </c:pt>
                <c:pt idx="20">
                  <c:v>KS</c:v>
                </c:pt>
                <c:pt idx="21">
                  <c:v>VT</c:v>
                </c:pt>
                <c:pt idx="22">
                  <c:v>OH</c:v>
                </c:pt>
                <c:pt idx="23">
                  <c:v>OK</c:v>
                </c:pt>
                <c:pt idx="24">
                  <c:v>NJ</c:v>
                </c:pt>
                <c:pt idx="25">
                  <c:v>VA</c:v>
                </c:pt>
                <c:pt idx="26">
                  <c:v>PA</c:v>
                </c:pt>
                <c:pt idx="27">
                  <c:v>MA</c:v>
                </c:pt>
                <c:pt idx="28">
                  <c:v>CO</c:v>
                </c:pt>
                <c:pt idx="29">
                  <c:v>FL</c:v>
                </c:pt>
                <c:pt idx="30">
                  <c:v>ND</c:v>
                </c:pt>
                <c:pt idx="31">
                  <c:v>MO</c:v>
                </c:pt>
                <c:pt idx="32">
                  <c:v>TX</c:v>
                </c:pt>
                <c:pt idx="33">
                  <c:v>NM</c:v>
                </c:pt>
                <c:pt idx="34">
                  <c:v>AL</c:v>
                </c:pt>
                <c:pt idx="35">
                  <c:v>WA</c:v>
                </c:pt>
                <c:pt idx="36">
                  <c:v>NH</c:v>
                </c:pt>
                <c:pt idx="37">
                  <c:v>AK</c:v>
                </c:pt>
                <c:pt idx="38">
                  <c:v>ME</c:v>
                </c:pt>
                <c:pt idx="39">
                  <c:v>AZ</c:v>
                </c:pt>
                <c:pt idx="40">
                  <c:v>GA</c:v>
                </c:pt>
                <c:pt idx="41">
                  <c:v>HI</c:v>
                </c:pt>
                <c:pt idx="42">
                  <c:v>SD</c:v>
                </c:pt>
                <c:pt idx="43">
                  <c:v>KY</c:v>
                </c:pt>
                <c:pt idx="44">
                  <c:v>NE</c:v>
                </c:pt>
                <c:pt idx="45">
                  <c:v>SC</c:v>
                </c:pt>
                <c:pt idx="46">
                  <c:v>CA</c:v>
                </c:pt>
                <c:pt idx="47">
                  <c:v>IA</c:v>
                </c:pt>
                <c:pt idx="48">
                  <c:v>LA</c:v>
                </c:pt>
                <c:pt idx="49">
                  <c:v>IN</c:v>
                </c:pt>
                <c:pt idx="50">
                  <c:v>MT</c:v>
                </c:pt>
              </c:strCache>
            </c:strRef>
          </c:cat>
          <c:val>
            <c:numRef>
              <c:f>pivots_state!$AB$22:$AB$73</c:f>
              <c:numCache>
                <c:formatCode>0.00%</c:formatCode>
                <c:ptCount val="51"/>
                <c:pt idx="0">
                  <c:v>3.2828282828282832E-2</c:v>
                </c:pt>
                <c:pt idx="1">
                  <c:v>3.2828282828282832E-2</c:v>
                </c:pt>
                <c:pt idx="2">
                  <c:v>3.2828282828282832E-2</c:v>
                </c:pt>
                <c:pt idx="3">
                  <c:v>3.0303030303030304E-2</c:v>
                </c:pt>
                <c:pt idx="4">
                  <c:v>3.0303030303030304E-2</c:v>
                </c:pt>
                <c:pt idx="5">
                  <c:v>2.7777777777777776E-2</c:v>
                </c:pt>
                <c:pt idx="6">
                  <c:v>2.7777777777777776E-2</c:v>
                </c:pt>
                <c:pt idx="7">
                  <c:v>2.7777777777777776E-2</c:v>
                </c:pt>
                <c:pt idx="8">
                  <c:v>2.5252525252525252E-2</c:v>
                </c:pt>
                <c:pt idx="9">
                  <c:v>2.5252525252525252E-2</c:v>
                </c:pt>
                <c:pt idx="10">
                  <c:v>2.5252525252525252E-2</c:v>
                </c:pt>
                <c:pt idx="11">
                  <c:v>2.5252525252525252E-2</c:v>
                </c:pt>
                <c:pt idx="12">
                  <c:v>2.5252525252525252E-2</c:v>
                </c:pt>
                <c:pt idx="13">
                  <c:v>2.2727272727272728E-2</c:v>
                </c:pt>
                <c:pt idx="14">
                  <c:v>2.2727272727272728E-2</c:v>
                </c:pt>
                <c:pt idx="15">
                  <c:v>2.2727272727272728E-2</c:v>
                </c:pt>
                <c:pt idx="16">
                  <c:v>2.2727272727272728E-2</c:v>
                </c:pt>
                <c:pt idx="17">
                  <c:v>2.2727272727272728E-2</c:v>
                </c:pt>
                <c:pt idx="18">
                  <c:v>2.2727272727272728E-2</c:v>
                </c:pt>
                <c:pt idx="19">
                  <c:v>2.2727272727272728E-2</c:v>
                </c:pt>
                <c:pt idx="20">
                  <c:v>2.2727272727272728E-2</c:v>
                </c:pt>
                <c:pt idx="21">
                  <c:v>2.2727272727272728E-2</c:v>
                </c:pt>
                <c:pt idx="22">
                  <c:v>2.2727272727272728E-2</c:v>
                </c:pt>
                <c:pt idx="23">
                  <c:v>2.2727272727272728E-2</c:v>
                </c:pt>
                <c:pt idx="24">
                  <c:v>2.2727272727272728E-2</c:v>
                </c:pt>
                <c:pt idx="25">
                  <c:v>2.0202020202020204E-2</c:v>
                </c:pt>
                <c:pt idx="26">
                  <c:v>2.0202020202020204E-2</c:v>
                </c:pt>
                <c:pt idx="27">
                  <c:v>2.0202020202020204E-2</c:v>
                </c:pt>
                <c:pt idx="28">
                  <c:v>2.0202020202020204E-2</c:v>
                </c:pt>
                <c:pt idx="29">
                  <c:v>1.7676767676767676E-2</c:v>
                </c:pt>
                <c:pt idx="30">
                  <c:v>1.7676767676767676E-2</c:v>
                </c:pt>
                <c:pt idx="31">
                  <c:v>1.7676767676767676E-2</c:v>
                </c:pt>
                <c:pt idx="32">
                  <c:v>1.7676767676767676E-2</c:v>
                </c:pt>
                <c:pt idx="33">
                  <c:v>1.5151515151515152E-2</c:v>
                </c:pt>
                <c:pt idx="34">
                  <c:v>1.5151515151515152E-2</c:v>
                </c:pt>
                <c:pt idx="35">
                  <c:v>1.5151515151515152E-2</c:v>
                </c:pt>
                <c:pt idx="36">
                  <c:v>1.5151515151515152E-2</c:v>
                </c:pt>
                <c:pt idx="37">
                  <c:v>1.5151515151515152E-2</c:v>
                </c:pt>
                <c:pt idx="38">
                  <c:v>1.5151515151515152E-2</c:v>
                </c:pt>
                <c:pt idx="39">
                  <c:v>1.5151515151515152E-2</c:v>
                </c:pt>
                <c:pt idx="40">
                  <c:v>1.2626262626262626E-2</c:v>
                </c:pt>
                <c:pt idx="41">
                  <c:v>1.2626262626262626E-2</c:v>
                </c:pt>
                <c:pt idx="42">
                  <c:v>1.2626262626262626E-2</c:v>
                </c:pt>
                <c:pt idx="43">
                  <c:v>1.2626262626262626E-2</c:v>
                </c:pt>
                <c:pt idx="44">
                  <c:v>1.0101010101010102E-2</c:v>
                </c:pt>
                <c:pt idx="45">
                  <c:v>1.0101010101010102E-2</c:v>
                </c:pt>
                <c:pt idx="46">
                  <c:v>7.575757575757576E-3</c:v>
                </c:pt>
                <c:pt idx="47">
                  <c:v>7.575757575757576E-3</c:v>
                </c:pt>
                <c:pt idx="48">
                  <c:v>5.0505050505050509E-3</c:v>
                </c:pt>
                <c:pt idx="49">
                  <c:v>5.0505050505050509E-3</c:v>
                </c:pt>
                <c:pt idx="50">
                  <c:v>5.0505050505050509E-3</c:v>
                </c:pt>
              </c:numCache>
            </c:numRef>
          </c:val>
          <c:extLst>
            <c:ext xmlns:c16="http://schemas.microsoft.com/office/drawing/2014/chart" uri="{C3380CC4-5D6E-409C-BE32-E72D297353CC}">
              <c16:uniqueId val="{00000000-367E-3440-89FF-E72BEBBD1B00}"/>
            </c:ext>
          </c:extLst>
        </c:ser>
        <c:dLbls>
          <c:showLegendKey val="0"/>
          <c:showVal val="0"/>
          <c:showCatName val="0"/>
          <c:showSerName val="0"/>
          <c:showPercent val="0"/>
          <c:showBubbleSize val="0"/>
        </c:dLbls>
        <c:gapWidth val="219"/>
        <c:overlap val="-27"/>
        <c:axId val="279924272"/>
        <c:axId val="214282000"/>
      </c:barChart>
      <c:catAx>
        <c:axId val="27992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14282000"/>
        <c:crosses val="autoZero"/>
        <c:auto val="1"/>
        <c:lblAlgn val="ctr"/>
        <c:lblOffset val="100"/>
        <c:noMultiLvlLbl val="0"/>
      </c:catAx>
      <c:valAx>
        <c:axId val="21428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9924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[Telcom_CustomerChurn.xlsm]pivots_state!PivotTable10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 total daytime minutes</a:t>
            </a:r>
          </a:p>
          <a:p>
            <a:pPr>
              <a:defRPr/>
            </a:pPr>
            <a:r>
              <a:rPr lang="en-US" i="1"/>
              <a:t>By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pivots_state!$AE$21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2-013D-A44F-B3D1-A5B91202BDA1}"/>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3-013D-A44F-B3D1-A5B91202BDA1}"/>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4-013D-A44F-B3D1-A5B91202BDA1}"/>
              </c:ext>
            </c:extLst>
          </c:dPt>
          <c:dPt>
            <c:idx val="19"/>
            <c:invertIfNegative val="0"/>
            <c:bubble3D val="0"/>
            <c:spPr>
              <a:solidFill>
                <a:schemeClr val="accent2"/>
              </a:solidFill>
              <a:ln>
                <a:noFill/>
              </a:ln>
              <a:effectLst/>
            </c:spPr>
            <c:extLst>
              <c:ext xmlns:c16="http://schemas.microsoft.com/office/drawing/2014/chart" uri="{C3380CC4-5D6E-409C-BE32-E72D297353CC}">
                <c16:uniqueId val="{00000005-013D-A44F-B3D1-A5B91202BDA1}"/>
              </c:ext>
            </c:extLst>
          </c:dPt>
          <c:dPt>
            <c:idx val="31"/>
            <c:invertIfNegative val="0"/>
            <c:bubble3D val="0"/>
            <c:spPr>
              <a:solidFill>
                <a:schemeClr val="accent2"/>
              </a:solidFill>
              <a:ln>
                <a:noFill/>
              </a:ln>
              <a:effectLst/>
            </c:spPr>
            <c:extLst>
              <c:ext xmlns:c16="http://schemas.microsoft.com/office/drawing/2014/chart" uri="{C3380CC4-5D6E-409C-BE32-E72D297353CC}">
                <c16:uniqueId val="{00000006-013D-A44F-B3D1-A5B91202BDA1}"/>
              </c:ext>
            </c:extLst>
          </c:dPt>
          <c:cat>
            <c:strRef>
              <c:f>pivots_state!$AD$22:$AD$73</c:f>
              <c:strCache>
                <c:ptCount val="51"/>
                <c:pt idx="0">
                  <c:v>NJ</c:v>
                </c:pt>
                <c:pt idx="1">
                  <c:v>OK</c:v>
                </c:pt>
                <c:pt idx="2">
                  <c:v>KS</c:v>
                </c:pt>
                <c:pt idx="3">
                  <c:v>MD</c:v>
                </c:pt>
                <c:pt idx="4">
                  <c:v>AL</c:v>
                </c:pt>
                <c:pt idx="5">
                  <c:v>UT</c:v>
                </c:pt>
                <c:pt idx="6">
                  <c:v>IN</c:v>
                </c:pt>
                <c:pt idx="7">
                  <c:v>OH</c:v>
                </c:pt>
                <c:pt idx="8">
                  <c:v>PA</c:v>
                </c:pt>
                <c:pt idx="9">
                  <c:v>TX</c:v>
                </c:pt>
                <c:pt idx="10">
                  <c:v>WY</c:v>
                </c:pt>
                <c:pt idx="11">
                  <c:v>SD</c:v>
                </c:pt>
                <c:pt idx="12">
                  <c:v>ME</c:v>
                </c:pt>
                <c:pt idx="13">
                  <c:v>MA</c:v>
                </c:pt>
                <c:pt idx="14">
                  <c:v>ID</c:v>
                </c:pt>
                <c:pt idx="15">
                  <c:v>DE</c:v>
                </c:pt>
                <c:pt idx="16">
                  <c:v>ND</c:v>
                </c:pt>
                <c:pt idx="17">
                  <c:v>NV</c:v>
                </c:pt>
                <c:pt idx="18">
                  <c:v>HI</c:v>
                </c:pt>
                <c:pt idx="19">
                  <c:v>MN</c:v>
                </c:pt>
                <c:pt idx="20">
                  <c:v>CT</c:v>
                </c:pt>
                <c:pt idx="21">
                  <c:v>KY</c:v>
                </c:pt>
                <c:pt idx="22">
                  <c:v>WA</c:v>
                </c:pt>
                <c:pt idx="23">
                  <c:v>VT</c:v>
                </c:pt>
                <c:pt idx="24">
                  <c:v>TN</c:v>
                </c:pt>
                <c:pt idx="25">
                  <c:v>GA</c:v>
                </c:pt>
                <c:pt idx="26">
                  <c:v>AK</c:v>
                </c:pt>
                <c:pt idx="27">
                  <c:v>NH</c:v>
                </c:pt>
                <c:pt idx="28">
                  <c:v>OR</c:v>
                </c:pt>
                <c:pt idx="29">
                  <c:v>RI</c:v>
                </c:pt>
                <c:pt idx="30">
                  <c:v>NC</c:v>
                </c:pt>
                <c:pt idx="31">
                  <c:v>WV</c:v>
                </c:pt>
                <c:pt idx="32">
                  <c:v>VA</c:v>
                </c:pt>
                <c:pt idx="33">
                  <c:v>NY</c:v>
                </c:pt>
                <c:pt idx="34">
                  <c:v>AZ</c:v>
                </c:pt>
                <c:pt idx="35">
                  <c:v>WI</c:v>
                </c:pt>
                <c:pt idx="36">
                  <c:v>IA</c:v>
                </c:pt>
                <c:pt idx="37">
                  <c:v>IL</c:v>
                </c:pt>
                <c:pt idx="38">
                  <c:v>NE</c:v>
                </c:pt>
                <c:pt idx="39">
                  <c:v>NM</c:v>
                </c:pt>
                <c:pt idx="40">
                  <c:v>MT</c:v>
                </c:pt>
                <c:pt idx="41">
                  <c:v>CO</c:v>
                </c:pt>
                <c:pt idx="42">
                  <c:v>FL</c:v>
                </c:pt>
                <c:pt idx="43">
                  <c:v>MO</c:v>
                </c:pt>
                <c:pt idx="44">
                  <c:v>MS</c:v>
                </c:pt>
                <c:pt idx="45">
                  <c:v>MI</c:v>
                </c:pt>
                <c:pt idx="46">
                  <c:v>LA</c:v>
                </c:pt>
                <c:pt idx="47">
                  <c:v>SC</c:v>
                </c:pt>
                <c:pt idx="48">
                  <c:v>CA</c:v>
                </c:pt>
                <c:pt idx="49">
                  <c:v>DC</c:v>
                </c:pt>
                <c:pt idx="50">
                  <c:v>AR</c:v>
                </c:pt>
              </c:strCache>
            </c:strRef>
          </c:cat>
          <c:val>
            <c:numRef>
              <c:f>pivots_state!$AE$22:$AE$73</c:f>
              <c:numCache>
                <c:formatCode>0</c:formatCode>
                <c:ptCount val="51"/>
                <c:pt idx="0">
                  <c:v>192.97291666666663</c:v>
                </c:pt>
                <c:pt idx="1">
                  <c:v>191.91794871794875</c:v>
                </c:pt>
                <c:pt idx="2">
                  <c:v>191.08390804597701</c:v>
                </c:pt>
                <c:pt idx="3">
                  <c:v>190.66744186046517</c:v>
                </c:pt>
                <c:pt idx="4">
                  <c:v>189.31881188118805</c:v>
                </c:pt>
                <c:pt idx="5">
                  <c:v>188.4690721649485</c:v>
                </c:pt>
                <c:pt idx="6">
                  <c:v>188.31927710843377</c:v>
                </c:pt>
                <c:pt idx="7">
                  <c:v>188.11263157894737</c:v>
                </c:pt>
                <c:pt idx="8">
                  <c:v>186.71940298507465</c:v>
                </c:pt>
                <c:pt idx="9">
                  <c:v>185.6765306122449</c:v>
                </c:pt>
                <c:pt idx="10">
                  <c:v>185.44315789473686</c:v>
                </c:pt>
                <c:pt idx="11">
                  <c:v>185.1906666666666</c:v>
                </c:pt>
                <c:pt idx="12">
                  <c:v>184.96179775280896</c:v>
                </c:pt>
                <c:pt idx="13">
                  <c:v>184.58539325842699</c:v>
                </c:pt>
                <c:pt idx="14">
                  <c:v>183.47547169811315</c:v>
                </c:pt>
                <c:pt idx="15">
                  <c:v>182.79750000000016</c:v>
                </c:pt>
                <c:pt idx="16">
                  <c:v>182.57313432835826</c:v>
                </c:pt>
                <c:pt idx="17">
                  <c:v>181.76385542168669</c:v>
                </c:pt>
                <c:pt idx="18">
                  <c:v>181.73506493506491</c:v>
                </c:pt>
                <c:pt idx="19">
                  <c:v>181.19629629629637</c:v>
                </c:pt>
                <c:pt idx="20">
                  <c:v>180.56022727272727</c:v>
                </c:pt>
                <c:pt idx="21">
                  <c:v>180.49176470588233</c:v>
                </c:pt>
                <c:pt idx="22">
                  <c:v>180.01124999999993</c:v>
                </c:pt>
                <c:pt idx="23">
                  <c:v>179.51860465116283</c:v>
                </c:pt>
                <c:pt idx="24">
                  <c:v>179.02658227848099</c:v>
                </c:pt>
                <c:pt idx="25">
                  <c:v>178.44843749999993</c:v>
                </c:pt>
                <c:pt idx="26">
                  <c:v>178.427868852459</c:v>
                </c:pt>
                <c:pt idx="27">
                  <c:v>178.24102564102563</c:v>
                </c:pt>
                <c:pt idx="28">
                  <c:v>177.94646464646465</c:v>
                </c:pt>
                <c:pt idx="29">
                  <c:v>177.87126436781614</c:v>
                </c:pt>
                <c:pt idx="30">
                  <c:v>177.70375000000004</c:v>
                </c:pt>
                <c:pt idx="31">
                  <c:v>177.56402877697832</c:v>
                </c:pt>
                <c:pt idx="32">
                  <c:v>177.00900000000001</c:v>
                </c:pt>
                <c:pt idx="33">
                  <c:v>176.99583333333331</c:v>
                </c:pt>
                <c:pt idx="34">
                  <c:v>176.91168831168827</c:v>
                </c:pt>
                <c:pt idx="35">
                  <c:v>175.93191489361703</c:v>
                </c:pt>
                <c:pt idx="36">
                  <c:v>175.88387096774196</c:v>
                </c:pt>
                <c:pt idx="37">
                  <c:v>175.50379746835446</c:v>
                </c:pt>
                <c:pt idx="38">
                  <c:v>175.39726027397262</c:v>
                </c:pt>
                <c:pt idx="39">
                  <c:v>175.25256410256409</c:v>
                </c:pt>
                <c:pt idx="40">
                  <c:v>174.07749999999993</c:v>
                </c:pt>
                <c:pt idx="41">
                  <c:v>173.49125000000006</c:v>
                </c:pt>
                <c:pt idx="42">
                  <c:v>173.41315789473686</c:v>
                </c:pt>
                <c:pt idx="43">
                  <c:v>173.125</c:v>
                </c:pt>
                <c:pt idx="44">
                  <c:v>172.97560975609758</c:v>
                </c:pt>
                <c:pt idx="45">
                  <c:v>171.87011494252869</c:v>
                </c:pt>
                <c:pt idx="46">
                  <c:v>171.60869565217396</c:v>
                </c:pt>
                <c:pt idx="47">
                  <c:v>171.10972222222227</c:v>
                </c:pt>
                <c:pt idx="48">
                  <c:v>171.08205128205131</c:v>
                </c:pt>
                <c:pt idx="49">
                  <c:v>170.61666666666667</c:v>
                </c:pt>
                <c:pt idx="50">
                  <c:v>169.45211267605637</c:v>
                </c:pt>
              </c:numCache>
            </c:numRef>
          </c:val>
          <c:extLst>
            <c:ext xmlns:c16="http://schemas.microsoft.com/office/drawing/2014/chart" uri="{C3380CC4-5D6E-409C-BE32-E72D297353CC}">
              <c16:uniqueId val="{00000000-013D-A44F-B3D1-A5B91202BDA1}"/>
            </c:ext>
          </c:extLst>
        </c:ser>
        <c:dLbls>
          <c:showLegendKey val="0"/>
          <c:showVal val="0"/>
          <c:showCatName val="0"/>
          <c:showSerName val="0"/>
          <c:showPercent val="0"/>
          <c:showBubbleSize val="0"/>
        </c:dLbls>
        <c:gapWidth val="219"/>
        <c:overlap val="-27"/>
        <c:axId val="213797856"/>
        <c:axId val="594603584"/>
      </c:barChart>
      <c:catAx>
        <c:axId val="21379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94603584"/>
        <c:crosses val="autoZero"/>
        <c:auto val="1"/>
        <c:lblAlgn val="ctr"/>
        <c:lblOffset val="100"/>
        <c:noMultiLvlLbl val="0"/>
      </c:catAx>
      <c:valAx>
        <c:axId val="594603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13797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chartData>
  <cx:chart>
    <cx:title pos="t" align="ctr" overlay="0">
      <cx:tx>
        <cx:txData>
          <cx:v>Distribution of Total Minutes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Minutes by Time of Day</a:t>
          </a:r>
        </a:p>
      </cx:txPr>
    </cx:title>
    <cx:plotArea>
      <cx:plotAreaRegion>
        <cx:series layoutId="boxWhisker" uniqueId="{4F4A8F7F-337E-1C4B-9675-73973C7F6BDF}">
          <cx:tx>
            <cx:txData>
              <cx:f>_xlchart.v1.0</cx:f>
              <cx:v>total_day_minutes</cx:v>
            </cx:txData>
          </cx:tx>
          <cx:spPr>
            <a:solidFill>
              <a:schemeClr val="accent1">
                <a:lumMod val="60000"/>
                <a:lumOff val="40000"/>
              </a:schemeClr>
            </a:solidFill>
          </cx:spPr>
          <cx:dataId val="0"/>
          <cx:layoutPr>
            <cx:visibility meanLine="0" meanMarker="1" nonoutliers="0" outliers="1"/>
            <cx:statistics quartileMethod="exclusive"/>
          </cx:layoutPr>
        </cx:series>
        <cx:series layoutId="boxWhisker" uniqueId="{65839375-0A3A-524D-8314-662D8B1EB5BE}">
          <cx:tx>
            <cx:txData>
              <cx:f>_xlchart.v1.2</cx:f>
              <cx:v>total_eve_minutes</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C53E81B0-AA4B-514F-B217-BE52873981B4}">
          <cx:tx>
            <cx:txData>
              <cx:f>_xlchart.v1.4</cx:f>
              <cx:v>total_night_minutes</cx:v>
            </cx:txData>
          </cx:tx>
          <cx:spPr>
            <a:solidFill>
              <a:schemeClr val="accent6">
                <a:lumMod val="60000"/>
                <a:lumOff val="4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data id="1">
      <cx:numDim type="val">
        <cx:f>_xlchart.v1.9</cx:f>
      </cx:numDim>
    </cx:data>
    <cx:data id="2">
      <cx:numDim type="val">
        <cx:f>_xlchart.v1.11</cx:f>
      </cx:numDim>
    </cx:data>
  </cx:chartData>
  <cx:chart>
    <cx:title pos="t" align="ctr" overlay="0">
      <cx:tx>
        <cx:txData>
          <cx:v>Distribution of Total Charges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Charges by Time of Day</a:t>
          </a:r>
        </a:p>
      </cx:txPr>
    </cx:title>
    <cx:plotArea>
      <cx:plotAreaRegion>
        <cx:series layoutId="boxWhisker" uniqueId="{755A4FBC-299B-E440-AC7B-478D8F9799B4}">
          <cx:tx>
            <cx:txData>
              <cx:f>_xlchart.v1.6</cx:f>
              <cx:v>total_day_charge</cx:v>
            </cx:txData>
          </cx:tx>
          <cx:spPr>
            <a:solidFill>
              <a:schemeClr val="accent4">
                <a:lumMod val="40000"/>
                <a:lumOff val="60000"/>
              </a:schemeClr>
            </a:solidFill>
          </cx:spPr>
          <cx:dataId val="0"/>
          <cx:layoutPr>
            <cx:visibility meanLine="0" meanMarker="1" nonoutliers="0" outliers="1"/>
            <cx:statistics quartileMethod="exclusive"/>
          </cx:layoutPr>
        </cx:series>
        <cx:series layoutId="boxWhisker" uniqueId="{190D4538-BFDE-1142-98FA-EE622F9A08C8}">
          <cx:tx>
            <cx:txData>
              <cx:f>_xlchart.v1.8</cx:f>
              <cx:v>total_eve_charge</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0278F85C-D70D-0F44-9392-97C1BC93F1C2}">
          <cx:tx>
            <cx:txData>
              <cx:f>_xlchart.v1.10</cx:f>
              <cx:v>total_night_charge</cx:v>
            </cx:txData>
          </cx:tx>
          <cx:spPr>
            <a:solidFill>
              <a:schemeClr val="accent6">
                <a:lumMod val="40000"/>
                <a:lumOff val="6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_xlchart.v1.17</cx:f>
      </cx:numDim>
    </cx:data>
    <cx:data id="1">
      <cx:numDim type="val">
        <cx:f>_xlchart.v1.19</cx:f>
      </cx:numDim>
    </cx:data>
    <cx:data id="2">
      <cx:numDim type="val">
        <cx:f>_xlchart.v1.21</cx:f>
      </cx:numDim>
    </cx:data>
  </cx:chartData>
  <cx:chart>
    <cx:title pos="t" align="ctr" overlay="0">
      <cx:tx>
        <cx:txData>
          <cx:v>Distribution of Total Calls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Calls by Time of Day</a:t>
          </a:r>
        </a:p>
      </cx:txPr>
    </cx:title>
    <cx:plotArea>
      <cx:plotAreaRegion>
        <cx:series layoutId="boxWhisker" uniqueId="{0A57AAB6-661C-4B42-A29C-2098AE940D25}">
          <cx:tx>
            <cx:txData>
              <cx:f>_xlchart.v1.16</cx:f>
              <cx:v>total_day_calls</cx:v>
            </cx:txData>
          </cx:tx>
          <cx:spPr>
            <a:solidFill>
              <a:schemeClr val="accent4">
                <a:lumMod val="40000"/>
                <a:lumOff val="60000"/>
              </a:schemeClr>
            </a:solidFill>
          </cx:spPr>
          <cx:dataId val="0"/>
          <cx:layoutPr>
            <cx:visibility meanLine="0" meanMarker="1" nonoutliers="0" outliers="1"/>
            <cx:statistics quartileMethod="exclusive"/>
          </cx:layoutPr>
        </cx:series>
        <cx:series layoutId="boxWhisker" uniqueId="{84A09615-5BC1-FE41-9F3A-23E545437AED}">
          <cx:tx>
            <cx:txData>
              <cx:f>_xlchart.v1.18</cx:f>
              <cx:v>total_eve_calls</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29D2613C-0A88-A145-81A2-DFA673F07A5D}">
          <cx:tx>
            <cx:txData>
              <cx:f>_xlchart.v1.20</cx:f>
              <cx:v>total_night_calls</cx:v>
            </cx:txData>
          </cx:tx>
          <cx:spPr>
            <a:solidFill>
              <a:schemeClr val="accent6">
                <a:lumMod val="40000"/>
                <a:lumOff val="6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_xlchart.v1.29</cx:f>
      </cx:numDim>
    </cx:data>
    <cx:data id="1">
      <cx:numDim type="val">
        <cx:f>_xlchart.v1.31</cx:f>
      </cx:numDim>
    </cx:data>
    <cx:data id="2">
      <cx:numDim type="val">
        <cx:f>_xlchart.v1.33</cx:f>
      </cx:numDim>
    </cx:data>
  </cx:chartData>
  <cx:chart>
    <cx:title pos="t" align="ctr" overlay="0">
      <cx:tx>
        <cx:txData>
          <cx:v>Distribution of Total Minutes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Minutes by Time of Day</a:t>
          </a:r>
        </a:p>
      </cx:txPr>
    </cx:title>
    <cx:plotArea>
      <cx:plotAreaRegion>
        <cx:series layoutId="boxWhisker" uniqueId="{4F4A8F7F-337E-1C4B-9675-73973C7F6BDF}">
          <cx:tx>
            <cx:txData>
              <cx:f>_xlchart.v1.28</cx:f>
              <cx:v>total_day_minutes</cx:v>
            </cx:txData>
          </cx:tx>
          <cx:spPr>
            <a:solidFill>
              <a:schemeClr val="accent1">
                <a:lumMod val="60000"/>
                <a:lumOff val="40000"/>
              </a:schemeClr>
            </a:solidFill>
          </cx:spPr>
          <cx:dataId val="0"/>
          <cx:layoutPr>
            <cx:visibility meanLine="0" meanMarker="1" nonoutliers="0" outliers="1"/>
            <cx:statistics quartileMethod="exclusive"/>
          </cx:layoutPr>
        </cx:series>
        <cx:series layoutId="boxWhisker" uniqueId="{65839375-0A3A-524D-8314-662D8B1EB5BE}">
          <cx:tx>
            <cx:txData>
              <cx:f>_xlchart.v1.30</cx:f>
              <cx:v>total_eve_minutes</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C53E81B0-AA4B-514F-B217-BE52873981B4}">
          <cx:tx>
            <cx:txData>
              <cx:f>_xlchart.v1.32</cx:f>
              <cx:v>total_night_minutes</cx:v>
            </cx:txData>
          </cx:tx>
          <cx:spPr>
            <a:solidFill>
              <a:schemeClr val="accent6">
                <a:lumMod val="60000"/>
                <a:lumOff val="4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_xlchart.v1.23</cx:f>
      </cx:numDim>
    </cx:data>
    <cx:data id="1">
      <cx:numDim type="val">
        <cx:f>_xlchart.v1.25</cx:f>
      </cx:numDim>
    </cx:data>
    <cx:data id="2">
      <cx:numDim type="val">
        <cx:f>_xlchart.v1.27</cx:f>
      </cx:numDim>
    </cx:data>
  </cx:chartData>
  <cx:chart>
    <cx:title pos="t" align="ctr" overlay="0">
      <cx:tx>
        <cx:txData>
          <cx:v>Distribution of Total Charges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Charges by Time of Day</a:t>
          </a:r>
        </a:p>
      </cx:txPr>
    </cx:title>
    <cx:plotArea>
      <cx:plotAreaRegion>
        <cx:series layoutId="boxWhisker" uniqueId="{755A4FBC-299B-E440-AC7B-478D8F9799B4}">
          <cx:tx>
            <cx:txData>
              <cx:f>_xlchart.v1.22</cx:f>
              <cx:v>total_day_charge</cx:v>
            </cx:txData>
          </cx:tx>
          <cx:spPr>
            <a:solidFill>
              <a:schemeClr val="accent4">
                <a:lumMod val="40000"/>
                <a:lumOff val="60000"/>
              </a:schemeClr>
            </a:solidFill>
          </cx:spPr>
          <cx:dataId val="0"/>
          <cx:layoutPr>
            <cx:visibility meanLine="0" meanMarker="1" nonoutliers="0" outliers="1"/>
            <cx:statistics quartileMethod="exclusive"/>
          </cx:layoutPr>
        </cx:series>
        <cx:series layoutId="boxWhisker" uniqueId="{190D4538-BFDE-1142-98FA-EE622F9A08C8}">
          <cx:tx>
            <cx:txData>
              <cx:f>_xlchart.v1.24</cx:f>
              <cx:v>total_eve_charge</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0278F85C-D70D-0F44-9392-97C1BC93F1C2}">
          <cx:tx>
            <cx:txData>
              <cx:f>_xlchart.v1.26</cx:f>
              <cx:v>total_night_charge</cx:v>
            </cx:txData>
          </cx:tx>
          <cx:spPr>
            <a:solidFill>
              <a:schemeClr val="accent6">
                <a:lumMod val="40000"/>
                <a:lumOff val="6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chartData>
  <cx:chart>
    <cx:title pos="t" align="ctr" overlay="0">
      <cx:tx>
        <cx:txData>
          <cx:v>Distribution of Customer Service Calls</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Customer Service Calls</a:t>
          </a:r>
        </a:p>
      </cx:txPr>
    </cx:title>
    <cx:plotArea>
      <cx:plotAreaRegion>
        <cx:series layoutId="boxWhisker" uniqueId="{81197536-1677-F041-B9AE-34F9C818ABBC}">
          <cx:tx>
            <cx:txData>
              <cx:f>_xlchart.v1.12</cx:f>
              <cx:v>number_customer_service_calls</cx:v>
            </cx:txData>
          </cx:tx>
          <cx:spPr>
            <a:solidFill>
              <a:schemeClr val="bg2">
                <a:lumMod val="75000"/>
              </a:schemeClr>
            </a:solidFill>
          </cx:spPr>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_xlchart.v1.15</cx:f>
      </cx:numDim>
    </cx:data>
  </cx:chartData>
  <cx:chart>
    <cx:title pos="t" align="ctr" overlay="0">
      <cx:tx>
        <cx:txData>
          <cx:v>Distribution of Voice Mail Messages</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Voice Mail Messages</a:t>
          </a:r>
        </a:p>
      </cx:txPr>
    </cx:title>
    <cx:plotArea>
      <cx:plotAreaRegion>
        <cx:series layoutId="boxWhisker" uniqueId="{DA5A2EE7-E069-B248-87D5-567058713188}">
          <cx:tx>
            <cx:txData>
              <cx:f>_xlchart.v1.14</cx:f>
              <cx:v>number_vmail_messages</cx:v>
            </cx:txData>
          </cx:tx>
          <cx:spPr>
            <a:solidFill>
              <a:schemeClr val="accent5">
                <a:lumMod val="40000"/>
                <a:lumOff val="60000"/>
              </a:schemeClr>
            </a:solidFill>
          </cx:spPr>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_xlchart.v1.35</cx:f>
      </cx:numDim>
    </cx:data>
  </cx:chartData>
  <cx:chart>
    <cx:title pos="t" align="ctr" overlay="0">
      <cx:tx>
        <cx:txData>
          <cx:v>Distribution of Years as Customer</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Years as Customer</a:t>
          </a:r>
        </a:p>
      </cx:txPr>
    </cx:title>
    <cx:plotArea>
      <cx:plotAreaRegion>
        <cx:series layoutId="boxWhisker" uniqueId="{FB8486B7-B143-AF4B-86A4-05ECB535EF42}">
          <cx:tx>
            <cx:txData>
              <cx:f>_xlchart.v1.34</cx:f>
              <cx:v>years_as_customer</cx:v>
            </cx:txData>
          </cx:tx>
          <cx:spPr>
            <a:solidFill>
              <a:srgbClr val="FFFF00"/>
            </a:solidFill>
          </cx:spPr>
          <cx:dataId val="0"/>
          <cx:layoutPr>
            <cx:visibility meanLine="0" meanMarker="1" nonoutliers="0" outliers="1"/>
            <cx:statistics quartileMethod="exclusive"/>
          </cx:layoutPr>
        </cx:series>
      </cx:plotAreaRegion>
      <cx:axis id="0" hidden="1">
        <cx:catScaling gapWidth="1"/>
        <cx:tickLabels/>
      </cx:axis>
      <cx:axis id="1">
        <cx:valScaling/>
        <cx:majorGridlines/>
        <cx:tickLabels/>
        <cx:numFmt formatCode="0" sourceLinked="0"/>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5">
  <a:schemeClr val="accent5"/>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5.xml"/><Relationship Id="rId2" Type="http://schemas.microsoft.com/office/2014/relationships/chartEx" Target="../charts/chartEx4.xml"/><Relationship Id="rId1" Type="http://schemas.microsoft.com/office/2014/relationships/chartEx" Target="../charts/chartEx3.xml"/><Relationship Id="rId6" Type="http://schemas.microsoft.com/office/2014/relationships/chartEx" Target="../charts/chartEx8.xml"/><Relationship Id="rId5" Type="http://schemas.microsoft.com/office/2014/relationships/chartEx" Target="../charts/chartEx7.xml"/><Relationship Id="rId4" Type="http://schemas.microsoft.com/office/2014/relationships/chartEx" Target="../charts/chartEx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88900</xdr:rowOff>
    </xdr:from>
    <xdr:to>
      <xdr:col>7</xdr:col>
      <xdr:colOff>419100</xdr:colOff>
      <xdr:row>85</xdr:row>
      <xdr:rowOff>0</xdr:rowOff>
    </xdr:to>
    <xdr:sp macro="" textlink="">
      <xdr:nvSpPr>
        <xdr:cNvPr id="2" name="TextBox 1">
          <a:extLst>
            <a:ext uri="{FF2B5EF4-FFF2-40B4-BE49-F238E27FC236}">
              <a16:creationId xmlns:a16="http://schemas.microsoft.com/office/drawing/2014/main" id="{09B97D97-6CA0-3AA1-7D23-D517B84CBF58}"/>
            </a:ext>
          </a:extLst>
        </xdr:cNvPr>
        <xdr:cNvSpPr txBox="1"/>
      </xdr:nvSpPr>
      <xdr:spPr>
        <a:xfrm>
          <a:off x="114300" y="88900"/>
          <a:ext cx="6083300" cy="1762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Project description:</a:t>
          </a:r>
        </a:p>
        <a:p>
          <a:r>
            <a:rPr lang="en-GB" sz="1100" b="0"/>
            <a:t>This</a:t>
          </a:r>
          <a:r>
            <a:rPr lang="en-GB" sz="1100" b="0" baseline="0"/>
            <a:t> is data downloaded from a previous Kaggle competition that represents data on calls, minutes, charges and different types of mobile phone plans for customers of a fictional telecommunications provider (Telcom).</a:t>
          </a:r>
          <a:br>
            <a:rPr lang="en-GB" sz="1400" b="1"/>
          </a:br>
          <a:br>
            <a:rPr lang="en-GB" sz="1400" b="1"/>
          </a:br>
          <a:r>
            <a:rPr lang="en-GB" sz="1400" b="1"/>
            <a:t>Goals:</a:t>
          </a:r>
        </a:p>
        <a:p>
          <a:r>
            <a:rPr lang="en-GB" sz="1100"/>
            <a:t>- Figure</a:t>
          </a:r>
          <a:r>
            <a:rPr lang="en-GB" sz="1100" baseline="0"/>
            <a:t> out what makes customers churn (i.e. switch from Telcom to a different mobile provider)</a:t>
          </a:r>
        </a:p>
        <a:p>
          <a:r>
            <a:rPr lang="en-GB" sz="1100" baseline="0"/>
            <a:t>- Identify ways to reduce churn</a:t>
          </a:r>
          <a:endParaRPr lang="en-GB" sz="1100"/>
        </a:p>
        <a:p>
          <a:endParaRPr lang="en-GB" sz="1100"/>
        </a:p>
        <a:p>
          <a:r>
            <a:rPr lang="en-GB" sz="1400" b="1"/>
            <a:t>Analysis:</a:t>
          </a:r>
          <a:endParaRPr lang="en-GB" sz="1100"/>
        </a:p>
        <a:p>
          <a:r>
            <a:rPr lang="en-GB" sz="1200" b="1" i="1"/>
            <a:t>1) Summary</a:t>
          </a:r>
          <a:r>
            <a:rPr lang="en-GB" sz="1200" b="1" i="1" baseline="0"/>
            <a:t> Stats &amp; Distributions</a:t>
          </a:r>
        </a:p>
        <a:p>
          <a:r>
            <a:rPr lang="en-GB" sz="1100" b="0" i="0" baseline="0"/>
            <a:t>Used box and whisker plots to graphically display the distribution of values within each numeric column.</a:t>
          </a:r>
        </a:p>
        <a:p>
          <a:endParaRPr lang="en-GB" sz="1100" b="0" i="1" baseline="0"/>
        </a:p>
        <a:p>
          <a:r>
            <a:rPr lang="en-GB" sz="1100" b="0" i="1" baseline="0"/>
            <a:t>Found that:</a:t>
          </a:r>
          <a:r>
            <a:rPr lang="en-GB" sz="1100" b="0" i="0" baseline="0"/>
            <a:t> </a:t>
          </a:r>
          <a:endParaRPr lang="en-GB" sz="1100" b="0" i="0"/>
        </a:p>
        <a:p>
          <a:r>
            <a:rPr lang="en-GB" sz="1100"/>
            <a:t>- Most of the variable distributions were normal/symmetrical. Their means and medians were also virtually equally this meant that there were few outliers present and that using the mean as a measure of their central tendency would be appropriate.</a:t>
          </a:r>
        </a:p>
        <a:p>
          <a:r>
            <a:rPr lang="en-GB" sz="1100"/>
            <a:t>- One distribution (number of voice mail messages) had a median noticeable higher than its mean. Its box and whisker plot also showed it was heavily skewed towards lower values. This indicated that using the median would be a better measure of central tendency for this column. </a:t>
          </a:r>
        </a:p>
        <a:p>
          <a:r>
            <a:rPr lang="en-GB" sz="1100"/>
            <a:t>- Most variables had relatively low standard deviation. However, the day , evenign and night minutes variables had very high standard deviations (around 50). This indicates that a large portion of the data points in these columns vary substanitally from the mean, and may warrant further analysis to determine why</a:t>
          </a:r>
        </a:p>
        <a:p>
          <a:endParaRPr lang="en-GB" sz="1200"/>
        </a:p>
        <a:p>
          <a:r>
            <a:rPr lang="en-GB" sz="1200" b="1" i="1"/>
            <a:t>2) Calculating &amp;</a:t>
          </a:r>
          <a:r>
            <a:rPr lang="en-GB" sz="1200" b="1" i="1" baseline="0"/>
            <a:t> visualizing averages based on categorical groupings: churn status, voice mail plan usage and international plan usage</a:t>
          </a:r>
          <a:endParaRPr lang="en-GB" sz="1200" b="1" i="1"/>
        </a:p>
        <a:p>
          <a:r>
            <a:rPr lang="en-GB" sz="1100"/>
            <a:t>- Churned vs. non-churned customers overall</a:t>
          </a:r>
        </a:p>
        <a:p>
          <a:r>
            <a:rPr lang="en-GB" sz="1100"/>
            <a:t>-Churned vs. non-churned customers disaggregated by voice mail plan usage</a:t>
          </a:r>
        </a:p>
        <a:p>
          <a:r>
            <a:rPr lang="en-GB" sz="1100"/>
            <a:t>- Churned vs. non-churned customer disaggregated by international plan usage</a:t>
          </a:r>
        </a:p>
        <a:p>
          <a:endParaRPr lang="en-GB" sz="1100"/>
        </a:p>
        <a:p>
          <a:r>
            <a:rPr lang="en-GB" sz="1100" i="1"/>
            <a:t>Found that:</a:t>
          </a:r>
        </a:p>
        <a:p>
          <a:pPr marL="0" marR="0" lvl="0" indent="0" defTabSz="914400" eaLnBrk="1" fontAlgn="auto" latinLnBrk="0" hangingPunct="1">
            <a:lnSpc>
              <a:spcPct val="100000"/>
            </a:lnSpc>
            <a:spcBef>
              <a:spcPts val="0"/>
            </a:spcBef>
            <a:spcAft>
              <a:spcPts val="0"/>
            </a:spcAft>
            <a:buClrTx/>
            <a:buSzTx/>
            <a:buFontTx/>
            <a:buNone/>
            <a:tabLst/>
            <a:defRPr/>
          </a:pPr>
          <a:r>
            <a:rPr lang="en-GB" sz="1100"/>
            <a:t>- Voice mail plan may have an effect on the likelihood to churn as over 90% of customers who churned did not have a voice mail plan</a:t>
          </a:r>
        </a:p>
        <a:p>
          <a:pPr marL="0" marR="0" lvl="0" indent="0" defTabSz="914400" eaLnBrk="1" fontAlgn="auto" latinLnBrk="0" hangingPunct="1">
            <a:lnSpc>
              <a:spcPct val="100000"/>
            </a:lnSpc>
            <a:spcBef>
              <a:spcPts val="0"/>
            </a:spcBef>
            <a:spcAft>
              <a:spcPts val="0"/>
            </a:spcAft>
            <a:buClrTx/>
            <a:buSzTx/>
            <a:buFontTx/>
            <a:buNone/>
            <a:tabLst/>
            <a:defRPr/>
          </a:pPr>
          <a:r>
            <a:rPr lang="en-GB" sz="1100"/>
            <a:t>-</a:t>
          </a:r>
          <a:r>
            <a:rPr lang="en-GB" sz="1100" baseline="0"/>
            <a:t> O</a:t>
          </a:r>
          <a:r>
            <a:rPr lang="en-GB" sz="1100"/>
            <a:t>n average, churned customers without voice mail plan and churned customers without and international plan had the highest average minutes at every time of day compared to every other group combination, with daytime minutes being the highest average. They also had the highest average daytime charges. </a:t>
          </a:r>
        </a:p>
        <a:p>
          <a:endParaRPr lang="en-GB" sz="1200" b="1" i="1"/>
        </a:p>
        <a:p>
          <a:r>
            <a:rPr lang="en-GB" sz="1200" b="1" i="1"/>
            <a:t>3)  Association &amp; Significance Testing</a:t>
          </a:r>
        </a:p>
        <a:p>
          <a:r>
            <a:rPr lang="en-GB" sz="1100"/>
            <a:t>Checked to see if there were statistically significant relationships between voice mail and churn status and between international plan and churn status using chi-squared testing and t-testing.</a:t>
          </a:r>
          <a:r>
            <a:rPr lang="en-GB" sz="1100" baseline="0"/>
            <a:t> </a:t>
          </a:r>
        </a:p>
        <a:p>
          <a:endParaRPr lang="en-GB" sz="1100" baseline="0"/>
        </a:p>
        <a:p>
          <a:r>
            <a:rPr lang="en-GB" sz="1100" i="1" baseline="0"/>
            <a:t>Found that:</a:t>
          </a:r>
        </a:p>
        <a:p>
          <a:r>
            <a:rPr lang="en-GB" sz="1100"/>
            <a:t>-</a:t>
          </a:r>
          <a:r>
            <a:rPr lang="en-GB" sz="1100" baseline="0"/>
            <a:t> B</a:t>
          </a:r>
          <a:r>
            <a:rPr lang="en-GB" sz="1100"/>
            <a:t>oth plans had a statistically significant relationship with churn status, but in opposite directions. While voice mail plan usage was associated with significantly lower likelihood of churning, international plan usage was associated with a significantly higher likelihood of churning. </a:t>
          </a:r>
        </a:p>
        <a:p>
          <a:r>
            <a:rPr lang="en-GB" sz="1100"/>
            <a:t>-</a:t>
          </a:r>
          <a:r>
            <a:rPr lang="en-GB" sz="1100" baseline="0"/>
            <a:t> D</a:t>
          </a:r>
          <a:r>
            <a:rPr lang="en-GB" sz="1100"/>
            <a:t>ifference in the means between</a:t>
          </a:r>
          <a:r>
            <a:rPr lang="en-GB" sz="1100" baseline="0"/>
            <a:t> groups (churned - no voice mail v. churned - yes voice mail &amp; churned - no intnl plan v. churned - yes intnl plan ) </a:t>
          </a:r>
          <a:r>
            <a:rPr lang="en-GB" sz="1100"/>
            <a:t>was statistically significant for all minutes categories</a:t>
          </a:r>
          <a:r>
            <a:rPr lang="en-GB" sz="1100" baseline="0"/>
            <a:t> by time of day</a:t>
          </a:r>
          <a:r>
            <a:rPr lang="en-GB" sz="1100"/>
            <a:t>, with the strongest significance for the difference in mean daytime minutes. </a:t>
          </a:r>
          <a:br>
            <a:rPr lang="en-GB" sz="1200"/>
          </a:br>
          <a:br>
            <a:rPr lang="en-GB" sz="1200"/>
          </a:br>
          <a:r>
            <a:rPr lang="en-GB" sz="1200" b="1" i="1"/>
            <a:t>4) Churn rate and influencing variables by state</a:t>
          </a:r>
        </a:p>
        <a:p>
          <a:r>
            <a:rPr lang="en-GB" sz="1100" b="0" i="0"/>
            <a:t>Considering</a:t>
          </a:r>
          <a:r>
            <a:rPr lang="en-GB" sz="1100" b="0" i="0" baseline="0"/>
            <a:t> the variables identified as significant through testing,  g</a:t>
          </a:r>
          <a:r>
            <a:rPr lang="en-GB" sz="1100" b="0" i="0"/>
            <a:t>raphically</a:t>
          </a:r>
          <a:r>
            <a:rPr lang="en-GB" sz="1100" b="0" i="0" baseline="0"/>
            <a:t> displayed the percentage of churn, voice mail usage and international plan usage, as well as average total daytime minutes state to identify which states contributed the most to the overall churn rate</a:t>
          </a:r>
        </a:p>
        <a:p>
          <a:endParaRPr lang="en-GB" sz="1100" b="0" i="0" baseline="0"/>
        </a:p>
        <a:p>
          <a:r>
            <a:rPr lang="en-GB" sz="1100" b="0" i="1" baseline="0">
              <a:solidFill>
                <a:sysClr val="windowText" lastClr="000000"/>
              </a:solidFill>
            </a:rPr>
            <a:t>Found that:</a:t>
          </a:r>
          <a:br>
            <a:rPr lang="en-GB" sz="1200" b="1" i="1"/>
          </a:br>
          <a:r>
            <a:rPr lang="en-GB" sz="1200" b="0" i="0"/>
            <a:t>-</a:t>
          </a:r>
          <a:r>
            <a:rPr lang="en-GB" sz="1200" b="0" i="0" baseline="0"/>
            <a:t> </a:t>
          </a:r>
          <a:r>
            <a:rPr lang="en-GB" sz="1200"/>
            <a:t>The 5 states with the highest overall churn rates do not coincide</a:t>
          </a:r>
          <a:r>
            <a:rPr lang="en-GB" sz="1200" baseline="0"/>
            <a:t> with lowest voice mail usage, highest international plan usage or highest average total daytime minutes, as we would have expected from the significance testing</a:t>
          </a:r>
        </a:p>
        <a:p>
          <a:r>
            <a:rPr lang="en-GB" sz="1200" baseline="0"/>
            <a:t>- All states have much higher average total daytime charges than at other times of day, despite the difference in average minutes used at each time of day not differing as substantially</a:t>
          </a:r>
          <a:endParaRPr lang="en-GB" sz="1200"/>
        </a:p>
        <a:p>
          <a:r>
            <a:rPr lang="en-GB" sz="1200"/>
            <a:t> </a:t>
          </a:r>
          <a:br>
            <a:rPr lang="en-GB" sz="1100"/>
          </a:br>
          <a:r>
            <a:rPr lang="en-GB" sz="1400" b="1"/>
            <a:t>Conclusions:</a:t>
          </a:r>
        </a:p>
        <a:p>
          <a:pPr marL="0" marR="0" lvl="0" indent="0" defTabSz="914400" eaLnBrk="1" fontAlgn="auto" latinLnBrk="0" hangingPunct="1">
            <a:lnSpc>
              <a:spcPct val="100000"/>
            </a:lnSpc>
            <a:spcBef>
              <a:spcPts val="0"/>
            </a:spcBef>
            <a:spcAft>
              <a:spcPts val="0"/>
            </a:spcAft>
            <a:buClrTx/>
            <a:buSzTx/>
            <a:buFontTx/>
            <a:buNone/>
            <a:tabLst/>
            <a:defRPr/>
          </a:pPr>
          <a:r>
            <a:rPr lang="en-GB" sz="1100" b="0"/>
            <a:t>-</a:t>
          </a:r>
          <a:r>
            <a:rPr lang="en-GB" sz="1100" b="0" baseline="0"/>
            <a:t> </a:t>
          </a:r>
          <a:r>
            <a:rPr lang="en-GB" sz="1100" b="1" i="1" baseline="0"/>
            <a:t>Having an international plan makes customers significantly more likely to churn. </a:t>
          </a:r>
          <a:r>
            <a:rPr lang="en-GB" sz="1100" b="0" baseline="0"/>
            <a:t>This is shown by significance testing and is supported by the fact that customers with an international plan do not use more international minutes nor make more international calls than customers without an international plan. This likely indicates that the international plan currently offered is not meeting the needs of customers and will need to be adjusted. (see "significance" tab for results of testing)</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t>-</a:t>
          </a:r>
          <a:r>
            <a:rPr lang="en-GB" sz="1100" b="1" i="1" baseline="0"/>
            <a:t> Having a voice mail plan makes customers significantly less likely to churn. </a:t>
          </a:r>
          <a:r>
            <a:rPr lang="en-GB" sz="1100" b="0" baseline="0"/>
            <a:t>This indicates that getting more customers signed up to a voice mail plan may reduce the churn rate. (see "significance" tab for results of testing)</a:t>
          </a:r>
        </a:p>
        <a:p>
          <a:endParaRPr lang="en-GB" sz="1100" b="0" baseline="0"/>
        </a:p>
        <a:p>
          <a:r>
            <a:rPr lang="en-GB" sz="1100" b="0" baseline="0"/>
            <a:t>- </a:t>
          </a:r>
          <a:r>
            <a:rPr lang="en-GB" sz="1100" b="1" i="1" baseline="0"/>
            <a:t>Increasing voice mail plan usage and addressing problems with international plans will not be enough to reduce churn rate. </a:t>
          </a:r>
          <a:r>
            <a:rPr lang="en-GB" sz="1100" b="0" baseline="0"/>
            <a:t>The customers with the highest minutes and charges overall were those who churned and did not have either a voice mail plan or an international plan. This indicates that for a large segment of customers, plans alone will not be sufficient to reduce churn rate and that incentives needs to be offered in terms of discounts on call charge rates. This is particularly true of day time minute charges, which had the highest number of minutes and highest charges among churned customers. The distributions of both minutes and charges at different times of day show that, although the averages and ranges of minutes used at different times of day are very similar, the average and range of daytime charges are substantially higher than at tother times of day. </a:t>
          </a:r>
          <a:r>
            <a:rPr lang="en-GB" sz="1100" b="1" i="1" baseline="0"/>
            <a:t>This inidcates that the pricing of daytime minutes is likely negatively contributing to the likelihood to churn and should be further analysed to determine how to address.</a:t>
          </a:r>
        </a:p>
        <a:p>
          <a:endParaRPr lang="en-GB" sz="1100" b="0" baseline="0"/>
        </a:p>
        <a:p>
          <a:r>
            <a:rPr lang="en-GB" sz="1100" b="0" baseline="0"/>
            <a:t>- </a:t>
          </a:r>
          <a:r>
            <a:rPr lang="en-GB" sz="1100" b="1" i="1" baseline="0"/>
            <a:t>The states with the top 5 highest churn rates are New Jersey, Minnesota, Texas, Maryland and West Virginia. </a:t>
          </a:r>
          <a:r>
            <a:rPr lang="en-GB" sz="1100" b="0" baseline="0"/>
            <a:t>These states should be targeted with churn reducing measures. The best churn reducing measures for each state are likely to be:</a:t>
          </a:r>
        </a:p>
        <a:p>
          <a:r>
            <a:rPr lang="en-GB" sz="1100" b="0" baseline="0"/>
            <a:t>New Jersey: Investigate pricing structure, particularly for daytime minutes</a:t>
          </a:r>
          <a:endParaRPr lang="en-GB" sz="1100" b="0" baseline="0">
            <a:solidFill>
              <a:srgbClr val="FF0000"/>
            </a:solidFill>
          </a:endParaRPr>
        </a:p>
        <a:p>
          <a:r>
            <a:rPr lang="en-GB" sz="1100" b="0" baseline="0"/>
            <a:t>Minnesota: Look more closely at voice mail behaviour and offer incentives for adding a voice mail plan</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t>Texas: Investigate pricing structure, particularly for daytime minutes</a:t>
          </a:r>
        </a:p>
        <a:p>
          <a:r>
            <a:rPr lang="en-GB" sz="1100" b="0" baseline="0"/>
            <a:t>Maryland: Investigate internaional plan usage patterns and pricing structure</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t>West Virginia: Investigate pricing structure, particularly for daytime minutes</a:t>
          </a:r>
        </a:p>
        <a:p>
          <a:endParaRPr lang="en-GB" sz="1400"/>
        </a:p>
        <a:p>
          <a:r>
            <a:rPr lang="en-GB" sz="1400" b="1"/>
            <a:t>Next Steps:</a:t>
          </a:r>
        </a:p>
        <a:p>
          <a:r>
            <a:rPr lang="en-GB" sz="1100" b="0"/>
            <a:t>- Logistic regression could be</a:t>
          </a:r>
          <a:r>
            <a:rPr lang="en-GB" sz="1100" b="0" baseline="0"/>
            <a:t> performed to determined the relative strength of influence from each of the contributing variables already identified </a:t>
          </a:r>
        </a:p>
        <a:p>
          <a:r>
            <a:rPr lang="en-GB" sz="1100" b="0" baseline="0"/>
            <a:t>- Addiional data on pricing models minutes and calls at different times of day should be incorporated to identify why daytime charges are so much higher than evening or night time despite the average number of minutes at those times of days being relatively similar</a:t>
          </a:r>
        </a:p>
        <a:p>
          <a:r>
            <a:rPr lang="en-GB" sz="1100" b="0" baseline="0">
              <a:solidFill>
                <a:sysClr val="windowText" lastClr="000000"/>
              </a:solidFill>
            </a:rPr>
            <a:t>- Segment analysis could be performed by segmenting customers by usage behaviour (i.e.average total minutes at a time of day, or average totoal minutes at peak times) to better understand how patterns of domesticalling interact with plan usage</a:t>
          </a:r>
          <a:br>
            <a:rPr lang="en-GB" sz="1400" b="1"/>
          </a:br>
          <a:br>
            <a:rPr lang="en-GB" sz="1400" b="1"/>
          </a:br>
          <a:endParaRPr lang="en-GB" sz="1400" b="1">
            <a:solidFill>
              <a:srgbClr val="FF0000"/>
            </a:solidFill>
          </a:endParaRPr>
        </a:p>
      </xdr:txBody>
    </xdr:sp>
    <xdr:clientData/>
  </xdr:twoCellAnchor>
  <xdr:twoCellAnchor>
    <xdr:from>
      <xdr:col>7</xdr:col>
      <xdr:colOff>787400</xdr:colOff>
      <xdr:row>19</xdr:row>
      <xdr:rowOff>101600</xdr:rowOff>
    </xdr:from>
    <xdr:to>
      <xdr:col>13</xdr:col>
      <xdr:colOff>241300</xdr:colOff>
      <xdr:row>36</xdr:row>
      <xdr:rowOff>0</xdr:rowOff>
    </xdr:to>
    <xdr:graphicFrame macro="">
      <xdr:nvGraphicFramePr>
        <xdr:cNvPr id="3" name="Chart 2">
          <a:extLst>
            <a:ext uri="{FF2B5EF4-FFF2-40B4-BE49-F238E27FC236}">
              <a16:creationId xmlns:a16="http://schemas.microsoft.com/office/drawing/2014/main" id="{1446E4CF-901E-5344-A9FC-D044C5749B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19</xdr:row>
      <xdr:rowOff>114300</xdr:rowOff>
    </xdr:from>
    <xdr:to>
      <xdr:col>20</xdr:col>
      <xdr:colOff>457200</xdr:colOff>
      <xdr:row>36</xdr:row>
      <xdr:rowOff>12700</xdr:rowOff>
    </xdr:to>
    <xdr:graphicFrame macro="">
      <xdr:nvGraphicFramePr>
        <xdr:cNvPr id="4" name="Chart 3">
          <a:extLst>
            <a:ext uri="{FF2B5EF4-FFF2-40B4-BE49-F238E27FC236}">
              <a16:creationId xmlns:a16="http://schemas.microsoft.com/office/drawing/2014/main" id="{B802FEF0-4F4F-7E4D-880F-C3A05071E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469900</xdr:colOff>
      <xdr:row>36</xdr:row>
      <xdr:rowOff>76200</xdr:rowOff>
    </xdr:from>
    <xdr:to>
      <xdr:col>14</xdr:col>
      <xdr:colOff>203200</xdr:colOff>
      <xdr:row>56</xdr:row>
      <xdr:rowOff>0</xdr:rowOff>
    </xdr:to>
    <xdr:graphicFrame macro="">
      <xdr:nvGraphicFramePr>
        <xdr:cNvPr id="5" name="Chart 4">
          <a:extLst>
            <a:ext uri="{FF2B5EF4-FFF2-40B4-BE49-F238E27FC236}">
              <a16:creationId xmlns:a16="http://schemas.microsoft.com/office/drawing/2014/main" id="{1AF1F2AA-77B3-804E-B73B-F52B942DD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228600</xdr:colOff>
      <xdr:row>36</xdr:row>
      <xdr:rowOff>165100</xdr:rowOff>
    </xdr:from>
    <xdr:to>
      <xdr:col>20</xdr:col>
      <xdr:colOff>749300</xdr:colOff>
      <xdr:row>56</xdr:row>
      <xdr:rowOff>38100</xdr:rowOff>
    </xdr:to>
    <xdr:graphicFrame macro="">
      <xdr:nvGraphicFramePr>
        <xdr:cNvPr id="6" name="Chart 5">
          <a:extLst>
            <a:ext uri="{FF2B5EF4-FFF2-40B4-BE49-F238E27FC236}">
              <a16:creationId xmlns:a16="http://schemas.microsoft.com/office/drawing/2014/main" id="{393B4434-C680-0547-930E-9B968C27CF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698500</xdr:colOff>
      <xdr:row>0</xdr:row>
      <xdr:rowOff>88900</xdr:rowOff>
    </xdr:from>
    <xdr:to>
      <xdr:col>13</xdr:col>
      <xdr:colOff>787400</xdr:colOff>
      <xdr:row>19</xdr:row>
      <xdr:rowOff>25400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B714DB74-E83E-7249-A6D4-5FF27A6AF21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477000" y="88900"/>
              <a:ext cx="5041900" cy="3797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406400</xdr:colOff>
      <xdr:row>0</xdr:row>
      <xdr:rowOff>114300</xdr:rowOff>
    </xdr:from>
    <xdr:to>
      <xdr:col>20</xdr:col>
      <xdr:colOff>266700</xdr:colOff>
      <xdr:row>19</xdr:row>
      <xdr:rowOff>38100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E07C0F4F-2C55-E340-9830-8D180F818A7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963400" y="114300"/>
              <a:ext cx="4737100" cy="3784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774700</xdr:colOff>
      <xdr:row>66</xdr:row>
      <xdr:rowOff>165100</xdr:rowOff>
    </xdr:from>
    <xdr:to>
      <xdr:col>22</xdr:col>
      <xdr:colOff>50800</xdr:colOff>
      <xdr:row>92</xdr:row>
      <xdr:rowOff>187325</xdr:rowOff>
    </xdr:to>
    <xdr:graphicFrame macro="">
      <xdr:nvGraphicFramePr>
        <xdr:cNvPr id="10" name="Chart 9">
          <a:extLst>
            <a:ext uri="{FF2B5EF4-FFF2-40B4-BE49-F238E27FC236}">
              <a16:creationId xmlns:a16="http://schemas.microsoft.com/office/drawing/2014/main" id="{DE01430B-9477-BD4C-8995-2FD4DED063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254000</xdr:colOff>
      <xdr:row>22</xdr:row>
      <xdr:rowOff>0</xdr:rowOff>
    </xdr:from>
    <xdr:to>
      <xdr:col>13</xdr:col>
      <xdr:colOff>825500</xdr:colOff>
      <xdr:row>42</xdr:row>
      <xdr:rowOff>101600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8D09F28-0D67-F143-9775-96CFCB38BA5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08700" y="5168900"/>
              <a:ext cx="5181600" cy="4165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279400</xdr:colOff>
      <xdr:row>22</xdr:row>
      <xdr:rowOff>0</xdr:rowOff>
    </xdr:from>
    <xdr:to>
      <xdr:col>6</xdr:col>
      <xdr:colOff>660400</xdr:colOff>
      <xdr:row>42</xdr:row>
      <xdr:rowOff>25400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903F3C4-A396-544C-8142-D6D1C8829E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79400" y="5168900"/>
              <a:ext cx="5511800" cy="40894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0</xdr:colOff>
      <xdr:row>22</xdr:row>
      <xdr:rowOff>0</xdr:rowOff>
    </xdr:from>
    <xdr:to>
      <xdr:col>20</xdr:col>
      <xdr:colOff>101600</xdr:colOff>
      <xdr:row>42</xdr:row>
      <xdr:rowOff>114300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A9206AF3-C67B-A24A-9F73-06D79DA35BA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709400" y="5168900"/>
              <a:ext cx="5295900" cy="4178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190500</xdr:colOff>
      <xdr:row>49</xdr:row>
      <xdr:rowOff>139700</xdr:rowOff>
    </xdr:from>
    <xdr:to>
      <xdr:col>6</xdr:col>
      <xdr:colOff>609600</xdr:colOff>
      <xdr:row>66</xdr:row>
      <xdr:rowOff>101600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7B1CBA26-F97B-8447-B02F-25F2E708A3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90500" y="10795000"/>
              <a:ext cx="5549900" cy="3416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266700</xdr:colOff>
      <xdr:row>49</xdr:row>
      <xdr:rowOff>76200</xdr:rowOff>
    </xdr:from>
    <xdr:to>
      <xdr:col>14</xdr:col>
      <xdr:colOff>266700</xdr:colOff>
      <xdr:row>66</xdr:row>
      <xdr:rowOff>152400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7D76E046-6010-A64F-AF45-CD60BEBB2A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121400" y="10731500"/>
              <a:ext cx="5854700" cy="3530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368300</xdr:colOff>
      <xdr:row>49</xdr:row>
      <xdr:rowOff>101600</xdr:rowOff>
    </xdr:from>
    <xdr:to>
      <xdr:col>20</xdr:col>
      <xdr:colOff>723900</xdr:colOff>
      <xdr:row>66</xdr:row>
      <xdr:rowOff>190500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257B9E8B-62D6-B649-82B9-7D99CF0D329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750800" y="10756900"/>
              <a:ext cx="4876800" cy="3543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558800</xdr:colOff>
      <xdr:row>12</xdr:row>
      <xdr:rowOff>165100</xdr:rowOff>
    </xdr:from>
    <xdr:to>
      <xdr:col>20</xdr:col>
      <xdr:colOff>25400</xdr:colOff>
      <xdr:row>21</xdr:row>
      <xdr:rowOff>101600</xdr:rowOff>
    </xdr:to>
    <xdr:sp macro="" textlink="">
      <xdr:nvSpPr>
        <xdr:cNvPr id="2" name="TextBox 1">
          <a:extLst>
            <a:ext uri="{FF2B5EF4-FFF2-40B4-BE49-F238E27FC236}">
              <a16:creationId xmlns:a16="http://schemas.microsoft.com/office/drawing/2014/main" id="{166DFC22-E2FD-6FDA-945C-74A77A9297EB}"/>
            </a:ext>
          </a:extLst>
        </xdr:cNvPr>
        <xdr:cNvSpPr txBox="1"/>
      </xdr:nvSpPr>
      <xdr:spPr>
        <a:xfrm>
          <a:off x="558800" y="4165600"/>
          <a:ext cx="163703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Symmetry and variability of dataset variables</a:t>
          </a:r>
          <a:br>
            <a:rPr lang="en-GB" sz="1100"/>
          </a:br>
          <a:r>
            <a:rPr lang="en-GB" sz="1100"/>
            <a:t>The summary stats above help us</a:t>
          </a:r>
          <a:r>
            <a:rPr lang="en-GB" sz="1100" baseline="0"/>
            <a:t> quickly</a:t>
          </a:r>
          <a:r>
            <a:rPr lang="en-GB" sz="1100"/>
            <a:t> identify measures of central tendency (symmetry) and variation for all of the variables, as well as any</a:t>
          </a:r>
          <a:r>
            <a:rPr lang="en-GB" sz="1100" baseline="0"/>
            <a:t>  missing values. </a:t>
          </a:r>
        </a:p>
        <a:p>
          <a:endParaRPr lang="en-GB" sz="1100" baseline="0"/>
        </a:p>
        <a:p>
          <a:r>
            <a:rPr lang="en-GB" sz="1100" baseline="0"/>
            <a:t>We see that for most variables, the median and the mean do not differ from one another considerably. This is usually an indication that the variable is symmetrically or normally distributed, with few outliers. However, this will need to be futher confirmed by graphing their distirbutions. We see an exception for the number of voice mail messages, whose median and mean differ considerably. This may indicate a skewed distribution, where the majority of the values for the variable lie toward one end of the distribution. For these types of distributions, mean may not be a good measure of central tendency and could be misleading when used to represent the majority of values. We should keep this min mind when visualizing the distributions.</a:t>
          </a:r>
        </a:p>
        <a:p>
          <a:endParaRPr lang="en-GB" sz="1100" baseline="0"/>
        </a:p>
        <a:p>
          <a:r>
            <a:rPr lang="en-GB" sz="1100" baseline="0"/>
            <a:t>The table also shows a wide variety of standard deviation values for the different variables, with those highlighted in red showing the highest standard deviations. Standard deviation is a useful measure of the amount of variation in a distribution and between distirbutions, as its calculated in such as way that a unit of one standard deviation in one distribution is equal to a unit of one standard deviation in another, so that one can easily compare the amount of variation among several distributions. The number of minutes used at difference times of day (day, evening and night) show the highet standard devations, at 50 or above. This is indicates that, although these variables are likely symmetrically distributed with little skew (practically equal mean and median), the data within the distirbution has a high amount of variability compared to these central values.</a:t>
          </a:r>
          <a:endParaRPr lang="en-GB" sz="1100"/>
        </a:p>
      </xdr:txBody>
    </xdr:sp>
    <xdr:clientData/>
  </xdr:twoCellAnchor>
  <xdr:twoCellAnchor>
    <xdr:from>
      <xdr:col>3</xdr:col>
      <xdr:colOff>431800</xdr:colOff>
      <xdr:row>43</xdr:row>
      <xdr:rowOff>76200</xdr:rowOff>
    </xdr:from>
    <xdr:to>
      <xdr:col>16</xdr:col>
      <xdr:colOff>622300</xdr:colOff>
      <xdr:row>48</xdr:row>
      <xdr:rowOff>0</xdr:rowOff>
    </xdr:to>
    <xdr:sp macro="" textlink="">
      <xdr:nvSpPr>
        <xdr:cNvPr id="9" name="TextBox 8">
          <a:extLst>
            <a:ext uri="{FF2B5EF4-FFF2-40B4-BE49-F238E27FC236}">
              <a16:creationId xmlns:a16="http://schemas.microsoft.com/office/drawing/2014/main" id="{AF591C08-912E-3012-CA6F-FEB3F2541347}"/>
            </a:ext>
          </a:extLst>
        </xdr:cNvPr>
        <xdr:cNvSpPr txBox="1"/>
      </xdr:nvSpPr>
      <xdr:spPr>
        <a:xfrm>
          <a:off x="3149600" y="10172700"/>
          <a:ext cx="10718800" cy="93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Minutes,</a:t>
          </a:r>
          <a:r>
            <a:rPr lang="en-GB" sz="1100" b="1" i="0" baseline="0"/>
            <a:t> calls and charges all show normal distributions</a:t>
          </a:r>
          <a:br>
            <a:rPr lang="en-GB" sz="1100"/>
          </a:br>
          <a:r>
            <a:rPr lang="en-GB" sz="1100"/>
            <a:t>The</a:t>
          </a:r>
          <a:r>
            <a:rPr lang="en-GB" sz="1100" baseline="0"/>
            <a:t> box and whisker plots of the numerical variables suchas minutes , calls and charges at different times of day all show symmetrical/normal distributions. This is useful to keep in mind when choosing accurate measures of both central tendency and variation for a particular variable. Since all of these variables have symmetrical/normal distributions, we can safely use the mean/average as a measue of their central tendency and the standard deviations as a measure of their variation.</a:t>
          </a:r>
          <a:endParaRPr lang="en-GB" sz="1100"/>
        </a:p>
      </xdr:txBody>
    </xdr:sp>
    <xdr:clientData/>
  </xdr:twoCellAnchor>
  <xdr:twoCellAnchor>
    <xdr:from>
      <xdr:col>0</xdr:col>
      <xdr:colOff>863600</xdr:colOff>
      <xdr:row>67</xdr:row>
      <xdr:rowOff>101600</xdr:rowOff>
    </xdr:from>
    <xdr:to>
      <xdr:col>18</xdr:col>
      <xdr:colOff>495300</xdr:colOff>
      <xdr:row>73</xdr:row>
      <xdr:rowOff>12700</xdr:rowOff>
    </xdr:to>
    <xdr:sp macro="" textlink="">
      <xdr:nvSpPr>
        <xdr:cNvPr id="10" name="TextBox 9">
          <a:extLst>
            <a:ext uri="{FF2B5EF4-FFF2-40B4-BE49-F238E27FC236}">
              <a16:creationId xmlns:a16="http://schemas.microsoft.com/office/drawing/2014/main" id="{6BAE79CE-1047-23A0-6522-C9E48BD8C52D}"/>
            </a:ext>
          </a:extLst>
        </xdr:cNvPr>
        <xdr:cNvSpPr txBox="1"/>
      </xdr:nvSpPr>
      <xdr:spPr>
        <a:xfrm>
          <a:off x="863600" y="15278100"/>
          <a:ext cx="14884400" cy="1130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Number of voice mail messages has a skewed distribution; customer service calls and years as customer symmetrical but with outliers</a:t>
          </a:r>
        </a:p>
        <a:p>
          <a:r>
            <a:rPr lang="en-GB" sz="1100" b="0" baseline="0"/>
            <a:t>All of the above numeric variables show either a heavily skewed distribution or the presence of outliers in one part of the range. The number of voice mail messages shows a heavily skewed distirbution, wiht the majority of the values in the lower end of the range. This matches the summary stats, which showed the variable having a mean of 0 but a median around 7. This indicates that because of the skew, the mean is likely not a reliable measure of central tendency and the median would be a better indicator.</a:t>
          </a:r>
        </a:p>
        <a:p>
          <a:endParaRPr lang="en-GB" sz="1100" b="0" baseline="0"/>
        </a:p>
        <a:p>
          <a:r>
            <a:rPr lang="en-GB" sz="1100" b="0" baseline="0"/>
            <a:t>The number of customer service calls and the number of years as a customer have distributions that are mostly symmetrical, but with a fair amount of outliers towards the upper end of their distributions. Both of these variables have means and median that are almost equal. Therefore, either the mean or the median could be used for these variables as reliable indicators of central tendency.</a:t>
          </a:r>
          <a:endParaRPr lang="en-GB" sz="1100" b="0"/>
        </a:p>
        <a:p>
          <a:endParaRPr lang="en-GB" sz="1100" b="0"/>
        </a:p>
      </xdr:txBody>
    </xdr:sp>
    <xdr:clientData/>
  </xdr:twoCellAnchor>
  <xdr:twoCellAnchor>
    <xdr:from>
      <xdr:col>2</xdr:col>
      <xdr:colOff>342900</xdr:colOff>
      <xdr:row>1</xdr:row>
      <xdr:rowOff>495300</xdr:rowOff>
    </xdr:from>
    <xdr:to>
      <xdr:col>7</xdr:col>
      <xdr:colOff>406400</xdr:colOff>
      <xdr:row>3</xdr:row>
      <xdr:rowOff>76200</xdr:rowOff>
    </xdr:to>
    <xdr:sp macro="" textlink="">
      <xdr:nvSpPr>
        <xdr:cNvPr id="12" name="TextBox 11">
          <a:extLst>
            <a:ext uri="{FF2B5EF4-FFF2-40B4-BE49-F238E27FC236}">
              <a16:creationId xmlns:a16="http://schemas.microsoft.com/office/drawing/2014/main" id="{F57F119A-FA3F-7382-EC62-0155FB12D471}"/>
            </a:ext>
          </a:extLst>
        </xdr:cNvPr>
        <xdr:cNvSpPr txBox="1"/>
      </xdr:nvSpPr>
      <xdr:spPr>
        <a:xfrm>
          <a:off x="2336800" y="927100"/>
          <a:ext cx="3924300" cy="66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a:t>
          </a:r>
          <a:r>
            <a:rPr lang="en-GB" sz="1100" b="1"/>
            <a:t>overall churn rate for all customers is 14%. </a:t>
          </a:r>
          <a:r>
            <a:rPr lang="en-GB" sz="1100"/>
            <a:t>While this</a:t>
          </a:r>
          <a:r>
            <a:rPr lang="en-GB" sz="1100" baseline="0"/>
            <a:t> is already fairly low, the analysis will still try to identify way to lower this churn rate even further for the future.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114300</xdr:colOff>
      <xdr:row>11</xdr:row>
      <xdr:rowOff>368300</xdr:rowOff>
    </xdr:from>
    <xdr:to>
      <xdr:col>4</xdr:col>
      <xdr:colOff>457200</xdr:colOff>
      <xdr:row>27</xdr:row>
      <xdr:rowOff>165100</xdr:rowOff>
    </xdr:to>
    <xdr:graphicFrame macro="">
      <xdr:nvGraphicFramePr>
        <xdr:cNvPr id="4" name="Chart 3">
          <a:extLst>
            <a:ext uri="{FF2B5EF4-FFF2-40B4-BE49-F238E27FC236}">
              <a16:creationId xmlns:a16="http://schemas.microsoft.com/office/drawing/2014/main" id="{022CE703-1FF5-CB13-EF69-772B50D90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50800</xdr:colOff>
      <xdr:row>78</xdr:row>
      <xdr:rowOff>76200</xdr:rowOff>
    </xdr:from>
    <xdr:to>
      <xdr:col>5</xdr:col>
      <xdr:colOff>698500</xdr:colOff>
      <xdr:row>99</xdr:row>
      <xdr:rowOff>63500</xdr:rowOff>
    </xdr:to>
    <xdr:graphicFrame macro="">
      <xdr:nvGraphicFramePr>
        <xdr:cNvPr id="10" name="Chart 9">
          <a:extLst>
            <a:ext uri="{FF2B5EF4-FFF2-40B4-BE49-F238E27FC236}">
              <a16:creationId xmlns:a16="http://schemas.microsoft.com/office/drawing/2014/main" id="{106635CE-F48B-8E39-72EC-D82DFDAC2B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44450</xdr:colOff>
      <xdr:row>78</xdr:row>
      <xdr:rowOff>69850</xdr:rowOff>
    </xdr:from>
    <xdr:to>
      <xdr:col>10</xdr:col>
      <xdr:colOff>1206500</xdr:colOff>
      <xdr:row>98</xdr:row>
      <xdr:rowOff>190500</xdr:rowOff>
    </xdr:to>
    <xdr:graphicFrame macro="">
      <xdr:nvGraphicFramePr>
        <xdr:cNvPr id="11" name="Chart 10">
          <a:extLst>
            <a:ext uri="{FF2B5EF4-FFF2-40B4-BE49-F238E27FC236}">
              <a16:creationId xmlns:a16="http://schemas.microsoft.com/office/drawing/2014/main" id="{7F469B48-7B08-CCD1-8928-DC2D97907F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228600</xdr:colOff>
      <xdr:row>78</xdr:row>
      <xdr:rowOff>44450</xdr:rowOff>
    </xdr:from>
    <xdr:to>
      <xdr:col>17</xdr:col>
      <xdr:colOff>203200</xdr:colOff>
      <xdr:row>99</xdr:row>
      <xdr:rowOff>50800</xdr:rowOff>
    </xdr:to>
    <xdr:graphicFrame macro="">
      <xdr:nvGraphicFramePr>
        <xdr:cNvPr id="12" name="Chart 11">
          <a:extLst>
            <a:ext uri="{FF2B5EF4-FFF2-40B4-BE49-F238E27FC236}">
              <a16:creationId xmlns:a16="http://schemas.microsoft.com/office/drawing/2014/main" id="{9D112EDD-D6C2-0A56-46FA-680D07150B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107950</xdr:colOff>
      <xdr:row>44</xdr:row>
      <xdr:rowOff>120650</xdr:rowOff>
    </xdr:from>
    <xdr:to>
      <xdr:col>5</xdr:col>
      <xdr:colOff>469900</xdr:colOff>
      <xdr:row>62</xdr:row>
      <xdr:rowOff>127000</xdr:rowOff>
    </xdr:to>
    <xdr:graphicFrame macro="">
      <xdr:nvGraphicFramePr>
        <xdr:cNvPr id="13" name="Chart 12">
          <a:extLst>
            <a:ext uri="{FF2B5EF4-FFF2-40B4-BE49-F238E27FC236}">
              <a16:creationId xmlns:a16="http://schemas.microsoft.com/office/drawing/2014/main" id="{46110BA8-BE26-7F74-24D4-D726D03F67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241300</xdr:colOff>
      <xdr:row>44</xdr:row>
      <xdr:rowOff>31750</xdr:rowOff>
    </xdr:from>
    <xdr:to>
      <xdr:col>11</xdr:col>
      <xdr:colOff>203200</xdr:colOff>
      <xdr:row>62</xdr:row>
      <xdr:rowOff>139700</xdr:rowOff>
    </xdr:to>
    <xdr:graphicFrame macro="">
      <xdr:nvGraphicFramePr>
        <xdr:cNvPr id="14" name="Chart 13">
          <a:extLst>
            <a:ext uri="{FF2B5EF4-FFF2-40B4-BE49-F238E27FC236}">
              <a16:creationId xmlns:a16="http://schemas.microsoft.com/office/drawing/2014/main" id="{A7C63E7F-8168-917F-2926-51ADE95961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165100</xdr:colOff>
      <xdr:row>44</xdr:row>
      <xdr:rowOff>120650</xdr:rowOff>
    </xdr:from>
    <xdr:to>
      <xdr:col>16</xdr:col>
      <xdr:colOff>1511300</xdr:colOff>
      <xdr:row>62</xdr:row>
      <xdr:rowOff>139700</xdr:rowOff>
    </xdr:to>
    <xdr:graphicFrame macro="">
      <xdr:nvGraphicFramePr>
        <xdr:cNvPr id="15" name="Chart 14">
          <a:extLst>
            <a:ext uri="{FF2B5EF4-FFF2-40B4-BE49-F238E27FC236}">
              <a16:creationId xmlns:a16="http://schemas.microsoft.com/office/drawing/2014/main" id="{85E29F2A-D597-8C0B-EC19-711288826C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508000</xdr:colOff>
      <xdr:row>115</xdr:row>
      <xdr:rowOff>184150</xdr:rowOff>
    </xdr:from>
    <xdr:to>
      <xdr:col>5</xdr:col>
      <xdr:colOff>520700</xdr:colOff>
      <xdr:row>133</xdr:row>
      <xdr:rowOff>127000</xdr:rowOff>
    </xdr:to>
    <xdr:graphicFrame macro="">
      <xdr:nvGraphicFramePr>
        <xdr:cNvPr id="19" name="Chart 18">
          <a:extLst>
            <a:ext uri="{FF2B5EF4-FFF2-40B4-BE49-F238E27FC236}">
              <a16:creationId xmlns:a16="http://schemas.microsoft.com/office/drawing/2014/main" id="{4D71261C-AC13-5BCC-9788-6F0CDEDFA6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317500</xdr:colOff>
      <xdr:row>115</xdr:row>
      <xdr:rowOff>184150</xdr:rowOff>
    </xdr:from>
    <xdr:to>
      <xdr:col>12</xdr:col>
      <xdr:colOff>63500</xdr:colOff>
      <xdr:row>133</xdr:row>
      <xdr:rowOff>127000</xdr:rowOff>
    </xdr:to>
    <xdr:graphicFrame macro="">
      <xdr:nvGraphicFramePr>
        <xdr:cNvPr id="20" name="Chart 19">
          <a:extLst>
            <a:ext uri="{FF2B5EF4-FFF2-40B4-BE49-F238E27FC236}">
              <a16:creationId xmlns:a16="http://schemas.microsoft.com/office/drawing/2014/main" id="{8A202209-AD94-E9FE-8320-FB44FBE2B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495300</xdr:colOff>
      <xdr:row>116</xdr:row>
      <xdr:rowOff>6350</xdr:rowOff>
    </xdr:from>
    <xdr:to>
      <xdr:col>17</xdr:col>
      <xdr:colOff>1447800</xdr:colOff>
      <xdr:row>133</xdr:row>
      <xdr:rowOff>152400</xdr:rowOff>
    </xdr:to>
    <xdr:graphicFrame macro="">
      <xdr:nvGraphicFramePr>
        <xdr:cNvPr id="21" name="Chart 20">
          <a:extLst>
            <a:ext uri="{FF2B5EF4-FFF2-40B4-BE49-F238E27FC236}">
              <a16:creationId xmlns:a16="http://schemas.microsoft.com/office/drawing/2014/main" id="{EA683333-4095-129E-F0A8-B6174B6E3B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165100</xdr:colOff>
      <xdr:row>100</xdr:row>
      <xdr:rowOff>0</xdr:rowOff>
    </xdr:from>
    <xdr:to>
      <xdr:col>5</xdr:col>
      <xdr:colOff>698500</xdr:colOff>
      <xdr:row>105</xdr:row>
      <xdr:rowOff>165100</xdr:rowOff>
    </xdr:to>
    <xdr:sp macro="" textlink="">
      <xdr:nvSpPr>
        <xdr:cNvPr id="22" name="TextBox 21">
          <a:extLst>
            <a:ext uri="{FF2B5EF4-FFF2-40B4-BE49-F238E27FC236}">
              <a16:creationId xmlns:a16="http://schemas.microsoft.com/office/drawing/2014/main" id="{0CCFED5B-35B7-6D91-0BDB-4C347A4FBA3F}"/>
            </a:ext>
          </a:extLst>
        </xdr:cNvPr>
        <xdr:cNvSpPr txBox="1"/>
      </xdr:nvSpPr>
      <xdr:spPr>
        <a:xfrm>
          <a:off x="165100" y="18008600"/>
          <a:ext cx="65913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Hiighest minutes for churned customers with no voice mail plan, particularly during the day</a:t>
          </a:r>
        </a:p>
        <a:p>
          <a:r>
            <a:rPr lang="en-GB" sz="1100" b="0" i="0"/>
            <a:t>- Customer who did not</a:t>
          </a:r>
          <a:r>
            <a:rPr lang="en-GB" sz="1100" b="0" i="0" baseline="0"/>
            <a:t> have a voice mail plan and churned had higher average minutes at every time of day than any other grouping. They also had higher average minutes than churned customers overall </a:t>
          </a:r>
        </a:p>
        <a:p>
          <a:r>
            <a:rPr lang="en-GB" sz="1100" b="0" i="0" baseline="0"/>
            <a:t>- For customers who did have a voice mail plan, average total minutes at each time of day were lower for churned customers than for non-churned customers.</a:t>
          </a:r>
          <a:endParaRPr lang="en-GB" sz="1100" b="0" i="0"/>
        </a:p>
      </xdr:txBody>
    </xdr:sp>
    <xdr:clientData/>
  </xdr:twoCellAnchor>
  <xdr:twoCellAnchor>
    <xdr:from>
      <xdr:col>7</xdr:col>
      <xdr:colOff>12700</xdr:colOff>
      <xdr:row>100</xdr:row>
      <xdr:rowOff>25400</xdr:rowOff>
    </xdr:from>
    <xdr:to>
      <xdr:col>11</xdr:col>
      <xdr:colOff>457200</xdr:colOff>
      <xdr:row>105</xdr:row>
      <xdr:rowOff>177800</xdr:rowOff>
    </xdr:to>
    <xdr:sp macro="" textlink="">
      <xdr:nvSpPr>
        <xdr:cNvPr id="23" name="TextBox 22">
          <a:extLst>
            <a:ext uri="{FF2B5EF4-FFF2-40B4-BE49-F238E27FC236}">
              <a16:creationId xmlns:a16="http://schemas.microsoft.com/office/drawing/2014/main" id="{3FE570E4-F970-439C-5978-30E8C5946FDC}"/>
            </a:ext>
          </a:extLst>
        </xdr:cNvPr>
        <xdr:cNvSpPr txBox="1"/>
      </xdr:nvSpPr>
      <xdr:spPr>
        <a:xfrm>
          <a:off x="8128000" y="18034000"/>
          <a:ext cx="62738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No substantial differences in number of calls</a:t>
          </a:r>
          <a:r>
            <a:rPr lang="en-GB" sz="1100" b="1" i="1" baseline="0"/>
            <a:t> based on voice mail plan</a:t>
          </a:r>
          <a:endParaRPr lang="en-GB" sz="1100" b="1" i="1"/>
        </a:p>
        <a:p>
          <a:r>
            <a:rPr lang="en-GB" sz="1100" b="0" i="0"/>
            <a:t>-</a:t>
          </a:r>
          <a:r>
            <a:rPr lang="en-GB" sz="1100" b="0" i="0" baseline="0"/>
            <a:t> There are no substantial differences in the average number of calls at different times of day between churned and non-churned customers, regardless of their voice mail plan status.</a:t>
          </a:r>
        </a:p>
        <a:p>
          <a:endParaRPr lang="en-GB" sz="1100" b="0" i="0"/>
        </a:p>
      </xdr:txBody>
    </xdr:sp>
    <xdr:clientData/>
  </xdr:twoCellAnchor>
  <xdr:twoCellAnchor>
    <xdr:from>
      <xdr:col>13</xdr:col>
      <xdr:colOff>114300</xdr:colOff>
      <xdr:row>100</xdr:row>
      <xdr:rowOff>25400</xdr:rowOff>
    </xdr:from>
    <xdr:to>
      <xdr:col>17</xdr:col>
      <xdr:colOff>571500</xdr:colOff>
      <xdr:row>106</xdr:row>
      <xdr:rowOff>25400</xdr:rowOff>
    </xdr:to>
    <xdr:sp macro="" textlink="">
      <xdr:nvSpPr>
        <xdr:cNvPr id="24" name="TextBox 23">
          <a:extLst>
            <a:ext uri="{FF2B5EF4-FFF2-40B4-BE49-F238E27FC236}">
              <a16:creationId xmlns:a16="http://schemas.microsoft.com/office/drawing/2014/main" id="{5F7AD986-60FD-9234-19EC-88CA4C4ACDF4}"/>
            </a:ext>
          </a:extLst>
        </xdr:cNvPr>
        <xdr:cNvSpPr txBox="1"/>
      </xdr:nvSpPr>
      <xdr:spPr>
        <a:xfrm>
          <a:off x="15303500" y="20993100"/>
          <a:ext cx="6731000"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Highest daytime charges for churned customers with no voice mail plan</a:t>
          </a:r>
        </a:p>
        <a:p>
          <a:r>
            <a:rPr lang="en-GB" sz="1100"/>
            <a:t>-</a:t>
          </a:r>
          <a:r>
            <a:rPr lang="en-GB" sz="1100" baseline="0"/>
            <a:t> We see a similar pattern in charges here as before: churned customers with no voice mail plan spend, on average, approximately $6 more on daytime charges than any other group.</a:t>
          </a:r>
        </a:p>
        <a:p>
          <a:r>
            <a:rPr lang="en-GB" sz="1100" baseline="0"/>
            <a:t>- For other groupings, there were no substantial differences between churned and non-churned customers regardless of churn or international plan status.</a:t>
          </a:r>
        </a:p>
        <a:p>
          <a:endParaRPr lang="en-GB" sz="1100"/>
        </a:p>
      </xdr:txBody>
    </xdr:sp>
    <xdr:clientData/>
  </xdr:twoCellAnchor>
  <xdr:twoCellAnchor>
    <xdr:from>
      <xdr:col>0</xdr:col>
      <xdr:colOff>254000</xdr:colOff>
      <xdr:row>63</xdr:row>
      <xdr:rowOff>38100</xdr:rowOff>
    </xdr:from>
    <xdr:to>
      <xdr:col>5</xdr:col>
      <xdr:colOff>596900</xdr:colOff>
      <xdr:row>69</xdr:row>
      <xdr:rowOff>38100</xdr:rowOff>
    </xdr:to>
    <xdr:sp macro="" textlink="">
      <xdr:nvSpPr>
        <xdr:cNvPr id="25" name="TextBox 24">
          <a:extLst>
            <a:ext uri="{FF2B5EF4-FFF2-40B4-BE49-F238E27FC236}">
              <a16:creationId xmlns:a16="http://schemas.microsoft.com/office/drawing/2014/main" id="{2A3CDCF5-6364-EAD3-CC6D-693C29D57B5D}"/>
            </a:ext>
          </a:extLst>
        </xdr:cNvPr>
        <xdr:cNvSpPr txBox="1"/>
      </xdr:nvSpPr>
      <xdr:spPr>
        <a:xfrm>
          <a:off x="254000" y="11315700"/>
          <a:ext cx="6400800"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Higher average</a:t>
          </a:r>
          <a:r>
            <a:rPr lang="en-GB" sz="1100" b="1" i="1" baseline="0"/>
            <a:t> </a:t>
          </a:r>
          <a:r>
            <a:rPr lang="en-GB" sz="1100" b="1" i="1"/>
            <a:t>minutes for churned customers, particularly during the day</a:t>
          </a:r>
        </a:p>
        <a:p>
          <a:r>
            <a:rPr lang="en-GB" sz="1100" b="0" i="0"/>
            <a:t>-</a:t>
          </a:r>
          <a:r>
            <a:rPr lang="en-GB" sz="1100" b="0" i="0" baseline="0"/>
            <a:t> On average, churned customers had substantially higher average minutes at every time of day than non-churned customers.</a:t>
          </a:r>
        </a:p>
        <a:p>
          <a:r>
            <a:rPr lang="en-GB" sz="1100" b="0" i="0" baseline="0"/>
            <a:t>- The greatest difference is seen in average daytime minutes between the two groups, followed by evening minutes and lastly night minutes.</a:t>
          </a:r>
        </a:p>
        <a:p>
          <a:endParaRPr lang="en-GB" sz="1100" b="0" i="0"/>
        </a:p>
      </xdr:txBody>
    </xdr:sp>
    <xdr:clientData/>
  </xdr:twoCellAnchor>
  <xdr:twoCellAnchor>
    <xdr:from>
      <xdr:col>6</xdr:col>
      <xdr:colOff>977900</xdr:colOff>
      <xdr:row>63</xdr:row>
      <xdr:rowOff>101600</xdr:rowOff>
    </xdr:from>
    <xdr:to>
      <xdr:col>11</xdr:col>
      <xdr:colOff>546100</xdr:colOff>
      <xdr:row>69</xdr:row>
      <xdr:rowOff>38100</xdr:rowOff>
    </xdr:to>
    <xdr:sp macro="" textlink="">
      <xdr:nvSpPr>
        <xdr:cNvPr id="26" name="TextBox 25">
          <a:extLst>
            <a:ext uri="{FF2B5EF4-FFF2-40B4-BE49-F238E27FC236}">
              <a16:creationId xmlns:a16="http://schemas.microsoft.com/office/drawing/2014/main" id="{473433C3-5998-77B9-DDC3-891D5237A700}"/>
            </a:ext>
          </a:extLst>
        </xdr:cNvPr>
        <xdr:cNvSpPr txBox="1"/>
      </xdr:nvSpPr>
      <xdr:spPr>
        <a:xfrm>
          <a:off x="8089900" y="11379200"/>
          <a:ext cx="64008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No</a:t>
          </a:r>
          <a:r>
            <a:rPr lang="en-GB" sz="1100" b="1" i="1" baseline="0"/>
            <a:t> substantial differences in number of calls based on churn status</a:t>
          </a:r>
        </a:p>
        <a:p>
          <a:r>
            <a:rPr lang="en-GB" sz="1100" b="0" i="0" baseline="0"/>
            <a:t>- There are no substantial differences in average number of calls at any time of day between the two churn status groups.</a:t>
          </a:r>
          <a:endParaRPr lang="en-GB" sz="1100" b="0" i="0"/>
        </a:p>
      </xdr:txBody>
    </xdr:sp>
    <xdr:clientData/>
  </xdr:twoCellAnchor>
  <xdr:twoCellAnchor>
    <xdr:from>
      <xdr:col>13</xdr:col>
      <xdr:colOff>215900</xdr:colOff>
      <xdr:row>63</xdr:row>
      <xdr:rowOff>88900</xdr:rowOff>
    </xdr:from>
    <xdr:to>
      <xdr:col>17</xdr:col>
      <xdr:colOff>190500</xdr:colOff>
      <xdr:row>69</xdr:row>
      <xdr:rowOff>38100</xdr:rowOff>
    </xdr:to>
    <xdr:sp macro="" textlink="">
      <xdr:nvSpPr>
        <xdr:cNvPr id="27" name="TextBox 26">
          <a:extLst>
            <a:ext uri="{FF2B5EF4-FFF2-40B4-BE49-F238E27FC236}">
              <a16:creationId xmlns:a16="http://schemas.microsoft.com/office/drawing/2014/main" id="{B2DD3BC0-14BC-872D-5558-682D1A02B45F}"/>
            </a:ext>
          </a:extLst>
        </xdr:cNvPr>
        <xdr:cNvSpPr txBox="1"/>
      </xdr:nvSpPr>
      <xdr:spPr>
        <a:xfrm>
          <a:off x="16103600" y="11366500"/>
          <a:ext cx="62484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Higher daytime charges for churned customers</a:t>
          </a:r>
        </a:p>
        <a:p>
          <a:r>
            <a:rPr lang="en-GB" sz="1100" b="0" i="0"/>
            <a:t>-</a:t>
          </a:r>
          <a:r>
            <a:rPr lang="en-GB" sz="1100" b="0" i="0" baseline="0"/>
            <a:t> Churned customers spent, on average, $6 more on daytme charges than non-churned customers.</a:t>
          </a:r>
        </a:p>
        <a:p>
          <a:r>
            <a:rPr lang="en-GB" sz="1100" b="0" i="0" baseline="0"/>
            <a:t>- There were only negligible differences in charges between groups for evening and nights.</a:t>
          </a:r>
          <a:endParaRPr lang="en-GB" sz="1100" b="0" i="0"/>
        </a:p>
      </xdr:txBody>
    </xdr:sp>
    <xdr:clientData/>
  </xdr:twoCellAnchor>
  <xdr:twoCellAnchor>
    <xdr:from>
      <xdr:col>0</xdr:col>
      <xdr:colOff>241300</xdr:colOff>
      <xdr:row>134</xdr:row>
      <xdr:rowOff>50800</xdr:rowOff>
    </xdr:from>
    <xdr:to>
      <xdr:col>5</xdr:col>
      <xdr:colOff>850900</xdr:colOff>
      <xdr:row>140</xdr:row>
      <xdr:rowOff>177800</xdr:rowOff>
    </xdr:to>
    <xdr:sp macro="" textlink="">
      <xdr:nvSpPr>
        <xdr:cNvPr id="28" name="TextBox 27">
          <a:extLst>
            <a:ext uri="{FF2B5EF4-FFF2-40B4-BE49-F238E27FC236}">
              <a16:creationId xmlns:a16="http://schemas.microsoft.com/office/drawing/2014/main" id="{CDE4CD4F-139F-DE68-EF28-4595F0843593}"/>
            </a:ext>
          </a:extLst>
        </xdr:cNvPr>
        <xdr:cNvSpPr txBox="1"/>
      </xdr:nvSpPr>
      <xdr:spPr>
        <a:xfrm>
          <a:off x="241300" y="27025600"/>
          <a:ext cx="6667500" cy="134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Highest</a:t>
          </a:r>
          <a:r>
            <a:rPr lang="en-GB" sz="1100" b="1" i="1" baseline="0"/>
            <a:t> minutes for churned customers with no international plan</a:t>
          </a:r>
        </a:p>
        <a:p>
          <a:r>
            <a:rPr lang="en-GB" sz="1100" b="0" i="0" baseline="0"/>
            <a:t>- Similar to the trend for churned customers with no voice mail plan, churned customers with no international plan show the highest number of minutes at every time of day when compared to other groupings based on churn status and international plan usage.</a:t>
          </a:r>
          <a:endParaRPr lang="en-GB" sz="1100" b="0" i="0"/>
        </a:p>
      </xdr:txBody>
    </xdr:sp>
    <xdr:clientData/>
  </xdr:twoCellAnchor>
  <xdr:twoCellAnchor>
    <xdr:from>
      <xdr:col>7</xdr:col>
      <xdr:colOff>165100</xdr:colOff>
      <xdr:row>134</xdr:row>
      <xdr:rowOff>50800</xdr:rowOff>
    </xdr:from>
    <xdr:to>
      <xdr:col>12</xdr:col>
      <xdr:colOff>215900</xdr:colOff>
      <xdr:row>141</xdr:row>
      <xdr:rowOff>0</xdr:rowOff>
    </xdr:to>
    <xdr:sp macro="" textlink="">
      <xdr:nvSpPr>
        <xdr:cNvPr id="29" name="TextBox 28">
          <a:extLst>
            <a:ext uri="{FF2B5EF4-FFF2-40B4-BE49-F238E27FC236}">
              <a16:creationId xmlns:a16="http://schemas.microsoft.com/office/drawing/2014/main" id="{DD94D6E7-DC55-B322-3CF1-47591AAB1F66}"/>
            </a:ext>
          </a:extLst>
        </xdr:cNvPr>
        <xdr:cNvSpPr txBox="1"/>
      </xdr:nvSpPr>
      <xdr:spPr>
        <a:xfrm>
          <a:off x="8280400" y="27025600"/>
          <a:ext cx="6819900"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No</a:t>
          </a:r>
          <a:r>
            <a:rPr lang="en-GB" sz="1100" b="1" i="1" baseline="0"/>
            <a:t> substantial differences in number of calls based on international plan usage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a:t>-</a:t>
          </a:r>
          <a:r>
            <a:rPr lang="en-GB" sz="1100" b="0" i="0" baseline="0"/>
            <a:t> There are no substantial differences in the average number of calls at different times of day between churned and non-churned customers, regardless of their international mail plan status, even in the number of international calls.</a:t>
          </a:r>
        </a:p>
        <a:p>
          <a:endParaRPr lang="en-GB" sz="1100" b="0" i="0"/>
        </a:p>
      </xdr:txBody>
    </xdr:sp>
    <xdr:clientData/>
  </xdr:twoCellAnchor>
  <xdr:twoCellAnchor>
    <xdr:from>
      <xdr:col>13</xdr:col>
      <xdr:colOff>520700</xdr:colOff>
      <xdr:row>134</xdr:row>
      <xdr:rowOff>38100</xdr:rowOff>
    </xdr:from>
    <xdr:to>
      <xdr:col>17</xdr:col>
      <xdr:colOff>1485900</xdr:colOff>
      <xdr:row>141</xdr:row>
      <xdr:rowOff>0</xdr:rowOff>
    </xdr:to>
    <xdr:sp macro="" textlink="">
      <xdr:nvSpPr>
        <xdr:cNvPr id="30" name="TextBox 29">
          <a:extLst>
            <a:ext uri="{FF2B5EF4-FFF2-40B4-BE49-F238E27FC236}">
              <a16:creationId xmlns:a16="http://schemas.microsoft.com/office/drawing/2014/main" id="{F4AD1D27-BFE3-E521-1549-80C1C4BD08FD}"/>
            </a:ext>
          </a:extLst>
        </xdr:cNvPr>
        <xdr:cNvSpPr txBox="1"/>
      </xdr:nvSpPr>
      <xdr:spPr>
        <a:xfrm>
          <a:off x="16408400" y="27012900"/>
          <a:ext cx="7239000" cy="1384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Highest daytime charges for churned customers with no international plan</a:t>
          </a:r>
        </a:p>
        <a:p>
          <a:r>
            <a:rPr lang="en-GB" sz="1100" b="0" i="0"/>
            <a:t>-</a:t>
          </a:r>
          <a:r>
            <a:rPr lang="en-GB" sz="1100" b="0" i="0" baseline="0"/>
            <a:t> The same charge pattern is repeated a third time: this time, churned customers with no international plan spend, on average, approximately $6 more than any other group.</a:t>
          </a:r>
        </a:p>
        <a:p>
          <a:r>
            <a:rPr lang="en-GB" sz="1100" b="0" i="0" baseline="0"/>
            <a:t>- However, there is also a slightly bigger difference in average daytime charges between churned and non-churned customers even for those who did have an international plan ($2).</a:t>
          </a:r>
        </a:p>
        <a:p>
          <a:r>
            <a:rPr lang="en-GB" sz="1100" b="0" i="0" baseline="0"/>
            <a:t>- Intrestingly, average international charges were exactly the same regardless of whether customers had an international plan or not.</a:t>
          </a:r>
          <a:endParaRPr lang="en-GB" sz="1100" b="0" i="0"/>
        </a:p>
      </xdr:txBody>
    </xdr:sp>
    <xdr:clientData/>
  </xdr:twoCellAnchor>
  <xdr:twoCellAnchor>
    <xdr:from>
      <xdr:col>5</xdr:col>
      <xdr:colOff>635000</xdr:colOff>
      <xdr:row>20</xdr:row>
      <xdr:rowOff>38100</xdr:rowOff>
    </xdr:from>
    <xdr:to>
      <xdr:col>13</xdr:col>
      <xdr:colOff>215900</xdr:colOff>
      <xdr:row>30</xdr:row>
      <xdr:rowOff>190500</xdr:rowOff>
    </xdr:to>
    <xdr:sp macro="" textlink="">
      <xdr:nvSpPr>
        <xdr:cNvPr id="31" name="TextBox 30">
          <a:extLst>
            <a:ext uri="{FF2B5EF4-FFF2-40B4-BE49-F238E27FC236}">
              <a16:creationId xmlns:a16="http://schemas.microsoft.com/office/drawing/2014/main" id="{AFD98BD1-9FCD-2956-C78E-97938D03B3F9}"/>
            </a:ext>
          </a:extLst>
        </xdr:cNvPr>
        <xdr:cNvSpPr txBox="1"/>
      </xdr:nvSpPr>
      <xdr:spPr>
        <a:xfrm>
          <a:off x="5994400" y="4495800"/>
          <a:ext cx="9410700" cy="218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u="none" strike="noStrike">
              <a:solidFill>
                <a:schemeClr val="dk1"/>
              </a:solidFill>
              <a:effectLst/>
              <a:latin typeface="+mn-lt"/>
              <a:ea typeface="+mn-ea"/>
              <a:cs typeface="+mn-cs"/>
            </a:rPr>
            <a:t>No substantial differences found for</a:t>
          </a:r>
          <a:r>
            <a:rPr lang="en-GB" sz="1100" b="1" i="1" u="none" strike="noStrike" baseline="0">
              <a:solidFill>
                <a:schemeClr val="dk1"/>
              </a:solidFill>
              <a:effectLst/>
              <a:latin typeface="+mn-lt"/>
              <a:ea typeface="+mn-ea"/>
              <a:cs typeface="+mn-cs"/>
            </a:rPr>
            <a:t> customer service calls, voice maill messages  or years as a customer between churned vs. non churned customers</a:t>
          </a:r>
          <a:endParaRPr lang="en-GB" sz="1100" b="1" i="1" u="none" strike="noStrike">
            <a:solidFill>
              <a:schemeClr val="dk1"/>
            </a:solidFill>
            <a:effectLst/>
            <a:latin typeface="+mn-lt"/>
            <a:ea typeface="+mn-ea"/>
            <a:cs typeface="+mn-cs"/>
          </a:endParaRPr>
        </a:p>
        <a:p>
          <a:r>
            <a:rPr lang="en-GB" sz="1100" b="0" i="0" u="none" strike="noStrike">
              <a:solidFill>
                <a:schemeClr val="dk1"/>
              </a:solidFill>
              <a:effectLst/>
              <a:latin typeface="+mn-lt"/>
              <a:ea typeface="+mn-ea"/>
              <a:cs typeface="+mn-cs"/>
            </a:rPr>
            <a:t>Here is shown both the median and averages for several variables whose distributions showed that they were skewed towards lower values.</a:t>
          </a:r>
          <a:r>
            <a:rPr lang="en-GB" sz="1100" b="0" i="0" u="none" strike="noStrike" baseline="0">
              <a:solidFill>
                <a:schemeClr val="dk1"/>
              </a:solidFill>
              <a:effectLst/>
              <a:latin typeface="+mn-lt"/>
              <a:ea typeface="+mn-ea"/>
              <a:cs typeface="+mn-cs"/>
            </a:rPr>
            <a:t> Skewed distributions</a:t>
          </a:r>
          <a:r>
            <a:rPr lang="en-GB" sz="1100" b="0" i="0" u="none" strike="noStrike">
              <a:solidFill>
                <a:schemeClr val="dk1"/>
              </a:solidFill>
              <a:effectLst/>
              <a:latin typeface="+mn-lt"/>
              <a:ea typeface="+mn-ea"/>
              <a:cs typeface="+mn-cs"/>
            </a:rPr>
            <a:t> can affect the usefulness of using average as a measure of central tendency. Therefore</a:t>
          </a:r>
          <a:r>
            <a:rPr lang="en-GB" sz="1100" b="0" i="0" u="none" strike="noStrike" baseline="0">
              <a:solidFill>
                <a:schemeClr val="dk1"/>
              </a:solidFill>
              <a:effectLst/>
              <a:latin typeface="+mn-lt"/>
              <a:ea typeface="+mn-ea"/>
              <a:cs typeface="+mn-cs"/>
            </a:rPr>
            <a:t> </a:t>
          </a:r>
          <a:r>
            <a:rPr lang="en-GB" sz="1100" b="0" i="0" u="none" strike="noStrike">
              <a:solidFill>
                <a:schemeClr val="dk1"/>
              </a:solidFill>
              <a:effectLst/>
              <a:latin typeface="+mn-lt"/>
              <a:ea typeface="+mn-ea"/>
              <a:cs typeface="+mn-cs"/>
            </a:rPr>
            <a:t>we show both the median and average, broken down by customers who churned and did not, for number of voicemail message, number of customer service calls and years as a customer variables.</a:t>
          </a:r>
          <a:br>
            <a:rPr lang="en-GB" sz="1100" b="0" i="0" u="none" strike="noStrike">
              <a:solidFill>
                <a:schemeClr val="dk1"/>
              </a:solidFill>
              <a:effectLst/>
              <a:latin typeface="+mn-lt"/>
              <a:ea typeface="+mn-ea"/>
              <a:cs typeface="+mn-cs"/>
            </a:rPr>
          </a:br>
          <a:br>
            <a:rPr lang="en-GB" sz="1100" b="0" i="0" u="none" strike="noStrike">
              <a:solidFill>
                <a:schemeClr val="dk1"/>
              </a:solidFill>
              <a:effectLst/>
              <a:latin typeface="+mn-lt"/>
              <a:ea typeface="+mn-ea"/>
              <a:cs typeface="+mn-cs"/>
            </a:rPr>
          </a:br>
          <a:r>
            <a:rPr lang="en-GB" sz="1100" b="0" i="0" u="none" strike="noStrike">
              <a:solidFill>
                <a:schemeClr val="dk1"/>
              </a:solidFill>
              <a:effectLst/>
              <a:latin typeface="+mn-lt"/>
              <a:ea typeface="+mn-ea"/>
              <a:cs typeface="+mn-cs"/>
            </a:rPr>
            <a:t>For number of voice mail messages, we</a:t>
          </a:r>
          <a:r>
            <a:rPr lang="en-GB" sz="1100" b="0" i="0" u="none" strike="noStrike" baseline="0">
              <a:solidFill>
                <a:schemeClr val="dk1"/>
              </a:solidFill>
              <a:effectLst/>
              <a:latin typeface="+mn-lt"/>
              <a:ea typeface="+mn-ea"/>
              <a:cs typeface="+mn-cs"/>
            </a:rPr>
            <a:t> see no difference between the median nor average number of voice mail messages based on churn status. We only look at combinations of churn with customer who had a voice mail plan, as it is only possible to have voice mail messages with a voice mail plan.</a:t>
          </a:r>
          <a:br>
            <a:rPr lang="en-GB" sz="1100" b="0" i="0" u="none" strike="noStrike">
              <a:solidFill>
                <a:schemeClr val="dk1"/>
              </a:solidFill>
              <a:effectLst/>
              <a:latin typeface="+mn-lt"/>
              <a:ea typeface="+mn-ea"/>
              <a:cs typeface="+mn-cs"/>
            </a:rPr>
          </a:br>
          <a:br>
            <a:rPr lang="en-GB" sz="1100" b="0" i="0" u="none" strike="noStrike">
              <a:solidFill>
                <a:schemeClr val="dk1"/>
              </a:solidFill>
              <a:effectLst/>
              <a:latin typeface="+mn-lt"/>
              <a:ea typeface="+mn-ea"/>
              <a:cs typeface="+mn-cs"/>
            </a:rPr>
          </a:br>
          <a:r>
            <a:rPr lang="en-GB" sz="1100" b="0" i="0" u="none" strike="noStrike">
              <a:solidFill>
                <a:schemeClr val="dk1"/>
              </a:solidFill>
              <a:effectLst/>
              <a:latin typeface="+mn-lt"/>
              <a:ea typeface="+mn-ea"/>
              <a:cs typeface="+mn-cs"/>
            </a:rPr>
            <a:t>Neither number of customer service calls nor years as a customer show substantial differences between their median or average values, nor between these values for churned or no churn customers.</a:t>
          </a:r>
          <a:r>
            <a:rPr lang="en-GB"/>
            <a:t> </a:t>
          </a:r>
        </a:p>
        <a:p>
          <a:endParaRPr lang="en-GB" sz="1100"/>
        </a:p>
        <a:p>
          <a:r>
            <a:rPr lang="en-GB" sz="1100"/>
            <a:t>We can therefore exclude these variables from future analysis</a:t>
          </a:r>
          <a:r>
            <a:rPr lang="en-GB" sz="1100" baseline="0"/>
            <a:t> for now.</a:t>
          </a:r>
          <a:endParaRPr lang="en-GB" sz="1100"/>
        </a:p>
      </xdr:txBody>
    </xdr:sp>
    <xdr:clientData/>
  </xdr:twoCellAnchor>
  <xdr:twoCellAnchor>
    <xdr:from>
      <xdr:col>0</xdr:col>
      <xdr:colOff>292100</xdr:colOff>
      <xdr:row>28</xdr:row>
      <xdr:rowOff>152400</xdr:rowOff>
    </xdr:from>
    <xdr:to>
      <xdr:col>5</xdr:col>
      <xdr:colOff>393700</xdr:colOff>
      <xdr:row>39</xdr:row>
      <xdr:rowOff>12700</xdr:rowOff>
    </xdr:to>
    <xdr:sp macro="" textlink="">
      <xdr:nvSpPr>
        <xdr:cNvPr id="32" name="TextBox 31">
          <a:extLst>
            <a:ext uri="{FF2B5EF4-FFF2-40B4-BE49-F238E27FC236}">
              <a16:creationId xmlns:a16="http://schemas.microsoft.com/office/drawing/2014/main" id="{7A8B022C-4FEE-F1F4-9461-CDB70CD008CD}"/>
            </a:ext>
          </a:extLst>
        </xdr:cNvPr>
        <xdr:cNvSpPr txBox="1"/>
      </xdr:nvSpPr>
      <xdr:spPr>
        <a:xfrm>
          <a:off x="292100" y="5778500"/>
          <a:ext cx="5689600" cy="2095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Low add-on plan usage among churned customers</a:t>
          </a:r>
          <a:endParaRPr lang="en-GB" sz="1100" b="1" i="1" baseline="0"/>
        </a:p>
        <a:p>
          <a:endParaRPr lang="en-GB" sz="1100" baseline="0"/>
        </a:p>
        <a:p>
          <a:r>
            <a:rPr lang="en-GB" sz="1100" baseline="0"/>
            <a:t>- The graph and table above show 3 things:</a:t>
          </a:r>
        </a:p>
        <a:p>
          <a:endParaRPr lang="en-GB" sz="1100" baseline="0"/>
        </a:p>
        <a:p>
          <a:r>
            <a:rPr lang="en-GB" sz="1100" baseline="0"/>
            <a:t>1) Overall, the proportion of churned customers to non-churned customers very low. As we saw before in the summary stats, the overall churn rate is only 14%. This means the majority of customers remain with the company.</a:t>
          </a:r>
        </a:p>
        <a:p>
          <a:r>
            <a:rPr lang="en-GB" sz="1100" baseline="0"/>
            <a:t>2) The proportion of churned customers who have a voice mail plan is far lower than the proportion of non-churned customers with a voice mail plan.</a:t>
          </a:r>
        </a:p>
        <a:p>
          <a:r>
            <a:rPr lang="en-GB" sz="1100" baseline="0"/>
            <a:t>3) There is a similar discrepancy in international plan usage between the two groups, but not as severe.</a:t>
          </a:r>
          <a:endParaRPr lang="en-GB" sz="1100"/>
        </a:p>
      </xdr:txBody>
    </xdr:sp>
    <xdr:clientData/>
  </xdr:twoCellAnchor>
  <xdr:twoCellAnchor>
    <xdr:from>
      <xdr:col>9</xdr:col>
      <xdr:colOff>304800</xdr:colOff>
      <xdr:row>9</xdr:row>
      <xdr:rowOff>12700</xdr:rowOff>
    </xdr:from>
    <xdr:to>
      <xdr:col>12</xdr:col>
      <xdr:colOff>215900</xdr:colOff>
      <xdr:row>11</xdr:row>
      <xdr:rowOff>101600</xdr:rowOff>
    </xdr:to>
    <xdr:sp macro="" textlink="">
      <xdr:nvSpPr>
        <xdr:cNvPr id="2" name="TextBox 1">
          <a:extLst>
            <a:ext uri="{FF2B5EF4-FFF2-40B4-BE49-F238E27FC236}">
              <a16:creationId xmlns:a16="http://schemas.microsoft.com/office/drawing/2014/main" id="{5C0A2A73-A956-EF4C-8F62-8C601AA6DC66}"/>
            </a:ext>
          </a:extLst>
        </xdr:cNvPr>
        <xdr:cNvSpPr txBox="1"/>
      </xdr:nvSpPr>
      <xdr:spPr>
        <a:xfrm>
          <a:off x="10744200" y="1092200"/>
          <a:ext cx="36576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Customers can</a:t>
          </a:r>
          <a:r>
            <a:rPr lang="en-GB" sz="1100" b="1" baseline="0"/>
            <a:t> only have voice mail messages if they have a voice mail plan</a:t>
          </a:r>
        </a:p>
        <a:p>
          <a:r>
            <a:rPr lang="en-GB" sz="1100" b="0"/>
            <a:t>The table to the left shows that with</a:t>
          </a:r>
          <a:r>
            <a:rPr lang="en-GB" sz="1100" b="0" baseline="0"/>
            <a:t> no voice mail plan, customers can not have any voice mail messages. This is an important insight to keep in mind when trying to look for patterns between the use of a voice mail plan and churn.</a:t>
          </a:r>
          <a:endParaRPr lang="en-GB" sz="11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990600</xdr:colOff>
      <xdr:row>76</xdr:row>
      <xdr:rowOff>177800</xdr:rowOff>
    </xdr:from>
    <xdr:to>
      <xdr:col>4</xdr:col>
      <xdr:colOff>1104900</xdr:colOff>
      <xdr:row>96</xdr:row>
      <xdr:rowOff>101600</xdr:rowOff>
    </xdr:to>
    <xdr:sp macro="" textlink="">
      <xdr:nvSpPr>
        <xdr:cNvPr id="3" name="TextBox 2">
          <a:extLst>
            <a:ext uri="{FF2B5EF4-FFF2-40B4-BE49-F238E27FC236}">
              <a16:creationId xmlns:a16="http://schemas.microsoft.com/office/drawing/2014/main" id="{8203736F-F43E-069D-5C59-B7041F1B6FB9}"/>
            </a:ext>
          </a:extLst>
        </xdr:cNvPr>
        <xdr:cNvSpPr txBox="1"/>
      </xdr:nvSpPr>
      <xdr:spPr>
        <a:xfrm>
          <a:off x="990600" y="15824200"/>
          <a:ext cx="4978400" cy="398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Significant differences for day, evening and night minutes</a:t>
          </a:r>
          <a:r>
            <a:rPr lang="en-GB" sz="1100" b="1" baseline="0"/>
            <a:t> among churned customers by voice mail plan usage</a:t>
          </a:r>
          <a:br>
            <a:rPr lang="en-GB" sz="1100" b="1" baseline="0"/>
          </a:br>
          <a:r>
            <a:rPr lang="en-GB" sz="1100" b="0" baseline="0"/>
            <a:t>A 2 sample  t-test check if the difference between the means of two samples is statistically significant, which means whether it is unlikely to happen by coincidence alone. Here we compare the difference in means between two samples for day minutes, evening minutes, night minutes and intrnational minutes. For each variable, one sample is made up of churned customers with no voice mail plan and the other sample is made up of churned customers with a voice mail plan.</a:t>
          </a:r>
          <a:br>
            <a:rPr lang="en-GB" sz="1100" b="0" baseline="0"/>
          </a:br>
          <a:br>
            <a:rPr lang="en-GB" sz="1100" b="0" baseline="0"/>
          </a:br>
          <a:r>
            <a:rPr lang="en-GB" sz="1100" b="1" i="1" baseline="0"/>
            <a:t>Differences in average total minutes at every time of day were statistically significant.</a:t>
          </a:r>
        </a:p>
        <a:p>
          <a:endParaRPr lang="en-GB" sz="1100" b="1" i="1" baseline="0"/>
        </a:p>
        <a:p>
          <a:r>
            <a:rPr lang="en-GB" sz="1100" b="0" i="0" baseline="0"/>
            <a:t>The difference in average total international minutes used was not statistically significant.</a:t>
          </a:r>
          <a:endParaRPr lang="en-GB" sz="1100" b="0" i="0"/>
        </a:p>
      </xdr:txBody>
    </xdr:sp>
    <xdr:clientData/>
  </xdr:twoCellAnchor>
  <xdr:twoCellAnchor>
    <xdr:from>
      <xdr:col>5</xdr:col>
      <xdr:colOff>1079500</xdr:colOff>
      <xdr:row>76</xdr:row>
      <xdr:rowOff>50800</xdr:rowOff>
    </xdr:from>
    <xdr:to>
      <xdr:col>11</xdr:col>
      <xdr:colOff>76200</xdr:colOff>
      <xdr:row>95</xdr:row>
      <xdr:rowOff>101600</xdr:rowOff>
    </xdr:to>
    <xdr:sp macro="" textlink="">
      <xdr:nvSpPr>
        <xdr:cNvPr id="4" name="TextBox 3">
          <a:extLst>
            <a:ext uri="{FF2B5EF4-FFF2-40B4-BE49-F238E27FC236}">
              <a16:creationId xmlns:a16="http://schemas.microsoft.com/office/drawing/2014/main" id="{54EF8963-9954-C83E-535D-AEC13BF0FF83}"/>
            </a:ext>
          </a:extLst>
        </xdr:cNvPr>
        <xdr:cNvSpPr txBox="1"/>
      </xdr:nvSpPr>
      <xdr:spPr>
        <a:xfrm>
          <a:off x="7277100" y="15697200"/>
          <a:ext cx="4686300" cy="391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Significant difference in all minute</a:t>
          </a:r>
          <a:r>
            <a:rPr lang="en-GB" sz="1100" b="1" baseline="0"/>
            <a:t> categories among churned customers by international plan usage</a:t>
          </a:r>
          <a:br>
            <a:rPr lang="en-GB" sz="1100" b="1" baseline="0"/>
          </a:br>
          <a:r>
            <a:rPr lang="en-GB" sz="1100" b="0" baseline="0"/>
            <a:t>The same t-test process for churned customers is repeated with either no international plan or with an international plan for all minute categories. All minutes variables were found to have significant differences in means when grouped based on international plan usage among churned customers.</a:t>
          </a:r>
        </a:p>
        <a:p>
          <a:endParaRPr lang="en-GB" sz="1100" b="0" baseline="0"/>
        </a:p>
        <a:p>
          <a:r>
            <a:rPr lang="en-GB" sz="1100" b="1" i="1" baseline="0"/>
            <a:t>Differences in average total minutes used in each category were all found to be statistically significant.</a:t>
          </a:r>
        </a:p>
      </xdr:txBody>
    </xdr:sp>
    <xdr:clientData/>
  </xdr:twoCellAnchor>
  <xdr:twoCellAnchor>
    <xdr:from>
      <xdr:col>0</xdr:col>
      <xdr:colOff>177800</xdr:colOff>
      <xdr:row>43</xdr:row>
      <xdr:rowOff>127000</xdr:rowOff>
    </xdr:from>
    <xdr:to>
      <xdr:col>17</xdr:col>
      <xdr:colOff>190500</xdr:colOff>
      <xdr:row>53</xdr:row>
      <xdr:rowOff>25400</xdr:rowOff>
    </xdr:to>
    <xdr:sp macro="" textlink="">
      <xdr:nvSpPr>
        <xdr:cNvPr id="5" name="TextBox 4">
          <a:extLst>
            <a:ext uri="{FF2B5EF4-FFF2-40B4-BE49-F238E27FC236}">
              <a16:creationId xmlns:a16="http://schemas.microsoft.com/office/drawing/2014/main" id="{0DD67B63-2421-BBA1-62FE-88A534E7FD5D}"/>
            </a:ext>
          </a:extLst>
        </xdr:cNvPr>
        <xdr:cNvSpPr txBox="1"/>
      </xdr:nvSpPr>
      <xdr:spPr>
        <a:xfrm>
          <a:off x="177800" y="6350000"/>
          <a:ext cx="16738600" cy="193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Voice mail plan usage associated with significantly lower likelihood of churning</a:t>
          </a:r>
          <a:br>
            <a:rPr lang="en-GB" sz="1100" b="1" baseline="0"/>
          </a:br>
          <a:r>
            <a:rPr lang="en-GB" sz="1100" b="0" baseline="0"/>
            <a:t>We use a standard p-value of 0.05 (5%). This means we want to see if our result, the probability of this pattern of values occurring, is less than 5%.=</a:t>
          </a:r>
        </a:p>
        <a:p>
          <a:endParaRPr lang="en-GB" sz="1100" b="0" baseline="0"/>
        </a:p>
        <a:p>
          <a:r>
            <a:rPr lang="en-GB" sz="1100" b="0" baseline="0"/>
            <a:t>The </a:t>
          </a:r>
          <a:r>
            <a:rPr lang="en-GB" sz="1100" b="0" i="0" baseline="0"/>
            <a:t>test produced a very low p-value, much lower than 0.05, indicating that it is </a:t>
          </a:r>
          <a:r>
            <a:rPr lang="en-GB" sz="1100" b="1" i="1" baseline="0"/>
            <a:t>highly unlikely that the pattern of values between the two variables is due to chance alone</a:t>
          </a:r>
          <a:r>
            <a:rPr lang="en-GB" sz="1100" b="0" baseline="0"/>
            <a:t>.</a:t>
          </a:r>
          <a:br>
            <a:rPr lang="en-GB" sz="1100" b="0" baseline="0"/>
          </a:br>
          <a:r>
            <a:rPr lang="en-GB" sz="1100" b="0" baseline="0"/>
            <a:t>We can get an idea of which variable is contributing the most to this association from the standardized residuals. The standardized residual is calculated by subtracting the expected value from the observed value and dividing by the square root of the expected value (standard deviation). Negative results indicate the result was less than expected and positive results indicate that it was greater than expected, with values over 2 or -2 being considered significant. </a:t>
          </a:r>
        </a:p>
        <a:p>
          <a:endParaRPr lang="en-GB" sz="1100" b="0" baseline="0"/>
        </a:p>
        <a:p>
          <a:r>
            <a:rPr lang="en-GB" sz="1100" b="0" baseline="0"/>
            <a:t>We see that the </a:t>
          </a:r>
          <a:r>
            <a:rPr lang="en-GB" sz="1100" b="1" i="1" baseline="0"/>
            <a:t>number of people with a voice mail plan who churned was significantly less than expected </a:t>
          </a:r>
          <a:r>
            <a:rPr lang="en-GB" sz="1100" b="0" i="0" baseline="0"/>
            <a:t>while the number of people without a voice mail plan who churned was significantly more than expected.</a:t>
          </a:r>
          <a:br>
            <a:rPr lang="en-GB" sz="1100" b="0" i="0" baseline="0"/>
          </a:br>
          <a:r>
            <a:rPr lang="en-GB" sz="1100" b="0" i="0" baseline="0"/>
            <a:t>This suggests that</a:t>
          </a:r>
          <a:r>
            <a:rPr lang="en-GB" sz="1100" b="1" i="1" baseline="0"/>
            <a:t> having a voice mail plan is associated with a significantly lower likelihood of a customer churning.</a:t>
          </a:r>
          <a:endParaRPr lang="en-GB" sz="1100" b="1" i="1"/>
        </a:p>
      </xdr:txBody>
    </xdr:sp>
    <xdr:clientData/>
  </xdr:twoCellAnchor>
  <xdr:twoCellAnchor>
    <xdr:from>
      <xdr:col>0</xdr:col>
      <xdr:colOff>292100</xdr:colOff>
      <xdr:row>59</xdr:row>
      <xdr:rowOff>190500</xdr:rowOff>
    </xdr:from>
    <xdr:to>
      <xdr:col>17</xdr:col>
      <xdr:colOff>12700</xdr:colOff>
      <xdr:row>66</xdr:row>
      <xdr:rowOff>139700</xdr:rowOff>
    </xdr:to>
    <xdr:sp macro="" textlink="">
      <xdr:nvSpPr>
        <xdr:cNvPr id="6" name="TextBox 5">
          <a:extLst>
            <a:ext uri="{FF2B5EF4-FFF2-40B4-BE49-F238E27FC236}">
              <a16:creationId xmlns:a16="http://schemas.microsoft.com/office/drawing/2014/main" id="{B5586DE7-BE1D-194C-A36B-7E540D8A33EF}"/>
            </a:ext>
          </a:extLst>
        </xdr:cNvPr>
        <xdr:cNvSpPr txBox="1"/>
      </xdr:nvSpPr>
      <xdr:spPr>
        <a:xfrm>
          <a:off x="292100" y="10769600"/>
          <a:ext cx="16446500"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International plan usage associated with signfiicantly higher likelihood of churning</a:t>
          </a:r>
          <a:endParaRPr lang="en-GB" sz="1100" b="0" baseline="0"/>
        </a:p>
        <a:p>
          <a:r>
            <a:rPr lang="en-GB" sz="1100" b="0" baseline="0"/>
            <a:t>This p-value is even lower than that for voice mail plan vs. churn status, indicating that it is </a:t>
          </a:r>
          <a:r>
            <a:rPr lang="en-GB" sz="1100" b="1" i="1" baseline="0"/>
            <a:t>highly unlikely that the pattern of values between the two variables is due to chance alone </a:t>
          </a:r>
          <a:r>
            <a:rPr lang="en-GB" sz="1100" b="0" baseline="0"/>
            <a:t>and that there is likely an even stronger influence of international plan usage on the likelihood to churn.</a:t>
          </a:r>
          <a:br>
            <a:rPr lang="en-GB" sz="1100" b="0" baseline="0"/>
          </a:br>
          <a:br>
            <a:rPr lang="en-GB" sz="1100" b="0" baseline="0"/>
          </a:br>
          <a:r>
            <a:rPr lang="en-GB" sz="1100" b="0" baseline="0"/>
            <a:t>The standardized residuals show that the </a:t>
          </a:r>
          <a:r>
            <a:rPr lang="en-GB" sz="1100" b="1" i="1" baseline="0"/>
            <a:t>number of customers with an international plan who churned is significantly higher than expected by a very large margin</a:t>
          </a:r>
          <a:r>
            <a:rPr lang="en-GB" sz="1100" b="0" i="1" baseline="0"/>
            <a:t>. </a:t>
          </a:r>
          <a:br>
            <a:rPr lang="en-GB" sz="1100" b="0" i="1" baseline="0"/>
          </a:br>
          <a:r>
            <a:rPr lang="en-GB" sz="1100" b="0" baseline="0"/>
            <a:t>Meanwhile, both the number of customers without an international plan who churned and the number of customers with an international plan who did not churn were significantly lower than expected. </a:t>
          </a:r>
          <a:br>
            <a:rPr lang="en-GB" sz="1100" b="0" baseline="0"/>
          </a:br>
          <a:r>
            <a:rPr lang="en-GB" sz="1100" b="0" baseline="0"/>
            <a:t>This indicates an </a:t>
          </a:r>
          <a:r>
            <a:rPr lang="en-GB" sz="1100" b="0" i="0" baseline="0"/>
            <a:t>inverse relationship compared to that seen between voice mail plan usage and churn status; that </a:t>
          </a:r>
          <a:r>
            <a:rPr lang="en-GB" sz="1100" b="1" i="1" baseline="0"/>
            <a:t>having an international plan is associated with a significantly higher likelihood of a customer churning</a:t>
          </a:r>
          <a:r>
            <a:rPr lang="en-GB" sz="1100" b="0" baseline="0"/>
            <a:t>.</a:t>
          </a:r>
          <a:endParaRPr lang="en-GB" sz="1100" b="0"/>
        </a:p>
      </xdr:txBody>
    </xdr:sp>
    <xdr:clientData/>
  </xdr:twoCellAnchor>
  <xdr:twoCellAnchor>
    <xdr:from>
      <xdr:col>0</xdr:col>
      <xdr:colOff>203200</xdr:colOff>
      <xdr:row>1</xdr:row>
      <xdr:rowOff>63500</xdr:rowOff>
    </xdr:from>
    <xdr:to>
      <xdr:col>16</xdr:col>
      <xdr:colOff>812800</xdr:colOff>
      <xdr:row>33</xdr:row>
      <xdr:rowOff>114300</xdr:rowOff>
    </xdr:to>
    <xdr:sp macro="" textlink="">
      <xdr:nvSpPr>
        <xdr:cNvPr id="7" name="TextBox 6">
          <a:extLst>
            <a:ext uri="{FF2B5EF4-FFF2-40B4-BE49-F238E27FC236}">
              <a16:creationId xmlns:a16="http://schemas.microsoft.com/office/drawing/2014/main" id="{D578AEFF-D692-3848-8B01-FF11F2295FFF}"/>
            </a:ext>
          </a:extLst>
        </xdr:cNvPr>
        <xdr:cNvSpPr txBox="1"/>
      </xdr:nvSpPr>
      <xdr:spPr>
        <a:xfrm>
          <a:off x="203200" y="266700"/>
          <a:ext cx="16522700" cy="655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Patterns revealed by</a:t>
          </a:r>
          <a:r>
            <a:rPr lang="en-GB" sz="1400" b="1" baseline="0"/>
            <a:t> pivots based on churn, voice mail plan usage and international plan usage</a:t>
          </a:r>
        </a:p>
        <a:p>
          <a:r>
            <a:rPr lang="en-GB" sz="1100" b="0" baseline="0"/>
            <a:t>- Althought the overall churn rate is small, the churn rates among those not participating in neither a voice mail plan or an international plan is quite high</a:t>
          </a:r>
        </a:p>
        <a:p>
          <a:r>
            <a:rPr lang="en-GB" sz="1100" b="0" baseline="0"/>
            <a:t>- There are no substantial differences in average number of customer service calls, the number of years as a customer nor in the average number of voice mail messages between churned vs. non-churned customers. These are unlikely to affect the churn rate.</a:t>
          </a:r>
          <a:br>
            <a:rPr lang="en-GB" sz="1100" b="1" baseline="0"/>
          </a:br>
          <a:endParaRPr lang="en-GB" sz="1100" b="0" baseline="0"/>
        </a:p>
        <a:p>
          <a:r>
            <a:rPr lang="en-GB" sz="1100" b="1" i="1" baseline="0"/>
            <a:t>Significant difference in average total minutes, particularly daytime minutes</a:t>
          </a:r>
        </a:p>
        <a:p>
          <a:r>
            <a:rPr lang="en-GB" sz="1100" b="0" baseline="0"/>
            <a:t>- Churned customers overall spent more time on average calling at every time of day compared to those who did not churn.</a:t>
          </a:r>
        </a:p>
        <a:p>
          <a:r>
            <a:rPr lang="en-GB" sz="1100" b="0" baseline="0"/>
            <a:t>- The sharpest difference was seen during the daytime, with churned customers spending 33 more minutes on average calling</a:t>
          </a:r>
        </a:p>
        <a:p>
          <a:r>
            <a:rPr lang="en-GB" sz="1100" b="0" baseline="0"/>
            <a:t>- When disaggregating by voice mail plan usage, opposing patterns occurred:</a:t>
          </a:r>
        </a:p>
        <a:p>
          <a:r>
            <a:rPr lang="en-GB" sz="1100" b="0" baseline="0"/>
            <a:t>	- Among those without a voice mail plan, churned customers spent more time calling on average at every time of day that those who did not</a:t>
          </a:r>
        </a:p>
        <a:p>
          <a:r>
            <a:rPr lang="en-GB" sz="1100" b="0" baseline="0"/>
            <a:t>	- Among those with a voice mail plan, it was the opposite: churned customers spent less time calling on average at every time of day</a:t>
          </a:r>
          <a:br>
            <a:rPr lang="en-GB" sz="1100" b="0" baseline="0"/>
          </a:br>
          <a:r>
            <a:rPr lang="en-GB" sz="1100" b="0" baseline="0"/>
            <a:t>- The above pattern was repeated among those with vs. without an international plan</a:t>
          </a:r>
          <a:br>
            <a:rPr lang="en-GB" sz="1100" b="0" baseline="0"/>
          </a:br>
          <a:br>
            <a:rPr lang="en-GB" sz="1100" b="0" baseline="0"/>
          </a:br>
          <a:r>
            <a:rPr lang="en-GB" sz="1100" b="1" i="1" baseline="0"/>
            <a:t>No significant differences in number of calls at different times of day among groups</a:t>
          </a:r>
          <a:br>
            <a:rPr lang="en-GB" sz="1100" b="1" i="1" baseline="0"/>
          </a:br>
          <a:r>
            <a:rPr lang="en-GB" sz="1100" b="1" i="1" baseline="0"/>
            <a:t>- </a:t>
          </a:r>
          <a:r>
            <a:rPr lang="en-GB" sz="1100" b="0" i="0" baseline="0"/>
            <a:t>Regardless of churn status, voice mail plan usage or international plan usage, the average number of calls that customers made at different times of day hardly differed at all among all the different groupings</a:t>
          </a:r>
        </a:p>
        <a:p>
          <a:r>
            <a:rPr lang="en-GB" sz="1100" b="0" i="0" baseline="0"/>
            <a:t>- This indicates that not having a voice mail plan does not generally increase or decrease the number of calls made by a customer.</a:t>
          </a:r>
        </a:p>
        <a:p>
          <a:r>
            <a:rPr lang="en-GB" sz="1100" b="0" i="0" baseline="0"/>
            <a:t>- Surprisingly the same was true for international plans. Customers without an international plan did not make a higher number of international calls, on average, than those without an international plan, regardless of churn status.</a:t>
          </a:r>
        </a:p>
        <a:p>
          <a:endParaRPr lang="en-GB" sz="1100" b="1" i="1" baseline="0"/>
        </a:p>
        <a:p>
          <a:r>
            <a:rPr lang="en-GB" sz="1100" b="1" i="1" baseline="0"/>
            <a:t>Significant differences in average daytime charge among groups, but not in charges at other times of day</a:t>
          </a:r>
          <a:br>
            <a:rPr lang="en-GB" sz="1100" b="1" i="1" baseline="0"/>
          </a:br>
          <a:r>
            <a:rPr lang="en-GB" sz="1100" b="0" i="0" baseline="0"/>
            <a:t>- Churned customers overall had substantially higher average daytime charges than non-churned customers overall, on average paying $6 more. </a:t>
          </a:r>
          <a:br>
            <a:rPr lang="en-GB" sz="1100" b="0" i="0" baseline="0"/>
          </a:br>
          <a:r>
            <a:rPr lang="en-GB" sz="1100" b="0" i="0" baseline="0"/>
            <a:t>- There were few substantive difference between the two groups in evening or night charges, despite there indeed being substantive differences in the number of minutes used in the evening and at night.</a:t>
          </a:r>
        </a:p>
        <a:p>
          <a:r>
            <a:rPr lang="en-GB" sz="1100" b="0" i="0" baseline="0"/>
            <a:t>- When disaggregating by voice mail plan usage, the same pattern was seen in those who did not have a voice mail plan, with churned customers having substantially higher daytime charges on average. </a:t>
          </a:r>
          <a:br>
            <a:rPr lang="en-GB" sz="1100" b="0" i="0" baseline="0"/>
          </a:br>
          <a:r>
            <a:rPr lang="en-GB" sz="1100" b="0" i="0" baseline="0"/>
            <a:t>- However, there were little substantive differences in charges at any time of day among those who did have a voice mail plan</a:t>
          </a:r>
        </a:p>
        <a:p>
          <a:r>
            <a:rPr lang="en-GB" sz="1100" b="0" i="0" baseline="0"/>
            <a:t>- When disaggregating by international plan usage, there wer substantive differences in day time charges for both those who did and did not use the plan, with churned customers paying higher daytime charges in both cases. Again, those who did not have an international plan and churned had the highest average daytime charges.</a:t>
          </a:r>
        </a:p>
        <a:p>
          <a:r>
            <a:rPr lang="en-GB" sz="1100" b="0" i="0" baseline="0"/>
            <a:t>- Suprisingly, there were no differences in average international charges between those who did and did not have an international plan, even among those who churned.</a:t>
          </a:r>
          <a:br>
            <a:rPr lang="en-GB" sz="1100" b="0" i="0" baseline="0"/>
          </a:br>
          <a:br>
            <a:rPr lang="en-GB" sz="1100" b="0" i="0" baseline="0"/>
          </a:br>
          <a:r>
            <a:rPr lang="en-GB" sz="1400" b="1" i="0" baseline="0"/>
            <a:t>What does this mean</a:t>
          </a:r>
        </a:p>
        <a:p>
          <a:r>
            <a:rPr lang="en-GB" sz="1100" b="0" i="0" baseline="0"/>
            <a:t>- Participation or lack of participation in voice mail plans and international plans are most likely to influence churn status.</a:t>
          </a:r>
          <a:br>
            <a:rPr lang="en-GB" sz="1100" b="1" i="0" baseline="0"/>
          </a:br>
          <a:r>
            <a:rPr lang="en-GB" sz="1100" b="0" i="0" baseline="0"/>
            <a:t>- Total minutes, particularly daytime minutes and total daytime charges are most likely to influence churn status.</a:t>
          </a:r>
        </a:p>
        <a:p>
          <a:r>
            <a:rPr lang="en-GB" sz="1100" b="0" i="0" baseline="0"/>
            <a:t>- Factors such as average number of calls at different times of day, number of customer service calls and number of voice mail messages are unlikely to influence churn status.</a:t>
          </a:r>
        </a:p>
        <a:p>
          <a:endParaRPr lang="en-GB" sz="1100" b="0" i="0" baseline="0"/>
        </a:p>
        <a:p>
          <a:r>
            <a:rPr lang="en-GB" sz="1400" b="1" i="0" baseline="0"/>
            <a:t>Next steps</a:t>
          </a:r>
        </a:p>
        <a:p>
          <a:r>
            <a:rPr lang="en-GB" sz="1100" b="0" i="0" baseline="0"/>
            <a:t>- Use significance tests (chi-squared tests) to check the strength and direction of the influence of both voice mail plan usage and international plan usage on the likelihood to churn</a:t>
          </a:r>
          <a:br>
            <a:rPr lang="en-GB" sz="1100" b="0" i="0" baseline="0"/>
          </a:br>
          <a:r>
            <a:rPr lang="en-GB" sz="1100" b="0" i="0" baseline="0"/>
            <a:t>- Use t-tests to identify any significant differences in the average minutes used at different times of day among churned customers based on their usage of either plan</a:t>
          </a:r>
          <a:endParaRPr lang="en-GB" sz="1100" b="0" i="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333376</xdr:colOff>
      <xdr:row>20</xdr:row>
      <xdr:rowOff>3175</xdr:rowOff>
    </xdr:from>
    <xdr:to>
      <xdr:col>9</xdr:col>
      <xdr:colOff>396876</xdr:colOff>
      <xdr:row>41</xdr:row>
      <xdr:rowOff>152400</xdr:rowOff>
    </xdr:to>
    <xdr:graphicFrame macro="">
      <xdr:nvGraphicFramePr>
        <xdr:cNvPr id="3" name="Chart 2">
          <a:extLst>
            <a:ext uri="{FF2B5EF4-FFF2-40B4-BE49-F238E27FC236}">
              <a16:creationId xmlns:a16="http://schemas.microsoft.com/office/drawing/2014/main" id="{AC15CC3E-EB3C-9298-7F87-98BD7B2945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355600</xdr:colOff>
      <xdr:row>42</xdr:row>
      <xdr:rowOff>101600</xdr:rowOff>
    </xdr:from>
    <xdr:to>
      <xdr:col>8</xdr:col>
      <xdr:colOff>2159000</xdr:colOff>
      <xdr:row>47</xdr:row>
      <xdr:rowOff>0</xdr:rowOff>
    </xdr:to>
    <xdr:sp macro="" textlink="">
      <xdr:nvSpPr>
        <xdr:cNvPr id="9" name="TextBox 8">
          <a:extLst>
            <a:ext uri="{FF2B5EF4-FFF2-40B4-BE49-F238E27FC236}">
              <a16:creationId xmlns:a16="http://schemas.microsoft.com/office/drawing/2014/main" id="{2D2AE6E3-DA0A-3461-8217-4CCF4DD50647}"/>
            </a:ext>
          </a:extLst>
        </xdr:cNvPr>
        <xdr:cNvSpPr txBox="1"/>
      </xdr:nvSpPr>
      <xdr:spPr>
        <a:xfrm>
          <a:off x="2085975" y="10086975"/>
          <a:ext cx="11249025" cy="930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States with</a:t>
          </a:r>
          <a:r>
            <a:rPr lang="en-GB" sz="1100" b="1" baseline="0"/>
            <a:t> the highest</a:t>
          </a:r>
          <a:r>
            <a:rPr lang="en-GB" sz="1100" b="1"/>
            <a:t> churn rates</a:t>
          </a:r>
        </a:p>
        <a:p>
          <a:r>
            <a:rPr lang="en-GB" sz="1100" b="0"/>
            <a:t>New</a:t>
          </a:r>
          <a:r>
            <a:rPr lang="en-GB" sz="1100" b="0" baseline="0"/>
            <a:t> Jersey accounts has the highest churn rate by states, accounting for roughly 4% of total churn among customers, followed by Minnesota, Texas, Maryland and West Virginia, each of which account for roughly 3% of total churn among customers.</a:t>
          </a:r>
        </a:p>
        <a:p>
          <a:endParaRPr lang="en-GB" sz="1100" b="0" baseline="0"/>
        </a:p>
        <a:p>
          <a:r>
            <a:rPr lang="en-GB" sz="1100" b="0" baseline="0"/>
            <a:t>These are therefore the first states that should be targeted when designing measures for reducing the churn rate.</a:t>
          </a:r>
        </a:p>
        <a:p>
          <a:endParaRPr lang="en-GB" sz="1100" b="0" baseline="0"/>
        </a:p>
      </xdr:txBody>
    </xdr:sp>
    <xdr:clientData/>
  </xdr:twoCellAnchor>
  <xdr:twoCellAnchor>
    <xdr:from>
      <xdr:col>0</xdr:col>
      <xdr:colOff>215900</xdr:colOff>
      <xdr:row>1</xdr:row>
      <xdr:rowOff>114300</xdr:rowOff>
    </xdr:from>
    <xdr:to>
      <xdr:col>11</xdr:col>
      <xdr:colOff>730250</xdr:colOff>
      <xdr:row>15</xdr:row>
      <xdr:rowOff>63500</xdr:rowOff>
    </xdr:to>
    <xdr:sp macro="" textlink="">
      <xdr:nvSpPr>
        <xdr:cNvPr id="12" name="TextBox 11">
          <a:extLst>
            <a:ext uri="{FF2B5EF4-FFF2-40B4-BE49-F238E27FC236}">
              <a16:creationId xmlns:a16="http://schemas.microsoft.com/office/drawing/2014/main" id="{3F3AEAEA-2449-498D-C68A-61F2231061A2}"/>
            </a:ext>
          </a:extLst>
        </xdr:cNvPr>
        <xdr:cNvSpPr txBox="1"/>
      </xdr:nvSpPr>
      <xdr:spPr>
        <a:xfrm>
          <a:off x="215900" y="320675"/>
          <a:ext cx="15722600" cy="2838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Patterns</a:t>
          </a:r>
          <a:r>
            <a:rPr lang="en-GB" sz="1200" b="1" baseline="0"/>
            <a:t> revealed by significance testing:</a:t>
          </a:r>
        </a:p>
        <a:p>
          <a:r>
            <a:rPr lang="en-GB" sz="1100" b="1" i="1"/>
            <a:t>- Having</a:t>
          </a:r>
          <a:r>
            <a:rPr lang="en-GB" sz="1100" b="1" i="1" baseline="0"/>
            <a:t> an i</a:t>
          </a:r>
          <a:r>
            <a:rPr lang="en-GB" sz="1100" b="1" i="1"/>
            <a:t>nternational plan has the biggest effect on likelihood</a:t>
          </a:r>
          <a:r>
            <a:rPr lang="en-GB" sz="1100" b="1" i="1" baseline="0"/>
            <a:t> churn </a:t>
          </a:r>
          <a:r>
            <a:rPr lang="en-GB" sz="1100" baseline="0"/>
            <a:t>(idenditifed by chi-square testing); significantly more people with an international plan churned, by a large margin, than expected, indicating a detrimental effect of having an international plan on churning</a:t>
          </a:r>
        </a:p>
        <a:p>
          <a:endParaRPr lang="en-GB" sz="1100" baseline="0"/>
        </a:p>
        <a:p>
          <a:r>
            <a:rPr lang="en-GB" sz="1100" baseline="0"/>
            <a:t>- </a:t>
          </a:r>
          <a:r>
            <a:rPr lang="en-GB" sz="1100" b="1" i="1" baseline="0"/>
            <a:t>Not using a voice mail plan  also has a significant effect on likelihood churn , but less than international plan usage</a:t>
          </a:r>
          <a:r>
            <a:rPr lang="en-GB" sz="1100" baseline="0"/>
            <a:t>;  significantly fewer people with a voice mail plan churned than expected, indicating a protective effect of having a voice mail plan from churning</a:t>
          </a:r>
        </a:p>
        <a:p>
          <a:endParaRPr lang="en-GB" sz="1100" baseline="0"/>
        </a:p>
        <a:p>
          <a:r>
            <a:rPr lang="en-GB" sz="1100" baseline="0"/>
            <a:t>- When comparing averages of different minutes categories among churned customers, there were </a:t>
          </a:r>
          <a:r>
            <a:rPr lang="en-GB" sz="1100" b="1" i="1" baseline="0"/>
            <a:t>significant differences in the average minutes used at all times of day </a:t>
          </a:r>
          <a:r>
            <a:rPr lang="en-GB" sz="1100" baseline="0"/>
            <a:t>based on whether the customers used either a voice mail or international plan. </a:t>
          </a:r>
          <a:br>
            <a:rPr lang="en-GB" sz="1100" baseline="0"/>
          </a:br>
          <a:endParaRPr lang="en-GB" sz="1100" baseline="0"/>
        </a:p>
        <a:p>
          <a:r>
            <a:rPr lang="en-GB" sz="1100" baseline="0"/>
            <a:t>-Churned customer </a:t>
          </a:r>
          <a:r>
            <a:rPr lang="en-GB" sz="1100" b="1" i="1" baseline="0"/>
            <a:t>without a voice mail plan or an international plan had the highest average minutes usage</a:t>
          </a:r>
          <a:r>
            <a:rPr lang="en-GB" sz="1100" baseline="0"/>
            <a:t> at every time of day.</a:t>
          </a:r>
        </a:p>
        <a:p>
          <a:endParaRPr lang="en-GB" sz="1100" baseline="0"/>
        </a:p>
        <a:p>
          <a:r>
            <a:rPr lang="en-GB" sz="1100" baseline="0"/>
            <a:t>- This in turn results in </a:t>
          </a:r>
          <a:r>
            <a:rPr lang="en-GB" sz="1100" b="1" i="1" baseline="0"/>
            <a:t>higher average charges at each time of day for those without a voice mail plan or an international plan</a:t>
          </a:r>
          <a:r>
            <a:rPr lang="en-GB" sz="1100" baseline="0"/>
            <a:t>.</a:t>
          </a:r>
        </a:p>
        <a:p>
          <a:endParaRPr lang="en-GB" sz="1100" baseline="0"/>
        </a:p>
        <a:p>
          <a:r>
            <a:rPr lang="en-GB" sz="1200" b="1" baseline="0"/>
            <a:t>Next steps:</a:t>
          </a:r>
        </a:p>
        <a:p>
          <a:r>
            <a:rPr lang="en-GB" sz="1100"/>
            <a:t>- Identify states with highest</a:t>
          </a:r>
          <a:r>
            <a:rPr lang="en-GB" sz="1100" baseline="0"/>
            <a:t> churn rate</a:t>
          </a:r>
        </a:p>
        <a:p>
          <a:r>
            <a:rPr lang="en-GB" sz="1100" baseline="0"/>
            <a:t>- Identify whether low voice mail plan usage or high international plan usage may be contributing to the high churn rate</a:t>
          </a:r>
          <a:endParaRPr lang="en-GB" sz="1100"/>
        </a:p>
      </xdr:txBody>
    </xdr:sp>
    <xdr:clientData/>
  </xdr:twoCellAnchor>
  <xdr:twoCellAnchor>
    <xdr:from>
      <xdr:col>73</xdr:col>
      <xdr:colOff>584200</xdr:colOff>
      <xdr:row>31</xdr:row>
      <xdr:rowOff>107950</xdr:rowOff>
    </xdr:from>
    <xdr:to>
      <xdr:col>79</xdr:col>
      <xdr:colOff>889000</xdr:colOff>
      <xdr:row>48</xdr:row>
      <xdr:rowOff>38100</xdr:rowOff>
    </xdr:to>
    <xdr:graphicFrame macro="">
      <xdr:nvGraphicFramePr>
        <xdr:cNvPr id="15" name="Chart 14">
          <a:extLst>
            <a:ext uri="{FF2B5EF4-FFF2-40B4-BE49-F238E27FC236}">
              <a16:creationId xmlns:a16="http://schemas.microsoft.com/office/drawing/2014/main" id="{10789E5C-9060-7BC1-13B7-D678DC5E7D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73</xdr:col>
      <xdr:colOff>838200</xdr:colOff>
      <xdr:row>49</xdr:row>
      <xdr:rowOff>50800</xdr:rowOff>
    </xdr:from>
    <xdr:to>
      <xdr:col>79</xdr:col>
      <xdr:colOff>381000</xdr:colOff>
      <xdr:row>68</xdr:row>
      <xdr:rowOff>101600</xdr:rowOff>
    </xdr:to>
    <xdr:graphicFrame macro="">
      <xdr:nvGraphicFramePr>
        <xdr:cNvPr id="16" name="Chart 15">
          <a:extLst>
            <a:ext uri="{FF2B5EF4-FFF2-40B4-BE49-F238E27FC236}">
              <a16:creationId xmlns:a16="http://schemas.microsoft.com/office/drawing/2014/main" id="{C1A63894-9CB8-3173-F639-29550D5CBA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682624</xdr:colOff>
      <xdr:row>35</xdr:row>
      <xdr:rowOff>111125</xdr:rowOff>
    </xdr:from>
    <xdr:to>
      <xdr:col>19</xdr:col>
      <xdr:colOff>685799</xdr:colOff>
      <xdr:row>50</xdr:row>
      <xdr:rowOff>114300</xdr:rowOff>
    </xdr:to>
    <xdr:sp macro="" textlink="">
      <xdr:nvSpPr>
        <xdr:cNvPr id="21" name="TextBox 20">
          <a:extLst>
            <a:ext uri="{FF2B5EF4-FFF2-40B4-BE49-F238E27FC236}">
              <a16:creationId xmlns:a16="http://schemas.microsoft.com/office/drawing/2014/main" id="{833E7AB2-76DB-4948-6E46-5EE685ED5D06}"/>
            </a:ext>
          </a:extLst>
        </xdr:cNvPr>
        <xdr:cNvSpPr txBox="1"/>
      </xdr:nvSpPr>
      <xdr:spPr>
        <a:xfrm>
          <a:off x="13395324" y="8112125"/>
          <a:ext cx="9172575" cy="3051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Patterns of plan usage within</a:t>
          </a:r>
          <a:r>
            <a:rPr lang="en-GB" sz="1200" b="1" baseline="0"/>
            <a:t> top states by churn rate</a:t>
          </a:r>
          <a:br>
            <a:rPr lang="en-GB" sz="1200" b="1" baseline="0"/>
          </a:br>
          <a:endParaRPr lang="en-GB" sz="1100" b="0" baseline="0"/>
        </a:p>
        <a:p>
          <a:r>
            <a:rPr lang="en-GB" sz="1100" b="0" baseline="0"/>
            <a:t>The usage of voice mail and international plans does not exactly follow the pattern we would expect based on the previously performed significance testing. Voice mail plan was shown to likely have a protective effect on the likelihood to churn with customer who had a voice mail plan being less likely to churn. International plan usage was found to have a detrimental effect on likelilhood to churn, with customers using an international plan being more likely to churn.</a:t>
          </a:r>
        </a:p>
        <a:p>
          <a:endParaRPr lang="en-GB" sz="1100" b="0" baseline="0"/>
        </a:p>
        <a:p>
          <a:r>
            <a:rPr lang="en-GB" sz="1100" b="0" baseline="0"/>
            <a:t>Despite this, the data shows that  even though New Jersey has the highest rate of voice mail plan usage of the 5 states among its churned customers, it still has the overall highest churn rate. Similarly, Maryland has the highest rate of international plan usage among its churned customers, yet its overall churn rate is not any higher than Minnesota, West Virginia or Texas, which all have substantially lower international plan usage rates. Overall, whne looking at voice mail plan usage or international plan usage across all states, we would expect states with the highest churn rate to also have either some of the lowest voice mail plan usage or the highest international plan usage. This is, however, not the case, as the states with the highest chunr rate are very spread out int terms of the percentage of churned cusomters there who use plans.</a:t>
          </a:r>
        </a:p>
        <a:p>
          <a:r>
            <a:rPr lang="en-GB" sz="1100" b="0" baseline="0"/>
            <a:t>Similarly, the average total daily minutes per state does not match what we would expect, as the states with the highest churn rate have a wide spread of average total daytime minutes.</a:t>
          </a:r>
        </a:p>
      </xdr:txBody>
    </xdr:sp>
    <xdr:clientData/>
  </xdr:twoCellAnchor>
  <xdr:twoCellAnchor>
    <xdr:from>
      <xdr:col>2</xdr:col>
      <xdr:colOff>254000</xdr:colOff>
      <xdr:row>47</xdr:row>
      <xdr:rowOff>174626</xdr:rowOff>
    </xdr:from>
    <xdr:to>
      <xdr:col>9</xdr:col>
      <xdr:colOff>428625</xdr:colOff>
      <xdr:row>68</xdr:row>
      <xdr:rowOff>47625</xdr:rowOff>
    </xdr:to>
    <xdr:graphicFrame macro="">
      <xdr:nvGraphicFramePr>
        <xdr:cNvPr id="22" name="Chart 21">
          <a:extLst>
            <a:ext uri="{FF2B5EF4-FFF2-40B4-BE49-F238E27FC236}">
              <a16:creationId xmlns:a16="http://schemas.microsoft.com/office/drawing/2014/main" id="{42A2288E-8F13-8967-CDB6-2F97E189C2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222250</xdr:colOff>
      <xdr:row>69</xdr:row>
      <xdr:rowOff>65086</xdr:rowOff>
    </xdr:from>
    <xdr:to>
      <xdr:col>9</xdr:col>
      <xdr:colOff>396875</xdr:colOff>
      <xdr:row>89</xdr:row>
      <xdr:rowOff>158750</xdr:rowOff>
    </xdr:to>
    <xdr:graphicFrame macro="">
      <xdr:nvGraphicFramePr>
        <xdr:cNvPr id="23" name="Chart 22">
          <a:extLst>
            <a:ext uri="{FF2B5EF4-FFF2-40B4-BE49-F238E27FC236}">
              <a16:creationId xmlns:a16="http://schemas.microsoft.com/office/drawing/2014/main" id="{78651D93-7783-D3C8-B279-D6D86BEA79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698501</xdr:colOff>
      <xdr:row>53</xdr:row>
      <xdr:rowOff>176211</xdr:rowOff>
    </xdr:from>
    <xdr:to>
      <xdr:col>22</xdr:col>
      <xdr:colOff>349250</xdr:colOff>
      <xdr:row>74</xdr:row>
      <xdr:rowOff>31750</xdr:rowOff>
    </xdr:to>
    <xdr:graphicFrame macro="">
      <xdr:nvGraphicFramePr>
        <xdr:cNvPr id="24" name="Chart 23">
          <a:extLst>
            <a:ext uri="{FF2B5EF4-FFF2-40B4-BE49-F238E27FC236}">
              <a16:creationId xmlns:a16="http://schemas.microsoft.com/office/drawing/2014/main" id="{3369CC64-AABA-4D08-DCE0-CD4327DF4D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elsea Jones" refreshedDate="45549.479086342595" createdVersion="8" refreshedVersion="8" minRefreshableVersion="3" recordCount="4250" xr:uid="{87298247-2414-8A46-992B-E69F43FC734A}">
  <cacheSource type="worksheet">
    <worksheetSource name="train3"/>
  </cacheSource>
  <cacheFields count="20">
    <cacheField name="state" numFmtId="0">
      <sharedItems count="51">
        <s v="OH"/>
        <s v="NJ"/>
        <s v="OK"/>
        <s v="MA"/>
        <s v="MO"/>
        <s v="LA"/>
        <s v="WV"/>
        <s v="IN"/>
        <s v="RI"/>
        <s v="IA"/>
        <s v="MT"/>
        <s v="NY"/>
        <s v="ID"/>
        <s v="VA"/>
        <s v="TX"/>
        <s v="FL"/>
        <s v="CO"/>
        <s v="AZ"/>
        <s v="SC"/>
        <s v="WY"/>
        <s v="HI"/>
        <s v="NH"/>
        <s v="AK"/>
        <s v="GA"/>
        <s v="MD"/>
        <s v="AR"/>
        <s v="WI"/>
        <s v="OR"/>
        <s v="MI"/>
        <s v="DE"/>
        <s v="UT"/>
        <s v="CA"/>
        <s v="SD"/>
        <s v="NC"/>
        <s v="WA"/>
        <s v="MN"/>
        <s v="NM"/>
        <s v="NV"/>
        <s v="DC"/>
        <s v="VT"/>
        <s v="KY"/>
        <s v="ME"/>
        <s v="MS"/>
        <s v="AL"/>
        <s v="NE"/>
        <s v="KS"/>
        <s v="TN"/>
        <s v="IL"/>
        <s v="PA"/>
        <s v="CT"/>
        <s v="ND"/>
      </sharedItems>
    </cacheField>
    <cacheField name="Years with company" numFmtId="2">
      <sharedItems containsSemiMixedTypes="0" containsString="0" containsNumber="1" minValue="8.3333333333333329E-2" maxValue="20.25" count="215">
        <n v="8.9166666666666661"/>
        <n v="11.416666666666666"/>
        <n v="7"/>
        <n v="6.25"/>
        <n v="10.083333333333334"/>
        <n v="12.25"/>
        <n v="9.75"/>
        <n v="11.75"/>
        <n v="5.416666666666667"/>
        <n v="6.166666666666667"/>
        <n v="14"/>
        <n v="7.916666666666667"/>
        <n v="13.416666666666666"/>
        <n v="7.083333333333333"/>
        <n v="6.333333333333333"/>
        <n v="6.083333333333333"/>
        <n v="6.416666666666667"/>
        <n v="10.833333333333334"/>
        <n v="9.25"/>
        <n v="11"/>
        <n v="4.75"/>
        <n v="4.5"/>
        <n v="1.6666666666666667"/>
        <n v="4.083333333333333"/>
        <n v="1"/>
        <n v="3"/>
        <n v="6.5"/>
        <n v="11.333333333333334"/>
        <n v="8.1666666666666661"/>
        <n v="11.25"/>
        <n v="2.8333333333333335"/>
        <n v="13.333333333333334"/>
        <n v="5.333333333333333"/>
        <n v="4.916666666666667"/>
        <n v="11.833333333333334"/>
        <n v="8.0833333333333339"/>
        <n v="4.333333333333333"/>
        <n v="5"/>
        <n v="0.83333333333333337"/>
        <n v="8"/>
        <n v="6.75"/>
        <n v="10.416666666666666"/>
        <n v="14.5"/>
        <n v="9.6666666666666661"/>
        <n v="12.416666666666666"/>
        <n v="3.1666666666666665"/>
        <n v="3.3333333333333335"/>
        <n v="3.5833333333333335"/>
        <n v="9.4166666666666661"/>
        <n v="10.5"/>
        <n v="12.5"/>
        <n v="11.5"/>
        <n v="13.5"/>
        <n v="7.5"/>
        <n v="4.166666666666667"/>
        <n v="6.833333333333333"/>
        <n v="12"/>
        <n v="3.8333333333333335"/>
        <n v="5.833333333333333"/>
        <n v="10.666666666666666"/>
        <n v="7.833333333333333"/>
        <n v="12.916666666666666"/>
        <n v="6.666666666666667"/>
        <n v="8.25"/>
        <n v="10"/>
        <n v="9"/>
        <n v="10.166666666666666"/>
        <n v="7.75"/>
        <n v="13.083333333333334"/>
        <n v="5.25"/>
        <n v="3.4166666666666665"/>
        <n v="16.083333333333332"/>
        <n v="5.083333333333333"/>
        <n v="7.666666666666667"/>
        <n v="13.583333333333334"/>
        <n v="7.583333333333333"/>
        <n v="10.583333333333334"/>
        <n v="9.1666666666666661"/>
        <n v="8.5833333333333339"/>
        <n v="12.083333333333334"/>
        <n v="4.666666666666667"/>
        <n v="12.583333333333334"/>
        <n v="6.916666666666667"/>
        <n v="11.583333333333334"/>
        <n v="0.5"/>
        <n v="9.5833333333333339"/>
        <n v="5.166666666666667"/>
        <n v="15.416666666666666"/>
        <n v="12.333333333333334"/>
        <n v="2.6666666666666665"/>
        <n v="5.666666666666667"/>
        <n v="2.0833333333333335"/>
        <n v="14.916666666666666"/>
        <n v="5.583333333333333"/>
        <n v="1.5833333333333333"/>
        <n v="14.166666666666666"/>
        <n v="8.8333333333333339"/>
        <n v="4.25"/>
        <n v="9.8333333333333339"/>
        <n v="17.333333333333332"/>
        <n v="10.916666666666666"/>
        <n v="4.416666666666667"/>
        <n v="8.75"/>
        <n v="5.5"/>
        <n v="2.9166666666666665"/>
        <n v="7.333333333333333"/>
        <n v="10.25"/>
        <n v="3.75"/>
        <n v="8.3333333333333339"/>
        <n v="17.916666666666668"/>
        <n v="1.8333333333333333"/>
        <n v="2.75"/>
        <n v="7.166666666666667"/>
        <n v="9.5"/>
        <n v="2"/>
        <n v="9.9166666666666661"/>
        <n v="8.4166666666666661"/>
        <n v="12.166666666666666"/>
        <n v="11.916666666666666"/>
        <n v="4"/>
        <n v="13.916666666666666"/>
        <n v="7.416666666666667"/>
        <n v="16.583333333333332"/>
        <n v="13.833333333333334"/>
        <n v="13.166666666666666"/>
        <n v="16.333333333333332"/>
        <n v="9.3333333333333339"/>
        <n v="17.416666666666668"/>
        <n v="1.3333333333333333"/>
        <n v="3.25"/>
        <n v="8.6666666666666661"/>
        <n v="10.75"/>
        <n v="4.583333333333333"/>
        <n v="3.6666666666666665"/>
        <n v="6.583333333333333"/>
        <n v="13.25"/>
        <n v="16.166666666666668"/>
        <n v="7.25"/>
        <n v="1.75"/>
        <n v="11.083333333333334"/>
        <n v="18.666666666666668"/>
        <n v="11.666666666666666"/>
        <n v="4.833333333333333"/>
        <n v="9.0833333333333339"/>
        <n v="5.916666666666667"/>
        <n v="6"/>
        <n v="10.333333333333334"/>
        <n v="8.5"/>
        <n v="13.75"/>
        <n v="1.5"/>
        <n v="2.5"/>
        <n v="15.833333333333334"/>
        <n v="3.9166666666666665"/>
        <n v="12.666666666666666"/>
        <n v="2.1666666666666665"/>
        <n v="5.75"/>
        <n v="2.5833333333333335"/>
        <n v="15.5"/>
        <n v="14.25"/>
        <n v="2.3333333333333335"/>
        <n v="12.75"/>
        <n v="14.333333333333334"/>
        <n v="14.083333333333334"/>
        <n v="1.0833333333333333"/>
        <n v="15.75"/>
        <n v="14.666666666666666"/>
        <n v="13"/>
        <n v="3.0833333333333335"/>
        <n v="2.25"/>
        <n v="11.166666666666666"/>
        <n v="20.25"/>
        <n v="3.5"/>
        <n v="1.9166666666666667"/>
        <n v="8.3333333333333329E-2"/>
        <n v="16.666666666666668"/>
        <n v="0.41666666666666669"/>
        <n v="14.833333333333334"/>
        <n v="15.083333333333334"/>
        <n v="15.166666666666666"/>
        <n v="18.083333333333332"/>
        <n v="13.666666666666666"/>
        <n v="14.75"/>
        <n v="0.91666666666666663"/>
        <n v="0.75"/>
        <n v="14.416666666666666"/>
        <n v="12.833333333333334"/>
        <n v="2.4166666666666665"/>
        <n v="15"/>
        <n v="0.25"/>
        <n v="0.16666666666666666"/>
        <n v="0.58333333333333337"/>
        <n v="19.333333333333332"/>
        <n v="16"/>
        <n v="16.25"/>
        <n v="16.416666666666668"/>
        <n v="18.75"/>
        <n v="15.916666666666666"/>
        <n v="16.75"/>
        <n v="1.25"/>
        <n v="1.4166666666666667"/>
        <n v="15.25"/>
        <n v="17.666666666666668"/>
        <n v="17.5"/>
        <n v="14.583333333333334"/>
        <n v="0.33333333333333331"/>
        <n v="15.333333333333334"/>
        <n v="15.666666666666666"/>
        <n v="17"/>
        <n v="18.416666666666668"/>
        <n v="15.583333333333334"/>
        <n v="1.1666666666666667"/>
        <n v="18"/>
        <n v="18.5"/>
        <n v="0.66666666666666663"/>
        <n v="16.833333333333332"/>
      </sharedItems>
    </cacheField>
    <cacheField name="area_code" numFmtId="0">
      <sharedItems containsSemiMixedTypes="0" containsString="0" containsNumber="1" containsInteger="1" minValue="408" maxValue="510" count="3">
        <n v="415"/>
        <n v="408"/>
        <n v="510"/>
      </sharedItems>
    </cacheField>
    <cacheField name="international_plan" numFmtId="0">
      <sharedItems containsSemiMixedTypes="0" containsString="0" containsNumber="1" containsInteger="1" minValue="0" maxValue="1" count="2">
        <n v="0"/>
        <n v="1"/>
      </sharedItems>
    </cacheField>
    <cacheField name="voice_mail_plan" numFmtId="0">
      <sharedItems containsSemiMixedTypes="0" containsString="0" containsNumber="1" containsInteger="1" minValue="0" maxValue="1" count="2">
        <n v="1"/>
        <n v="0"/>
      </sharedItems>
    </cacheField>
    <cacheField name="number_vmail_messages" numFmtId="0">
      <sharedItems containsSemiMixedTypes="0" containsString="0" containsNumber="1" containsInteger="1" minValue="0" maxValue="52"/>
    </cacheField>
    <cacheField name="total_day_minutes" numFmtId="0">
      <sharedItems containsSemiMixedTypes="0" containsString="0" containsNumber="1" minValue="0" maxValue="351.5" count="1843">
        <n v="161.6"/>
        <n v="243.4"/>
        <n v="299.39999999999998"/>
        <n v="166.7"/>
        <n v="218.2"/>
        <n v="157"/>
        <n v="184.5"/>
        <n v="258.60000000000002"/>
        <n v="129.1"/>
        <n v="187.7"/>
        <n v="128.80000000000001"/>
        <n v="156.6"/>
        <n v="332.9"/>
        <n v="196.4"/>
        <n v="189.7"/>
        <n v="224.4"/>
        <n v="155.1"/>
        <n v="62.4"/>
        <n v="183"/>
        <n v="110.4"/>
        <n v="81.099999999999994"/>
        <n v="213"/>
        <n v="134.30000000000001"/>
        <n v="190"/>
        <n v="119.3"/>
        <n v="226.1"/>
        <n v="249.6"/>
        <n v="176.8"/>
        <n v="146.30000000000001"/>
        <n v="130.80000000000001"/>
        <n v="203.9"/>
        <n v="126.3"/>
        <n v="173.1"/>
        <n v="124.8"/>
        <n v="85.8"/>
        <n v="154"/>
        <n v="120.9"/>
        <n v="211.3"/>
        <n v="187"/>
        <n v="133.19999999999999"/>
        <n v="191.9"/>
        <n v="220.6"/>
        <n v="186.1"/>
        <n v="160.19999999999999"/>
        <n v="175.5"/>
        <n v="126.9"/>
        <n v="198.4"/>
        <n v="229.3"/>
        <n v="192.1"/>
        <n v="268.60000000000002"/>
        <n v="180.7"/>
        <n v="131.19999999999999"/>
        <n v="148.1"/>
        <n v="251.5"/>
        <n v="125.2"/>
        <n v="211.6"/>
        <n v="178.9"/>
        <n v="241.8"/>
        <n v="224.9"/>
        <n v="248.6"/>
        <n v="203.4"/>
        <n v="235.8"/>
        <n v="157.1"/>
        <n v="300.3"/>
        <n v="61.6"/>
        <n v="214.1"/>
        <n v="170.2"/>
        <n v="201.1"/>
        <n v="215.4"/>
        <n v="249.5"/>
        <n v="179.3"/>
        <n v="157.9"/>
        <n v="214.3"/>
        <n v="154.1"/>
        <n v="237.9"/>
        <n v="143.9"/>
        <n v="124.3"/>
        <n v="252.9"/>
        <n v="179.1"/>
        <n v="160.1"/>
        <n v="198.2"/>
        <n v="212.1"/>
        <n v="251.8"/>
        <n v="161.19999999999999"/>
        <n v="178.3"/>
        <n v="135"/>
        <n v="170.5"/>
        <n v="238.1"/>
        <n v="281.39999999999998"/>
        <n v="117.9"/>
        <n v="229.8"/>
        <n v="165"/>
        <n v="161"/>
        <n v="126.7"/>
        <n v="58.9"/>
        <n v="196.8"/>
        <n v="162.6"/>
        <n v="282.5"/>
        <n v="210.2"/>
        <n v="213.8"/>
        <n v="190.7"/>
        <n v="170.9"/>
        <n v="154.19999999999999"/>
        <n v="201.4"/>
        <n v="70.7"/>
        <n v="187.5"/>
        <n v="91.7"/>
        <n v="145.5"/>
        <n v="166.3"/>
        <n v="231"/>
        <n v="200.3"/>
        <n v="197"/>
        <n v="129.9"/>
        <n v="183.2"/>
        <n v="205"/>
        <n v="148.5"/>
        <n v="192.6"/>
        <n v="246.5"/>
        <n v="167.1"/>
        <n v="181.5"/>
        <n v="257.7"/>
        <n v="193.8"/>
        <n v="102.8"/>
        <n v="187.9"/>
        <n v="226"/>
        <n v="260.39999999999998"/>
        <n v="178.7"/>
        <n v="337.4"/>
        <n v="157.6"/>
        <n v="183.6"/>
        <n v="142.1"/>
        <n v="217.1"/>
        <n v="98.9"/>
        <n v="189.8"/>
        <n v="202"/>
        <n v="170.1"/>
        <n v="230.9"/>
        <n v="237.1"/>
        <n v="116.8"/>
        <n v="219.2"/>
        <n v="252.6"/>
        <n v="147.1"/>
        <n v="173.5"/>
        <n v="232.1"/>
        <n v="197.1"/>
        <n v="58.2"/>
        <n v="115.6"/>
        <n v="259.89999999999998"/>
        <n v="158.69999999999999"/>
        <n v="271.60000000000002"/>
        <n v="232.4"/>
        <n v="176.9"/>
        <n v="209.9"/>
        <n v="137.5"/>
        <n v="289.5"/>
        <n v="198.1"/>
        <n v="149.69999999999999"/>
        <n v="326.5"/>
        <n v="292.89999999999998"/>
        <n v="83"/>
        <n v="145.69999999999999"/>
        <n v="182.3"/>
        <n v="218"/>
        <n v="140.6"/>
        <n v="152.69999999999999"/>
        <n v="106.7"/>
        <n v="243.8"/>
        <n v="194.4"/>
        <n v="213.9"/>
        <n v="217.2"/>
        <n v="241.1"/>
        <n v="203.5"/>
        <n v="180"/>
        <n v="223"/>
        <n v="166"/>
        <n v="136.1"/>
        <n v="149.30000000000001"/>
        <n v="65.400000000000006"/>
        <n v="213.4"/>
        <n v="206.9"/>
        <n v="186.2"/>
        <n v="196.6"/>
        <n v="312"/>
        <n v="199"/>
        <n v="203.1"/>
        <n v="168.8"/>
        <n v="134.4"/>
        <n v="202.6"/>
        <n v="74.5"/>
        <n v="83.6"/>
        <n v="220.2"/>
        <n v="135.1"/>
        <n v="225"/>
        <n v="110.3"/>
        <n v="60"/>
        <n v="214.8"/>
        <n v="181.8"/>
        <n v="157.4"/>
        <n v="207.9"/>
        <n v="119"/>
        <n v="143.69999999999999"/>
        <n v="165.9"/>
        <n v="138.6"/>
        <n v="84.7"/>
        <n v="62.6"/>
        <n v="155.19999999999999"/>
        <n v="164.9"/>
        <n v="134.5"/>
        <n v="143.30000000000001"/>
        <n v="168.3"/>
        <n v="262.39999999999998"/>
        <n v="206.2"/>
        <n v="225.8"/>
        <n v="138.30000000000001"/>
        <n v="160"/>
        <n v="206.6"/>
        <n v="134.69999999999999"/>
        <n v="214.4"/>
        <n v="192.8"/>
        <n v="151.1"/>
        <n v="218.9"/>
        <n v="192.7"/>
        <n v="204.4"/>
        <n v="172.3"/>
        <n v="211.7"/>
        <n v="147.5"/>
        <n v="206.4"/>
        <n v="205.9"/>
        <n v="207.6"/>
        <n v="303.89999999999998"/>
        <n v="230.6"/>
        <n v="99.5"/>
        <n v="177.1"/>
        <n v="172.7"/>
        <n v="204.2"/>
        <n v="85.7"/>
        <n v="215.5"/>
        <n v="171.7"/>
        <n v="266.60000000000002"/>
        <n v="158"/>
        <n v="92"/>
        <n v="234"/>
        <n v="272.10000000000002"/>
        <n v="296.39999999999998"/>
        <n v="227.2"/>
        <n v="248.7"/>
        <n v="236.3"/>
        <n v="205.6"/>
        <n v="94.1"/>
        <n v="60.4"/>
        <n v="121"/>
        <n v="117.8"/>
        <n v="176.3"/>
        <n v="138.69999999999999"/>
        <n v="86.3"/>
        <n v="207"/>
        <n v="58.8"/>
        <n v="68.7"/>
        <n v="239.2"/>
        <n v="198.3"/>
        <n v="205.2"/>
        <n v="272.60000000000002"/>
        <n v="128.30000000000001"/>
        <n v="169.6"/>
        <n v="214.7"/>
        <n v="169.2"/>
        <n v="194.1"/>
        <n v="225.1"/>
        <n v="221.8"/>
        <n v="64.599999999999994"/>
        <n v="154.6"/>
        <n v="260.2"/>
        <n v="155.9"/>
        <n v="182.5"/>
        <n v="220.1"/>
        <n v="152.19999999999999"/>
        <n v="236.2"/>
        <n v="134.19999999999999"/>
        <n v="150.1"/>
        <n v="257.10000000000002"/>
        <n v="124.4"/>
        <n v="141.69999999999999"/>
        <n v="230"/>
        <n v="162.30000000000001"/>
        <n v="193.3"/>
        <n v="78.2"/>
        <n v="83.4"/>
        <n v="201.8"/>
        <n v="164.8"/>
        <n v="214"/>
        <n v="205.7"/>
        <n v="165.5"/>
        <n v="221"/>
        <n v="242.1"/>
        <n v="151.6"/>
        <n v="176.2"/>
        <n v="196"/>
        <n v="159.5"/>
        <n v="230.2"/>
        <n v="210.5"/>
        <n v="102"/>
        <n v="168.4"/>
        <n v="105.6"/>
        <n v="206.5"/>
        <n v="229.6"/>
        <n v="278.3"/>
        <n v="167.3"/>
        <n v="221.1"/>
        <n v="145.80000000000001"/>
        <n v="222.8"/>
        <n v="264.3"/>
        <n v="146"/>
        <n v="127.3"/>
        <n v="178.8"/>
        <n v="97.2"/>
        <n v="259.8"/>
        <n v="169.5"/>
        <n v="171.5"/>
        <n v="239.9"/>
        <n v="142.30000000000001"/>
        <n v="184.1"/>
        <n v="203.8"/>
        <n v="248.8"/>
        <n v="221.6"/>
        <n v="192.9"/>
        <n v="122.4"/>
        <n v="104.9"/>
        <n v="173.2"/>
        <n v="119.4"/>
        <n v="250.3"/>
        <n v="155"/>
        <n v="288.7"/>
        <n v="240.4"/>
        <n v="278"/>
        <n v="153.5"/>
        <n v="273.39999999999998"/>
        <n v="155.30000000000001"/>
        <n v="246.8"/>
        <n v="165.4"/>
        <n v="286.7"/>
        <n v="127.9"/>
        <n v="225.5"/>
        <n v="149"/>
        <n v="198.9"/>
        <n v="256.39999999999998"/>
        <n v="264.8"/>
        <n v="98.2"/>
        <n v="159.80000000000001"/>
        <n v="184"/>
        <n v="261.8"/>
        <n v="147.9"/>
        <n v="106.4"/>
        <n v="133.69999999999999"/>
        <n v="178.2"/>
        <n v="226.2"/>
        <n v="240.3"/>
        <n v="75"/>
        <n v="69.099999999999994"/>
        <n v="96.6"/>
        <n v="214.6"/>
        <n v="149.80000000000001"/>
        <n v="190.4"/>
        <n v="181.4"/>
        <n v="155.69999999999999"/>
        <n v="149.9"/>
        <n v="222.3"/>
        <n v="149.4"/>
        <n v="233.8"/>
        <n v="242.9"/>
        <n v="150.4"/>
        <n v="130.69999999999999"/>
        <n v="119.6"/>
        <n v="273.60000000000002"/>
        <n v="156.1"/>
        <n v="114.3"/>
        <n v="216.9"/>
        <n v="206.3"/>
        <n v="159.30000000000001"/>
        <n v="143.1"/>
        <n v="186.6"/>
        <n v="170.8"/>
        <n v="124"/>
        <n v="172.8"/>
        <n v="217.4"/>
        <n v="265.89999999999998"/>
        <n v="168.2"/>
        <n v="202.9"/>
        <n v="261.39999999999998"/>
        <n v="73.3"/>
        <n v="253.7"/>
        <n v="45"/>
        <n v="231.3"/>
        <n v="227.4"/>
        <n v="40.9"/>
        <n v="68.5"/>
        <n v="163"/>
        <n v="213.7"/>
        <n v="201.3"/>
        <n v="48.4"/>
        <n v="166.5"/>
        <n v="216.6"/>
        <n v="107.8"/>
        <n v="141.30000000000001"/>
        <n v="237.5"/>
        <n v="234.5"/>
        <n v="103.1"/>
        <n v="129.5"/>
        <n v="279.8"/>
        <n v="136.80000000000001"/>
        <n v="100.1"/>
        <n v="288.10000000000002"/>
        <n v="194.6"/>
        <n v="194.5"/>
        <n v="174.1"/>
        <n v="131.80000000000001"/>
        <n v="160.6"/>
        <n v="200.7"/>
        <n v="145.6"/>
        <n v="229.4"/>
        <n v="211"/>
        <n v="121.5"/>
        <n v="216"/>
        <n v="293"/>
        <n v="74.3"/>
        <n v="62.3"/>
        <n v="228.6"/>
        <n v="228.1"/>
        <n v="309.89999999999998"/>
        <n v="183.8"/>
        <n v="186.7"/>
        <n v="209.4"/>
        <n v="223.2"/>
        <n v="164.2"/>
        <n v="150.5"/>
        <n v="234.2"/>
        <n v="55.3"/>
        <n v="89.7"/>
        <n v="80.2"/>
        <n v="125.7"/>
        <n v="207.2"/>
        <n v="157.5"/>
        <n v="160.4"/>
        <n v="102.6"/>
        <n v="202.8"/>
        <n v="57.5"/>
        <n v="169.9"/>
        <n v="335.5"/>
        <n v="139.5"/>
        <n v="187.8"/>
        <n v="193.7"/>
        <n v="156.4"/>
        <n v="220.7"/>
        <n v="239.8"/>
        <n v="172"/>
        <n v="128.19999999999999"/>
        <n v="130.19999999999999"/>
        <n v="195.4"/>
        <n v="293.3"/>
        <n v="191.3"/>
        <n v="209.6"/>
        <n v="215.7"/>
        <n v="161.4"/>
        <n v="144.19999999999999"/>
        <n v="256.2"/>
        <n v="112.7"/>
        <n v="194.8"/>
        <n v="100.8"/>
        <n v="82.5"/>
        <n v="146.4"/>
        <n v="177.9"/>
        <n v="150.69999999999999"/>
        <n v="180.1"/>
        <n v="265.3"/>
        <n v="128.6"/>
        <n v="161.5"/>
        <n v="165.3"/>
        <n v="195"/>
        <n v="205.5"/>
        <n v="192"/>
        <n v="261.7"/>
        <n v="235.5"/>
        <n v="263.8"/>
        <n v="183.4"/>
        <n v="175.6"/>
        <n v="242.5"/>
        <n v="151"/>
        <n v="138.1"/>
        <n v="264.7"/>
        <n v="282.3"/>
        <n v="205.3"/>
        <n v="252"/>
        <n v="231.2"/>
        <n v="200.1"/>
        <n v="266.7"/>
        <n v="175.3"/>
        <n v="125.1"/>
        <n v="241.9"/>
        <n v="222.4"/>
        <n v="189.5"/>
        <n v="123.1"/>
        <n v="256.7"/>
        <n v="159.1"/>
        <n v="30.9"/>
        <n v="187.4"/>
        <n v="277.5"/>
        <n v="147.19999999999999"/>
        <n v="185.8"/>
        <n v="155.4"/>
        <n v="97.6"/>
        <n v="206"/>
        <n v="216.8"/>
        <n v="103.3"/>
        <n v="139.4"/>
        <n v="191.2"/>
        <n v="221.7"/>
        <n v="215.6"/>
        <n v="94.7"/>
        <n v="203.2"/>
        <n v="195.3"/>
        <n v="114.4"/>
        <n v="175.9"/>
        <n v="249.9"/>
        <n v="210.7"/>
        <n v="190.3"/>
        <n v="87.2"/>
        <n v="224.8"/>
        <n v="261.2"/>
        <n v="196.5"/>
        <n v="271.2"/>
        <n v="300.39999999999998"/>
        <n v="57.1"/>
        <n v="145"/>
        <n v="34"/>
        <n v="193.4"/>
        <n v="161.30000000000001"/>
        <n v="150.6"/>
        <n v="184.6"/>
        <n v="121.1"/>
        <n v="182.1"/>
        <n v="109.6"/>
        <n v="115.8"/>
        <n v="276.60000000000002"/>
        <n v="179.4"/>
        <n v="187.3"/>
        <n v="201.2"/>
        <n v="189.6"/>
        <n v="186.8"/>
        <n v="244.9"/>
        <n v="187.1"/>
        <n v="170.7"/>
        <n v="169.4"/>
        <n v="254.4"/>
        <n v="127.7"/>
        <n v="219.1"/>
        <n v="161.9"/>
        <n v="241.7"/>
        <n v="62.8"/>
        <n v="281.10000000000002"/>
        <n v="228.2"/>
        <n v="265.60000000000002"/>
        <n v="214.9"/>
        <n v="110.5"/>
        <n v="137.80000000000001"/>
        <n v="271.5"/>
        <n v="180.4"/>
        <n v="153.69999999999999"/>
        <n v="261.3"/>
        <n v="246.2"/>
        <n v="191"/>
        <n v="208.3"/>
        <n v="253"/>
        <n v="202.3"/>
        <n v="127.1"/>
        <n v="186.9"/>
        <n v="194"/>
        <n v="234.8"/>
        <n v="123.7"/>
        <n v="173.9"/>
        <n v="130.9"/>
        <n v="314.60000000000002"/>
        <n v="227.9"/>
        <n v="95.5"/>
        <n v="185.3"/>
        <n v="105.8"/>
        <n v="172.1"/>
        <n v="119.1"/>
        <n v="194.2"/>
        <n v="198.8"/>
        <n v="167.7"/>
        <n v="202.2"/>
        <n v="322.5"/>
        <n v="216.2"/>
        <n v="76.400000000000006"/>
        <n v="72.7"/>
        <n v="210.4"/>
        <n v="127.2"/>
        <n v="99.3"/>
        <n v="224.7"/>
        <n v="176.6"/>
        <n v="180.6"/>
        <n v="125.9"/>
        <n v="237.6"/>
        <n v="274.3"/>
        <n v="199.6"/>
        <n v="217.7"/>
        <n v="256.3"/>
        <n v="267.89999999999998"/>
        <n v="179.2"/>
        <n v="163.6"/>
        <n v="209.8"/>
        <n v="180.9"/>
        <n v="206.7"/>
        <n v="166.8"/>
        <n v="127"/>
        <n v="267.39999999999998"/>
        <n v="281"/>
        <n v="270.8"/>
        <n v="171.2"/>
        <n v="162.80000000000001"/>
        <n v="254.8"/>
        <n v="254.9"/>
        <n v="107.7"/>
        <n v="158.80000000000001"/>
        <n v="198.5"/>
        <n v="178.4"/>
        <n v="110.9"/>
        <n v="166.9"/>
        <n v="244.8"/>
        <n v="120.8"/>
        <n v="215.9"/>
        <n v="321.60000000000002"/>
        <n v="166.6"/>
        <n v="214.2"/>
        <n v="260"/>
        <n v="118.1"/>
        <n v="190.2"/>
        <n v="82.2"/>
        <n v="163.80000000000001"/>
        <n v="287.3"/>
        <n v="101.2"/>
        <n v="109.1"/>
        <n v="110.1"/>
        <n v="111"/>
        <n v="144.80000000000001"/>
        <n v="135.4"/>
        <n v="84.2"/>
        <n v="209.1"/>
        <n v="130.1"/>
        <n v="67.7"/>
        <n v="200.4"/>
        <n v="125.8"/>
        <n v="226.3"/>
        <n v="120.5"/>
        <n v="91.1"/>
        <n v="167.9"/>
        <n v="257.39999999999998"/>
        <n v="174.4"/>
        <n v="159.69999999999999"/>
        <n v="237.2"/>
        <n v="153.80000000000001"/>
        <n v="205.1"/>
        <n v="175.7"/>
        <n v="154.4"/>
        <n v="150"/>
        <n v="199.2"/>
        <n v="217.6"/>
        <n v="175.4"/>
        <n v="152"/>
        <n v="174.9"/>
        <n v="176.4"/>
        <n v="160.9"/>
        <n v="228.7"/>
        <n v="144"/>
        <n v="135.9"/>
        <n v="334.3"/>
        <n v="130.5"/>
        <n v="105.4"/>
        <n v="188.9"/>
        <n v="111.8"/>
        <n v="212.4"/>
        <n v="346.8"/>
        <n v="113.9"/>
        <n v="275.39999999999998"/>
        <n v="190.6"/>
        <n v="116.1"/>
        <n v="217.3"/>
        <n v="207.7"/>
        <n v="125.3"/>
        <n v="169.3"/>
        <n v="97.4"/>
        <n v="246.4"/>
        <n v="156.19999999999999"/>
        <n v="114.8"/>
        <n v="232.5"/>
        <n v="143.6"/>
        <n v="176.7"/>
        <n v="263.39999999999998"/>
        <n v="167.8"/>
        <n v="142.5"/>
        <n v="133"/>
        <n v="95"/>
        <n v="94.4"/>
        <n v="142.6"/>
        <n v="111.9"/>
        <n v="122.8"/>
        <n v="189.3"/>
        <n v="93.5"/>
        <n v="158.6"/>
        <n v="243.2"/>
        <n v="220.9"/>
        <n v="144.4"/>
        <n v="212.3"/>
        <n v="147"/>
        <n v="96.2"/>
        <n v="123"/>
        <n v="193"/>
        <n v="116.7"/>
        <n v="93.8"/>
        <n v="239.5"/>
        <n v="232.8"/>
        <n v="162"/>
        <n v="25.9"/>
        <n v="322.3"/>
        <n v="191.5"/>
        <n v="291.10000000000002"/>
        <n v="208.8"/>
        <n v="255.9"/>
        <n v="252.7"/>
        <n v="132.1"/>
        <n v="217"/>
        <n v="101.9"/>
        <n v="211.5"/>
        <n v="185.2"/>
        <n v="245.2"/>
        <n v="274.39999999999998"/>
        <n v="98.4"/>
        <n v="279.89999999999998"/>
        <n v="187.2"/>
        <n v="276.2"/>
        <n v="217.8"/>
        <n v="190.5"/>
        <n v="179.9"/>
        <n v="235.9"/>
        <n v="140.4"/>
        <n v="144.6"/>
        <n v="189"/>
        <n v="101"/>
        <n v="165.1"/>
        <n v="189.1"/>
        <n v="131.5"/>
        <n v="166.4"/>
        <n v="87.7"/>
        <n v="35.1"/>
        <n v="78.5"/>
        <n v="251.6"/>
        <n v="270.3"/>
        <n v="216.7"/>
        <n v="262.2"/>
        <n v="173.6"/>
        <n v="95.4"/>
        <n v="131.6"/>
        <n v="112.2"/>
        <n v="172.5"/>
        <n v="307.10000000000002"/>
        <n v="125.6"/>
        <n v="199.3"/>
        <n v="92.8"/>
        <n v="193.2"/>
        <n v="113.2"/>
        <n v="166.2"/>
        <n v="207.8"/>
        <n v="245.4"/>
        <n v="287.10000000000002"/>
        <n v="192.3"/>
        <n v="141.9"/>
        <n v="220.5"/>
        <n v="143.5"/>
        <n v="156"/>
        <n v="235.1"/>
        <n v="247.8"/>
        <n v="221.2"/>
        <n v="231.8"/>
        <n v="83.5"/>
        <n v="183.3"/>
        <n v="236.8"/>
        <n v="134"/>
        <n v="191.4"/>
        <n v="174.8"/>
        <n v="275.2"/>
        <n v="174"/>
        <n v="107.9"/>
        <n v="221.3"/>
        <n v="141.1"/>
        <n v="178.6"/>
        <n v="139"/>
        <n v="84.9"/>
        <n v="217.9"/>
        <n v="243"/>
        <n v="159"/>
        <n v="150.9"/>
        <n v="219.9"/>
        <n v="168"/>
        <n v="162.1"/>
        <n v="256.8"/>
        <n v="140.1"/>
        <n v="194.3"/>
        <n v="117.6"/>
        <n v="243.1"/>
        <n v="145.4"/>
        <n v="186.4"/>
        <n v="76.099999999999994"/>
        <n v="260.8"/>
        <n v="211.8"/>
        <n v="162.69999999999999"/>
        <n v="121.7"/>
        <n v="67.400000000000006"/>
        <n v="229.7"/>
        <n v="176"/>
        <n v="247.7"/>
        <n v="115.4"/>
        <n v="139.6"/>
        <n v="196.3"/>
        <n v="253.2"/>
        <n v="98"/>
        <n v="249.4"/>
        <n v="129.6"/>
        <n v="87.6"/>
        <n v="203.6"/>
        <n v="213.6"/>
        <n v="181.6"/>
        <n v="115"/>
        <n v="270.5"/>
        <n v="222.2"/>
        <n v="61.9"/>
        <n v="189.2"/>
        <n v="171.6"/>
        <n v="78.599999999999994"/>
        <n v="200.9"/>
        <n v="185.1"/>
        <n v="254.3"/>
        <n v="163.5"/>
        <n v="185.4"/>
        <n v="197.8"/>
        <n v="96.8"/>
        <n v="247"/>
        <n v="221.4"/>
        <n v="321.3"/>
        <n v="243.7"/>
        <n v="236.9"/>
        <n v="148.19999999999999"/>
        <n v="254.7"/>
        <n v="284.39999999999998"/>
        <n v="0"/>
        <n v="151.80000000000001"/>
        <n v="141.4"/>
        <n v="285.7"/>
        <n v="58.4"/>
        <n v="90.4"/>
        <n v="147.69999999999999"/>
        <n v="302.7"/>
        <n v="169.7"/>
        <n v="124.2"/>
        <n v="132.9"/>
        <n v="245"/>
        <n v="89.5"/>
        <n v="235.6"/>
        <n v="186"/>
        <n v="223.9"/>
        <n v="179.5"/>
        <n v="112"/>
        <n v="245.7"/>
        <n v="142.80000000000001"/>
        <n v="202.4"/>
        <n v="51.9"/>
        <n v="115.7"/>
        <n v="269.7"/>
        <n v="167.6"/>
        <n v="132"/>
        <n v="82.6"/>
        <n v="143.19999999999999"/>
        <n v="125.5"/>
        <n v="82.3"/>
        <n v="165.6"/>
        <n v="165.7"/>
        <n v="176.1"/>
        <n v="83.2"/>
        <n v="235"/>
        <n v="105.7"/>
        <n v="160.30000000000001"/>
        <n v="95.9"/>
        <n v="140.69999999999999"/>
        <n v="119.7"/>
        <n v="99.9"/>
        <n v="250.9"/>
        <n v="200.6"/>
        <n v="198"/>
        <n v="226.4"/>
        <n v="136.69999999999999"/>
        <n v="152.6"/>
        <n v="274.89999999999998"/>
        <n v="222.5"/>
        <n v="174.3"/>
        <n v="144.9"/>
        <n v="236.5"/>
        <n v="109.5"/>
        <n v="133.4"/>
        <n v="137.1"/>
        <n v="39.5"/>
        <n v="199.5"/>
        <n v="156.80000000000001"/>
        <n v="63.2"/>
        <n v="218.7"/>
        <n v="207.3"/>
        <n v="273.3"/>
        <n v="266.10000000000002"/>
        <n v="112.8"/>
        <n v="104.7"/>
        <n v="168.6"/>
        <n v="174.7"/>
        <n v="204.5"/>
        <n v="226.5"/>
        <n v="234.1"/>
        <n v="133.30000000000001"/>
        <n v="133.9"/>
        <n v="72.8"/>
        <n v="196.1"/>
        <n v="219.6"/>
        <n v="222.9"/>
        <n v="115.9"/>
        <n v="136.4"/>
        <n v="272.39999999999998"/>
        <n v="210"/>
        <n v="153.9"/>
        <n v="252.4"/>
        <n v="197.9"/>
        <n v="152.4"/>
        <n v="237.4"/>
        <n v="197.3"/>
        <n v="199.1"/>
        <n v="233.7"/>
        <n v="183.1"/>
        <n v="207.1"/>
        <n v="139.69999999999999"/>
        <n v="177.2"/>
        <n v="169.8"/>
        <n v="159.9"/>
        <n v="115.1"/>
        <n v="92.2"/>
        <n v="117.1"/>
        <n v="223.3"/>
        <n v="154.80000000000001"/>
        <n v="46.5"/>
        <n v="242.2"/>
        <n v="69.400000000000006"/>
        <n v="61.2"/>
        <n v="271.10000000000002"/>
        <n v="103.4"/>
        <n v="52.2"/>
        <n v="235.7"/>
        <n v="103.7"/>
        <n v="148.4"/>
        <n v="148.6"/>
        <n v="191.1"/>
        <n v="218.5"/>
        <n v="97.5"/>
        <n v="128.69999999999999"/>
        <n v="236.6"/>
        <n v="85.9"/>
        <n v="141.19999999999999"/>
        <n v="216.4"/>
        <n v="118.7"/>
        <n v="209.2"/>
        <n v="244.3"/>
        <n v="185.6"/>
        <n v="137.6"/>
        <n v="273.89999999999998"/>
        <n v="254.1"/>
        <n v="115.5"/>
        <n v="132.69999999999999"/>
        <n v="179.8"/>
        <n v="119.2"/>
        <n v="224"/>
        <n v="184.8"/>
        <n v="122.5"/>
        <n v="204.8"/>
        <n v="225.2"/>
        <n v="159.4"/>
        <n v="283.10000000000002"/>
        <n v="291.8"/>
        <n v="222.7"/>
        <n v="174.5"/>
        <n v="68.400000000000006"/>
        <n v="273"/>
        <n v="225.3"/>
        <n v="283.2"/>
        <n v="131.4"/>
        <n v="105.9"/>
        <n v="201.9"/>
        <n v="247.3"/>
        <n v="193.1"/>
        <n v="241"/>
        <n v="134.80000000000001"/>
        <n v="163.1"/>
        <n v="329.8"/>
        <n v="131.9"/>
        <n v="99.7"/>
        <n v="231.9"/>
        <n v="269"/>
        <n v="268.3"/>
        <n v="198.7"/>
        <n v="201.7"/>
        <n v="293.7"/>
        <n v="175.8"/>
        <n v="278.5"/>
        <n v="273.8"/>
        <n v="131.1"/>
        <n v="167.4"/>
        <n v="197.7"/>
        <n v="129.69999999999999"/>
        <n v="200"/>
        <n v="152.80000000000001"/>
        <n v="268.39999999999998"/>
        <n v="188.5"/>
        <n v="170.6"/>
        <n v="131.69999999999999"/>
        <n v="101.4"/>
        <n v="107.5"/>
        <n v="157.69999999999999"/>
        <n v="286.39999999999998"/>
        <n v="173"/>
        <n v="268.7"/>
        <n v="255.3"/>
        <n v="41.9"/>
        <n v="239.4"/>
        <n v="226.7"/>
        <n v="113.1"/>
        <n v="182.7"/>
        <n v="202.7"/>
        <n v="190.8"/>
        <n v="132.6"/>
        <n v="122"/>
        <n v="91.5"/>
        <n v="244.7"/>
        <n v="172.4"/>
        <n v="157.30000000000001"/>
        <n v="153.6"/>
        <n v="135.80000000000001"/>
        <n v="160.69999999999999"/>
        <n v="202.5"/>
        <n v="191.6"/>
        <n v="138.9"/>
        <n v="286.60000000000002"/>
        <n v="164.6"/>
        <n v="141.6"/>
        <n v="163.19999999999999"/>
        <n v="109.7"/>
        <n v="277"/>
        <n v="139.19999999999999"/>
        <n v="121.6"/>
        <n v="270.39999999999998"/>
        <n v="183.9"/>
        <n v="203.3"/>
        <n v="156.5"/>
        <n v="215.1"/>
        <n v="301.7"/>
        <n v="152.30000000000001"/>
        <n v="208.7"/>
        <n v="54.2"/>
        <n v="208"/>
        <n v="230.3"/>
        <n v="240.8"/>
        <n v="195.7"/>
        <n v="276.10000000000002"/>
        <n v="166.1"/>
        <n v="179.7"/>
        <n v="165.8"/>
        <n v="144.1"/>
        <n v="171.8"/>
        <n v="195.1"/>
        <n v="81.900000000000006"/>
        <n v="239"/>
        <n v="152.5"/>
        <n v="272.7"/>
        <n v="236.7"/>
        <n v="111.4"/>
        <n v="153"/>
        <n v="218.8"/>
        <n v="205.4"/>
        <n v="225.4"/>
        <n v="275.8"/>
        <n v="142.9"/>
        <n v="210.3"/>
        <n v="225.7"/>
        <n v="80.3"/>
        <n v="231.7"/>
        <n v="188.8"/>
        <n v="163.69999999999999"/>
        <n v="70.8"/>
        <n v="101.7"/>
        <n v="258.39999999999998"/>
        <n v="242.4"/>
        <n v="188"/>
        <n v="250.6"/>
        <n v="260.10000000000002"/>
        <n v="281.3"/>
        <n v="128.5"/>
        <n v="172.2"/>
        <n v="230.4"/>
        <n v="129.30000000000001"/>
        <n v="238"/>
        <n v="211.1"/>
        <n v="212.8"/>
        <n v="137.4"/>
        <n v="191.8"/>
        <n v="174.6"/>
        <n v="150.30000000000001"/>
        <n v="157.80000000000001"/>
        <n v="237.8"/>
        <n v="204"/>
        <n v="118"/>
        <n v="272.5"/>
        <n v="118.9"/>
        <n v="7.9"/>
        <n v="150.19999999999999"/>
        <n v="144.5"/>
        <n v="220.8"/>
        <n v="216.3"/>
        <n v="266"/>
        <n v="96.7"/>
        <n v="82.7"/>
        <n v="204.6"/>
        <n v="253.1"/>
        <n v="130"/>
        <n v="261.89999999999998"/>
        <n v="154.5"/>
        <n v="328.1"/>
        <n v="145.9"/>
        <n v="139.1"/>
        <n v="240.1"/>
        <n v="83.8"/>
        <n v="269.8"/>
        <n v="88.1"/>
        <n v="124.1"/>
        <n v="184.2"/>
        <n v="149.19999999999999"/>
        <n v="204.7"/>
        <n v="213.2"/>
        <n v="269.60000000000002"/>
        <n v="140.19999999999999"/>
        <n v="136.19999999999999"/>
        <n v="88.5"/>
        <n v="215.3"/>
        <n v="269.2"/>
        <n v="170.4"/>
        <n v="164.5"/>
        <n v="181.1"/>
        <n v="160.5"/>
        <n v="228.9"/>
        <n v="224.2"/>
        <n v="148.30000000000001"/>
        <n v="138.5"/>
        <n v="109"/>
        <n v="210.8"/>
        <n v="142.4"/>
        <n v="193.6"/>
        <n v="233.2"/>
        <n v="126.1"/>
        <n v="290.39999999999998"/>
        <n v="60.6"/>
        <n v="298.10000000000002"/>
        <n v="222.1"/>
        <n v="136.6"/>
        <n v="289.8"/>
        <n v="260.89999999999998"/>
        <n v="195.6"/>
        <n v="172.9"/>
        <n v="249.8"/>
        <n v="268.8"/>
        <n v="106.1"/>
        <n v="27"/>
        <n v="196.7"/>
        <n v="149.6"/>
        <n v="206.1"/>
        <n v="199.9"/>
        <n v="213.1"/>
        <n v="252.3"/>
        <n v="111.1"/>
        <n v="96.5"/>
        <n v="123.3"/>
        <n v="299.5"/>
        <n v="197.6"/>
        <n v="270"/>
        <n v="47.7"/>
        <n v="190.1"/>
        <n v="182.6"/>
        <n v="231.5"/>
        <n v="251.3"/>
        <n v="177.4"/>
        <n v="101.1"/>
        <n v="92.3"/>
        <n v="168.9"/>
        <n v="146.5"/>
        <n v="190.9"/>
        <n v="123.8"/>
        <n v="96"/>
        <n v="93.4"/>
        <n v="90.6"/>
        <n v="152.9"/>
        <n v="85.2"/>
        <n v="182.9"/>
        <n v="241.2"/>
        <n v="152.1"/>
        <n v="278.89999999999998"/>
        <n v="238.9"/>
        <n v="137.30000000000001"/>
        <n v="203.7"/>
        <n v="88.8"/>
        <n v="137.9"/>
        <n v="224.3"/>
        <n v="268.10000000000002"/>
        <n v="267.10000000000002"/>
        <n v="37.700000000000003"/>
        <n v="185"/>
        <n v="134.9"/>
        <n v="239.1"/>
        <n v="92.6"/>
        <n v="62.9"/>
        <n v="276.5"/>
        <n v="313.8"/>
        <n v="288.5"/>
        <n v="210.9"/>
        <n v="64.900000000000006"/>
        <n v="243.5"/>
        <n v="313.2"/>
        <n v="75.8"/>
        <n v="171.9"/>
        <n v="228.4"/>
        <n v="227.1"/>
        <n v="148.69999999999999"/>
        <n v="271.7"/>
        <n v="245.5"/>
        <n v="245.3"/>
        <n v="134.1"/>
        <n v="92.4"/>
        <n v="159.6"/>
        <n v="270.7"/>
        <n v="145.30000000000001"/>
        <n v="230.7"/>
        <n v="151.5"/>
        <n v="146.1"/>
        <n v="256"/>
        <n v="212.9"/>
        <n v="230.5"/>
        <n v="253.5"/>
        <n v="98.8"/>
        <n v="129"/>
        <n v="86"/>
        <n v="193.9"/>
        <n v="195.5"/>
        <n v="264.39999999999998"/>
        <n v="141.5"/>
        <n v="273.2"/>
        <n v="224.6"/>
        <n v="104"/>
        <n v="116.4"/>
        <n v="129.4"/>
        <n v="161.80000000000001"/>
        <n v="147.80000000000001"/>
        <n v="262.3"/>
        <n v="259.7"/>
        <n v="51.8"/>
        <n v="164.3"/>
        <n v="154.30000000000001"/>
        <n v="122.9"/>
        <n v="209.5"/>
        <n v="247.5"/>
        <n v="126.8"/>
        <n v="239.7"/>
        <n v="143"/>
        <n v="91.9"/>
        <n v="86.5"/>
        <n v="109.9"/>
        <n v="326.3"/>
        <n v="110"/>
        <n v="210.6"/>
        <n v="105.3"/>
        <n v="111.7"/>
        <n v="81.7"/>
        <n v="128.1"/>
        <n v="220"/>
        <n v="55.6"/>
        <n v="197.2"/>
        <n v="232.6"/>
        <n v="102.7"/>
        <n v="263.10000000000002"/>
        <n v="201.5"/>
        <n v="251"/>
        <n v="109.8"/>
        <n v="173.4"/>
        <n v="96.1"/>
        <n v="109.2"/>
        <n v="183.5"/>
        <n v="227.8"/>
        <n v="146.80000000000001"/>
        <n v="305.2"/>
        <n v="197.5"/>
        <n v="240.2"/>
        <n v="116.9"/>
        <n v="181.3"/>
        <n v="262.89999999999998"/>
        <n v="141.80000000000001"/>
        <n v="50.6"/>
        <n v="252.1"/>
        <n v="230.1"/>
        <n v="73.8"/>
        <n v="145.1"/>
        <n v="135.19999999999999"/>
        <n v="124.7"/>
        <n v="144.30000000000001"/>
        <n v="235.2"/>
        <n v="151.69999999999999"/>
        <n v="218.6"/>
        <n v="184.7"/>
        <n v="115.3"/>
        <n v="113"/>
        <n v="294.2"/>
        <n v="211.2"/>
        <n v="71.2"/>
        <n v="94.9"/>
        <n v="259.39999999999998"/>
        <n v="215.8"/>
        <n v="139.9"/>
        <n v="153.19999999999999"/>
        <n v="182.2"/>
        <n v="185.7"/>
        <n v="222.6"/>
        <n v="118.5"/>
        <n v="108.3"/>
        <n v="247.2"/>
        <n v="118.4"/>
        <n v="317.8"/>
        <n v="164.1"/>
        <n v="212"/>
        <n v="177.3"/>
        <n v="345.3"/>
        <n v="264.89999999999998"/>
        <n v="133.1"/>
        <n v="208.4"/>
        <n v="162.4"/>
        <n v="232.9"/>
        <n v="234.7"/>
        <n v="298.39999999999998"/>
        <n v="111.6"/>
        <n v="207.5"/>
        <n v="258.8"/>
        <n v="226.9"/>
        <n v="156.69999999999999"/>
        <n v="150.80000000000001"/>
        <n v="180.5"/>
        <n v="200.2"/>
        <n v="125.4"/>
        <n v="274.7"/>
        <n v="142"/>
        <n v="232.7"/>
        <n v="288"/>
        <n v="216.1"/>
        <n v="245.9"/>
        <n v="257.3"/>
        <n v="301.5"/>
        <n v="233.9"/>
        <n v="99.6"/>
        <n v="116.2"/>
        <n v="195.9"/>
        <n v="140.5"/>
        <n v="277.89999999999998"/>
        <n v="308.60000000000002"/>
        <n v="242.6"/>
        <n v="240.7"/>
        <n v="109.4"/>
        <n v="255.1"/>
        <n v="49.2"/>
        <n v="186.5"/>
        <n v="163.30000000000001"/>
        <n v="178.1"/>
        <n v="114.1"/>
        <n v="279.10000000000002"/>
        <n v="255.8"/>
        <n v="2.6"/>
        <n v="181.9"/>
        <n v="105"/>
        <n v="274"/>
        <n v="139.30000000000001"/>
        <n v="7.8"/>
        <n v="140"/>
        <n v="237.3"/>
        <n v="51.5"/>
        <n v="116"/>
        <n v="155.5"/>
        <n v="175.2"/>
        <n v="154.69999999999999"/>
        <n v="227.5"/>
        <n v="185.9"/>
        <n v="111.2"/>
        <n v="244.1"/>
        <n v="127.4"/>
        <n v="54.7"/>
        <n v="90.5"/>
        <n v="54"/>
        <n v="251.4"/>
        <n v="117.3"/>
        <n v="264"/>
        <n v="220.4"/>
        <n v="221.9"/>
        <n v="263.7"/>
        <n v="61.3"/>
        <n v="324.7"/>
        <n v="129.19999999999999"/>
        <n v="257.2"/>
        <n v="124.6"/>
        <n v="175.1"/>
        <n v="78.7"/>
        <n v="211.9"/>
        <n v="63.7"/>
        <n v="225.9"/>
        <n v="137"/>
        <n v="308"/>
        <n v="58"/>
        <n v="86.1"/>
        <n v="296"/>
        <n v="234.4"/>
        <n v="260.5"/>
        <n v="124.5"/>
        <n v="77.599999999999994"/>
        <n v="138.80000000000001"/>
        <n v="164"/>
        <n v="90.7"/>
        <n v="108.6"/>
        <n v="279.3"/>
        <n v="256.5"/>
        <n v="210.1"/>
        <n v="127.8"/>
        <n v="99.4"/>
        <n v="276.89999999999998"/>
        <n v="287.39999999999998"/>
        <n v="158.4"/>
        <n v="288.8"/>
        <n v="102.1"/>
        <n v="245.8"/>
        <n v="250.8"/>
        <n v="163.4"/>
        <n v="81.599999999999994"/>
        <n v="233.3"/>
        <n v="180.2"/>
        <n v="234.9"/>
        <n v="233.5"/>
        <n v="212.7"/>
        <n v="208.9"/>
        <n v="135.69999999999999"/>
        <n v="153.30000000000001"/>
        <n v="122.3"/>
        <n v="259.3"/>
        <n v="194.9"/>
        <n v="44.9"/>
        <n v="262.8"/>
        <n v="178.5"/>
        <n v="242.8"/>
        <n v="182"/>
        <n v="146.6"/>
        <n v="118.6"/>
        <n v="220.3"/>
        <n v="161.69999999999999"/>
        <n v="146.69999999999999"/>
        <n v="248.9"/>
        <n v="158.9"/>
        <n v="93.3"/>
        <n v="130.6"/>
        <n v="94.2"/>
        <n v="189.4"/>
        <n v="271.8"/>
        <n v="305.10000000000002"/>
        <n v="72.5"/>
        <n v="105.2"/>
        <n v="86.8"/>
        <n v="143.4"/>
        <n v="97.1"/>
        <n v="291.60000000000002"/>
        <n v="187.6"/>
        <n v="247.6"/>
        <n v="204.9"/>
        <n v="239.3"/>
        <n v="113.3"/>
        <n v="146.9"/>
        <n v="96.3"/>
        <n v="280.39999999999998"/>
        <n v="173.7"/>
        <n v="113.8"/>
        <n v="184.4"/>
        <n v="103.5"/>
        <n v="223.8"/>
        <n v="143.80000000000001"/>
        <n v="29.9"/>
        <n v="276.7"/>
        <n v="240"/>
        <n v="181.2"/>
        <n v="113.7"/>
        <n v="247.4"/>
        <n v="294.7"/>
        <n v="306.2"/>
        <n v="70.900000000000006"/>
        <n v="238.8"/>
        <n v="251.9"/>
        <n v="264.5"/>
        <n v="141"/>
        <n v="140.80000000000001"/>
        <n v="125"/>
        <n v="122.2"/>
        <n v="103.2"/>
        <n v="138.4"/>
        <n v="274.60000000000002"/>
        <n v="286.2"/>
        <n v="142.19999999999999"/>
        <n v="97.8"/>
        <n v="266.89999999999998"/>
        <n v="180.3"/>
        <n v="295"/>
        <n v="240.9"/>
        <n v="107.3"/>
        <n v="158.1"/>
        <n v="227.7"/>
        <n v="78.099999999999994"/>
        <n v="280"/>
        <n v="224.1"/>
        <n v="219.4"/>
        <n v="229.9"/>
        <n v="321.10000000000002"/>
        <n v="106.6"/>
        <n v="231.1"/>
        <n v="180.8"/>
        <n v="223.6"/>
        <n v="197.4"/>
        <n v="89.1"/>
        <n v="177.8"/>
        <n v="93.2"/>
        <n v="208.1"/>
        <n v="95.6"/>
        <n v="79.8"/>
        <n v="229.2"/>
        <n v="212.6"/>
        <n v="255.4"/>
        <n v="258.3"/>
        <n v="77"/>
        <n v="307.2"/>
        <n v="169.1"/>
        <n v="239.6"/>
        <n v="121.3"/>
        <n v="112.5"/>
        <n v="82"/>
        <n v="149.1"/>
        <n v="304.60000000000002"/>
        <n v="277.7"/>
        <n v="204.1"/>
        <n v="120.6"/>
        <n v="182.8"/>
        <n v="147.30000000000001"/>
        <n v="156.30000000000001"/>
        <n v="147.4"/>
        <n v="219"/>
        <n v="188.4"/>
        <n v="338.4"/>
        <n v="118.3"/>
        <n v="114.9"/>
        <n v="244.2"/>
        <n v="66.7"/>
        <n v="158.30000000000001"/>
        <n v="102.9"/>
        <n v="139.80000000000001"/>
        <n v="309.39999999999998"/>
        <n v="161.1"/>
        <n v="89.4"/>
        <n v="120.1"/>
        <n v="158.5"/>
        <n v="264.60000000000002"/>
        <n v="229.1"/>
        <n v="129.80000000000001"/>
        <n v="168.5"/>
        <n v="81.400000000000006"/>
        <n v="117.2"/>
        <n v="165.2"/>
        <n v="244.6"/>
        <n v="302.60000000000002"/>
        <n v="195.2"/>
        <n v="131"/>
        <n v="275.89999999999998"/>
        <n v="213.3"/>
        <n v="95.3"/>
        <n v="312.39999999999998"/>
        <n v="68.8"/>
        <n v="134.6"/>
        <n v="126"/>
        <n v="112.6"/>
        <n v="200.8"/>
        <n v="225.6"/>
        <n v="272.89999999999998"/>
        <n v="199.7"/>
        <n v="281.89999999999998"/>
        <n v="63.3"/>
        <n v="294.3"/>
        <n v="233.6"/>
        <n v="290.5"/>
        <n v="155.6"/>
        <n v="303"/>
        <n v="172.6"/>
        <n v="324.3"/>
        <n v="69.7"/>
        <n v="114.5"/>
        <n v="128.9"/>
        <n v="50.1"/>
        <n v="264.2"/>
        <n v="298.8"/>
        <n v="317.10000000000002"/>
        <n v="102.2"/>
        <n v="158.19999999999999"/>
        <n v="138.19999999999999"/>
        <n v="262.10000000000002"/>
        <n v="41.2"/>
        <n v="167"/>
        <n v="297.8"/>
        <n v="233.4"/>
        <n v="183.7"/>
        <n v="271"/>
        <n v="288.2"/>
        <n v="60.2"/>
        <n v="179.6"/>
        <n v="99"/>
        <n v="155.80000000000001"/>
        <n v="243.3"/>
        <n v="84.3"/>
        <n v="219.3"/>
        <n v="160.80000000000001"/>
        <n v="325.39999999999998"/>
        <n v="162.5"/>
        <n v="198.6"/>
        <n v="176.5"/>
        <n v="188.3"/>
        <n v="208.5"/>
        <n v="261"/>
        <n v="72.2"/>
        <n v="252.8"/>
        <n v="133.80000000000001"/>
        <n v="82.1"/>
        <n v="206.8"/>
        <n v="77.8"/>
        <n v="168.1"/>
        <n v="98.5"/>
        <n v="304"/>
        <n v="191.7"/>
        <n v="228.3"/>
        <n v="273.7"/>
        <n v="121.9"/>
        <n v="126.4"/>
        <n v="231.6"/>
        <n v="42.1"/>
        <n v="234.6"/>
        <n v="259.60000000000002"/>
        <n v="69.5"/>
        <n v="132.30000000000001"/>
        <n v="140.30000000000001"/>
        <n v="284.60000000000002"/>
        <n v="268.5"/>
        <n v="178"/>
        <n v="253.9"/>
        <n v="120"/>
        <n v="302.8"/>
        <n v="181.7"/>
        <n v="221.5"/>
        <n v="238.3"/>
        <n v="196.2"/>
        <n v="103.6"/>
        <n v="215.2"/>
        <n v="250.5"/>
        <n v="282.8"/>
        <n v="181"/>
        <n v="108.1"/>
        <n v="99.8"/>
        <n v="244.5"/>
        <n v="79.5"/>
        <n v="297.2"/>
        <n v="269.89999999999998"/>
        <n v="132.19999999999999"/>
        <n v="351.5"/>
        <n v="127.6"/>
        <n v="97.9"/>
        <n v="260.60000000000002"/>
        <n v="245.6"/>
        <n v="238.6"/>
        <n v="257.89999999999998"/>
        <n v="249.7"/>
        <n v="211.4"/>
        <n v="258.7"/>
        <n v="156.9"/>
        <n v="67"/>
        <n v="92.1"/>
        <n v="265.5"/>
        <n v="332.1"/>
        <n v="223.4"/>
        <n v="140.9"/>
        <n v="94.5"/>
        <n v="286.89999999999998"/>
        <n v="222"/>
        <n v="255.5"/>
        <n v="119.9"/>
        <n v="130.4"/>
        <n v="241.5"/>
        <n v="116.5"/>
        <n v="297.39999999999998"/>
        <n v="107.2"/>
        <n v="93.1"/>
        <n v="132.4"/>
        <n v="293.39999999999998"/>
        <n v="96.9"/>
        <n v="142.69999999999999"/>
        <n v="71.5"/>
        <n v="73.7"/>
        <n v="212.5"/>
        <n v="192.4"/>
        <n v="49.5"/>
        <n v="55.5"/>
        <n v="79.2"/>
        <n v="267"/>
        <n v="135.5"/>
        <n v="278.39999999999998"/>
        <n v="285.3"/>
        <n v="306.89999999999998"/>
        <n v="219.5"/>
        <n v="262"/>
        <n v="229.5"/>
        <n v="209.3"/>
        <n v="131.30000000000001"/>
        <n v="245.1"/>
        <n v="304.2"/>
        <n v="272.2"/>
        <n v="80.8"/>
        <n v="136.5"/>
        <n v="293.8"/>
        <n v="110.2"/>
        <n v="241.4"/>
        <n v="247.1"/>
        <n v="94.8"/>
        <n v="79.3"/>
        <n v="157.19999999999999"/>
        <n v="119.8"/>
        <n v="261.10000000000002"/>
        <n v="226.6"/>
        <n v="248.2"/>
        <n v="251.1"/>
        <n v="232.2"/>
        <n v="254.2"/>
        <n v="234.3"/>
        <n v="171"/>
        <n v="240.6"/>
        <n v="110.8"/>
        <n v="107"/>
        <n v="194.7"/>
        <n v="254.6"/>
        <n v="265"/>
        <n v="259.10000000000002"/>
        <n v="325.5"/>
        <n v="229"/>
        <n v="276.3"/>
        <n v="248.3"/>
        <n v="179"/>
        <n v="135.6"/>
        <n v="202.1"/>
        <n v="112.1"/>
        <n v="250.1"/>
        <n v="101.5"/>
        <n v="199.8"/>
        <n v="283.89999999999998"/>
        <n v="52"/>
        <n v="237.7"/>
        <n v="108.2"/>
        <n v="256.60000000000002"/>
        <n v="235.4"/>
        <n v="102.4"/>
        <n v="192.2"/>
        <n v="278.10000000000002"/>
        <n v="54.8"/>
        <n v="226.8"/>
        <n v="79.400000000000006"/>
        <n v="148"/>
        <n v="151.19999999999999"/>
        <n v="111.3"/>
        <n v="289.3"/>
        <n v="223.7"/>
        <n v="103.9"/>
        <n v="87.1"/>
        <n v="114.6"/>
        <n v="272.8"/>
        <n v="259"/>
        <n v="231.4"/>
        <n v="182.4"/>
        <n v="148.80000000000001"/>
        <n v="284.3"/>
        <n v="241.3"/>
        <n v="253.6"/>
        <n v="81.2"/>
        <n v="196.9"/>
        <n v="195.8"/>
        <n v="200.5"/>
        <n v="216.5"/>
        <n v="106.5"/>
        <n v="174.2"/>
        <n v="86.4"/>
        <n v="136.9"/>
        <n v="189.9"/>
        <n v="62.5"/>
        <n v="271.89999999999998"/>
        <n v="37.4"/>
        <n v="162.9"/>
        <n v="275.5"/>
        <n v="232"/>
        <n v="167.2"/>
        <n v="267.5"/>
        <n v="290.10000000000002"/>
        <n v="240.5"/>
        <n v="284.5"/>
        <n v="112.3"/>
        <n v="121.4"/>
        <n v="6.6"/>
        <n v="94.3"/>
        <n v="88"/>
        <n v="217.5"/>
        <n v="301.39999999999998"/>
        <n v="323.7"/>
        <n v="281.2"/>
        <n v="112.9"/>
        <n v="265.8"/>
        <n v="34.5"/>
        <n v="43.3"/>
        <n v="170.3"/>
        <n v="188.7"/>
        <n v="7.2"/>
        <n v="170"/>
      </sharedItems>
    </cacheField>
    <cacheField name="total_day_calls" numFmtId="0">
      <sharedItems containsSemiMixedTypes="0" containsString="0" containsNumber="1" containsInteger="1" minValue="0" maxValue="165"/>
    </cacheField>
    <cacheField name="total_day_charge" numFmtId="0">
      <sharedItems containsSemiMixedTypes="0" containsString="0" containsNumber="1" minValue="0" maxValue="59.76"/>
    </cacheField>
    <cacheField name="total_eve_minutes" numFmtId="0">
      <sharedItems containsSemiMixedTypes="0" containsString="0" containsNumber="1" minValue="0" maxValue="359.3"/>
    </cacheField>
    <cacheField name="total_eve_calls" numFmtId="0">
      <sharedItems containsSemiMixedTypes="0" containsString="0" containsNumber="1" containsInteger="1" minValue="0" maxValue="170"/>
    </cacheField>
    <cacheField name="total_eve_charge" numFmtId="0">
      <sharedItems containsSemiMixedTypes="0" containsString="0" containsNumber="1" minValue="0" maxValue="30.54"/>
    </cacheField>
    <cacheField name="total_night_minutes" numFmtId="0">
      <sharedItems containsSemiMixedTypes="0" containsString="0" containsNumber="1" minValue="0" maxValue="395" count="1757">
        <n v="254.4"/>
        <n v="162.6"/>
        <n v="196.9"/>
        <n v="186.9"/>
        <n v="212.6"/>
        <n v="211.8"/>
        <n v="215.8"/>
        <n v="326.39999999999998"/>
        <n v="208.8"/>
        <n v="196"/>
        <n v="141.1"/>
        <n v="192.3"/>
        <n v="160.6"/>
        <n v="89.3"/>
        <n v="165.7"/>
        <n v="192.8"/>
        <n v="209.6"/>
        <n v="181.8"/>
        <n v="189.6"/>
        <n v="237"/>
        <n v="182.7"/>
        <n v="102.1"/>
        <n v="181.5"/>
        <n v="178.7"/>
        <n v="246.2"/>
        <n v="280.2"/>
        <n v="213.5"/>
        <n v="129.30000000000001"/>
        <n v="227.8"/>
        <n v="101.7"/>
        <n v="187.8"/>
        <n v="122.2"/>
        <n v="311.5"/>
        <n v="178.5"/>
        <n v="265.3"/>
        <n v="163.1"/>
        <n v="134.69999999999999"/>
        <n v="242.2"/>
        <n v="70.599999999999994"/>
        <n v="236.8"/>
        <n v="249"/>
        <n v="282.8"/>
        <n v="228.5"/>
        <n v="270.2"/>
        <n v="140.80000000000001"/>
        <n v="181.2"/>
        <n v="189.3"/>
        <n v="166.6"/>
        <n v="166.3"/>
        <n v="265.5"/>
        <n v="159"/>
        <n v="214.1"/>
        <n v="157.80000000000001"/>
        <n v="153.5"/>
        <n v="148.6"/>
        <n v="295.3"/>
        <n v="254.6"/>
        <n v="172.5"/>
        <n v="152.4"/>
        <n v="188.2"/>
        <n v="181.4"/>
        <n v="270.10000000000002"/>
        <n v="173"/>
        <n v="177.5"/>
        <n v="228.6"/>
        <n v="224"/>
        <n v="278.5"/>
        <n v="222.7"/>
        <n v="323"/>
        <n v="182.4"/>
        <n v="202.1"/>
        <n v="208.9"/>
        <n v="109.6"/>
        <n v="253.2"/>
        <n v="263.89999999999998"/>
        <n v="127.7"/>
        <n v="174.1"/>
        <n v="190.9"/>
        <n v="167.2"/>
        <n v="275.2"/>
        <n v="160.19999999999999"/>
        <n v="129.1"/>
        <n v="245.3"/>
        <n v="248.6"/>
        <n v="190"/>
        <n v="187.2"/>
        <n v="217"/>
        <n v="241.4"/>
        <n v="119.2"/>
        <n v="227.7"/>
        <n v="247.8"/>
        <n v="211.4"/>
        <n v="138.30000000000001"/>
        <n v="57.5"/>
        <n v="170"/>
        <n v="200.1"/>
        <n v="142.19999999999999"/>
        <n v="220.8"/>
        <n v="112.9"/>
        <n v="227.4"/>
        <n v="252.5"/>
        <n v="154.80000000000001"/>
        <n v="225.7"/>
        <n v="175"/>
        <n v="146.9"/>
        <n v="256.7"/>
        <n v="261.39999999999998"/>
        <n v="206.1"/>
        <n v="206.4"/>
        <n v="247.2"/>
        <n v="263.3"/>
        <n v="158.6"/>
        <n v="193.6"/>
        <n v="253.8"/>
        <n v="109.7"/>
        <n v="200.5"/>
        <n v="249.4"/>
        <n v="161.6"/>
        <n v="286.89999999999998"/>
        <n v="172.3"/>
        <n v="299"/>
        <n v="227.3"/>
        <n v="140.5"/>
        <n v="269.5"/>
        <n v="265.89999999999998"/>
        <n v="153.9"/>
        <n v="259.2"/>
        <n v="178.6"/>
        <n v="164.8"/>
        <n v="253.5"/>
        <n v="236.6"/>
        <n v="264.8"/>
        <n v="261.3"/>
        <n v="105.9"/>
        <n v="154"/>
        <n v="97.4"/>
        <n v="268.89999999999998"/>
        <n v="244.7"/>
        <n v="170.9"/>
        <n v="195.2"/>
        <n v="208"/>
        <n v="201.2"/>
        <n v="282.2"/>
        <n v="136.80000000000001"/>
        <n v="169.9"/>
        <n v="214"/>
        <n v="134.4"/>
        <n v="241.2"/>
        <n v="198.5"/>
        <n v="77.3"/>
        <n v="231.2"/>
        <n v="238"/>
        <n v="208.2"/>
        <n v="150"/>
        <n v="119.1"/>
        <n v="180.5"/>
        <n v="261.5"/>
        <n v="181.7"/>
        <n v="255.3"/>
        <n v="245.7"/>
        <n v="249.9"/>
        <n v="245"/>
        <n v="240.5"/>
        <n v="198.1"/>
        <n v="190.4"/>
        <n v="179.8"/>
        <n v="223.3"/>
        <n v="260.10000000000002"/>
        <n v="226.1"/>
        <n v="194.3"/>
        <n v="225.2"/>
        <n v="265.39999999999998"/>
        <n v="188.7"/>
        <n v="212.2"/>
        <n v="244.9"/>
        <n v="220.2"/>
        <n v="174.3"/>
        <n v="236"/>
        <n v="250.1"/>
        <n v="221.5"/>
        <n v="76.5"/>
        <n v="163.30000000000001"/>
        <n v="217.6"/>
        <n v="197.6"/>
        <n v="180.9"/>
        <n v="154.30000000000001"/>
        <n v="233.2"/>
        <n v="234.9"/>
        <n v="192.2"/>
        <n v="226.6"/>
        <n v="195.3"/>
        <n v="223.1"/>
        <n v="202.3"/>
        <n v="261.8"/>
        <n v="283.39999999999998"/>
        <n v="245.9"/>
        <n v="279.2"/>
        <n v="191.8"/>
        <n v="236.9"/>
        <n v="178.3"/>
        <n v="173.1"/>
        <n v="231.6"/>
        <n v="193.4"/>
        <n v="221.7"/>
        <n v="169.4"/>
        <n v="223.9"/>
        <n v="185.2"/>
        <n v="241"/>
        <n v="146.5"/>
        <n v="291.60000000000002"/>
        <n v="232.4"/>
        <n v="184.8"/>
        <n v="200.9"/>
        <n v="206.2"/>
        <n v="203.2"/>
        <n v="239.2"/>
        <n v="203.3"/>
        <n v="214.2"/>
        <n v="254.2"/>
        <n v="193.3"/>
        <n v="144.1"/>
        <n v="252.1"/>
        <n v="194.5"/>
        <n v="289.89999999999998"/>
        <n v="255.2"/>
        <n v="312.10000000000002"/>
        <n v="299.3"/>
        <n v="125.1"/>
        <n v="146.69999999999999"/>
        <n v="259.5"/>
        <n v="216.8"/>
        <n v="142.4"/>
        <n v="240.4"/>
        <n v="207.1"/>
        <n v="195.4"/>
        <n v="207.2"/>
        <n v="241.1"/>
        <n v="213.8"/>
        <n v="133.9"/>
        <n v="183.4"/>
        <n v="183.5"/>
        <n v="265.7"/>
        <n v="220.1"/>
        <n v="205"/>
        <n v="123.9"/>
        <n v="160.5"/>
        <n v="147.6"/>
        <n v="287.39999999999998"/>
        <n v="251.6"/>
        <n v="245.1"/>
        <n v="152.30000000000001"/>
        <n v="197.4"/>
        <n v="156.30000000000001"/>
        <n v="188.4"/>
        <n v="79.7"/>
        <n v="130.19999999999999"/>
        <n v="138.4"/>
        <n v="206.3"/>
        <n v="169.1"/>
        <n v="170.2"/>
        <n v="302.8"/>
        <n v="175.5"/>
        <n v="262.60000000000002"/>
        <n v="244.8"/>
        <n v="165.9"/>
        <n v="135"/>
        <n v="186.7"/>
        <n v="127.6"/>
        <n v="229.9"/>
        <n v="237.3"/>
        <n v="96.4"/>
        <n v="204"/>
        <n v="194.1"/>
        <n v="122.4"/>
        <n v="178.4"/>
        <n v="183"/>
        <n v="253"/>
        <n v="222.1"/>
        <n v="309.60000000000002"/>
        <n v="192.1"/>
        <n v="128.6"/>
        <n v="255"/>
        <n v="204.4"/>
        <n v="225.3"/>
        <n v="269.2"/>
        <n v="167.3"/>
        <n v="134.5"/>
        <n v="187.9"/>
        <n v="198.9"/>
        <n v="233.1"/>
        <n v="218.6"/>
        <n v="240"/>
        <n v="249.5"/>
        <n v="225.6"/>
        <n v="204.7"/>
        <n v="127.8"/>
        <n v="148.19999999999999"/>
        <n v="214.7"/>
        <n v="213.1"/>
        <n v="232.8"/>
        <n v="185.7"/>
        <n v="166.2"/>
        <n v="107.6"/>
        <n v="186.5"/>
        <n v="191.7"/>
        <n v="240.1"/>
        <n v="165.1"/>
        <n v="198.6"/>
        <n v="247.4"/>
        <n v="197.2"/>
        <n v="167"/>
        <n v="203"/>
        <n v="189"/>
        <n v="168.8"/>
        <n v="219.4"/>
        <n v="212.4"/>
        <n v="209.5"/>
        <n v="239.3"/>
        <n v="212.5"/>
        <n v="171.8"/>
        <n v="77.2"/>
        <n v="197.3"/>
        <n v="263.60000000000002"/>
        <n v="200"/>
        <n v="205.2"/>
        <n v="180.2"/>
        <n v="217.4"/>
        <n v="209.3"/>
        <n v="214.4"/>
        <n v="195"/>
        <n v="181"/>
        <n v="155.6"/>
        <n v="164.2"/>
        <n v="219.5"/>
        <n v="189.4"/>
        <n v="245.8"/>
        <n v="145.69999999999999"/>
        <n v="154.5"/>
        <n v="349.2"/>
        <n v="179.1"/>
        <n v="192.9"/>
        <n v="173.4"/>
        <n v="202.2"/>
        <n v="260"/>
        <n v="190.7"/>
        <n v="223.6"/>
        <n v="115.7"/>
        <n v="153.69999999999999"/>
        <n v="136.6"/>
        <n v="299.7"/>
        <n v="208.4"/>
        <n v="280.5"/>
        <n v="182.1"/>
        <n v="258.8"/>
        <n v="240.7"/>
        <n v="176"/>
        <n v="162.80000000000001"/>
        <n v="220.3"/>
        <n v="294.7"/>
        <n v="271.5"/>
        <n v="112.3"/>
        <n v="255.4"/>
        <n v="257.39999999999998"/>
        <n v="212.7"/>
        <n v="223.5"/>
        <n v="132.69999999999999"/>
        <n v="244.3"/>
        <n v="228.4"/>
        <n v="186.3"/>
        <n v="203.7"/>
        <n v="244.2"/>
        <n v="263.39999999999998"/>
        <n v="250.6"/>
        <n v="179.6"/>
        <n v="175.9"/>
        <n v="280.7"/>
        <n v="261.89999999999998"/>
        <n v="288"/>
        <n v="169.7"/>
        <n v="205.1"/>
        <n v="146.19999999999999"/>
        <n v="240.8"/>
        <n v="227.2"/>
        <n v="108.1"/>
        <n v="182.5"/>
        <n v="123.4"/>
        <n v="169.5"/>
        <n v="113.5"/>
        <n v="130.9"/>
        <n v="239.6"/>
        <n v="190.5"/>
        <n v="152.9"/>
        <n v="67.7"/>
        <n v="264.2"/>
        <n v="199.3"/>
        <n v="233.4"/>
        <n v="207.7"/>
        <n v="125.7"/>
        <n v="218.5"/>
        <n v="121"/>
        <n v="224.7"/>
        <n v="217.5"/>
        <n v="141.9"/>
        <n v="265.2"/>
        <n v="191.6"/>
        <n v="76.400000000000006"/>
        <n v="268"/>
        <n v="171"/>
        <n v="133.69999999999999"/>
        <n v="196.7"/>
        <n v="192.4"/>
        <n v="257.60000000000002"/>
        <n v="308.2"/>
        <n v="172.7"/>
        <n v="230.8"/>
        <n v="231.5"/>
        <n v="123"/>
        <n v="248.7"/>
        <n v="147.1"/>
        <n v="143.9"/>
        <n v="296.3"/>
        <n v="138.69999999999999"/>
        <n v="167.1"/>
        <n v="279.8"/>
        <n v="140"/>
        <n v="246"/>
        <n v="150.80000000000001"/>
        <n v="168.9"/>
        <n v="311.60000000000002"/>
        <n v="183.9"/>
        <n v="200.7"/>
        <n v="179.3"/>
        <n v="170.1"/>
        <n v="122.6"/>
        <n v="183.1"/>
        <n v="169.3"/>
        <n v="269.7"/>
        <n v="235.3"/>
        <n v="246.8"/>
        <n v="170.5"/>
        <n v="265"/>
        <n v="129.4"/>
        <n v="195.7"/>
        <n v="189.1"/>
        <n v="298.89999999999998"/>
        <n v="194.8"/>
        <n v="142.80000000000001"/>
        <n v="266.89999999999998"/>
        <n v="268.39999999999998"/>
        <n v="264.60000000000002"/>
        <n v="249.2"/>
        <n v="144.6"/>
        <n v="152.1"/>
        <n v="225.1"/>
        <n v="180"/>
        <n v="220"/>
        <n v="306.3"/>
        <n v="256.5"/>
        <n v="169"/>
        <n v="237.4"/>
        <n v="259.3"/>
        <n v="210.6"/>
        <n v="208.5"/>
        <n v="180.6"/>
        <n v="239.8"/>
        <n v="215.9"/>
        <n v="158.4"/>
        <n v="104.8"/>
        <n v="103.1"/>
        <n v="179.7"/>
        <n v="208.1"/>
        <n v="180.1"/>
        <n v="289.5"/>
        <n v="186.6"/>
        <n v="134.9"/>
        <n v="225.5"/>
        <n v="78.099999999999994"/>
        <n v="240.6"/>
        <n v="262.7"/>
        <n v="151.80000000000001"/>
        <n v="206.9"/>
        <n v="212.8"/>
        <n v="211.3"/>
        <n v="204.6"/>
        <n v="118.3"/>
        <n v="205.8"/>
        <n v="256.10000000000002"/>
        <n v="202.4"/>
        <n v="154.4"/>
        <n v="216.1"/>
        <n v="126.9"/>
        <n v="254.9"/>
        <n v="188.8"/>
        <n v="169.2"/>
        <n v="206.6"/>
        <n v="307.10000000000002"/>
        <n v="187.5"/>
        <n v="128.19999999999999"/>
        <n v="243.6"/>
        <n v="194.4"/>
        <n v="260.8"/>
        <n v="200.4"/>
        <n v="197.8"/>
        <n v="259.89999999999998"/>
        <n v="232.7"/>
        <n v="174.5"/>
        <n v="151.69999999999999"/>
        <n v="268.8"/>
        <n v="184"/>
        <n v="242.7"/>
        <n v="166.7"/>
        <n v="105.4"/>
        <n v="216.5"/>
        <n v="231.7"/>
        <n v="287.7"/>
        <n v="221.4"/>
        <n v="154.9"/>
        <n v="221.8"/>
        <n v="221.6"/>
        <n v="226.3"/>
        <n v="175.3"/>
        <n v="274.7"/>
        <n v="223.7"/>
        <n v="203.8"/>
        <n v="162.19999999999999"/>
        <n v="129.6"/>
        <n v="248.1"/>
        <n v="232.9"/>
        <n v="226.5"/>
        <n v="121.6"/>
        <n v="241.7"/>
        <n v="128.80000000000001"/>
        <n v="159.69999999999999"/>
        <n v="253.7"/>
        <n v="148.69999999999999"/>
        <n v="184.6"/>
        <n v="177.9"/>
        <n v="320.7"/>
        <n v="145.80000000000001"/>
        <n v="184.5"/>
        <n v="317.8"/>
        <n v="144.9"/>
        <n v="214.6"/>
        <n v="145.19999999999999"/>
        <n v="182.2"/>
        <n v="251.4"/>
        <n v="234.3"/>
        <n v="134"/>
        <n v="288.89999999999998"/>
        <n v="239.4"/>
        <n v="142.6"/>
        <n v="94.3"/>
        <n v="165.4"/>
        <n v="167.5"/>
        <n v="158.9"/>
        <n v="166.9"/>
        <n v="179.4"/>
        <n v="247.3"/>
        <n v="291"/>
        <n v="210.8"/>
        <n v="194.6"/>
        <n v="146.30000000000001"/>
        <n v="190.8"/>
        <n v="171.7"/>
        <n v="285.10000000000002"/>
        <n v="211.7"/>
        <n v="234.7"/>
        <n v="185.1"/>
        <n v="223"/>
        <n v="268.7"/>
        <n v="119.8"/>
        <n v="241.3"/>
        <n v="186.2"/>
        <n v="65.8"/>
        <n v="168.7"/>
        <n v="160.80000000000001"/>
        <n v="95.1"/>
        <n v="167.6"/>
        <n v="215.5"/>
        <n v="295.60000000000002"/>
        <n v="252.7"/>
        <n v="207.4"/>
        <n v="111.4"/>
        <n v="246.1"/>
        <n v="72.400000000000006"/>
        <n v="226.9"/>
        <n v="260.2"/>
        <n v="187.3"/>
        <n v="215.1"/>
        <n v="185"/>
        <n v="345.8"/>
        <n v="217.8"/>
        <n v="80.2"/>
        <n v="154.6"/>
        <n v="143.19999999999999"/>
        <n v="241.5"/>
        <n v="307.60000000000002"/>
        <n v="111.7"/>
        <n v="77.900000000000006"/>
        <n v="114.9"/>
        <n v="45"/>
        <n v="196.2"/>
        <n v="270"/>
        <n v="179.2"/>
        <n v="207.5"/>
        <n v="176.7"/>
        <n v="224.2"/>
        <n v="208.3"/>
        <n v="157.9"/>
        <n v="204.8"/>
        <n v="245.5"/>
        <n v="219.8"/>
        <n v="264.89999999999998"/>
        <n v="163"/>
        <n v="312.5"/>
        <n v="266"/>
        <n v="295.8"/>
        <n v="342.8"/>
        <n v="202"/>
        <n v="218.7"/>
        <n v="196.1"/>
        <n v="139.30000000000001"/>
        <n v="214.5"/>
        <n v="236.5"/>
        <n v="177.6"/>
        <n v="255.6"/>
        <n v="277.39999999999998"/>
        <n v="300.7"/>
        <n v="230.2"/>
        <n v="272"/>
        <n v="193"/>
        <n v="233.7"/>
        <n v="201.6"/>
        <n v="255.7"/>
        <n v="173.3"/>
        <n v="196.3"/>
        <n v="149.5"/>
        <n v="221"/>
        <n v="190.6"/>
        <n v="193.8"/>
        <n v="150.69999999999999"/>
        <n v="263.2"/>
        <n v="128.4"/>
        <n v="164.6"/>
        <n v="130"/>
        <n v="219.6"/>
        <n v="273.39999999999998"/>
        <n v="154.1"/>
        <n v="128.1"/>
        <n v="191"/>
        <n v="264.7"/>
        <n v="224.1"/>
        <n v="268.3"/>
        <n v="213.4"/>
        <n v="221.3"/>
        <n v="196.5"/>
        <n v="275.39999999999998"/>
        <n v="178.1"/>
        <n v="216.2"/>
        <n v="63.3"/>
        <n v="255.9"/>
        <n v="144.69999999999999"/>
        <n v="181.9"/>
        <n v="148.1"/>
        <n v="175.8"/>
        <n v="54.5"/>
        <n v="260.60000000000002"/>
        <n v="238.9"/>
        <n v="172"/>
        <n v="150.19999999999999"/>
        <n v="133.4"/>
        <n v="173.9"/>
        <n v="168.5"/>
        <n v="258.2"/>
        <n v="304.3"/>
        <n v="213.7"/>
        <n v="176.3"/>
        <n v="170.6"/>
        <n v="216.7"/>
        <n v="242.3"/>
        <n v="110.3"/>
        <n v="122.1"/>
        <n v="214.3"/>
        <n v="262.8"/>
        <n v="159.6"/>
        <n v="161.19999999999999"/>
        <n v="146.80000000000001"/>
        <n v="238.7"/>
        <n v="94.9"/>
        <n v="306.60000000000002"/>
        <n v="233.3"/>
        <n v="243.2"/>
        <n v="202.6"/>
        <n v="202.5"/>
        <n v="138.19999999999999"/>
        <n v="105.6"/>
        <n v="172.8"/>
        <n v="175.1"/>
        <n v="167.8"/>
        <n v="267.89999999999998"/>
        <n v="50.1"/>
        <n v="155.5"/>
        <n v="228.1"/>
        <n v="210"/>
        <n v="219.1"/>
        <n v="171.3"/>
        <n v="109.9"/>
        <n v="241.6"/>
        <n v="164.3"/>
        <n v="123.2"/>
        <n v="248.2"/>
        <n v="251.7"/>
        <n v="151.6"/>
        <n v="213.6"/>
        <n v="182.6"/>
        <n v="258.5"/>
        <n v="207.9"/>
        <n v="304.39999999999998"/>
        <n v="43.7"/>
        <n v="250.7"/>
        <n v="262.89999999999998"/>
        <n v="150.9"/>
        <n v="247"/>
        <n v="239.9"/>
        <n v="242"/>
        <n v="283.7"/>
        <n v="229.2"/>
        <n v="182.3"/>
        <n v="216"/>
        <n v="209.2"/>
        <n v="254"/>
        <n v="260.89999999999998"/>
        <n v="189.7"/>
        <n v="196.8"/>
        <n v="135.30000000000001"/>
        <n v="136"/>
        <n v="134.6"/>
        <n v="168.3"/>
        <n v="81.599999999999994"/>
        <n v="161.1"/>
        <n v="281.89999999999998"/>
        <n v="102"/>
        <n v="132.30000000000001"/>
        <n v="174.9"/>
        <n v="140.1"/>
        <n v="132.5"/>
        <n v="132"/>
        <n v="174"/>
        <n v="271.8"/>
        <n v="108.8"/>
        <n v="274"/>
        <n v="153.19999999999999"/>
        <n v="214.8"/>
        <n v="195.1"/>
        <n v="254.3"/>
        <n v="281.8"/>
        <n v="175.4"/>
        <n v="285.89999999999998"/>
        <n v="82.3"/>
        <n v="174.4"/>
        <n v="134.30000000000001"/>
        <n v="291.8"/>
        <n v="349.7"/>
        <n v="263.7"/>
        <n v="104.5"/>
        <n v="205.7"/>
        <n v="255.8"/>
        <n v="207.8"/>
        <n v="170.3"/>
        <n v="192.5"/>
        <n v="103.7"/>
        <n v="198"/>
        <n v="170.8"/>
        <n v="195.9"/>
        <n v="156.69999999999999"/>
        <n v="120.5"/>
        <n v="90.9"/>
        <n v="119"/>
        <n v="127.4"/>
        <n v="210.5"/>
        <n v="232.1"/>
        <n v="184.3"/>
        <n v="116.3"/>
        <n v="152.69999999999999"/>
        <n v="82.4"/>
        <n v="167.7"/>
        <n v="352.5"/>
        <n v="166.5"/>
        <n v="259.8"/>
        <n v="213.3"/>
        <n v="143.6"/>
        <n v="188.1"/>
        <n v="232.2"/>
        <n v="239.5"/>
        <n v="186.4"/>
        <n v="168.2"/>
        <n v="286.7"/>
        <n v="120.2"/>
        <n v="245.4"/>
        <n v="250.2"/>
        <n v="23.2"/>
        <n v="197.1"/>
        <n v="120.3"/>
        <n v="162.9"/>
        <n v="195.6"/>
        <n v="157.69999999999999"/>
        <n v="144.19999999999999"/>
        <n v="183.3"/>
        <n v="271.3"/>
        <n v="261.60000000000002"/>
        <n v="150.4"/>
        <n v="281.10000000000002"/>
        <n v="174.7"/>
        <n v="209.7"/>
        <n v="289.60000000000002"/>
        <n v="95.6"/>
        <n v="194.7"/>
        <n v="154.69999999999999"/>
        <n v="142"/>
        <n v="254.8"/>
        <n v="297"/>
        <n v="111.5"/>
        <n v="229.6"/>
        <n v="236.3"/>
        <n v="153"/>
        <n v="260.7"/>
        <n v="184.2"/>
        <n v="63.6"/>
        <n v="111.6"/>
        <n v="381.9"/>
        <n v="168.6"/>
        <n v="192.6"/>
        <n v="210.1"/>
        <n v="193.7"/>
        <n v="172.4"/>
        <n v="186.1"/>
        <n v="206.7"/>
        <n v="134.19999999999999"/>
        <n v="179.9"/>
        <n v="153.4"/>
        <n v="242.8"/>
        <n v="230.7"/>
        <n v="227.1"/>
        <n v="163.5"/>
        <n v="193.9"/>
        <n v="191.9"/>
        <n v="243.4"/>
        <n v="277.3"/>
        <n v="135.69999999999999"/>
        <n v="160.4"/>
        <n v="98.9"/>
        <n v="264.5"/>
        <n v="333.5"/>
        <n v="285.3"/>
        <n v="135.4"/>
        <n v="165.6"/>
        <n v="107.5"/>
        <n v="166.4"/>
        <n v="143.30000000000001"/>
        <n v="191.3"/>
        <n v="197.7"/>
        <n v="256.60000000000002"/>
        <n v="201.9"/>
        <n v="163.6"/>
        <n v="235.8"/>
        <n v="260.39999999999998"/>
        <n v="167.9"/>
        <n v="243.3"/>
        <n v="203.1"/>
        <n v="150.5"/>
        <n v="139.80000000000001"/>
        <n v="210.7"/>
        <n v="152.80000000000001"/>
        <n v="252.9"/>
        <n v="222.3"/>
        <n v="254.7"/>
        <n v="98.3"/>
        <n v="233"/>
        <n v="217.9"/>
        <n v="161"/>
        <n v="133.6"/>
        <n v="224.9"/>
        <n v="188.9"/>
        <n v="275.60000000000002"/>
        <n v="377.5"/>
        <n v="147.4"/>
        <n v="184.1"/>
        <n v="167.4"/>
        <n v="126.3"/>
        <n v="252.4"/>
        <n v="221.1"/>
        <n v="258.60000000000002"/>
        <n v="238.4"/>
        <n v="211.9"/>
        <n v="185.8"/>
        <n v="83.9"/>
        <n v="173.8"/>
        <n v="165.2"/>
        <n v="206.5"/>
        <n v="249.6"/>
        <n v="218.8"/>
        <n v="305.39999999999998"/>
        <n v="190.1"/>
        <n v="164.4"/>
        <n v="282.5"/>
        <n v="193.5"/>
        <n v="244"/>
        <n v="222.5"/>
        <n v="211.5"/>
        <n v="191.4"/>
        <n v="162.5"/>
        <n v="185.5"/>
        <n v="248.3"/>
        <n v="252.2"/>
        <n v="210.3"/>
        <n v="211.1"/>
        <n v="65.7"/>
        <n v="311.8"/>
        <n v="194.2"/>
        <n v="203.6"/>
        <n v="171.5"/>
        <n v="252"/>
        <n v="237.7"/>
        <n v="219.9"/>
        <n v="235.5"/>
        <n v="141.6"/>
        <n v="228.7"/>
        <n v="220.9"/>
        <n v="289.39999999999998"/>
        <n v="217.2"/>
        <n v="151.5"/>
        <n v="288.8"/>
        <n v="198.4"/>
        <n v="279.60000000000002"/>
        <n v="274.39999999999998"/>
        <n v="230.1"/>
        <n v="281.39999999999998"/>
        <n v="185.9"/>
        <n v="172.2"/>
        <n v="162.1"/>
        <n v="166.8"/>
        <n v="271.2"/>
        <n v="253.4"/>
        <n v="309.10000000000002"/>
        <n v="227"/>
        <n v="217.1"/>
        <n v="239.1"/>
        <n v="187.7"/>
        <n v="79.3"/>
        <n v="150.30000000000001"/>
        <n v="114.2"/>
        <n v="325.60000000000002"/>
        <n v="285.39999999999998"/>
        <n v="280.39999999999998"/>
        <n v="272.8"/>
        <n v="133.1"/>
        <n v="161.9"/>
        <n v="169.8"/>
        <n v="290"/>
        <n v="114.1"/>
        <n v="132.6"/>
        <n v="238.2"/>
        <n v="188"/>
        <n v="285.7"/>
        <n v="151.9"/>
        <n v="241.8"/>
        <n v="311.10000000000002"/>
        <n v="158.19999999999999"/>
        <n v="261.7"/>
        <n v="151.19999999999999"/>
        <n v="270.39999999999998"/>
        <n v="104.7"/>
        <n v="139.6"/>
        <n v="177.7"/>
        <n v="155.69999999999999"/>
        <n v="165.8"/>
        <n v="281.3"/>
        <n v="131.30000000000001"/>
        <n v="210.4"/>
        <n v="266.60000000000002"/>
        <n v="161.5"/>
        <n v="267.10000000000002"/>
        <n v="226"/>
        <n v="149.4"/>
        <n v="194"/>
        <n v="268.5"/>
        <n v="173.2"/>
        <n v="153.80000000000001"/>
        <n v="286.3"/>
        <n v="161.80000000000001"/>
        <n v="192.7"/>
        <n v="178.2"/>
        <n v="178"/>
        <n v="120"/>
        <n v="129"/>
        <n v="267.60000000000002"/>
        <n v="116.4"/>
        <n v="269.8"/>
        <n v="228.9"/>
        <n v="297.89999999999998"/>
        <n v="282.60000000000002"/>
        <n v="222.4"/>
        <n v="216.9"/>
        <n v="157.4"/>
        <n v="300"/>
        <n v="118.9"/>
        <n v="276.60000000000002"/>
        <n v="237.9"/>
        <n v="218"/>
        <n v="262"/>
        <n v="141.5"/>
        <n v="141.19999999999999"/>
        <n v="117.8"/>
        <n v="165.3"/>
        <n v="253.9"/>
        <n v="186"/>
        <n v="127.9"/>
        <n v="171.6"/>
        <n v="229.4"/>
        <n v="133.30000000000001"/>
        <n v="229"/>
        <n v="281.5"/>
        <n v="228.2"/>
        <n v="236.4"/>
        <n v="218.9"/>
        <n v="116.1"/>
        <n v="235.6"/>
        <n v="287.8"/>
        <n v="169.6"/>
        <n v="114.3"/>
        <n v="210.2"/>
        <n v="179.5"/>
        <n v="123.8"/>
        <n v="87.5"/>
        <n v="263.8"/>
        <n v="185.6"/>
        <n v="135.9"/>
        <n v="294.8"/>
        <n v="227.5"/>
        <n v="240.3"/>
        <n v="94.4"/>
        <n v="112.8"/>
        <n v="181.6"/>
        <n v="286.5"/>
        <n v="243.9"/>
        <n v="108.9"/>
        <n v="127.1"/>
        <n v="277.8"/>
        <n v="115.9"/>
        <n v="199.4"/>
        <n v="250.9"/>
        <n v="72.2"/>
        <n v="218.3"/>
        <n v="247.1"/>
        <n v="224.6"/>
        <n v="231.3"/>
        <n v="243.5"/>
        <n v="269"/>
        <n v="161.30000000000001"/>
        <n v="129.19999999999999"/>
        <n v="212.3"/>
        <n v="144"/>
        <n v="91.2"/>
        <n v="139.4"/>
        <n v="230.4"/>
        <n v="110.7"/>
        <n v="149.80000000000001"/>
        <n v="278.2"/>
        <n v="323.5"/>
        <n v="185.4"/>
        <n v="236.1"/>
        <n v="235.4"/>
        <n v="255.5"/>
        <n v="198.8"/>
        <n v="164.7"/>
        <n v="84.8"/>
        <n v="85.8"/>
        <n v="310.5"/>
        <n v="273.2"/>
        <n v="256.3"/>
        <n v="257.2"/>
        <n v="211"/>
        <n v="193.2"/>
        <n v="144.4"/>
        <n v="211.6"/>
        <n v="309.2"/>
        <n v="201.7"/>
        <n v="221.2"/>
        <n v="134.1"/>
        <n v="301.7"/>
        <n v="242.9"/>
        <n v="266.7"/>
        <n v="225.9"/>
        <n v="136.19999999999999"/>
        <n v="318.3"/>
        <n v="315"/>
        <n v="229.1"/>
        <n v="202.8"/>
        <n v="188.6"/>
        <n v="99"/>
        <n v="250.3"/>
        <n v="218.2"/>
        <n v="107.3"/>
        <n v="146.4"/>
        <n v="230.6"/>
        <n v="176.1"/>
        <n v="193.1"/>
        <n v="159.80000000000001"/>
        <n v="156.19999999999999"/>
        <n v="130.30000000000001"/>
        <n v="142.69999999999999"/>
        <n v="188.3"/>
        <n v="172.1"/>
        <n v="272.89999999999998"/>
        <n v="136.69999999999999"/>
        <n v="171.4"/>
        <n v="164"/>
        <n v="202.7"/>
        <n v="159.1"/>
        <n v="156.6"/>
        <n v="138.6"/>
        <n v="98.2"/>
        <n v="185.3"/>
        <n v="189.9"/>
        <n v="188.5"/>
        <n v="95"/>
        <n v="160.69999999999999"/>
        <n v="163.19999999999999"/>
        <n v="177.4"/>
        <n v="203.9"/>
        <n v="189.5"/>
        <n v="227.6"/>
        <n v="303.5"/>
        <n v="154.19999999999999"/>
        <n v="328.5"/>
        <n v="212.9"/>
        <n v="257.5"/>
        <n v="269.89999999999998"/>
        <n v="181.1"/>
        <n v="101.8"/>
        <n v="248.9"/>
        <n v="220.6"/>
        <n v="244.1"/>
        <n v="244.4"/>
        <n v="219"/>
        <n v="117.6"/>
        <n v="253.1"/>
        <n v="149.9"/>
        <n v="95.3"/>
        <n v="162.4"/>
        <n v="246.7"/>
        <n v="153.6"/>
        <n v="233.5"/>
        <n v="195.5"/>
        <n v="199.1"/>
        <n v="277.60000000000002"/>
        <n v="89.7"/>
        <n v="287.60000000000002"/>
        <n v="222.8"/>
        <n v="215.6"/>
        <n v="228.3"/>
        <n v="157.6"/>
        <n v="149.19999999999999"/>
        <n v="176.4"/>
        <n v="118"/>
        <n v="184.4"/>
        <n v="132.80000000000001"/>
        <n v="206"/>
        <n v="157"/>
        <n v="160"/>
        <n v="329.3"/>
        <n v="184.9"/>
        <n v="226.4"/>
        <n v="231.8"/>
        <n v="229.8"/>
        <n v="271.89999999999998"/>
        <n v="279.5"/>
        <n v="216.6"/>
        <n v="293.5"/>
        <n v="163.4"/>
        <n v="239.7"/>
        <n v="284.60000000000002"/>
        <n v="293.7"/>
        <n v="273.7"/>
        <n v="229.5"/>
        <n v="235.2"/>
        <n v="172.9"/>
        <n v="109.3"/>
        <n v="238.5"/>
        <n v="254.1"/>
        <n v="137.69999999999999"/>
        <n v="99.3"/>
        <n v="266.3"/>
        <n v="237.6"/>
        <n v="137.4"/>
        <n v="173.6"/>
        <n v="142.30000000000001"/>
        <n v="213.2"/>
        <n v="151.1"/>
        <n v="152.5"/>
        <n v="189.8"/>
        <n v="200.8"/>
        <n v="269.10000000000002"/>
        <n v="119.4"/>
        <n v="159.4"/>
        <n v="128.30000000000001"/>
        <n v="268.2"/>
        <n v="291.2"/>
        <n v="94"/>
        <n v="259"/>
        <n v="131.4"/>
        <n v="223.2"/>
        <n v="218.4"/>
        <n v="313.39999999999998"/>
        <n v="139.5"/>
        <n v="269.60000000000002"/>
        <n v="126.6"/>
        <n v="117"/>
        <n v="207"/>
        <n v="226.7"/>
        <n v="270.60000000000002"/>
        <n v="199.5"/>
        <n v="204.3"/>
        <n v="113.3"/>
        <n v="264.39999999999998"/>
        <n v="304.2"/>
        <n v="310.10000000000002"/>
        <n v="103.8"/>
        <n v="180.8"/>
        <n v="367.7"/>
        <n v="248.5"/>
        <n v="187.4"/>
        <n v="235"/>
        <n v="98.6"/>
        <n v="105.2"/>
        <n v="56.6"/>
        <n v="110.1"/>
        <n v="203.5"/>
        <n v="199.7"/>
        <n v="213.9"/>
        <n v="140.30000000000001"/>
        <n v="54"/>
        <n v="205.3"/>
        <n v="163.69999999999999"/>
        <n v="221.9"/>
        <n v="298.2"/>
        <n v="232"/>
        <n v="104.9"/>
        <n v="149.69999999999999"/>
        <n v="129.9"/>
        <n v="180.4"/>
        <n v="104"/>
        <n v="275.89999999999998"/>
        <n v="262.2"/>
        <n v="177.3"/>
        <n v="73.2"/>
        <n v="212"/>
        <n v="168.4"/>
        <n v="321.2"/>
        <n v="192"/>
        <n v="64.2"/>
        <n v="165"/>
        <n v="229.7"/>
        <n v="253.6"/>
        <n v="197.9"/>
        <n v="201.1"/>
        <n v="176.2"/>
        <n v="234.5"/>
        <n v="280"/>
        <n v="259.60000000000002"/>
        <n v="285"/>
        <n v="197.5"/>
        <n v="147"/>
        <n v="292.8"/>
        <n v="270.89999999999998"/>
        <n v="142.1"/>
        <n v="231.4"/>
        <n v="174.6"/>
        <n v="208.7"/>
        <n v="224.8"/>
        <n v="216.4"/>
        <n v="238.8"/>
        <n v="256.39999999999998"/>
        <n v="176.6"/>
        <n v="147.80000000000001"/>
        <n v="158.1"/>
        <n v="251.2"/>
        <n v="226.2"/>
        <n v="272.60000000000002"/>
        <n v="236.7"/>
        <n v="240.2"/>
        <n v="166.1"/>
        <n v="233.8"/>
        <n v="310.7"/>
        <n v="158.69999999999999"/>
        <n v="128.9"/>
        <n v="282.89999999999998"/>
        <n v="344.3"/>
        <n v="143.69999999999999"/>
        <n v="179"/>
        <n v="164.5"/>
        <n v="257"/>
        <n v="232.5"/>
        <n v="244.6"/>
        <n v="264"/>
        <n v="299.60000000000002"/>
        <n v="302"/>
        <n v="160.30000000000001"/>
        <n v="153.30000000000001"/>
        <n v="294.5"/>
        <n v="266.2"/>
        <n v="161.4"/>
        <n v="235.1"/>
        <n v="132.9"/>
        <n v="182.9"/>
        <n v="395"/>
        <n v="204.2"/>
        <n v="308.89999999999998"/>
        <n v="88.2"/>
        <n v="256.89999999999998"/>
        <n v="209"/>
        <n v="198.7"/>
        <n v="219.7"/>
        <n v="250.8"/>
        <n v="271.7"/>
        <n v="259.7"/>
        <n v="187.1"/>
        <n v="170.7"/>
        <n v="312.8"/>
        <n v="249.1"/>
        <n v="302.2"/>
        <n v="197"/>
        <n v="243.1"/>
        <n v="233.6"/>
        <n v="243"/>
        <n v="143"/>
        <n v="257.10000000000002"/>
        <n v="102.4"/>
        <n v="155"/>
        <n v="283.60000000000002"/>
        <n v="246.5"/>
        <n v="350.2"/>
        <n v="141.80000000000001"/>
        <n v="215.7"/>
        <n v="282.3"/>
        <n v="264.3"/>
        <n v="230.9"/>
        <n v="137.9"/>
        <n v="201.3"/>
        <n v="284.39999999999998"/>
        <n v="194.9"/>
        <n v="131.19999999999999"/>
        <n v="286.2"/>
        <n v="203.4"/>
        <n v="128.5"/>
        <n v="177.1"/>
        <n v="268.10000000000002"/>
        <n v="258.3"/>
        <n v="250.5"/>
        <n v="143.1"/>
        <n v="111"/>
        <n v="276.7"/>
        <n v="133.5"/>
        <n v="187.6"/>
        <n v="214.9"/>
        <n v="251.9"/>
        <n v="243.7"/>
        <n v="136.30000000000001"/>
        <n v="222.2"/>
        <n v="306.2"/>
        <n v="272.10000000000002"/>
        <n v="231.1"/>
        <n v="274.2"/>
        <n v="267.39999999999998"/>
        <n v="201"/>
        <n v="332.7"/>
        <n v="148"/>
        <n v="186.8"/>
        <n v="285.5"/>
        <n v="129.69999999999999"/>
        <n v="231.9"/>
        <n v="145.4"/>
        <n v="183.8"/>
        <n v="251.5"/>
        <n v="236.2"/>
        <n v="141.69999999999999"/>
        <n v="222.6"/>
        <n v="249.7"/>
        <n v="280.8"/>
        <n v="119.5"/>
        <n v="201.4"/>
        <n v="246.9"/>
        <n v="212.1"/>
        <n v="292.10000000000002"/>
        <n v="158.5"/>
        <n v="224.3"/>
        <n v="191.1"/>
        <n v="120.4"/>
        <n v="238.6"/>
        <n v="215.4"/>
        <n v="88.7"/>
        <n v="73.7"/>
        <n v="230"/>
        <n v="199"/>
        <n v="256.2"/>
        <n v="268.60000000000002"/>
        <n v="219.3"/>
        <n v="122.3"/>
        <n v="224.5"/>
        <n v="247.9"/>
        <n v="147.9"/>
        <n v="136.1"/>
        <n v="207.3"/>
        <n v="191.5"/>
        <n v="225.8"/>
        <n v="289.3"/>
        <n v="206.8"/>
        <n v="128.69999999999999"/>
        <n v="111.2"/>
        <n v="250"/>
        <n v="156.9"/>
        <n v="220.4"/>
        <n v="87.4"/>
        <n v="53.3"/>
        <n v="120.8"/>
        <n v="138.1"/>
        <n v="89.6"/>
        <n v="205.6"/>
        <n v="152.19999999999999"/>
        <n v="168"/>
        <n v="352.2"/>
        <n v="151.30000000000001"/>
        <n v="124"/>
        <n v="117.9"/>
        <n v="316.7"/>
        <n v="262.10000000000002"/>
        <n v="165.5"/>
        <n v="313.2"/>
        <n v="252.3"/>
        <n v="364.9"/>
        <n v="234.8"/>
        <n v="151"/>
        <n v="284.5"/>
        <n v="148.80000000000001"/>
        <n v="157.19999999999999"/>
        <n v="114.5"/>
        <n v="283.2"/>
        <n v="205.9"/>
        <n v="150.6"/>
        <n v="143.4"/>
        <n v="288.10000000000002"/>
        <n v="242.1"/>
        <n v="251.3"/>
        <n v="223.8"/>
        <n v="275.5"/>
        <n v="325.89999999999998"/>
        <n v="217.7"/>
        <n v="130.69999999999999"/>
        <n v="269.3"/>
        <n v="174.8"/>
        <n v="228"/>
        <n v="148.4"/>
        <n v="178.9"/>
        <n v="262.39999999999998"/>
        <n v="294.60000000000002"/>
        <n v="149.30000000000001"/>
        <n v="256"/>
        <n v="211.2"/>
        <n v="176.9"/>
        <n v="175.2"/>
        <n v="112.4"/>
        <n v="215.3"/>
        <n v="292.39999999999998"/>
        <n v="47.4"/>
        <n v="207.6"/>
        <n v="292.7"/>
        <n v="113.8"/>
        <n v="130.6"/>
        <n v="131.1"/>
        <n v="139.19999999999999"/>
        <n v="322.2"/>
        <n v="125.6"/>
        <n v="274.89999999999998"/>
        <n v="234"/>
        <n v="247.6"/>
        <n v="156.80000000000001"/>
        <n v="174.2"/>
        <n v="131.9"/>
        <n v="120.1"/>
        <n v="279.10000000000002"/>
        <n v="94.2"/>
        <n v="300.3"/>
        <n v="204.5"/>
        <n v="260.3"/>
        <n v="227.9"/>
        <n v="135.5"/>
        <n v="200.2"/>
        <n v="152.6"/>
        <n v="381.6"/>
        <n v="278.10000000000002"/>
        <n v="123.1"/>
        <n v="157.1"/>
        <n v="99.7"/>
        <n v="182.8"/>
        <n v="177"/>
        <n v="201.5"/>
        <n v="219.2"/>
        <n v="158.30000000000001"/>
        <n v="153.1"/>
        <n v="111.8"/>
        <n v="277"/>
        <n v="248"/>
        <n v="161.69999999999999"/>
        <n v="231"/>
        <n v="297.39999999999998"/>
        <n v="115.2"/>
        <n v="195.8"/>
        <n v="127.3"/>
        <n v="102.8"/>
        <n v="151.4"/>
        <n v="270.7"/>
        <n v="159.30000000000001"/>
        <n v="232.6"/>
        <n v="281.2"/>
        <n v="291.10000000000002"/>
        <n v="223.4"/>
        <n v="132.1"/>
        <n v="77.099999999999994"/>
        <n v="183.2"/>
        <n v="248.4"/>
        <n v="303.39999999999998"/>
        <n v="209.8"/>
        <n v="298.60000000000002"/>
        <n v="121.7"/>
        <n v="281.7"/>
        <n v="278.89999999999998"/>
        <n v="182"/>
        <n v="132.4"/>
        <n v="232.3"/>
        <n v="135.19999999999999"/>
        <n v="86.9"/>
        <n v="191.2"/>
        <n v="126.7"/>
        <n v="257.89999999999998"/>
        <n v="103"/>
        <n v="198.3"/>
        <n v="301.8"/>
        <n v="215"/>
        <n v="262.5"/>
        <n v="276.89999999999998"/>
        <n v="289"/>
        <n v="170.4"/>
        <n v="249.3"/>
        <n v="276.3"/>
        <n v="117.2"/>
        <n v="198.2"/>
        <n v="164.9"/>
        <n v="121.4"/>
        <n v="246.3"/>
        <n v="209.9"/>
        <n v="199.6"/>
        <n v="147.69999999999999"/>
        <n v="201.8"/>
        <n v="130.1"/>
        <n v="125.9"/>
        <n v="147.30000000000001"/>
        <n v="317.89999999999998"/>
        <n v="269.39999999999998"/>
        <n v="144.5"/>
        <n v="329.2"/>
        <n v="75.3"/>
        <n v="234.6"/>
        <n v="244.5"/>
        <n v="79"/>
        <n v="46.7"/>
        <n v="242.4"/>
        <n v="190.3"/>
        <n v="180.3"/>
        <n v="309.7"/>
        <n v="110.8"/>
        <n v="237.5"/>
        <n v="155.30000000000001"/>
        <n v="318"/>
        <n v="90.8"/>
        <n v="187"/>
        <n v="171.1"/>
        <n v="242.6"/>
        <n v="332.8"/>
        <n v="140.6"/>
        <n v="126.2"/>
        <n v="283.5"/>
        <n v="175.6"/>
        <n v="110.4"/>
        <n v="313.8"/>
        <n v="312.89999999999998"/>
        <n v="200.3"/>
        <n v="359.9"/>
        <n v="137.80000000000001"/>
        <n v="286.39999999999998"/>
        <n v="160.9"/>
        <n v="264.10000000000002"/>
        <n v="290.5"/>
        <n v="300.8"/>
        <n v="222"/>
        <n v="273.3"/>
        <n v="301.60000000000002"/>
        <n v="328.8"/>
        <n v="101"/>
        <n v="115.3"/>
        <n v="133.80000000000001"/>
        <n v="112.5"/>
        <n v="299.8"/>
        <n v="121.8"/>
        <n v="177.8"/>
        <n v="150.1"/>
        <n v="275.8"/>
        <n v="323.2"/>
        <n v="127"/>
        <n v="213"/>
        <n v="235.7"/>
        <n v="156.4"/>
        <n v="225.4"/>
        <n v="261"/>
        <n v="172.6"/>
        <n v="234.2"/>
        <n v="258"/>
        <n v="296.89999999999998"/>
        <n v="85.4"/>
        <n v="123.6"/>
        <n v="137.1"/>
        <n v="204.1"/>
        <n v="317.3"/>
        <n v="297.2"/>
        <n v="84.1"/>
        <n v="173.7"/>
        <n v="321.7"/>
        <n v="120.6"/>
        <n v="176.5"/>
        <n v="135.80000000000001"/>
        <n v="131"/>
        <n v="141"/>
        <n v="287.89999999999998"/>
        <n v="110"/>
        <n v="141.4"/>
        <n v="65.2"/>
        <n v="293.60000000000002"/>
        <n v="128"/>
        <n v="115.1"/>
        <n v="307.39999999999998"/>
        <n v="166"/>
        <n v="209.1"/>
        <n v="257.8"/>
        <n v="299.39999999999998"/>
        <n v="98.8"/>
        <n v="100.1"/>
        <n v="156.5"/>
        <n v="249.8"/>
        <n v="139.9"/>
        <n v="252.6"/>
        <n v="140.19999999999999"/>
        <n v="290.2"/>
        <n v="96"/>
        <n v="93.5"/>
        <n v="196.6"/>
        <n v="87"/>
        <n v="279.39999999999998"/>
        <n v="171.2"/>
        <n v="71.099999999999994"/>
        <n v="59.5"/>
        <n v="260.5"/>
        <n v="139.69999999999999"/>
        <n v="157.30000000000001"/>
        <n v="122.7"/>
        <n v="228.8"/>
        <n v="310.89999999999998"/>
        <n v="220.7"/>
        <n v="141.30000000000001"/>
        <n v="247.7"/>
        <n v="131.5"/>
        <n v="199.8"/>
        <n v="96.9"/>
        <n v="136.4"/>
        <n v="105.1"/>
        <n v="101.1"/>
        <n v="104.4"/>
        <n v="291.39999999999998"/>
        <n v="218.1"/>
        <n v="190.2"/>
        <n v="118.2"/>
        <n v="257.3"/>
        <n v="159.19999999999999"/>
        <n v="146"/>
        <n v="271.60000000000002"/>
        <n v="247.5"/>
        <n v="159.9"/>
        <n v="288.3"/>
        <n v="155.1"/>
        <n v="297.7"/>
        <n v="294.3"/>
        <n v="109.5"/>
        <n v="106.2"/>
        <n v="184.7"/>
        <n v="280.3"/>
        <n v="270.8"/>
        <n v="124.4"/>
        <n v="160.1"/>
        <n v="285.2"/>
        <n v="324.7"/>
        <n v="305.2"/>
        <n v="208.6"/>
        <n v="296.10000000000002"/>
        <n v="246.4"/>
        <n v="265.10000000000002"/>
        <n v="280.10000000000002"/>
        <n v="178.8"/>
        <n v="158"/>
        <n v="199.9"/>
        <n v="255.1"/>
        <n v="138.5"/>
        <n v="163.9"/>
        <n v="284.7"/>
        <n v="0"/>
        <n v="332.2"/>
        <n v="103.9"/>
        <n v="355.1"/>
        <n v="137.6"/>
        <n v="131.6"/>
        <n v="230.5"/>
        <n v="279"/>
        <n v="101.4"/>
        <n v="267.2"/>
        <n v="116.9"/>
        <n v="112"/>
        <n v="124.9"/>
        <n v="237.1"/>
        <n v="126.8"/>
        <n v="60.3"/>
        <n v="298.3"/>
        <n v="145.30000000000001"/>
        <n v="108"/>
        <n v="327.3"/>
        <n v="313.10000000000002"/>
        <n v="117.4"/>
        <n v="146.1"/>
        <n v="275.3"/>
        <n v="100.3"/>
        <n v="252.8"/>
        <n v="183.6"/>
        <n v="103.3"/>
        <n v="293"/>
        <n v="225"/>
        <n v="158.80000000000001"/>
        <n v="106.3"/>
        <n v="81.099999999999994"/>
        <n v="162"/>
        <n v="75.099999999999994"/>
        <n v="297.5"/>
      </sharedItems>
    </cacheField>
    <cacheField name="total_night_calls" numFmtId="0">
      <sharedItems containsSemiMixedTypes="0" containsString="0" containsNumber="1" containsInteger="1" minValue="0" maxValue="175"/>
    </cacheField>
    <cacheField name="total_night_charge" numFmtId="0">
      <sharedItems containsSemiMixedTypes="0" containsString="0" containsNumber="1" minValue="0" maxValue="17.77"/>
    </cacheField>
    <cacheField name="total_intl_minutes" numFmtId="0">
      <sharedItems containsSemiMixedTypes="0" containsString="0" containsNumber="1" minValue="0" maxValue="20"/>
    </cacheField>
    <cacheField name="total_intl_calls" numFmtId="0">
      <sharedItems containsSemiMixedTypes="0" containsString="0" containsNumber="1" containsInteger="1" minValue="0" maxValue="20"/>
    </cacheField>
    <cacheField name="total_intl_charge" numFmtId="0">
      <sharedItems containsSemiMixedTypes="0" containsString="0" containsNumber="1" minValue="0" maxValue="5.4"/>
    </cacheField>
    <cacheField name="number_customer_service_calls" numFmtId="0">
      <sharedItems containsSemiMixedTypes="0" containsString="0" containsNumber="1" containsInteger="1" minValue="0" maxValue="9"/>
    </cacheField>
    <cacheField name="churn"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5213511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0">
  <r>
    <x v="0"/>
    <x v="0"/>
    <x v="0"/>
    <x v="0"/>
    <x v="0"/>
    <n v="26"/>
    <x v="0"/>
    <n v="123"/>
    <n v="27.47"/>
    <n v="195.5"/>
    <n v="103"/>
    <n v="16.62"/>
    <x v="0"/>
    <n v="103"/>
    <n v="11.45"/>
    <n v="13.7"/>
    <n v="3"/>
    <n v="3.7"/>
    <n v="1"/>
    <x v="0"/>
  </r>
  <r>
    <x v="1"/>
    <x v="1"/>
    <x v="0"/>
    <x v="0"/>
    <x v="1"/>
    <n v="0"/>
    <x v="1"/>
    <n v="114"/>
    <n v="41.38"/>
    <n v="121.2"/>
    <n v="110"/>
    <n v="10.3"/>
    <x v="1"/>
    <n v="104"/>
    <n v="7.32"/>
    <n v="12.2"/>
    <n v="5"/>
    <n v="3.29"/>
    <n v="0"/>
    <x v="0"/>
  </r>
  <r>
    <x v="0"/>
    <x v="2"/>
    <x v="1"/>
    <x v="1"/>
    <x v="1"/>
    <n v="0"/>
    <x v="2"/>
    <n v="71"/>
    <n v="50.9"/>
    <n v="61.9"/>
    <n v="88"/>
    <n v="5.26"/>
    <x v="2"/>
    <n v="89"/>
    <n v="8.86"/>
    <n v="6.6"/>
    <n v="7"/>
    <n v="1.78"/>
    <n v="2"/>
    <x v="0"/>
  </r>
  <r>
    <x v="2"/>
    <x v="3"/>
    <x v="0"/>
    <x v="1"/>
    <x v="1"/>
    <n v="0"/>
    <x v="3"/>
    <n v="113"/>
    <n v="28.34"/>
    <n v="148.30000000000001"/>
    <n v="122"/>
    <n v="12.61"/>
    <x v="3"/>
    <n v="121"/>
    <n v="8.41"/>
    <n v="10.1"/>
    <n v="3"/>
    <n v="2.73"/>
    <n v="3"/>
    <x v="0"/>
  </r>
  <r>
    <x v="3"/>
    <x v="4"/>
    <x v="2"/>
    <x v="0"/>
    <x v="0"/>
    <n v="24"/>
    <x v="4"/>
    <n v="88"/>
    <n v="37.090000000000003"/>
    <n v="348.5"/>
    <n v="108"/>
    <n v="29.62"/>
    <x v="4"/>
    <n v="118"/>
    <n v="9.57"/>
    <n v="7.5"/>
    <n v="7"/>
    <n v="2.0299999999999998"/>
    <n v="3"/>
    <x v="0"/>
  </r>
  <r>
    <x v="4"/>
    <x v="5"/>
    <x v="0"/>
    <x v="1"/>
    <x v="1"/>
    <n v="0"/>
    <x v="5"/>
    <n v="79"/>
    <n v="26.69"/>
    <n v="103.1"/>
    <n v="94"/>
    <n v="8.76"/>
    <x v="5"/>
    <n v="96"/>
    <n v="9.5299999999999994"/>
    <n v="7.1"/>
    <n v="6"/>
    <n v="1.92"/>
    <n v="0"/>
    <x v="0"/>
  </r>
  <r>
    <x v="5"/>
    <x v="6"/>
    <x v="1"/>
    <x v="0"/>
    <x v="1"/>
    <n v="0"/>
    <x v="6"/>
    <n v="97"/>
    <n v="31.37"/>
    <n v="351.6"/>
    <n v="80"/>
    <n v="29.89"/>
    <x v="6"/>
    <n v="90"/>
    <n v="9.7100000000000009"/>
    <n v="8.6999999999999993"/>
    <n v="4"/>
    <n v="2.35"/>
    <n v="1"/>
    <x v="0"/>
  </r>
  <r>
    <x v="6"/>
    <x v="7"/>
    <x v="0"/>
    <x v="1"/>
    <x v="0"/>
    <n v="37"/>
    <x v="7"/>
    <n v="84"/>
    <n v="43.96"/>
    <n v="222"/>
    <n v="111"/>
    <n v="18.87"/>
    <x v="7"/>
    <n v="97"/>
    <n v="14.69"/>
    <n v="11.2"/>
    <n v="5"/>
    <n v="3.02"/>
    <n v="0"/>
    <x v="0"/>
  </r>
  <r>
    <x v="7"/>
    <x v="8"/>
    <x v="0"/>
    <x v="0"/>
    <x v="1"/>
    <n v="0"/>
    <x v="8"/>
    <n v="137"/>
    <n v="21.95"/>
    <n v="228.5"/>
    <n v="83"/>
    <n v="19.420000000000002"/>
    <x v="8"/>
    <n v="111"/>
    <n v="9.4"/>
    <n v="12.7"/>
    <n v="6"/>
    <n v="3.43"/>
    <n v="4"/>
    <x v="1"/>
  </r>
  <r>
    <x v="8"/>
    <x v="9"/>
    <x v="0"/>
    <x v="0"/>
    <x v="1"/>
    <n v="0"/>
    <x v="9"/>
    <n v="127"/>
    <n v="31.91"/>
    <n v="163.4"/>
    <n v="148"/>
    <n v="13.89"/>
    <x v="9"/>
    <n v="94"/>
    <n v="8.82"/>
    <n v="9.1"/>
    <n v="5"/>
    <n v="2.46"/>
    <n v="0"/>
    <x v="0"/>
  </r>
  <r>
    <x v="9"/>
    <x v="10"/>
    <x v="1"/>
    <x v="0"/>
    <x v="1"/>
    <n v="0"/>
    <x v="10"/>
    <n v="96"/>
    <n v="21.9"/>
    <n v="104.9"/>
    <n v="71"/>
    <n v="8.92"/>
    <x v="10"/>
    <n v="128"/>
    <n v="6.35"/>
    <n v="11.2"/>
    <n v="2"/>
    <n v="3.02"/>
    <n v="1"/>
    <x v="0"/>
  </r>
  <r>
    <x v="10"/>
    <x v="11"/>
    <x v="2"/>
    <x v="0"/>
    <x v="1"/>
    <n v="0"/>
    <x v="11"/>
    <n v="88"/>
    <n v="26.62"/>
    <n v="247.6"/>
    <n v="75"/>
    <n v="21.05"/>
    <x v="11"/>
    <n v="115"/>
    <n v="8.65"/>
    <n v="12.3"/>
    <n v="5"/>
    <n v="3.32"/>
    <n v="3"/>
    <x v="0"/>
  </r>
  <r>
    <x v="11"/>
    <x v="12"/>
    <x v="0"/>
    <x v="0"/>
    <x v="1"/>
    <n v="0"/>
    <x v="12"/>
    <n v="67"/>
    <n v="56.59"/>
    <n v="317.8"/>
    <n v="97"/>
    <n v="27.01"/>
    <x v="12"/>
    <n v="128"/>
    <n v="7.23"/>
    <n v="5.4"/>
    <n v="9"/>
    <n v="1.46"/>
    <n v="4"/>
    <x v="1"/>
  </r>
  <r>
    <x v="12"/>
    <x v="13"/>
    <x v="1"/>
    <x v="0"/>
    <x v="0"/>
    <n v="27"/>
    <x v="13"/>
    <n v="139"/>
    <n v="33.39"/>
    <n v="280.89999999999998"/>
    <n v="90"/>
    <n v="23.88"/>
    <x v="13"/>
    <n v="75"/>
    <n v="4.0199999999999996"/>
    <n v="13.8"/>
    <n v="4"/>
    <n v="3.73"/>
    <n v="1"/>
    <x v="0"/>
  </r>
  <r>
    <x v="13"/>
    <x v="14"/>
    <x v="2"/>
    <x v="0"/>
    <x v="0"/>
    <n v="33"/>
    <x v="14"/>
    <n v="66"/>
    <n v="32.25"/>
    <n v="212.8"/>
    <n v="65"/>
    <n v="18.09"/>
    <x v="14"/>
    <n v="108"/>
    <n v="7.46"/>
    <n v="10"/>
    <n v="5"/>
    <n v="2.7"/>
    <n v="1"/>
    <x v="0"/>
  </r>
  <r>
    <x v="14"/>
    <x v="15"/>
    <x v="0"/>
    <x v="0"/>
    <x v="1"/>
    <n v="0"/>
    <x v="15"/>
    <n v="90"/>
    <n v="38.15"/>
    <n v="159.5"/>
    <n v="88"/>
    <n v="13.56"/>
    <x v="15"/>
    <n v="74"/>
    <n v="8.68"/>
    <n v="13"/>
    <n v="2"/>
    <n v="3.51"/>
    <n v="1"/>
    <x v="0"/>
  </r>
  <r>
    <x v="15"/>
    <x v="5"/>
    <x v="0"/>
    <x v="0"/>
    <x v="1"/>
    <n v="0"/>
    <x v="16"/>
    <n v="117"/>
    <n v="26.37"/>
    <n v="239.7"/>
    <n v="93"/>
    <n v="20.37"/>
    <x v="8"/>
    <n v="133"/>
    <n v="9.4"/>
    <n v="10.6"/>
    <n v="4"/>
    <n v="2.86"/>
    <n v="0"/>
    <x v="0"/>
  </r>
  <r>
    <x v="16"/>
    <x v="16"/>
    <x v="1"/>
    <x v="0"/>
    <x v="1"/>
    <n v="0"/>
    <x v="17"/>
    <n v="89"/>
    <n v="10.61"/>
    <n v="169.9"/>
    <n v="121"/>
    <n v="14.44"/>
    <x v="16"/>
    <n v="64"/>
    <n v="9.43"/>
    <n v="5.7"/>
    <n v="6"/>
    <n v="1.54"/>
    <n v="5"/>
    <x v="1"/>
  </r>
  <r>
    <x v="17"/>
    <x v="17"/>
    <x v="0"/>
    <x v="0"/>
    <x v="1"/>
    <n v="0"/>
    <x v="18"/>
    <n v="112"/>
    <n v="31.11"/>
    <n v="72.900000000000006"/>
    <n v="99"/>
    <n v="6.2"/>
    <x v="17"/>
    <n v="78"/>
    <n v="8.18"/>
    <n v="9.5"/>
    <n v="19"/>
    <n v="2.57"/>
    <n v="0"/>
    <x v="0"/>
  </r>
  <r>
    <x v="18"/>
    <x v="18"/>
    <x v="0"/>
    <x v="0"/>
    <x v="1"/>
    <n v="0"/>
    <x v="19"/>
    <n v="103"/>
    <n v="18.77"/>
    <n v="137.30000000000001"/>
    <n v="102"/>
    <n v="11.67"/>
    <x v="18"/>
    <n v="105"/>
    <n v="8.5299999999999994"/>
    <n v="7.7"/>
    <n v="6"/>
    <n v="2.08"/>
    <n v="2"/>
    <x v="0"/>
  </r>
  <r>
    <x v="13"/>
    <x v="19"/>
    <x v="2"/>
    <x v="0"/>
    <x v="1"/>
    <n v="0"/>
    <x v="20"/>
    <n v="86"/>
    <n v="13.79"/>
    <n v="245.2"/>
    <n v="72"/>
    <n v="20.84"/>
    <x v="19"/>
    <n v="115"/>
    <n v="10.67"/>
    <n v="10.3"/>
    <n v="2"/>
    <n v="2.78"/>
    <n v="0"/>
    <x v="0"/>
  </r>
  <r>
    <x v="19"/>
    <x v="20"/>
    <x v="1"/>
    <x v="0"/>
    <x v="0"/>
    <n v="39"/>
    <x v="21"/>
    <n v="115"/>
    <n v="36.21"/>
    <n v="191.1"/>
    <n v="112"/>
    <n v="16.239999999999998"/>
    <x v="20"/>
    <n v="115"/>
    <n v="8.2200000000000006"/>
    <n v="9.5"/>
    <n v="3"/>
    <n v="2.57"/>
    <n v="0"/>
    <x v="0"/>
  </r>
  <r>
    <x v="10"/>
    <x v="21"/>
    <x v="1"/>
    <x v="0"/>
    <x v="1"/>
    <n v="0"/>
    <x v="22"/>
    <n v="73"/>
    <n v="22.83"/>
    <n v="155.5"/>
    <n v="100"/>
    <n v="13.22"/>
    <x v="21"/>
    <n v="68"/>
    <n v="4.59"/>
    <n v="14.7"/>
    <n v="4"/>
    <n v="3.97"/>
    <n v="3"/>
    <x v="0"/>
  </r>
  <r>
    <x v="4"/>
    <x v="22"/>
    <x v="0"/>
    <x v="0"/>
    <x v="1"/>
    <n v="0"/>
    <x v="23"/>
    <n v="109"/>
    <n v="32.299999999999997"/>
    <n v="258.2"/>
    <n v="84"/>
    <n v="21.95"/>
    <x v="22"/>
    <n v="102"/>
    <n v="8.17"/>
    <n v="6.3"/>
    <n v="6"/>
    <n v="1.7"/>
    <n v="0"/>
    <x v="0"/>
  </r>
  <r>
    <x v="20"/>
    <x v="23"/>
    <x v="2"/>
    <x v="0"/>
    <x v="1"/>
    <n v="0"/>
    <x v="24"/>
    <n v="117"/>
    <n v="20.28"/>
    <n v="215.1"/>
    <n v="109"/>
    <n v="18.28"/>
    <x v="23"/>
    <n v="90"/>
    <n v="8.0399999999999991"/>
    <n v="11.1"/>
    <n v="1"/>
    <n v="3"/>
    <n v="1"/>
    <x v="0"/>
  </r>
  <r>
    <x v="21"/>
    <x v="3"/>
    <x v="2"/>
    <x v="0"/>
    <x v="1"/>
    <n v="0"/>
    <x v="25"/>
    <n v="105"/>
    <n v="38.44"/>
    <n v="201.5"/>
    <n v="107"/>
    <n v="17.13"/>
    <x v="24"/>
    <n v="98"/>
    <n v="11.08"/>
    <n v="10.3"/>
    <n v="5"/>
    <n v="2.78"/>
    <n v="1"/>
    <x v="0"/>
  </r>
  <r>
    <x v="17"/>
    <x v="24"/>
    <x v="1"/>
    <x v="0"/>
    <x v="1"/>
    <n v="0"/>
    <x v="26"/>
    <n v="118"/>
    <n v="42.43"/>
    <n v="252.4"/>
    <n v="119"/>
    <n v="21.45"/>
    <x v="25"/>
    <n v="90"/>
    <n v="12.61"/>
    <n v="11.8"/>
    <n v="3"/>
    <n v="3.19"/>
    <n v="1"/>
    <x v="1"/>
  </r>
  <r>
    <x v="2"/>
    <x v="20"/>
    <x v="1"/>
    <x v="0"/>
    <x v="0"/>
    <n v="25"/>
    <x v="27"/>
    <n v="94"/>
    <n v="30.06"/>
    <n v="195"/>
    <n v="75"/>
    <n v="16.579999999999998"/>
    <x v="26"/>
    <n v="116"/>
    <n v="9.61"/>
    <n v="8.3000000000000007"/>
    <n v="4"/>
    <n v="2.2400000000000002"/>
    <n v="0"/>
    <x v="0"/>
  </r>
  <r>
    <x v="22"/>
    <x v="25"/>
    <x v="1"/>
    <x v="0"/>
    <x v="0"/>
    <n v="30"/>
    <x v="28"/>
    <n v="128"/>
    <n v="24.87"/>
    <n v="162.5"/>
    <n v="80"/>
    <n v="13.81"/>
    <x v="27"/>
    <n v="109"/>
    <n v="5.82"/>
    <n v="14.5"/>
    <n v="6"/>
    <n v="3.92"/>
    <n v="0"/>
    <x v="0"/>
  </r>
  <r>
    <x v="3"/>
    <x v="26"/>
    <x v="0"/>
    <x v="0"/>
    <x v="1"/>
    <n v="0"/>
    <x v="29"/>
    <n v="64"/>
    <n v="22.24"/>
    <n v="223.7"/>
    <n v="116"/>
    <n v="19.010000000000002"/>
    <x v="28"/>
    <n v="108"/>
    <n v="10.25"/>
    <n v="10"/>
    <n v="5"/>
    <n v="2.7"/>
    <n v="1"/>
    <x v="0"/>
  </r>
  <r>
    <x v="22"/>
    <x v="27"/>
    <x v="0"/>
    <x v="1"/>
    <x v="0"/>
    <n v="33"/>
    <x v="30"/>
    <n v="106"/>
    <n v="34.659999999999997"/>
    <n v="187.6"/>
    <n v="99"/>
    <n v="15.95"/>
    <x v="29"/>
    <n v="107"/>
    <n v="4.58"/>
    <n v="10.5"/>
    <n v="6"/>
    <n v="2.84"/>
    <n v="3"/>
    <x v="0"/>
  </r>
  <r>
    <x v="23"/>
    <x v="28"/>
    <x v="1"/>
    <x v="0"/>
    <x v="1"/>
    <n v="0"/>
    <x v="31"/>
    <n v="102"/>
    <n v="21.47"/>
    <n v="166.8"/>
    <n v="85"/>
    <n v="14.18"/>
    <x v="30"/>
    <n v="135"/>
    <n v="8.4499999999999993"/>
    <n v="9.4"/>
    <n v="2"/>
    <n v="2.54"/>
    <n v="3"/>
    <x v="0"/>
  </r>
  <r>
    <x v="24"/>
    <x v="29"/>
    <x v="1"/>
    <x v="1"/>
    <x v="0"/>
    <n v="41"/>
    <x v="32"/>
    <n v="85"/>
    <n v="29.43"/>
    <n v="203.9"/>
    <n v="107"/>
    <n v="17.329999999999998"/>
    <x v="31"/>
    <n v="78"/>
    <n v="5.5"/>
    <n v="14.6"/>
    <n v="15"/>
    <n v="3.94"/>
    <n v="0"/>
    <x v="1"/>
  </r>
  <r>
    <x v="25"/>
    <x v="30"/>
    <x v="2"/>
    <x v="0"/>
    <x v="1"/>
    <n v="0"/>
    <x v="33"/>
    <n v="82"/>
    <n v="21.22"/>
    <n v="282.2"/>
    <n v="98"/>
    <n v="23.99"/>
    <x v="32"/>
    <n v="78"/>
    <n v="14.02"/>
    <n v="10"/>
    <n v="4"/>
    <n v="2.7"/>
    <n v="2"/>
    <x v="0"/>
  </r>
  <r>
    <x v="12"/>
    <x v="31"/>
    <x v="0"/>
    <x v="0"/>
    <x v="1"/>
    <n v="0"/>
    <x v="34"/>
    <n v="77"/>
    <n v="14.59"/>
    <n v="165.3"/>
    <n v="110"/>
    <n v="14.05"/>
    <x v="33"/>
    <n v="92"/>
    <n v="8.0299999999999994"/>
    <n v="9.1999999999999993"/>
    <n v="4"/>
    <n v="2.48"/>
    <n v="3"/>
    <x v="0"/>
  </r>
  <r>
    <x v="26"/>
    <x v="32"/>
    <x v="2"/>
    <x v="0"/>
    <x v="1"/>
    <n v="0"/>
    <x v="35"/>
    <n v="67"/>
    <n v="26.18"/>
    <n v="225.8"/>
    <n v="118"/>
    <n v="19.190000000000001"/>
    <x v="34"/>
    <n v="86"/>
    <n v="11.94"/>
    <n v="3.5"/>
    <n v="3"/>
    <n v="0.95"/>
    <n v="1"/>
    <x v="0"/>
  </r>
  <r>
    <x v="27"/>
    <x v="33"/>
    <x v="1"/>
    <x v="0"/>
    <x v="0"/>
    <n v="28"/>
    <x v="36"/>
    <n v="97"/>
    <n v="20.55"/>
    <n v="213"/>
    <n v="92"/>
    <n v="18.11"/>
    <x v="35"/>
    <n v="116"/>
    <n v="7.34"/>
    <n v="8.5"/>
    <n v="5"/>
    <n v="2.2999999999999998"/>
    <n v="2"/>
    <x v="0"/>
  </r>
  <r>
    <x v="28"/>
    <x v="8"/>
    <x v="0"/>
    <x v="0"/>
    <x v="1"/>
    <n v="0"/>
    <x v="37"/>
    <n v="120"/>
    <n v="35.92"/>
    <n v="162.6"/>
    <n v="122"/>
    <n v="13.82"/>
    <x v="36"/>
    <n v="118"/>
    <n v="6.06"/>
    <n v="13.2"/>
    <n v="5"/>
    <n v="3.56"/>
    <n v="3"/>
    <x v="0"/>
  </r>
  <r>
    <x v="29"/>
    <x v="34"/>
    <x v="1"/>
    <x v="0"/>
    <x v="1"/>
    <n v="0"/>
    <x v="38"/>
    <n v="133"/>
    <n v="31.79"/>
    <n v="134.6"/>
    <n v="74"/>
    <n v="11.44"/>
    <x v="37"/>
    <n v="127"/>
    <n v="10.9"/>
    <n v="7.4"/>
    <n v="5"/>
    <n v="2"/>
    <n v="2"/>
    <x v="0"/>
  </r>
  <r>
    <x v="19"/>
    <x v="35"/>
    <x v="0"/>
    <x v="0"/>
    <x v="0"/>
    <n v="24"/>
    <x v="39"/>
    <n v="135"/>
    <n v="22.64"/>
    <n v="217.2"/>
    <n v="58"/>
    <n v="18.46"/>
    <x v="38"/>
    <n v="79"/>
    <n v="3.18"/>
    <n v="11"/>
    <n v="3"/>
    <n v="2.97"/>
    <n v="1"/>
    <x v="0"/>
  </r>
  <r>
    <x v="9"/>
    <x v="36"/>
    <x v="1"/>
    <x v="0"/>
    <x v="1"/>
    <n v="0"/>
    <x v="40"/>
    <n v="108"/>
    <n v="32.619999999999997"/>
    <n v="269.8"/>
    <n v="96"/>
    <n v="22.93"/>
    <x v="39"/>
    <n v="87"/>
    <n v="10.66"/>
    <n v="7.8"/>
    <n v="5"/>
    <n v="2.11"/>
    <n v="3"/>
    <x v="0"/>
  </r>
  <r>
    <x v="7"/>
    <x v="37"/>
    <x v="1"/>
    <x v="0"/>
    <x v="1"/>
    <n v="0"/>
    <x v="41"/>
    <n v="57"/>
    <n v="37.5"/>
    <n v="211.1"/>
    <n v="115"/>
    <n v="17.940000000000001"/>
    <x v="40"/>
    <n v="129"/>
    <n v="11.21"/>
    <n v="6.8"/>
    <n v="3"/>
    <n v="1.84"/>
    <n v="1"/>
    <x v="0"/>
  </r>
  <r>
    <x v="13"/>
    <x v="38"/>
    <x v="1"/>
    <x v="0"/>
    <x v="1"/>
    <n v="0"/>
    <x v="42"/>
    <n v="112"/>
    <n v="31.64"/>
    <n v="190.2"/>
    <n v="66"/>
    <n v="16.170000000000002"/>
    <x v="41"/>
    <n v="57"/>
    <n v="12.73"/>
    <n v="11.4"/>
    <n v="6"/>
    <n v="3.08"/>
    <n v="2"/>
    <x v="0"/>
  </r>
  <r>
    <x v="30"/>
    <x v="39"/>
    <x v="0"/>
    <x v="0"/>
    <x v="1"/>
    <n v="0"/>
    <x v="43"/>
    <n v="117"/>
    <n v="27.23"/>
    <n v="267.5"/>
    <n v="67"/>
    <n v="22.74"/>
    <x v="42"/>
    <n v="68"/>
    <n v="10.28"/>
    <n v="9.3000000000000007"/>
    <n v="5"/>
    <n v="2.5099999999999998"/>
    <n v="2"/>
    <x v="0"/>
  </r>
  <r>
    <x v="7"/>
    <x v="40"/>
    <x v="1"/>
    <x v="0"/>
    <x v="1"/>
    <n v="0"/>
    <x v="44"/>
    <n v="67"/>
    <n v="29.84"/>
    <n v="249.3"/>
    <n v="85"/>
    <n v="21.19"/>
    <x v="43"/>
    <n v="98"/>
    <n v="12.16"/>
    <n v="10.199999999999999"/>
    <n v="3"/>
    <n v="2.75"/>
    <n v="1"/>
    <x v="0"/>
  </r>
  <r>
    <x v="16"/>
    <x v="7"/>
    <x v="0"/>
    <x v="0"/>
    <x v="1"/>
    <n v="0"/>
    <x v="45"/>
    <n v="98"/>
    <n v="21.57"/>
    <n v="180"/>
    <n v="62"/>
    <n v="15.3"/>
    <x v="44"/>
    <n v="128"/>
    <n v="6.34"/>
    <n v="8"/>
    <n v="2"/>
    <n v="2.16"/>
    <n v="1"/>
    <x v="0"/>
  </r>
  <r>
    <x v="16"/>
    <x v="4"/>
    <x v="1"/>
    <x v="0"/>
    <x v="0"/>
    <n v="30"/>
    <x v="46"/>
    <n v="129"/>
    <n v="33.729999999999997"/>
    <n v="75.3"/>
    <n v="77"/>
    <n v="6.4"/>
    <x v="45"/>
    <n v="77"/>
    <n v="8.15"/>
    <n v="5.8"/>
    <n v="3"/>
    <n v="1.57"/>
    <n v="3"/>
    <x v="1"/>
  </r>
  <r>
    <x v="2"/>
    <x v="41"/>
    <x v="1"/>
    <x v="0"/>
    <x v="1"/>
    <n v="0"/>
    <x v="47"/>
    <n v="103"/>
    <n v="38.979999999999997"/>
    <n v="177.4"/>
    <n v="126"/>
    <n v="15.08"/>
    <x v="46"/>
    <n v="95"/>
    <n v="8.52"/>
    <n v="12"/>
    <n v="8"/>
    <n v="3.24"/>
    <n v="1"/>
    <x v="0"/>
  </r>
  <r>
    <x v="12"/>
    <x v="42"/>
    <x v="1"/>
    <x v="0"/>
    <x v="1"/>
    <n v="0"/>
    <x v="48"/>
    <n v="97"/>
    <n v="32.659999999999997"/>
    <n v="169.9"/>
    <n v="94"/>
    <n v="14.44"/>
    <x v="47"/>
    <n v="54"/>
    <n v="7.5"/>
    <n v="11.4"/>
    <n v="4"/>
    <n v="3.08"/>
    <n v="1"/>
    <x v="0"/>
  </r>
  <r>
    <x v="31"/>
    <x v="43"/>
    <x v="0"/>
    <x v="0"/>
    <x v="0"/>
    <n v="34"/>
    <x v="49"/>
    <n v="83"/>
    <n v="45.66"/>
    <n v="178.2"/>
    <n v="142"/>
    <n v="15.15"/>
    <x v="48"/>
    <n v="106"/>
    <n v="7.48"/>
    <n v="11.6"/>
    <n v="3"/>
    <n v="3.13"/>
    <n v="2"/>
    <x v="0"/>
  </r>
  <r>
    <x v="32"/>
    <x v="44"/>
    <x v="1"/>
    <x v="0"/>
    <x v="0"/>
    <n v="28"/>
    <x v="50"/>
    <n v="92"/>
    <n v="30.72"/>
    <n v="187.8"/>
    <n v="64"/>
    <n v="15.96"/>
    <x v="49"/>
    <n v="53"/>
    <n v="11.95"/>
    <n v="12.6"/>
    <n v="3"/>
    <n v="3.4"/>
    <n v="3"/>
    <x v="0"/>
  </r>
  <r>
    <x v="33"/>
    <x v="45"/>
    <x v="1"/>
    <x v="0"/>
    <x v="1"/>
    <n v="0"/>
    <x v="51"/>
    <n v="98"/>
    <n v="22.3"/>
    <n v="162.9"/>
    <n v="97"/>
    <n v="13.85"/>
    <x v="50"/>
    <n v="106"/>
    <n v="7.15"/>
    <n v="8.1999999999999993"/>
    <n v="6"/>
    <n v="2.21"/>
    <n v="2"/>
    <x v="0"/>
  </r>
  <r>
    <x v="34"/>
    <x v="46"/>
    <x v="0"/>
    <x v="0"/>
    <x v="0"/>
    <n v="41"/>
    <x v="52"/>
    <n v="74"/>
    <n v="25.18"/>
    <n v="169.5"/>
    <n v="88"/>
    <n v="14.41"/>
    <x v="51"/>
    <n v="102"/>
    <n v="9.6300000000000008"/>
    <n v="6.2"/>
    <n v="5"/>
    <n v="1.67"/>
    <n v="2"/>
    <x v="0"/>
  </r>
  <r>
    <x v="19"/>
    <x v="47"/>
    <x v="0"/>
    <x v="1"/>
    <x v="1"/>
    <n v="0"/>
    <x v="53"/>
    <n v="105"/>
    <n v="42.76"/>
    <n v="212.8"/>
    <n v="104"/>
    <n v="18.09"/>
    <x v="52"/>
    <n v="67"/>
    <n v="7.1"/>
    <n v="9.3000000000000007"/>
    <n v="4"/>
    <n v="2.5099999999999998"/>
    <n v="0"/>
    <x v="0"/>
  </r>
  <r>
    <x v="35"/>
    <x v="48"/>
    <x v="1"/>
    <x v="1"/>
    <x v="1"/>
    <n v="0"/>
    <x v="54"/>
    <n v="93"/>
    <n v="21.28"/>
    <n v="206.4"/>
    <n v="119"/>
    <n v="17.54"/>
    <x v="27"/>
    <n v="139"/>
    <n v="5.82"/>
    <n v="8.3000000000000007"/>
    <n v="8"/>
    <n v="2.2400000000000002"/>
    <n v="0"/>
    <x v="0"/>
  </r>
  <r>
    <x v="30"/>
    <x v="49"/>
    <x v="1"/>
    <x v="0"/>
    <x v="1"/>
    <n v="0"/>
    <x v="55"/>
    <n v="70"/>
    <n v="35.97"/>
    <n v="216.9"/>
    <n v="80"/>
    <n v="18.440000000000001"/>
    <x v="53"/>
    <n v="60"/>
    <n v="6.91"/>
    <n v="7.8"/>
    <n v="1"/>
    <n v="2.11"/>
    <n v="1"/>
    <x v="0"/>
  </r>
  <r>
    <x v="14"/>
    <x v="50"/>
    <x v="2"/>
    <x v="0"/>
    <x v="1"/>
    <n v="0"/>
    <x v="56"/>
    <n v="101"/>
    <n v="30.41"/>
    <n v="169.1"/>
    <n v="110"/>
    <n v="14.37"/>
    <x v="54"/>
    <n v="100"/>
    <n v="6.69"/>
    <n v="13.8"/>
    <n v="3"/>
    <n v="3.73"/>
    <n v="4"/>
    <x v="1"/>
  </r>
  <r>
    <x v="1"/>
    <x v="51"/>
    <x v="1"/>
    <x v="0"/>
    <x v="1"/>
    <n v="0"/>
    <x v="57"/>
    <n v="93"/>
    <n v="41.11"/>
    <n v="170.5"/>
    <n v="83"/>
    <n v="14.49"/>
    <x v="55"/>
    <n v="104"/>
    <n v="13.29"/>
    <n v="11.8"/>
    <n v="7"/>
    <n v="3.19"/>
    <n v="3"/>
    <x v="0"/>
  </r>
  <r>
    <x v="35"/>
    <x v="52"/>
    <x v="2"/>
    <x v="0"/>
    <x v="0"/>
    <n v="46"/>
    <x v="58"/>
    <n v="97"/>
    <n v="38.229999999999997"/>
    <n v="188.2"/>
    <n v="84"/>
    <n v="16"/>
    <x v="56"/>
    <n v="61"/>
    <n v="11.46"/>
    <n v="12.1"/>
    <n v="2"/>
    <n v="3.27"/>
    <n v="0"/>
    <x v="0"/>
  </r>
  <r>
    <x v="36"/>
    <x v="5"/>
    <x v="2"/>
    <x v="0"/>
    <x v="1"/>
    <n v="0"/>
    <x v="59"/>
    <n v="83"/>
    <n v="42.26"/>
    <n v="148.9"/>
    <n v="85"/>
    <n v="12.66"/>
    <x v="57"/>
    <n v="109"/>
    <n v="7.76"/>
    <n v="8"/>
    <n v="4"/>
    <n v="2.16"/>
    <n v="3"/>
    <x v="0"/>
  </r>
  <r>
    <x v="37"/>
    <x v="53"/>
    <x v="0"/>
    <x v="0"/>
    <x v="1"/>
    <n v="0"/>
    <x v="60"/>
    <n v="146"/>
    <n v="34.58"/>
    <n v="226.7"/>
    <n v="117"/>
    <n v="19.27"/>
    <x v="58"/>
    <n v="105"/>
    <n v="6.86"/>
    <n v="7.3"/>
    <n v="4"/>
    <n v="1.97"/>
    <n v="1"/>
    <x v="0"/>
  </r>
  <r>
    <x v="20"/>
    <x v="13"/>
    <x v="0"/>
    <x v="0"/>
    <x v="1"/>
    <n v="0"/>
    <x v="61"/>
    <n v="109"/>
    <n v="40.090000000000003"/>
    <n v="157.19999999999999"/>
    <n v="94"/>
    <n v="13.36"/>
    <x v="59"/>
    <n v="99"/>
    <n v="8.4700000000000006"/>
    <n v="12"/>
    <n v="3"/>
    <n v="3.24"/>
    <n v="0"/>
    <x v="0"/>
  </r>
  <r>
    <x v="35"/>
    <x v="54"/>
    <x v="0"/>
    <x v="0"/>
    <x v="1"/>
    <n v="0"/>
    <x v="62"/>
    <n v="90"/>
    <n v="26.71"/>
    <n v="223.3"/>
    <n v="72"/>
    <n v="18.98"/>
    <x v="60"/>
    <n v="111"/>
    <n v="8.16"/>
    <n v="6.1"/>
    <n v="2"/>
    <n v="1.65"/>
    <n v="1"/>
    <x v="0"/>
  </r>
  <r>
    <x v="38"/>
    <x v="55"/>
    <x v="0"/>
    <x v="0"/>
    <x v="1"/>
    <n v="0"/>
    <x v="63"/>
    <n v="109"/>
    <n v="51.05"/>
    <n v="181"/>
    <n v="100"/>
    <n v="15.39"/>
    <x v="61"/>
    <n v="73"/>
    <n v="12.15"/>
    <n v="11.7"/>
    <n v="4"/>
    <n v="3.16"/>
    <n v="0"/>
    <x v="1"/>
  </r>
  <r>
    <x v="11"/>
    <x v="56"/>
    <x v="1"/>
    <x v="0"/>
    <x v="1"/>
    <n v="0"/>
    <x v="64"/>
    <n v="117"/>
    <n v="10.47"/>
    <n v="77.099999999999994"/>
    <n v="85"/>
    <n v="6.55"/>
    <x v="62"/>
    <n v="99"/>
    <n v="7.79"/>
    <n v="8.1999999999999993"/>
    <n v="7"/>
    <n v="2.21"/>
    <n v="4"/>
    <x v="1"/>
  </r>
  <r>
    <x v="35"/>
    <x v="57"/>
    <x v="0"/>
    <x v="0"/>
    <x v="1"/>
    <n v="0"/>
    <x v="65"/>
    <n v="72"/>
    <n v="36.4"/>
    <n v="164.4"/>
    <n v="104"/>
    <n v="13.97"/>
    <x v="63"/>
    <n v="113"/>
    <n v="7.99"/>
    <n v="8.1999999999999993"/>
    <n v="3"/>
    <n v="2.21"/>
    <n v="2"/>
    <x v="0"/>
  </r>
  <r>
    <x v="24"/>
    <x v="58"/>
    <x v="1"/>
    <x v="0"/>
    <x v="1"/>
    <n v="0"/>
    <x v="66"/>
    <n v="98"/>
    <n v="28.93"/>
    <n v="155.19999999999999"/>
    <n v="102"/>
    <n v="13.19"/>
    <x v="64"/>
    <n v="76"/>
    <n v="10.29"/>
    <n v="15"/>
    <n v="2"/>
    <n v="4.05"/>
    <n v="1"/>
    <x v="0"/>
  </r>
  <r>
    <x v="6"/>
    <x v="56"/>
    <x v="0"/>
    <x v="0"/>
    <x v="1"/>
    <n v="0"/>
    <x v="67"/>
    <n v="99"/>
    <n v="34.19"/>
    <n v="303.5"/>
    <n v="74"/>
    <n v="25.8"/>
    <x v="65"/>
    <n v="119"/>
    <n v="10.08"/>
    <n v="13.2"/>
    <n v="2"/>
    <n v="3.56"/>
    <n v="1"/>
    <x v="0"/>
  </r>
  <r>
    <x v="27"/>
    <x v="43"/>
    <x v="0"/>
    <x v="1"/>
    <x v="1"/>
    <n v="0"/>
    <x v="68"/>
    <n v="104"/>
    <n v="36.619999999999997"/>
    <n v="204.8"/>
    <n v="79"/>
    <n v="17.41"/>
    <x v="66"/>
    <n v="109"/>
    <n v="12.53"/>
    <n v="12.6"/>
    <n v="5"/>
    <n v="3.4"/>
    <n v="3"/>
    <x v="0"/>
  </r>
  <r>
    <x v="23"/>
    <x v="58"/>
    <x v="0"/>
    <x v="0"/>
    <x v="0"/>
    <n v="24"/>
    <x v="69"/>
    <n v="101"/>
    <n v="42.42"/>
    <n v="259.7"/>
    <n v="98"/>
    <n v="22.07"/>
    <x v="67"/>
    <n v="68"/>
    <n v="10.02"/>
    <n v="9.8000000000000007"/>
    <n v="4"/>
    <n v="2.65"/>
    <n v="1"/>
    <x v="0"/>
  </r>
  <r>
    <x v="39"/>
    <x v="59"/>
    <x v="2"/>
    <x v="0"/>
    <x v="0"/>
    <n v="29"/>
    <x v="70"/>
    <n v="104"/>
    <n v="30.48"/>
    <n v="225.9"/>
    <n v="86"/>
    <n v="19.2"/>
    <x v="68"/>
    <n v="78"/>
    <n v="14.54"/>
    <n v="8.6"/>
    <n v="7"/>
    <n v="2.3199999999999998"/>
    <n v="0"/>
    <x v="0"/>
  </r>
  <r>
    <x v="7"/>
    <x v="60"/>
    <x v="1"/>
    <x v="0"/>
    <x v="1"/>
    <n v="0"/>
    <x v="71"/>
    <n v="105"/>
    <n v="26.84"/>
    <n v="155"/>
    <n v="101"/>
    <n v="13.18"/>
    <x v="18"/>
    <n v="84"/>
    <n v="8.5299999999999994"/>
    <n v="8"/>
    <n v="5"/>
    <n v="2.16"/>
    <n v="4"/>
    <x v="1"/>
  </r>
  <r>
    <x v="6"/>
    <x v="18"/>
    <x v="2"/>
    <x v="0"/>
    <x v="1"/>
    <n v="0"/>
    <x v="72"/>
    <n v="118"/>
    <n v="36.43"/>
    <n v="208.5"/>
    <n v="76"/>
    <n v="17.72"/>
    <x v="69"/>
    <n v="98"/>
    <n v="8.2100000000000009"/>
    <n v="12"/>
    <n v="2"/>
    <n v="3.24"/>
    <n v="1"/>
    <x v="0"/>
  </r>
  <r>
    <x v="40"/>
    <x v="9"/>
    <x v="0"/>
    <x v="0"/>
    <x v="0"/>
    <n v="35"/>
    <x v="73"/>
    <n v="104"/>
    <n v="26.2"/>
    <n v="123.4"/>
    <n v="84"/>
    <n v="10.49"/>
    <x v="70"/>
    <n v="57"/>
    <n v="9.09"/>
    <n v="10.9"/>
    <n v="9"/>
    <n v="2.94"/>
    <n v="2"/>
    <x v="0"/>
  </r>
  <r>
    <x v="1"/>
    <x v="59"/>
    <x v="0"/>
    <x v="0"/>
    <x v="1"/>
    <n v="0"/>
    <x v="74"/>
    <n v="125"/>
    <n v="40.44"/>
    <n v="247.6"/>
    <n v="93"/>
    <n v="21.05"/>
    <x v="71"/>
    <n v="68"/>
    <n v="9.4"/>
    <n v="13.9"/>
    <n v="4"/>
    <n v="3.75"/>
    <n v="1"/>
    <x v="1"/>
  </r>
  <r>
    <x v="38"/>
    <x v="55"/>
    <x v="2"/>
    <x v="0"/>
    <x v="1"/>
    <n v="0"/>
    <x v="75"/>
    <n v="61"/>
    <n v="24.46"/>
    <n v="194.9"/>
    <n v="105"/>
    <n v="16.57"/>
    <x v="72"/>
    <n v="94"/>
    <n v="4.93"/>
    <n v="11.1"/>
    <n v="2"/>
    <n v="3"/>
    <n v="1"/>
    <x v="0"/>
  </r>
  <r>
    <x v="5"/>
    <x v="61"/>
    <x v="0"/>
    <x v="0"/>
    <x v="1"/>
    <n v="0"/>
    <x v="60"/>
    <n v="100"/>
    <n v="34.58"/>
    <n v="190.9"/>
    <n v="104"/>
    <n v="16.23"/>
    <x v="9"/>
    <n v="119"/>
    <n v="8.82"/>
    <n v="8.9"/>
    <n v="4"/>
    <n v="2.4"/>
    <n v="0"/>
    <x v="1"/>
  </r>
  <r>
    <x v="25"/>
    <x v="62"/>
    <x v="0"/>
    <x v="0"/>
    <x v="1"/>
    <n v="0"/>
    <x v="76"/>
    <n v="100"/>
    <n v="21.13"/>
    <n v="173"/>
    <n v="107"/>
    <n v="14.71"/>
    <x v="73"/>
    <n v="62"/>
    <n v="11.39"/>
    <n v="7.9"/>
    <n v="9"/>
    <n v="2.13"/>
    <n v="1"/>
    <x v="0"/>
  </r>
  <r>
    <x v="41"/>
    <x v="26"/>
    <x v="0"/>
    <x v="0"/>
    <x v="1"/>
    <n v="0"/>
    <x v="77"/>
    <n v="93"/>
    <n v="42.99"/>
    <n v="178.4"/>
    <n v="112"/>
    <n v="15.16"/>
    <x v="74"/>
    <n v="105"/>
    <n v="11.88"/>
    <n v="9.5"/>
    <n v="7"/>
    <n v="2.57"/>
    <n v="3"/>
    <x v="0"/>
  </r>
  <r>
    <x v="17"/>
    <x v="53"/>
    <x v="0"/>
    <x v="0"/>
    <x v="1"/>
    <n v="0"/>
    <x v="78"/>
    <n v="71"/>
    <n v="30.45"/>
    <n v="190.6"/>
    <n v="81"/>
    <n v="16.2"/>
    <x v="75"/>
    <n v="91"/>
    <n v="5.75"/>
    <n v="10.6"/>
    <n v="7"/>
    <n v="2.86"/>
    <n v="3"/>
    <x v="0"/>
  </r>
  <r>
    <x v="10"/>
    <x v="15"/>
    <x v="0"/>
    <x v="0"/>
    <x v="1"/>
    <n v="0"/>
    <x v="79"/>
    <n v="110"/>
    <n v="27.22"/>
    <n v="213.3"/>
    <n v="72"/>
    <n v="18.13"/>
    <x v="76"/>
    <n v="72"/>
    <n v="7.83"/>
    <n v="13"/>
    <n v="4"/>
    <n v="3.51"/>
    <n v="0"/>
    <x v="0"/>
  </r>
  <r>
    <x v="17"/>
    <x v="63"/>
    <x v="0"/>
    <x v="0"/>
    <x v="1"/>
    <n v="0"/>
    <x v="80"/>
    <n v="87"/>
    <n v="33.69"/>
    <n v="207.3"/>
    <n v="76"/>
    <n v="17.62"/>
    <x v="77"/>
    <n v="113"/>
    <n v="8.59"/>
    <n v="8.6999999999999993"/>
    <n v="3"/>
    <n v="2.35"/>
    <n v="4"/>
    <x v="0"/>
  </r>
  <r>
    <x v="42"/>
    <x v="64"/>
    <x v="1"/>
    <x v="0"/>
    <x v="1"/>
    <n v="0"/>
    <x v="81"/>
    <n v="131"/>
    <n v="36.06"/>
    <n v="209.4"/>
    <n v="104"/>
    <n v="17.8"/>
    <x v="78"/>
    <n v="96"/>
    <n v="7.52"/>
    <n v="5.3"/>
    <n v="5"/>
    <n v="1.43"/>
    <n v="1"/>
    <x v="1"/>
  </r>
  <r>
    <x v="12"/>
    <x v="16"/>
    <x v="0"/>
    <x v="0"/>
    <x v="1"/>
    <n v="0"/>
    <x v="82"/>
    <n v="72"/>
    <n v="42.81"/>
    <n v="205.7"/>
    <n v="126"/>
    <n v="17.48"/>
    <x v="79"/>
    <n v="109"/>
    <n v="12.38"/>
    <n v="9.8000000000000007"/>
    <n v="7"/>
    <n v="2.65"/>
    <n v="2"/>
    <x v="1"/>
  </r>
  <r>
    <x v="9"/>
    <x v="28"/>
    <x v="2"/>
    <x v="0"/>
    <x v="0"/>
    <n v="21"/>
    <x v="83"/>
    <n v="114"/>
    <n v="27.4"/>
    <n v="252.2"/>
    <n v="83"/>
    <n v="21.44"/>
    <x v="80"/>
    <n v="92"/>
    <n v="7.21"/>
    <n v="4.4000000000000004"/>
    <n v="8"/>
    <n v="1.19"/>
    <n v="4"/>
    <x v="0"/>
  </r>
  <r>
    <x v="3"/>
    <x v="65"/>
    <x v="0"/>
    <x v="0"/>
    <x v="1"/>
    <n v="0"/>
    <x v="84"/>
    <n v="137"/>
    <n v="30.31"/>
    <n v="189"/>
    <n v="76"/>
    <n v="16.07"/>
    <x v="81"/>
    <n v="102"/>
    <n v="5.81"/>
    <n v="14.6"/>
    <n v="5"/>
    <n v="3.94"/>
    <n v="0"/>
    <x v="0"/>
  </r>
  <r>
    <x v="40"/>
    <x v="11"/>
    <x v="1"/>
    <x v="0"/>
    <x v="1"/>
    <n v="0"/>
    <x v="85"/>
    <n v="99"/>
    <n v="22.95"/>
    <n v="183.6"/>
    <n v="106"/>
    <n v="15.61"/>
    <x v="82"/>
    <n v="102"/>
    <n v="11.04"/>
    <n v="12.5"/>
    <n v="9"/>
    <n v="3.38"/>
    <n v="1"/>
    <x v="0"/>
  </r>
  <r>
    <x v="7"/>
    <x v="66"/>
    <x v="1"/>
    <x v="0"/>
    <x v="1"/>
    <n v="0"/>
    <x v="86"/>
    <n v="94"/>
    <n v="28.99"/>
    <n v="173.7"/>
    <n v="109"/>
    <n v="14.76"/>
    <x v="83"/>
    <n v="75"/>
    <n v="11.19"/>
    <n v="11.3"/>
    <n v="2"/>
    <n v="3.05"/>
    <n v="1"/>
    <x v="0"/>
  </r>
  <r>
    <x v="17"/>
    <x v="11"/>
    <x v="1"/>
    <x v="0"/>
    <x v="1"/>
    <n v="0"/>
    <x v="87"/>
    <n v="65"/>
    <n v="40.479999999999997"/>
    <n v="187.2"/>
    <n v="98"/>
    <n v="15.91"/>
    <x v="84"/>
    <n v="115"/>
    <n v="8.5500000000000007"/>
    <n v="11.8"/>
    <n v="4"/>
    <n v="3.19"/>
    <n v="4"/>
    <x v="0"/>
  </r>
  <r>
    <x v="28"/>
    <x v="25"/>
    <x v="2"/>
    <x v="0"/>
    <x v="0"/>
    <n v="29"/>
    <x v="88"/>
    <n v="102"/>
    <n v="47.84"/>
    <n v="202.2"/>
    <n v="76"/>
    <n v="17.190000000000001"/>
    <x v="85"/>
    <n v="113"/>
    <n v="8.42"/>
    <n v="9"/>
    <n v="6"/>
    <n v="2.4300000000000002"/>
    <n v="2"/>
    <x v="0"/>
  </r>
  <r>
    <x v="36"/>
    <x v="67"/>
    <x v="2"/>
    <x v="0"/>
    <x v="0"/>
    <n v="21"/>
    <x v="89"/>
    <n v="131"/>
    <n v="20.04"/>
    <n v="164.5"/>
    <n v="115"/>
    <n v="13.98"/>
    <x v="86"/>
    <n v="86"/>
    <n v="9.76"/>
    <n v="9.8000000000000007"/>
    <n v="3"/>
    <n v="2.65"/>
    <n v="1"/>
    <x v="0"/>
  </r>
  <r>
    <x v="30"/>
    <x v="68"/>
    <x v="1"/>
    <x v="0"/>
    <x v="1"/>
    <n v="0"/>
    <x v="90"/>
    <n v="90"/>
    <n v="39.07"/>
    <n v="147.9"/>
    <n v="121"/>
    <n v="12.57"/>
    <x v="87"/>
    <n v="108"/>
    <n v="10.86"/>
    <n v="9.6"/>
    <n v="7"/>
    <n v="2.59"/>
    <n v="3"/>
    <x v="0"/>
  </r>
  <r>
    <x v="28"/>
    <x v="64"/>
    <x v="1"/>
    <x v="0"/>
    <x v="1"/>
    <n v="0"/>
    <x v="91"/>
    <n v="100"/>
    <n v="28.05"/>
    <n v="317.2"/>
    <n v="83"/>
    <n v="26.96"/>
    <x v="88"/>
    <n v="86"/>
    <n v="5.36"/>
    <n v="8.3000000000000007"/>
    <n v="8"/>
    <n v="2.2400000000000002"/>
    <n v="1"/>
    <x v="0"/>
  </r>
  <r>
    <x v="43"/>
    <x v="28"/>
    <x v="1"/>
    <x v="0"/>
    <x v="1"/>
    <n v="0"/>
    <x v="92"/>
    <n v="117"/>
    <n v="27.37"/>
    <n v="190.9"/>
    <n v="113"/>
    <n v="16.23"/>
    <x v="89"/>
    <n v="113"/>
    <n v="10.25"/>
    <n v="12.1"/>
    <n v="4"/>
    <n v="3.27"/>
    <n v="4"/>
    <x v="0"/>
  </r>
  <r>
    <x v="29"/>
    <x v="41"/>
    <x v="1"/>
    <x v="0"/>
    <x v="1"/>
    <n v="0"/>
    <x v="93"/>
    <n v="108"/>
    <n v="21.54"/>
    <n v="206"/>
    <n v="90"/>
    <n v="17.510000000000002"/>
    <x v="90"/>
    <n v="114"/>
    <n v="11.15"/>
    <n v="13.3"/>
    <n v="7"/>
    <n v="3.59"/>
    <n v="1"/>
    <x v="0"/>
  </r>
  <r>
    <x v="17"/>
    <x v="69"/>
    <x v="0"/>
    <x v="0"/>
    <x v="1"/>
    <n v="0"/>
    <x v="94"/>
    <n v="125"/>
    <n v="10.01"/>
    <n v="169.6"/>
    <n v="59"/>
    <n v="14.42"/>
    <x v="91"/>
    <n v="88"/>
    <n v="9.51"/>
    <n v="9.4"/>
    <n v="3"/>
    <n v="2.54"/>
    <n v="1"/>
    <x v="0"/>
  </r>
  <r>
    <x v="41"/>
    <x v="25"/>
    <x v="2"/>
    <x v="1"/>
    <x v="0"/>
    <n v="42"/>
    <x v="95"/>
    <n v="89"/>
    <n v="33.46"/>
    <n v="254.9"/>
    <n v="122"/>
    <n v="21.67"/>
    <x v="92"/>
    <n v="126"/>
    <n v="6.22"/>
    <n v="20"/>
    <n v="6"/>
    <n v="5.4"/>
    <n v="0"/>
    <x v="1"/>
  </r>
  <r>
    <x v="1"/>
    <x v="32"/>
    <x v="2"/>
    <x v="0"/>
    <x v="1"/>
    <n v="0"/>
    <x v="96"/>
    <n v="83"/>
    <n v="27.64"/>
    <n v="152.30000000000001"/>
    <n v="109"/>
    <n v="12.95"/>
    <x v="93"/>
    <n v="122"/>
    <n v="2.59"/>
    <n v="14.2"/>
    <n v="3"/>
    <n v="3.83"/>
    <n v="1"/>
    <x v="0"/>
  </r>
  <r>
    <x v="37"/>
    <x v="9"/>
    <x v="0"/>
    <x v="0"/>
    <x v="1"/>
    <n v="0"/>
    <x v="97"/>
    <n v="114"/>
    <n v="48.03"/>
    <n v="219.9"/>
    <n v="48"/>
    <n v="18.690000000000001"/>
    <x v="94"/>
    <n v="115"/>
    <n v="7.65"/>
    <n v="9.4"/>
    <n v="4"/>
    <n v="2.54"/>
    <n v="1"/>
    <x v="1"/>
  </r>
  <r>
    <x v="44"/>
    <x v="57"/>
    <x v="1"/>
    <x v="0"/>
    <x v="1"/>
    <n v="0"/>
    <x v="98"/>
    <n v="92"/>
    <n v="35.729999999999997"/>
    <n v="227.3"/>
    <n v="77"/>
    <n v="19.32"/>
    <x v="95"/>
    <n v="116"/>
    <n v="9"/>
    <n v="13.1"/>
    <n v="7"/>
    <n v="3.54"/>
    <n v="1"/>
    <x v="0"/>
  </r>
  <r>
    <x v="14"/>
    <x v="70"/>
    <x v="1"/>
    <x v="0"/>
    <x v="0"/>
    <n v="22"/>
    <x v="99"/>
    <n v="102"/>
    <n v="36.35"/>
    <n v="141.80000000000001"/>
    <n v="86"/>
    <n v="12.05"/>
    <x v="96"/>
    <n v="123"/>
    <n v="6.4"/>
    <n v="7.2"/>
    <n v="3"/>
    <n v="1.94"/>
    <n v="0"/>
    <x v="0"/>
  </r>
  <r>
    <x v="24"/>
    <x v="4"/>
    <x v="2"/>
    <x v="0"/>
    <x v="1"/>
    <n v="0"/>
    <x v="100"/>
    <n v="103"/>
    <n v="32.42"/>
    <n v="183.5"/>
    <n v="117"/>
    <n v="15.6"/>
    <x v="97"/>
    <n v="103"/>
    <n v="9.94"/>
    <n v="9.8000000000000007"/>
    <n v="4"/>
    <n v="2.65"/>
    <n v="3"/>
    <x v="0"/>
  </r>
  <r>
    <x v="42"/>
    <x v="71"/>
    <x v="0"/>
    <x v="0"/>
    <x v="1"/>
    <n v="0"/>
    <x v="101"/>
    <n v="124"/>
    <n v="29.05"/>
    <n v="132.30000000000001"/>
    <n v="95"/>
    <n v="11.25"/>
    <x v="98"/>
    <n v="89"/>
    <n v="5.08"/>
    <n v="11.6"/>
    <n v="3"/>
    <n v="3.13"/>
    <n v="1"/>
    <x v="0"/>
  </r>
  <r>
    <x v="37"/>
    <x v="17"/>
    <x v="2"/>
    <x v="0"/>
    <x v="1"/>
    <n v="0"/>
    <x v="102"/>
    <n v="119"/>
    <n v="26.21"/>
    <n v="110.2"/>
    <n v="98"/>
    <n v="9.3699999999999992"/>
    <x v="99"/>
    <n v="117"/>
    <n v="10.23"/>
    <n v="9.1999999999999993"/>
    <n v="5"/>
    <n v="2.48"/>
    <n v="2"/>
    <x v="0"/>
  </r>
  <r>
    <x v="17"/>
    <x v="13"/>
    <x v="1"/>
    <x v="0"/>
    <x v="1"/>
    <n v="0"/>
    <x v="103"/>
    <n v="52"/>
    <n v="34.24"/>
    <n v="229.4"/>
    <n v="104"/>
    <n v="19.5"/>
    <x v="100"/>
    <n v="106"/>
    <n v="11.36"/>
    <n v="12"/>
    <n v="3"/>
    <n v="3.24"/>
    <n v="1"/>
    <x v="0"/>
  </r>
  <r>
    <x v="42"/>
    <x v="52"/>
    <x v="0"/>
    <x v="0"/>
    <x v="1"/>
    <n v="0"/>
    <x v="104"/>
    <n v="108"/>
    <n v="12.02"/>
    <n v="157.5"/>
    <n v="87"/>
    <n v="13.39"/>
    <x v="101"/>
    <n v="82"/>
    <n v="6.97"/>
    <n v="9.1"/>
    <n v="3"/>
    <n v="2.46"/>
    <n v="4"/>
    <x v="1"/>
  </r>
  <r>
    <x v="42"/>
    <x v="72"/>
    <x v="2"/>
    <x v="0"/>
    <x v="0"/>
    <n v="27"/>
    <x v="105"/>
    <n v="124"/>
    <n v="31.88"/>
    <n v="146.6"/>
    <n v="103"/>
    <n v="12.46"/>
    <x v="102"/>
    <n v="129"/>
    <n v="10.16"/>
    <n v="6.4"/>
    <n v="6"/>
    <n v="1.73"/>
    <n v="4"/>
    <x v="1"/>
  </r>
  <r>
    <x v="14"/>
    <x v="73"/>
    <x v="1"/>
    <x v="0"/>
    <x v="1"/>
    <n v="0"/>
    <x v="106"/>
    <n v="90"/>
    <n v="15.59"/>
    <n v="193.7"/>
    <n v="123"/>
    <n v="16.46"/>
    <x v="103"/>
    <n v="86"/>
    <n v="7.88"/>
    <n v="9.1999999999999993"/>
    <n v="4"/>
    <n v="2.48"/>
    <n v="2"/>
    <x v="0"/>
  </r>
  <r>
    <x v="44"/>
    <x v="53"/>
    <x v="0"/>
    <x v="0"/>
    <x v="1"/>
    <n v="0"/>
    <x v="107"/>
    <n v="92"/>
    <n v="24.74"/>
    <n v="217.7"/>
    <n v="114"/>
    <n v="18.5"/>
    <x v="104"/>
    <n v="123"/>
    <n v="6.61"/>
    <n v="10.9"/>
    <n v="2"/>
    <n v="2.94"/>
    <n v="3"/>
    <x v="0"/>
  </r>
  <r>
    <x v="31"/>
    <x v="3"/>
    <x v="1"/>
    <x v="0"/>
    <x v="1"/>
    <n v="0"/>
    <x v="108"/>
    <n v="125"/>
    <n v="28.27"/>
    <n v="158.19999999999999"/>
    <n v="86"/>
    <n v="13.45"/>
    <x v="105"/>
    <n v="80"/>
    <n v="11.55"/>
    <n v="6.1"/>
    <n v="5"/>
    <n v="1.65"/>
    <n v="1"/>
    <x v="0"/>
  </r>
  <r>
    <x v="1"/>
    <x v="26"/>
    <x v="0"/>
    <x v="0"/>
    <x v="1"/>
    <n v="0"/>
    <x v="109"/>
    <n v="115"/>
    <n v="39.270000000000003"/>
    <n v="230.4"/>
    <n v="140"/>
    <n v="19.579999999999998"/>
    <x v="106"/>
    <n v="120"/>
    <n v="11.76"/>
    <n v="9.5"/>
    <n v="3"/>
    <n v="2.57"/>
    <n v="1"/>
    <x v="0"/>
  </r>
  <r>
    <x v="14"/>
    <x v="55"/>
    <x v="1"/>
    <x v="0"/>
    <x v="1"/>
    <n v="0"/>
    <x v="110"/>
    <n v="96"/>
    <n v="34.049999999999997"/>
    <n v="201.2"/>
    <n v="102"/>
    <n v="17.100000000000001"/>
    <x v="107"/>
    <n v="60"/>
    <n v="9.27"/>
    <n v="7.1"/>
    <n v="1"/>
    <n v="1.92"/>
    <n v="4"/>
    <x v="0"/>
  </r>
  <r>
    <x v="25"/>
    <x v="74"/>
    <x v="1"/>
    <x v="0"/>
    <x v="1"/>
    <n v="0"/>
    <x v="111"/>
    <n v="109"/>
    <n v="33.49"/>
    <n v="202.6"/>
    <n v="128"/>
    <n v="17.22"/>
    <x v="108"/>
    <n v="80"/>
    <n v="9.2899999999999991"/>
    <n v="9.1"/>
    <n v="10"/>
    <n v="2.46"/>
    <n v="1"/>
    <x v="0"/>
  </r>
  <r>
    <x v="43"/>
    <x v="75"/>
    <x v="2"/>
    <x v="1"/>
    <x v="1"/>
    <n v="0"/>
    <x v="112"/>
    <n v="112"/>
    <n v="22.08"/>
    <n v="173.3"/>
    <n v="83"/>
    <n v="14.73"/>
    <x v="109"/>
    <n v="130"/>
    <n v="11.12"/>
    <n v="11.2"/>
    <n v="3"/>
    <n v="3.02"/>
    <n v="3"/>
    <x v="0"/>
  </r>
  <r>
    <x v="22"/>
    <x v="76"/>
    <x v="2"/>
    <x v="0"/>
    <x v="0"/>
    <n v="36"/>
    <x v="113"/>
    <n v="117"/>
    <n v="31.14"/>
    <n v="126.8"/>
    <n v="76"/>
    <n v="10.78"/>
    <x v="110"/>
    <n v="71"/>
    <n v="11.85"/>
    <n v="11.2"/>
    <n v="8"/>
    <n v="3.02"/>
    <n v="1"/>
    <x v="0"/>
  </r>
  <r>
    <x v="37"/>
    <x v="48"/>
    <x v="0"/>
    <x v="0"/>
    <x v="0"/>
    <n v="23"/>
    <x v="114"/>
    <n v="101"/>
    <n v="34.85"/>
    <n v="152"/>
    <n v="60"/>
    <n v="12.92"/>
    <x v="111"/>
    <n v="59"/>
    <n v="7.14"/>
    <n v="10.199999999999999"/>
    <n v="5"/>
    <n v="2.75"/>
    <n v="2"/>
    <x v="0"/>
  </r>
  <r>
    <x v="29"/>
    <x v="77"/>
    <x v="2"/>
    <x v="0"/>
    <x v="1"/>
    <n v="0"/>
    <x v="115"/>
    <n v="115"/>
    <n v="25.25"/>
    <n v="276.39999999999998"/>
    <n v="84"/>
    <n v="23.49"/>
    <x v="112"/>
    <n v="112"/>
    <n v="8.7100000000000009"/>
    <n v="12.4"/>
    <n v="3"/>
    <n v="3.35"/>
    <n v="1"/>
    <x v="0"/>
  </r>
  <r>
    <x v="24"/>
    <x v="64"/>
    <x v="0"/>
    <x v="0"/>
    <x v="0"/>
    <n v="39"/>
    <x v="110"/>
    <n v="68"/>
    <n v="34.049999999999997"/>
    <n v="220.4"/>
    <n v="97"/>
    <n v="18.73"/>
    <x v="113"/>
    <n v="116"/>
    <n v="11.42"/>
    <n v="10.5"/>
    <n v="4"/>
    <n v="2.84"/>
    <n v="0"/>
    <x v="0"/>
  </r>
  <r>
    <x v="28"/>
    <x v="68"/>
    <x v="0"/>
    <x v="0"/>
    <x v="0"/>
    <n v="28"/>
    <x v="116"/>
    <n v="107"/>
    <n v="32.74"/>
    <n v="195.5"/>
    <n v="74"/>
    <n v="16.62"/>
    <x v="114"/>
    <n v="139"/>
    <n v="4.9400000000000004"/>
    <n v="6.8"/>
    <n v="5"/>
    <n v="1.84"/>
    <n v="3"/>
    <x v="0"/>
  </r>
  <r>
    <x v="39"/>
    <x v="78"/>
    <x v="2"/>
    <x v="0"/>
    <x v="1"/>
    <n v="0"/>
    <x v="117"/>
    <n v="47"/>
    <n v="41.91"/>
    <n v="195.5"/>
    <n v="84"/>
    <n v="16.62"/>
    <x v="115"/>
    <n v="96"/>
    <n v="9.02"/>
    <n v="11.7"/>
    <n v="4"/>
    <n v="3.16"/>
    <n v="1"/>
    <x v="0"/>
  </r>
  <r>
    <x v="39"/>
    <x v="6"/>
    <x v="1"/>
    <x v="1"/>
    <x v="1"/>
    <n v="0"/>
    <x v="118"/>
    <n v="86"/>
    <n v="28.41"/>
    <n v="177.5"/>
    <n v="87"/>
    <n v="15.09"/>
    <x v="116"/>
    <n v="132"/>
    <n v="11.22"/>
    <n v="14.1"/>
    <n v="7"/>
    <n v="3.81"/>
    <n v="2"/>
    <x v="1"/>
  </r>
  <r>
    <x v="5"/>
    <x v="4"/>
    <x v="1"/>
    <x v="0"/>
    <x v="1"/>
    <n v="0"/>
    <x v="119"/>
    <n v="121"/>
    <n v="30.86"/>
    <n v="218.4"/>
    <n v="98"/>
    <n v="18.559999999999999"/>
    <x v="117"/>
    <n v="103"/>
    <n v="7.27"/>
    <n v="8.5"/>
    <n v="5"/>
    <n v="2.2999999999999998"/>
    <n v="1"/>
    <x v="0"/>
  </r>
  <r>
    <x v="8"/>
    <x v="79"/>
    <x v="1"/>
    <x v="0"/>
    <x v="0"/>
    <n v="43"/>
    <x v="120"/>
    <n v="97"/>
    <n v="43.81"/>
    <n v="162.1"/>
    <n v="95"/>
    <n v="13.78"/>
    <x v="118"/>
    <n v="86"/>
    <n v="12.91"/>
    <n v="11.1"/>
    <n v="4"/>
    <n v="3"/>
    <n v="2"/>
    <x v="0"/>
  </r>
  <r>
    <x v="9"/>
    <x v="48"/>
    <x v="1"/>
    <x v="0"/>
    <x v="1"/>
    <n v="0"/>
    <x v="121"/>
    <n v="99"/>
    <n v="32.950000000000003"/>
    <n v="221.4"/>
    <n v="125"/>
    <n v="18.82"/>
    <x v="119"/>
    <n v="67"/>
    <n v="7.75"/>
    <n v="10.6"/>
    <n v="6"/>
    <n v="2.86"/>
    <n v="1"/>
    <x v="0"/>
  </r>
  <r>
    <x v="44"/>
    <x v="6"/>
    <x v="0"/>
    <x v="0"/>
    <x v="1"/>
    <n v="0"/>
    <x v="122"/>
    <n v="119"/>
    <n v="17.48"/>
    <n v="206.7"/>
    <n v="91"/>
    <n v="17.57"/>
    <x v="120"/>
    <n v="105"/>
    <n v="13.46"/>
    <n v="10.1"/>
    <n v="7"/>
    <n v="2.73"/>
    <n v="1"/>
    <x v="0"/>
  </r>
  <r>
    <x v="0"/>
    <x v="8"/>
    <x v="1"/>
    <x v="0"/>
    <x v="1"/>
    <n v="0"/>
    <x v="123"/>
    <n v="116"/>
    <n v="31.94"/>
    <n v="157.6"/>
    <n v="117"/>
    <n v="13.4"/>
    <x v="121"/>
    <n v="86"/>
    <n v="10.23"/>
    <n v="7.5"/>
    <n v="6"/>
    <n v="2.0299999999999998"/>
    <n v="1"/>
    <x v="0"/>
  </r>
  <r>
    <x v="8"/>
    <x v="80"/>
    <x v="0"/>
    <x v="0"/>
    <x v="1"/>
    <n v="0"/>
    <x v="124"/>
    <n v="112"/>
    <n v="38.42"/>
    <n v="248.5"/>
    <n v="118"/>
    <n v="21.12"/>
    <x v="122"/>
    <n v="142"/>
    <n v="6.32"/>
    <n v="6.9"/>
    <n v="11"/>
    <n v="1.86"/>
    <n v="1"/>
    <x v="0"/>
  </r>
  <r>
    <x v="2"/>
    <x v="39"/>
    <x v="0"/>
    <x v="0"/>
    <x v="1"/>
    <n v="0"/>
    <x v="125"/>
    <n v="115"/>
    <n v="44.27"/>
    <n v="146"/>
    <n v="46"/>
    <n v="12.41"/>
    <x v="123"/>
    <n v="87"/>
    <n v="12.13"/>
    <n v="11.5"/>
    <n v="4"/>
    <n v="3.11"/>
    <n v="5"/>
    <x v="0"/>
  </r>
  <r>
    <x v="5"/>
    <x v="81"/>
    <x v="1"/>
    <x v="0"/>
    <x v="1"/>
    <n v="0"/>
    <x v="126"/>
    <n v="116"/>
    <n v="30.38"/>
    <n v="292.10000000000002"/>
    <n v="138"/>
    <n v="24.83"/>
    <x v="124"/>
    <n v="101"/>
    <n v="11.97"/>
    <n v="9.8000000000000007"/>
    <n v="4"/>
    <n v="2.65"/>
    <n v="0"/>
    <x v="0"/>
  </r>
  <r>
    <x v="0"/>
    <x v="82"/>
    <x v="0"/>
    <x v="0"/>
    <x v="1"/>
    <n v="0"/>
    <x v="127"/>
    <n v="120"/>
    <n v="57.36"/>
    <n v="227.4"/>
    <n v="116"/>
    <n v="19.329999999999998"/>
    <x v="125"/>
    <n v="114"/>
    <n v="6.93"/>
    <n v="15.8"/>
    <n v="7"/>
    <n v="4.2699999999999996"/>
    <n v="0"/>
    <x v="1"/>
  </r>
  <r>
    <x v="13"/>
    <x v="83"/>
    <x v="2"/>
    <x v="0"/>
    <x v="0"/>
    <n v="23"/>
    <x v="128"/>
    <n v="129"/>
    <n v="26.79"/>
    <n v="247"/>
    <n v="96"/>
    <n v="21"/>
    <x v="126"/>
    <n v="112"/>
    <n v="11.66"/>
    <n v="13.7"/>
    <n v="2"/>
    <n v="3.7"/>
    <n v="0"/>
    <x v="0"/>
  </r>
  <r>
    <x v="4"/>
    <x v="84"/>
    <x v="2"/>
    <x v="0"/>
    <x v="1"/>
    <n v="0"/>
    <x v="129"/>
    <n v="117"/>
    <n v="31.21"/>
    <n v="256.7"/>
    <n v="72"/>
    <n v="21.82"/>
    <x v="127"/>
    <n v="79"/>
    <n v="8.0399999999999991"/>
    <n v="10.199999999999999"/>
    <n v="2"/>
    <n v="2.75"/>
    <n v="1"/>
    <x v="0"/>
  </r>
  <r>
    <x v="15"/>
    <x v="85"/>
    <x v="2"/>
    <x v="0"/>
    <x v="0"/>
    <n v="24"/>
    <x v="130"/>
    <n v="124"/>
    <n v="24.16"/>
    <n v="183.4"/>
    <n v="129"/>
    <n v="15.59"/>
    <x v="128"/>
    <n v="114"/>
    <n v="7.42"/>
    <n v="9.6"/>
    <n v="4"/>
    <n v="2.59"/>
    <n v="1"/>
    <x v="0"/>
  </r>
  <r>
    <x v="13"/>
    <x v="7"/>
    <x v="0"/>
    <x v="0"/>
    <x v="1"/>
    <n v="0"/>
    <x v="131"/>
    <n v="110"/>
    <n v="36.909999999999997"/>
    <n v="241.5"/>
    <n v="111"/>
    <n v="20.53"/>
    <x v="129"/>
    <n v="103"/>
    <n v="11.41"/>
    <n v="12"/>
    <n v="6"/>
    <n v="3.24"/>
    <n v="0"/>
    <x v="0"/>
  </r>
  <r>
    <x v="28"/>
    <x v="86"/>
    <x v="0"/>
    <x v="0"/>
    <x v="1"/>
    <n v="0"/>
    <x v="132"/>
    <n v="103"/>
    <n v="16.809999999999999"/>
    <n v="135.4"/>
    <n v="122"/>
    <n v="11.51"/>
    <x v="130"/>
    <n v="82"/>
    <n v="10.65"/>
    <n v="12.2"/>
    <n v="1"/>
    <n v="3.29"/>
    <n v="1"/>
    <x v="0"/>
  </r>
  <r>
    <x v="23"/>
    <x v="87"/>
    <x v="2"/>
    <x v="0"/>
    <x v="0"/>
    <n v="31"/>
    <x v="133"/>
    <n v="126"/>
    <n v="32.270000000000003"/>
    <n v="163.30000000000001"/>
    <n v="133"/>
    <n v="13.88"/>
    <x v="131"/>
    <n v="126"/>
    <n v="11.92"/>
    <n v="7.5"/>
    <n v="3"/>
    <n v="2.0299999999999998"/>
    <n v="1"/>
    <x v="0"/>
  </r>
  <r>
    <x v="38"/>
    <x v="88"/>
    <x v="0"/>
    <x v="0"/>
    <x v="1"/>
    <n v="0"/>
    <x v="134"/>
    <n v="102"/>
    <n v="34.340000000000003"/>
    <n v="243.2"/>
    <n v="128"/>
    <n v="20.67"/>
    <x v="132"/>
    <n v="90"/>
    <n v="11.76"/>
    <n v="10.9"/>
    <n v="3"/>
    <n v="2.94"/>
    <n v="1"/>
    <x v="0"/>
  </r>
  <r>
    <x v="17"/>
    <x v="60"/>
    <x v="1"/>
    <x v="0"/>
    <x v="0"/>
    <n v="38"/>
    <x v="135"/>
    <n v="124"/>
    <n v="28.92"/>
    <n v="193.3"/>
    <n v="116"/>
    <n v="16.43"/>
    <x v="133"/>
    <n v="73"/>
    <n v="4.7699999999999996"/>
    <n v="12.8"/>
    <n v="4"/>
    <n v="3.46"/>
    <n v="1"/>
    <x v="0"/>
  </r>
  <r>
    <x v="43"/>
    <x v="89"/>
    <x v="2"/>
    <x v="0"/>
    <x v="1"/>
    <n v="0"/>
    <x v="136"/>
    <n v="87"/>
    <n v="39.25"/>
    <n v="187.4"/>
    <n v="90"/>
    <n v="15.93"/>
    <x v="134"/>
    <n v="53"/>
    <n v="6.93"/>
    <n v="6.3"/>
    <n v="2"/>
    <n v="1.7"/>
    <n v="0"/>
    <x v="0"/>
  </r>
  <r>
    <x v="16"/>
    <x v="90"/>
    <x v="1"/>
    <x v="0"/>
    <x v="1"/>
    <n v="0"/>
    <x v="137"/>
    <n v="105"/>
    <n v="40.31"/>
    <n v="223.5"/>
    <n v="105"/>
    <n v="19"/>
    <x v="135"/>
    <n v="79"/>
    <n v="4.38"/>
    <n v="13.2"/>
    <n v="2"/>
    <n v="3.56"/>
    <n v="1"/>
    <x v="0"/>
  </r>
  <r>
    <x v="36"/>
    <x v="91"/>
    <x v="0"/>
    <x v="0"/>
    <x v="1"/>
    <n v="0"/>
    <x v="24"/>
    <n v="87"/>
    <n v="20.28"/>
    <n v="211.5"/>
    <n v="101"/>
    <n v="17.98"/>
    <x v="136"/>
    <n v="86"/>
    <n v="12.1"/>
    <n v="10.5"/>
    <n v="4"/>
    <n v="2.84"/>
    <n v="3"/>
    <x v="0"/>
  </r>
  <r>
    <x v="27"/>
    <x v="8"/>
    <x v="0"/>
    <x v="0"/>
    <x v="1"/>
    <n v="0"/>
    <x v="138"/>
    <n v="87"/>
    <n v="19.86"/>
    <n v="178.9"/>
    <n v="93"/>
    <n v="15.21"/>
    <x v="69"/>
    <n v="150"/>
    <n v="8.2100000000000009"/>
    <n v="14.1"/>
    <n v="2"/>
    <n v="3.81"/>
    <n v="1"/>
    <x v="0"/>
  </r>
  <r>
    <x v="5"/>
    <x v="92"/>
    <x v="1"/>
    <x v="0"/>
    <x v="1"/>
    <n v="0"/>
    <x v="139"/>
    <n v="92"/>
    <n v="37.26"/>
    <n v="149.4"/>
    <n v="125"/>
    <n v="12.7"/>
    <x v="137"/>
    <n v="104"/>
    <n v="11.01"/>
    <n v="6.1"/>
    <n v="5"/>
    <n v="1.65"/>
    <n v="0"/>
    <x v="0"/>
  </r>
  <r>
    <x v="44"/>
    <x v="60"/>
    <x v="0"/>
    <x v="0"/>
    <x v="1"/>
    <n v="0"/>
    <x v="140"/>
    <n v="104"/>
    <n v="42.94"/>
    <n v="169"/>
    <n v="125"/>
    <n v="14.37"/>
    <x v="138"/>
    <n v="106"/>
    <n v="7.69"/>
    <n v="11.1"/>
    <n v="7"/>
    <n v="3"/>
    <n v="2"/>
    <x v="0"/>
  </r>
  <r>
    <x v="35"/>
    <x v="86"/>
    <x v="0"/>
    <x v="0"/>
    <x v="1"/>
    <n v="0"/>
    <x v="141"/>
    <n v="91"/>
    <n v="25.01"/>
    <n v="190.4"/>
    <n v="107"/>
    <n v="16.18"/>
    <x v="139"/>
    <n v="115"/>
    <n v="8.7799999999999994"/>
    <n v="12.2"/>
    <n v="3"/>
    <n v="3.29"/>
    <n v="0"/>
    <x v="0"/>
  </r>
  <r>
    <x v="25"/>
    <x v="43"/>
    <x v="1"/>
    <x v="0"/>
    <x v="1"/>
    <n v="0"/>
    <x v="142"/>
    <n v="93"/>
    <n v="29.5"/>
    <n v="194.1"/>
    <n v="76"/>
    <n v="16.5"/>
    <x v="140"/>
    <n v="112"/>
    <n v="9.36"/>
    <n v="16.2"/>
    <n v="10"/>
    <n v="4.37"/>
    <n v="3"/>
    <x v="0"/>
  </r>
  <r>
    <x v="45"/>
    <x v="58"/>
    <x v="1"/>
    <x v="0"/>
    <x v="1"/>
    <n v="0"/>
    <x v="143"/>
    <n v="122"/>
    <n v="39.46"/>
    <n v="292.3"/>
    <n v="112"/>
    <n v="24.85"/>
    <x v="141"/>
    <n v="112"/>
    <n v="9.0500000000000007"/>
    <n v="0"/>
    <n v="0"/>
    <n v="0"/>
    <n v="3"/>
    <x v="0"/>
  </r>
  <r>
    <x v="6"/>
    <x v="60"/>
    <x v="2"/>
    <x v="1"/>
    <x v="0"/>
    <n v="23"/>
    <x v="144"/>
    <n v="125"/>
    <n v="33.51"/>
    <n v="214.5"/>
    <n v="136"/>
    <n v="18.23"/>
    <x v="142"/>
    <n v="103"/>
    <n v="12.7"/>
    <n v="9.5"/>
    <n v="5"/>
    <n v="2.57"/>
    <n v="4"/>
    <x v="0"/>
  </r>
  <r>
    <x v="22"/>
    <x v="49"/>
    <x v="0"/>
    <x v="0"/>
    <x v="1"/>
    <n v="0"/>
    <x v="145"/>
    <n v="94"/>
    <n v="9.89"/>
    <n v="138.69999999999999"/>
    <n v="118"/>
    <n v="11.79"/>
    <x v="143"/>
    <n v="91"/>
    <n v="6.16"/>
    <n v="11.9"/>
    <n v="1"/>
    <n v="3.21"/>
    <n v="5"/>
    <x v="1"/>
  </r>
  <r>
    <x v="11"/>
    <x v="93"/>
    <x v="1"/>
    <x v="0"/>
    <x v="0"/>
    <n v="36"/>
    <x v="146"/>
    <n v="111"/>
    <n v="19.649999999999999"/>
    <n v="237.7"/>
    <n v="94"/>
    <n v="20.2"/>
    <x v="144"/>
    <n v="103"/>
    <n v="7.65"/>
    <n v="9.9"/>
    <n v="12"/>
    <n v="2.67"/>
    <n v="2"/>
    <x v="0"/>
  </r>
  <r>
    <x v="21"/>
    <x v="94"/>
    <x v="1"/>
    <x v="0"/>
    <x v="1"/>
    <n v="0"/>
    <x v="42"/>
    <n v="98"/>
    <n v="31.64"/>
    <n v="254.3"/>
    <n v="57"/>
    <n v="21.62"/>
    <x v="145"/>
    <n v="127"/>
    <n v="9.6300000000000008"/>
    <n v="14.6"/>
    <n v="7"/>
    <n v="3.94"/>
    <n v="2"/>
    <x v="0"/>
  </r>
  <r>
    <x v="13"/>
    <x v="95"/>
    <x v="2"/>
    <x v="1"/>
    <x v="1"/>
    <n v="0"/>
    <x v="147"/>
    <n v="68"/>
    <n v="44.18"/>
    <n v="245"/>
    <n v="122"/>
    <n v="20.83"/>
    <x v="146"/>
    <n v="121"/>
    <n v="6.05"/>
    <n v="8.4"/>
    <n v="3"/>
    <n v="2.27"/>
    <n v="3"/>
    <x v="0"/>
  </r>
  <r>
    <x v="36"/>
    <x v="15"/>
    <x v="0"/>
    <x v="0"/>
    <x v="1"/>
    <n v="0"/>
    <x v="72"/>
    <n v="145"/>
    <n v="36.43"/>
    <n v="268.5"/>
    <n v="135"/>
    <n v="22.82"/>
    <x v="147"/>
    <n v="92"/>
    <n v="10.85"/>
    <n v="10.8"/>
    <n v="13"/>
    <n v="2.92"/>
    <n v="1"/>
    <x v="0"/>
  </r>
  <r>
    <x v="11"/>
    <x v="96"/>
    <x v="1"/>
    <x v="0"/>
    <x v="1"/>
    <n v="0"/>
    <x v="148"/>
    <n v="74"/>
    <n v="26.98"/>
    <n v="64.3"/>
    <n v="139"/>
    <n v="5.47"/>
    <x v="148"/>
    <n v="103"/>
    <n v="8.93"/>
    <n v="10.199999999999999"/>
    <n v="4"/>
    <n v="2.75"/>
    <n v="1"/>
    <x v="0"/>
  </r>
  <r>
    <x v="17"/>
    <x v="67"/>
    <x v="0"/>
    <x v="0"/>
    <x v="1"/>
    <n v="0"/>
    <x v="149"/>
    <n v="71"/>
    <n v="46.17"/>
    <n v="229.4"/>
    <n v="108"/>
    <n v="19.5"/>
    <x v="149"/>
    <n v="121"/>
    <n v="3.48"/>
    <n v="10.9"/>
    <n v="3"/>
    <n v="2.94"/>
    <n v="2"/>
    <x v="0"/>
  </r>
  <r>
    <x v="34"/>
    <x v="97"/>
    <x v="1"/>
    <x v="0"/>
    <x v="1"/>
    <n v="0"/>
    <x v="150"/>
    <n v="109"/>
    <n v="39.51"/>
    <n v="187.4"/>
    <n v="95"/>
    <n v="15.93"/>
    <x v="150"/>
    <n v="107"/>
    <n v="10.4"/>
    <n v="9.1"/>
    <n v="3"/>
    <n v="2.46"/>
    <n v="1"/>
    <x v="0"/>
  </r>
  <r>
    <x v="14"/>
    <x v="17"/>
    <x v="0"/>
    <x v="0"/>
    <x v="1"/>
    <n v="0"/>
    <x v="151"/>
    <n v="109"/>
    <n v="30.07"/>
    <n v="90.7"/>
    <n v="104"/>
    <n v="7.71"/>
    <x v="151"/>
    <n v="69"/>
    <n v="10.71"/>
    <n v="9.5"/>
    <n v="2"/>
    <n v="2.57"/>
    <n v="1"/>
    <x v="0"/>
  </r>
  <r>
    <x v="40"/>
    <x v="62"/>
    <x v="1"/>
    <x v="0"/>
    <x v="1"/>
    <n v="0"/>
    <x v="152"/>
    <n v="74"/>
    <n v="35.68"/>
    <n v="195.1"/>
    <n v="77"/>
    <n v="16.579999999999998"/>
    <x v="152"/>
    <n v="119"/>
    <n v="9.3699999999999992"/>
    <n v="8.8000000000000007"/>
    <n v="4"/>
    <n v="2.38"/>
    <n v="2"/>
    <x v="0"/>
  </r>
  <r>
    <x v="10"/>
    <x v="60"/>
    <x v="0"/>
    <x v="0"/>
    <x v="1"/>
    <n v="0"/>
    <x v="153"/>
    <n v="118"/>
    <n v="23.38"/>
    <n v="203.2"/>
    <n v="88"/>
    <n v="17.27"/>
    <x v="153"/>
    <n v="131"/>
    <n v="6.75"/>
    <n v="13.4"/>
    <n v="2"/>
    <n v="3.62"/>
    <n v="0"/>
    <x v="0"/>
  </r>
  <r>
    <x v="2"/>
    <x v="98"/>
    <x v="1"/>
    <x v="0"/>
    <x v="0"/>
    <n v="23"/>
    <x v="154"/>
    <n v="52"/>
    <n v="49.22"/>
    <n v="166.6"/>
    <n v="111"/>
    <n v="14.16"/>
    <x v="154"/>
    <n v="88"/>
    <n v="5.36"/>
    <n v="9.5"/>
    <n v="4"/>
    <n v="2.57"/>
    <n v="1"/>
    <x v="0"/>
  </r>
  <r>
    <x v="24"/>
    <x v="6"/>
    <x v="0"/>
    <x v="0"/>
    <x v="0"/>
    <n v="23"/>
    <x v="155"/>
    <n v="86"/>
    <n v="33.68"/>
    <n v="177"/>
    <n v="86"/>
    <n v="15.05"/>
    <x v="155"/>
    <n v="92"/>
    <n v="8.1199999999999992"/>
    <n v="6.8"/>
    <n v="6"/>
    <n v="1.84"/>
    <n v="1"/>
    <x v="0"/>
  </r>
  <r>
    <x v="46"/>
    <x v="26"/>
    <x v="0"/>
    <x v="0"/>
    <x v="1"/>
    <n v="0"/>
    <x v="156"/>
    <n v="119"/>
    <n v="25.45"/>
    <n v="182.2"/>
    <n v="115"/>
    <n v="15.49"/>
    <x v="156"/>
    <n v="126"/>
    <n v="11.77"/>
    <n v="9.6999999999999993"/>
    <n v="8"/>
    <n v="2.62"/>
    <n v="0"/>
    <x v="0"/>
  </r>
  <r>
    <x v="14"/>
    <x v="99"/>
    <x v="2"/>
    <x v="0"/>
    <x v="1"/>
    <n v="0"/>
    <x v="157"/>
    <n v="67"/>
    <n v="55.51"/>
    <n v="176.3"/>
    <n v="113"/>
    <n v="14.99"/>
    <x v="157"/>
    <n v="102"/>
    <n v="8.18"/>
    <n v="10.7"/>
    <n v="6"/>
    <n v="2.89"/>
    <n v="2"/>
    <x v="1"/>
  </r>
  <r>
    <x v="41"/>
    <x v="100"/>
    <x v="2"/>
    <x v="1"/>
    <x v="0"/>
    <n v="26"/>
    <x v="158"/>
    <n v="101"/>
    <n v="49.79"/>
    <n v="199.7"/>
    <n v="97"/>
    <n v="16.97"/>
    <x v="158"/>
    <n v="127"/>
    <n v="11.49"/>
    <n v="13.8"/>
    <n v="7"/>
    <n v="3.73"/>
    <n v="4"/>
    <x v="1"/>
  </r>
  <r>
    <x v="38"/>
    <x v="69"/>
    <x v="1"/>
    <x v="0"/>
    <x v="1"/>
    <n v="0"/>
    <x v="159"/>
    <n v="64"/>
    <n v="14.11"/>
    <n v="177"/>
    <n v="106"/>
    <n v="15.05"/>
    <x v="159"/>
    <n v="89"/>
    <n v="11.06"/>
    <n v="13"/>
    <n v="3"/>
    <n v="3.51"/>
    <n v="0"/>
    <x v="0"/>
  </r>
  <r>
    <x v="35"/>
    <x v="101"/>
    <x v="0"/>
    <x v="0"/>
    <x v="0"/>
    <n v="24"/>
    <x v="160"/>
    <n v="146"/>
    <n v="24.77"/>
    <n v="220.5"/>
    <n v="136"/>
    <n v="18.739999999999998"/>
    <x v="160"/>
    <n v="96"/>
    <n v="11.25"/>
    <n v="13.1"/>
    <n v="5"/>
    <n v="3.54"/>
    <n v="3"/>
    <x v="0"/>
  </r>
  <r>
    <x v="29"/>
    <x v="86"/>
    <x v="1"/>
    <x v="0"/>
    <x v="1"/>
    <n v="0"/>
    <x v="161"/>
    <n v="101"/>
    <n v="30.99"/>
    <n v="328.2"/>
    <n v="93"/>
    <n v="27.9"/>
    <x v="161"/>
    <n v="131"/>
    <n v="11.03"/>
    <n v="11.2"/>
    <n v="1"/>
    <n v="3.02"/>
    <n v="2"/>
    <x v="0"/>
  </r>
  <r>
    <x v="24"/>
    <x v="35"/>
    <x v="0"/>
    <x v="0"/>
    <x v="1"/>
    <n v="0"/>
    <x v="162"/>
    <n v="86"/>
    <n v="37.06"/>
    <n v="184"/>
    <n v="94"/>
    <n v="15.64"/>
    <x v="162"/>
    <n v="110"/>
    <n v="10.82"/>
    <n v="6.4"/>
    <n v="8"/>
    <n v="1.73"/>
    <n v="3"/>
    <x v="0"/>
  </r>
  <r>
    <x v="28"/>
    <x v="102"/>
    <x v="2"/>
    <x v="0"/>
    <x v="1"/>
    <n v="0"/>
    <x v="163"/>
    <n v="109"/>
    <n v="23.9"/>
    <n v="178.6"/>
    <n v="51"/>
    <n v="15.18"/>
    <x v="86"/>
    <n v="83"/>
    <n v="9.76"/>
    <n v="6.8"/>
    <n v="3"/>
    <n v="1.84"/>
    <n v="2"/>
    <x v="0"/>
  </r>
  <r>
    <x v="34"/>
    <x v="68"/>
    <x v="0"/>
    <x v="0"/>
    <x v="1"/>
    <n v="0"/>
    <x v="164"/>
    <n v="105"/>
    <n v="25.96"/>
    <n v="257.5"/>
    <n v="80"/>
    <n v="21.89"/>
    <x v="163"/>
    <n v="93"/>
    <n v="8.91"/>
    <n v="9.4"/>
    <n v="4"/>
    <n v="2.54"/>
    <n v="1"/>
    <x v="0"/>
  </r>
  <r>
    <x v="4"/>
    <x v="103"/>
    <x v="0"/>
    <x v="0"/>
    <x v="0"/>
    <n v="36"/>
    <x v="165"/>
    <n v="76"/>
    <n v="18.14"/>
    <n v="209.8"/>
    <n v="77"/>
    <n v="17.829999999999998"/>
    <x v="164"/>
    <n v="117"/>
    <n v="8.57"/>
    <n v="12.1"/>
    <n v="2"/>
    <n v="3.27"/>
    <n v="1"/>
    <x v="0"/>
  </r>
  <r>
    <x v="7"/>
    <x v="66"/>
    <x v="0"/>
    <x v="0"/>
    <x v="1"/>
    <n v="0"/>
    <x v="166"/>
    <n v="98"/>
    <n v="41.45"/>
    <n v="83.9"/>
    <n v="72"/>
    <n v="7.13"/>
    <x v="165"/>
    <n v="84"/>
    <n v="8.09"/>
    <n v="13.7"/>
    <n v="8"/>
    <n v="3.7"/>
    <n v="2"/>
    <x v="0"/>
  </r>
  <r>
    <x v="27"/>
    <x v="45"/>
    <x v="0"/>
    <x v="0"/>
    <x v="1"/>
    <n v="0"/>
    <x v="167"/>
    <n v="94"/>
    <n v="33.049999999999997"/>
    <n v="186.7"/>
    <n v="95"/>
    <n v="15.87"/>
    <x v="166"/>
    <n v="90"/>
    <n v="10.050000000000001"/>
    <n v="10.8"/>
    <n v="5"/>
    <n v="2.92"/>
    <n v="3"/>
    <x v="0"/>
  </r>
  <r>
    <x v="24"/>
    <x v="96"/>
    <x v="2"/>
    <x v="0"/>
    <x v="1"/>
    <n v="0"/>
    <x v="168"/>
    <n v="95"/>
    <n v="36.36"/>
    <n v="151.9"/>
    <n v="70"/>
    <n v="12.91"/>
    <x v="167"/>
    <n v="124"/>
    <n v="11.7"/>
    <n v="12.2"/>
    <n v="5"/>
    <n v="3.29"/>
    <n v="3"/>
    <x v="0"/>
  </r>
  <r>
    <x v="8"/>
    <x v="63"/>
    <x v="2"/>
    <x v="0"/>
    <x v="1"/>
    <n v="0"/>
    <x v="169"/>
    <n v="112"/>
    <n v="36.92"/>
    <n v="246.7"/>
    <n v="89"/>
    <n v="20.97"/>
    <x v="168"/>
    <n v="89"/>
    <n v="10.17"/>
    <n v="15.8"/>
    <n v="7"/>
    <n v="4.2699999999999996"/>
    <n v="3"/>
    <x v="0"/>
  </r>
  <r>
    <x v="5"/>
    <x v="63"/>
    <x v="0"/>
    <x v="0"/>
    <x v="1"/>
    <n v="0"/>
    <x v="170"/>
    <n v="72"/>
    <n v="40.99"/>
    <n v="155.6"/>
    <n v="98"/>
    <n v="13.23"/>
    <x v="59"/>
    <n v="109"/>
    <n v="8.4700000000000006"/>
    <n v="11.6"/>
    <n v="10"/>
    <n v="3.13"/>
    <n v="1"/>
    <x v="0"/>
  </r>
  <r>
    <x v="17"/>
    <x v="56"/>
    <x v="2"/>
    <x v="1"/>
    <x v="1"/>
    <n v="0"/>
    <x v="171"/>
    <n v="100"/>
    <n v="34.6"/>
    <n v="247.6"/>
    <n v="103"/>
    <n v="21.05"/>
    <x v="169"/>
    <n v="94"/>
    <n v="8.74"/>
    <n v="11.9"/>
    <n v="11"/>
    <n v="3.21"/>
    <n v="0"/>
    <x v="0"/>
  </r>
  <r>
    <x v="5"/>
    <x v="67"/>
    <x v="0"/>
    <x v="0"/>
    <x v="1"/>
    <n v="0"/>
    <x v="70"/>
    <n v="93"/>
    <n v="30.48"/>
    <n v="178.6"/>
    <n v="98"/>
    <n v="15.18"/>
    <x v="170"/>
    <n v="131"/>
    <n v="10.130000000000001"/>
    <n v="11.5"/>
    <n v="6"/>
    <n v="3.11"/>
    <n v="3"/>
    <x v="0"/>
  </r>
  <r>
    <x v="15"/>
    <x v="64"/>
    <x v="0"/>
    <x v="0"/>
    <x v="1"/>
    <n v="0"/>
    <x v="172"/>
    <n v="80"/>
    <n v="30.6"/>
    <n v="224.2"/>
    <n v="82"/>
    <n v="19.059999999999999"/>
    <x v="171"/>
    <n v="91"/>
    <n v="11.94"/>
    <n v="4.7"/>
    <n v="7"/>
    <n v="1.27"/>
    <n v="3"/>
    <x v="0"/>
  </r>
  <r>
    <x v="43"/>
    <x v="96"/>
    <x v="0"/>
    <x v="0"/>
    <x v="1"/>
    <n v="0"/>
    <x v="173"/>
    <n v="121"/>
    <n v="37.909999999999997"/>
    <n v="110.1"/>
    <n v="98"/>
    <n v="9.36"/>
    <x v="172"/>
    <n v="107"/>
    <n v="8.49"/>
    <n v="7.1"/>
    <n v="12"/>
    <n v="1.92"/>
    <n v="0"/>
    <x v="0"/>
  </r>
  <r>
    <x v="34"/>
    <x v="40"/>
    <x v="0"/>
    <x v="0"/>
    <x v="1"/>
    <n v="0"/>
    <x v="129"/>
    <n v="116"/>
    <n v="31.21"/>
    <n v="152.6"/>
    <n v="98"/>
    <n v="12.97"/>
    <x v="173"/>
    <n v="99"/>
    <n v="9.5500000000000007"/>
    <n v="12.2"/>
    <n v="6"/>
    <n v="3.29"/>
    <n v="3"/>
    <x v="0"/>
  </r>
  <r>
    <x v="46"/>
    <x v="76"/>
    <x v="1"/>
    <x v="0"/>
    <x v="0"/>
    <n v="22"/>
    <x v="174"/>
    <n v="114"/>
    <n v="28.22"/>
    <n v="174.5"/>
    <n v="103"/>
    <n v="14.83"/>
    <x v="174"/>
    <n v="68"/>
    <n v="11.02"/>
    <n v="10.199999999999999"/>
    <n v="6"/>
    <n v="2.75"/>
    <n v="1"/>
    <x v="0"/>
  </r>
  <r>
    <x v="42"/>
    <x v="8"/>
    <x v="0"/>
    <x v="0"/>
    <x v="1"/>
    <n v="0"/>
    <x v="175"/>
    <n v="112"/>
    <n v="23.14"/>
    <n v="272.89999999999998"/>
    <n v="96"/>
    <n v="23.2"/>
    <x v="175"/>
    <n v="104"/>
    <n v="9.91"/>
    <n v="4.4000000000000004"/>
    <n v="2"/>
    <n v="1.19"/>
    <n v="1"/>
    <x v="0"/>
  </r>
  <r>
    <x v="41"/>
    <x v="104"/>
    <x v="1"/>
    <x v="0"/>
    <x v="1"/>
    <n v="0"/>
    <x v="176"/>
    <n v="113"/>
    <n v="25.38"/>
    <n v="242.2"/>
    <n v="122"/>
    <n v="20.59"/>
    <x v="176"/>
    <n v="104"/>
    <n v="7.84"/>
    <n v="8.9"/>
    <n v="6"/>
    <n v="2.4"/>
    <n v="2"/>
    <x v="0"/>
  </r>
  <r>
    <x v="2"/>
    <x v="105"/>
    <x v="1"/>
    <x v="0"/>
    <x v="1"/>
    <n v="0"/>
    <x v="177"/>
    <n v="97"/>
    <n v="11.12"/>
    <n v="168.2"/>
    <n v="76"/>
    <n v="14.3"/>
    <x v="177"/>
    <n v="113"/>
    <n v="10.62"/>
    <n v="13.8"/>
    <n v="1"/>
    <n v="3.73"/>
    <n v="2"/>
    <x v="0"/>
  </r>
  <r>
    <x v="7"/>
    <x v="8"/>
    <x v="0"/>
    <x v="0"/>
    <x v="1"/>
    <n v="0"/>
    <x v="178"/>
    <n v="111"/>
    <n v="36.28"/>
    <n v="234.5"/>
    <n v="94"/>
    <n v="19.93"/>
    <x v="178"/>
    <n v="123"/>
    <n v="11.25"/>
    <n v="2.7"/>
    <n v="4"/>
    <n v="0.73"/>
    <n v="1"/>
    <x v="0"/>
  </r>
  <r>
    <x v="4"/>
    <x v="106"/>
    <x v="0"/>
    <x v="0"/>
    <x v="1"/>
    <n v="0"/>
    <x v="179"/>
    <n v="85"/>
    <n v="35.17"/>
    <n v="244.7"/>
    <n v="78"/>
    <n v="20.8"/>
    <x v="179"/>
    <n v="136"/>
    <n v="9.9700000000000006"/>
    <n v="7.7"/>
    <n v="2"/>
    <n v="2.08"/>
    <n v="3"/>
    <x v="0"/>
  </r>
  <r>
    <x v="9"/>
    <x v="49"/>
    <x v="1"/>
    <x v="0"/>
    <x v="0"/>
    <n v="27"/>
    <x v="180"/>
    <n v="78"/>
    <n v="31.65"/>
    <n v="189.6"/>
    <n v="83"/>
    <n v="16.12"/>
    <x v="180"/>
    <n v="139"/>
    <n v="3.44"/>
    <n v="9.6"/>
    <n v="3"/>
    <n v="2.59"/>
    <n v="2"/>
    <x v="0"/>
  </r>
  <r>
    <x v="40"/>
    <x v="107"/>
    <x v="0"/>
    <x v="0"/>
    <x v="0"/>
    <n v="22"/>
    <x v="181"/>
    <n v="84"/>
    <n v="33.42"/>
    <n v="313.2"/>
    <n v="92"/>
    <n v="26.62"/>
    <x v="181"/>
    <n v="108"/>
    <n v="7.35"/>
    <n v="11.9"/>
    <n v="3"/>
    <n v="3.21"/>
    <n v="0"/>
    <x v="0"/>
  </r>
  <r>
    <x v="24"/>
    <x v="67"/>
    <x v="1"/>
    <x v="1"/>
    <x v="1"/>
    <n v="0"/>
    <x v="182"/>
    <n v="109"/>
    <n v="53.04"/>
    <n v="129.4"/>
    <n v="100"/>
    <n v="11"/>
    <x v="182"/>
    <n v="74"/>
    <n v="9.7899999999999991"/>
    <n v="10.5"/>
    <n v="2"/>
    <n v="2.84"/>
    <n v="0"/>
    <x v="1"/>
  </r>
  <r>
    <x v="0"/>
    <x v="69"/>
    <x v="0"/>
    <x v="1"/>
    <x v="0"/>
    <n v="36"/>
    <x v="183"/>
    <n v="110"/>
    <n v="33.83"/>
    <n v="291.3"/>
    <n v="111"/>
    <n v="24.76"/>
    <x v="183"/>
    <n v="92"/>
    <n v="8.89"/>
    <n v="11"/>
    <n v="6"/>
    <n v="2.97"/>
    <n v="1"/>
    <x v="0"/>
  </r>
  <r>
    <x v="2"/>
    <x v="108"/>
    <x v="0"/>
    <x v="0"/>
    <x v="1"/>
    <n v="0"/>
    <x v="184"/>
    <n v="96"/>
    <n v="34.53"/>
    <n v="217"/>
    <n v="126"/>
    <n v="18.45"/>
    <x v="184"/>
    <n v="122"/>
    <n v="8.14"/>
    <n v="13.5"/>
    <n v="2"/>
    <n v="3.65"/>
    <n v="3"/>
    <x v="0"/>
  </r>
  <r>
    <x v="37"/>
    <x v="101"/>
    <x v="0"/>
    <x v="0"/>
    <x v="1"/>
    <n v="0"/>
    <x v="185"/>
    <n v="97"/>
    <n v="28.7"/>
    <n v="220.3"/>
    <n v="87"/>
    <n v="18.73"/>
    <x v="185"/>
    <n v="113"/>
    <n v="6.94"/>
    <n v="10.9"/>
    <n v="2"/>
    <n v="2.94"/>
    <n v="0"/>
    <x v="0"/>
  </r>
  <r>
    <x v="12"/>
    <x v="73"/>
    <x v="0"/>
    <x v="1"/>
    <x v="1"/>
    <n v="0"/>
    <x v="32"/>
    <n v="140"/>
    <n v="29.43"/>
    <n v="240.3"/>
    <n v="105"/>
    <n v="20.43"/>
    <x v="186"/>
    <n v="117"/>
    <n v="10.49"/>
    <n v="9"/>
    <n v="5"/>
    <n v="2.4300000000000002"/>
    <n v="1"/>
    <x v="0"/>
  </r>
  <r>
    <x v="35"/>
    <x v="83"/>
    <x v="2"/>
    <x v="0"/>
    <x v="1"/>
    <n v="0"/>
    <x v="186"/>
    <n v="106"/>
    <n v="22.85"/>
    <n v="211.3"/>
    <n v="98"/>
    <n v="17.96"/>
    <x v="112"/>
    <n v="125"/>
    <n v="8.7100000000000009"/>
    <n v="10.199999999999999"/>
    <n v="2"/>
    <n v="2.75"/>
    <n v="5"/>
    <x v="1"/>
  </r>
  <r>
    <x v="32"/>
    <x v="77"/>
    <x v="1"/>
    <x v="0"/>
    <x v="0"/>
    <n v="40"/>
    <x v="187"/>
    <n v="103"/>
    <n v="34.44"/>
    <n v="118.8"/>
    <n v="128"/>
    <n v="10.1"/>
    <x v="187"/>
    <n v="98"/>
    <n v="10.57"/>
    <n v="9"/>
    <n v="9"/>
    <n v="2.4300000000000002"/>
    <n v="2"/>
    <x v="0"/>
  </r>
  <r>
    <x v="47"/>
    <x v="77"/>
    <x v="1"/>
    <x v="0"/>
    <x v="1"/>
    <n v="0"/>
    <x v="188"/>
    <n v="117"/>
    <n v="12.67"/>
    <n v="200.8"/>
    <n v="98"/>
    <n v="17.07"/>
    <x v="188"/>
    <n v="101"/>
    <n v="8.65"/>
    <n v="9.8000000000000007"/>
    <n v="7"/>
    <n v="2.65"/>
    <n v="3"/>
    <x v="0"/>
  </r>
  <r>
    <x v="19"/>
    <x v="109"/>
    <x v="2"/>
    <x v="0"/>
    <x v="1"/>
    <n v="0"/>
    <x v="189"/>
    <n v="148"/>
    <n v="14.21"/>
    <n v="120.9"/>
    <n v="91"/>
    <n v="10.28"/>
    <x v="189"/>
    <n v="110"/>
    <n v="10.199999999999999"/>
    <n v="10.7"/>
    <n v="9"/>
    <n v="2.89"/>
    <n v="0"/>
    <x v="0"/>
  </r>
  <r>
    <x v="1"/>
    <x v="51"/>
    <x v="2"/>
    <x v="0"/>
    <x v="1"/>
    <n v="0"/>
    <x v="190"/>
    <n v="89"/>
    <n v="37.43"/>
    <n v="88.3"/>
    <n v="125"/>
    <n v="7.51"/>
    <x v="190"/>
    <n v="79"/>
    <n v="8.7899999999999991"/>
    <n v="12.9"/>
    <n v="5"/>
    <n v="3.48"/>
    <n v="0"/>
    <x v="0"/>
  </r>
  <r>
    <x v="37"/>
    <x v="1"/>
    <x v="0"/>
    <x v="1"/>
    <x v="1"/>
    <n v="0"/>
    <x v="191"/>
    <n v="95"/>
    <n v="22.97"/>
    <n v="134.1"/>
    <n v="102"/>
    <n v="11.4"/>
    <x v="191"/>
    <n v="81"/>
    <n v="10.039999999999999"/>
    <n v="12.3"/>
    <n v="2"/>
    <n v="3.32"/>
    <n v="2"/>
    <x v="1"/>
  </r>
  <r>
    <x v="6"/>
    <x v="13"/>
    <x v="1"/>
    <x v="0"/>
    <x v="1"/>
    <n v="0"/>
    <x v="192"/>
    <n v="81"/>
    <n v="38.25"/>
    <n v="176.9"/>
    <n v="63"/>
    <n v="15.04"/>
    <x v="169"/>
    <n v="110"/>
    <n v="8.74"/>
    <n v="7.1"/>
    <n v="2"/>
    <n v="1.92"/>
    <n v="3"/>
    <x v="0"/>
  </r>
  <r>
    <x v="18"/>
    <x v="110"/>
    <x v="1"/>
    <x v="0"/>
    <x v="1"/>
    <n v="0"/>
    <x v="193"/>
    <n v="107"/>
    <n v="18.75"/>
    <n v="166.5"/>
    <n v="93"/>
    <n v="14.15"/>
    <x v="192"/>
    <n v="96"/>
    <n v="9.1"/>
    <n v="9.5"/>
    <n v="5"/>
    <n v="2.57"/>
    <n v="0"/>
    <x v="0"/>
  </r>
  <r>
    <x v="8"/>
    <x v="0"/>
    <x v="0"/>
    <x v="0"/>
    <x v="0"/>
    <n v="37"/>
    <x v="194"/>
    <n v="102"/>
    <n v="10.199999999999999"/>
    <n v="102.2"/>
    <n v="80"/>
    <n v="8.69"/>
    <x v="193"/>
    <n v="106"/>
    <n v="11.78"/>
    <n v="11.1"/>
    <n v="3"/>
    <n v="3"/>
    <n v="0"/>
    <x v="0"/>
  </r>
  <r>
    <x v="7"/>
    <x v="97"/>
    <x v="2"/>
    <x v="0"/>
    <x v="1"/>
    <n v="0"/>
    <x v="195"/>
    <n v="94"/>
    <n v="36.520000000000003"/>
    <n v="149.69999999999999"/>
    <n v="58"/>
    <n v="12.72"/>
    <x v="194"/>
    <n v="66"/>
    <n v="12.75"/>
    <n v="10.199999999999999"/>
    <n v="5"/>
    <n v="2.75"/>
    <n v="0"/>
    <x v="0"/>
  </r>
  <r>
    <x v="17"/>
    <x v="60"/>
    <x v="1"/>
    <x v="0"/>
    <x v="1"/>
    <n v="0"/>
    <x v="196"/>
    <n v="85"/>
    <n v="30.91"/>
    <n v="202.4"/>
    <n v="98"/>
    <n v="17.2"/>
    <x v="195"/>
    <n v="97"/>
    <n v="11.07"/>
    <n v="9.1999999999999993"/>
    <n v="2"/>
    <n v="2.48"/>
    <n v="4"/>
    <x v="0"/>
  </r>
  <r>
    <x v="27"/>
    <x v="111"/>
    <x v="0"/>
    <x v="0"/>
    <x v="0"/>
    <n v="29"/>
    <x v="197"/>
    <n v="99"/>
    <n v="26.76"/>
    <n v="117.9"/>
    <n v="80"/>
    <n v="10.02"/>
    <x v="196"/>
    <n v="79"/>
    <n v="12.56"/>
    <n v="13.9"/>
    <n v="11"/>
    <n v="3.75"/>
    <n v="4"/>
    <x v="1"/>
  </r>
  <r>
    <x v="1"/>
    <x v="96"/>
    <x v="0"/>
    <x v="0"/>
    <x v="1"/>
    <n v="0"/>
    <x v="198"/>
    <n v="91"/>
    <n v="35.340000000000003"/>
    <n v="172"/>
    <n v="109"/>
    <n v="14.62"/>
    <x v="197"/>
    <n v="143"/>
    <n v="8.6300000000000008"/>
    <n v="14.4"/>
    <n v="7"/>
    <n v="3.89"/>
    <n v="4"/>
    <x v="0"/>
  </r>
  <r>
    <x v="28"/>
    <x v="112"/>
    <x v="2"/>
    <x v="0"/>
    <x v="0"/>
    <n v="41"/>
    <x v="199"/>
    <n v="101"/>
    <n v="20.23"/>
    <n v="230"/>
    <n v="134"/>
    <n v="19.55"/>
    <x v="198"/>
    <n v="58"/>
    <n v="10.66"/>
    <n v="9.5"/>
    <n v="3"/>
    <n v="2.57"/>
    <n v="0"/>
    <x v="0"/>
  </r>
  <r>
    <x v="14"/>
    <x v="35"/>
    <x v="0"/>
    <x v="1"/>
    <x v="1"/>
    <n v="0"/>
    <x v="200"/>
    <n v="117"/>
    <n v="24.43"/>
    <n v="273"/>
    <n v="82"/>
    <n v="23.21"/>
    <x v="199"/>
    <n v="81"/>
    <n v="8.02"/>
    <n v="10.9"/>
    <n v="3"/>
    <n v="2.94"/>
    <n v="0"/>
    <x v="0"/>
  </r>
  <r>
    <x v="15"/>
    <x v="96"/>
    <x v="1"/>
    <x v="0"/>
    <x v="0"/>
    <n v="32"/>
    <x v="201"/>
    <n v="126"/>
    <n v="28.2"/>
    <n v="216.5"/>
    <n v="93"/>
    <n v="18.399999999999999"/>
    <x v="200"/>
    <n v="86"/>
    <n v="7.79"/>
    <n v="14.1"/>
    <n v="8"/>
    <n v="3.81"/>
    <n v="4"/>
    <x v="0"/>
  </r>
  <r>
    <x v="38"/>
    <x v="65"/>
    <x v="2"/>
    <x v="0"/>
    <x v="1"/>
    <n v="0"/>
    <x v="202"/>
    <n v="122"/>
    <n v="23.56"/>
    <n v="172.3"/>
    <n v="117"/>
    <n v="14.65"/>
    <x v="201"/>
    <n v="92"/>
    <n v="10.42"/>
    <n v="9.8000000000000007"/>
    <n v="3"/>
    <n v="2.65"/>
    <n v="1"/>
    <x v="0"/>
  </r>
  <r>
    <x v="14"/>
    <x v="113"/>
    <x v="0"/>
    <x v="0"/>
    <x v="1"/>
    <n v="0"/>
    <x v="203"/>
    <n v="118"/>
    <n v="14.4"/>
    <n v="249.9"/>
    <n v="86"/>
    <n v="21.24"/>
    <x v="202"/>
    <n v="95"/>
    <n v="8.6999999999999993"/>
    <n v="14.5"/>
    <n v="8"/>
    <n v="3.92"/>
    <n v="1"/>
    <x v="0"/>
  </r>
  <r>
    <x v="45"/>
    <x v="73"/>
    <x v="1"/>
    <x v="1"/>
    <x v="1"/>
    <n v="0"/>
    <x v="204"/>
    <n v="111"/>
    <n v="10.64"/>
    <n v="180.6"/>
    <n v="126"/>
    <n v="15.35"/>
    <x v="203"/>
    <n v="80"/>
    <n v="9.98"/>
    <n v="10.4"/>
    <n v="2"/>
    <n v="2.81"/>
    <n v="1"/>
    <x v="1"/>
  </r>
  <r>
    <x v="30"/>
    <x v="33"/>
    <x v="2"/>
    <x v="0"/>
    <x v="1"/>
    <n v="0"/>
    <x v="205"/>
    <n v="79"/>
    <n v="26.38"/>
    <n v="235.3"/>
    <n v="123"/>
    <n v="20"/>
    <x v="204"/>
    <n v="80"/>
    <n v="7.62"/>
    <n v="8.6999999999999993"/>
    <n v="4"/>
    <n v="2.35"/>
    <n v="1"/>
    <x v="0"/>
  </r>
  <r>
    <x v="35"/>
    <x v="114"/>
    <x v="2"/>
    <x v="0"/>
    <x v="0"/>
    <n v="25"/>
    <x v="206"/>
    <n v="110"/>
    <n v="28.03"/>
    <n v="209.3"/>
    <n v="105"/>
    <n v="17.79"/>
    <x v="150"/>
    <n v="55"/>
    <n v="10.4"/>
    <n v="6.7"/>
    <n v="9"/>
    <n v="1.81"/>
    <n v="1"/>
    <x v="0"/>
  </r>
  <r>
    <x v="47"/>
    <x v="81"/>
    <x v="1"/>
    <x v="0"/>
    <x v="1"/>
    <n v="0"/>
    <x v="207"/>
    <n v="88"/>
    <n v="22.87"/>
    <n v="143.1"/>
    <n v="112"/>
    <n v="12.16"/>
    <x v="205"/>
    <n v="61"/>
    <n v="10.08"/>
    <n v="15.4"/>
    <n v="1"/>
    <n v="4.16"/>
    <n v="1"/>
    <x v="0"/>
  </r>
  <r>
    <x v="36"/>
    <x v="6"/>
    <x v="0"/>
    <x v="0"/>
    <x v="1"/>
    <n v="0"/>
    <x v="208"/>
    <n v="103"/>
    <n v="24.36"/>
    <n v="211.3"/>
    <n v="108"/>
    <n v="17.96"/>
    <x v="206"/>
    <n v="96"/>
    <n v="8.33"/>
    <n v="11.5"/>
    <n v="3"/>
    <n v="3.11"/>
    <n v="1"/>
    <x v="0"/>
  </r>
  <r>
    <x v="18"/>
    <x v="26"/>
    <x v="2"/>
    <x v="0"/>
    <x v="1"/>
    <n v="0"/>
    <x v="209"/>
    <n v="110"/>
    <n v="28.61"/>
    <n v="221.2"/>
    <n v="73"/>
    <n v="18.8"/>
    <x v="207"/>
    <n v="136"/>
    <n v="10.85"/>
    <n v="12.5"/>
    <n v="1"/>
    <n v="3.38"/>
    <n v="1"/>
    <x v="0"/>
  </r>
  <r>
    <x v="33"/>
    <x v="61"/>
    <x v="1"/>
    <x v="0"/>
    <x v="1"/>
    <n v="0"/>
    <x v="210"/>
    <n v="55"/>
    <n v="44.61"/>
    <n v="194.6"/>
    <n v="113"/>
    <n v="16.54"/>
    <x v="208"/>
    <n v="85"/>
    <n v="6.59"/>
    <n v="8.3000000000000007"/>
    <n v="6"/>
    <n v="2.2400000000000002"/>
    <n v="2"/>
    <x v="0"/>
  </r>
  <r>
    <x v="6"/>
    <x v="113"/>
    <x v="2"/>
    <x v="0"/>
    <x v="0"/>
    <n v="30"/>
    <x v="211"/>
    <n v="79"/>
    <n v="35.049999999999997"/>
    <n v="260"/>
    <n v="91"/>
    <n v="22.1"/>
    <x v="209"/>
    <n v="83"/>
    <n v="13.12"/>
    <n v="11.4"/>
    <n v="6"/>
    <n v="3.08"/>
    <n v="1"/>
    <x v="0"/>
  </r>
  <r>
    <x v="8"/>
    <x v="113"/>
    <x v="2"/>
    <x v="0"/>
    <x v="0"/>
    <n v="28"/>
    <x v="212"/>
    <n v="94"/>
    <n v="38.39"/>
    <n v="193"/>
    <n v="117"/>
    <n v="16.41"/>
    <x v="210"/>
    <n v="100"/>
    <n v="10.46"/>
    <n v="8.4"/>
    <n v="9"/>
    <n v="2.27"/>
    <n v="4"/>
    <x v="0"/>
  </r>
  <r>
    <x v="21"/>
    <x v="115"/>
    <x v="1"/>
    <x v="0"/>
    <x v="1"/>
    <n v="0"/>
    <x v="213"/>
    <n v="89"/>
    <n v="23.51"/>
    <n v="170.5"/>
    <n v="78"/>
    <n v="14.49"/>
    <x v="74"/>
    <n v="98"/>
    <n v="11.88"/>
    <n v="13.5"/>
    <n v="6"/>
    <n v="3.65"/>
    <n v="3"/>
    <x v="0"/>
  </r>
  <r>
    <x v="3"/>
    <x v="98"/>
    <x v="1"/>
    <x v="1"/>
    <x v="1"/>
    <n v="0"/>
    <x v="214"/>
    <n v="123"/>
    <n v="27.2"/>
    <n v="175.4"/>
    <n v="96"/>
    <n v="14.91"/>
    <x v="211"/>
    <n v="99"/>
    <n v="8.32"/>
    <n v="9.9"/>
    <n v="3"/>
    <n v="2.67"/>
    <n v="2"/>
    <x v="0"/>
  </r>
  <r>
    <x v="48"/>
    <x v="116"/>
    <x v="0"/>
    <x v="0"/>
    <x v="1"/>
    <n v="0"/>
    <x v="215"/>
    <n v="105"/>
    <n v="35.119999999999997"/>
    <n v="224.9"/>
    <n v="117"/>
    <n v="19.12"/>
    <x v="160"/>
    <n v="100"/>
    <n v="11.25"/>
    <n v="14.6"/>
    <n v="3"/>
    <n v="3.94"/>
    <n v="0"/>
    <x v="0"/>
  </r>
  <r>
    <x v="2"/>
    <x v="6"/>
    <x v="0"/>
    <x v="0"/>
    <x v="1"/>
    <n v="0"/>
    <x v="216"/>
    <n v="121"/>
    <n v="22.9"/>
    <n v="180"/>
    <n v="83"/>
    <n v="15.3"/>
    <x v="212"/>
    <n v="104"/>
    <n v="9.0399999999999991"/>
    <n v="7.7"/>
    <n v="3"/>
    <n v="2.08"/>
    <n v="1"/>
    <x v="0"/>
  </r>
  <r>
    <x v="43"/>
    <x v="23"/>
    <x v="0"/>
    <x v="0"/>
    <x v="0"/>
    <n v="28"/>
    <x v="217"/>
    <n v="78"/>
    <n v="36.450000000000003"/>
    <n v="235.2"/>
    <n v="100"/>
    <n v="19.989999999999998"/>
    <x v="213"/>
    <n v="107"/>
    <n v="9.2799999999999994"/>
    <n v="8"/>
    <n v="13"/>
    <n v="2.16"/>
    <n v="3"/>
    <x v="0"/>
  </r>
  <r>
    <x v="19"/>
    <x v="83"/>
    <x v="0"/>
    <x v="0"/>
    <x v="1"/>
    <n v="0"/>
    <x v="218"/>
    <n v="104"/>
    <n v="32.78"/>
    <n v="234.4"/>
    <n v="96"/>
    <n v="19.920000000000002"/>
    <x v="214"/>
    <n v="101"/>
    <n v="9.14"/>
    <n v="13"/>
    <n v="3"/>
    <n v="3.51"/>
    <n v="3"/>
    <x v="0"/>
  </r>
  <r>
    <x v="48"/>
    <x v="73"/>
    <x v="1"/>
    <x v="0"/>
    <x v="0"/>
    <n v="28"/>
    <x v="219"/>
    <n v="90"/>
    <n v="25.69"/>
    <n v="194.8"/>
    <n v="79"/>
    <n v="16.559999999999999"/>
    <x v="215"/>
    <n v="114"/>
    <n v="10.76"/>
    <n v="10"/>
    <n v="3"/>
    <n v="2.7"/>
    <n v="1"/>
    <x v="0"/>
  </r>
  <r>
    <x v="20"/>
    <x v="88"/>
    <x v="2"/>
    <x v="1"/>
    <x v="1"/>
    <n v="0"/>
    <x v="220"/>
    <n v="88"/>
    <n v="37.21"/>
    <n v="208"/>
    <n v="85"/>
    <n v="17.68"/>
    <x v="216"/>
    <n v="99"/>
    <n v="9.15"/>
    <n v="11.1"/>
    <n v="4"/>
    <n v="3"/>
    <n v="0"/>
    <x v="0"/>
  </r>
  <r>
    <x v="32"/>
    <x v="56"/>
    <x v="1"/>
    <x v="0"/>
    <x v="0"/>
    <n v="48"/>
    <x v="133"/>
    <n v="96"/>
    <n v="32.270000000000003"/>
    <n v="123.4"/>
    <n v="67"/>
    <n v="10.49"/>
    <x v="217"/>
    <n v="106"/>
    <n v="9.64"/>
    <n v="6.5"/>
    <n v="2"/>
    <n v="1.76"/>
    <n v="2"/>
    <x v="1"/>
  </r>
  <r>
    <x v="43"/>
    <x v="100"/>
    <x v="0"/>
    <x v="0"/>
    <x v="0"/>
    <n v="25"/>
    <x v="221"/>
    <n v="85"/>
    <n v="32.76"/>
    <n v="225.9"/>
    <n v="105"/>
    <n v="19.2"/>
    <x v="218"/>
    <n v="59"/>
    <n v="11.44"/>
    <n v="10.9"/>
    <n v="6"/>
    <n v="2.94"/>
    <n v="2"/>
    <x v="0"/>
  </r>
  <r>
    <x v="39"/>
    <x v="117"/>
    <x v="2"/>
    <x v="1"/>
    <x v="1"/>
    <n v="0"/>
    <x v="222"/>
    <n v="135"/>
    <n v="34.75"/>
    <n v="219.1"/>
    <n v="90"/>
    <n v="18.62"/>
    <x v="67"/>
    <n v="114"/>
    <n v="10.02"/>
    <n v="10.5"/>
    <n v="6"/>
    <n v="2.84"/>
    <n v="3"/>
    <x v="0"/>
  </r>
  <r>
    <x v="10"/>
    <x v="118"/>
    <x v="0"/>
    <x v="0"/>
    <x v="1"/>
    <n v="0"/>
    <x v="223"/>
    <n v="97"/>
    <n v="29.29"/>
    <n v="174"/>
    <n v="108"/>
    <n v="14.79"/>
    <x v="59"/>
    <n v="119"/>
    <n v="8.4700000000000006"/>
    <n v="13"/>
    <n v="4"/>
    <n v="3.51"/>
    <n v="2"/>
    <x v="0"/>
  </r>
  <r>
    <x v="35"/>
    <x v="40"/>
    <x v="0"/>
    <x v="0"/>
    <x v="1"/>
    <n v="0"/>
    <x v="46"/>
    <n v="93"/>
    <n v="33.729999999999997"/>
    <n v="210.9"/>
    <n v="108"/>
    <n v="17.93"/>
    <x v="219"/>
    <n v="71"/>
    <n v="8.6999999999999993"/>
    <n v="10.4"/>
    <n v="6"/>
    <n v="2.81"/>
    <n v="2"/>
    <x v="0"/>
  </r>
  <r>
    <x v="22"/>
    <x v="119"/>
    <x v="0"/>
    <x v="0"/>
    <x v="0"/>
    <n v="37"/>
    <x v="224"/>
    <n v="115"/>
    <n v="35.99"/>
    <n v="159.9"/>
    <n v="84"/>
    <n v="13.59"/>
    <x v="220"/>
    <n v="80"/>
    <n v="6.48"/>
    <n v="12.2"/>
    <n v="1"/>
    <n v="3.29"/>
    <n v="1"/>
    <x v="0"/>
  </r>
  <r>
    <x v="32"/>
    <x v="79"/>
    <x v="1"/>
    <x v="0"/>
    <x v="0"/>
    <n v="24"/>
    <x v="225"/>
    <n v="90"/>
    <n v="25.08"/>
    <n v="175.7"/>
    <n v="108"/>
    <n v="14.93"/>
    <x v="221"/>
    <n v="102"/>
    <n v="11.34"/>
    <n v="15.6"/>
    <n v="3"/>
    <n v="4.21"/>
    <n v="2"/>
    <x v="0"/>
  </r>
  <r>
    <x v="28"/>
    <x v="1"/>
    <x v="2"/>
    <x v="0"/>
    <x v="1"/>
    <n v="0"/>
    <x v="226"/>
    <n v="122"/>
    <n v="35.090000000000003"/>
    <n v="128"/>
    <n v="102"/>
    <n v="10.88"/>
    <x v="222"/>
    <n v="84"/>
    <n v="8.75"/>
    <n v="8.8000000000000007"/>
    <n v="5"/>
    <n v="2.38"/>
    <n v="2"/>
    <x v="0"/>
  </r>
  <r>
    <x v="45"/>
    <x v="1"/>
    <x v="1"/>
    <x v="0"/>
    <x v="1"/>
    <n v="0"/>
    <x v="227"/>
    <n v="88"/>
    <n v="35"/>
    <n v="209.3"/>
    <n v="86"/>
    <n v="17.79"/>
    <x v="223"/>
    <n v="84"/>
    <n v="13.05"/>
    <n v="14.5"/>
    <n v="4"/>
    <n v="3.92"/>
    <n v="2"/>
    <x v="0"/>
  </r>
  <r>
    <x v="43"/>
    <x v="120"/>
    <x v="2"/>
    <x v="0"/>
    <x v="1"/>
    <n v="0"/>
    <x v="228"/>
    <n v="88"/>
    <n v="35.29"/>
    <n v="132.4"/>
    <n v="63"/>
    <n v="11.25"/>
    <x v="224"/>
    <n v="98"/>
    <n v="11.48"/>
    <n v="14.1"/>
    <n v="5"/>
    <n v="3.81"/>
    <n v="0"/>
    <x v="0"/>
  </r>
  <r>
    <x v="2"/>
    <x v="121"/>
    <x v="2"/>
    <x v="0"/>
    <x v="1"/>
    <n v="0"/>
    <x v="229"/>
    <n v="95"/>
    <n v="51.66"/>
    <n v="260.89999999999998"/>
    <n v="114"/>
    <n v="22.18"/>
    <x v="225"/>
    <n v="89"/>
    <n v="14.04"/>
    <n v="5.3"/>
    <n v="3"/>
    <n v="1.43"/>
    <n v="1"/>
    <x v="1"/>
  </r>
  <r>
    <x v="49"/>
    <x v="122"/>
    <x v="0"/>
    <x v="0"/>
    <x v="0"/>
    <n v="34"/>
    <x v="230"/>
    <n v="121"/>
    <n v="39.200000000000003"/>
    <n v="219.4"/>
    <n v="99"/>
    <n v="18.649999999999999"/>
    <x v="226"/>
    <n v="94"/>
    <n v="13.47"/>
    <n v="8"/>
    <n v="2"/>
    <n v="2.16"/>
    <n v="0"/>
    <x v="0"/>
  </r>
  <r>
    <x v="44"/>
    <x v="19"/>
    <x v="2"/>
    <x v="0"/>
    <x v="1"/>
    <n v="0"/>
    <x v="231"/>
    <n v="110"/>
    <n v="16.920000000000002"/>
    <n v="129.1"/>
    <n v="80"/>
    <n v="10.97"/>
    <x v="227"/>
    <n v="124"/>
    <n v="5.63"/>
    <n v="9.6999999999999993"/>
    <n v="3"/>
    <n v="2.62"/>
    <n v="0"/>
    <x v="0"/>
  </r>
  <r>
    <x v="26"/>
    <x v="60"/>
    <x v="2"/>
    <x v="0"/>
    <x v="1"/>
    <n v="0"/>
    <x v="232"/>
    <n v="112"/>
    <n v="30.11"/>
    <n v="194"/>
    <n v="112"/>
    <n v="16.489999999999998"/>
    <x v="228"/>
    <n v="108"/>
    <n v="6.6"/>
    <n v="5.9"/>
    <n v="4"/>
    <n v="1.59"/>
    <n v="1"/>
    <x v="0"/>
  </r>
  <r>
    <x v="26"/>
    <x v="39"/>
    <x v="2"/>
    <x v="0"/>
    <x v="0"/>
    <n v="18"/>
    <x v="233"/>
    <n v="86"/>
    <n v="29.36"/>
    <n v="133.4"/>
    <n v="113"/>
    <n v="11.34"/>
    <x v="229"/>
    <n v="70"/>
    <n v="11.68"/>
    <n v="9.8000000000000007"/>
    <n v="3"/>
    <n v="2.65"/>
    <n v="1"/>
    <x v="0"/>
  </r>
  <r>
    <x v="7"/>
    <x v="123"/>
    <x v="2"/>
    <x v="0"/>
    <x v="1"/>
    <n v="0"/>
    <x v="234"/>
    <n v="115"/>
    <n v="34.71"/>
    <n v="179.9"/>
    <n v="152"/>
    <n v="15.29"/>
    <x v="230"/>
    <n v="109"/>
    <n v="9.76"/>
    <n v="9.5"/>
    <n v="5"/>
    <n v="2.57"/>
    <n v="1"/>
    <x v="0"/>
  </r>
  <r>
    <x v="38"/>
    <x v="9"/>
    <x v="0"/>
    <x v="0"/>
    <x v="1"/>
    <n v="0"/>
    <x v="235"/>
    <n v="83"/>
    <n v="14.57"/>
    <n v="247.7"/>
    <n v="67"/>
    <n v="21.05"/>
    <x v="231"/>
    <n v="85"/>
    <n v="6.41"/>
    <n v="10.1"/>
    <n v="5"/>
    <n v="2.73"/>
    <n v="2"/>
    <x v="0"/>
  </r>
  <r>
    <x v="25"/>
    <x v="25"/>
    <x v="0"/>
    <x v="0"/>
    <x v="1"/>
    <n v="0"/>
    <x v="128"/>
    <n v="117"/>
    <n v="26.79"/>
    <n v="184.3"/>
    <n v="58"/>
    <n v="15.67"/>
    <x v="232"/>
    <n v="99"/>
    <n v="10.82"/>
    <n v="11.9"/>
    <n v="1"/>
    <n v="3.21"/>
    <n v="0"/>
    <x v="0"/>
  </r>
  <r>
    <x v="41"/>
    <x v="48"/>
    <x v="0"/>
    <x v="0"/>
    <x v="1"/>
    <n v="0"/>
    <x v="236"/>
    <n v="129"/>
    <n v="36.64"/>
    <n v="218.7"/>
    <n v="117"/>
    <n v="18.59"/>
    <x v="233"/>
    <n v="91"/>
    <n v="9.32"/>
    <n v="6.6"/>
    <n v="9"/>
    <n v="1.78"/>
    <n v="4"/>
    <x v="0"/>
  </r>
  <r>
    <x v="24"/>
    <x v="93"/>
    <x v="0"/>
    <x v="0"/>
    <x v="1"/>
    <n v="0"/>
    <x v="237"/>
    <n v="80"/>
    <n v="29.19"/>
    <n v="110.4"/>
    <n v="81"/>
    <n v="9.3800000000000008"/>
    <x v="234"/>
    <n v="111"/>
    <n v="8.7899999999999991"/>
    <n v="11.9"/>
    <n v="4"/>
    <n v="3.21"/>
    <n v="2"/>
    <x v="0"/>
  </r>
  <r>
    <x v="15"/>
    <x v="76"/>
    <x v="0"/>
    <x v="0"/>
    <x v="1"/>
    <n v="0"/>
    <x v="238"/>
    <n v="106"/>
    <n v="45.32"/>
    <n v="264.8"/>
    <n v="168"/>
    <n v="22.51"/>
    <x v="235"/>
    <n v="119"/>
    <n v="9.32"/>
    <n v="5.9"/>
    <n v="2"/>
    <n v="1.59"/>
    <n v="1"/>
    <x v="1"/>
  </r>
  <r>
    <x v="9"/>
    <x v="124"/>
    <x v="0"/>
    <x v="0"/>
    <x v="1"/>
    <n v="0"/>
    <x v="239"/>
    <n v="106"/>
    <n v="26.86"/>
    <n v="292.5"/>
    <n v="114"/>
    <n v="24.86"/>
    <x v="236"/>
    <n v="89"/>
    <n v="10.85"/>
    <n v="9.1"/>
    <n v="4"/>
    <n v="2.46"/>
    <n v="1"/>
    <x v="0"/>
  </r>
  <r>
    <x v="17"/>
    <x v="27"/>
    <x v="2"/>
    <x v="0"/>
    <x v="1"/>
    <n v="0"/>
    <x v="240"/>
    <n v="117"/>
    <n v="15.64"/>
    <n v="253.6"/>
    <n v="77"/>
    <n v="21.56"/>
    <x v="51"/>
    <n v="90"/>
    <n v="9.6300000000000008"/>
    <n v="10.3"/>
    <n v="10"/>
    <n v="2.78"/>
    <n v="1"/>
    <x v="0"/>
  </r>
  <r>
    <x v="4"/>
    <x v="125"/>
    <x v="0"/>
    <x v="0"/>
    <x v="1"/>
    <n v="0"/>
    <x v="241"/>
    <n v="109"/>
    <n v="39.78"/>
    <n v="249.5"/>
    <n v="114"/>
    <n v="21.21"/>
    <x v="200"/>
    <n v="70"/>
    <n v="7.79"/>
    <n v="9.1"/>
    <n v="5"/>
    <n v="2.46"/>
    <n v="2"/>
    <x v="0"/>
  </r>
  <r>
    <x v="39"/>
    <x v="48"/>
    <x v="0"/>
    <x v="0"/>
    <x v="1"/>
    <n v="0"/>
    <x v="242"/>
    <n v="111"/>
    <n v="46.26"/>
    <n v="268.5"/>
    <n v="118"/>
    <n v="22.82"/>
    <x v="237"/>
    <n v="105"/>
    <n v="9.6199999999999992"/>
    <n v="8.5"/>
    <n v="10"/>
    <n v="2.2999999999999998"/>
    <n v="1"/>
    <x v="1"/>
  </r>
  <r>
    <x v="7"/>
    <x v="66"/>
    <x v="1"/>
    <x v="0"/>
    <x v="1"/>
    <n v="0"/>
    <x v="243"/>
    <n v="99"/>
    <n v="50.39"/>
    <n v="214.8"/>
    <n v="89"/>
    <n v="18.260000000000002"/>
    <x v="238"/>
    <n v="107"/>
    <n v="6.03"/>
    <n v="11.4"/>
    <n v="3"/>
    <n v="3.08"/>
    <n v="4"/>
    <x v="1"/>
  </r>
  <r>
    <x v="8"/>
    <x v="126"/>
    <x v="2"/>
    <x v="0"/>
    <x v="1"/>
    <n v="0"/>
    <x v="167"/>
    <n v="101"/>
    <n v="33.049999999999997"/>
    <n v="190.3"/>
    <n v="82"/>
    <n v="16.18"/>
    <x v="239"/>
    <n v="107"/>
    <n v="8.25"/>
    <n v="11.4"/>
    <n v="2"/>
    <n v="3.08"/>
    <n v="0"/>
    <x v="0"/>
  </r>
  <r>
    <x v="32"/>
    <x v="127"/>
    <x v="0"/>
    <x v="0"/>
    <x v="1"/>
    <n v="0"/>
    <x v="244"/>
    <n v="128"/>
    <n v="38.619999999999997"/>
    <n v="258.39999999999998"/>
    <n v="92"/>
    <n v="21.96"/>
    <x v="240"/>
    <n v="74"/>
    <n v="8.26"/>
    <n v="8.9"/>
    <n v="4"/>
    <n v="2.4"/>
    <n v="3"/>
    <x v="0"/>
  </r>
  <r>
    <x v="35"/>
    <x v="86"/>
    <x v="0"/>
    <x v="0"/>
    <x v="1"/>
    <n v="0"/>
    <x v="245"/>
    <n v="109"/>
    <n v="42.28"/>
    <n v="220"/>
    <n v="118"/>
    <n v="18.7"/>
    <x v="241"/>
    <n v="78"/>
    <n v="11.96"/>
    <n v="13.2"/>
    <n v="2"/>
    <n v="3.56"/>
    <n v="1"/>
    <x v="1"/>
  </r>
  <r>
    <x v="14"/>
    <x v="77"/>
    <x v="0"/>
    <x v="0"/>
    <x v="0"/>
    <n v="38"/>
    <x v="246"/>
    <n v="102"/>
    <n v="40.17"/>
    <n v="195.9"/>
    <n v="112"/>
    <n v="16.649999999999999"/>
    <x v="240"/>
    <n v="82"/>
    <n v="8.26"/>
    <n v="9.6999999999999993"/>
    <n v="6"/>
    <n v="2.62"/>
    <n v="1"/>
    <x v="0"/>
  </r>
  <r>
    <x v="13"/>
    <x v="128"/>
    <x v="2"/>
    <x v="0"/>
    <x v="1"/>
    <n v="0"/>
    <x v="247"/>
    <n v="69"/>
    <n v="34.950000000000003"/>
    <n v="169.5"/>
    <n v="93"/>
    <n v="14.41"/>
    <x v="242"/>
    <n v="64"/>
    <n v="9.9"/>
    <n v="10.9"/>
    <n v="3"/>
    <n v="2.94"/>
    <n v="0"/>
    <x v="0"/>
  </r>
  <r>
    <x v="3"/>
    <x v="15"/>
    <x v="1"/>
    <x v="0"/>
    <x v="1"/>
    <n v="0"/>
    <x v="248"/>
    <n v="136"/>
    <n v="16"/>
    <n v="280.3"/>
    <n v="122"/>
    <n v="23.83"/>
    <x v="243"/>
    <n v="77"/>
    <n v="9.23"/>
    <n v="9.8000000000000007"/>
    <n v="4"/>
    <n v="2.65"/>
    <n v="0"/>
    <x v="0"/>
  </r>
  <r>
    <x v="12"/>
    <x v="59"/>
    <x v="1"/>
    <x v="0"/>
    <x v="1"/>
    <n v="0"/>
    <x v="54"/>
    <n v="99"/>
    <n v="21.28"/>
    <n v="205.4"/>
    <n v="107"/>
    <n v="17.46"/>
    <x v="0"/>
    <n v="111"/>
    <n v="11.45"/>
    <n v="18.899999999999999"/>
    <n v="2"/>
    <n v="5.0999999999999996"/>
    <n v="0"/>
    <x v="0"/>
  </r>
  <r>
    <x v="3"/>
    <x v="129"/>
    <x v="1"/>
    <x v="0"/>
    <x v="1"/>
    <n v="0"/>
    <x v="249"/>
    <n v="158"/>
    <n v="10.27"/>
    <n v="306.2"/>
    <n v="120"/>
    <n v="26.03"/>
    <x v="244"/>
    <n v="46"/>
    <n v="5.58"/>
    <n v="12.4"/>
    <n v="3"/>
    <n v="3.35"/>
    <n v="1"/>
    <x v="0"/>
  </r>
  <r>
    <x v="23"/>
    <x v="78"/>
    <x v="0"/>
    <x v="0"/>
    <x v="0"/>
    <n v="28"/>
    <x v="250"/>
    <n v="105"/>
    <n v="20.57"/>
    <n v="270.39999999999998"/>
    <n v="100"/>
    <n v="22.98"/>
    <x v="245"/>
    <n v="76"/>
    <n v="7.22"/>
    <n v="7.7"/>
    <n v="4"/>
    <n v="2.08"/>
    <n v="2"/>
    <x v="0"/>
  </r>
  <r>
    <x v="8"/>
    <x v="115"/>
    <x v="0"/>
    <x v="0"/>
    <x v="0"/>
    <n v="29"/>
    <x v="251"/>
    <n v="66"/>
    <n v="20.03"/>
    <n v="256.8"/>
    <n v="114"/>
    <n v="21.83"/>
    <x v="246"/>
    <n v="76"/>
    <n v="6.64"/>
    <n v="7.6"/>
    <n v="3"/>
    <n v="2.0499999999999998"/>
    <n v="3"/>
    <x v="0"/>
  </r>
  <r>
    <x v="3"/>
    <x v="112"/>
    <x v="2"/>
    <x v="0"/>
    <x v="1"/>
    <n v="0"/>
    <x v="252"/>
    <n v="79"/>
    <n v="29.97"/>
    <n v="259.2"/>
    <n v="97"/>
    <n v="22.03"/>
    <x v="247"/>
    <n v="78"/>
    <n v="12.93"/>
    <n v="6.2"/>
    <n v="3"/>
    <n v="1.67"/>
    <n v="0"/>
    <x v="0"/>
  </r>
  <r>
    <x v="19"/>
    <x v="113"/>
    <x v="0"/>
    <x v="0"/>
    <x v="0"/>
    <n v="32"/>
    <x v="54"/>
    <n v="79"/>
    <n v="21.28"/>
    <n v="177.8"/>
    <n v="105"/>
    <n v="15.11"/>
    <x v="210"/>
    <n v="89"/>
    <n v="10.46"/>
    <n v="12.9"/>
    <n v="3"/>
    <n v="3.48"/>
    <n v="1"/>
    <x v="0"/>
  </r>
  <r>
    <x v="13"/>
    <x v="130"/>
    <x v="1"/>
    <x v="0"/>
    <x v="1"/>
    <n v="0"/>
    <x v="253"/>
    <n v="107"/>
    <n v="23.58"/>
    <n v="256.89999999999998"/>
    <n v="113"/>
    <n v="21.84"/>
    <x v="187"/>
    <n v="74"/>
    <n v="10.57"/>
    <n v="10"/>
    <n v="3"/>
    <n v="2.7"/>
    <n v="0"/>
    <x v="0"/>
  </r>
  <r>
    <x v="27"/>
    <x v="88"/>
    <x v="0"/>
    <x v="0"/>
    <x v="1"/>
    <n v="0"/>
    <x v="254"/>
    <n v="134"/>
    <n v="14.67"/>
    <n v="246.6"/>
    <n v="92"/>
    <n v="20.96"/>
    <x v="248"/>
    <n v="91"/>
    <n v="11.32"/>
    <n v="11.3"/>
    <n v="4"/>
    <n v="3.05"/>
    <n v="1"/>
    <x v="0"/>
  </r>
  <r>
    <x v="13"/>
    <x v="131"/>
    <x v="1"/>
    <x v="0"/>
    <x v="1"/>
    <n v="0"/>
    <x v="255"/>
    <n v="91"/>
    <n v="35.19"/>
    <n v="154.9"/>
    <n v="121"/>
    <n v="13.17"/>
    <x v="249"/>
    <n v="112"/>
    <n v="11.03"/>
    <n v="13.4"/>
    <n v="5"/>
    <n v="3.62"/>
    <n v="3"/>
    <x v="0"/>
  </r>
  <r>
    <x v="41"/>
    <x v="108"/>
    <x v="2"/>
    <x v="0"/>
    <x v="0"/>
    <n v="30"/>
    <x v="256"/>
    <n v="104"/>
    <n v="10"/>
    <n v="219.5"/>
    <n v="107"/>
    <n v="18.66"/>
    <x v="250"/>
    <n v="118"/>
    <n v="6.85"/>
    <n v="7.1"/>
    <n v="3"/>
    <n v="1.92"/>
    <n v="0"/>
    <x v="0"/>
  </r>
  <r>
    <x v="43"/>
    <x v="4"/>
    <x v="1"/>
    <x v="0"/>
    <x v="0"/>
    <n v="35"/>
    <x v="257"/>
    <n v="95"/>
    <n v="11.68"/>
    <n v="209.2"/>
    <n v="69"/>
    <n v="17.78"/>
    <x v="251"/>
    <n v="42"/>
    <n v="8.8800000000000008"/>
    <n v="11.4"/>
    <n v="4"/>
    <n v="3.08"/>
    <n v="1"/>
    <x v="0"/>
  </r>
  <r>
    <x v="23"/>
    <x v="118"/>
    <x v="1"/>
    <x v="0"/>
    <x v="0"/>
    <n v="33"/>
    <x v="258"/>
    <n v="109"/>
    <n v="40.659999999999997"/>
    <n v="235.5"/>
    <n v="112"/>
    <n v="20.02"/>
    <x v="252"/>
    <n v="95"/>
    <n v="7.03"/>
    <n v="9.5"/>
    <n v="4"/>
    <n v="2.57"/>
    <n v="1"/>
    <x v="0"/>
  </r>
  <r>
    <x v="9"/>
    <x v="14"/>
    <x v="2"/>
    <x v="0"/>
    <x v="1"/>
    <n v="0"/>
    <x v="259"/>
    <n v="130"/>
    <n v="33.71"/>
    <n v="217.1"/>
    <n v="86"/>
    <n v="18.45"/>
    <x v="253"/>
    <n v="96"/>
    <n v="8.48"/>
    <n v="12.5"/>
    <n v="3"/>
    <n v="3.38"/>
    <n v="0"/>
    <x v="0"/>
  </r>
  <r>
    <x v="17"/>
    <x v="124"/>
    <x v="2"/>
    <x v="0"/>
    <x v="1"/>
    <n v="0"/>
    <x v="260"/>
    <n v="97"/>
    <n v="34.880000000000003"/>
    <n v="240.6"/>
    <n v="77"/>
    <n v="20.45"/>
    <x v="254"/>
    <n v="108"/>
    <n v="3.59"/>
    <n v="14.4"/>
    <n v="12"/>
    <n v="3.89"/>
    <n v="0"/>
    <x v="0"/>
  </r>
  <r>
    <x v="15"/>
    <x v="43"/>
    <x v="2"/>
    <x v="0"/>
    <x v="1"/>
    <n v="0"/>
    <x v="48"/>
    <n v="98"/>
    <n v="32.659999999999997"/>
    <n v="312.89999999999998"/>
    <n v="135"/>
    <n v="26.6"/>
    <x v="255"/>
    <n v="94"/>
    <n v="5.86"/>
    <n v="7.9"/>
    <n v="2"/>
    <n v="2.13"/>
    <n v="3"/>
    <x v="0"/>
  </r>
  <r>
    <x v="10"/>
    <x v="21"/>
    <x v="0"/>
    <x v="0"/>
    <x v="1"/>
    <n v="0"/>
    <x v="261"/>
    <n v="83"/>
    <n v="46.34"/>
    <n v="248.7"/>
    <n v="74"/>
    <n v="21.14"/>
    <x v="251"/>
    <n v="111"/>
    <n v="8.8800000000000008"/>
    <n v="9.5"/>
    <n v="2"/>
    <n v="2.57"/>
    <n v="1"/>
    <x v="1"/>
  </r>
  <r>
    <x v="43"/>
    <x v="112"/>
    <x v="0"/>
    <x v="0"/>
    <x v="1"/>
    <n v="0"/>
    <x v="262"/>
    <n v="121"/>
    <n v="21.81"/>
    <n v="197.1"/>
    <n v="93"/>
    <n v="16.75"/>
    <x v="256"/>
    <n v="152"/>
    <n v="6.23"/>
    <n v="12.2"/>
    <n v="5"/>
    <n v="3.29"/>
    <n v="7"/>
    <x v="1"/>
  </r>
  <r>
    <x v="29"/>
    <x v="65"/>
    <x v="2"/>
    <x v="0"/>
    <x v="1"/>
    <n v="0"/>
    <x v="263"/>
    <n v="99"/>
    <n v="28.83"/>
    <n v="264.10000000000002"/>
    <n v="87"/>
    <n v="22.45"/>
    <x v="257"/>
    <n v="78"/>
    <n v="9.2799999999999994"/>
    <n v="9.3000000000000007"/>
    <n v="4"/>
    <n v="2.5099999999999998"/>
    <n v="0"/>
    <x v="0"/>
  </r>
  <r>
    <x v="40"/>
    <x v="81"/>
    <x v="1"/>
    <x v="0"/>
    <x v="0"/>
    <n v="17"/>
    <x v="264"/>
    <n v="97"/>
    <n v="36.5"/>
    <n v="138.5"/>
    <n v="90"/>
    <n v="11.77"/>
    <x v="258"/>
    <n v="44"/>
    <n v="7.61"/>
    <n v="8.6"/>
    <n v="4"/>
    <n v="2.3199999999999998"/>
    <n v="1"/>
    <x v="0"/>
  </r>
  <r>
    <x v="18"/>
    <x v="63"/>
    <x v="2"/>
    <x v="0"/>
    <x v="1"/>
    <n v="0"/>
    <x v="265"/>
    <n v="70"/>
    <n v="28.76"/>
    <n v="271.5"/>
    <n v="77"/>
    <n v="23.08"/>
    <x v="259"/>
    <n v="104"/>
    <n v="7.66"/>
    <n v="10.6"/>
    <n v="2"/>
    <n v="2.86"/>
    <n v="0"/>
    <x v="0"/>
  </r>
  <r>
    <x v="34"/>
    <x v="132"/>
    <x v="0"/>
    <x v="0"/>
    <x v="1"/>
    <n v="0"/>
    <x v="266"/>
    <n v="121"/>
    <n v="33"/>
    <n v="176.6"/>
    <n v="110"/>
    <n v="15.01"/>
    <x v="260"/>
    <n v="136"/>
    <n v="13.63"/>
    <n v="7"/>
    <n v="7"/>
    <n v="1.89"/>
    <n v="2"/>
    <x v="0"/>
  </r>
  <r>
    <x v="22"/>
    <x v="26"/>
    <x v="1"/>
    <x v="0"/>
    <x v="1"/>
    <n v="0"/>
    <x v="267"/>
    <n v="67"/>
    <n v="38.270000000000003"/>
    <n v="199.2"/>
    <n v="127"/>
    <n v="16.93"/>
    <x v="261"/>
    <n v="102"/>
    <n v="7.9"/>
    <n v="14.6"/>
    <n v="2"/>
    <n v="3.94"/>
    <n v="0"/>
    <x v="0"/>
  </r>
  <r>
    <x v="23"/>
    <x v="121"/>
    <x v="0"/>
    <x v="0"/>
    <x v="1"/>
    <n v="0"/>
    <x v="21"/>
    <n v="63"/>
    <n v="36.21"/>
    <n v="176.6"/>
    <n v="71"/>
    <n v="15.01"/>
    <x v="262"/>
    <n v="126"/>
    <n v="11.82"/>
    <n v="9.1"/>
    <n v="1"/>
    <n v="2.46"/>
    <n v="1"/>
    <x v="1"/>
  </r>
  <r>
    <x v="47"/>
    <x v="133"/>
    <x v="0"/>
    <x v="0"/>
    <x v="0"/>
    <n v="34"/>
    <x v="268"/>
    <n v="105"/>
    <n v="37.71"/>
    <n v="161.69999999999999"/>
    <n v="85"/>
    <n v="13.74"/>
    <x v="89"/>
    <n v="62"/>
    <n v="10.25"/>
    <n v="14"/>
    <n v="7"/>
    <n v="3.78"/>
    <n v="0"/>
    <x v="0"/>
  </r>
  <r>
    <x v="7"/>
    <x v="28"/>
    <x v="1"/>
    <x v="0"/>
    <x v="0"/>
    <n v="21"/>
    <x v="269"/>
    <n v="98"/>
    <n v="10.98"/>
    <n v="176.1"/>
    <n v="86"/>
    <n v="14.97"/>
    <x v="263"/>
    <n v="84"/>
    <n v="11.02"/>
    <n v="0"/>
    <n v="0"/>
    <n v="0"/>
    <n v="2"/>
    <x v="0"/>
  </r>
  <r>
    <x v="18"/>
    <x v="32"/>
    <x v="2"/>
    <x v="0"/>
    <x v="0"/>
    <n v="37"/>
    <x v="270"/>
    <n v="92"/>
    <n v="26.28"/>
    <n v="83.4"/>
    <n v="103"/>
    <n v="7.09"/>
    <x v="264"/>
    <n v="99"/>
    <n v="7.47"/>
    <n v="13.3"/>
    <n v="3"/>
    <n v="3.59"/>
    <n v="1"/>
    <x v="0"/>
  </r>
  <r>
    <x v="13"/>
    <x v="7"/>
    <x v="0"/>
    <x v="0"/>
    <x v="1"/>
    <n v="0"/>
    <x v="271"/>
    <n v="131"/>
    <n v="44.23"/>
    <n v="179.2"/>
    <n v="120"/>
    <n v="15.23"/>
    <x v="265"/>
    <n v="119"/>
    <n v="6.08"/>
    <n v="7.2"/>
    <n v="8"/>
    <n v="1.94"/>
    <n v="3"/>
    <x v="0"/>
  </r>
  <r>
    <x v="26"/>
    <x v="40"/>
    <x v="0"/>
    <x v="0"/>
    <x v="0"/>
    <n v="33"/>
    <x v="0"/>
    <n v="117"/>
    <n v="27.47"/>
    <n v="123"/>
    <n v="90"/>
    <n v="10.46"/>
    <x v="132"/>
    <n v="101"/>
    <n v="11.76"/>
    <n v="12.2"/>
    <n v="5"/>
    <n v="3.29"/>
    <n v="1"/>
    <x v="0"/>
  </r>
  <r>
    <x v="39"/>
    <x v="52"/>
    <x v="2"/>
    <x v="0"/>
    <x v="1"/>
    <n v="0"/>
    <x v="41"/>
    <n v="117"/>
    <n v="37.5"/>
    <n v="155.19999999999999"/>
    <n v="121"/>
    <n v="13.19"/>
    <x v="266"/>
    <n v="89"/>
    <n v="8.4"/>
    <n v="10.5"/>
    <n v="11"/>
    <n v="2.84"/>
    <n v="1"/>
    <x v="0"/>
  </r>
  <r>
    <x v="17"/>
    <x v="82"/>
    <x v="0"/>
    <x v="0"/>
    <x v="0"/>
    <n v="41"/>
    <x v="272"/>
    <n v="122"/>
    <n v="26.5"/>
    <n v="162.30000000000001"/>
    <n v="107"/>
    <n v="13.8"/>
    <x v="267"/>
    <n v="105"/>
    <n v="5.74"/>
    <n v="13.1"/>
    <n v="5"/>
    <n v="3.54"/>
    <n v="3"/>
    <x v="0"/>
  </r>
  <r>
    <x v="22"/>
    <x v="33"/>
    <x v="2"/>
    <x v="0"/>
    <x v="1"/>
    <n v="0"/>
    <x v="273"/>
    <n v="104"/>
    <n v="31.03"/>
    <n v="204.7"/>
    <n v="95"/>
    <n v="17.399999999999999"/>
    <x v="268"/>
    <n v="100"/>
    <n v="10.35"/>
    <n v="11.3"/>
    <n v="8"/>
    <n v="3.05"/>
    <n v="4"/>
    <x v="0"/>
  </r>
  <r>
    <x v="25"/>
    <x v="92"/>
    <x v="0"/>
    <x v="1"/>
    <x v="0"/>
    <n v="38"/>
    <x v="274"/>
    <n v="78"/>
    <n v="37.42"/>
    <n v="234.3"/>
    <n v="71"/>
    <n v="19.920000000000002"/>
    <x v="269"/>
    <n v="85"/>
    <n v="10.68"/>
    <n v="10.1"/>
    <n v="4"/>
    <n v="2.73"/>
    <n v="4"/>
    <x v="0"/>
  </r>
  <r>
    <x v="25"/>
    <x v="134"/>
    <x v="1"/>
    <x v="0"/>
    <x v="1"/>
    <n v="0"/>
    <x v="275"/>
    <n v="112"/>
    <n v="25.87"/>
    <n v="177.2"/>
    <n v="132"/>
    <n v="15.06"/>
    <x v="270"/>
    <n v="87"/>
    <n v="4.34"/>
    <n v="5.3"/>
    <n v="3"/>
    <n v="1.43"/>
    <n v="1"/>
    <x v="0"/>
  </r>
  <r>
    <x v="22"/>
    <x v="6"/>
    <x v="0"/>
    <x v="0"/>
    <x v="1"/>
    <n v="0"/>
    <x v="119"/>
    <n v="95"/>
    <n v="30.86"/>
    <n v="205.1"/>
    <n v="88"/>
    <n v="17.43"/>
    <x v="271"/>
    <n v="82"/>
    <n v="9.18"/>
    <n v="14.7"/>
    <n v="9"/>
    <n v="3.97"/>
    <n v="2"/>
    <x v="0"/>
  </r>
  <r>
    <x v="42"/>
    <x v="32"/>
    <x v="1"/>
    <x v="1"/>
    <x v="1"/>
    <n v="0"/>
    <x v="276"/>
    <n v="77"/>
    <n v="40.15"/>
    <n v="218.6"/>
    <n v="85"/>
    <n v="18.579999999999998"/>
    <x v="272"/>
    <n v="97"/>
    <n v="8.73"/>
    <n v="13.2"/>
    <n v="2"/>
    <n v="3.56"/>
    <n v="2"/>
    <x v="1"/>
  </r>
  <r>
    <x v="36"/>
    <x v="66"/>
    <x v="1"/>
    <x v="0"/>
    <x v="0"/>
    <n v="23"/>
    <x v="277"/>
    <n v="85"/>
    <n v="22.81"/>
    <n v="227.3"/>
    <n v="132"/>
    <n v="19.32"/>
    <x v="273"/>
    <n v="96"/>
    <n v="5.51"/>
    <n v="8.5"/>
    <n v="2"/>
    <n v="2.2999999999999998"/>
    <n v="2"/>
    <x v="0"/>
  </r>
  <r>
    <x v="18"/>
    <x v="53"/>
    <x v="1"/>
    <x v="0"/>
    <x v="0"/>
    <n v="29"/>
    <x v="278"/>
    <n v="109"/>
    <n v="25.52"/>
    <n v="264.7"/>
    <n v="103"/>
    <n v="22.5"/>
    <x v="274"/>
    <n v="97"/>
    <n v="8.0299999999999994"/>
    <n v="5.8"/>
    <n v="4"/>
    <n v="1.57"/>
    <n v="1"/>
    <x v="0"/>
  </r>
  <r>
    <x v="16"/>
    <x v="135"/>
    <x v="1"/>
    <x v="1"/>
    <x v="1"/>
    <n v="0"/>
    <x v="279"/>
    <n v="53"/>
    <n v="43.71"/>
    <n v="312.2"/>
    <n v="127"/>
    <n v="26.54"/>
    <x v="275"/>
    <n v="82"/>
    <n v="8.24"/>
    <n v="8.8000000000000007"/>
    <n v="6"/>
    <n v="2.38"/>
    <n v="1"/>
    <x v="1"/>
  </r>
  <r>
    <x v="29"/>
    <x v="88"/>
    <x v="0"/>
    <x v="0"/>
    <x v="1"/>
    <n v="0"/>
    <x v="280"/>
    <n v="83"/>
    <n v="21.15"/>
    <n v="179.7"/>
    <n v="81"/>
    <n v="15.27"/>
    <x v="276"/>
    <n v="99"/>
    <n v="11.39"/>
    <n v="11.3"/>
    <n v="6"/>
    <n v="3.05"/>
    <n v="0"/>
    <x v="0"/>
  </r>
  <r>
    <x v="0"/>
    <x v="129"/>
    <x v="0"/>
    <x v="0"/>
    <x v="0"/>
    <n v="36"/>
    <x v="281"/>
    <n v="121"/>
    <n v="24.09"/>
    <n v="232.3"/>
    <n v="113"/>
    <n v="19.75"/>
    <x v="277"/>
    <n v="131"/>
    <n v="9.99"/>
    <n v="12"/>
    <n v="5"/>
    <n v="3.24"/>
    <n v="1"/>
    <x v="0"/>
  </r>
  <r>
    <x v="42"/>
    <x v="16"/>
    <x v="1"/>
    <x v="0"/>
    <x v="1"/>
    <n v="0"/>
    <x v="282"/>
    <n v="87"/>
    <n v="39.1"/>
    <n v="103.2"/>
    <n v="138"/>
    <n v="8.77"/>
    <x v="278"/>
    <n v="136"/>
    <n v="13.93"/>
    <n v="11.3"/>
    <n v="3"/>
    <n v="3.05"/>
    <n v="2"/>
    <x v="0"/>
  </r>
  <r>
    <x v="2"/>
    <x v="136"/>
    <x v="1"/>
    <x v="0"/>
    <x v="1"/>
    <n v="0"/>
    <x v="283"/>
    <n v="88"/>
    <n v="27.59"/>
    <n v="213.7"/>
    <n v="118"/>
    <n v="18.16"/>
    <x v="279"/>
    <n v="81"/>
    <n v="8.64"/>
    <n v="10.9"/>
    <n v="2"/>
    <n v="2.94"/>
    <n v="0"/>
    <x v="0"/>
  </r>
  <r>
    <x v="33"/>
    <x v="126"/>
    <x v="0"/>
    <x v="0"/>
    <x v="1"/>
    <n v="0"/>
    <x v="284"/>
    <n v="96"/>
    <n v="32.86"/>
    <n v="264.10000000000002"/>
    <n v="123"/>
    <n v="22.45"/>
    <x v="280"/>
    <n v="115"/>
    <n v="5.79"/>
    <n v="9.1"/>
    <n v="3"/>
    <n v="2.46"/>
    <n v="4"/>
    <x v="0"/>
  </r>
  <r>
    <x v="24"/>
    <x v="107"/>
    <x v="0"/>
    <x v="0"/>
    <x v="1"/>
    <n v="0"/>
    <x v="285"/>
    <n v="127"/>
    <n v="13.29"/>
    <n v="253.4"/>
    <n v="108"/>
    <n v="21.54"/>
    <x v="281"/>
    <n v="100"/>
    <n v="11.48"/>
    <n v="18"/>
    <n v="3"/>
    <n v="4.8600000000000003"/>
    <n v="1"/>
    <x v="0"/>
  </r>
  <r>
    <x v="45"/>
    <x v="19"/>
    <x v="0"/>
    <x v="0"/>
    <x v="1"/>
    <n v="0"/>
    <x v="286"/>
    <n v="110"/>
    <n v="14.18"/>
    <n v="232.2"/>
    <n v="137"/>
    <n v="19.739999999999998"/>
    <x v="228"/>
    <n v="114"/>
    <n v="6.6"/>
    <n v="7.6"/>
    <n v="5"/>
    <n v="2.0499999999999998"/>
    <n v="1"/>
    <x v="0"/>
  </r>
  <r>
    <x v="33"/>
    <x v="29"/>
    <x v="0"/>
    <x v="0"/>
    <x v="1"/>
    <n v="0"/>
    <x v="287"/>
    <n v="81"/>
    <n v="34.31"/>
    <n v="225"/>
    <n v="114"/>
    <n v="19.13"/>
    <x v="282"/>
    <n v="82"/>
    <n v="9.1999999999999993"/>
    <n v="10.3"/>
    <n v="6"/>
    <n v="2.78"/>
    <n v="1"/>
    <x v="0"/>
  </r>
  <r>
    <x v="36"/>
    <x v="80"/>
    <x v="1"/>
    <x v="0"/>
    <x v="1"/>
    <n v="0"/>
    <x v="111"/>
    <n v="110"/>
    <n v="33.49"/>
    <n v="222.8"/>
    <n v="102"/>
    <n v="18.940000000000001"/>
    <x v="283"/>
    <n v="91"/>
    <n v="10.14"/>
    <n v="10.6"/>
    <n v="6"/>
    <n v="2.86"/>
    <n v="2"/>
    <x v="0"/>
  </r>
  <r>
    <x v="31"/>
    <x v="81"/>
    <x v="0"/>
    <x v="1"/>
    <x v="1"/>
    <n v="0"/>
    <x v="162"/>
    <n v="57"/>
    <n v="37.06"/>
    <n v="114.4"/>
    <n v="88"/>
    <n v="9.7200000000000006"/>
    <x v="284"/>
    <n v="95"/>
    <n v="12.11"/>
    <n v="12.4"/>
    <n v="1"/>
    <n v="3.35"/>
    <n v="0"/>
    <x v="1"/>
  </r>
  <r>
    <x v="11"/>
    <x v="89"/>
    <x v="0"/>
    <x v="0"/>
    <x v="1"/>
    <n v="0"/>
    <x v="288"/>
    <n v="98"/>
    <n v="28.02"/>
    <n v="229.9"/>
    <n v="96"/>
    <n v="19.54"/>
    <x v="285"/>
    <n v="108"/>
    <n v="7.53"/>
    <n v="14.8"/>
    <n v="2"/>
    <n v="4"/>
    <n v="2"/>
    <x v="0"/>
  </r>
  <r>
    <x v="32"/>
    <x v="137"/>
    <x v="0"/>
    <x v="0"/>
    <x v="0"/>
    <n v="21"/>
    <x v="289"/>
    <n v="113"/>
    <n v="36.380000000000003"/>
    <n v="180"/>
    <n v="114"/>
    <n v="15.3"/>
    <x v="286"/>
    <n v="82"/>
    <n v="6.05"/>
    <n v="10.6"/>
    <n v="5"/>
    <n v="2.86"/>
    <n v="0"/>
    <x v="0"/>
  </r>
  <r>
    <x v="38"/>
    <x v="51"/>
    <x v="0"/>
    <x v="0"/>
    <x v="1"/>
    <n v="0"/>
    <x v="86"/>
    <n v="87"/>
    <n v="28.99"/>
    <n v="118.2"/>
    <n v="116"/>
    <n v="10.050000000000001"/>
    <x v="287"/>
    <n v="111"/>
    <n v="8.4600000000000009"/>
    <n v="11.2"/>
    <n v="7"/>
    <n v="3.02"/>
    <n v="2"/>
    <x v="0"/>
  </r>
  <r>
    <x v="50"/>
    <x v="134"/>
    <x v="1"/>
    <x v="0"/>
    <x v="1"/>
    <n v="0"/>
    <x v="290"/>
    <n v="123"/>
    <n v="34.97"/>
    <n v="214.5"/>
    <n v="108"/>
    <n v="18.23"/>
    <x v="168"/>
    <n v="106"/>
    <n v="10.17"/>
    <n v="6.7"/>
    <n v="18"/>
    <n v="1.81"/>
    <n v="1"/>
    <x v="0"/>
  </r>
  <r>
    <x v="4"/>
    <x v="11"/>
    <x v="0"/>
    <x v="1"/>
    <x v="1"/>
    <n v="0"/>
    <x v="291"/>
    <n v="84"/>
    <n v="28.14"/>
    <n v="286.2"/>
    <n v="112"/>
    <n v="24.33"/>
    <x v="288"/>
    <n v="89"/>
    <n v="8.9499999999999993"/>
    <n v="11.5"/>
    <n v="2"/>
    <n v="3.11"/>
    <n v="1"/>
    <x v="1"/>
  </r>
  <r>
    <x v="45"/>
    <x v="76"/>
    <x v="0"/>
    <x v="0"/>
    <x v="1"/>
    <n v="0"/>
    <x v="292"/>
    <n v="100"/>
    <n v="37.57"/>
    <n v="160.69999999999999"/>
    <n v="113"/>
    <n v="13.66"/>
    <x v="289"/>
    <n v="96"/>
    <n v="10.49"/>
    <n v="6.8"/>
    <n v="4"/>
    <n v="1.84"/>
    <n v="2"/>
    <x v="0"/>
  </r>
  <r>
    <x v="32"/>
    <x v="1"/>
    <x v="2"/>
    <x v="0"/>
    <x v="1"/>
    <n v="0"/>
    <x v="293"/>
    <n v="118"/>
    <n v="41.16"/>
    <n v="191"/>
    <n v="93"/>
    <n v="16.239999999999998"/>
    <x v="290"/>
    <n v="50"/>
    <n v="9.84"/>
    <n v="14.7"/>
    <n v="2"/>
    <n v="3.97"/>
    <n v="3"/>
    <x v="0"/>
  </r>
  <r>
    <x v="2"/>
    <x v="35"/>
    <x v="0"/>
    <x v="0"/>
    <x v="1"/>
    <n v="0"/>
    <x v="294"/>
    <n v="107"/>
    <n v="25.77"/>
    <n v="155.4"/>
    <n v="96"/>
    <n v="13.21"/>
    <x v="291"/>
    <n v="112"/>
    <n v="10.8"/>
    <n v="14.7"/>
    <n v="4"/>
    <n v="3.97"/>
    <n v="1"/>
    <x v="0"/>
  </r>
  <r>
    <x v="27"/>
    <x v="44"/>
    <x v="0"/>
    <x v="1"/>
    <x v="1"/>
    <n v="0"/>
    <x v="295"/>
    <n v="87"/>
    <n v="29.95"/>
    <n v="145"/>
    <n v="81"/>
    <n v="12.33"/>
    <x v="292"/>
    <n v="92"/>
    <n v="11.23"/>
    <n v="5.7"/>
    <n v="4"/>
    <n v="1.54"/>
    <n v="0"/>
    <x v="0"/>
  </r>
  <r>
    <x v="7"/>
    <x v="6"/>
    <x v="0"/>
    <x v="1"/>
    <x v="0"/>
    <n v="22"/>
    <x v="296"/>
    <n v="82"/>
    <n v="33.32"/>
    <n v="322.7"/>
    <n v="82"/>
    <n v="27.43"/>
    <x v="293"/>
    <n v="120"/>
    <n v="10.15"/>
    <n v="3.7"/>
    <n v="5"/>
    <n v="1"/>
    <n v="1"/>
    <x v="0"/>
  </r>
  <r>
    <x v="0"/>
    <x v="2"/>
    <x v="1"/>
    <x v="0"/>
    <x v="1"/>
    <n v="0"/>
    <x v="297"/>
    <n v="125"/>
    <n v="27.12"/>
    <n v="247.1"/>
    <n v="90"/>
    <n v="21"/>
    <x v="287"/>
    <n v="82"/>
    <n v="8.4600000000000009"/>
    <n v="7.2"/>
    <n v="4"/>
    <n v="1.94"/>
    <n v="2"/>
    <x v="0"/>
  </r>
  <r>
    <x v="45"/>
    <x v="1"/>
    <x v="0"/>
    <x v="0"/>
    <x v="1"/>
    <n v="0"/>
    <x v="298"/>
    <n v="113"/>
    <n v="39.130000000000003"/>
    <n v="220.4"/>
    <n v="79"/>
    <n v="18.73"/>
    <x v="294"/>
    <n v="111"/>
    <n v="9.2100000000000009"/>
    <n v="10.7"/>
    <n v="7"/>
    <n v="2.89"/>
    <n v="4"/>
    <x v="0"/>
  </r>
  <r>
    <x v="21"/>
    <x v="21"/>
    <x v="2"/>
    <x v="0"/>
    <x v="1"/>
    <n v="0"/>
    <x v="299"/>
    <n v="102"/>
    <n v="35.79"/>
    <n v="204.5"/>
    <n v="83"/>
    <n v="17.38"/>
    <x v="295"/>
    <n v="53"/>
    <n v="5.75"/>
    <n v="8.5"/>
    <n v="5"/>
    <n v="2.2999999999999998"/>
    <n v="1"/>
    <x v="0"/>
  </r>
  <r>
    <x v="26"/>
    <x v="13"/>
    <x v="0"/>
    <x v="0"/>
    <x v="1"/>
    <n v="0"/>
    <x v="300"/>
    <n v="95"/>
    <n v="17.34"/>
    <n v="270.2"/>
    <n v="139"/>
    <n v="22.97"/>
    <x v="296"/>
    <n v="105"/>
    <n v="6.67"/>
    <n v="10.7"/>
    <n v="3"/>
    <n v="2.89"/>
    <n v="1"/>
    <x v="0"/>
  </r>
  <r>
    <x v="6"/>
    <x v="47"/>
    <x v="0"/>
    <x v="0"/>
    <x v="1"/>
    <n v="0"/>
    <x v="301"/>
    <n v="125"/>
    <n v="28.63"/>
    <n v="243.8"/>
    <n v="89"/>
    <n v="20.72"/>
    <x v="297"/>
    <n v="102"/>
    <n v="9.66"/>
    <n v="11.1"/>
    <n v="2"/>
    <n v="3"/>
    <n v="1"/>
    <x v="0"/>
  </r>
  <r>
    <x v="3"/>
    <x v="104"/>
    <x v="0"/>
    <x v="0"/>
    <x v="1"/>
    <n v="0"/>
    <x v="302"/>
    <n v="129"/>
    <n v="17.95"/>
    <n v="258.2"/>
    <n v="129"/>
    <n v="21.95"/>
    <x v="298"/>
    <n v="77"/>
    <n v="9.59"/>
    <n v="8.6999999999999993"/>
    <n v="3"/>
    <n v="2.35"/>
    <n v="0"/>
    <x v="0"/>
  </r>
  <r>
    <x v="24"/>
    <x v="28"/>
    <x v="0"/>
    <x v="0"/>
    <x v="1"/>
    <n v="0"/>
    <x v="303"/>
    <n v="92"/>
    <n v="35.11"/>
    <n v="176.2"/>
    <n v="152"/>
    <n v="14.98"/>
    <x v="299"/>
    <n v="115"/>
    <n v="10.48"/>
    <n v="12.4"/>
    <n v="5"/>
    <n v="3.35"/>
    <n v="5"/>
    <x v="0"/>
  </r>
  <r>
    <x v="48"/>
    <x v="126"/>
    <x v="2"/>
    <x v="0"/>
    <x v="1"/>
    <n v="0"/>
    <x v="131"/>
    <n v="76"/>
    <n v="36.909999999999997"/>
    <n v="205.2"/>
    <n v="100"/>
    <n v="17.440000000000001"/>
    <x v="300"/>
    <n v="91"/>
    <n v="8.36"/>
    <n v="9.4"/>
    <n v="3"/>
    <n v="2.54"/>
    <n v="2"/>
    <x v="0"/>
  </r>
  <r>
    <x v="26"/>
    <x v="128"/>
    <x v="2"/>
    <x v="0"/>
    <x v="1"/>
    <n v="0"/>
    <x v="304"/>
    <n v="78"/>
    <n v="39.03"/>
    <n v="205.7"/>
    <n v="108"/>
    <n v="17.48"/>
    <x v="301"/>
    <n v="91"/>
    <n v="7.48"/>
    <n v="10.8"/>
    <n v="2"/>
    <n v="2.92"/>
    <n v="0"/>
    <x v="1"/>
  </r>
  <r>
    <x v="46"/>
    <x v="28"/>
    <x v="0"/>
    <x v="0"/>
    <x v="0"/>
    <n v="22"/>
    <x v="305"/>
    <n v="89"/>
    <n v="47.31"/>
    <n v="93.4"/>
    <n v="143"/>
    <n v="7.94"/>
    <x v="302"/>
    <n v="42"/>
    <n v="4.84"/>
    <n v="9.6999999999999993"/>
    <n v="5"/>
    <n v="2.62"/>
    <n v="0"/>
    <x v="0"/>
  </r>
  <r>
    <x v="47"/>
    <x v="2"/>
    <x v="2"/>
    <x v="0"/>
    <x v="1"/>
    <n v="0"/>
    <x v="119"/>
    <n v="129"/>
    <n v="30.86"/>
    <n v="130.69999999999999"/>
    <n v="112"/>
    <n v="11.11"/>
    <x v="303"/>
    <n v="118"/>
    <n v="8.39"/>
    <n v="8.5"/>
    <n v="4"/>
    <n v="2.2999999999999998"/>
    <n v="1"/>
    <x v="0"/>
  </r>
  <r>
    <x v="38"/>
    <x v="103"/>
    <x v="0"/>
    <x v="0"/>
    <x v="1"/>
    <n v="0"/>
    <x v="306"/>
    <n v="91"/>
    <n v="28.44"/>
    <n v="230"/>
    <n v="68"/>
    <n v="19.55"/>
    <x v="304"/>
    <n v="118"/>
    <n v="8.6300000000000008"/>
    <n v="10.6"/>
    <n v="5"/>
    <n v="2.86"/>
    <n v="1"/>
    <x v="1"/>
  </r>
  <r>
    <x v="12"/>
    <x v="9"/>
    <x v="0"/>
    <x v="0"/>
    <x v="1"/>
    <n v="0"/>
    <x v="307"/>
    <n v="124"/>
    <n v="37.590000000000003"/>
    <n v="110.8"/>
    <n v="94"/>
    <n v="9.42"/>
    <x v="305"/>
    <n v="112"/>
    <n v="10.8"/>
    <n v="10.6"/>
    <n v="3"/>
    <n v="2.86"/>
    <n v="0"/>
    <x v="0"/>
  </r>
  <r>
    <x v="30"/>
    <x v="39"/>
    <x v="1"/>
    <x v="0"/>
    <x v="0"/>
    <n v="26"/>
    <x v="308"/>
    <n v="108"/>
    <n v="24.79"/>
    <n v="192.2"/>
    <n v="89"/>
    <n v="16.34"/>
    <x v="306"/>
    <n v="96"/>
    <n v="7.43"/>
    <n v="9.9"/>
    <n v="2"/>
    <n v="2.67"/>
    <n v="1"/>
    <x v="0"/>
  </r>
  <r>
    <x v="40"/>
    <x v="115"/>
    <x v="2"/>
    <x v="0"/>
    <x v="1"/>
    <n v="0"/>
    <x v="309"/>
    <n v="122"/>
    <n v="37.880000000000003"/>
    <n v="163.19999999999999"/>
    <n v="107"/>
    <n v="13.87"/>
    <x v="12"/>
    <n v="112"/>
    <n v="7.23"/>
    <n v="11.2"/>
    <n v="6"/>
    <n v="3.02"/>
    <n v="1"/>
    <x v="0"/>
  </r>
  <r>
    <x v="26"/>
    <x v="73"/>
    <x v="0"/>
    <x v="1"/>
    <x v="1"/>
    <n v="0"/>
    <x v="310"/>
    <n v="91"/>
    <n v="44.93"/>
    <n v="160.9"/>
    <n v="115"/>
    <n v="13.68"/>
    <x v="307"/>
    <n v="73"/>
    <n v="8.94"/>
    <n v="9.3000000000000007"/>
    <n v="5"/>
    <n v="2.5099999999999998"/>
    <n v="0"/>
    <x v="0"/>
  </r>
  <r>
    <x v="47"/>
    <x v="138"/>
    <x v="0"/>
    <x v="0"/>
    <x v="1"/>
    <n v="0"/>
    <x v="311"/>
    <n v="78"/>
    <n v="24.82"/>
    <n v="109.7"/>
    <n v="79"/>
    <n v="9.32"/>
    <x v="308"/>
    <n v="108"/>
    <n v="11.13"/>
    <n v="6.8"/>
    <n v="7"/>
    <n v="1.84"/>
    <n v="0"/>
    <x v="0"/>
  </r>
  <r>
    <x v="29"/>
    <x v="66"/>
    <x v="2"/>
    <x v="0"/>
    <x v="1"/>
    <n v="0"/>
    <x v="62"/>
    <n v="134"/>
    <n v="26.71"/>
    <n v="184.9"/>
    <n v="122"/>
    <n v="15.72"/>
    <x v="309"/>
    <n v="59"/>
    <n v="8.8699999999999992"/>
    <n v="8.5"/>
    <n v="5"/>
    <n v="2.2999999999999998"/>
    <n v="4"/>
    <x v="1"/>
  </r>
  <r>
    <x v="8"/>
    <x v="139"/>
    <x v="2"/>
    <x v="1"/>
    <x v="1"/>
    <n v="0"/>
    <x v="312"/>
    <n v="108"/>
    <n v="21.64"/>
    <n v="251.3"/>
    <n v="81"/>
    <n v="21.36"/>
    <x v="265"/>
    <n v="88"/>
    <n v="6.08"/>
    <n v="10.3"/>
    <n v="3"/>
    <n v="2.78"/>
    <n v="1"/>
    <x v="0"/>
  </r>
  <r>
    <x v="14"/>
    <x v="79"/>
    <x v="0"/>
    <x v="0"/>
    <x v="1"/>
    <n v="0"/>
    <x v="123"/>
    <n v="110"/>
    <n v="31.94"/>
    <n v="197"/>
    <n v="117"/>
    <n v="16.75"/>
    <x v="310"/>
    <n v="108"/>
    <n v="7.52"/>
    <n v="4.8"/>
    <n v="4"/>
    <n v="1.3"/>
    <n v="2"/>
    <x v="0"/>
  </r>
  <r>
    <x v="27"/>
    <x v="91"/>
    <x v="1"/>
    <x v="0"/>
    <x v="1"/>
    <n v="0"/>
    <x v="313"/>
    <n v="90"/>
    <n v="30.4"/>
    <n v="141.19999999999999"/>
    <n v="72"/>
    <n v="12"/>
    <x v="311"/>
    <n v="99"/>
    <n v="9.14"/>
    <n v="8.4"/>
    <n v="5"/>
    <n v="2.27"/>
    <n v="2"/>
    <x v="0"/>
  </r>
  <r>
    <x v="37"/>
    <x v="32"/>
    <x v="0"/>
    <x v="0"/>
    <x v="1"/>
    <n v="0"/>
    <x v="314"/>
    <n v="80"/>
    <n v="16.52"/>
    <n v="186.2"/>
    <n v="90"/>
    <n v="15.83"/>
    <x v="312"/>
    <n v="92"/>
    <n v="8.5"/>
    <n v="10.4"/>
    <n v="6"/>
    <n v="2.81"/>
    <n v="2"/>
    <x v="0"/>
  </r>
  <r>
    <x v="44"/>
    <x v="13"/>
    <x v="0"/>
    <x v="0"/>
    <x v="1"/>
    <n v="0"/>
    <x v="315"/>
    <n v="85"/>
    <n v="44.17"/>
    <n v="242.3"/>
    <n v="117"/>
    <n v="20.6"/>
    <x v="313"/>
    <n v="72"/>
    <n v="7.6"/>
    <n v="5.4"/>
    <n v="1"/>
    <n v="1.46"/>
    <n v="0"/>
    <x v="0"/>
  </r>
  <r>
    <x v="27"/>
    <x v="14"/>
    <x v="0"/>
    <x v="0"/>
    <x v="1"/>
    <n v="0"/>
    <x v="316"/>
    <n v="77"/>
    <n v="28.82"/>
    <n v="124"/>
    <n v="87"/>
    <n v="10.54"/>
    <x v="314"/>
    <n v="92"/>
    <n v="9.8699999999999992"/>
    <n v="10"/>
    <n v="3"/>
    <n v="2.7"/>
    <n v="0"/>
    <x v="0"/>
  </r>
  <r>
    <x v="29"/>
    <x v="140"/>
    <x v="2"/>
    <x v="1"/>
    <x v="1"/>
    <n v="0"/>
    <x v="317"/>
    <n v="99"/>
    <n v="29.16"/>
    <n v="160"/>
    <n v="103"/>
    <n v="13.6"/>
    <x v="315"/>
    <n v="102"/>
    <n v="9.56"/>
    <n v="5"/>
    <n v="2"/>
    <n v="1.35"/>
    <n v="1"/>
    <x v="1"/>
  </r>
  <r>
    <x v="17"/>
    <x v="6"/>
    <x v="1"/>
    <x v="0"/>
    <x v="1"/>
    <n v="0"/>
    <x v="318"/>
    <n v="84"/>
    <n v="40.78"/>
    <n v="174.8"/>
    <n v="106"/>
    <n v="14.86"/>
    <x v="316"/>
    <n v="93"/>
    <n v="9.43"/>
    <n v="9.8000000000000007"/>
    <n v="2"/>
    <n v="2.65"/>
    <n v="0"/>
    <x v="0"/>
  </r>
  <r>
    <x v="32"/>
    <x v="59"/>
    <x v="1"/>
    <x v="0"/>
    <x v="0"/>
    <n v="34"/>
    <x v="319"/>
    <n v="73"/>
    <n v="24.19"/>
    <n v="194.8"/>
    <n v="79"/>
    <n v="16.559999999999999"/>
    <x v="317"/>
    <n v="81"/>
    <n v="10.77"/>
    <n v="16"/>
    <n v="6"/>
    <n v="4.32"/>
    <n v="1"/>
    <x v="0"/>
  </r>
  <r>
    <x v="37"/>
    <x v="85"/>
    <x v="0"/>
    <x v="0"/>
    <x v="1"/>
    <n v="0"/>
    <x v="320"/>
    <n v="98"/>
    <n v="31.3"/>
    <n v="327"/>
    <n v="73"/>
    <n v="27.8"/>
    <x v="318"/>
    <n v="106"/>
    <n v="9.56"/>
    <n v="7.5"/>
    <n v="6"/>
    <n v="2.0299999999999998"/>
    <n v="2"/>
    <x v="0"/>
  </r>
  <r>
    <x v="36"/>
    <x v="7"/>
    <x v="0"/>
    <x v="0"/>
    <x v="0"/>
    <n v="28"/>
    <x v="179"/>
    <n v="126"/>
    <n v="35.17"/>
    <n v="264.39999999999998"/>
    <n v="126"/>
    <n v="22.47"/>
    <x v="319"/>
    <n v="124"/>
    <n v="7.73"/>
    <n v="9.3000000000000007"/>
    <n v="11"/>
    <n v="2.5099999999999998"/>
    <n v="2"/>
    <x v="0"/>
  </r>
  <r>
    <x v="35"/>
    <x v="97"/>
    <x v="2"/>
    <x v="0"/>
    <x v="1"/>
    <n v="0"/>
    <x v="147"/>
    <n v="114"/>
    <n v="44.18"/>
    <n v="176.2"/>
    <n v="94"/>
    <n v="14.98"/>
    <x v="320"/>
    <n v="112"/>
    <n v="3.47"/>
    <n v="15.3"/>
    <n v="1"/>
    <n v="4.13"/>
    <n v="1"/>
    <x v="0"/>
  </r>
  <r>
    <x v="1"/>
    <x v="108"/>
    <x v="0"/>
    <x v="0"/>
    <x v="1"/>
    <n v="0"/>
    <x v="321"/>
    <n v="122"/>
    <n v="34.65"/>
    <n v="283.10000000000002"/>
    <n v="76"/>
    <n v="24.06"/>
    <x v="321"/>
    <n v="83"/>
    <n v="8.8800000000000008"/>
    <n v="12.5"/>
    <n v="3"/>
    <n v="3.38"/>
    <n v="0"/>
    <x v="0"/>
  </r>
  <r>
    <x v="7"/>
    <x v="39"/>
    <x v="0"/>
    <x v="0"/>
    <x v="0"/>
    <n v="45"/>
    <x v="322"/>
    <n v="124"/>
    <n v="42.3"/>
    <n v="140.30000000000001"/>
    <n v="77"/>
    <n v="11.93"/>
    <x v="322"/>
    <n v="102"/>
    <n v="11.86"/>
    <n v="10.3"/>
    <n v="2"/>
    <n v="2.78"/>
    <n v="3"/>
    <x v="0"/>
  </r>
  <r>
    <x v="38"/>
    <x v="126"/>
    <x v="0"/>
    <x v="0"/>
    <x v="0"/>
    <n v="16"/>
    <x v="323"/>
    <n v="110"/>
    <n v="37.67"/>
    <n v="130.19999999999999"/>
    <n v="123"/>
    <n v="11.07"/>
    <x v="323"/>
    <n v="108"/>
    <n v="9"/>
    <n v="11.3"/>
    <n v="3"/>
    <n v="3.05"/>
    <n v="1"/>
    <x v="0"/>
  </r>
  <r>
    <x v="3"/>
    <x v="131"/>
    <x v="2"/>
    <x v="1"/>
    <x v="1"/>
    <n v="0"/>
    <x v="324"/>
    <n v="131"/>
    <n v="32.79"/>
    <n v="185.5"/>
    <n v="101"/>
    <n v="15.77"/>
    <x v="324"/>
    <n v="130"/>
    <n v="9.23"/>
    <n v="10.9"/>
    <n v="4"/>
    <n v="2.94"/>
    <n v="1"/>
    <x v="0"/>
  </r>
  <r>
    <x v="41"/>
    <x v="74"/>
    <x v="0"/>
    <x v="0"/>
    <x v="1"/>
    <n v="0"/>
    <x v="325"/>
    <n v="129"/>
    <n v="20.81"/>
    <n v="113.4"/>
    <n v="108"/>
    <n v="9.64"/>
    <x v="325"/>
    <n v="97"/>
    <n v="8.11"/>
    <n v="12.5"/>
    <n v="7"/>
    <n v="3.38"/>
    <n v="1"/>
    <x v="0"/>
  </r>
  <r>
    <x v="21"/>
    <x v="93"/>
    <x v="0"/>
    <x v="0"/>
    <x v="0"/>
    <n v="40"/>
    <x v="326"/>
    <n v="65"/>
    <n v="17.829999999999998"/>
    <n v="216.3"/>
    <n v="93"/>
    <n v="18.39"/>
    <x v="326"/>
    <n v="128"/>
    <n v="9.7799999999999994"/>
    <n v="9.6"/>
    <n v="9"/>
    <n v="2.59"/>
    <n v="1"/>
    <x v="0"/>
  </r>
  <r>
    <x v="17"/>
    <x v="141"/>
    <x v="1"/>
    <x v="0"/>
    <x v="1"/>
    <n v="0"/>
    <x v="327"/>
    <n v="91"/>
    <n v="29.44"/>
    <n v="196.8"/>
    <n v="106"/>
    <n v="16.73"/>
    <x v="327"/>
    <n v="128"/>
    <n v="9.42"/>
    <n v="11.2"/>
    <n v="5"/>
    <n v="3.02"/>
    <n v="3"/>
    <x v="0"/>
  </r>
  <r>
    <x v="27"/>
    <x v="23"/>
    <x v="2"/>
    <x v="0"/>
    <x v="1"/>
    <n v="0"/>
    <x v="328"/>
    <n v="69"/>
    <n v="20.3"/>
    <n v="273.3"/>
    <n v="92"/>
    <n v="23.23"/>
    <x v="328"/>
    <n v="153"/>
    <n v="9.65"/>
    <n v="12.4"/>
    <n v="7"/>
    <n v="3.35"/>
    <n v="2"/>
    <x v="0"/>
  </r>
  <r>
    <x v="45"/>
    <x v="57"/>
    <x v="2"/>
    <x v="0"/>
    <x v="1"/>
    <n v="0"/>
    <x v="329"/>
    <n v="100"/>
    <n v="42.55"/>
    <n v="260.60000000000002"/>
    <n v="90"/>
    <n v="22.15"/>
    <x v="329"/>
    <n v="104"/>
    <n v="8.7799999999999994"/>
    <n v="13.3"/>
    <n v="2"/>
    <n v="3.59"/>
    <n v="2"/>
    <x v="1"/>
  </r>
  <r>
    <x v="44"/>
    <x v="88"/>
    <x v="0"/>
    <x v="0"/>
    <x v="1"/>
    <n v="0"/>
    <x v="84"/>
    <n v="98"/>
    <n v="30.31"/>
    <n v="282.60000000000002"/>
    <n v="110"/>
    <n v="24.02"/>
    <x v="330"/>
    <n v="98"/>
    <n v="8.15"/>
    <n v="11.4"/>
    <n v="4"/>
    <n v="3.08"/>
    <n v="1"/>
    <x v="0"/>
  </r>
  <r>
    <x v="28"/>
    <x v="126"/>
    <x v="2"/>
    <x v="0"/>
    <x v="1"/>
    <n v="0"/>
    <x v="1"/>
    <n v="77"/>
    <n v="41.38"/>
    <n v="182.1"/>
    <n v="97"/>
    <n v="15.48"/>
    <x v="126"/>
    <n v="94"/>
    <n v="11.66"/>
    <n v="12.8"/>
    <n v="2"/>
    <n v="3.46"/>
    <n v="1"/>
    <x v="0"/>
  </r>
  <r>
    <x v="18"/>
    <x v="26"/>
    <x v="0"/>
    <x v="0"/>
    <x v="1"/>
    <n v="0"/>
    <x v="330"/>
    <n v="106"/>
    <n v="26.35"/>
    <n v="175.3"/>
    <n v="101"/>
    <n v="14.9"/>
    <x v="331"/>
    <n v="125"/>
    <n v="7"/>
    <n v="11.8"/>
    <n v="5"/>
    <n v="3.19"/>
    <n v="2"/>
    <x v="0"/>
  </r>
  <r>
    <x v="48"/>
    <x v="72"/>
    <x v="1"/>
    <x v="0"/>
    <x v="0"/>
    <n v="31"/>
    <x v="331"/>
    <n v="101"/>
    <n v="49.08"/>
    <n v="203.8"/>
    <n v="102"/>
    <n v="17.32"/>
    <x v="214"/>
    <n v="49"/>
    <n v="9.14"/>
    <n v="8.6"/>
    <n v="3"/>
    <n v="2.3199999999999998"/>
    <n v="0"/>
    <x v="0"/>
  </r>
  <r>
    <x v="10"/>
    <x v="142"/>
    <x v="2"/>
    <x v="0"/>
    <x v="0"/>
    <n v="29"/>
    <x v="332"/>
    <n v="80"/>
    <n v="40.869999999999997"/>
    <n v="118.9"/>
    <n v="91"/>
    <n v="10.11"/>
    <x v="332"/>
    <n v="108"/>
    <n v="7.39"/>
    <n v="11.2"/>
    <n v="3"/>
    <n v="3.02"/>
    <n v="1"/>
    <x v="0"/>
  </r>
  <r>
    <x v="0"/>
    <x v="108"/>
    <x v="2"/>
    <x v="0"/>
    <x v="1"/>
    <n v="0"/>
    <x v="333"/>
    <n v="76"/>
    <n v="47.26"/>
    <n v="176.7"/>
    <n v="74"/>
    <n v="15.02"/>
    <x v="333"/>
    <n v="126"/>
    <n v="9.8800000000000008"/>
    <n v="8.3000000000000007"/>
    <n v="4"/>
    <n v="2.2400000000000002"/>
    <n v="0"/>
    <x v="1"/>
  </r>
  <r>
    <x v="19"/>
    <x v="48"/>
    <x v="2"/>
    <x v="0"/>
    <x v="1"/>
    <n v="0"/>
    <x v="330"/>
    <n v="93"/>
    <n v="26.35"/>
    <n v="330.6"/>
    <n v="106"/>
    <n v="28.1"/>
    <x v="334"/>
    <n v="123"/>
    <n v="8.52"/>
    <n v="13.5"/>
    <n v="3"/>
    <n v="3.65"/>
    <n v="1"/>
    <x v="0"/>
  </r>
  <r>
    <x v="28"/>
    <x v="40"/>
    <x v="0"/>
    <x v="0"/>
    <x v="1"/>
    <n v="0"/>
    <x v="334"/>
    <n v="99"/>
    <n v="26.1"/>
    <n v="197.6"/>
    <n v="102"/>
    <n v="16.8"/>
    <x v="148"/>
    <n v="86"/>
    <n v="8.93"/>
    <n v="6.3"/>
    <n v="2"/>
    <n v="1.7"/>
    <n v="2"/>
    <x v="0"/>
  </r>
  <r>
    <x v="25"/>
    <x v="29"/>
    <x v="2"/>
    <x v="0"/>
    <x v="0"/>
    <n v="27"/>
    <x v="335"/>
    <n v="141"/>
    <n v="46.48"/>
    <n v="154"/>
    <n v="99"/>
    <n v="13.09"/>
    <x v="335"/>
    <n v="112"/>
    <n v="11.06"/>
    <n v="12.3"/>
    <n v="6"/>
    <n v="3.32"/>
    <n v="1"/>
    <x v="0"/>
  </r>
  <r>
    <x v="15"/>
    <x v="63"/>
    <x v="1"/>
    <x v="0"/>
    <x v="1"/>
    <n v="0"/>
    <x v="336"/>
    <n v="93"/>
    <n v="26.4"/>
    <n v="265.7"/>
    <n v="95"/>
    <n v="22.58"/>
    <x v="336"/>
    <n v="67"/>
    <n v="6.56"/>
    <n v="12.4"/>
    <n v="4"/>
    <n v="3.35"/>
    <n v="0"/>
    <x v="0"/>
  </r>
  <r>
    <x v="4"/>
    <x v="29"/>
    <x v="2"/>
    <x v="0"/>
    <x v="1"/>
    <n v="0"/>
    <x v="337"/>
    <n v="129"/>
    <n v="41.96"/>
    <n v="187.8"/>
    <n v="121"/>
    <n v="15.96"/>
    <x v="337"/>
    <n v="109"/>
    <n v="6.95"/>
    <n v="12.6"/>
    <n v="5"/>
    <n v="3.4"/>
    <n v="1"/>
    <x v="0"/>
  </r>
  <r>
    <x v="26"/>
    <x v="13"/>
    <x v="1"/>
    <x v="1"/>
    <x v="1"/>
    <n v="0"/>
    <x v="338"/>
    <n v="107"/>
    <n v="28.12"/>
    <n v="196"/>
    <n v="126"/>
    <n v="16.66"/>
    <x v="338"/>
    <n v="110"/>
    <n v="15.71"/>
    <n v="9.6"/>
    <n v="7"/>
    <n v="2.59"/>
    <n v="2"/>
    <x v="0"/>
  </r>
  <r>
    <x v="14"/>
    <x v="105"/>
    <x v="2"/>
    <x v="0"/>
    <x v="1"/>
    <n v="0"/>
    <x v="213"/>
    <n v="116"/>
    <n v="23.51"/>
    <n v="236"/>
    <n v="138"/>
    <n v="20.059999999999999"/>
    <x v="339"/>
    <n v="110"/>
    <n v="8.06"/>
    <n v="9.6"/>
    <n v="4"/>
    <n v="2.59"/>
    <n v="3"/>
    <x v="0"/>
  </r>
  <r>
    <x v="36"/>
    <x v="132"/>
    <x v="2"/>
    <x v="0"/>
    <x v="1"/>
    <n v="0"/>
    <x v="339"/>
    <n v="100"/>
    <n v="48.74"/>
    <n v="134.4"/>
    <n v="121"/>
    <n v="11.42"/>
    <x v="340"/>
    <n v="122"/>
    <n v="8.68"/>
    <n v="6.9"/>
    <n v="5"/>
    <n v="1.86"/>
    <n v="2"/>
    <x v="0"/>
  </r>
  <r>
    <x v="12"/>
    <x v="134"/>
    <x v="2"/>
    <x v="0"/>
    <x v="0"/>
    <n v="21"/>
    <x v="310"/>
    <n v="79"/>
    <n v="44.93"/>
    <n v="202.8"/>
    <n v="118"/>
    <n v="17.239999999999998"/>
    <x v="341"/>
    <n v="92"/>
    <n v="7.8"/>
    <n v="6.3"/>
    <n v="3"/>
    <n v="1.7"/>
    <n v="4"/>
    <x v="0"/>
  </r>
  <r>
    <x v="43"/>
    <x v="13"/>
    <x v="1"/>
    <x v="0"/>
    <x v="1"/>
    <n v="0"/>
    <x v="340"/>
    <n v="107"/>
    <n v="21.74"/>
    <n v="271.2"/>
    <n v="124"/>
    <n v="23.05"/>
    <x v="342"/>
    <n v="76"/>
    <n v="9.1"/>
    <n v="12.5"/>
    <n v="5"/>
    <n v="3.38"/>
    <n v="0"/>
    <x v="0"/>
  </r>
  <r>
    <x v="45"/>
    <x v="112"/>
    <x v="1"/>
    <x v="0"/>
    <x v="0"/>
    <n v="23"/>
    <x v="341"/>
    <n v="107"/>
    <n v="38.340000000000003"/>
    <n v="246.3"/>
    <n v="105"/>
    <n v="20.94"/>
    <x v="159"/>
    <n v="81"/>
    <n v="11.06"/>
    <n v="9.8000000000000007"/>
    <n v="2"/>
    <n v="2.65"/>
    <n v="0"/>
    <x v="0"/>
  </r>
  <r>
    <x v="32"/>
    <x v="75"/>
    <x v="2"/>
    <x v="0"/>
    <x v="1"/>
    <n v="0"/>
    <x v="342"/>
    <n v="115"/>
    <n v="25.33"/>
    <n v="245.3"/>
    <n v="105"/>
    <n v="20.85"/>
    <x v="343"/>
    <n v="94"/>
    <n v="11.7"/>
    <n v="8.3000000000000007"/>
    <n v="3"/>
    <n v="2.2400000000000002"/>
    <n v="0"/>
    <x v="0"/>
  </r>
  <r>
    <x v="5"/>
    <x v="44"/>
    <x v="0"/>
    <x v="0"/>
    <x v="0"/>
    <n v="20"/>
    <x v="343"/>
    <n v="77"/>
    <n v="33.81"/>
    <n v="274"/>
    <n v="88"/>
    <n v="23.29"/>
    <x v="344"/>
    <n v="76"/>
    <n v="8.58"/>
    <n v="14.3"/>
    <n v="9"/>
    <n v="3.86"/>
    <n v="1"/>
    <x v="0"/>
  </r>
  <r>
    <x v="0"/>
    <x v="35"/>
    <x v="1"/>
    <x v="0"/>
    <x v="1"/>
    <n v="0"/>
    <x v="344"/>
    <n v="125"/>
    <n v="43.59"/>
    <n v="273.89999999999998"/>
    <n v="100"/>
    <n v="23.28"/>
    <x v="67"/>
    <n v="101"/>
    <n v="10.02"/>
    <n v="11.1"/>
    <n v="1"/>
    <n v="3"/>
    <n v="1"/>
    <x v="1"/>
  </r>
  <r>
    <x v="3"/>
    <x v="105"/>
    <x v="0"/>
    <x v="0"/>
    <x v="1"/>
    <n v="0"/>
    <x v="345"/>
    <n v="124"/>
    <n v="45.02"/>
    <n v="245.4"/>
    <n v="112"/>
    <n v="20.86"/>
    <x v="245"/>
    <n v="115"/>
    <n v="7.22"/>
    <n v="14.8"/>
    <n v="2"/>
    <n v="4"/>
    <n v="1"/>
    <x v="1"/>
  </r>
  <r>
    <x v="17"/>
    <x v="37"/>
    <x v="0"/>
    <x v="0"/>
    <x v="1"/>
    <n v="0"/>
    <x v="346"/>
    <n v="88"/>
    <n v="16.690000000000001"/>
    <n v="180.5"/>
    <n v="69"/>
    <n v="15.34"/>
    <x v="345"/>
    <n v="69"/>
    <n v="10.06"/>
    <n v="9.3000000000000007"/>
    <n v="2"/>
    <n v="2.5099999999999998"/>
    <n v="2"/>
    <x v="0"/>
  </r>
  <r>
    <x v="40"/>
    <x v="21"/>
    <x v="1"/>
    <x v="0"/>
    <x v="1"/>
    <n v="0"/>
    <x v="347"/>
    <n v="99"/>
    <n v="27.17"/>
    <n v="264"/>
    <n v="64"/>
    <n v="22.44"/>
    <x v="346"/>
    <n v="70"/>
    <n v="5.21"/>
    <n v="9.6999999999999993"/>
    <n v="7"/>
    <n v="2.62"/>
    <n v="2"/>
    <x v="0"/>
  </r>
  <r>
    <x v="34"/>
    <x v="143"/>
    <x v="0"/>
    <x v="0"/>
    <x v="1"/>
    <n v="0"/>
    <x v="348"/>
    <n v="120"/>
    <n v="31.28"/>
    <n v="120.4"/>
    <n v="119"/>
    <n v="10.23"/>
    <x v="347"/>
    <n v="86"/>
    <n v="6.92"/>
    <n v="11"/>
    <n v="3"/>
    <n v="2.97"/>
    <n v="0"/>
    <x v="0"/>
  </r>
  <r>
    <x v="30"/>
    <x v="53"/>
    <x v="0"/>
    <x v="0"/>
    <x v="1"/>
    <n v="0"/>
    <x v="349"/>
    <n v="128"/>
    <n v="44.51"/>
    <n v="220.6"/>
    <n v="104"/>
    <n v="18.75"/>
    <x v="348"/>
    <n v="91"/>
    <n v="6.15"/>
    <n v="9.6"/>
    <n v="5"/>
    <n v="2.59"/>
    <n v="1"/>
    <x v="0"/>
  </r>
  <r>
    <x v="8"/>
    <x v="85"/>
    <x v="1"/>
    <x v="0"/>
    <x v="1"/>
    <n v="0"/>
    <x v="350"/>
    <n v="109"/>
    <n v="25.14"/>
    <n v="228.4"/>
    <n v="117"/>
    <n v="19.41"/>
    <x v="349"/>
    <n v="90"/>
    <n v="13.49"/>
    <n v="9.6"/>
    <n v="9"/>
    <n v="2.59"/>
    <n v="3"/>
    <x v="0"/>
  </r>
  <r>
    <x v="0"/>
    <x v="56"/>
    <x v="0"/>
    <x v="0"/>
    <x v="0"/>
    <n v="18"/>
    <x v="351"/>
    <n v="109"/>
    <n v="18.09"/>
    <n v="108.1"/>
    <n v="113"/>
    <n v="9.19"/>
    <x v="350"/>
    <n v="111"/>
    <n v="9.3800000000000008"/>
    <n v="10.1"/>
    <n v="5"/>
    <n v="2.73"/>
    <n v="1"/>
    <x v="0"/>
  </r>
  <r>
    <x v="37"/>
    <x v="75"/>
    <x v="1"/>
    <x v="0"/>
    <x v="1"/>
    <n v="0"/>
    <x v="352"/>
    <n v="75"/>
    <n v="22.73"/>
    <n v="195.3"/>
    <n v="87"/>
    <n v="16.600000000000001"/>
    <x v="351"/>
    <n v="89"/>
    <n v="12.62"/>
    <n v="5.9"/>
    <n v="2"/>
    <n v="1.59"/>
    <n v="0"/>
    <x v="0"/>
  </r>
  <r>
    <x v="37"/>
    <x v="144"/>
    <x v="0"/>
    <x v="1"/>
    <x v="1"/>
    <n v="0"/>
    <x v="353"/>
    <n v="113"/>
    <n v="30.29"/>
    <n v="167.8"/>
    <n v="94"/>
    <n v="14.26"/>
    <x v="352"/>
    <n v="111"/>
    <n v="8.19"/>
    <n v="13.6"/>
    <n v="3"/>
    <n v="3.67"/>
    <n v="3"/>
    <x v="1"/>
  </r>
  <r>
    <x v="15"/>
    <x v="19"/>
    <x v="2"/>
    <x v="0"/>
    <x v="0"/>
    <n v="36"/>
    <x v="354"/>
    <n v="103"/>
    <n v="38.450000000000003"/>
    <n v="181.6"/>
    <n v="125"/>
    <n v="15.44"/>
    <x v="353"/>
    <n v="102"/>
    <n v="11.65"/>
    <n v="10.5"/>
    <n v="5"/>
    <n v="2.84"/>
    <n v="3"/>
    <x v="1"/>
  </r>
  <r>
    <x v="43"/>
    <x v="70"/>
    <x v="2"/>
    <x v="0"/>
    <x v="0"/>
    <n v="34"/>
    <x v="167"/>
    <n v="63"/>
    <n v="33.049999999999997"/>
    <n v="254.9"/>
    <n v="110"/>
    <n v="21.67"/>
    <x v="80"/>
    <n v="115"/>
    <n v="7.21"/>
    <n v="17.2"/>
    <n v="9"/>
    <n v="4.6399999999999997"/>
    <n v="2"/>
    <x v="0"/>
  </r>
  <r>
    <x v="44"/>
    <x v="133"/>
    <x v="0"/>
    <x v="0"/>
    <x v="1"/>
    <n v="0"/>
    <x v="355"/>
    <n v="146"/>
    <n v="40.85"/>
    <n v="164.6"/>
    <n v="83"/>
    <n v="13.99"/>
    <x v="354"/>
    <n v="106"/>
    <n v="10.83"/>
    <n v="10.6"/>
    <n v="2"/>
    <n v="2.86"/>
    <n v="1"/>
    <x v="0"/>
  </r>
  <r>
    <x v="37"/>
    <x v="26"/>
    <x v="1"/>
    <x v="0"/>
    <x v="1"/>
    <n v="0"/>
    <x v="356"/>
    <n v="116"/>
    <n v="12.75"/>
    <n v="248.7"/>
    <n v="87"/>
    <n v="21.14"/>
    <x v="355"/>
    <n v="83"/>
    <n v="7.92"/>
    <n v="9.5"/>
    <n v="6"/>
    <n v="2.57"/>
    <n v="3"/>
    <x v="0"/>
  </r>
  <r>
    <x v="47"/>
    <x v="44"/>
    <x v="1"/>
    <x v="0"/>
    <x v="1"/>
    <n v="0"/>
    <x v="357"/>
    <n v="117"/>
    <n v="11.75"/>
    <n v="136.30000000000001"/>
    <n v="100"/>
    <n v="11.59"/>
    <x v="157"/>
    <n v="53"/>
    <n v="8.18"/>
    <n v="6.3"/>
    <n v="3"/>
    <n v="1.7"/>
    <n v="1"/>
    <x v="0"/>
  </r>
  <r>
    <x v="6"/>
    <x v="145"/>
    <x v="2"/>
    <x v="0"/>
    <x v="0"/>
    <n v="33"/>
    <x v="358"/>
    <n v="59"/>
    <n v="16.420000000000002"/>
    <n v="315.39999999999998"/>
    <n v="98"/>
    <n v="26.81"/>
    <x v="181"/>
    <n v="117"/>
    <n v="7.35"/>
    <n v="6.2"/>
    <n v="4"/>
    <n v="1.67"/>
    <n v="4"/>
    <x v="1"/>
  </r>
  <r>
    <x v="28"/>
    <x v="83"/>
    <x v="0"/>
    <x v="0"/>
    <x v="0"/>
    <n v="20"/>
    <x v="359"/>
    <n v="101"/>
    <n v="36.479999999999997"/>
    <n v="235.1"/>
    <n v="132"/>
    <n v="19.98"/>
    <x v="356"/>
    <n v="132"/>
    <n v="7.33"/>
    <n v="14.8"/>
    <n v="12"/>
    <n v="4"/>
    <n v="0"/>
    <x v="0"/>
  </r>
  <r>
    <x v="23"/>
    <x v="7"/>
    <x v="2"/>
    <x v="0"/>
    <x v="0"/>
    <n v="23"/>
    <x v="156"/>
    <n v="112"/>
    <n v="25.45"/>
    <n v="162.5"/>
    <n v="118"/>
    <n v="13.81"/>
    <x v="357"/>
    <n v="115"/>
    <n v="9.91"/>
    <n v="7.6"/>
    <n v="2"/>
    <n v="2.0499999999999998"/>
    <n v="3"/>
    <x v="0"/>
  </r>
  <r>
    <x v="17"/>
    <x v="141"/>
    <x v="1"/>
    <x v="0"/>
    <x v="1"/>
    <n v="0"/>
    <x v="360"/>
    <n v="134"/>
    <n v="25.47"/>
    <n v="164.4"/>
    <n v="98"/>
    <n v="13.97"/>
    <x v="358"/>
    <n v="124"/>
    <n v="13.26"/>
    <n v="8.1"/>
    <n v="2"/>
    <n v="2.19"/>
    <n v="1"/>
    <x v="0"/>
  </r>
  <r>
    <x v="12"/>
    <x v="63"/>
    <x v="1"/>
    <x v="0"/>
    <x v="1"/>
    <n v="0"/>
    <x v="361"/>
    <n v="102"/>
    <n v="32.369999999999997"/>
    <n v="158.1"/>
    <n v="107"/>
    <n v="13.44"/>
    <x v="359"/>
    <n v="92"/>
    <n v="12.22"/>
    <n v="11.2"/>
    <n v="4"/>
    <n v="3.02"/>
    <n v="2"/>
    <x v="0"/>
  </r>
  <r>
    <x v="20"/>
    <x v="123"/>
    <x v="1"/>
    <x v="0"/>
    <x v="1"/>
    <n v="0"/>
    <x v="362"/>
    <n v="108"/>
    <n v="30.84"/>
    <n v="253.8"/>
    <n v="54"/>
    <n v="21.57"/>
    <x v="360"/>
    <n v="94"/>
    <n v="5.05"/>
    <n v="11.6"/>
    <n v="6"/>
    <n v="3.13"/>
    <n v="1"/>
    <x v="0"/>
  </r>
  <r>
    <x v="37"/>
    <x v="146"/>
    <x v="1"/>
    <x v="0"/>
    <x v="1"/>
    <n v="0"/>
    <x v="219"/>
    <n v="123"/>
    <n v="25.69"/>
    <n v="187.4"/>
    <n v="104"/>
    <n v="15.93"/>
    <x v="361"/>
    <n v="93"/>
    <n v="11.49"/>
    <n v="5.3"/>
    <n v="3"/>
    <n v="1.43"/>
    <n v="1"/>
    <x v="0"/>
  </r>
  <r>
    <x v="24"/>
    <x v="9"/>
    <x v="0"/>
    <x v="0"/>
    <x v="1"/>
    <n v="0"/>
    <x v="363"/>
    <n v="116"/>
    <n v="26.47"/>
    <n v="173.7"/>
    <n v="63"/>
    <n v="14.76"/>
    <x v="362"/>
    <n v="97"/>
    <n v="11.58"/>
    <n v="8.1"/>
    <n v="4"/>
    <n v="2.19"/>
    <n v="0"/>
    <x v="0"/>
  </r>
  <r>
    <x v="23"/>
    <x v="6"/>
    <x v="2"/>
    <x v="0"/>
    <x v="1"/>
    <n v="0"/>
    <x v="364"/>
    <n v="95"/>
    <n v="25.48"/>
    <n v="256.10000000000002"/>
    <n v="110"/>
    <n v="21.77"/>
    <x v="363"/>
    <n v="92"/>
    <n v="9.57"/>
    <n v="13.3"/>
    <n v="13"/>
    <n v="3.59"/>
    <n v="2"/>
    <x v="0"/>
  </r>
  <r>
    <x v="23"/>
    <x v="13"/>
    <x v="2"/>
    <x v="0"/>
    <x v="1"/>
    <n v="0"/>
    <x v="365"/>
    <n v="132"/>
    <n v="37.79"/>
    <n v="231.5"/>
    <n v="101"/>
    <n v="19.68"/>
    <x v="364"/>
    <n v="75"/>
    <n v="10.06"/>
    <n v="11"/>
    <n v="2"/>
    <n v="2.97"/>
    <n v="3"/>
    <x v="0"/>
  </r>
  <r>
    <x v="30"/>
    <x v="25"/>
    <x v="0"/>
    <x v="0"/>
    <x v="0"/>
    <n v="16"/>
    <x v="366"/>
    <n v="111"/>
    <n v="25.4"/>
    <n v="131.80000000000001"/>
    <n v="113"/>
    <n v="11.2"/>
    <x v="365"/>
    <n v="87"/>
    <n v="5.97"/>
    <n v="6.7"/>
    <n v="2"/>
    <n v="1.81"/>
    <n v="0"/>
    <x v="0"/>
  </r>
  <r>
    <x v="3"/>
    <x v="147"/>
    <x v="2"/>
    <x v="1"/>
    <x v="1"/>
    <n v="0"/>
    <x v="367"/>
    <n v="103"/>
    <n v="39.75"/>
    <n v="221.6"/>
    <n v="131"/>
    <n v="18.84"/>
    <x v="104"/>
    <n v="106"/>
    <n v="6.61"/>
    <n v="12.8"/>
    <n v="3"/>
    <n v="3.46"/>
    <n v="0"/>
    <x v="0"/>
  </r>
  <r>
    <x v="7"/>
    <x v="14"/>
    <x v="0"/>
    <x v="0"/>
    <x v="1"/>
    <n v="0"/>
    <x v="234"/>
    <n v="100"/>
    <n v="34.71"/>
    <n v="292.60000000000002"/>
    <n v="139"/>
    <n v="24.87"/>
    <x v="366"/>
    <n v="105"/>
    <n v="10.99"/>
    <n v="10.5"/>
    <n v="2"/>
    <n v="2.84"/>
    <n v="0"/>
    <x v="0"/>
  </r>
  <r>
    <x v="39"/>
    <x v="148"/>
    <x v="2"/>
    <x v="0"/>
    <x v="1"/>
    <n v="0"/>
    <x v="368"/>
    <n v="126"/>
    <n v="41.29"/>
    <n v="209.8"/>
    <n v="65"/>
    <n v="17.829999999999998"/>
    <x v="367"/>
    <n v="126"/>
    <n v="10.28"/>
    <n v="0"/>
    <n v="0"/>
    <n v="0"/>
    <n v="1"/>
    <x v="0"/>
  </r>
  <r>
    <x v="9"/>
    <x v="17"/>
    <x v="0"/>
    <x v="0"/>
    <x v="1"/>
    <n v="0"/>
    <x v="369"/>
    <n v="119"/>
    <n v="25.57"/>
    <n v="230.5"/>
    <n v="99"/>
    <n v="19.59"/>
    <x v="368"/>
    <n v="76"/>
    <n v="8.3800000000000008"/>
    <n v="12.3"/>
    <n v="4"/>
    <n v="3.32"/>
    <n v="1"/>
    <x v="0"/>
  </r>
  <r>
    <x v="43"/>
    <x v="132"/>
    <x v="0"/>
    <x v="1"/>
    <x v="1"/>
    <n v="0"/>
    <x v="40"/>
    <n v="91"/>
    <n v="32.619999999999997"/>
    <n v="256.10000000000002"/>
    <n v="110"/>
    <n v="21.77"/>
    <x v="369"/>
    <n v="101"/>
    <n v="9.17"/>
    <n v="14.3"/>
    <n v="6"/>
    <n v="3.86"/>
    <n v="1"/>
    <x v="1"/>
  </r>
  <r>
    <x v="41"/>
    <x v="73"/>
    <x v="0"/>
    <x v="1"/>
    <x v="1"/>
    <n v="0"/>
    <x v="370"/>
    <n v="113"/>
    <n v="22.22"/>
    <n v="260.60000000000002"/>
    <n v="122"/>
    <n v="22.15"/>
    <x v="370"/>
    <n v="98"/>
    <n v="10.99"/>
    <n v="9.4"/>
    <n v="2"/>
    <n v="2.54"/>
    <n v="2"/>
    <x v="1"/>
  </r>
  <r>
    <x v="8"/>
    <x v="131"/>
    <x v="0"/>
    <x v="0"/>
    <x v="0"/>
    <n v="33"/>
    <x v="371"/>
    <n v="104"/>
    <n v="20.329999999999998"/>
    <n v="278.7"/>
    <n v="88"/>
    <n v="23.69"/>
    <x v="371"/>
    <n v="175"/>
    <n v="11.85"/>
    <n v="5.9"/>
    <n v="2"/>
    <n v="1.59"/>
    <n v="2"/>
    <x v="0"/>
  </r>
  <r>
    <x v="24"/>
    <x v="149"/>
    <x v="1"/>
    <x v="0"/>
    <x v="1"/>
    <n v="0"/>
    <x v="372"/>
    <n v="93"/>
    <n v="46.51"/>
    <n v="114.6"/>
    <n v="116"/>
    <n v="9.74"/>
    <x v="372"/>
    <n v="120"/>
    <n v="11.28"/>
    <n v="8.1999999999999993"/>
    <n v="4"/>
    <n v="2.21"/>
    <n v="1"/>
    <x v="0"/>
  </r>
  <r>
    <x v="15"/>
    <x v="12"/>
    <x v="0"/>
    <x v="1"/>
    <x v="1"/>
    <n v="0"/>
    <x v="373"/>
    <n v="114"/>
    <n v="26.54"/>
    <n v="180.3"/>
    <n v="63"/>
    <n v="15.33"/>
    <x v="373"/>
    <n v="115"/>
    <n v="8.08"/>
    <n v="11.1"/>
    <n v="9"/>
    <n v="3"/>
    <n v="2"/>
    <x v="0"/>
  </r>
  <r>
    <x v="41"/>
    <x v="3"/>
    <x v="1"/>
    <x v="1"/>
    <x v="1"/>
    <n v="0"/>
    <x v="37"/>
    <n v="61"/>
    <n v="35.92"/>
    <n v="105.6"/>
    <n v="119"/>
    <n v="8.98"/>
    <x v="374"/>
    <n v="63"/>
    <n v="7.92"/>
    <n v="9.6999999999999993"/>
    <n v="4"/>
    <n v="2.62"/>
    <n v="4"/>
    <x v="1"/>
  </r>
  <r>
    <x v="32"/>
    <x v="49"/>
    <x v="0"/>
    <x v="0"/>
    <x v="0"/>
    <n v="23"/>
    <x v="374"/>
    <n v="102"/>
    <n v="19.43"/>
    <n v="190.3"/>
    <n v="103"/>
    <n v="16.18"/>
    <x v="232"/>
    <n v="111"/>
    <n v="10.82"/>
    <n v="12.6"/>
    <n v="7"/>
    <n v="3.4"/>
    <n v="3"/>
    <x v="0"/>
  </r>
  <r>
    <x v="28"/>
    <x v="67"/>
    <x v="0"/>
    <x v="1"/>
    <x v="1"/>
    <n v="0"/>
    <x v="375"/>
    <n v="61"/>
    <n v="36.869999999999997"/>
    <n v="207.4"/>
    <n v="120"/>
    <n v="17.63"/>
    <x v="203"/>
    <n v="110"/>
    <n v="9.98"/>
    <n v="17.5"/>
    <n v="5"/>
    <n v="4.7300000000000004"/>
    <n v="1"/>
    <x v="1"/>
  </r>
  <r>
    <x v="28"/>
    <x v="143"/>
    <x v="0"/>
    <x v="1"/>
    <x v="0"/>
    <n v="26"/>
    <x v="169"/>
    <n v="138"/>
    <n v="36.92"/>
    <n v="145.5"/>
    <n v="111"/>
    <n v="12.37"/>
    <x v="375"/>
    <n v="76"/>
    <n v="12.63"/>
    <n v="9.3000000000000007"/>
    <n v="3"/>
    <n v="2.5099999999999998"/>
    <n v="0"/>
    <x v="0"/>
  </r>
  <r>
    <x v="36"/>
    <x v="62"/>
    <x v="2"/>
    <x v="0"/>
    <x v="1"/>
    <n v="0"/>
    <x v="376"/>
    <n v="97"/>
    <n v="35.07"/>
    <n v="154.9"/>
    <n v="98"/>
    <n v="13.17"/>
    <x v="322"/>
    <n v="82"/>
    <n v="11.86"/>
    <n v="12.4"/>
    <n v="12"/>
    <n v="3.35"/>
    <n v="0"/>
    <x v="0"/>
  </r>
  <r>
    <x v="22"/>
    <x v="70"/>
    <x v="0"/>
    <x v="0"/>
    <x v="1"/>
    <n v="0"/>
    <x v="377"/>
    <n v="66"/>
    <n v="27.08"/>
    <n v="125.9"/>
    <n v="75"/>
    <n v="10.7"/>
    <x v="376"/>
    <n v="76"/>
    <n v="11.79"/>
    <n v="11.1"/>
    <n v="5"/>
    <n v="3"/>
    <n v="1"/>
    <x v="0"/>
  </r>
  <r>
    <x v="0"/>
    <x v="27"/>
    <x v="0"/>
    <x v="0"/>
    <x v="0"/>
    <n v="31"/>
    <x v="378"/>
    <n v="88"/>
    <n v="24.33"/>
    <n v="236.6"/>
    <n v="65"/>
    <n v="20.11"/>
    <x v="28"/>
    <n v="120"/>
    <n v="10.25"/>
    <n v="11.4"/>
    <n v="5"/>
    <n v="3.08"/>
    <n v="2"/>
    <x v="0"/>
  </r>
  <r>
    <x v="4"/>
    <x v="73"/>
    <x v="0"/>
    <x v="0"/>
    <x v="1"/>
    <n v="0"/>
    <x v="35"/>
    <n v="122"/>
    <n v="26.18"/>
    <n v="329.8"/>
    <n v="88"/>
    <n v="28.03"/>
    <x v="377"/>
    <n v="117"/>
    <n v="12.96"/>
    <n v="5.6"/>
    <n v="2"/>
    <n v="1.51"/>
    <n v="3"/>
    <x v="1"/>
  </r>
  <r>
    <x v="45"/>
    <x v="118"/>
    <x v="1"/>
    <x v="0"/>
    <x v="0"/>
    <n v="24"/>
    <x v="379"/>
    <n v="69"/>
    <n v="31.72"/>
    <n v="222"/>
    <n v="116"/>
    <n v="18.87"/>
    <x v="187"/>
    <n v="138"/>
    <n v="10.57"/>
    <n v="11.6"/>
    <n v="5"/>
    <n v="3.13"/>
    <n v="1"/>
    <x v="0"/>
  </r>
  <r>
    <x v="42"/>
    <x v="98"/>
    <x v="0"/>
    <x v="0"/>
    <x v="0"/>
    <n v="26"/>
    <x v="380"/>
    <n v="114"/>
    <n v="29.04"/>
    <n v="199.5"/>
    <n v="125"/>
    <n v="16.96"/>
    <x v="378"/>
    <n v="98"/>
    <n v="7.64"/>
    <n v="9.6"/>
    <n v="5"/>
    <n v="2.59"/>
    <n v="5"/>
    <x v="1"/>
  </r>
  <r>
    <x v="39"/>
    <x v="71"/>
    <x v="1"/>
    <x v="0"/>
    <x v="0"/>
    <n v="17"/>
    <x v="381"/>
    <n v="102"/>
    <n v="21.08"/>
    <n v="202.9"/>
    <n v="81"/>
    <n v="17.25"/>
    <x v="379"/>
    <n v="129"/>
    <n v="9.23"/>
    <n v="12.3"/>
    <n v="3"/>
    <n v="3.32"/>
    <n v="1"/>
    <x v="0"/>
  </r>
  <r>
    <x v="44"/>
    <x v="15"/>
    <x v="0"/>
    <x v="0"/>
    <x v="1"/>
    <n v="0"/>
    <x v="259"/>
    <n v="94"/>
    <n v="33.71"/>
    <n v="279.3"/>
    <n v="101"/>
    <n v="23.74"/>
    <x v="380"/>
    <n v="87"/>
    <n v="6.58"/>
    <n v="14.8"/>
    <n v="8"/>
    <n v="4"/>
    <n v="3"/>
    <x v="0"/>
  </r>
  <r>
    <x v="13"/>
    <x v="86"/>
    <x v="1"/>
    <x v="0"/>
    <x v="1"/>
    <n v="0"/>
    <x v="382"/>
    <n v="101"/>
    <n v="29.38"/>
    <n v="204.8"/>
    <n v="97"/>
    <n v="17.41"/>
    <x v="381"/>
    <n v="90"/>
    <n v="10.84"/>
    <n v="9.1"/>
    <n v="8"/>
    <n v="2.46"/>
    <n v="2"/>
    <x v="0"/>
  </r>
  <r>
    <x v="29"/>
    <x v="150"/>
    <x v="0"/>
    <x v="0"/>
    <x v="0"/>
    <n v="30"/>
    <x v="383"/>
    <n v="74"/>
    <n v="36.96"/>
    <n v="213.8"/>
    <n v="86"/>
    <n v="18.170000000000002"/>
    <x v="382"/>
    <n v="104"/>
    <n v="10.220000000000001"/>
    <n v="6.6"/>
    <n v="3"/>
    <n v="1.78"/>
    <n v="0"/>
    <x v="0"/>
  </r>
  <r>
    <x v="43"/>
    <x v="37"/>
    <x v="1"/>
    <x v="1"/>
    <x v="0"/>
    <n v="29"/>
    <x v="384"/>
    <n v="113"/>
    <n v="45.2"/>
    <n v="215.8"/>
    <n v="94"/>
    <n v="18.34"/>
    <x v="383"/>
    <n v="82"/>
    <n v="4.8600000000000003"/>
    <n v="14"/>
    <n v="12"/>
    <n v="3.78"/>
    <n v="0"/>
    <x v="1"/>
  </r>
  <r>
    <x v="42"/>
    <x v="39"/>
    <x v="2"/>
    <x v="0"/>
    <x v="1"/>
    <n v="0"/>
    <x v="346"/>
    <n v="100"/>
    <n v="16.690000000000001"/>
    <n v="307.2"/>
    <n v="88"/>
    <n v="26.11"/>
    <x v="384"/>
    <n v="120"/>
    <n v="8.2100000000000009"/>
    <n v="7.6"/>
    <n v="1"/>
    <n v="2.0499999999999998"/>
    <n v="2"/>
    <x v="0"/>
  </r>
  <r>
    <x v="2"/>
    <x v="36"/>
    <x v="1"/>
    <x v="0"/>
    <x v="1"/>
    <n v="0"/>
    <x v="264"/>
    <n v="68"/>
    <n v="36.5"/>
    <n v="158.6"/>
    <n v="138"/>
    <n v="13.48"/>
    <x v="385"/>
    <n v="114"/>
    <n v="5.55"/>
    <n v="9.4"/>
    <n v="4"/>
    <n v="2.54"/>
    <n v="2"/>
    <x v="0"/>
  </r>
  <r>
    <x v="36"/>
    <x v="137"/>
    <x v="0"/>
    <x v="0"/>
    <x v="1"/>
    <n v="0"/>
    <x v="385"/>
    <n v="92"/>
    <n v="28.59"/>
    <n v="224.7"/>
    <n v="100"/>
    <n v="19.100000000000001"/>
    <x v="386"/>
    <n v="99"/>
    <n v="7.63"/>
    <n v="12.9"/>
    <n v="3"/>
    <n v="3.48"/>
    <n v="1"/>
    <x v="0"/>
  </r>
  <r>
    <x v="26"/>
    <x v="70"/>
    <x v="1"/>
    <x v="0"/>
    <x v="1"/>
    <n v="0"/>
    <x v="386"/>
    <n v="97"/>
    <n v="34.49"/>
    <n v="153.80000000000001"/>
    <n v="104"/>
    <n v="13.07"/>
    <x v="387"/>
    <n v="92"/>
    <n v="5.1100000000000003"/>
    <n v="9"/>
    <n v="3"/>
    <n v="2.4300000000000002"/>
    <n v="3"/>
    <x v="0"/>
  </r>
  <r>
    <x v="6"/>
    <x v="126"/>
    <x v="0"/>
    <x v="0"/>
    <x v="1"/>
    <n v="0"/>
    <x v="387"/>
    <n v="108"/>
    <n v="44.44"/>
    <n v="154.5"/>
    <n v="102"/>
    <n v="13.13"/>
    <x v="388"/>
    <n v="90"/>
    <n v="5.89"/>
    <n v="11.6"/>
    <n v="2"/>
    <n v="3.13"/>
    <n v="1"/>
    <x v="0"/>
  </r>
  <r>
    <x v="18"/>
    <x v="105"/>
    <x v="2"/>
    <x v="0"/>
    <x v="1"/>
    <n v="0"/>
    <x v="388"/>
    <n v="86"/>
    <n v="12.46"/>
    <n v="161.4"/>
    <n v="82"/>
    <n v="13.72"/>
    <x v="389"/>
    <n v="76"/>
    <n v="10.78"/>
    <n v="8.1999999999999993"/>
    <n v="3"/>
    <n v="2.21"/>
    <n v="4"/>
    <x v="1"/>
  </r>
  <r>
    <x v="40"/>
    <x v="66"/>
    <x v="1"/>
    <x v="0"/>
    <x v="0"/>
    <n v="27"/>
    <x v="389"/>
    <n v="84"/>
    <n v="43.13"/>
    <n v="229.2"/>
    <n v="109"/>
    <n v="19.48"/>
    <x v="390"/>
    <n v="123"/>
    <n v="8.57"/>
    <n v="9.1999999999999993"/>
    <n v="5"/>
    <n v="2.48"/>
    <n v="7"/>
    <x v="0"/>
  </r>
  <r>
    <x v="4"/>
    <x v="72"/>
    <x v="1"/>
    <x v="0"/>
    <x v="1"/>
    <n v="0"/>
    <x v="390"/>
    <n v="108"/>
    <n v="7.65"/>
    <n v="151.30000000000001"/>
    <n v="74"/>
    <n v="12.86"/>
    <x v="391"/>
    <n v="94"/>
    <n v="6.88"/>
    <n v="9.8000000000000007"/>
    <n v="6"/>
    <n v="2.65"/>
    <n v="2"/>
    <x v="0"/>
  </r>
  <r>
    <x v="47"/>
    <x v="137"/>
    <x v="2"/>
    <x v="0"/>
    <x v="1"/>
    <n v="0"/>
    <x v="391"/>
    <n v="105"/>
    <n v="39.32"/>
    <n v="171.7"/>
    <n v="108"/>
    <n v="14.59"/>
    <x v="392"/>
    <n v="136"/>
    <n v="3.05"/>
    <n v="13"/>
    <n v="6"/>
    <n v="3.51"/>
    <n v="1"/>
    <x v="0"/>
  </r>
  <r>
    <x v="28"/>
    <x v="150"/>
    <x v="2"/>
    <x v="0"/>
    <x v="1"/>
    <n v="0"/>
    <x v="392"/>
    <n v="88"/>
    <n v="38.659999999999997"/>
    <n v="182.5"/>
    <n v="100"/>
    <n v="15.51"/>
    <x v="304"/>
    <n v="134"/>
    <n v="8.6300000000000008"/>
    <n v="12.5"/>
    <n v="3"/>
    <n v="3.38"/>
    <n v="0"/>
    <x v="0"/>
  </r>
  <r>
    <x v="1"/>
    <x v="11"/>
    <x v="0"/>
    <x v="0"/>
    <x v="0"/>
    <n v="22"/>
    <x v="393"/>
    <n v="126"/>
    <n v="6.95"/>
    <n v="133.4"/>
    <n v="90"/>
    <n v="11.34"/>
    <x v="393"/>
    <n v="91"/>
    <n v="11.89"/>
    <n v="11.9"/>
    <n v="7"/>
    <n v="3.21"/>
    <n v="0"/>
    <x v="0"/>
  </r>
  <r>
    <x v="12"/>
    <x v="57"/>
    <x v="0"/>
    <x v="0"/>
    <x v="1"/>
    <n v="0"/>
    <x v="33"/>
    <n v="133"/>
    <n v="21.22"/>
    <n v="157.30000000000001"/>
    <n v="143"/>
    <n v="13.37"/>
    <x v="394"/>
    <n v="72"/>
    <n v="8.9700000000000006"/>
    <n v="8.6"/>
    <n v="4"/>
    <n v="2.3199999999999998"/>
    <n v="2"/>
    <x v="0"/>
  </r>
  <r>
    <x v="38"/>
    <x v="108"/>
    <x v="2"/>
    <x v="1"/>
    <x v="1"/>
    <n v="0"/>
    <x v="394"/>
    <n v="110"/>
    <n v="11.65"/>
    <n v="337.1"/>
    <n v="115"/>
    <n v="28.65"/>
    <x v="324"/>
    <n v="99"/>
    <n v="9.23"/>
    <n v="12.1"/>
    <n v="9"/>
    <n v="3.27"/>
    <n v="0"/>
    <x v="0"/>
  </r>
  <r>
    <x v="43"/>
    <x v="16"/>
    <x v="0"/>
    <x v="0"/>
    <x v="1"/>
    <n v="0"/>
    <x v="395"/>
    <n v="112"/>
    <n v="27.71"/>
    <n v="219.1"/>
    <n v="89"/>
    <n v="18.62"/>
    <x v="395"/>
    <n v="66"/>
    <n v="10.5"/>
    <n v="6.7"/>
    <n v="3"/>
    <n v="1.81"/>
    <n v="2"/>
    <x v="0"/>
  </r>
  <r>
    <x v="27"/>
    <x v="28"/>
    <x v="0"/>
    <x v="0"/>
    <x v="0"/>
    <n v="38"/>
    <x v="396"/>
    <n v="61"/>
    <n v="36.33"/>
    <n v="253"/>
    <n v="104"/>
    <n v="21.51"/>
    <x v="396"/>
    <n v="73"/>
    <n v="9.35"/>
    <n v="10.7"/>
    <n v="5"/>
    <n v="2.89"/>
    <n v="2"/>
    <x v="0"/>
  </r>
  <r>
    <x v="2"/>
    <x v="41"/>
    <x v="0"/>
    <x v="0"/>
    <x v="0"/>
    <n v="36"/>
    <x v="397"/>
    <n v="117"/>
    <n v="34.22"/>
    <n v="42.2"/>
    <n v="78"/>
    <n v="3.59"/>
    <x v="397"/>
    <n v="104"/>
    <n v="5.66"/>
    <n v="5.4"/>
    <n v="3"/>
    <n v="1.46"/>
    <n v="1"/>
    <x v="0"/>
  </r>
  <r>
    <x v="44"/>
    <x v="136"/>
    <x v="1"/>
    <x v="0"/>
    <x v="1"/>
    <n v="0"/>
    <x v="398"/>
    <n v="101"/>
    <n v="8.23"/>
    <n v="281.10000000000002"/>
    <n v="138"/>
    <n v="23.89"/>
    <x v="398"/>
    <n v="87"/>
    <n v="9.83"/>
    <n v="18.2"/>
    <n v="1"/>
    <n v="4.91"/>
    <n v="1"/>
    <x v="0"/>
  </r>
  <r>
    <x v="30"/>
    <x v="151"/>
    <x v="0"/>
    <x v="0"/>
    <x v="0"/>
    <n v="22"/>
    <x v="399"/>
    <n v="93"/>
    <n v="28.31"/>
    <n v="183"/>
    <n v="92"/>
    <n v="15.56"/>
    <x v="399"/>
    <n v="102"/>
    <n v="5.44"/>
    <n v="8.5"/>
    <n v="3"/>
    <n v="2.2999999999999998"/>
    <n v="0"/>
    <x v="0"/>
  </r>
  <r>
    <x v="27"/>
    <x v="148"/>
    <x v="0"/>
    <x v="0"/>
    <x v="1"/>
    <n v="0"/>
    <x v="400"/>
    <n v="126"/>
    <n v="36.82"/>
    <n v="190.8"/>
    <n v="104"/>
    <n v="16.22"/>
    <x v="400"/>
    <n v="123"/>
    <n v="10.11"/>
    <n v="12.4"/>
    <n v="8"/>
    <n v="3.35"/>
    <n v="0"/>
    <x v="0"/>
  </r>
  <r>
    <x v="11"/>
    <x v="33"/>
    <x v="1"/>
    <x v="0"/>
    <x v="1"/>
    <n v="0"/>
    <x v="401"/>
    <n v="113"/>
    <n v="18.329999999999998"/>
    <n v="216.6"/>
    <n v="125"/>
    <n v="18.41"/>
    <x v="401"/>
    <n v="92"/>
    <n v="9.7899999999999991"/>
    <n v="9.9"/>
    <n v="3"/>
    <n v="2.67"/>
    <n v="2"/>
    <x v="0"/>
  </r>
  <r>
    <x v="43"/>
    <x v="152"/>
    <x v="1"/>
    <x v="0"/>
    <x v="0"/>
    <n v="28"/>
    <x v="402"/>
    <n v="94"/>
    <n v="24.02"/>
    <n v="168"/>
    <n v="108"/>
    <n v="14.28"/>
    <x v="387"/>
    <n v="84"/>
    <n v="5.1100000000000003"/>
    <n v="7.8"/>
    <n v="2"/>
    <n v="2.11"/>
    <n v="1"/>
    <x v="0"/>
  </r>
  <r>
    <x v="8"/>
    <x v="50"/>
    <x v="0"/>
    <x v="0"/>
    <x v="0"/>
    <n v="29"/>
    <x v="152"/>
    <n v="77"/>
    <n v="35.68"/>
    <n v="158"/>
    <n v="52"/>
    <n v="13.43"/>
    <x v="402"/>
    <n v="113"/>
    <n v="6.39"/>
    <n v="6.6"/>
    <n v="1"/>
    <n v="1.78"/>
    <n v="0"/>
    <x v="0"/>
  </r>
  <r>
    <x v="35"/>
    <x v="153"/>
    <x v="0"/>
    <x v="1"/>
    <x v="0"/>
    <n v="20"/>
    <x v="403"/>
    <n v="120"/>
    <n v="40.380000000000003"/>
    <n v="253.4"/>
    <n v="94"/>
    <n v="21.54"/>
    <x v="403"/>
    <n v="80"/>
    <n v="11.93"/>
    <n v="14.2"/>
    <n v="3"/>
    <n v="3.83"/>
    <n v="9"/>
    <x v="1"/>
  </r>
  <r>
    <x v="33"/>
    <x v="154"/>
    <x v="0"/>
    <x v="0"/>
    <x v="1"/>
    <n v="0"/>
    <x v="404"/>
    <n v="109"/>
    <n v="39.869999999999997"/>
    <n v="216.5"/>
    <n v="129"/>
    <n v="18.399999999999999"/>
    <x v="404"/>
    <n v="94"/>
    <n v="8.6199999999999992"/>
    <n v="3.5"/>
    <n v="6"/>
    <n v="0.95"/>
    <n v="3"/>
    <x v="0"/>
  </r>
  <r>
    <x v="24"/>
    <x v="134"/>
    <x v="2"/>
    <x v="0"/>
    <x v="0"/>
    <n v="31"/>
    <x v="405"/>
    <n v="90"/>
    <n v="17.53"/>
    <n v="243"/>
    <n v="135"/>
    <n v="20.66"/>
    <x v="405"/>
    <n v="92"/>
    <n v="3.44"/>
    <n v="12.2"/>
    <n v="8"/>
    <n v="3.29"/>
    <n v="3"/>
    <x v="0"/>
  </r>
  <r>
    <x v="8"/>
    <x v="11"/>
    <x v="2"/>
    <x v="0"/>
    <x v="0"/>
    <n v="27"/>
    <x v="406"/>
    <n v="106"/>
    <n v="22.02"/>
    <n v="248.9"/>
    <n v="90"/>
    <n v="21.16"/>
    <x v="406"/>
    <n v="115"/>
    <n v="12.06"/>
    <n v="11.9"/>
    <n v="3"/>
    <n v="3.21"/>
    <n v="1"/>
    <x v="0"/>
  </r>
  <r>
    <x v="26"/>
    <x v="155"/>
    <x v="2"/>
    <x v="1"/>
    <x v="1"/>
    <n v="0"/>
    <x v="407"/>
    <n v="90"/>
    <n v="47.57"/>
    <n v="248.7"/>
    <n v="91"/>
    <n v="21.14"/>
    <x v="407"/>
    <n v="118"/>
    <n v="7.69"/>
    <n v="8.4"/>
    <n v="10"/>
    <n v="2.27"/>
    <n v="2"/>
    <x v="1"/>
  </r>
  <r>
    <x v="39"/>
    <x v="11"/>
    <x v="2"/>
    <x v="1"/>
    <x v="0"/>
    <n v="41"/>
    <x v="408"/>
    <n v="91"/>
    <n v="23.26"/>
    <n v="200.8"/>
    <n v="61"/>
    <n v="17.07"/>
    <x v="408"/>
    <n v="67"/>
    <n v="6.02"/>
    <n v="10.3"/>
    <n v="9"/>
    <n v="2.78"/>
    <n v="5"/>
    <x v="1"/>
  </r>
  <r>
    <x v="49"/>
    <x v="156"/>
    <x v="0"/>
    <x v="0"/>
    <x v="0"/>
    <n v="31"/>
    <x v="409"/>
    <n v="54"/>
    <n v="17.02"/>
    <n v="246.3"/>
    <n v="97"/>
    <n v="20.94"/>
    <x v="281"/>
    <n v="131"/>
    <n v="11.48"/>
    <n v="5.9"/>
    <n v="3"/>
    <n v="1.59"/>
    <n v="0"/>
    <x v="0"/>
  </r>
  <r>
    <x v="2"/>
    <x v="4"/>
    <x v="1"/>
    <x v="0"/>
    <x v="0"/>
    <n v="31"/>
    <x v="137"/>
    <n v="63"/>
    <n v="40.31"/>
    <n v="205.6"/>
    <n v="117"/>
    <n v="17.48"/>
    <x v="409"/>
    <n v="85"/>
    <n v="8.85"/>
    <n v="10.1"/>
    <n v="5"/>
    <n v="2.73"/>
    <n v="4"/>
    <x v="0"/>
  </r>
  <r>
    <x v="23"/>
    <x v="133"/>
    <x v="2"/>
    <x v="0"/>
    <x v="1"/>
    <n v="0"/>
    <x v="410"/>
    <n v="112"/>
    <n v="48.98"/>
    <n v="258"/>
    <n v="92"/>
    <n v="21.93"/>
    <x v="410"/>
    <n v="90"/>
    <n v="8.66"/>
    <n v="10.199999999999999"/>
    <n v="4"/>
    <n v="2.75"/>
    <n v="3"/>
    <x v="1"/>
  </r>
  <r>
    <x v="44"/>
    <x v="9"/>
    <x v="0"/>
    <x v="0"/>
    <x v="0"/>
    <n v="25"/>
    <x v="411"/>
    <n v="84"/>
    <n v="33.08"/>
    <n v="119.9"/>
    <n v="103"/>
    <n v="10.19"/>
    <x v="261"/>
    <n v="75"/>
    <n v="7.9"/>
    <n v="13.1"/>
    <n v="2"/>
    <n v="3.54"/>
    <n v="2"/>
    <x v="0"/>
  </r>
  <r>
    <x v="14"/>
    <x v="142"/>
    <x v="1"/>
    <x v="0"/>
    <x v="0"/>
    <n v="20"/>
    <x v="412"/>
    <n v="110"/>
    <n v="33.07"/>
    <n v="213.7"/>
    <n v="89"/>
    <n v="18.16"/>
    <x v="130"/>
    <n v="92"/>
    <n v="10.65"/>
    <n v="9.5"/>
    <n v="2"/>
    <n v="2.57"/>
    <n v="1"/>
    <x v="0"/>
  </r>
  <r>
    <x v="10"/>
    <x v="9"/>
    <x v="1"/>
    <x v="0"/>
    <x v="1"/>
    <n v="0"/>
    <x v="413"/>
    <n v="96"/>
    <n v="29.6"/>
    <n v="251.1"/>
    <n v="94"/>
    <n v="21.34"/>
    <x v="411"/>
    <n v="123"/>
    <n v="11.59"/>
    <n v="8.3000000000000007"/>
    <n v="5"/>
    <n v="2.2400000000000002"/>
    <n v="2"/>
    <x v="1"/>
  </r>
  <r>
    <x v="16"/>
    <x v="41"/>
    <x v="0"/>
    <x v="0"/>
    <x v="1"/>
    <n v="0"/>
    <x v="414"/>
    <n v="97"/>
    <n v="22.41"/>
    <n v="136.69999999999999"/>
    <n v="100"/>
    <n v="11.62"/>
    <x v="412"/>
    <n v="119"/>
    <n v="13.87"/>
    <n v="7.7"/>
    <n v="6"/>
    <n v="2.08"/>
    <n v="2"/>
    <x v="0"/>
  </r>
  <r>
    <x v="39"/>
    <x v="62"/>
    <x v="0"/>
    <x v="0"/>
    <x v="1"/>
    <n v="0"/>
    <x v="415"/>
    <n v="103"/>
    <n v="27.3"/>
    <n v="237"/>
    <n v="109"/>
    <n v="20.149999999999999"/>
    <x v="249"/>
    <n v="88"/>
    <n v="11.03"/>
    <n v="10.7"/>
    <n v="1"/>
    <n v="2.89"/>
    <n v="1"/>
    <x v="0"/>
  </r>
  <r>
    <x v="19"/>
    <x v="63"/>
    <x v="1"/>
    <x v="0"/>
    <x v="0"/>
    <n v="28"/>
    <x v="416"/>
    <n v="88"/>
    <n v="34.119999999999997"/>
    <n v="264.2"/>
    <n v="116"/>
    <n v="22.46"/>
    <x v="413"/>
    <n v="102"/>
    <n v="7.77"/>
    <n v="9.1"/>
    <n v="5"/>
    <n v="2.46"/>
    <n v="1"/>
    <x v="0"/>
  </r>
  <r>
    <x v="12"/>
    <x v="63"/>
    <x v="0"/>
    <x v="0"/>
    <x v="1"/>
    <n v="0"/>
    <x v="417"/>
    <n v="106"/>
    <n v="24.75"/>
    <n v="98.3"/>
    <n v="106"/>
    <n v="8.36"/>
    <x v="414"/>
    <n v="83"/>
    <n v="10.39"/>
    <n v="10.9"/>
    <n v="5"/>
    <n v="2.94"/>
    <n v="1"/>
    <x v="0"/>
  </r>
  <r>
    <x v="49"/>
    <x v="103"/>
    <x v="0"/>
    <x v="0"/>
    <x v="0"/>
    <n v="29"/>
    <x v="418"/>
    <n v="104"/>
    <n v="39"/>
    <n v="257.39999999999998"/>
    <n v="84"/>
    <n v="21.88"/>
    <x v="415"/>
    <n v="119"/>
    <n v="10.42"/>
    <n v="8"/>
    <n v="1"/>
    <n v="2.16"/>
    <n v="2"/>
    <x v="0"/>
  </r>
  <r>
    <x v="41"/>
    <x v="35"/>
    <x v="2"/>
    <x v="0"/>
    <x v="1"/>
    <n v="0"/>
    <x v="419"/>
    <n v="76"/>
    <n v="35.869999999999997"/>
    <n v="189"/>
    <n v="100"/>
    <n v="16.07"/>
    <x v="416"/>
    <n v="102"/>
    <n v="5.54"/>
    <n v="4.7"/>
    <n v="4"/>
    <n v="1.27"/>
    <n v="3"/>
    <x v="0"/>
  </r>
  <r>
    <x v="17"/>
    <x v="3"/>
    <x v="2"/>
    <x v="0"/>
    <x v="0"/>
    <n v="37"/>
    <x v="420"/>
    <n v="97"/>
    <n v="20.66"/>
    <n v="271.39999999999998"/>
    <n v="110"/>
    <n v="23.07"/>
    <x v="417"/>
    <n v="97"/>
    <n v="11.19"/>
    <n v="11.3"/>
    <n v="5"/>
    <n v="3.05"/>
    <n v="2"/>
    <x v="0"/>
  </r>
  <r>
    <x v="24"/>
    <x v="13"/>
    <x v="2"/>
    <x v="1"/>
    <x v="1"/>
    <n v="0"/>
    <x v="421"/>
    <n v="73"/>
    <n v="36.72"/>
    <n v="188.2"/>
    <n v="117"/>
    <n v="16"/>
    <x v="418"/>
    <n v="98"/>
    <n v="6.62"/>
    <n v="3.6"/>
    <n v="7"/>
    <n v="0.97"/>
    <n v="2"/>
    <x v="0"/>
  </r>
  <r>
    <x v="7"/>
    <x v="65"/>
    <x v="2"/>
    <x v="0"/>
    <x v="1"/>
    <n v="0"/>
    <x v="422"/>
    <n v="88"/>
    <n v="49.81"/>
    <n v="160.6"/>
    <n v="101"/>
    <n v="13.65"/>
    <x v="419"/>
    <n v="87"/>
    <n v="6.48"/>
    <n v="10"/>
    <n v="6"/>
    <n v="2.7"/>
    <n v="2"/>
    <x v="0"/>
  </r>
  <r>
    <x v="29"/>
    <x v="97"/>
    <x v="2"/>
    <x v="0"/>
    <x v="1"/>
    <n v="0"/>
    <x v="119"/>
    <n v="108"/>
    <n v="30.86"/>
    <n v="196.9"/>
    <n v="87"/>
    <n v="16.739999999999998"/>
    <x v="85"/>
    <n v="119"/>
    <n v="8.42"/>
    <n v="10.3"/>
    <n v="2"/>
    <n v="2.78"/>
    <n v="1"/>
    <x v="0"/>
  </r>
  <r>
    <x v="35"/>
    <x v="157"/>
    <x v="0"/>
    <x v="0"/>
    <x v="0"/>
    <n v="26"/>
    <x v="423"/>
    <n v="107"/>
    <n v="12.63"/>
    <n v="177.3"/>
    <n v="116"/>
    <n v="15.07"/>
    <x v="420"/>
    <n v="90"/>
    <n v="13.33"/>
    <n v="14.5"/>
    <n v="3"/>
    <n v="3.92"/>
    <n v="2"/>
    <x v="0"/>
  </r>
  <r>
    <x v="26"/>
    <x v="133"/>
    <x v="0"/>
    <x v="1"/>
    <x v="1"/>
    <n v="0"/>
    <x v="424"/>
    <n v="92"/>
    <n v="10.59"/>
    <n v="275"/>
    <n v="82"/>
    <n v="23.38"/>
    <x v="421"/>
    <n v="108"/>
    <n v="6.24"/>
    <n v="10.8"/>
    <n v="3"/>
    <n v="2.92"/>
    <n v="1"/>
    <x v="0"/>
  </r>
  <r>
    <x v="15"/>
    <x v="32"/>
    <x v="1"/>
    <x v="0"/>
    <x v="0"/>
    <n v="31"/>
    <x v="425"/>
    <n v="88"/>
    <n v="38.86"/>
    <n v="248.5"/>
    <n v="109"/>
    <n v="21.12"/>
    <x v="422"/>
    <n v="124"/>
    <n v="7.52"/>
    <n v="9"/>
    <n v="1"/>
    <n v="2.4300000000000002"/>
    <n v="3"/>
    <x v="0"/>
  </r>
  <r>
    <x v="6"/>
    <x v="133"/>
    <x v="2"/>
    <x v="0"/>
    <x v="1"/>
    <n v="0"/>
    <x v="426"/>
    <n v="121"/>
    <n v="38.78"/>
    <n v="276.5"/>
    <n v="79"/>
    <n v="23.5"/>
    <x v="423"/>
    <n v="77"/>
    <n v="12.59"/>
    <n v="9.9"/>
    <n v="5"/>
    <n v="2.67"/>
    <n v="2"/>
    <x v="1"/>
  </r>
  <r>
    <x v="32"/>
    <x v="113"/>
    <x v="0"/>
    <x v="0"/>
    <x v="0"/>
    <n v="36"/>
    <x v="427"/>
    <n v="90"/>
    <n v="52.68"/>
    <n v="200.3"/>
    <n v="89"/>
    <n v="17.03"/>
    <x v="240"/>
    <n v="105"/>
    <n v="8.26"/>
    <n v="14.2"/>
    <n v="2"/>
    <n v="3.83"/>
    <n v="1"/>
    <x v="0"/>
  </r>
  <r>
    <x v="27"/>
    <x v="77"/>
    <x v="1"/>
    <x v="0"/>
    <x v="1"/>
    <n v="0"/>
    <x v="360"/>
    <n v="112"/>
    <n v="25.47"/>
    <n v="180"/>
    <n v="93"/>
    <n v="15.3"/>
    <x v="424"/>
    <n v="119"/>
    <n v="6.3"/>
    <n v="11.7"/>
    <n v="4"/>
    <n v="3.16"/>
    <n v="2"/>
    <x v="0"/>
  </r>
  <r>
    <x v="16"/>
    <x v="53"/>
    <x v="1"/>
    <x v="0"/>
    <x v="0"/>
    <n v="30"/>
    <x v="428"/>
    <n v="76"/>
    <n v="31.25"/>
    <n v="229.7"/>
    <n v="95"/>
    <n v="19.52"/>
    <x v="220"/>
    <n v="124"/>
    <n v="6.48"/>
    <n v="7.7"/>
    <n v="3"/>
    <n v="2.08"/>
    <n v="1"/>
    <x v="0"/>
  </r>
  <r>
    <x v="49"/>
    <x v="145"/>
    <x v="1"/>
    <x v="0"/>
    <x v="0"/>
    <n v="21"/>
    <x v="429"/>
    <n v="108"/>
    <n v="31.74"/>
    <n v="335"/>
    <n v="86"/>
    <n v="28.48"/>
    <x v="85"/>
    <n v="119"/>
    <n v="8.42"/>
    <n v="16.5"/>
    <n v="4"/>
    <n v="4.46"/>
    <n v="1"/>
    <x v="0"/>
  </r>
  <r>
    <x v="7"/>
    <x v="48"/>
    <x v="0"/>
    <x v="0"/>
    <x v="1"/>
    <n v="0"/>
    <x v="430"/>
    <n v="151"/>
    <n v="35.6"/>
    <n v="347.3"/>
    <n v="113"/>
    <n v="29.52"/>
    <x v="425"/>
    <n v="116"/>
    <n v="11.07"/>
    <n v="7.4"/>
    <n v="2"/>
    <n v="2"/>
    <n v="1"/>
    <x v="1"/>
  </r>
  <r>
    <x v="48"/>
    <x v="158"/>
    <x v="0"/>
    <x v="0"/>
    <x v="0"/>
    <n v="25"/>
    <x v="431"/>
    <n v="77"/>
    <n v="37.94"/>
    <n v="183.2"/>
    <n v="118"/>
    <n v="15.57"/>
    <x v="426"/>
    <n v="90"/>
    <n v="6.79"/>
    <n v="10.199999999999999"/>
    <n v="3"/>
    <n v="2.75"/>
    <n v="3"/>
    <x v="0"/>
  </r>
  <r>
    <x v="36"/>
    <x v="130"/>
    <x v="0"/>
    <x v="0"/>
    <x v="1"/>
    <n v="0"/>
    <x v="432"/>
    <n v="109"/>
    <n v="27.91"/>
    <n v="155.4"/>
    <n v="90"/>
    <n v="13.21"/>
    <x v="427"/>
    <n v="117"/>
    <n v="7.6"/>
    <n v="10.7"/>
    <n v="8"/>
    <n v="2.89"/>
    <n v="1"/>
    <x v="0"/>
  </r>
  <r>
    <x v="41"/>
    <x v="148"/>
    <x v="1"/>
    <x v="0"/>
    <x v="1"/>
    <n v="0"/>
    <x v="433"/>
    <n v="75"/>
    <n v="25.59"/>
    <n v="193.1"/>
    <n v="93"/>
    <n v="16.41"/>
    <x v="428"/>
    <n v="93"/>
    <n v="14.02"/>
    <n v="10.3"/>
    <n v="2"/>
    <n v="2.78"/>
    <n v="1"/>
    <x v="0"/>
  </r>
  <r>
    <x v="32"/>
    <x v="130"/>
    <x v="2"/>
    <x v="0"/>
    <x v="1"/>
    <n v="0"/>
    <x v="434"/>
    <n v="128"/>
    <n v="39.81"/>
    <n v="293.10000000000002"/>
    <n v="92"/>
    <n v="24.91"/>
    <x v="429"/>
    <n v="79"/>
    <n v="8.2799999999999994"/>
    <n v="9.8000000000000007"/>
    <n v="6"/>
    <n v="2.65"/>
    <n v="0"/>
    <x v="1"/>
  </r>
  <r>
    <x v="25"/>
    <x v="77"/>
    <x v="1"/>
    <x v="0"/>
    <x v="1"/>
    <n v="0"/>
    <x v="435"/>
    <n v="102"/>
    <n v="9.4"/>
    <n v="164.7"/>
    <n v="124"/>
    <n v="14"/>
    <x v="430"/>
    <n v="108"/>
    <n v="9.0299999999999994"/>
    <n v="10.199999999999999"/>
    <n v="5"/>
    <n v="2.75"/>
    <n v="1"/>
    <x v="0"/>
  </r>
  <r>
    <x v="14"/>
    <x v="53"/>
    <x v="1"/>
    <x v="1"/>
    <x v="1"/>
    <n v="0"/>
    <x v="268"/>
    <n v="97"/>
    <n v="37.71"/>
    <n v="203.8"/>
    <n v="134"/>
    <n v="17.32"/>
    <x v="6"/>
    <n v="154"/>
    <n v="9.7100000000000009"/>
    <n v="8.4"/>
    <n v="4"/>
    <n v="2.27"/>
    <n v="1"/>
    <x v="0"/>
  </r>
  <r>
    <x v="21"/>
    <x v="113"/>
    <x v="0"/>
    <x v="0"/>
    <x v="1"/>
    <n v="0"/>
    <x v="263"/>
    <n v="85"/>
    <n v="28.83"/>
    <n v="58.9"/>
    <n v="86"/>
    <n v="5.01"/>
    <x v="431"/>
    <n v="124"/>
    <n v="8.07"/>
    <n v="7.4"/>
    <n v="8"/>
    <n v="2"/>
    <n v="1"/>
    <x v="0"/>
  </r>
  <r>
    <x v="2"/>
    <x v="116"/>
    <x v="1"/>
    <x v="0"/>
    <x v="1"/>
    <n v="0"/>
    <x v="436"/>
    <n v="118"/>
    <n v="15.25"/>
    <n v="260.10000000000002"/>
    <n v="79"/>
    <n v="22.11"/>
    <x v="432"/>
    <n v="93"/>
    <n v="7.65"/>
    <n v="13.5"/>
    <n v="11"/>
    <n v="3.65"/>
    <n v="5"/>
    <x v="1"/>
  </r>
  <r>
    <x v="26"/>
    <x v="6"/>
    <x v="1"/>
    <x v="0"/>
    <x v="0"/>
    <n v="14"/>
    <x v="437"/>
    <n v="81"/>
    <n v="13.63"/>
    <n v="219"/>
    <n v="103"/>
    <n v="18.62"/>
    <x v="433"/>
    <n v="102"/>
    <n v="5.52"/>
    <n v="8.6"/>
    <n v="2"/>
    <n v="2.3199999999999998"/>
    <n v="1"/>
    <x v="0"/>
  </r>
  <r>
    <x v="48"/>
    <x v="55"/>
    <x v="1"/>
    <x v="0"/>
    <x v="1"/>
    <n v="0"/>
    <x v="438"/>
    <n v="96"/>
    <n v="21.37"/>
    <n v="207.6"/>
    <n v="137"/>
    <n v="17.649999999999999"/>
    <x v="434"/>
    <n v="103"/>
    <n v="8.24"/>
    <n v="12.9"/>
    <n v="2"/>
    <n v="3.48"/>
    <n v="1"/>
    <x v="0"/>
  </r>
  <r>
    <x v="2"/>
    <x v="73"/>
    <x v="2"/>
    <x v="0"/>
    <x v="1"/>
    <n v="0"/>
    <x v="252"/>
    <n v="85"/>
    <n v="29.97"/>
    <n v="93.4"/>
    <n v="125"/>
    <n v="7.94"/>
    <x v="235"/>
    <n v="107"/>
    <n v="9.32"/>
    <n v="9.6"/>
    <n v="1"/>
    <n v="2.59"/>
    <n v="2"/>
    <x v="0"/>
  </r>
  <r>
    <x v="41"/>
    <x v="55"/>
    <x v="2"/>
    <x v="0"/>
    <x v="0"/>
    <n v="29"/>
    <x v="439"/>
    <n v="111"/>
    <n v="35.22"/>
    <n v="254.1"/>
    <n v="137"/>
    <n v="21.6"/>
    <x v="435"/>
    <n v="92"/>
    <n v="7.62"/>
    <n v="9.5"/>
    <n v="5"/>
    <n v="2.57"/>
    <n v="2"/>
    <x v="0"/>
  </r>
  <r>
    <x v="6"/>
    <x v="53"/>
    <x v="0"/>
    <x v="0"/>
    <x v="1"/>
    <n v="0"/>
    <x v="290"/>
    <n v="138"/>
    <n v="34.97"/>
    <n v="161.9"/>
    <n v="83"/>
    <n v="13.76"/>
    <x v="436"/>
    <n v="104"/>
    <n v="12.14"/>
    <n v="12.5"/>
    <n v="6"/>
    <n v="3.38"/>
    <n v="2"/>
    <x v="0"/>
  </r>
  <r>
    <x v="35"/>
    <x v="146"/>
    <x v="2"/>
    <x v="0"/>
    <x v="1"/>
    <n v="0"/>
    <x v="440"/>
    <n v="70"/>
    <n v="26.78"/>
    <n v="130.69999999999999"/>
    <n v="79"/>
    <n v="11.11"/>
    <x v="202"/>
    <n v="98"/>
    <n v="8.6999999999999993"/>
    <n v="9.6"/>
    <n v="4"/>
    <n v="2.59"/>
    <n v="3"/>
    <x v="0"/>
  </r>
  <r>
    <x v="11"/>
    <x v="129"/>
    <x v="1"/>
    <x v="0"/>
    <x v="1"/>
    <n v="0"/>
    <x v="441"/>
    <n v="68"/>
    <n v="27.27"/>
    <n v="102.6"/>
    <n v="103"/>
    <n v="8.7200000000000006"/>
    <x v="437"/>
    <n v="106"/>
    <n v="10.59"/>
    <n v="9.1"/>
    <n v="5"/>
    <n v="2.46"/>
    <n v="2"/>
    <x v="0"/>
  </r>
  <r>
    <x v="0"/>
    <x v="3"/>
    <x v="2"/>
    <x v="0"/>
    <x v="0"/>
    <n v="46"/>
    <x v="65"/>
    <n v="62"/>
    <n v="36.4"/>
    <n v="200.9"/>
    <n v="111"/>
    <n v="17.079999999999998"/>
    <x v="438"/>
    <n v="126"/>
    <n v="11.11"/>
    <n v="9.1999999999999993"/>
    <n v="6"/>
    <n v="2.48"/>
    <n v="0"/>
    <x v="0"/>
  </r>
  <r>
    <x v="28"/>
    <x v="147"/>
    <x v="2"/>
    <x v="0"/>
    <x v="1"/>
    <n v="0"/>
    <x v="442"/>
    <n v="89"/>
    <n v="17.440000000000001"/>
    <n v="246"/>
    <n v="77"/>
    <n v="20.91"/>
    <x v="439"/>
    <n v="140"/>
    <n v="7.67"/>
    <n v="9.1"/>
    <n v="4"/>
    <n v="2.46"/>
    <n v="2"/>
    <x v="0"/>
  </r>
  <r>
    <x v="6"/>
    <x v="118"/>
    <x v="2"/>
    <x v="0"/>
    <x v="1"/>
    <n v="0"/>
    <x v="443"/>
    <n v="109"/>
    <n v="34.479999999999997"/>
    <n v="165.8"/>
    <n v="104"/>
    <n v="14.09"/>
    <x v="419"/>
    <n v="71"/>
    <n v="6.48"/>
    <n v="4.5999999999999996"/>
    <n v="4"/>
    <n v="1.24"/>
    <n v="1"/>
    <x v="0"/>
  </r>
  <r>
    <x v="28"/>
    <x v="101"/>
    <x v="0"/>
    <x v="0"/>
    <x v="1"/>
    <n v="0"/>
    <x v="444"/>
    <n v="95"/>
    <n v="9.7799999999999994"/>
    <n v="265.5"/>
    <n v="131"/>
    <n v="22.57"/>
    <x v="366"/>
    <n v="128"/>
    <n v="10.99"/>
    <n v="11.6"/>
    <n v="6"/>
    <n v="3.13"/>
    <n v="3"/>
    <x v="0"/>
  </r>
  <r>
    <x v="36"/>
    <x v="150"/>
    <x v="0"/>
    <x v="0"/>
    <x v="1"/>
    <n v="0"/>
    <x v="445"/>
    <n v="144"/>
    <n v="28.88"/>
    <n v="225.2"/>
    <n v="118"/>
    <n v="19.14"/>
    <x v="378"/>
    <n v="93"/>
    <n v="7.64"/>
    <n v="11.4"/>
    <n v="7"/>
    <n v="3.08"/>
    <n v="1"/>
    <x v="0"/>
  </r>
  <r>
    <x v="4"/>
    <x v="126"/>
    <x v="0"/>
    <x v="0"/>
    <x v="1"/>
    <n v="0"/>
    <x v="446"/>
    <n v="77"/>
    <n v="57.04"/>
    <n v="212.5"/>
    <n v="109"/>
    <n v="18.059999999999999"/>
    <x v="440"/>
    <n v="132"/>
    <n v="11.93"/>
    <n v="12.7"/>
    <n v="8"/>
    <n v="3.43"/>
    <n v="2"/>
    <x v="1"/>
  </r>
  <r>
    <x v="8"/>
    <x v="131"/>
    <x v="0"/>
    <x v="0"/>
    <x v="1"/>
    <n v="0"/>
    <x v="447"/>
    <n v="119"/>
    <n v="23.72"/>
    <n v="289.3"/>
    <n v="105"/>
    <n v="24.59"/>
    <x v="441"/>
    <n v="97"/>
    <n v="5.82"/>
    <n v="13.1"/>
    <n v="8"/>
    <n v="3.54"/>
    <n v="0"/>
    <x v="0"/>
  </r>
  <r>
    <x v="33"/>
    <x v="69"/>
    <x v="0"/>
    <x v="0"/>
    <x v="0"/>
    <n v="29"/>
    <x v="319"/>
    <n v="107"/>
    <n v="24.19"/>
    <n v="118.7"/>
    <n v="56"/>
    <n v="10.09"/>
    <x v="305"/>
    <n v="91"/>
    <n v="10.8"/>
    <n v="6.6"/>
    <n v="8"/>
    <n v="1.78"/>
    <n v="1"/>
    <x v="0"/>
  </r>
  <r>
    <x v="19"/>
    <x v="159"/>
    <x v="0"/>
    <x v="0"/>
    <x v="1"/>
    <n v="0"/>
    <x v="448"/>
    <n v="94"/>
    <n v="31.93"/>
    <n v="248.6"/>
    <n v="86"/>
    <n v="21.13"/>
    <x v="8"/>
    <n v="124"/>
    <n v="9.4"/>
    <n v="10.6"/>
    <n v="5"/>
    <n v="2.86"/>
    <n v="0"/>
    <x v="0"/>
  </r>
  <r>
    <x v="40"/>
    <x v="53"/>
    <x v="0"/>
    <x v="0"/>
    <x v="1"/>
    <n v="0"/>
    <x v="449"/>
    <n v="83"/>
    <n v="32.93"/>
    <n v="154.19999999999999"/>
    <n v="79"/>
    <n v="13.11"/>
    <x v="120"/>
    <n v="60"/>
    <n v="13.46"/>
    <n v="12.7"/>
    <n v="3"/>
    <n v="3.43"/>
    <n v="1"/>
    <x v="0"/>
  </r>
  <r>
    <x v="27"/>
    <x v="81"/>
    <x v="2"/>
    <x v="0"/>
    <x v="1"/>
    <n v="0"/>
    <x v="450"/>
    <n v="108"/>
    <n v="26.59"/>
    <n v="233.4"/>
    <n v="118"/>
    <n v="19.84"/>
    <x v="442"/>
    <n v="141"/>
    <n v="8.81"/>
    <n v="7.7"/>
    <n v="6"/>
    <n v="2.08"/>
    <n v="4"/>
    <x v="0"/>
  </r>
  <r>
    <x v="37"/>
    <x v="102"/>
    <x v="0"/>
    <x v="1"/>
    <x v="0"/>
    <n v="29"/>
    <x v="451"/>
    <n v="82"/>
    <n v="37.520000000000003"/>
    <n v="217.7"/>
    <n v="110"/>
    <n v="18.5"/>
    <x v="390"/>
    <n v="100"/>
    <n v="8.57"/>
    <n v="13.2"/>
    <n v="6"/>
    <n v="3.56"/>
    <n v="1"/>
    <x v="1"/>
  </r>
  <r>
    <x v="38"/>
    <x v="70"/>
    <x v="1"/>
    <x v="0"/>
    <x v="0"/>
    <n v="37"/>
    <x v="452"/>
    <n v="110"/>
    <n v="40.770000000000003"/>
    <n v="221.9"/>
    <n v="115"/>
    <n v="18.86"/>
    <x v="443"/>
    <n v="100"/>
    <n v="8.51"/>
    <n v="7.3"/>
    <n v="1"/>
    <n v="1.97"/>
    <n v="2"/>
    <x v="0"/>
  </r>
  <r>
    <x v="30"/>
    <x v="119"/>
    <x v="2"/>
    <x v="0"/>
    <x v="0"/>
    <n v="43"/>
    <x v="453"/>
    <n v="111"/>
    <n v="29.24"/>
    <n v="200.2"/>
    <n v="64"/>
    <n v="17.02"/>
    <x v="289"/>
    <n v="96"/>
    <n v="10.49"/>
    <n v="8"/>
    <n v="5"/>
    <n v="2.16"/>
    <n v="1"/>
    <x v="0"/>
  </r>
  <r>
    <x v="34"/>
    <x v="123"/>
    <x v="1"/>
    <x v="1"/>
    <x v="0"/>
    <n v="35"/>
    <x v="454"/>
    <n v="138"/>
    <n v="21.79"/>
    <n v="274.5"/>
    <n v="113"/>
    <n v="23.33"/>
    <x v="444"/>
    <n v="130"/>
    <n v="13.45"/>
    <n v="8.8000000000000007"/>
    <n v="7"/>
    <n v="2.38"/>
    <n v="2"/>
    <x v="0"/>
  </r>
  <r>
    <x v="15"/>
    <x v="134"/>
    <x v="2"/>
    <x v="0"/>
    <x v="1"/>
    <n v="0"/>
    <x v="455"/>
    <n v="119"/>
    <n v="22.13"/>
    <n v="290.89999999999998"/>
    <n v="121"/>
    <n v="24.73"/>
    <x v="445"/>
    <n v="140"/>
    <n v="8.77"/>
    <n v="14"/>
    <n v="6"/>
    <n v="3.78"/>
    <n v="3"/>
    <x v="0"/>
  </r>
  <r>
    <x v="13"/>
    <x v="160"/>
    <x v="2"/>
    <x v="0"/>
    <x v="1"/>
    <n v="0"/>
    <x v="456"/>
    <n v="107"/>
    <n v="33.22"/>
    <n v="154.6"/>
    <n v="96"/>
    <n v="13.14"/>
    <x v="446"/>
    <n v="97"/>
    <n v="6.43"/>
    <n v="11.6"/>
    <n v="6"/>
    <n v="3.13"/>
    <n v="1"/>
    <x v="0"/>
  </r>
  <r>
    <x v="45"/>
    <x v="77"/>
    <x v="0"/>
    <x v="1"/>
    <x v="1"/>
    <n v="0"/>
    <x v="457"/>
    <n v="79"/>
    <n v="49.86"/>
    <n v="188.5"/>
    <n v="90"/>
    <n v="16.02"/>
    <x v="447"/>
    <n v="91"/>
    <n v="12.01"/>
    <n v="14.5"/>
    <n v="4"/>
    <n v="3.92"/>
    <n v="0"/>
    <x v="1"/>
  </r>
  <r>
    <x v="45"/>
    <x v="74"/>
    <x v="0"/>
    <x v="0"/>
    <x v="1"/>
    <n v="0"/>
    <x v="458"/>
    <n v="89"/>
    <n v="32.520000000000003"/>
    <n v="193.9"/>
    <n v="87"/>
    <n v="16.48"/>
    <x v="448"/>
    <n v="121"/>
    <n v="12.08"/>
    <n v="12.8"/>
    <n v="4"/>
    <n v="3.46"/>
    <n v="1"/>
    <x v="0"/>
  </r>
  <r>
    <x v="41"/>
    <x v="102"/>
    <x v="1"/>
    <x v="0"/>
    <x v="0"/>
    <n v="33"/>
    <x v="459"/>
    <n v="68"/>
    <n v="35.630000000000003"/>
    <n v="146.9"/>
    <n v="140"/>
    <n v="12.49"/>
    <x v="399"/>
    <n v="131"/>
    <n v="5.44"/>
    <n v="10.6"/>
    <n v="3"/>
    <n v="2.86"/>
    <n v="2"/>
    <x v="0"/>
  </r>
  <r>
    <x v="5"/>
    <x v="161"/>
    <x v="0"/>
    <x v="0"/>
    <x v="1"/>
    <n v="0"/>
    <x v="460"/>
    <n v="140"/>
    <n v="36.67"/>
    <n v="146.30000000000001"/>
    <n v="84"/>
    <n v="12.44"/>
    <x v="449"/>
    <n v="83"/>
    <n v="11.91"/>
    <n v="7.1"/>
    <n v="1"/>
    <n v="1.92"/>
    <n v="3"/>
    <x v="0"/>
  </r>
  <r>
    <x v="38"/>
    <x v="49"/>
    <x v="0"/>
    <x v="0"/>
    <x v="1"/>
    <n v="0"/>
    <x v="461"/>
    <n v="110"/>
    <n v="27.44"/>
    <n v="220.6"/>
    <n v="125"/>
    <n v="18.75"/>
    <x v="450"/>
    <n v="78"/>
    <n v="11.21"/>
    <n v="5.0999999999999996"/>
    <n v="2"/>
    <n v="1.38"/>
    <n v="0"/>
    <x v="0"/>
  </r>
  <r>
    <x v="14"/>
    <x v="35"/>
    <x v="2"/>
    <x v="0"/>
    <x v="1"/>
    <n v="0"/>
    <x v="462"/>
    <n v="91"/>
    <n v="24.51"/>
    <n v="226.7"/>
    <n v="137"/>
    <n v="19.27"/>
    <x v="451"/>
    <n v="72"/>
    <n v="6.51"/>
    <n v="13.8"/>
    <n v="4"/>
    <n v="3.73"/>
    <n v="3"/>
    <x v="0"/>
  </r>
  <r>
    <x v="1"/>
    <x v="11"/>
    <x v="1"/>
    <x v="1"/>
    <x v="0"/>
    <n v="37"/>
    <x v="190"/>
    <n v="109"/>
    <n v="37.43"/>
    <n v="185.3"/>
    <n v="99"/>
    <n v="15.75"/>
    <x v="379"/>
    <n v="82"/>
    <n v="9.23"/>
    <n v="4.0999999999999996"/>
    <n v="2"/>
    <n v="1.1100000000000001"/>
    <n v="0"/>
    <x v="1"/>
  </r>
  <r>
    <x v="29"/>
    <x v="137"/>
    <x v="2"/>
    <x v="0"/>
    <x v="1"/>
    <n v="0"/>
    <x v="463"/>
    <n v="105"/>
    <n v="43.55"/>
    <n v="160.69999999999999"/>
    <n v="102"/>
    <n v="13.66"/>
    <x v="116"/>
    <n v="80"/>
    <n v="11.22"/>
    <n v="7.4"/>
    <n v="2"/>
    <n v="2"/>
    <n v="4"/>
    <x v="0"/>
  </r>
  <r>
    <x v="39"/>
    <x v="35"/>
    <x v="0"/>
    <x v="0"/>
    <x v="1"/>
    <n v="0"/>
    <x v="464"/>
    <n v="119"/>
    <n v="19.16"/>
    <n v="217.7"/>
    <n v="109"/>
    <n v="18.5"/>
    <x v="452"/>
    <n v="76"/>
    <n v="6.84"/>
    <n v="6.5"/>
    <n v="5"/>
    <n v="1.76"/>
    <n v="1"/>
    <x v="0"/>
  </r>
  <r>
    <x v="14"/>
    <x v="141"/>
    <x v="1"/>
    <x v="0"/>
    <x v="1"/>
    <n v="0"/>
    <x v="465"/>
    <n v="107"/>
    <n v="33.119999999999997"/>
    <n v="170.9"/>
    <n v="99"/>
    <n v="14.53"/>
    <x v="453"/>
    <n v="93"/>
    <n v="10.130000000000001"/>
    <n v="13.9"/>
    <n v="4"/>
    <n v="3.75"/>
    <n v="0"/>
    <x v="0"/>
  </r>
  <r>
    <x v="10"/>
    <x v="162"/>
    <x v="0"/>
    <x v="0"/>
    <x v="1"/>
    <n v="0"/>
    <x v="466"/>
    <n v="112"/>
    <n v="17.14"/>
    <n v="230"/>
    <n v="69"/>
    <n v="19.55"/>
    <x v="112"/>
    <n v="95"/>
    <n v="8.7100000000000009"/>
    <n v="9.5"/>
    <n v="2"/>
    <n v="2.57"/>
    <n v="0"/>
    <x v="0"/>
  </r>
  <r>
    <x v="50"/>
    <x v="90"/>
    <x v="1"/>
    <x v="0"/>
    <x v="0"/>
    <n v="22"/>
    <x v="467"/>
    <n v="97"/>
    <n v="14.03"/>
    <n v="289.89999999999998"/>
    <n v="94"/>
    <n v="24.64"/>
    <x v="454"/>
    <n v="114"/>
    <n v="8.1"/>
    <n v="4.8"/>
    <n v="4"/>
    <n v="1.3"/>
    <n v="3"/>
    <x v="0"/>
  </r>
  <r>
    <x v="1"/>
    <x v="66"/>
    <x v="0"/>
    <x v="0"/>
    <x v="0"/>
    <n v="34"/>
    <x v="468"/>
    <n v="104"/>
    <n v="24.89"/>
    <n v="89.7"/>
    <n v="103"/>
    <n v="7.62"/>
    <x v="455"/>
    <n v="91"/>
    <n v="9.9"/>
    <n v="15.6"/>
    <n v="4"/>
    <n v="4.21"/>
    <n v="2"/>
    <x v="0"/>
  </r>
  <r>
    <x v="4"/>
    <x v="25"/>
    <x v="1"/>
    <x v="0"/>
    <x v="1"/>
    <n v="0"/>
    <x v="469"/>
    <n v="129"/>
    <n v="30.24"/>
    <n v="224.6"/>
    <n v="87"/>
    <n v="19.09"/>
    <x v="456"/>
    <n v="102"/>
    <n v="13.78"/>
    <n v="10.8"/>
    <n v="6"/>
    <n v="2.92"/>
    <n v="2"/>
    <x v="0"/>
  </r>
  <r>
    <x v="16"/>
    <x v="64"/>
    <x v="2"/>
    <x v="0"/>
    <x v="0"/>
    <n v="27"/>
    <x v="334"/>
    <n v="84"/>
    <n v="26.1"/>
    <n v="194"/>
    <n v="73"/>
    <n v="16.489999999999998"/>
    <x v="457"/>
    <n v="94"/>
    <n v="11.54"/>
    <n v="10.199999999999999"/>
    <n v="7"/>
    <n v="2.75"/>
    <n v="5"/>
    <x v="0"/>
  </r>
  <r>
    <x v="45"/>
    <x v="4"/>
    <x v="1"/>
    <x v="0"/>
    <x v="1"/>
    <n v="0"/>
    <x v="470"/>
    <n v="105"/>
    <n v="25.62"/>
    <n v="197.3"/>
    <n v="133"/>
    <n v="16.77"/>
    <x v="458"/>
    <n v="116"/>
    <n v="7.61"/>
    <n v="9.1999999999999993"/>
    <n v="15"/>
    <n v="2.48"/>
    <n v="1"/>
    <x v="0"/>
  </r>
  <r>
    <x v="33"/>
    <x v="32"/>
    <x v="1"/>
    <x v="0"/>
    <x v="0"/>
    <n v="19"/>
    <x v="471"/>
    <n v="106"/>
    <n v="30.62"/>
    <n v="127.5"/>
    <n v="92"/>
    <n v="10.84"/>
    <x v="459"/>
    <n v="118"/>
    <n v="10.68"/>
    <n v="7.5"/>
    <n v="3"/>
    <n v="2.0299999999999998"/>
    <n v="0"/>
    <x v="0"/>
  </r>
  <r>
    <x v="10"/>
    <x v="163"/>
    <x v="0"/>
    <x v="0"/>
    <x v="0"/>
    <n v="31"/>
    <x v="472"/>
    <n v="94"/>
    <n v="45.1"/>
    <n v="147.6"/>
    <n v="95"/>
    <n v="12.55"/>
    <x v="460"/>
    <n v="117"/>
    <n v="11.67"/>
    <n v="12.9"/>
    <n v="1"/>
    <n v="3.48"/>
    <n v="1"/>
    <x v="0"/>
  </r>
  <r>
    <x v="29"/>
    <x v="96"/>
    <x v="0"/>
    <x v="0"/>
    <x v="1"/>
    <n v="0"/>
    <x v="473"/>
    <n v="83"/>
    <n v="21.86"/>
    <n v="134"/>
    <n v="114"/>
    <n v="11.39"/>
    <x v="461"/>
    <n v="113"/>
    <n v="9.48"/>
    <n v="11.4"/>
    <n v="2"/>
    <n v="3.08"/>
    <n v="0"/>
    <x v="0"/>
  </r>
  <r>
    <x v="50"/>
    <x v="105"/>
    <x v="0"/>
    <x v="0"/>
    <x v="1"/>
    <n v="0"/>
    <x v="474"/>
    <n v="92"/>
    <n v="27.46"/>
    <n v="173.5"/>
    <n v="108"/>
    <n v="14.75"/>
    <x v="213"/>
    <n v="95"/>
    <n v="9.2799999999999994"/>
    <n v="7.9"/>
    <n v="4"/>
    <n v="2.13"/>
    <n v="2"/>
    <x v="0"/>
  </r>
  <r>
    <x v="13"/>
    <x v="9"/>
    <x v="1"/>
    <x v="0"/>
    <x v="1"/>
    <n v="0"/>
    <x v="475"/>
    <n v="120"/>
    <n v="28.1"/>
    <n v="198.5"/>
    <n v="106"/>
    <n v="16.87"/>
    <x v="462"/>
    <n v="102"/>
    <n v="9.3800000000000008"/>
    <n v="9.8000000000000007"/>
    <n v="3"/>
    <n v="2.65"/>
    <n v="1"/>
    <x v="0"/>
  </r>
  <r>
    <x v="47"/>
    <x v="82"/>
    <x v="0"/>
    <x v="0"/>
    <x v="1"/>
    <n v="0"/>
    <x v="476"/>
    <n v="92"/>
    <n v="33.15"/>
    <n v="210.5"/>
    <n v="83"/>
    <n v="17.89"/>
    <x v="463"/>
    <n v="92"/>
    <n v="8.1300000000000008"/>
    <n v="11"/>
    <n v="13"/>
    <n v="2.97"/>
    <n v="0"/>
    <x v="0"/>
  </r>
  <r>
    <x v="2"/>
    <x v="23"/>
    <x v="0"/>
    <x v="0"/>
    <x v="1"/>
    <n v="0"/>
    <x v="99"/>
    <n v="79"/>
    <n v="36.35"/>
    <n v="265.10000000000002"/>
    <n v="93"/>
    <n v="22.53"/>
    <x v="464"/>
    <n v="128"/>
    <n v="10.79"/>
    <n v="15.6"/>
    <n v="7"/>
    <n v="4.21"/>
    <n v="0"/>
    <x v="0"/>
  </r>
  <r>
    <x v="16"/>
    <x v="18"/>
    <x v="2"/>
    <x v="0"/>
    <x v="0"/>
    <n v="24"/>
    <x v="477"/>
    <n v="114"/>
    <n v="34.94"/>
    <n v="219.3"/>
    <n v="99"/>
    <n v="18.64"/>
    <x v="465"/>
    <n v="95"/>
    <n v="9.7200000000000006"/>
    <n v="14"/>
    <n v="4"/>
    <n v="3.78"/>
    <n v="1"/>
    <x v="0"/>
  </r>
  <r>
    <x v="10"/>
    <x v="54"/>
    <x v="0"/>
    <x v="0"/>
    <x v="0"/>
    <n v="22"/>
    <x v="77"/>
    <n v="112"/>
    <n v="42.99"/>
    <n v="177.9"/>
    <n v="99"/>
    <n v="15.12"/>
    <x v="466"/>
    <n v="146"/>
    <n v="7.13"/>
    <n v="8.5"/>
    <n v="4"/>
    <n v="2.2999999999999998"/>
    <n v="3"/>
    <x v="0"/>
  </r>
  <r>
    <x v="41"/>
    <x v="105"/>
    <x v="0"/>
    <x v="0"/>
    <x v="1"/>
    <n v="0"/>
    <x v="478"/>
    <n v="91"/>
    <n v="32.64"/>
    <n v="127.6"/>
    <n v="127"/>
    <n v="10.85"/>
    <x v="331"/>
    <n v="125"/>
    <n v="7"/>
    <n v="7.5"/>
    <n v="5"/>
    <n v="2.0299999999999998"/>
    <n v="1"/>
    <x v="0"/>
  </r>
  <r>
    <x v="26"/>
    <x v="100"/>
    <x v="0"/>
    <x v="0"/>
    <x v="0"/>
    <n v="39"/>
    <x v="357"/>
    <n v="122"/>
    <n v="11.75"/>
    <n v="101.3"/>
    <n v="136"/>
    <n v="8.61"/>
    <x v="467"/>
    <n v="94"/>
    <n v="4.72"/>
    <n v="9.1"/>
    <n v="4"/>
    <n v="2.46"/>
    <n v="0"/>
    <x v="0"/>
  </r>
  <r>
    <x v="4"/>
    <x v="134"/>
    <x v="1"/>
    <x v="0"/>
    <x v="1"/>
    <n v="0"/>
    <x v="479"/>
    <n v="97"/>
    <n v="44.49"/>
    <n v="210.6"/>
    <n v="48"/>
    <n v="17.899999999999999"/>
    <x v="105"/>
    <n v="83"/>
    <n v="11.55"/>
    <n v="6"/>
    <n v="3"/>
    <n v="1.62"/>
    <n v="3"/>
    <x v="1"/>
  </r>
  <r>
    <x v="11"/>
    <x v="141"/>
    <x v="0"/>
    <x v="0"/>
    <x v="1"/>
    <n v="0"/>
    <x v="480"/>
    <n v="81"/>
    <n v="40.04"/>
    <n v="257.2"/>
    <n v="130"/>
    <n v="21.86"/>
    <x v="468"/>
    <n v="111"/>
    <n v="4.6399999999999997"/>
    <n v="11.5"/>
    <n v="4"/>
    <n v="3.11"/>
    <n v="2"/>
    <x v="0"/>
  </r>
  <r>
    <x v="49"/>
    <x v="102"/>
    <x v="1"/>
    <x v="0"/>
    <x v="1"/>
    <n v="0"/>
    <x v="178"/>
    <n v="100"/>
    <n v="36.28"/>
    <n v="204.9"/>
    <n v="52"/>
    <n v="17.420000000000002"/>
    <x v="469"/>
    <n v="93"/>
    <n v="8.09"/>
    <n v="9.5"/>
    <n v="6"/>
    <n v="2.57"/>
    <n v="1"/>
    <x v="0"/>
  </r>
  <r>
    <x v="19"/>
    <x v="137"/>
    <x v="0"/>
    <x v="0"/>
    <x v="0"/>
    <n v="22"/>
    <x v="481"/>
    <n v="65"/>
    <n v="44.85"/>
    <n v="103.4"/>
    <n v="115"/>
    <n v="8.7899999999999991"/>
    <x v="470"/>
    <n v="109"/>
    <n v="9.36"/>
    <n v="8.5"/>
    <n v="3"/>
    <n v="2.2999999999999998"/>
    <n v="3"/>
    <x v="0"/>
  </r>
  <r>
    <x v="31"/>
    <x v="39"/>
    <x v="2"/>
    <x v="0"/>
    <x v="0"/>
    <n v="31"/>
    <x v="482"/>
    <n v="126"/>
    <n v="31.18"/>
    <n v="195.5"/>
    <n v="106"/>
    <n v="16.62"/>
    <x v="471"/>
    <n v="93"/>
    <n v="8.1"/>
    <n v="10.5"/>
    <n v="5"/>
    <n v="2.84"/>
    <n v="1"/>
    <x v="0"/>
  </r>
  <r>
    <x v="31"/>
    <x v="134"/>
    <x v="2"/>
    <x v="0"/>
    <x v="1"/>
    <n v="0"/>
    <x v="128"/>
    <n v="85"/>
    <n v="26.79"/>
    <n v="194.1"/>
    <n v="92"/>
    <n v="16.5"/>
    <x v="415"/>
    <n v="86"/>
    <n v="10.42"/>
    <n v="9.4"/>
    <n v="10"/>
    <n v="2.54"/>
    <n v="5"/>
    <x v="1"/>
  </r>
  <r>
    <x v="35"/>
    <x v="132"/>
    <x v="0"/>
    <x v="0"/>
    <x v="1"/>
    <n v="0"/>
    <x v="483"/>
    <n v="147"/>
    <n v="29.85"/>
    <n v="161.80000000000001"/>
    <n v="118"/>
    <n v="13.75"/>
    <x v="472"/>
    <n v="55"/>
    <n v="13.03"/>
    <n v="9.3000000000000007"/>
    <n v="4"/>
    <n v="2.5099999999999998"/>
    <n v="0"/>
    <x v="0"/>
  </r>
  <r>
    <x v="22"/>
    <x v="17"/>
    <x v="0"/>
    <x v="0"/>
    <x v="1"/>
    <n v="0"/>
    <x v="484"/>
    <n v="101"/>
    <n v="41.23"/>
    <n v="102.8"/>
    <n v="114"/>
    <n v="8.74"/>
    <x v="231"/>
    <n v="89"/>
    <n v="6.41"/>
    <n v="9.3000000000000007"/>
    <n v="2"/>
    <n v="2.5099999999999998"/>
    <n v="2"/>
    <x v="0"/>
  </r>
  <r>
    <x v="13"/>
    <x v="30"/>
    <x v="0"/>
    <x v="0"/>
    <x v="1"/>
    <n v="0"/>
    <x v="485"/>
    <n v="102"/>
    <n v="25.67"/>
    <n v="131.4"/>
    <n v="101"/>
    <n v="11.17"/>
    <x v="473"/>
    <n v="86"/>
    <n v="8.4"/>
    <n v="9.9"/>
    <n v="7"/>
    <n v="2.67"/>
    <n v="0"/>
    <x v="0"/>
  </r>
  <r>
    <x v="16"/>
    <x v="83"/>
    <x v="0"/>
    <x v="0"/>
    <x v="1"/>
    <n v="0"/>
    <x v="486"/>
    <n v="103"/>
    <n v="23.48"/>
    <n v="164.5"/>
    <n v="100"/>
    <n v="13.98"/>
    <x v="474"/>
    <n v="63"/>
    <n v="6.07"/>
    <n v="8.3000000000000007"/>
    <n v="2"/>
    <n v="2.2400000000000002"/>
    <n v="1"/>
    <x v="0"/>
  </r>
  <r>
    <x v="10"/>
    <x v="143"/>
    <x v="1"/>
    <x v="0"/>
    <x v="1"/>
    <n v="0"/>
    <x v="487"/>
    <n v="69"/>
    <n v="45"/>
    <n v="305"/>
    <n v="120"/>
    <n v="25.93"/>
    <x v="251"/>
    <n v="86"/>
    <n v="8.8800000000000008"/>
    <n v="9.5"/>
    <n v="9"/>
    <n v="2.57"/>
    <n v="1"/>
    <x v="1"/>
  </r>
  <r>
    <x v="32"/>
    <x v="8"/>
    <x v="1"/>
    <x v="0"/>
    <x v="0"/>
    <n v="31"/>
    <x v="488"/>
    <n v="70"/>
    <n v="47.99"/>
    <n v="152"/>
    <n v="89"/>
    <n v="12.92"/>
    <x v="475"/>
    <n v="93"/>
    <n v="10.15"/>
    <n v="12"/>
    <n v="4"/>
    <n v="3.24"/>
    <n v="1"/>
    <x v="0"/>
  </r>
  <r>
    <x v="39"/>
    <x v="153"/>
    <x v="0"/>
    <x v="0"/>
    <x v="1"/>
    <n v="0"/>
    <x v="144"/>
    <n v="126"/>
    <n v="33.51"/>
    <n v="130.1"/>
    <n v="76"/>
    <n v="11.06"/>
    <x v="476"/>
    <n v="100"/>
    <n v="3.51"/>
    <n v="7.4"/>
    <n v="4"/>
    <n v="2"/>
    <n v="3"/>
    <x v="0"/>
  </r>
  <r>
    <x v="50"/>
    <x v="5"/>
    <x v="1"/>
    <x v="0"/>
    <x v="1"/>
    <n v="0"/>
    <x v="489"/>
    <n v="95"/>
    <n v="34.9"/>
    <n v="166.7"/>
    <n v="128"/>
    <n v="14.17"/>
    <x v="477"/>
    <n v="84"/>
    <n v="10.83"/>
    <n v="7.8"/>
    <n v="4"/>
    <n v="2.11"/>
    <n v="1"/>
    <x v="0"/>
  </r>
  <r>
    <x v="23"/>
    <x v="126"/>
    <x v="0"/>
    <x v="0"/>
    <x v="0"/>
    <n v="22"/>
    <x v="196"/>
    <n v="110"/>
    <n v="30.91"/>
    <n v="228.1"/>
    <n v="123"/>
    <n v="19.39"/>
    <x v="478"/>
    <n v="141"/>
    <n v="11.82"/>
    <n v="9.1999999999999993"/>
    <n v="4"/>
    <n v="2.48"/>
    <n v="2"/>
    <x v="0"/>
  </r>
  <r>
    <x v="27"/>
    <x v="64"/>
    <x v="0"/>
    <x v="0"/>
    <x v="1"/>
    <n v="0"/>
    <x v="490"/>
    <n v="120"/>
    <n v="42.84"/>
    <n v="150.19999999999999"/>
    <n v="106"/>
    <n v="12.77"/>
    <x v="479"/>
    <n v="96"/>
    <n v="6.83"/>
    <n v="9.6"/>
    <n v="1"/>
    <n v="2.59"/>
    <n v="2"/>
    <x v="0"/>
  </r>
  <r>
    <x v="19"/>
    <x v="158"/>
    <x v="0"/>
    <x v="0"/>
    <x v="1"/>
    <n v="0"/>
    <x v="491"/>
    <n v="135"/>
    <n v="39.299999999999997"/>
    <n v="188.7"/>
    <n v="74"/>
    <n v="16.04"/>
    <x v="480"/>
    <n v="124"/>
    <n v="9.31"/>
    <n v="12.3"/>
    <n v="1"/>
    <n v="3.32"/>
    <n v="1"/>
    <x v="0"/>
  </r>
  <r>
    <x v="23"/>
    <x v="116"/>
    <x v="0"/>
    <x v="0"/>
    <x v="0"/>
    <n v="33"/>
    <x v="492"/>
    <n v="108"/>
    <n v="34.020000000000003"/>
    <n v="188.9"/>
    <n v="122"/>
    <n v="16.059999999999999"/>
    <x v="379"/>
    <n v="90"/>
    <n v="9.23"/>
    <n v="15.5"/>
    <n v="4"/>
    <n v="4.1900000000000004"/>
    <n v="0"/>
    <x v="0"/>
  </r>
  <r>
    <x v="6"/>
    <x v="89"/>
    <x v="1"/>
    <x v="0"/>
    <x v="0"/>
    <n v="26"/>
    <x v="493"/>
    <n v="109"/>
    <n v="45.34"/>
    <n v="232.3"/>
    <n v="107"/>
    <n v="19.75"/>
    <x v="481"/>
    <n v="98"/>
    <n v="9.58"/>
    <n v="16.3"/>
    <n v="4"/>
    <n v="4.4000000000000004"/>
    <n v="1"/>
    <x v="0"/>
  </r>
  <r>
    <x v="47"/>
    <x v="81"/>
    <x v="1"/>
    <x v="0"/>
    <x v="1"/>
    <n v="0"/>
    <x v="494"/>
    <n v="106"/>
    <n v="29.8"/>
    <n v="144.30000000000001"/>
    <n v="87"/>
    <n v="12.27"/>
    <x v="80"/>
    <n v="88"/>
    <n v="7.21"/>
    <n v="11.8"/>
    <n v="5"/>
    <n v="3.19"/>
    <n v="0"/>
    <x v="0"/>
  </r>
  <r>
    <x v="16"/>
    <x v="37"/>
    <x v="1"/>
    <x v="0"/>
    <x v="1"/>
    <n v="0"/>
    <x v="495"/>
    <n v="99"/>
    <n v="21.27"/>
    <n v="248.8"/>
    <n v="62"/>
    <n v="21.15"/>
    <x v="482"/>
    <n v="79"/>
    <n v="9.51"/>
    <n v="11.2"/>
    <n v="3"/>
    <n v="3.02"/>
    <n v="3"/>
    <x v="0"/>
  </r>
  <r>
    <x v="29"/>
    <x v="115"/>
    <x v="0"/>
    <x v="0"/>
    <x v="1"/>
    <n v="0"/>
    <x v="27"/>
    <n v="90"/>
    <n v="30.06"/>
    <n v="224.7"/>
    <n v="81"/>
    <n v="19.100000000000001"/>
    <x v="483"/>
    <n v="77"/>
    <n v="9.2100000000000009"/>
    <n v="7.5"/>
    <n v="15"/>
    <n v="2.0299999999999998"/>
    <n v="1"/>
    <x v="0"/>
  </r>
  <r>
    <x v="5"/>
    <x v="47"/>
    <x v="0"/>
    <x v="0"/>
    <x v="1"/>
    <n v="0"/>
    <x v="496"/>
    <n v="101"/>
    <n v="41.12"/>
    <n v="129.4"/>
    <n v="121"/>
    <n v="11"/>
    <x v="131"/>
    <n v="104"/>
    <n v="11.92"/>
    <n v="5.9"/>
    <n v="3"/>
    <n v="1.59"/>
    <n v="1"/>
    <x v="0"/>
  </r>
  <r>
    <x v="7"/>
    <x v="2"/>
    <x v="1"/>
    <x v="0"/>
    <x v="1"/>
    <n v="0"/>
    <x v="131"/>
    <n v="99"/>
    <n v="36.909999999999997"/>
    <n v="236"/>
    <n v="68"/>
    <n v="20.059999999999999"/>
    <x v="484"/>
    <n v="120"/>
    <n v="5.32"/>
    <n v="9.4"/>
    <n v="4"/>
    <n v="2.54"/>
    <n v="1"/>
    <x v="0"/>
  </r>
  <r>
    <x v="11"/>
    <x v="8"/>
    <x v="2"/>
    <x v="0"/>
    <x v="1"/>
    <n v="0"/>
    <x v="456"/>
    <n v="110"/>
    <n v="33.22"/>
    <n v="181.2"/>
    <n v="109"/>
    <n v="15.4"/>
    <x v="33"/>
    <n v="105"/>
    <n v="8.0299999999999994"/>
    <n v="8.9"/>
    <n v="4"/>
    <n v="2.4"/>
    <n v="0"/>
    <x v="0"/>
  </r>
  <r>
    <x v="14"/>
    <x v="3"/>
    <x v="0"/>
    <x v="1"/>
    <x v="1"/>
    <n v="0"/>
    <x v="497"/>
    <n v="78"/>
    <n v="37.81"/>
    <n v="327"/>
    <n v="111"/>
    <n v="27.8"/>
    <x v="140"/>
    <n v="104"/>
    <n v="9.36"/>
    <n v="8.6999999999999993"/>
    <n v="9"/>
    <n v="2.35"/>
    <n v="1"/>
    <x v="1"/>
  </r>
  <r>
    <x v="45"/>
    <x v="43"/>
    <x v="2"/>
    <x v="0"/>
    <x v="1"/>
    <n v="0"/>
    <x v="498"/>
    <n v="90"/>
    <n v="32.22"/>
    <n v="189.8"/>
    <n v="118"/>
    <n v="16.13"/>
    <x v="485"/>
    <n v="83"/>
    <n v="9.26"/>
    <n v="13.1"/>
    <n v="2"/>
    <n v="3.54"/>
    <n v="1"/>
    <x v="0"/>
  </r>
  <r>
    <x v="6"/>
    <x v="0"/>
    <x v="0"/>
    <x v="0"/>
    <x v="1"/>
    <n v="0"/>
    <x v="499"/>
    <n v="100"/>
    <n v="20.93"/>
    <n v="158.4"/>
    <n v="82"/>
    <n v="13.46"/>
    <x v="486"/>
    <n v="82"/>
    <n v="11.52"/>
    <n v="9.3000000000000007"/>
    <n v="5"/>
    <n v="2.5099999999999998"/>
    <n v="0"/>
    <x v="0"/>
  </r>
  <r>
    <x v="44"/>
    <x v="164"/>
    <x v="0"/>
    <x v="0"/>
    <x v="0"/>
    <n v="38"/>
    <x v="500"/>
    <n v="98"/>
    <n v="43.64"/>
    <n v="150.5"/>
    <n v="120"/>
    <n v="12.79"/>
    <x v="416"/>
    <n v="87"/>
    <n v="5.54"/>
    <n v="11.4"/>
    <n v="3"/>
    <n v="3.08"/>
    <n v="3"/>
    <x v="0"/>
  </r>
  <r>
    <x v="50"/>
    <x v="106"/>
    <x v="1"/>
    <x v="0"/>
    <x v="1"/>
    <n v="0"/>
    <x v="501"/>
    <n v="94"/>
    <n v="27.05"/>
    <n v="241.6"/>
    <n v="119"/>
    <n v="20.54"/>
    <x v="487"/>
    <n v="120"/>
    <n v="9.11"/>
    <n v="6.5"/>
    <n v="1"/>
    <n v="1.76"/>
    <n v="1"/>
    <x v="0"/>
  </r>
  <r>
    <x v="22"/>
    <x v="77"/>
    <x v="1"/>
    <x v="0"/>
    <x v="1"/>
    <n v="0"/>
    <x v="409"/>
    <n v="90"/>
    <n v="17.02"/>
    <n v="233.3"/>
    <n v="93"/>
    <n v="19.829999999999998"/>
    <x v="282"/>
    <n v="57"/>
    <n v="9.1999999999999993"/>
    <n v="11.1"/>
    <n v="8"/>
    <n v="3"/>
    <n v="3"/>
    <x v="0"/>
  </r>
  <r>
    <x v="16"/>
    <x v="69"/>
    <x v="0"/>
    <x v="0"/>
    <x v="0"/>
    <n v="32"/>
    <x v="502"/>
    <n v="113"/>
    <n v="5.25"/>
    <n v="187"/>
    <n v="113"/>
    <n v="15.9"/>
    <x v="414"/>
    <n v="101"/>
    <n v="10.39"/>
    <n v="8.6"/>
    <n v="7"/>
    <n v="2.3199999999999998"/>
    <n v="1"/>
    <x v="0"/>
  </r>
  <r>
    <x v="41"/>
    <x v="165"/>
    <x v="0"/>
    <x v="0"/>
    <x v="1"/>
    <n v="0"/>
    <x v="431"/>
    <n v="76"/>
    <n v="37.94"/>
    <n v="214.4"/>
    <n v="131"/>
    <n v="18.22"/>
    <x v="488"/>
    <n v="80"/>
    <n v="6.95"/>
    <n v="10.1"/>
    <n v="2"/>
    <n v="2.73"/>
    <n v="3"/>
    <x v="0"/>
  </r>
  <r>
    <x v="18"/>
    <x v="65"/>
    <x v="2"/>
    <x v="0"/>
    <x v="1"/>
    <n v="0"/>
    <x v="503"/>
    <n v="101"/>
    <n v="31.86"/>
    <n v="199.9"/>
    <n v="126"/>
    <n v="16.989999999999998"/>
    <x v="489"/>
    <n v="107"/>
    <n v="9.7200000000000006"/>
    <n v="12.6"/>
    <n v="8"/>
    <n v="3.4"/>
    <n v="1"/>
    <x v="0"/>
  </r>
  <r>
    <x v="16"/>
    <x v="144"/>
    <x v="0"/>
    <x v="0"/>
    <x v="1"/>
    <n v="0"/>
    <x v="504"/>
    <n v="104"/>
    <n v="47.18"/>
    <n v="131.80000000000001"/>
    <n v="121"/>
    <n v="11.2"/>
    <x v="490"/>
    <n v="101"/>
    <n v="5.71"/>
    <n v="8.1999999999999993"/>
    <n v="2"/>
    <n v="2.21"/>
    <n v="1"/>
    <x v="0"/>
  </r>
  <r>
    <x v="42"/>
    <x v="1"/>
    <x v="2"/>
    <x v="0"/>
    <x v="1"/>
    <n v="0"/>
    <x v="505"/>
    <n v="119"/>
    <n v="25.02"/>
    <n v="192.8"/>
    <n v="91"/>
    <n v="16.39"/>
    <x v="413"/>
    <n v="105"/>
    <n v="7.77"/>
    <n v="10.199999999999999"/>
    <n v="4"/>
    <n v="2.75"/>
    <n v="1"/>
    <x v="0"/>
  </r>
  <r>
    <x v="44"/>
    <x v="55"/>
    <x v="1"/>
    <x v="0"/>
    <x v="1"/>
    <n v="0"/>
    <x v="506"/>
    <n v="36"/>
    <n v="31.59"/>
    <n v="276.5"/>
    <n v="134"/>
    <n v="23.5"/>
    <x v="279"/>
    <n v="104"/>
    <n v="8.64"/>
    <n v="5.7"/>
    <n v="7"/>
    <n v="1.54"/>
    <n v="4"/>
    <x v="0"/>
  </r>
  <r>
    <x v="1"/>
    <x v="73"/>
    <x v="2"/>
    <x v="0"/>
    <x v="0"/>
    <n v="29"/>
    <x v="507"/>
    <n v="110"/>
    <n v="26.42"/>
    <n v="188.5"/>
    <n v="104"/>
    <n v="16.02"/>
    <x v="491"/>
    <n v="118"/>
    <n v="11.47"/>
    <n v="8"/>
    <n v="4"/>
    <n v="2.16"/>
    <n v="3"/>
    <x v="0"/>
  </r>
  <r>
    <x v="26"/>
    <x v="148"/>
    <x v="2"/>
    <x v="0"/>
    <x v="1"/>
    <n v="0"/>
    <x v="102"/>
    <n v="91"/>
    <n v="26.21"/>
    <n v="268.60000000000002"/>
    <n v="108"/>
    <n v="22.83"/>
    <x v="492"/>
    <n v="99"/>
    <n v="8.5"/>
    <n v="10.9"/>
    <n v="4"/>
    <n v="2.94"/>
    <n v="6"/>
    <x v="0"/>
  </r>
  <r>
    <x v="10"/>
    <x v="39"/>
    <x v="0"/>
    <x v="0"/>
    <x v="1"/>
    <n v="0"/>
    <x v="508"/>
    <n v="98"/>
    <n v="16.59"/>
    <n v="105.5"/>
    <n v="118"/>
    <n v="8.9700000000000006"/>
    <x v="175"/>
    <n v="105"/>
    <n v="9.91"/>
    <n v="11.6"/>
    <n v="9"/>
    <n v="3.13"/>
    <n v="1"/>
    <x v="0"/>
  </r>
  <r>
    <x v="25"/>
    <x v="166"/>
    <x v="0"/>
    <x v="0"/>
    <x v="1"/>
    <n v="0"/>
    <x v="313"/>
    <n v="94"/>
    <n v="30.4"/>
    <n v="178.4"/>
    <n v="97"/>
    <n v="15.16"/>
    <x v="493"/>
    <n v="77"/>
    <n v="7.61"/>
    <n v="7.5"/>
    <n v="3"/>
    <n v="2.0299999999999998"/>
    <n v="1"/>
    <x v="0"/>
  </r>
  <r>
    <x v="34"/>
    <x v="69"/>
    <x v="1"/>
    <x v="0"/>
    <x v="1"/>
    <n v="0"/>
    <x v="176"/>
    <n v="104"/>
    <n v="25.38"/>
    <n v="273.60000000000002"/>
    <n v="75"/>
    <n v="23.26"/>
    <x v="494"/>
    <n v="72"/>
    <n v="9.3000000000000007"/>
    <n v="9.1"/>
    <n v="4"/>
    <n v="2.46"/>
    <n v="0"/>
    <x v="0"/>
  </r>
  <r>
    <x v="21"/>
    <x v="167"/>
    <x v="0"/>
    <x v="0"/>
    <x v="1"/>
    <n v="0"/>
    <x v="509"/>
    <n v="89"/>
    <n v="35.020000000000003"/>
    <n v="186"/>
    <n v="88"/>
    <n v="15.81"/>
    <x v="495"/>
    <n v="86"/>
    <n v="13.82"/>
    <n v="8.4"/>
    <n v="11"/>
    <n v="2.27"/>
    <n v="0"/>
    <x v="0"/>
  </r>
  <r>
    <x v="9"/>
    <x v="28"/>
    <x v="0"/>
    <x v="0"/>
    <x v="1"/>
    <n v="0"/>
    <x v="510"/>
    <n v="86"/>
    <n v="36.86"/>
    <n v="190.8"/>
    <n v="114"/>
    <n v="16.22"/>
    <x v="496"/>
    <n v="79"/>
    <n v="8.44"/>
    <n v="11"/>
    <n v="9"/>
    <n v="2.97"/>
    <n v="0"/>
    <x v="0"/>
  </r>
  <r>
    <x v="6"/>
    <x v="4"/>
    <x v="0"/>
    <x v="0"/>
    <x v="1"/>
    <n v="0"/>
    <x v="511"/>
    <n v="110"/>
    <n v="17.559999999999999"/>
    <n v="129.1"/>
    <n v="82"/>
    <n v="10.97"/>
    <x v="422"/>
    <n v="113"/>
    <n v="7.52"/>
    <n v="10.7"/>
    <n v="3"/>
    <n v="2.89"/>
    <n v="0"/>
    <x v="0"/>
  </r>
  <r>
    <x v="8"/>
    <x v="60"/>
    <x v="0"/>
    <x v="0"/>
    <x v="1"/>
    <n v="0"/>
    <x v="512"/>
    <n v="95"/>
    <n v="23.7"/>
    <n v="159.1"/>
    <n v="92"/>
    <n v="13.52"/>
    <x v="497"/>
    <n v="129"/>
    <n v="5.77"/>
    <n v="7.7"/>
    <n v="3"/>
    <n v="2.08"/>
    <n v="0"/>
    <x v="0"/>
  </r>
  <r>
    <x v="45"/>
    <x v="63"/>
    <x v="0"/>
    <x v="0"/>
    <x v="1"/>
    <n v="0"/>
    <x v="513"/>
    <n v="110"/>
    <n v="32.5"/>
    <n v="163.9"/>
    <n v="102"/>
    <n v="13.93"/>
    <x v="498"/>
    <n v="114"/>
    <n v="10.96"/>
    <n v="14.1"/>
    <n v="3"/>
    <n v="3.81"/>
    <n v="1"/>
    <x v="0"/>
  </r>
  <r>
    <x v="10"/>
    <x v="74"/>
    <x v="2"/>
    <x v="0"/>
    <x v="0"/>
    <n v="23"/>
    <x v="214"/>
    <n v="104"/>
    <n v="27.2"/>
    <n v="189.4"/>
    <n v="64"/>
    <n v="16.100000000000001"/>
    <x v="268"/>
    <n v="118"/>
    <n v="10.35"/>
    <n v="10.4"/>
    <n v="7"/>
    <n v="2.81"/>
    <n v="1"/>
    <x v="0"/>
  </r>
  <r>
    <x v="4"/>
    <x v="12"/>
    <x v="2"/>
    <x v="0"/>
    <x v="1"/>
    <n v="0"/>
    <x v="514"/>
    <n v="95"/>
    <n v="37.69"/>
    <n v="193"/>
    <n v="82"/>
    <n v="16.41"/>
    <x v="272"/>
    <n v="113"/>
    <n v="8.73"/>
    <n v="6.5"/>
    <n v="4"/>
    <n v="1.76"/>
    <n v="3"/>
    <x v="0"/>
  </r>
  <r>
    <x v="16"/>
    <x v="65"/>
    <x v="0"/>
    <x v="0"/>
    <x v="1"/>
    <n v="0"/>
    <x v="515"/>
    <n v="78"/>
    <n v="36.65"/>
    <n v="195.3"/>
    <n v="119"/>
    <n v="16.600000000000001"/>
    <x v="499"/>
    <n v="65"/>
    <n v="8.75"/>
    <n v="3.6"/>
    <n v="5"/>
    <n v="0.97"/>
    <n v="1"/>
    <x v="0"/>
  </r>
  <r>
    <x v="49"/>
    <x v="2"/>
    <x v="2"/>
    <x v="0"/>
    <x v="0"/>
    <n v="42"/>
    <x v="475"/>
    <n v="97"/>
    <n v="28.1"/>
    <n v="223.5"/>
    <n v="118"/>
    <n v="19"/>
    <x v="500"/>
    <n v="72"/>
    <n v="11.74"/>
    <n v="7.6"/>
    <n v="7"/>
    <n v="2.0499999999999998"/>
    <n v="3"/>
    <x v="0"/>
  </r>
  <r>
    <x v="12"/>
    <x v="82"/>
    <x v="0"/>
    <x v="1"/>
    <x v="0"/>
    <n v="32"/>
    <x v="516"/>
    <n v="111"/>
    <n v="16.100000000000001"/>
    <n v="154.4"/>
    <n v="98"/>
    <n v="13.12"/>
    <x v="501"/>
    <n v="109"/>
    <n v="9.02"/>
    <n v="10.6"/>
    <n v="6"/>
    <n v="2.86"/>
    <n v="2"/>
    <x v="0"/>
  </r>
  <r>
    <x v="38"/>
    <x v="83"/>
    <x v="2"/>
    <x v="0"/>
    <x v="1"/>
    <n v="0"/>
    <x v="517"/>
    <n v="81"/>
    <n v="34.54"/>
    <n v="152.5"/>
    <n v="99"/>
    <n v="12.96"/>
    <x v="502"/>
    <n v="76"/>
    <n v="8.9"/>
    <n v="9.6999999999999993"/>
    <n v="3"/>
    <n v="2.62"/>
    <n v="2"/>
    <x v="0"/>
  </r>
  <r>
    <x v="46"/>
    <x v="155"/>
    <x v="2"/>
    <x v="0"/>
    <x v="1"/>
    <n v="0"/>
    <x v="518"/>
    <n v="70"/>
    <n v="33.200000000000003"/>
    <n v="216.7"/>
    <n v="108"/>
    <n v="18.420000000000002"/>
    <x v="503"/>
    <n v="119"/>
    <n v="11.7"/>
    <n v="12.5"/>
    <n v="4"/>
    <n v="3.38"/>
    <n v="3"/>
    <x v="0"/>
  </r>
  <r>
    <x v="4"/>
    <x v="96"/>
    <x v="0"/>
    <x v="0"/>
    <x v="1"/>
    <n v="0"/>
    <x v="519"/>
    <n v="104"/>
    <n v="19.45"/>
    <n v="78.3"/>
    <n v="101"/>
    <n v="6.66"/>
    <x v="504"/>
    <n v="78"/>
    <n v="10.47"/>
    <n v="0"/>
    <n v="0"/>
    <n v="0"/>
    <n v="2"/>
    <x v="0"/>
  </r>
  <r>
    <x v="13"/>
    <x v="124"/>
    <x v="0"/>
    <x v="0"/>
    <x v="1"/>
    <n v="0"/>
    <x v="309"/>
    <n v="101"/>
    <n v="37.880000000000003"/>
    <n v="203"/>
    <n v="128"/>
    <n v="17.260000000000002"/>
    <x v="461"/>
    <n v="106"/>
    <n v="9.48"/>
    <n v="6.9"/>
    <n v="2"/>
    <n v="1.86"/>
    <n v="2"/>
    <x v="0"/>
  </r>
  <r>
    <x v="32"/>
    <x v="10"/>
    <x v="0"/>
    <x v="0"/>
    <x v="0"/>
    <n v="22"/>
    <x v="520"/>
    <n v="70"/>
    <n v="29.9"/>
    <n v="211.7"/>
    <n v="105"/>
    <n v="17.989999999999998"/>
    <x v="505"/>
    <n v="81"/>
    <n v="7.85"/>
    <n v="7.3"/>
    <n v="5"/>
    <n v="1.97"/>
    <n v="2"/>
    <x v="0"/>
  </r>
  <r>
    <x v="6"/>
    <x v="85"/>
    <x v="2"/>
    <x v="1"/>
    <x v="1"/>
    <n v="0"/>
    <x v="521"/>
    <n v="95"/>
    <n v="42.48"/>
    <n v="242.5"/>
    <n v="104"/>
    <n v="20.61"/>
    <x v="506"/>
    <n v="121"/>
    <n v="6.83"/>
    <n v="15.3"/>
    <n v="6"/>
    <n v="4.13"/>
    <n v="1"/>
    <x v="1"/>
  </r>
  <r>
    <x v="23"/>
    <x v="20"/>
    <x v="1"/>
    <x v="1"/>
    <x v="0"/>
    <n v="30"/>
    <x v="404"/>
    <n v="130"/>
    <n v="39.869999999999997"/>
    <n v="195.2"/>
    <n v="116"/>
    <n v="16.59"/>
    <x v="507"/>
    <n v="94"/>
    <n v="12.1"/>
    <n v="11.4"/>
    <n v="4"/>
    <n v="3.08"/>
    <n v="2"/>
    <x v="0"/>
  </r>
  <r>
    <x v="17"/>
    <x v="93"/>
    <x v="0"/>
    <x v="0"/>
    <x v="1"/>
    <n v="0"/>
    <x v="522"/>
    <n v="116"/>
    <n v="35.82"/>
    <n v="219.2"/>
    <n v="86"/>
    <n v="18.63"/>
    <x v="469"/>
    <n v="83"/>
    <n v="8.09"/>
    <n v="7.2"/>
    <n v="6"/>
    <n v="1.94"/>
    <n v="1"/>
    <x v="0"/>
  </r>
  <r>
    <x v="22"/>
    <x v="76"/>
    <x v="1"/>
    <x v="0"/>
    <x v="1"/>
    <n v="0"/>
    <x v="161"/>
    <n v="124"/>
    <n v="30.99"/>
    <n v="169.9"/>
    <n v="110"/>
    <n v="14.44"/>
    <x v="508"/>
    <n v="116"/>
    <n v="8.2799999999999994"/>
    <n v="9.3000000000000007"/>
    <n v="3"/>
    <n v="2.5099999999999998"/>
    <n v="1"/>
    <x v="0"/>
  </r>
  <r>
    <x v="22"/>
    <x v="26"/>
    <x v="2"/>
    <x v="0"/>
    <x v="1"/>
    <n v="0"/>
    <x v="523"/>
    <n v="88"/>
    <n v="32.35"/>
    <n v="194.5"/>
    <n v="89"/>
    <n v="16.53"/>
    <x v="457"/>
    <n v="109"/>
    <n v="11.54"/>
    <n v="11.7"/>
    <n v="5"/>
    <n v="3.16"/>
    <n v="2"/>
    <x v="0"/>
  </r>
  <r>
    <x v="49"/>
    <x v="108"/>
    <x v="0"/>
    <x v="0"/>
    <x v="0"/>
    <n v="38"/>
    <x v="232"/>
    <n v="88"/>
    <n v="30.11"/>
    <n v="163.69999999999999"/>
    <n v="108"/>
    <n v="13.91"/>
    <x v="509"/>
    <n v="72"/>
    <n v="10.92"/>
    <n v="7.4"/>
    <n v="2"/>
    <n v="2"/>
    <n v="0"/>
    <x v="0"/>
  </r>
  <r>
    <x v="30"/>
    <x v="78"/>
    <x v="2"/>
    <x v="0"/>
    <x v="0"/>
    <n v="36"/>
    <x v="524"/>
    <n v="92"/>
    <n v="14.82"/>
    <n v="169.3"/>
    <n v="110"/>
    <n v="14.39"/>
    <x v="510"/>
    <n v="80"/>
    <n v="7.5"/>
    <n v="10.9"/>
    <n v="5"/>
    <n v="2.94"/>
    <n v="6"/>
    <x v="1"/>
  </r>
  <r>
    <x v="40"/>
    <x v="48"/>
    <x v="0"/>
    <x v="0"/>
    <x v="1"/>
    <n v="0"/>
    <x v="515"/>
    <n v="96"/>
    <n v="36.65"/>
    <n v="193.4"/>
    <n v="127"/>
    <n v="16.440000000000001"/>
    <x v="511"/>
    <n v="115"/>
    <n v="4.74"/>
    <n v="13.5"/>
    <n v="3"/>
    <n v="3.65"/>
    <n v="1"/>
    <x v="0"/>
  </r>
  <r>
    <x v="27"/>
    <x v="131"/>
    <x v="2"/>
    <x v="0"/>
    <x v="0"/>
    <n v="36"/>
    <x v="218"/>
    <n v="103"/>
    <n v="32.78"/>
    <n v="177"/>
    <n v="83"/>
    <n v="15.05"/>
    <x v="512"/>
    <n v="118"/>
    <n v="9.74"/>
    <n v="16.399999999999999"/>
    <n v="5"/>
    <n v="4.43"/>
    <n v="1"/>
    <x v="0"/>
  </r>
  <r>
    <x v="46"/>
    <x v="20"/>
    <x v="2"/>
    <x v="0"/>
    <x v="1"/>
    <n v="0"/>
    <x v="176"/>
    <n v="100"/>
    <n v="25.38"/>
    <n v="200.2"/>
    <n v="110"/>
    <n v="17.02"/>
    <x v="513"/>
    <n v="101"/>
    <n v="10.43"/>
    <n v="11.9"/>
    <n v="3"/>
    <n v="3.21"/>
    <n v="2"/>
    <x v="0"/>
  </r>
  <r>
    <x v="6"/>
    <x v="55"/>
    <x v="1"/>
    <x v="0"/>
    <x v="1"/>
    <n v="0"/>
    <x v="200"/>
    <n v="116"/>
    <n v="24.43"/>
    <n v="170.7"/>
    <n v="99"/>
    <n v="14.51"/>
    <x v="514"/>
    <n v="95"/>
    <n v="12.95"/>
    <n v="7.8"/>
    <n v="5"/>
    <n v="2.11"/>
    <n v="1"/>
    <x v="0"/>
  </r>
  <r>
    <x v="1"/>
    <x v="32"/>
    <x v="0"/>
    <x v="0"/>
    <x v="1"/>
    <n v="0"/>
    <x v="525"/>
    <n v="111"/>
    <n v="38.22"/>
    <n v="190"/>
    <n v="101"/>
    <n v="16.149999999999999"/>
    <x v="515"/>
    <n v="110"/>
    <n v="9.9600000000000009"/>
    <n v="9.1999999999999993"/>
    <n v="2"/>
    <n v="2.48"/>
    <n v="1"/>
    <x v="0"/>
  </r>
  <r>
    <x v="42"/>
    <x v="112"/>
    <x v="2"/>
    <x v="0"/>
    <x v="0"/>
    <n v="39"/>
    <x v="526"/>
    <n v="122"/>
    <n v="44.4"/>
    <n v="214.2"/>
    <n v="101"/>
    <n v="18.21"/>
    <x v="516"/>
    <n v="101"/>
    <n v="6.97"/>
    <n v="12.7"/>
    <n v="5"/>
    <n v="3.43"/>
    <n v="2"/>
    <x v="0"/>
  </r>
  <r>
    <x v="41"/>
    <x v="81"/>
    <x v="0"/>
    <x v="0"/>
    <x v="0"/>
    <n v="26"/>
    <x v="527"/>
    <n v="98"/>
    <n v="33.409999999999997"/>
    <n v="175.8"/>
    <n v="111"/>
    <n v="14.94"/>
    <x v="517"/>
    <n v="124"/>
    <n v="9.98"/>
    <n v="13.4"/>
    <n v="5"/>
    <n v="3.62"/>
    <n v="0"/>
    <x v="0"/>
  </r>
  <r>
    <x v="19"/>
    <x v="60"/>
    <x v="2"/>
    <x v="0"/>
    <x v="1"/>
    <n v="0"/>
    <x v="528"/>
    <n v="105"/>
    <n v="46.1"/>
    <n v="202.6"/>
    <n v="105"/>
    <n v="17.22"/>
    <x v="518"/>
    <n v="51"/>
    <n v="9.9700000000000006"/>
    <n v="11.5"/>
    <n v="3"/>
    <n v="3.11"/>
    <n v="3"/>
    <x v="1"/>
  </r>
  <r>
    <x v="19"/>
    <x v="53"/>
    <x v="0"/>
    <x v="0"/>
    <x v="1"/>
    <n v="0"/>
    <x v="439"/>
    <n v="121"/>
    <n v="35.22"/>
    <n v="292.5"/>
    <n v="104"/>
    <n v="24.86"/>
    <x v="519"/>
    <n v="103"/>
    <n v="10.18"/>
    <n v="8"/>
    <n v="1"/>
    <n v="2.16"/>
    <n v="2"/>
    <x v="0"/>
  </r>
  <r>
    <x v="7"/>
    <x v="119"/>
    <x v="2"/>
    <x v="0"/>
    <x v="1"/>
    <n v="0"/>
    <x v="529"/>
    <n v="94"/>
    <n v="51.07"/>
    <n v="133.19999999999999"/>
    <n v="103"/>
    <n v="11.32"/>
    <x v="251"/>
    <n v="94"/>
    <n v="8.8800000000000008"/>
    <n v="7.2"/>
    <n v="5"/>
    <n v="1.94"/>
    <n v="2"/>
    <x v="0"/>
  </r>
  <r>
    <x v="1"/>
    <x v="67"/>
    <x v="0"/>
    <x v="1"/>
    <x v="0"/>
    <n v="20"/>
    <x v="105"/>
    <n v="110"/>
    <n v="31.88"/>
    <n v="169.8"/>
    <n v="94"/>
    <n v="14.43"/>
    <x v="520"/>
    <n v="127"/>
    <n v="7.89"/>
    <n v="12.1"/>
    <n v="4"/>
    <n v="3.27"/>
    <n v="1"/>
    <x v="0"/>
  </r>
  <r>
    <x v="38"/>
    <x v="162"/>
    <x v="0"/>
    <x v="1"/>
    <x v="1"/>
    <n v="0"/>
    <x v="530"/>
    <n v="98"/>
    <n v="9.7100000000000009"/>
    <n v="199.7"/>
    <n v="78"/>
    <n v="16.97"/>
    <x v="521"/>
    <n v="103"/>
    <n v="12.36"/>
    <n v="6.5"/>
    <n v="6"/>
    <n v="1.76"/>
    <n v="3"/>
    <x v="0"/>
  </r>
  <r>
    <x v="40"/>
    <x v="75"/>
    <x v="0"/>
    <x v="1"/>
    <x v="1"/>
    <n v="0"/>
    <x v="531"/>
    <n v="89"/>
    <n v="24.65"/>
    <n v="175.8"/>
    <n v="102"/>
    <n v="14.94"/>
    <x v="522"/>
    <n v="151"/>
    <n v="10.07"/>
    <n v="16.7"/>
    <n v="3"/>
    <n v="4.51"/>
    <n v="2"/>
    <x v="1"/>
  </r>
  <r>
    <x v="28"/>
    <x v="116"/>
    <x v="2"/>
    <x v="0"/>
    <x v="1"/>
    <n v="0"/>
    <x v="100"/>
    <n v="72"/>
    <n v="32.42"/>
    <n v="208.6"/>
    <n v="103"/>
    <n v="17.73"/>
    <x v="523"/>
    <n v="111"/>
    <n v="9.17"/>
    <n v="8.8000000000000007"/>
    <n v="8"/>
    <n v="2.38"/>
    <n v="1"/>
    <x v="0"/>
  </r>
  <r>
    <x v="30"/>
    <x v="93"/>
    <x v="2"/>
    <x v="0"/>
    <x v="0"/>
    <n v="20"/>
    <x v="230"/>
    <n v="40"/>
    <n v="39.200000000000003"/>
    <n v="189.1"/>
    <n v="58"/>
    <n v="16.07"/>
    <x v="524"/>
    <n v="115"/>
    <n v="7.3"/>
    <n v="9.4"/>
    <n v="2"/>
    <n v="2.54"/>
    <n v="1"/>
    <x v="0"/>
  </r>
  <r>
    <x v="44"/>
    <x v="103"/>
    <x v="0"/>
    <x v="0"/>
    <x v="1"/>
    <n v="0"/>
    <x v="532"/>
    <n v="133"/>
    <n v="5.78"/>
    <n v="278.60000000000002"/>
    <n v="61"/>
    <n v="23.68"/>
    <x v="525"/>
    <n v="120"/>
    <n v="5.83"/>
    <n v="11.5"/>
    <n v="3"/>
    <n v="3.11"/>
    <n v="0"/>
    <x v="0"/>
  </r>
  <r>
    <x v="15"/>
    <x v="43"/>
    <x v="0"/>
    <x v="0"/>
    <x v="0"/>
    <n v="17"/>
    <x v="533"/>
    <n v="112"/>
    <n v="32.880000000000003"/>
    <n v="240.6"/>
    <n v="131"/>
    <n v="20.45"/>
    <x v="526"/>
    <n v="98"/>
    <n v="11.16"/>
    <n v="11.4"/>
    <n v="3"/>
    <n v="3.08"/>
    <n v="5"/>
    <x v="0"/>
  </r>
  <r>
    <x v="5"/>
    <x v="124"/>
    <x v="1"/>
    <x v="0"/>
    <x v="1"/>
    <n v="0"/>
    <x v="134"/>
    <n v="126"/>
    <n v="34.340000000000003"/>
    <n v="163.5"/>
    <n v="86"/>
    <n v="13.9"/>
    <x v="234"/>
    <n v="84"/>
    <n v="8.7899999999999991"/>
    <n v="10.4"/>
    <n v="6"/>
    <n v="2.81"/>
    <n v="1"/>
    <x v="0"/>
  </r>
  <r>
    <x v="34"/>
    <x v="115"/>
    <x v="0"/>
    <x v="0"/>
    <x v="0"/>
    <n v="26"/>
    <x v="534"/>
    <n v="97"/>
    <n v="27.42"/>
    <n v="250.3"/>
    <n v="110"/>
    <n v="21.28"/>
    <x v="231"/>
    <n v="92"/>
    <n v="6.41"/>
    <n v="6.6"/>
    <n v="8"/>
    <n v="1.78"/>
    <n v="1"/>
    <x v="0"/>
  </r>
  <r>
    <x v="28"/>
    <x v="64"/>
    <x v="0"/>
    <x v="0"/>
    <x v="1"/>
    <n v="0"/>
    <x v="535"/>
    <n v="85"/>
    <n v="25.6"/>
    <n v="119"/>
    <n v="128"/>
    <n v="10.119999999999999"/>
    <x v="527"/>
    <n v="123"/>
    <n v="10.48"/>
    <n v="6.4"/>
    <n v="2"/>
    <n v="1.73"/>
    <n v="1"/>
    <x v="0"/>
  </r>
  <r>
    <x v="40"/>
    <x v="61"/>
    <x v="2"/>
    <x v="0"/>
    <x v="1"/>
    <n v="0"/>
    <x v="536"/>
    <n v="102"/>
    <n v="31.38"/>
    <n v="196"/>
    <n v="117"/>
    <n v="16.66"/>
    <x v="528"/>
    <n v="122"/>
    <n v="10.19"/>
    <n v="7.8"/>
    <n v="1"/>
    <n v="2.11"/>
    <n v="1"/>
    <x v="0"/>
  </r>
  <r>
    <x v="5"/>
    <x v="96"/>
    <x v="1"/>
    <x v="0"/>
    <x v="1"/>
    <n v="0"/>
    <x v="451"/>
    <n v="120"/>
    <n v="37.520000000000003"/>
    <n v="270.2"/>
    <n v="95"/>
    <n v="22.97"/>
    <x v="529"/>
    <n v="113"/>
    <n v="5.47"/>
    <n v="8.6999999999999993"/>
    <n v="5"/>
    <n v="2.35"/>
    <n v="1"/>
    <x v="0"/>
  </r>
  <r>
    <x v="43"/>
    <x v="117"/>
    <x v="0"/>
    <x v="0"/>
    <x v="0"/>
    <n v="32"/>
    <x v="35"/>
    <n v="80"/>
    <n v="26.18"/>
    <n v="185.5"/>
    <n v="91"/>
    <n v="15.77"/>
    <x v="296"/>
    <n v="107"/>
    <n v="6.67"/>
    <n v="8.1999999999999993"/>
    <n v="4"/>
    <n v="2.21"/>
    <n v="3"/>
    <x v="0"/>
  </r>
  <r>
    <x v="4"/>
    <x v="116"/>
    <x v="0"/>
    <x v="0"/>
    <x v="0"/>
    <n v="29"/>
    <x v="537"/>
    <n v="116"/>
    <n v="20.59"/>
    <n v="186.4"/>
    <n v="100"/>
    <n v="15.84"/>
    <x v="530"/>
    <n v="75"/>
    <n v="10.88"/>
    <n v="10.1"/>
    <n v="6"/>
    <n v="2.73"/>
    <n v="0"/>
    <x v="0"/>
  </r>
  <r>
    <x v="16"/>
    <x v="110"/>
    <x v="2"/>
    <x v="0"/>
    <x v="0"/>
    <n v="23"/>
    <x v="538"/>
    <n v="94"/>
    <n v="30.96"/>
    <n v="164.6"/>
    <n v="59"/>
    <n v="13.99"/>
    <x v="531"/>
    <n v="102"/>
    <n v="5.8"/>
    <n v="12.7"/>
    <n v="4"/>
    <n v="3.43"/>
    <n v="3"/>
    <x v="0"/>
  </r>
  <r>
    <x v="14"/>
    <x v="53"/>
    <x v="0"/>
    <x v="0"/>
    <x v="1"/>
    <n v="0"/>
    <x v="539"/>
    <n v="88"/>
    <n v="18.63"/>
    <n v="137.6"/>
    <n v="108"/>
    <n v="11.7"/>
    <x v="532"/>
    <n v="121"/>
    <n v="7.19"/>
    <n v="11"/>
    <n v="5"/>
    <n v="2.97"/>
    <n v="2"/>
    <x v="0"/>
  </r>
  <r>
    <x v="11"/>
    <x v="70"/>
    <x v="0"/>
    <x v="0"/>
    <x v="1"/>
    <n v="0"/>
    <x v="152"/>
    <n v="105"/>
    <n v="35.68"/>
    <n v="121.9"/>
    <n v="105"/>
    <n v="10.36"/>
    <x v="533"/>
    <n v="104"/>
    <n v="11.42"/>
    <n v="9.6"/>
    <n v="4"/>
    <n v="2.59"/>
    <n v="1"/>
    <x v="0"/>
  </r>
  <r>
    <x v="19"/>
    <x v="111"/>
    <x v="0"/>
    <x v="0"/>
    <x v="1"/>
    <n v="0"/>
    <x v="168"/>
    <n v="88"/>
    <n v="36.36"/>
    <n v="239.8"/>
    <n v="119"/>
    <n v="20.38"/>
    <x v="534"/>
    <n v="71"/>
    <n v="6.69"/>
    <n v="9.8000000000000007"/>
    <n v="14"/>
    <n v="2.65"/>
    <n v="2"/>
    <x v="0"/>
  </r>
  <r>
    <x v="30"/>
    <x v="126"/>
    <x v="0"/>
    <x v="0"/>
    <x v="1"/>
    <n v="0"/>
    <x v="540"/>
    <n v="108"/>
    <n v="19.690000000000001"/>
    <n v="243.3"/>
    <n v="111"/>
    <n v="20.68"/>
    <x v="535"/>
    <n v="78"/>
    <n v="8.31"/>
    <n v="13.1"/>
    <n v="5"/>
    <n v="3.54"/>
    <n v="1"/>
    <x v="0"/>
  </r>
  <r>
    <x v="5"/>
    <x v="65"/>
    <x v="2"/>
    <x v="0"/>
    <x v="0"/>
    <n v="30"/>
    <x v="541"/>
    <n v="99"/>
    <n v="47.02"/>
    <n v="220.1"/>
    <n v="113"/>
    <n v="18.71"/>
    <x v="536"/>
    <n v="95"/>
    <n v="8.01"/>
    <n v="9.8000000000000007"/>
    <n v="6"/>
    <n v="2.65"/>
    <n v="2"/>
    <x v="0"/>
  </r>
  <r>
    <x v="37"/>
    <x v="27"/>
    <x v="0"/>
    <x v="0"/>
    <x v="0"/>
    <n v="21"/>
    <x v="542"/>
    <n v="88"/>
    <n v="30.5"/>
    <n v="181.1"/>
    <n v="97"/>
    <n v="15.39"/>
    <x v="537"/>
    <n v="120"/>
    <n v="14.43"/>
    <n v="9.5"/>
    <n v="4"/>
    <n v="2.57"/>
    <n v="2"/>
    <x v="0"/>
  </r>
  <r>
    <x v="33"/>
    <x v="59"/>
    <x v="2"/>
    <x v="0"/>
    <x v="1"/>
    <n v="0"/>
    <x v="543"/>
    <n v="84"/>
    <n v="31.84"/>
    <n v="270.8"/>
    <n v="95"/>
    <n v="23.02"/>
    <x v="108"/>
    <n v="68"/>
    <n v="9.2899999999999991"/>
    <n v="10.1"/>
    <n v="5"/>
    <n v="2.73"/>
    <n v="1"/>
    <x v="0"/>
  </r>
  <r>
    <x v="33"/>
    <x v="168"/>
    <x v="1"/>
    <x v="0"/>
    <x v="1"/>
    <n v="0"/>
    <x v="544"/>
    <n v="128"/>
    <n v="34.200000000000003"/>
    <n v="227.2"/>
    <n v="100"/>
    <n v="19.309999999999999"/>
    <x v="538"/>
    <n v="91"/>
    <n v="6.56"/>
    <n v="8.4"/>
    <n v="3"/>
    <n v="2.27"/>
    <n v="2"/>
    <x v="0"/>
  </r>
  <r>
    <x v="19"/>
    <x v="12"/>
    <x v="0"/>
    <x v="1"/>
    <x v="1"/>
    <n v="0"/>
    <x v="545"/>
    <n v="78"/>
    <n v="32.229999999999997"/>
    <n v="267.39999999999998"/>
    <n v="117"/>
    <n v="22.73"/>
    <x v="539"/>
    <n v="137"/>
    <n v="8.3000000000000007"/>
    <n v="1.3"/>
    <n v="6"/>
    <n v="0.35"/>
    <n v="1"/>
    <x v="0"/>
  </r>
  <r>
    <x v="46"/>
    <x v="111"/>
    <x v="0"/>
    <x v="0"/>
    <x v="0"/>
    <n v="35"/>
    <x v="546"/>
    <n v="124"/>
    <n v="31.76"/>
    <n v="261"/>
    <n v="69"/>
    <n v="22.19"/>
    <x v="540"/>
    <n v="103"/>
    <n v="14.3"/>
    <n v="15"/>
    <n v="5"/>
    <n v="4.05"/>
    <n v="0"/>
    <x v="0"/>
  </r>
  <r>
    <x v="15"/>
    <x v="64"/>
    <x v="0"/>
    <x v="0"/>
    <x v="0"/>
    <n v="31"/>
    <x v="334"/>
    <n v="83"/>
    <n v="26.1"/>
    <n v="219.1"/>
    <n v="96"/>
    <n v="18.62"/>
    <x v="459"/>
    <n v="76"/>
    <n v="10.68"/>
    <n v="11.4"/>
    <n v="4"/>
    <n v="3.08"/>
    <n v="0"/>
    <x v="0"/>
  </r>
  <r>
    <x v="48"/>
    <x v="66"/>
    <x v="0"/>
    <x v="1"/>
    <x v="1"/>
    <n v="0"/>
    <x v="136"/>
    <n v="132"/>
    <n v="39.25"/>
    <n v="243.2"/>
    <n v="99"/>
    <n v="20.67"/>
    <x v="69"/>
    <n v="57"/>
    <n v="8.2100000000000009"/>
    <n v="11"/>
    <n v="2"/>
    <n v="2.97"/>
    <n v="0"/>
    <x v="1"/>
  </r>
  <r>
    <x v="6"/>
    <x v="88"/>
    <x v="0"/>
    <x v="0"/>
    <x v="0"/>
    <n v="26"/>
    <x v="547"/>
    <n v="150"/>
    <n v="41.63"/>
    <n v="118"/>
    <n v="138"/>
    <n v="10.029999999999999"/>
    <x v="177"/>
    <n v="91"/>
    <n v="10.62"/>
    <n v="15.2"/>
    <n v="4"/>
    <n v="4.0999999999999996"/>
    <n v="2"/>
    <x v="0"/>
  </r>
  <r>
    <x v="1"/>
    <x v="9"/>
    <x v="0"/>
    <x v="0"/>
    <x v="1"/>
    <n v="0"/>
    <x v="136"/>
    <n v="93"/>
    <n v="39.25"/>
    <n v="223"/>
    <n v="78"/>
    <n v="18.96"/>
    <x v="52"/>
    <n v="101"/>
    <n v="7.1"/>
    <n v="9.6999999999999993"/>
    <n v="2"/>
    <n v="2.62"/>
    <n v="3"/>
    <x v="0"/>
  </r>
  <r>
    <x v="10"/>
    <x v="96"/>
    <x v="0"/>
    <x v="0"/>
    <x v="1"/>
    <n v="0"/>
    <x v="548"/>
    <n v="104"/>
    <n v="31.81"/>
    <n v="250.2"/>
    <n v="117"/>
    <n v="21.27"/>
    <x v="541"/>
    <n v="81"/>
    <n v="6.52"/>
    <n v="11"/>
    <n v="3"/>
    <n v="2.97"/>
    <n v="1"/>
    <x v="0"/>
  </r>
  <r>
    <x v="35"/>
    <x v="92"/>
    <x v="0"/>
    <x v="0"/>
    <x v="1"/>
    <n v="0"/>
    <x v="549"/>
    <n v="54"/>
    <n v="29.02"/>
    <n v="191.1"/>
    <n v="108"/>
    <n v="16.239999999999998"/>
    <x v="542"/>
    <n v="107"/>
    <n v="9.66"/>
    <n v="13.3"/>
    <n v="4"/>
    <n v="3.59"/>
    <n v="1"/>
    <x v="0"/>
  </r>
  <r>
    <x v="26"/>
    <x v="44"/>
    <x v="0"/>
    <x v="1"/>
    <x v="0"/>
    <n v="28"/>
    <x v="45"/>
    <n v="97"/>
    <n v="21.57"/>
    <n v="166.9"/>
    <n v="102"/>
    <n v="14.19"/>
    <x v="543"/>
    <n v="77"/>
    <n v="6.53"/>
    <n v="8.8000000000000007"/>
    <n v="3"/>
    <n v="2.38"/>
    <n v="5"/>
    <x v="1"/>
  </r>
  <r>
    <x v="12"/>
    <x v="16"/>
    <x v="2"/>
    <x v="0"/>
    <x v="1"/>
    <n v="0"/>
    <x v="498"/>
    <n v="112"/>
    <n v="32.22"/>
    <n v="207"/>
    <n v="95"/>
    <n v="17.600000000000001"/>
    <x v="51"/>
    <n v="91"/>
    <n v="9.6300000000000008"/>
    <n v="9.1999999999999993"/>
    <n v="7"/>
    <n v="2.48"/>
    <n v="0"/>
    <x v="0"/>
  </r>
  <r>
    <x v="3"/>
    <x v="76"/>
    <x v="1"/>
    <x v="1"/>
    <x v="1"/>
    <n v="0"/>
    <x v="151"/>
    <n v="110"/>
    <n v="30.07"/>
    <n v="167.9"/>
    <n v="100"/>
    <n v="14.27"/>
    <x v="544"/>
    <n v="138"/>
    <n v="8.1999999999999993"/>
    <n v="7.7"/>
    <n v="2"/>
    <n v="2.08"/>
    <n v="1"/>
    <x v="1"/>
  </r>
  <r>
    <x v="10"/>
    <x v="96"/>
    <x v="2"/>
    <x v="0"/>
    <x v="1"/>
    <n v="0"/>
    <x v="550"/>
    <n v="107"/>
    <n v="28.8"/>
    <n v="197.2"/>
    <n v="71"/>
    <n v="16.760000000000002"/>
    <x v="342"/>
    <n v="79"/>
    <n v="9.1"/>
    <n v="10.7"/>
    <n v="4"/>
    <n v="2.89"/>
    <n v="1"/>
    <x v="0"/>
  </r>
  <r>
    <x v="43"/>
    <x v="72"/>
    <x v="0"/>
    <x v="0"/>
    <x v="0"/>
    <n v="20"/>
    <x v="551"/>
    <n v="133"/>
    <n v="43.25"/>
    <n v="161.69999999999999"/>
    <n v="96"/>
    <n v="13.74"/>
    <x v="545"/>
    <n v="91"/>
    <n v="11.31"/>
    <n v="10.5"/>
    <n v="4"/>
    <n v="2.84"/>
    <n v="0"/>
    <x v="0"/>
  </r>
  <r>
    <x v="50"/>
    <x v="29"/>
    <x v="2"/>
    <x v="1"/>
    <x v="0"/>
    <n v="24"/>
    <x v="552"/>
    <n v="54"/>
    <n v="21.71"/>
    <n v="215"/>
    <n v="105"/>
    <n v="18.28"/>
    <x v="546"/>
    <n v="84"/>
    <n v="10.54"/>
    <n v="5.8"/>
    <n v="4"/>
    <n v="1.57"/>
    <n v="2"/>
    <x v="0"/>
  </r>
  <r>
    <x v="5"/>
    <x v="85"/>
    <x v="0"/>
    <x v="0"/>
    <x v="0"/>
    <n v="26"/>
    <x v="86"/>
    <n v="107"/>
    <n v="28.99"/>
    <n v="217.2"/>
    <n v="77"/>
    <n v="18.46"/>
    <x v="102"/>
    <n v="71"/>
    <n v="10.16"/>
    <n v="13.6"/>
    <n v="5"/>
    <n v="3.67"/>
    <n v="6"/>
    <x v="0"/>
  </r>
  <r>
    <x v="50"/>
    <x v="120"/>
    <x v="1"/>
    <x v="1"/>
    <x v="1"/>
    <n v="0"/>
    <x v="553"/>
    <n v="100"/>
    <n v="37.25"/>
    <n v="242.9"/>
    <n v="90"/>
    <n v="20.65"/>
    <x v="427"/>
    <n v="101"/>
    <n v="7.6"/>
    <n v="10.1"/>
    <n v="4"/>
    <n v="2.73"/>
    <n v="2"/>
    <x v="0"/>
  </r>
  <r>
    <x v="6"/>
    <x v="126"/>
    <x v="0"/>
    <x v="1"/>
    <x v="1"/>
    <n v="0"/>
    <x v="554"/>
    <n v="138"/>
    <n v="27.52"/>
    <n v="200.9"/>
    <n v="114"/>
    <n v="17.079999999999998"/>
    <x v="547"/>
    <n v="134"/>
    <n v="6.03"/>
    <n v="10.7"/>
    <n v="4"/>
    <n v="2.89"/>
    <n v="1"/>
    <x v="0"/>
  </r>
  <r>
    <x v="26"/>
    <x v="104"/>
    <x v="2"/>
    <x v="0"/>
    <x v="0"/>
    <n v="27"/>
    <x v="555"/>
    <n v="87"/>
    <n v="41.09"/>
    <n v="142"/>
    <n v="101"/>
    <n v="12.07"/>
    <x v="548"/>
    <n v="68"/>
    <n v="13"/>
    <n v="9.4"/>
    <n v="4"/>
    <n v="2.54"/>
    <n v="1"/>
    <x v="0"/>
  </r>
  <r>
    <x v="45"/>
    <x v="78"/>
    <x v="1"/>
    <x v="1"/>
    <x v="1"/>
    <n v="0"/>
    <x v="556"/>
    <n v="124"/>
    <n v="10.68"/>
    <n v="170.4"/>
    <n v="66"/>
    <n v="14.48"/>
    <x v="25"/>
    <n v="78"/>
    <n v="12.61"/>
    <n v="9.4"/>
    <n v="4"/>
    <n v="2.54"/>
    <n v="3"/>
    <x v="0"/>
  </r>
  <r>
    <x v="4"/>
    <x v="0"/>
    <x v="0"/>
    <x v="0"/>
    <x v="0"/>
    <n v="22"/>
    <x v="557"/>
    <n v="83"/>
    <n v="47.79"/>
    <n v="143.69999999999999"/>
    <n v="130"/>
    <n v="12.21"/>
    <x v="549"/>
    <n v="128"/>
    <n v="10.77"/>
    <n v="11.2"/>
    <n v="9"/>
    <n v="3.02"/>
    <n v="1"/>
    <x v="0"/>
  </r>
  <r>
    <x v="48"/>
    <x v="155"/>
    <x v="0"/>
    <x v="0"/>
    <x v="1"/>
    <n v="0"/>
    <x v="558"/>
    <n v="70"/>
    <n v="38.79"/>
    <n v="263.7"/>
    <n v="80"/>
    <n v="22.41"/>
    <x v="550"/>
    <n v="60"/>
    <n v="6.42"/>
    <n v="10.7"/>
    <n v="5"/>
    <n v="2.89"/>
    <n v="3"/>
    <x v="0"/>
  </r>
  <r>
    <x v="1"/>
    <x v="114"/>
    <x v="1"/>
    <x v="0"/>
    <x v="1"/>
    <n v="0"/>
    <x v="559"/>
    <n v="86"/>
    <n v="45.15"/>
    <n v="208.8"/>
    <n v="102"/>
    <n v="17.75"/>
    <x v="384"/>
    <n v="105"/>
    <n v="8.2100000000000009"/>
    <n v="11.1"/>
    <n v="6"/>
    <n v="3"/>
    <n v="2"/>
    <x v="1"/>
  </r>
  <r>
    <x v="43"/>
    <x v="53"/>
    <x v="0"/>
    <x v="0"/>
    <x v="1"/>
    <n v="0"/>
    <x v="560"/>
    <n v="97"/>
    <n v="36.53"/>
    <n v="117.8"/>
    <n v="117"/>
    <n v="10.01"/>
    <x v="408"/>
    <n v="78"/>
    <n v="6.02"/>
    <n v="11.8"/>
    <n v="2"/>
    <n v="3.19"/>
    <n v="2"/>
    <x v="0"/>
  </r>
  <r>
    <x v="41"/>
    <x v="1"/>
    <x v="2"/>
    <x v="0"/>
    <x v="1"/>
    <n v="0"/>
    <x v="561"/>
    <n v="79"/>
    <n v="18.79"/>
    <n v="223.2"/>
    <n v="111"/>
    <n v="18.97"/>
    <x v="386"/>
    <n v="64"/>
    <n v="7.63"/>
    <n v="10.5"/>
    <n v="3"/>
    <n v="2.84"/>
    <n v="3"/>
    <x v="0"/>
  </r>
  <r>
    <x v="17"/>
    <x v="73"/>
    <x v="0"/>
    <x v="1"/>
    <x v="0"/>
    <n v="45"/>
    <x v="557"/>
    <n v="88"/>
    <n v="47.79"/>
    <n v="198"/>
    <n v="103"/>
    <n v="16.829999999999998"/>
    <x v="551"/>
    <n v="76"/>
    <n v="4.24"/>
    <n v="7.5"/>
    <n v="3"/>
    <n v="2.0299999999999998"/>
    <n v="0"/>
    <x v="0"/>
  </r>
  <r>
    <x v="39"/>
    <x v="45"/>
    <x v="0"/>
    <x v="0"/>
    <x v="1"/>
    <n v="0"/>
    <x v="562"/>
    <n v="86"/>
    <n v="23.43"/>
    <n v="286.3"/>
    <n v="76"/>
    <n v="24.34"/>
    <x v="310"/>
    <n v="77"/>
    <n v="7.52"/>
    <n v="14.1"/>
    <n v="3"/>
    <n v="3.81"/>
    <n v="2"/>
    <x v="0"/>
  </r>
  <r>
    <x v="37"/>
    <x v="155"/>
    <x v="2"/>
    <x v="1"/>
    <x v="0"/>
    <n v="33"/>
    <x v="563"/>
    <n v="98"/>
    <n v="46.16"/>
    <n v="253.4"/>
    <n v="102"/>
    <n v="21.54"/>
    <x v="552"/>
    <n v="85"/>
    <n v="7.44"/>
    <n v="8.1999999999999993"/>
    <n v="2"/>
    <n v="2.21"/>
    <n v="1"/>
    <x v="1"/>
  </r>
  <r>
    <x v="20"/>
    <x v="15"/>
    <x v="1"/>
    <x v="0"/>
    <x v="1"/>
    <n v="0"/>
    <x v="543"/>
    <n v="118"/>
    <n v="31.84"/>
    <n v="239.7"/>
    <n v="90"/>
    <n v="20.37"/>
    <x v="553"/>
    <n v="108"/>
    <n v="7.54"/>
    <n v="15.1"/>
    <n v="2"/>
    <n v="4.08"/>
    <n v="1"/>
    <x v="0"/>
  </r>
  <r>
    <x v="29"/>
    <x v="73"/>
    <x v="0"/>
    <x v="0"/>
    <x v="1"/>
    <n v="0"/>
    <x v="111"/>
    <n v="84"/>
    <n v="33.49"/>
    <n v="269.3"/>
    <n v="105"/>
    <n v="22.89"/>
    <x v="554"/>
    <n v="105"/>
    <n v="7.15"/>
    <n v="10.8"/>
    <n v="4"/>
    <n v="2.92"/>
    <n v="1"/>
    <x v="0"/>
  </r>
  <r>
    <x v="17"/>
    <x v="48"/>
    <x v="0"/>
    <x v="0"/>
    <x v="0"/>
    <n v="32"/>
    <x v="564"/>
    <n v="89"/>
    <n v="30.67"/>
    <n v="129.4"/>
    <n v="124"/>
    <n v="11"/>
    <x v="555"/>
    <n v="124"/>
    <n v="7.51"/>
    <n v="8.4"/>
    <n v="2"/>
    <n v="2.27"/>
    <n v="1"/>
    <x v="0"/>
  </r>
  <r>
    <x v="13"/>
    <x v="90"/>
    <x v="1"/>
    <x v="1"/>
    <x v="1"/>
    <n v="0"/>
    <x v="115"/>
    <n v="126"/>
    <n v="25.25"/>
    <n v="219.4"/>
    <n v="125"/>
    <n v="18.649999999999999"/>
    <x v="148"/>
    <n v="121"/>
    <n v="8.93"/>
    <n v="14.5"/>
    <n v="7"/>
    <n v="3.92"/>
    <n v="1"/>
    <x v="1"/>
  </r>
  <r>
    <x v="23"/>
    <x v="29"/>
    <x v="0"/>
    <x v="0"/>
    <x v="0"/>
    <n v="22"/>
    <x v="144"/>
    <n v="113"/>
    <n v="33.51"/>
    <n v="259.39999999999998"/>
    <n v="95"/>
    <n v="22.05"/>
    <x v="36"/>
    <n v="135"/>
    <n v="6.06"/>
    <n v="14.6"/>
    <n v="5"/>
    <n v="3.94"/>
    <n v="2"/>
    <x v="0"/>
  </r>
  <r>
    <x v="17"/>
    <x v="108"/>
    <x v="0"/>
    <x v="0"/>
    <x v="0"/>
    <n v="26"/>
    <x v="565"/>
    <n v="115"/>
    <n v="26.13"/>
    <n v="137.80000000000001"/>
    <n v="146"/>
    <n v="11.71"/>
    <x v="26"/>
    <n v="104"/>
    <n v="9.61"/>
    <n v="15.9"/>
    <n v="5"/>
    <n v="4.29"/>
    <n v="1"/>
    <x v="0"/>
  </r>
  <r>
    <x v="35"/>
    <x v="39"/>
    <x v="0"/>
    <x v="0"/>
    <x v="0"/>
    <n v="27"/>
    <x v="566"/>
    <n v="96"/>
    <n v="44.42"/>
    <n v="220.9"/>
    <n v="101"/>
    <n v="18.78"/>
    <x v="556"/>
    <n v="97"/>
    <n v="8.07"/>
    <n v="11.3"/>
    <n v="2"/>
    <n v="3.05"/>
    <n v="1"/>
    <x v="0"/>
  </r>
  <r>
    <x v="41"/>
    <x v="65"/>
    <x v="2"/>
    <x v="0"/>
    <x v="1"/>
    <n v="0"/>
    <x v="567"/>
    <n v="102"/>
    <n v="41.85"/>
    <n v="202.4"/>
    <n v="134"/>
    <n v="17.2"/>
    <x v="471"/>
    <n v="95"/>
    <n v="8.1"/>
    <n v="9.4"/>
    <n v="5"/>
    <n v="2.54"/>
    <n v="1"/>
    <x v="0"/>
  </r>
  <r>
    <x v="15"/>
    <x v="2"/>
    <x v="2"/>
    <x v="0"/>
    <x v="1"/>
    <n v="0"/>
    <x v="568"/>
    <n v="88"/>
    <n v="32.47"/>
    <n v="318.8"/>
    <n v="119"/>
    <n v="27.1"/>
    <x v="557"/>
    <n v="79"/>
    <n v="11.13"/>
    <n v="6.5"/>
    <n v="4"/>
    <n v="1.76"/>
    <n v="0"/>
    <x v="0"/>
  </r>
  <r>
    <x v="34"/>
    <x v="169"/>
    <x v="1"/>
    <x v="0"/>
    <x v="1"/>
    <n v="0"/>
    <x v="569"/>
    <n v="86"/>
    <n v="35.409999999999997"/>
    <n v="253.6"/>
    <n v="89"/>
    <n v="21.56"/>
    <x v="558"/>
    <n v="86"/>
    <n v="13.1"/>
    <n v="12.6"/>
    <n v="3"/>
    <n v="3.4"/>
    <n v="1"/>
    <x v="0"/>
  </r>
  <r>
    <x v="10"/>
    <x v="145"/>
    <x v="0"/>
    <x v="0"/>
    <x v="1"/>
    <n v="0"/>
    <x v="570"/>
    <n v="73"/>
    <n v="43.01"/>
    <n v="219.3"/>
    <n v="78"/>
    <n v="18.64"/>
    <x v="559"/>
    <n v="89"/>
    <n v="9.49"/>
    <n v="9.8000000000000007"/>
    <n v="4"/>
    <n v="2.65"/>
    <n v="0"/>
    <x v="0"/>
  </r>
  <r>
    <x v="43"/>
    <x v="82"/>
    <x v="1"/>
    <x v="0"/>
    <x v="1"/>
    <n v="0"/>
    <x v="571"/>
    <n v="87"/>
    <n v="34.39"/>
    <n v="201.5"/>
    <n v="111"/>
    <n v="17.13"/>
    <x v="29"/>
    <n v="82"/>
    <n v="4.58"/>
    <n v="6.8"/>
    <n v="4"/>
    <n v="1.84"/>
    <n v="0"/>
    <x v="0"/>
  </r>
  <r>
    <x v="23"/>
    <x v="80"/>
    <x v="0"/>
    <x v="0"/>
    <x v="0"/>
    <n v="30"/>
    <x v="572"/>
    <n v="89"/>
    <n v="21.61"/>
    <n v="172.1"/>
    <n v="116"/>
    <n v="14.63"/>
    <x v="560"/>
    <n v="111"/>
    <n v="8.76"/>
    <n v="12.1"/>
    <n v="3"/>
    <n v="3.27"/>
    <n v="1"/>
    <x v="0"/>
  </r>
  <r>
    <x v="29"/>
    <x v="158"/>
    <x v="2"/>
    <x v="0"/>
    <x v="0"/>
    <n v="17"/>
    <x v="573"/>
    <n v="94"/>
    <n v="31.77"/>
    <n v="240"/>
    <n v="138"/>
    <n v="20.399999999999999"/>
    <x v="212"/>
    <n v="64"/>
    <n v="9.0399999999999991"/>
    <n v="5.8"/>
    <n v="3"/>
    <n v="1.57"/>
    <n v="1"/>
    <x v="0"/>
  </r>
  <r>
    <x v="44"/>
    <x v="106"/>
    <x v="2"/>
    <x v="0"/>
    <x v="1"/>
    <n v="0"/>
    <x v="574"/>
    <n v="118"/>
    <n v="32.979999999999997"/>
    <n v="242"/>
    <n v="114"/>
    <n v="20.57"/>
    <x v="561"/>
    <n v="108"/>
    <n v="6.58"/>
    <n v="12.1"/>
    <n v="4"/>
    <n v="3.27"/>
    <n v="1"/>
    <x v="0"/>
  </r>
  <r>
    <x v="15"/>
    <x v="142"/>
    <x v="2"/>
    <x v="0"/>
    <x v="1"/>
    <n v="0"/>
    <x v="575"/>
    <n v="89"/>
    <n v="39.92"/>
    <n v="106.8"/>
    <n v="131"/>
    <n v="9.08"/>
    <x v="33"/>
    <n v="122"/>
    <n v="8.0299999999999994"/>
    <n v="9.9"/>
    <n v="6"/>
    <n v="2.67"/>
    <n v="0"/>
    <x v="0"/>
  </r>
  <r>
    <x v="22"/>
    <x v="166"/>
    <x v="2"/>
    <x v="0"/>
    <x v="1"/>
    <n v="0"/>
    <x v="576"/>
    <n v="96"/>
    <n v="21.03"/>
    <n v="103"/>
    <n v="80"/>
    <n v="8.76"/>
    <x v="334"/>
    <n v="82"/>
    <n v="8.52"/>
    <n v="13.1"/>
    <n v="4"/>
    <n v="3.54"/>
    <n v="1"/>
    <x v="0"/>
  </r>
  <r>
    <x v="26"/>
    <x v="123"/>
    <x v="2"/>
    <x v="0"/>
    <x v="1"/>
    <n v="0"/>
    <x v="577"/>
    <n v="103"/>
    <n v="29.56"/>
    <n v="276.39999999999998"/>
    <n v="83"/>
    <n v="23.49"/>
    <x v="562"/>
    <n v="113"/>
    <n v="8.59"/>
    <n v="15.3"/>
    <n v="5"/>
    <n v="4.13"/>
    <n v="0"/>
    <x v="0"/>
  </r>
  <r>
    <x v="34"/>
    <x v="3"/>
    <x v="2"/>
    <x v="0"/>
    <x v="0"/>
    <n v="41"/>
    <x v="578"/>
    <n v="115"/>
    <n v="22.25"/>
    <n v="203.4"/>
    <n v="110"/>
    <n v="17.29"/>
    <x v="563"/>
    <n v="68"/>
    <n v="7.73"/>
    <n v="12.4"/>
    <n v="4"/>
    <n v="3.35"/>
    <n v="1"/>
    <x v="0"/>
  </r>
  <r>
    <x v="40"/>
    <x v="3"/>
    <x v="0"/>
    <x v="0"/>
    <x v="1"/>
    <n v="0"/>
    <x v="579"/>
    <n v="102"/>
    <n v="53.48"/>
    <n v="169.8"/>
    <n v="86"/>
    <n v="14.43"/>
    <x v="564"/>
    <n v="100"/>
    <n v="12.83"/>
    <n v="5.7"/>
    <n v="3"/>
    <n v="1.54"/>
    <n v="2"/>
    <x v="1"/>
  </r>
  <r>
    <x v="0"/>
    <x v="82"/>
    <x v="2"/>
    <x v="0"/>
    <x v="1"/>
    <n v="0"/>
    <x v="580"/>
    <n v="78"/>
    <n v="38.74"/>
    <n v="207.5"/>
    <n v="115"/>
    <n v="17.64"/>
    <x v="565"/>
    <n v="100"/>
    <n v="9.5299999999999994"/>
    <n v="12.1"/>
    <n v="5"/>
    <n v="3.27"/>
    <n v="1"/>
    <x v="0"/>
  </r>
  <r>
    <x v="30"/>
    <x v="170"/>
    <x v="2"/>
    <x v="0"/>
    <x v="1"/>
    <n v="0"/>
    <x v="581"/>
    <n v="92"/>
    <n v="16.239999999999998"/>
    <n v="163.69999999999999"/>
    <n v="63"/>
    <n v="13.91"/>
    <x v="393"/>
    <n v="118"/>
    <n v="11.89"/>
    <n v="6.6"/>
    <n v="6"/>
    <n v="1.78"/>
    <n v="2"/>
    <x v="0"/>
  </r>
  <r>
    <x v="36"/>
    <x v="160"/>
    <x v="1"/>
    <x v="0"/>
    <x v="1"/>
    <n v="0"/>
    <x v="582"/>
    <n v="127"/>
    <n v="31.5"/>
    <n v="208"/>
    <n v="73"/>
    <n v="17.68"/>
    <x v="107"/>
    <n v="124"/>
    <n v="9.27"/>
    <n v="15.1"/>
    <n v="3"/>
    <n v="4.08"/>
    <n v="1"/>
    <x v="0"/>
  </r>
  <r>
    <x v="35"/>
    <x v="50"/>
    <x v="0"/>
    <x v="0"/>
    <x v="1"/>
    <n v="0"/>
    <x v="28"/>
    <n v="133"/>
    <n v="24.87"/>
    <n v="202.7"/>
    <n v="95"/>
    <n v="17.23"/>
    <x v="566"/>
    <n v="103"/>
    <n v="10.56"/>
    <n v="13.1"/>
    <n v="3"/>
    <n v="3.54"/>
    <n v="1"/>
    <x v="0"/>
  </r>
  <r>
    <x v="6"/>
    <x v="73"/>
    <x v="2"/>
    <x v="0"/>
    <x v="0"/>
    <n v="16"/>
    <x v="348"/>
    <n v="99"/>
    <n v="31.28"/>
    <n v="76.400000000000006"/>
    <n v="134"/>
    <n v="6.49"/>
    <x v="567"/>
    <n v="96"/>
    <n v="8.33"/>
    <n v="12.7"/>
    <n v="3"/>
    <n v="3.43"/>
    <n v="2"/>
    <x v="0"/>
  </r>
  <r>
    <x v="35"/>
    <x v="62"/>
    <x v="0"/>
    <x v="0"/>
    <x v="1"/>
    <n v="0"/>
    <x v="583"/>
    <n v="110"/>
    <n v="17.989999999999998"/>
    <n v="43.9"/>
    <n v="88"/>
    <n v="3.73"/>
    <x v="18"/>
    <n v="87"/>
    <n v="8.5299999999999994"/>
    <n v="13.1"/>
    <n v="5"/>
    <n v="3.54"/>
    <n v="0"/>
    <x v="0"/>
  </r>
  <r>
    <x v="48"/>
    <x v="16"/>
    <x v="2"/>
    <x v="0"/>
    <x v="0"/>
    <n v="24"/>
    <x v="366"/>
    <n v="74"/>
    <n v="25.4"/>
    <n v="123.9"/>
    <n v="72"/>
    <n v="10.53"/>
    <x v="176"/>
    <n v="84"/>
    <n v="7.84"/>
    <n v="10.1"/>
    <n v="6"/>
    <n v="2.73"/>
    <n v="1"/>
    <x v="0"/>
  </r>
  <r>
    <x v="4"/>
    <x v="9"/>
    <x v="0"/>
    <x v="0"/>
    <x v="1"/>
    <n v="0"/>
    <x v="584"/>
    <n v="105"/>
    <n v="29.26"/>
    <n v="211.7"/>
    <n v="99"/>
    <n v="17.989999999999998"/>
    <x v="544"/>
    <n v="105"/>
    <n v="8.1999999999999993"/>
    <n v="11.6"/>
    <n v="6"/>
    <n v="3.13"/>
    <n v="1"/>
    <x v="0"/>
  </r>
  <r>
    <x v="15"/>
    <x v="118"/>
    <x v="0"/>
    <x v="0"/>
    <x v="1"/>
    <n v="0"/>
    <x v="585"/>
    <n v="117"/>
    <n v="20.25"/>
    <n v="287.7"/>
    <n v="136"/>
    <n v="24.45"/>
    <x v="568"/>
    <n v="100"/>
    <n v="10.039999999999999"/>
    <n v="12.2"/>
    <n v="4"/>
    <n v="3.29"/>
    <n v="0"/>
    <x v="0"/>
  </r>
  <r>
    <x v="20"/>
    <x v="32"/>
    <x v="0"/>
    <x v="0"/>
    <x v="1"/>
    <n v="0"/>
    <x v="586"/>
    <n v="147"/>
    <n v="33.01"/>
    <n v="173.4"/>
    <n v="87"/>
    <n v="14.74"/>
    <x v="569"/>
    <n v="114"/>
    <n v="12.09"/>
    <n v="5.5"/>
    <n v="2"/>
    <n v="1.49"/>
    <n v="2"/>
    <x v="0"/>
  </r>
  <r>
    <x v="41"/>
    <x v="64"/>
    <x v="2"/>
    <x v="0"/>
    <x v="1"/>
    <n v="0"/>
    <x v="587"/>
    <n v="56"/>
    <n v="33.799999999999997"/>
    <n v="230.1"/>
    <n v="73"/>
    <n v="19.559999999999999"/>
    <x v="570"/>
    <n v="81"/>
    <n v="5.39"/>
    <n v="9.9"/>
    <n v="3"/>
    <n v="2.67"/>
    <n v="2"/>
    <x v="0"/>
  </r>
  <r>
    <x v="16"/>
    <x v="4"/>
    <x v="1"/>
    <x v="1"/>
    <x v="1"/>
    <n v="0"/>
    <x v="588"/>
    <n v="94"/>
    <n v="28.51"/>
    <n v="93.7"/>
    <n v="121"/>
    <n v="7.96"/>
    <x v="571"/>
    <n v="115"/>
    <n v="10.86"/>
    <n v="13.4"/>
    <n v="1"/>
    <n v="3.62"/>
    <n v="3"/>
    <x v="1"/>
  </r>
  <r>
    <x v="21"/>
    <x v="105"/>
    <x v="0"/>
    <x v="0"/>
    <x v="1"/>
    <n v="0"/>
    <x v="589"/>
    <n v="86"/>
    <n v="34.369999999999997"/>
    <n v="216.8"/>
    <n v="93"/>
    <n v="18.43"/>
    <x v="549"/>
    <n v="99"/>
    <n v="10.77"/>
    <n v="11.8"/>
    <n v="2"/>
    <n v="3.19"/>
    <n v="2"/>
    <x v="0"/>
  </r>
  <r>
    <x v="18"/>
    <x v="137"/>
    <x v="1"/>
    <x v="0"/>
    <x v="1"/>
    <n v="0"/>
    <x v="590"/>
    <n v="106"/>
    <n v="54.83"/>
    <n v="204.6"/>
    <n v="93"/>
    <n v="17.39"/>
    <x v="572"/>
    <n v="128"/>
    <n v="8.3800000000000008"/>
    <n v="9.4"/>
    <n v="4"/>
    <n v="2.54"/>
    <n v="2"/>
    <x v="1"/>
  </r>
  <r>
    <x v="7"/>
    <x v="108"/>
    <x v="2"/>
    <x v="0"/>
    <x v="1"/>
    <n v="0"/>
    <x v="591"/>
    <n v="107"/>
    <n v="36.75"/>
    <n v="215.6"/>
    <n v="84"/>
    <n v="18.329999999999998"/>
    <x v="256"/>
    <n v="127"/>
    <n v="6.23"/>
    <n v="10.199999999999999"/>
    <n v="3"/>
    <n v="2.75"/>
    <n v="0"/>
    <x v="0"/>
  </r>
  <r>
    <x v="15"/>
    <x v="130"/>
    <x v="0"/>
    <x v="0"/>
    <x v="1"/>
    <n v="0"/>
    <x v="592"/>
    <n v="116"/>
    <n v="12.99"/>
    <n v="115.6"/>
    <n v="74"/>
    <n v="9.83"/>
    <x v="519"/>
    <n v="94"/>
    <n v="10.18"/>
    <n v="9.4"/>
    <n v="3"/>
    <n v="2.54"/>
    <n v="3"/>
    <x v="0"/>
  </r>
  <r>
    <x v="23"/>
    <x v="168"/>
    <x v="2"/>
    <x v="0"/>
    <x v="1"/>
    <n v="0"/>
    <x v="593"/>
    <n v="75"/>
    <n v="12.36"/>
    <n v="208.6"/>
    <n v="117"/>
    <n v="17.73"/>
    <x v="573"/>
    <n v="71"/>
    <n v="2.96"/>
    <n v="9.9"/>
    <n v="3"/>
    <n v="2.67"/>
    <n v="1"/>
    <x v="0"/>
  </r>
  <r>
    <x v="47"/>
    <x v="40"/>
    <x v="0"/>
    <x v="0"/>
    <x v="0"/>
    <n v="31"/>
    <x v="594"/>
    <n v="100"/>
    <n v="35.770000000000003"/>
    <n v="225.5"/>
    <n v="97"/>
    <n v="19.170000000000002"/>
    <x v="574"/>
    <n v="120"/>
    <n v="7.59"/>
    <n v="9.6999999999999993"/>
    <n v="4"/>
    <n v="2.62"/>
    <n v="0"/>
    <x v="0"/>
  </r>
  <r>
    <x v="33"/>
    <x v="32"/>
    <x v="2"/>
    <x v="1"/>
    <x v="0"/>
    <n v="33"/>
    <x v="595"/>
    <n v="93"/>
    <n v="21.62"/>
    <n v="162.9"/>
    <n v="104"/>
    <n v="13.85"/>
    <x v="308"/>
    <n v="109"/>
    <n v="11.13"/>
    <n v="8.1"/>
    <n v="13"/>
    <n v="2.19"/>
    <n v="0"/>
    <x v="0"/>
  </r>
  <r>
    <x v="39"/>
    <x v="0"/>
    <x v="2"/>
    <x v="0"/>
    <x v="0"/>
    <n v="28"/>
    <x v="287"/>
    <n v="79"/>
    <n v="34.31"/>
    <n v="304.89999999999998"/>
    <n v="128"/>
    <n v="25.92"/>
    <x v="293"/>
    <n v="133"/>
    <n v="10.15"/>
    <n v="11.9"/>
    <n v="8"/>
    <n v="3.21"/>
    <n v="1"/>
    <x v="0"/>
  </r>
  <r>
    <x v="39"/>
    <x v="18"/>
    <x v="1"/>
    <x v="0"/>
    <x v="1"/>
    <n v="0"/>
    <x v="596"/>
    <n v="112"/>
    <n v="16.88"/>
    <n v="270.5"/>
    <n v="136"/>
    <n v="22.99"/>
    <x v="283"/>
    <n v="94"/>
    <n v="10.14"/>
    <n v="9"/>
    <n v="6"/>
    <n v="2.4300000000000002"/>
    <n v="3"/>
    <x v="0"/>
  </r>
  <r>
    <x v="37"/>
    <x v="16"/>
    <x v="0"/>
    <x v="0"/>
    <x v="1"/>
    <n v="0"/>
    <x v="258"/>
    <n v="114"/>
    <n v="40.659999999999997"/>
    <n v="150"/>
    <n v="115"/>
    <n v="12.75"/>
    <x v="575"/>
    <n v="81"/>
    <n v="7.24"/>
    <n v="10.3"/>
    <n v="2"/>
    <n v="2.78"/>
    <n v="5"/>
    <x v="0"/>
  </r>
  <r>
    <x v="27"/>
    <x v="93"/>
    <x v="0"/>
    <x v="1"/>
    <x v="1"/>
    <n v="0"/>
    <x v="36"/>
    <n v="58"/>
    <n v="20.55"/>
    <n v="235"/>
    <n v="88"/>
    <n v="19.98"/>
    <x v="576"/>
    <n v="130"/>
    <n v="4.28"/>
    <n v="11.4"/>
    <n v="11"/>
    <n v="3.08"/>
    <n v="2"/>
    <x v="0"/>
  </r>
  <r>
    <x v="43"/>
    <x v="147"/>
    <x v="1"/>
    <x v="0"/>
    <x v="1"/>
    <n v="0"/>
    <x v="597"/>
    <n v="81"/>
    <n v="38.200000000000003"/>
    <n v="129.4"/>
    <n v="112"/>
    <n v="11"/>
    <x v="577"/>
    <n v="109"/>
    <n v="7.54"/>
    <n v="15.8"/>
    <n v="6"/>
    <n v="4.2699999999999996"/>
    <n v="1"/>
    <x v="0"/>
  </r>
  <r>
    <x v="50"/>
    <x v="117"/>
    <x v="1"/>
    <x v="0"/>
    <x v="0"/>
    <n v="19"/>
    <x v="598"/>
    <n v="88"/>
    <n v="30.02"/>
    <n v="162.69999999999999"/>
    <n v="66"/>
    <n v="13.83"/>
    <x v="578"/>
    <n v="98"/>
    <n v="9.6999999999999993"/>
    <n v="14.6"/>
    <n v="6"/>
    <n v="3.94"/>
    <n v="1"/>
    <x v="0"/>
  </r>
  <r>
    <x v="44"/>
    <x v="39"/>
    <x v="0"/>
    <x v="0"/>
    <x v="1"/>
    <n v="0"/>
    <x v="599"/>
    <n v="92"/>
    <n v="30.7"/>
    <n v="190.9"/>
    <n v="114"/>
    <n v="16.23"/>
    <x v="579"/>
    <n v="125"/>
    <n v="13.3"/>
    <n v="10.3"/>
    <n v="4"/>
    <n v="2.78"/>
    <n v="1"/>
    <x v="1"/>
  </r>
  <r>
    <x v="50"/>
    <x v="58"/>
    <x v="0"/>
    <x v="0"/>
    <x v="0"/>
    <n v="31"/>
    <x v="600"/>
    <n v="101"/>
    <n v="21.4"/>
    <n v="196.4"/>
    <n v="102"/>
    <n v="16.690000000000001"/>
    <x v="580"/>
    <n v="75"/>
    <n v="11.37"/>
    <n v="10.3"/>
    <n v="4"/>
    <n v="2.78"/>
    <n v="1"/>
    <x v="0"/>
  </r>
  <r>
    <x v="41"/>
    <x v="44"/>
    <x v="1"/>
    <x v="0"/>
    <x v="1"/>
    <n v="0"/>
    <x v="601"/>
    <n v="79"/>
    <n v="40.39"/>
    <n v="192.4"/>
    <n v="107"/>
    <n v="16.350000000000001"/>
    <x v="581"/>
    <n v="111"/>
    <n v="9.33"/>
    <n v="9.1"/>
    <n v="9"/>
    <n v="2.46"/>
    <n v="0"/>
    <x v="0"/>
  </r>
  <r>
    <x v="47"/>
    <x v="131"/>
    <x v="0"/>
    <x v="0"/>
    <x v="1"/>
    <n v="0"/>
    <x v="46"/>
    <n v="91"/>
    <n v="33.729999999999997"/>
    <n v="264.7"/>
    <n v="106"/>
    <n v="22.5"/>
    <x v="582"/>
    <n v="101"/>
    <n v="5.01"/>
    <n v="9.1999999999999993"/>
    <n v="2"/>
    <n v="2.48"/>
    <n v="2"/>
    <x v="0"/>
  </r>
  <r>
    <x v="34"/>
    <x v="123"/>
    <x v="1"/>
    <x v="0"/>
    <x v="1"/>
    <n v="0"/>
    <x v="602"/>
    <n v="110"/>
    <n v="46.63"/>
    <n v="52.9"/>
    <n v="109"/>
    <n v="4.5"/>
    <x v="583"/>
    <n v="119"/>
    <n v="11.07"/>
    <n v="10.9"/>
    <n v="5"/>
    <n v="2.94"/>
    <n v="0"/>
    <x v="0"/>
  </r>
  <r>
    <x v="3"/>
    <x v="27"/>
    <x v="1"/>
    <x v="1"/>
    <x v="1"/>
    <n v="0"/>
    <x v="603"/>
    <n v="89"/>
    <n v="33.93"/>
    <n v="211.4"/>
    <n v="96"/>
    <n v="17.97"/>
    <x v="584"/>
    <n v="84"/>
    <n v="3.26"/>
    <n v="11"/>
    <n v="4"/>
    <n v="2.97"/>
    <n v="3"/>
    <x v="1"/>
  </r>
  <r>
    <x v="45"/>
    <x v="44"/>
    <x v="2"/>
    <x v="0"/>
    <x v="1"/>
    <n v="0"/>
    <x v="604"/>
    <n v="91"/>
    <n v="37.01"/>
    <n v="273.5"/>
    <n v="74"/>
    <n v="23.25"/>
    <x v="585"/>
    <n v="99"/>
    <n v="10.210000000000001"/>
    <n v="9.6"/>
    <n v="3"/>
    <n v="2.59"/>
    <n v="3"/>
    <x v="0"/>
  </r>
  <r>
    <x v="8"/>
    <x v="58"/>
    <x v="0"/>
    <x v="0"/>
    <x v="1"/>
    <n v="0"/>
    <x v="216"/>
    <n v="96"/>
    <n v="22.9"/>
    <n v="235.9"/>
    <n v="90"/>
    <n v="20.05"/>
    <x v="586"/>
    <n v="113"/>
    <n v="11.71"/>
    <n v="7.6"/>
    <n v="6"/>
    <n v="2.0499999999999998"/>
    <n v="3"/>
    <x v="0"/>
  </r>
  <r>
    <x v="9"/>
    <x v="103"/>
    <x v="2"/>
    <x v="0"/>
    <x v="1"/>
    <n v="0"/>
    <x v="605"/>
    <n v="135"/>
    <n v="43.57"/>
    <n v="180.2"/>
    <n v="106"/>
    <n v="15.32"/>
    <x v="587"/>
    <n v="135"/>
    <n v="8.43"/>
    <n v="6.2"/>
    <n v="7"/>
    <n v="1.67"/>
    <n v="2"/>
    <x v="0"/>
  </r>
  <r>
    <x v="19"/>
    <x v="130"/>
    <x v="1"/>
    <x v="0"/>
    <x v="1"/>
    <n v="0"/>
    <x v="129"/>
    <n v="133"/>
    <n v="31.21"/>
    <n v="120.7"/>
    <n v="98"/>
    <n v="10.26"/>
    <x v="588"/>
    <n v="112"/>
    <n v="9.68"/>
    <n v="12.7"/>
    <n v="2"/>
    <n v="3.43"/>
    <n v="1"/>
    <x v="0"/>
  </r>
  <r>
    <x v="37"/>
    <x v="31"/>
    <x v="0"/>
    <x v="0"/>
    <x v="1"/>
    <n v="0"/>
    <x v="295"/>
    <n v="90"/>
    <n v="29.95"/>
    <n v="196"/>
    <n v="115"/>
    <n v="16.66"/>
    <x v="74"/>
    <n v="95"/>
    <n v="11.88"/>
    <n v="9.1999999999999993"/>
    <n v="4"/>
    <n v="2.48"/>
    <n v="1"/>
    <x v="0"/>
  </r>
  <r>
    <x v="26"/>
    <x v="131"/>
    <x v="0"/>
    <x v="0"/>
    <x v="0"/>
    <n v="37"/>
    <x v="114"/>
    <n v="94"/>
    <n v="34.85"/>
    <n v="165.4"/>
    <n v="103"/>
    <n v="14.06"/>
    <x v="589"/>
    <n v="81"/>
    <n v="8.32"/>
    <n v="11.7"/>
    <n v="8"/>
    <n v="3.16"/>
    <n v="1"/>
    <x v="0"/>
  </r>
  <r>
    <x v="43"/>
    <x v="67"/>
    <x v="1"/>
    <x v="0"/>
    <x v="1"/>
    <n v="0"/>
    <x v="606"/>
    <n v="114"/>
    <n v="45.54"/>
    <n v="223"/>
    <n v="74"/>
    <n v="18.96"/>
    <x v="478"/>
    <n v="90"/>
    <n v="11.82"/>
    <n v="11.3"/>
    <n v="3"/>
    <n v="3.05"/>
    <n v="3"/>
    <x v="1"/>
  </r>
  <r>
    <x v="20"/>
    <x v="162"/>
    <x v="0"/>
    <x v="0"/>
    <x v="1"/>
    <n v="0"/>
    <x v="607"/>
    <n v="111"/>
    <n v="30.46"/>
    <n v="175.2"/>
    <n v="130"/>
    <n v="14.89"/>
    <x v="64"/>
    <n v="92"/>
    <n v="10.29"/>
    <n v="9.9"/>
    <n v="6"/>
    <n v="2.67"/>
    <n v="2"/>
    <x v="0"/>
  </r>
  <r>
    <x v="4"/>
    <x v="142"/>
    <x v="0"/>
    <x v="0"/>
    <x v="1"/>
    <n v="0"/>
    <x v="366"/>
    <n v="145"/>
    <n v="25.4"/>
    <n v="196.5"/>
    <n v="105"/>
    <n v="16.7"/>
    <x v="316"/>
    <n v="108"/>
    <n v="9.43"/>
    <n v="14.9"/>
    <n v="3"/>
    <n v="4.0199999999999996"/>
    <n v="1"/>
    <x v="0"/>
  </r>
  <r>
    <x v="31"/>
    <x v="3"/>
    <x v="2"/>
    <x v="0"/>
    <x v="0"/>
    <n v="38"/>
    <x v="608"/>
    <n v="132"/>
    <n v="27.81"/>
    <n v="146.69999999999999"/>
    <n v="113"/>
    <n v="12.47"/>
    <x v="590"/>
    <n v="115"/>
    <n v="15.56"/>
    <n v="13.1"/>
    <n v="3"/>
    <n v="3.54"/>
    <n v="3"/>
    <x v="0"/>
  </r>
  <r>
    <x v="4"/>
    <x v="107"/>
    <x v="1"/>
    <x v="0"/>
    <x v="1"/>
    <n v="0"/>
    <x v="228"/>
    <n v="71"/>
    <n v="35.29"/>
    <n v="152.69999999999999"/>
    <n v="94"/>
    <n v="12.98"/>
    <x v="591"/>
    <n v="125"/>
    <n v="9.8000000000000007"/>
    <n v="12.4"/>
    <n v="13"/>
    <n v="3.35"/>
    <n v="1"/>
    <x v="0"/>
  </r>
  <r>
    <x v="49"/>
    <x v="61"/>
    <x v="2"/>
    <x v="0"/>
    <x v="1"/>
    <n v="0"/>
    <x v="338"/>
    <n v="108"/>
    <n v="28.12"/>
    <n v="183.7"/>
    <n v="103"/>
    <n v="15.61"/>
    <x v="592"/>
    <n v="108"/>
    <n v="3.61"/>
    <n v="8.9"/>
    <n v="4"/>
    <n v="2.4"/>
    <n v="3"/>
    <x v="0"/>
  </r>
  <r>
    <x v="24"/>
    <x v="36"/>
    <x v="0"/>
    <x v="0"/>
    <x v="1"/>
    <n v="0"/>
    <x v="609"/>
    <n v="114"/>
    <n v="35.67"/>
    <n v="171.3"/>
    <n v="82"/>
    <n v="14.56"/>
    <x v="593"/>
    <n v="119"/>
    <n v="6.96"/>
    <n v="9.9"/>
    <n v="9"/>
    <n v="2.67"/>
    <n v="4"/>
    <x v="0"/>
  </r>
  <r>
    <x v="0"/>
    <x v="115"/>
    <x v="0"/>
    <x v="0"/>
    <x v="0"/>
    <n v="27"/>
    <x v="274"/>
    <n v="128"/>
    <n v="37.42"/>
    <n v="268.2"/>
    <n v="133"/>
    <n v="22.8"/>
    <x v="208"/>
    <n v="80"/>
    <n v="6.59"/>
    <n v="11.1"/>
    <n v="3"/>
    <n v="3"/>
    <n v="0"/>
    <x v="0"/>
  </r>
  <r>
    <x v="37"/>
    <x v="112"/>
    <x v="2"/>
    <x v="0"/>
    <x v="1"/>
    <n v="0"/>
    <x v="402"/>
    <n v="72"/>
    <n v="24.02"/>
    <n v="154.30000000000001"/>
    <n v="95"/>
    <n v="13.12"/>
    <x v="461"/>
    <n v="91"/>
    <n v="9.48"/>
    <n v="8.1999999999999993"/>
    <n v="5"/>
    <n v="2.21"/>
    <n v="1"/>
    <x v="0"/>
  </r>
  <r>
    <x v="24"/>
    <x v="171"/>
    <x v="1"/>
    <x v="0"/>
    <x v="1"/>
    <n v="0"/>
    <x v="527"/>
    <n v="89"/>
    <n v="33.409999999999997"/>
    <n v="241.3"/>
    <n v="123"/>
    <n v="20.51"/>
    <x v="594"/>
    <n v="105"/>
    <n v="6.44"/>
    <n v="4"/>
    <n v="7"/>
    <n v="1.08"/>
    <n v="0"/>
    <x v="0"/>
  </r>
  <r>
    <x v="44"/>
    <x v="76"/>
    <x v="2"/>
    <x v="1"/>
    <x v="1"/>
    <n v="0"/>
    <x v="610"/>
    <n v="114"/>
    <n v="30.75"/>
    <n v="209.5"/>
    <n v="118"/>
    <n v="17.809999999999999"/>
    <x v="160"/>
    <n v="105"/>
    <n v="11.25"/>
    <n v="7.4"/>
    <n v="4"/>
    <n v="2"/>
    <n v="2"/>
    <x v="0"/>
  </r>
  <r>
    <x v="2"/>
    <x v="44"/>
    <x v="2"/>
    <x v="0"/>
    <x v="0"/>
    <n v="43"/>
    <x v="611"/>
    <n v="79"/>
    <n v="35.14"/>
    <n v="174.6"/>
    <n v="122"/>
    <n v="14.84"/>
    <x v="595"/>
    <n v="80"/>
    <n v="10.87"/>
    <n v="10.9"/>
    <n v="3"/>
    <n v="2.94"/>
    <n v="1"/>
    <x v="0"/>
  </r>
  <r>
    <x v="3"/>
    <x v="31"/>
    <x v="1"/>
    <x v="0"/>
    <x v="1"/>
    <n v="0"/>
    <x v="612"/>
    <n v="109"/>
    <n v="28.36"/>
    <n v="236"/>
    <n v="117"/>
    <n v="20.059999999999999"/>
    <x v="596"/>
    <n v="77"/>
    <n v="13.84"/>
    <n v="9.3000000000000007"/>
    <n v="1"/>
    <n v="2.5099999999999998"/>
    <n v="1"/>
    <x v="0"/>
  </r>
  <r>
    <x v="16"/>
    <x v="1"/>
    <x v="0"/>
    <x v="0"/>
    <x v="1"/>
    <n v="0"/>
    <x v="613"/>
    <n v="107"/>
    <n v="21.59"/>
    <n v="323.2"/>
    <n v="75"/>
    <n v="27.47"/>
    <x v="419"/>
    <n v="127"/>
    <n v="6.48"/>
    <n v="7.5"/>
    <n v="2"/>
    <n v="2.0299999999999998"/>
    <n v="1"/>
    <x v="0"/>
  </r>
  <r>
    <x v="15"/>
    <x v="131"/>
    <x v="0"/>
    <x v="1"/>
    <x v="1"/>
    <n v="0"/>
    <x v="614"/>
    <n v="78"/>
    <n v="45.46"/>
    <n v="204.2"/>
    <n v="85"/>
    <n v="17.36"/>
    <x v="597"/>
    <n v="146"/>
    <n v="5.03"/>
    <n v="5.9"/>
    <n v="4"/>
    <n v="1.59"/>
    <n v="1"/>
    <x v="0"/>
  </r>
  <r>
    <x v="26"/>
    <x v="86"/>
    <x v="0"/>
    <x v="0"/>
    <x v="1"/>
    <n v="0"/>
    <x v="615"/>
    <n v="66"/>
    <n v="47.77"/>
    <n v="160.6"/>
    <n v="108"/>
    <n v="13.65"/>
    <x v="598"/>
    <n v="74"/>
    <n v="3.51"/>
    <n v="0"/>
    <n v="0"/>
    <n v="0"/>
    <n v="1"/>
    <x v="0"/>
  </r>
  <r>
    <x v="12"/>
    <x v="66"/>
    <x v="2"/>
    <x v="0"/>
    <x v="0"/>
    <n v="33"/>
    <x v="616"/>
    <n v="96"/>
    <n v="46.04"/>
    <n v="220.4"/>
    <n v="110"/>
    <n v="18.73"/>
    <x v="144"/>
    <n v="104"/>
    <n v="7.65"/>
    <n v="11.8"/>
    <n v="8"/>
    <n v="3.19"/>
    <n v="4"/>
    <x v="0"/>
  </r>
  <r>
    <x v="19"/>
    <x v="89"/>
    <x v="1"/>
    <x v="0"/>
    <x v="1"/>
    <n v="0"/>
    <x v="617"/>
    <n v="82"/>
    <n v="29.1"/>
    <n v="185.6"/>
    <n v="102"/>
    <n v="15.78"/>
    <x v="216"/>
    <n v="64"/>
    <n v="9.15"/>
    <n v="10.199999999999999"/>
    <n v="7"/>
    <n v="2.75"/>
    <n v="1"/>
    <x v="0"/>
  </r>
  <r>
    <x v="15"/>
    <x v="17"/>
    <x v="0"/>
    <x v="0"/>
    <x v="1"/>
    <n v="0"/>
    <x v="618"/>
    <n v="113"/>
    <n v="27.68"/>
    <n v="290.3"/>
    <n v="111"/>
    <n v="24.68"/>
    <x v="599"/>
    <n v="140"/>
    <n v="5.17"/>
    <n v="7.2"/>
    <n v="3"/>
    <n v="1.94"/>
    <n v="1"/>
    <x v="0"/>
  </r>
  <r>
    <x v="19"/>
    <x v="171"/>
    <x v="1"/>
    <x v="0"/>
    <x v="1"/>
    <n v="0"/>
    <x v="28"/>
    <n v="84"/>
    <n v="24.87"/>
    <n v="255.9"/>
    <n v="113"/>
    <n v="21.75"/>
    <x v="600"/>
    <n v="117"/>
    <n v="2.0299999999999998"/>
    <n v="8"/>
    <n v="12"/>
    <n v="2.16"/>
    <n v="1"/>
    <x v="0"/>
  </r>
  <r>
    <x v="29"/>
    <x v="15"/>
    <x v="0"/>
    <x v="0"/>
    <x v="1"/>
    <n v="0"/>
    <x v="619"/>
    <n v="85"/>
    <n v="43.32"/>
    <n v="143.4"/>
    <n v="80"/>
    <n v="12.19"/>
    <x v="125"/>
    <n v="102"/>
    <n v="6.93"/>
    <n v="15"/>
    <n v="7"/>
    <n v="4.05"/>
    <n v="2"/>
    <x v="0"/>
  </r>
  <r>
    <x v="41"/>
    <x v="103"/>
    <x v="1"/>
    <x v="0"/>
    <x v="0"/>
    <n v="26"/>
    <x v="620"/>
    <n v="108"/>
    <n v="43.33"/>
    <n v="243.2"/>
    <n v="135"/>
    <n v="20.67"/>
    <x v="562"/>
    <n v="95"/>
    <n v="8.59"/>
    <n v="5.4"/>
    <n v="3"/>
    <n v="1.46"/>
    <n v="2"/>
    <x v="0"/>
  </r>
  <r>
    <x v="38"/>
    <x v="78"/>
    <x v="2"/>
    <x v="0"/>
    <x v="0"/>
    <n v="31"/>
    <x v="621"/>
    <n v="124"/>
    <n v="18.309999999999999"/>
    <n v="188.9"/>
    <n v="104"/>
    <n v="16.059999999999999"/>
    <x v="601"/>
    <n v="98"/>
    <n v="8.83"/>
    <n v="8.9"/>
    <n v="3"/>
    <n v="2.4"/>
    <n v="0"/>
    <x v="0"/>
  </r>
  <r>
    <x v="9"/>
    <x v="59"/>
    <x v="1"/>
    <x v="0"/>
    <x v="1"/>
    <n v="0"/>
    <x v="622"/>
    <n v="75"/>
    <n v="27"/>
    <n v="264.8"/>
    <n v="91"/>
    <n v="22.51"/>
    <x v="602"/>
    <n v="77"/>
    <n v="12.15"/>
    <n v="7.6"/>
    <n v="7"/>
    <n v="2.0499999999999998"/>
    <n v="1"/>
    <x v="0"/>
  </r>
  <r>
    <x v="35"/>
    <x v="78"/>
    <x v="0"/>
    <x v="0"/>
    <x v="1"/>
    <n v="0"/>
    <x v="623"/>
    <n v="112"/>
    <n v="33.75"/>
    <n v="42.5"/>
    <n v="90"/>
    <n v="3.61"/>
    <x v="603"/>
    <n v="124"/>
    <n v="8.06"/>
    <n v="12.4"/>
    <n v="5"/>
    <n v="3.35"/>
    <n v="0"/>
    <x v="0"/>
  </r>
  <r>
    <x v="39"/>
    <x v="146"/>
    <x v="0"/>
    <x v="0"/>
    <x v="1"/>
    <n v="0"/>
    <x v="624"/>
    <n v="72"/>
    <n v="30.33"/>
    <n v="233.6"/>
    <n v="134"/>
    <n v="19.86"/>
    <x v="556"/>
    <n v="91"/>
    <n v="8.07"/>
    <n v="12"/>
    <n v="2"/>
    <n v="3.24"/>
    <n v="0"/>
    <x v="0"/>
  </r>
  <r>
    <x v="17"/>
    <x v="137"/>
    <x v="2"/>
    <x v="0"/>
    <x v="1"/>
    <n v="0"/>
    <x v="625"/>
    <n v="91"/>
    <n v="18.850000000000001"/>
    <n v="158.5"/>
    <n v="115"/>
    <n v="13.47"/>
    <x v="604"/>
    <n v="131"/>
    <n v="9.34"/>
    <n v="6.2"/>
    <n v="5"/>
    <n v="1.67"/>
    <n v="1"/>
    <x v="0"/>
  </r>
  <r>
    <x v="5"/>
    <x v="143"/>
    <x v="0"/>
    <x v="0"/>
    <x v="0"/>
    <n v="27"/>
    <x v="626"/>
    <n v="85"/>
    <n v="28.37"/>
    <n v="221.2"/>
    <n v="92"/>
    <n v="18.8"/>
    <x v="321"/>
    <n v="97"/>
    <n v="8.8800000000000008"/>
    <n v="12.3"/>
    <n v="4"/>
    <n v="3.32"/>
    <n v="1"/>
    <x v="1"/>
  </r>
  <r>
    <x v="4"/>
    <x v="120"/>
    <x v="0"/>
    <x v="1"/>
    <x v="1"/>
    <n v="0"/>
    <x v="627"/>
    <n v="91"/>
    <n v="41.62"/>
    <n v="60.8"/>
    <n v="105"/>
    <n v="5.17"/>
    <x v="605"/>
    <n v="110"/>
    <n v="7.95"/>
    <n v="10.7"/>
    <n v="3"/>
    <n v="2.89"/>
    <n v="2"/>
    <x v="0"/>
  </r>
  <r>
    <x v="41"/>
    <x v="35"/>
    <x v="2"/>
    <x v="0"/>
    <x v="1"/>
    <n v="0"/>
    <x v="628"/>
    <n v="96"/>
    <n v="20.54"/>
    <n v="169.8"/>
    <n v="101"/>
    <n v="14.43"/>
    <x v="272"/>
    <n v="63"/>
    <n v="8.73"/>
    <n v="11.9"/>
    <n v="3"/>
    <n v="3.21"/>
    <n v="4"/>
    <x v="1"/>
  </r>
  <r>
    <x v="39"/>
    <x v="41"/>
    <x v="0"/>
    <x v="0"/>
    <x v="1"/>
    <n v="0"/>
    <x v="93"/>
    <n v="113"/>
    <n v="21.54"/>
    <n v="155.5"/>
    <n v="131"/>
    <n v="13.22"/>
    <x v="213"/>
    <n v="112"/>
    <n v="9.2799999999999994"/>
    <n v="14.4"/>
    <n v="7"/>
    <n v="3.89"/>
    <n v="2"/>
    <x v="0"/>
  </r>
  <r>
    <x v="38"/>
    <x v="65"/>
    <x v="1"/>
    <x v="0"/>
    <x v="0"/>
    <n v="35"/>
    <x v="629"/>
    <n v="106"/>
    <n v="36.700000000000003"/>
    <n v="200.6"/>
    <n v="107"/>
    <n v="17.05"/>
    <x v="234"/>
    <n v="107"/>
    <n v="8.7899999999999991"/>
    <n v="15.5"/>
    <n v="7"/>
    <n v="4.1900000000000004"/>
    <n v="0"/>
    <x v="0"/>
  </r>
  <r>
    <x v="13"/>
    <x v="121"/>
    <x v="0"/>
    <x v="0"/>
    <x v="0"/>
    <n v="32"/>
    <x v="152"/>
    <n v="113"/>
    <n v="35.68"/>
    <n v="249.8"/>
    <n v="104"/>
    <n v="21.23"/>
    <x v="606"/>
    <n v="92"/>
    <n v="10.09"/>
    <n v="8.6999999999999993"/>
    <n v="7"/>
    <n v="2.35"/>
    <n v="1"/>
    <x v="0"/>
  </r>
  <r>
    <x v="49"/>
    <x v="172"/>
    <x v="2"/>
    <x v="0"/>
    <x v="1"/>
    <n v="0"/>
    <x v="630"/>
    <n v="107"/>
    <n v="54.67"/>
    <n v="251.6"/>
    <n v="115"/>
    <n v="21.39"/>
    <x v="10"/>
    <n v="158"/>
    <n v="6.35"/>
    <n v="11.3"/>
    <n v="3"/>
    <n v="3.05"/>
    <n v="2"/>
    <x v="1"/>
  </r>
  <r>
    <x v="20"/>
    <x v="44"/>
    <x v="2"/>
    <x v="0"/>
    <x v="1"/>
    <n v="0"/>
    <x v="631"/>
    <n v="61"/>
    <n v="28.32"/>
    <n v="218.8"/>
    <n v="107"/>
    <n v="18.600000000000001"/>
    <x v="607"/>
    <n v="131"/>
    <n v="9.3699999999999992"/>
    <n v="8.1999999999999993"/>
    <n v="6"/>
    <n v="2.21"/>
    <n v="7"/>
    <x v="0"/>
  </r>
  <r>
    <x v="26"/>
    <x v="15"/>
    <x v="0"/>
    <x v="0"/>
    <x v="1"/>
    <n v="0"/>
    <x v="632"/>
    <n v="90"/>
    <n v="36.409999999999997"/>
    <n v="196.8"/>
    <n v="78"/>
    <n v="16.73"/>
    <x v="608"/>
    <n v="112"/>
    <n v="7.11"/>
    <n v="5.9"/>
    <n v="8"/>
    <n v="1.59"/>
    <n v="0"/>
    <x v="0"/>
  </r>
  <r>
    <x v="24"/>
    <x v="72"/>
    <x v="0"/>
    <x v="0"/>
    <x v="1"/>
    <n v="0"/>
    <x v="633"/>
    <n v="123"/>
    <n v="44.2"/>
    <n v="210.5"/>
    <n v="127"/>
    <n v="17.89"/>
    <x v="566"/>
    <n v="70"/>
    <n v="10.56"/>
    <n v="9"/>
    <n v="3"/>
    <n v="2.4300000000000002"/>
    <n v="1"/>
    <x v="1"/>
  </r>
  <r>
    <x v="6"/>
    <x v="12"/>
    <x v="0"/>
    <x v="0"/>
    <x v="1"/>
    <n v="0"/>
    <x v="40"/>
    <n v="113"/>
    <n v="32.619999999999997"/>
    <n v="70.900000000000006"/>
    <n v="87"/>
    <n v="6.03"/>
    <x v="609"/>
    <n v="107"/>
    <n v="9.2200000000000006"/>
    <n v="13.4"/>
    <n v="4"/>
    <n v="3.62"/>
    <n v="4"/>
    <x v="1"/>
  </r>
  <r>
    <x v="30"/>
    <x v="98"/>
    <x v="0"/>
    <x v="0"/>
    <x v="0"/>
    <n v="24"/>
    <x v="634"/>
    <n v="83"/>
    <n v="20.079999999999998"/>
    <n v="109.6"/>
    <n v="72"/>
    <n v="9.32"/>
    <x v="610"/>
    <n v="73"/>
    <n v="11.05"/>
    <n v="16.899999999999999"/>
    <n v="2"/>
    <n v="4.5599999999999996"/>
    <n v="1"/>
    <x v="0"/>
  </r>
  <r>
    <x v="16"/>
    <x v="172"/>
    <x v="1"/>
    <x v="0"/>
    <x v="1"/>
    <n v="0"/>
    <x v="635"/>
    <n v="89"/>
    <n v="32.33"/>
    <n v="166.4"/>
    <n v="108"/>
    <n v="14.14"/>
    <x v="611"/>
    <n v="73"/>
    <n v="9.89"/>
    <n v="15"/>
    <n v="4"/>
    <n v="4.05"/>
    <n v="6"/>
    <x v="0"/>
  </r>
  <r>
    <x v="33"/>
    <x v="76"/>
    <x v="0"/>
    <x v="0"/>
    <x v="0"/>
    <n v="25"/>
    <x v="636"/>
    <n v="95"/>
    <n v="13.97"/>
    <n v="163.30000000000001"/>
    <n v="109"/>
    <n v="13.88"/>
    <x v="612"/>
    <n v="104"/>
    <n v="11.92"/>
    <n v="5.0999999999999996"/>
    <n v="6"/>
    <n v="1.38"/>
    <n v="0"/>
    <x v="0"/>
  </r>
  <r>
    <x v="1"/>
    <x v="171"/>
    <x v="0"/>
    <x v="0"/>
    <x v="0"/>
    <n v="32"/>
    <x v="637"/>
    <n v="80"/>
    <n v="27.85"/>
    <n v="177.8"/>
    <n v="123"/>
    <n v="15.11"/>
    <x v="164"/>
    <n v="106"/>
    <n v="8.57"/>
    <n v="8.1"/>
    <n v="5"/>
    <n v="2.19"/>
    <n v="0"/>
    <x v="0"/>
  </r>
  <r>
    <x v="9"/>
    <x v="107"/>
    <x v="2"/>
    <x v="0"/>
    <x v="1"/>
    <n v="0"/>
    <x v="347"/>
    <n v="91"/>
    <n v="27.17"/>
    <n v="120.4"/>
    <n v="86"/>
    <n v="10.23"/>
    <x v="613"/>
    <n v="93"/>
    <n v="7.34"/>
    <n v="10.6"/>
    <n v="3"/>
    <n v="2.86"/>
    <n v="2"/>
    <x v="0"/>
  </r>
  <r>
    <x v="23"/>
    <x v="54"/>
    <x v="1"/>
    <x v="0"/>
    <x v="0"/>
    <n v="24"/>
    <x v="72"/>
    <n v="129"/>
    <n v="36.43"/>
    <n v="289.8"/>
    <n v="55"/>
    <n v="24.63"/>
    <x v="614"/>
    <n v="130"/>
    <n v="14.06"/>
    <n v="10.6"/>
    <n v="4"/>
    <n v="2.86"/>
    <n v="1"/>
    <x v="0"/>
  </r>
  <r>
    <x v="4"/>
    <x v="92"/>
    <x v="2"/>
    <x v="0"/>
    <x v="1"/>
    <n v="0"/>
    <x v="638"/>
    <n v="123"/>
    <n v="48.84"/>
    <n v="288"/>
    <n v="114"/>
    <n v="24.48"/>
    <x v="615"/>
    <n v="112"/>
    <n v="11.97"/>
    <n v="10.5"/>
    <n v="4"/>
    <n v="2.84"/>
    <n v="0"/>
    <x v="1"/>
  </r>
  <r>
    <x v="4"/>
    <x v="153"/>
    <x v="1"/>
    <x v="0"/>
    <x v="1"/>
    <n v="0"/>
    <x v="639"/>
    <n v="122"/>
    <n v="17.2"/>
    <n v="141.6"/>
    <n v="87"/>
    <n v="12.04"/>
    <x v="148"/>
    <n v="124"/>
    <n v="8.93"/>
    <n v="7.5"/>
    <n v="3"/>
    <n v="2.0299999999999998"/>
    <n v="2"/>
    <x v="0"/>
  </r>
  <r>
    <x v="20"/>
    <x v="145"/>
    <x v="0"/>
    <x v="0"/>
    <x v="1"/>
    <n v="0"/>
    <x v="640"/>
    <n v="97"/>
    <n v="18.55"/>
    <n v="115.7"/>
    <n v="96"/>
    <n v="9.83"/>
    <x v="616"/>
    <n v="84"/>
    <n v="13.31"/>
    <n v="8.3000000000000007"/>
    <n v="6"/>
    <n v="2.2400000000000002"/>
    <n v="0"/>
    <x v="0"/>
  </r>
  <r>
    <x v="48"/>
    <x v="36"/>
    <x v="1"/>
    <x v="0"/>
    <x v="1"/>
    <n v="0"/>
    <x v="629"/>
    <n v="67"/>
    <n v="36.700000000000003"/>
    <n v="217"/>
    <n v="108"/>
    <n v="18.45"/>
    <x v="617"/>
    <n v="130"/>
    <n v="15.43"/>
    <n v="5.2"/>
    <n v="2"/>
    <n v="1.4"/>
    <n v="1"/>
    <x v="0"/>
  </r>
  <r>
    <x v="14"/>
    <x v="41"/>
    <x v="0"/>
    <x v="0"/>
    <x v="1"/>
    <n v="0"/>
    <x v="60"/>
    <n v="110"/>
    <n v="34.58"/>
    <n v="128.69999999999999"/>
    <n v="97"/>
    <n v="10.94"/>
    <x v="390"/>
    <n v="113"/>
    <n v="8.57"/>
    <n v="11"/>
    <n v="4"/>
    <n v="2.97"/>
    <n v="1"/>
    <x v="0"/>
  </r>
  <r>
    <x v="13"/>
    <x v="118"/>
    <x v="2"/>
    <x v="0"/>
    <x v="1"/>
    <n v="0"/>
    <x v="641"/>
    <n v="113"/>
    <n v="18.72"/>
    <n v="169"/>
    <n v="59"/>
    <n v="14.37"/>
    <x v="510"/>
    <n v="94"/>
    <n v="7.5"/>
    <n v="9.1999999999999993"/>
    <n v="2"/>
    <n v="2.48"/>
    <n v="1"/>
    <x v="0"/>
  </r>
  <r>
    <x v="8"/>
    <x v="8"/>
    <x v="0"/>
    <x v="0"/>
    <x v="1"/>
    <n v="0"/>
    <x v="642"/>
    <n v="51"/>
    <n v="18.87"/>
    <n v="219.8"/>
    <n v="84"/>
    <n v="18.68"/>
    <x v="618"/>
    <n v="89"/>
    <n v="9.09"/>
    <n v="4.4000000000000004"/>
    <n v="14"/>
    <n v="1.19"/>
    <n v="1"/>
    <x v="0"/>
  </r>
  <r>
    <x v="42"/>
    <x v="173"/>
    <x v="0"/>
    <x v="0"/>
    <x v="1"/>
    <n v="0"/>
    <x v="643"/>
    <n v="107"/>
    <n v="24.62"/>
    <n v="112.5"/>
    <n v="66"/>
    <n v="9.56"/>
    <x v="619"/>
    <n v="79"/>
    <n v="9.84"/>
    <n v="13.8"/>
    <n v="3"/>
    <n v="3.73"/>
    <n v="1"/>
    <x v="0"/>
  </r>
  <r>
    <x v="40"/>
    <x v="37"/>
    <x v="1"/>
    <x v="0"/>
    <x v="1"/>
    <n v="0"/>
    <x v="644"/>
    <n v="134"/>
    <n v="23.02"/>
    <n v="205.9"/>
    <n v="85"/>
    <n v="17.5"/>
    <x v="271"/>
    <n v="103"/>
    <n v="9.18"/>
    <n v="7.9"/>
    <n v="4"/>
    <n v="2.13"/>
    <n v="1"/>
    <x v="0"/>
  </r>
  <r>
    <x v="33"/>
    <x v="47"/>
    <x v="0"/>
    <x v="0"/>
    <x v="1"/>
    <n v="0"/>
    <x v="645"/>
    <n v="134"/>
    <n v="14.31"/>
    <n v="80.8"/>
    <n v="103"/>
    <n v="6.87"/>
    <x v="620"/>
    <n v="79"/>
    <n v="8.82"/>
    <n v="10.8"/>
    <n v="2"/>
    <n v="2.92"/>
    <n v="1"/>
    <x v="0"/>
  </r>
  <r>
    <x v="37"/>
    <x v="118"/>
    <x v="0"/>
    <x v="0"/>
    <x v="1"/>
    <n v="0"/>
    <x v="646"/>
    <n v="127"/>
    <n v="35.549999999999997"/>
    <n v="106.1"/>
    <n v="80"/>
    <n v="9.02"/>
    <x v="373"/>
    <n v="90"/>
    <n v="8.08"/>
    <n v="14"/>
    <n v="6"/>
    <n v="3.78"/>
    <n v="0"/>
    <x v="0"/>
  </r>
  <r>
    <x v="30"/>
    <x v="40"/>
    <x v="0"/>
    <x v="0"/>
    <x v="0"/>
    <n v="24"/>
    <x v="647"/>
    <n v="117"/>
    <n v="22.12"/>
    <n v="196"/>
    <n v="61"/>
    <n v="16.66"/>
    <x v="621"/>
    <n v="123"/>
    <n v="6.27"/>
    <n v="11.4"/>
    <n v="5"/>
    <n v="3.08"/>
    <n v="0"/>
    <x v="0"/>
  </r>
  <r>
    <x v="20"/>
    <x v="114"/>
    <x v="0"/>
    <x v="0"/>
    <x v="1"/>
    <n v="0"/>
    <x v="496"/>
    <n v="104"/>
    <n v="41.12"/>
    <n v="145.19999999999999"/>
    <n v="112"/>
    <n v="12.34"/>
    <x v="622"/>
    <n v="105"/>
    <n v="9.65"/>
    <n v="6.6"/>
    <n v="5"/>
    <n v="1.78"/>
    <n v="1"/>
    <x v="0"/>
  </r>
  <r>
    <x v="6"/>
    <x v="16"/>
    <x v="2"/>
    <x v="0"/>
    <x v="1"/>
    <n v="0"/>
    <x v="648"/>
    <n v="68"/>
    <n v="11.51"/>
    <n v="195.7"/>
    <n v="86"/>
    <n v="16.63"/>
    <x v="623"/>
    <n v="137"/>
    <n v="10.64"/>
    <n v="12"/>
    <n v="2"/>
    <n v="3.24"/>
    <n v="1"/>
    <x v="0"/>
  </r>
  <r>
    <x v="2"/>
    <x v="9"/>
    <x v="0"/>
    <x v="0"/>
    <x v="1"/>
    <n v="0"/>
    <x v="649"/>
    <n v="87"/>
    <n v="34.07"/>
    <n v="309.2"/>
    <n v="105"/>
    <n v="26.28"/>
    <x v="452"/>
    <n v="118"/>
    <n v="6.84"/>
    <n v="10"/>
    <n v="2"/>
    <n v="2.7"/>
    <n v="1"/>
    <x v="0"/>
  </r>
  <r>
    <x v="40"/>
    <x v="9"/>
    <x v="2"/>
    <x v="1"/>
    <x v="1"/>
    <n v="0"/>
    <x v="650"/>
    <n v="103"/>
    <n v="21.39"/>
    <n v="207.7"/>
    <n v="96"/>
    <n v="17.649999999999999"/>
    <x v="581"/>
    <n v="143"/>
    <n v="9.33"/>
    <n v="14.1"/>
    <n v="4"/>
    <n v="3.81"/>
    <n v="1"/>
    <x v="1"/>
  </r>
  <r>
    <x v="43"/>
    <x v="174"/>
    <x v="1"/>
    <x v="0"/>
    <x v="1"/>
    <n v="0"/>
    <x v="454"/>
    <n v="87"/>
    <n v="21.79"/>
    <n v="133.19999999999999"/>
    <n v="105"/>
    <n v="11.32"/>
    <x v="624"/>
    <n v="123"/>
    <n v="7.99"/>
    <n v="11.2"/>
    <n v="2"/>
    <n v="3.02"/>
    <n v="1"/>
    <x v="0"/>
  </r>
  <r>
    <x v="24"/>
    <x v="112"/>
    <x v="1"/>
    <x v="0"/>
    <x v="1"/>
    <n v="0"/>
    <x v="651"/>
    <n v="88"/>
    <n v="38.47"/>
    <n v="223"/>
    <n v="107"/>
    <n v="18.96"/>
    <x v="625"/>
    <n v="92"/>
    <n v="11.5"/>
    <n v="13"/>
    <n v="3"/>
    <n v="3.51"/>
    <n v="4"/>
    <x v="0"/>
  </r>
  <r>
    <x v="44"/>
    <x v="75"/>
    <x v="2"/>
    <x v="0"/>
    <x v="0"/>
    <n v="37"/>
    <x v="283"/>
    <n v="107"/>
    <n v="27.59"/>
    <n v="233.9"/>
    <n v="115"/>
    <n v="19.88"/>
    <x v="626"/>
    <n v="94"/>
    <n v="12.48"/>
    <n v="9.1999999999999993"/>
    <n v="4"/>
    <n v="2.48"/>
    <n v="0"/>
    <x v="0"/>
  </r>
  <r>
    <x v="14"/>
    <x v="17"/>
    <x v="0"/>
    <x v="0"/>
    <x v="1"/>
    <n v="0"/>
    <x v="652"/>
    <n v="127"/>
    <n v="20.49"/>
    <n v="189.7"/>
    <n v="52"/>
    <n v="16.12"/>
    <x v="61"/>
    <n v="107"/>
    <n v="12.15"/>
    <n v="14.3"/>
    <n v="2"/>
    <n v="3.86"/>
    <n v="1"/>
    <x v="0"/>
  </r>
  <r>
    <x v="0"/>
    <x v="80"/>
    <x v="1"/>
    <x v="0"/>
    <x v="1"/>
    <n v="0"/>
    <x v="653"/>
    <n v="90"/>
    <n v="15.49"/>
    <n v="179.3"/>
    <n v="115"/>
    <n v="15.24"/>
    <x v="627"/>
    <n v="89"/>
    <n v="13.53"/>
    <n v="11.9"/>
    <n v="8"/>
    <n v="3.21"/>
    <n v="2"/>
    <x v="0"/>
  </r>
  <r>
    <x v="29"/>
    <x v="6"/>
    <x v="0"/>
    <x v="0"/>
    <x v="1"/>
    <n v="0"/>
    <x v="185"/>
    <n v="137"/>
    <n v="28.7"/>
    <n v="241.4"/>
    <n v="107"/>
    <n v="20.52"/>
    <x v="609"/>
    <n v="106"/>
    <n v="9.2200000000000006"/>
    <n v="15.5"/>
    <n v="4"/>
    <n v="4.1900000000000004"/>
    <n v="0"/>
    <x v="0"/>
  </r>
  <r>
    <x v="9"/>
    <x v="69"/>
    <x v="2"/>
    <x v="0"/>
    <x v="1"/>
    <n v="0"/>
    <x v="334"/>
    <n v="81"/>
    <n v="26.1"/>
    <n v="287.3"/>
    <n v="115"/>
    <n v="24.42"/>
    <x v="628"/>
    <n v="85"/>
    <n v="10.36"/>
    <n v="6.5"/>
    <n v="5"/>
    <n v="1.76"/>
    <n v="2"/>
    <x v="0"/>
  </r>
  <r>
    <x v="39"/>
    <x v="49"/>
    <x v="0"/>
    <x v="0"/>
    <x v="1"/>
    <n v="0"/>
    <x v="354"/>
    <n v="88"/>
    <n v="38.450000000000003"/>
    <n v="140.30000000000001"/>
    <n v="114"/>
    <n v="11.93"/>
    <x v="71"/>
    <n v="110"/>
    <n v="9.4"/>
    <n v="6.4"/>
    <n v="2"/>
    <n v="1.73"/>
    <n v="0"/>
    <x v="0"/>
  </r>
  <r>
    <x v="27"/>
    <x v="19"/>
    <x v="2"/>
    <x v="0"/>
    <x v="1"/>
    <n v="0"/>
    <x v="40"/>
    <n v="107"/>
    <n v="32.619999999999997"/>
    <n v="206.9"/>
    <n v="127"/>
    <n v="17.59"/>
    <x v="629"/>
    <n v="88"/>
    <n v="12.24"/>
    <n v="12.6"/>
    <n v="2"/>
    <n v="3.4"/>
    <n v="1"/>
    <x v="0"/>
  </r>
  <r>
    <x v="37"/>
    <x v="40"/>
    <x v="0"/>
    <x v="0"/>
    <x v="0"/>
    <n v="28"/>
    <x v="654"/>
    <n v="147"/>
    <n v="28.54"/>
    <n v="190.7"/>
    <n v="105"/>
    <n v="16.21"/>
    <x v="630"/>
    <n v="103"/>
    <n v="8.69"/>
    <n v="9.1999999999999993"/>
    <n v="6"/>
    <n v="2.48"/>
    <n v="4"/>
    <x v="1"/>
  </r>
  <r>
    <x v="33"/>
    <x v="66"/>
    <x v="0"/>
    <x v="0"/>
    <x v="1"/>
    <n v="0"/>
    <x v="172"/>
    <n v="88"/>
    <n v="30.6"/>
    <n v="145"/>
    <n v="77"/>
    <n v="12.33"/>
    <x v="631"/>
    <n v="120"/>
    <n v="10.52"/>
    <n v="11.5"/>
    <n v="6"/>
    <n v="3.11"/>
    <n v="2"/>
    <x v="0"/>
  </r>
  <r>
    <x v="1"/>
    <x v="57"/>
    <x v="1"/>
    <x v="0"/>
    <x v="1"/>
    <n v="0"/>
    <x v="655"/>
    <n v="67"/>
    <n v="43.76"/>
    <n v="261.10000000000002"/>
    <n v="91"/>
    <n v="22.19"/>
    <x v="282"/>
    <n v="107"/>
    <n v="9.1999999999999993"/>
    <n v="13.4"/>
    <n v="5"/>
    <n v="3.62"/>
    <n v="2"/>
    <x v="1"/>
  </r>
  <r>
    <x v="35"/>
    <x v="50"/>
    <x v="0"/>
    <x v="0"/>
    <x v="0"/>
    <n v="28"/>
    <x v="656"/>
    <n v="75"/>
    <n v="29.65"/>
    <n v="169.9"/>
    <n v="80"/>
    <n v="14.44"/>
    <x v="632"/>
    <n v="130"/>
    <n v="9.07"/>
    <n v="11"/>
    <n v="4"/>
    <n v="2.97"/>
    <n v="1"/>
    <x v="0"/>
  </r>
  <r>
    <x v="12"/>
    <x v="63"/>
    <x v="1"/>
    <x v="0"/>
    <x v="1"/>
    <n v="0"/>
    <x v="657"/>
    <n v="83"/>
    <n v="27.15"/>
    <n v="155.4"/>
    <n v="121"/>
    <n v="13.21"/>
    <x v="633"/>
    <n v="114"/>
    <n v="11.51"/>
    <n v="8.4"/>
    <n v="3"/>
    <n v="2.27"/>
    <n v="1"/>
    <x v="0"/>
  </r>
  <r>
    <x v="43"/>
    <x v="137"/>
    <x v="1"/>
    <x v="0"/>
    <x v="1"/>
    <n v="0"/>
    <x v="658"/>
    <n v="124"/>
    <n v="40.32"/>
    <n v="222.6"/>
    <n v="87"/>
    <n v="18.920000000000002"/>
    <x v="634"/>
    <n v="81"/>
    <n v="7.8"/>
    <n v="11"/>
    <n v="3"/>
    <n v="2.97"/>
    <n v="1"/>
    <x v="0"/>
  </r>
  <r>
    <x v="39"/>
    <x v="116"/>
    <x v="0"/>
    <x v="0"/>
    <x v="1"/>
    <n v="0"/>
    <x v="659"/>
    <n v="89"/>
    <n v="26.15"/>
    <n v="234"/>
    <n v="89"/>
    <n v="19.89"/>
    <x v="635"/>
    <n v="77"/>
    <n v="8.83"/>
    <n v="11.6"/>
    <n v="2"/>
    <n v="3.13"/>
    <n v="4"/>
    <x v="0"/>
  </r>
  <r>
    <x v="48"/>
    <x v="101"/>
    <x v="0"/>
    <x v="0"/>
    <x v="1"/>
    <n v="0"/>
    <x v="660"/>
    <n v="86"/>
    <n v="34.869999999999997"/>
    <n v="160.5"/>
    <n v="95"/>
    <n v="13.64"/>
    <x v="636"/>
    <n v="142"/>
    <n v="6.73"/>
    <n v="10.7"/>
    <n v="2"/>
    <n v="2.89"/>
    <n v="3"/>
    <x v="0"/>
  </r>
  <r>
    <x v="22"/>
    <x v="19"/>
    <x v="0"/>
    <x v="0"/>
    <x v="0"/>
    <n v="39"/>
    <x v="661"/>
    <n v="93"/>
    <n v="29.87"/>
    <n v="187.2"/>
    <n v="94"/>
    <n v="15.91"/>
    <x v="475"/>
    <n v="118"/>
    <n v="10.15"/>
    <n v="8.6"/>
    <n v="3"/>
    <n v="2.3199999999999998"/>
    <n v="2"/>
    <x v="0"/>
  </r>
  <r>
    <x v="31"/>
    <x v="124"/>
    <x v="2"/>
    <x v="0"/>
    <x v="1"/>
    <n v="0"/>
    <x v="272"/>
    <n v="123"/>
    <n v="26.5"/>
    <n v="224.2"/>
    <n v="112"/>
    <n v="19.059999999999999"/>
    <x v="637"/>
    <n v="116"/>
    <n v="9.9499999999999993"/>
    <n v="8.6"/>
    <n v="8"/>
    <n v="2.3199999999999998"/>
    <n v="2"/>
    <x v="0"/>
  </r>
  <r>
    <x v="42"/>
    <x v="113"/>
    <x v="0"/>
    <x v="0"/>
    <x v="0"/>
    <n v="34"/>
    <x v="662"/>
    <n v="109"/>
    <n v="26.25"/>
    <n v="221.4"/>
    <n v="142"/>
    <n v="18.82"/>
    <x v="462"/>
    <n v="103"/>
    <n v="9.3800000000000008"/>
    <n v="10.3"/>
    <n v="5"/>
    <n v="2.78"/>
    <n v="0"/>
    <x v="0"/>
  </r>
  <r>
    <x v="37"/>
    <x v="56"/>
    <x v="0"/>
    <x v="1"/>
    <x v="1"/>
    <n v="0"/>
    <x v="663"/>
    <n v="69"/>
    <n v="25.5"/>
    <n v="285.89999999999998"/>
    <n v="73"/>
    <n v="24.3"/>
    <x v="638"/>
    <n v="121"/>
    <n v="8.58"/>
    <n v="9.4"/>
    <n v="15"/>
    <n v="2.54"/>
    <n v="0"/>
    <x v="0"/>
  </r>
  <r>
    <x v="43"/>
    <x v="75"/>
    <x v="2"/>
    <x v="0"/>
    <x v="0"/>
    <n v="23"/>
    <x v="150"/>
    <n v="97"/>
    <n v="39.51"/>
    <n v="186"/>
    <n v="88"/>
    <n v="15.81"/>
    <x v="390"/>
    <n v="128"/>
    <n v="8.57"/>
    <n v="12.3"/>
    <n v="3"/>
    <n v="3.32"/>
    <n v="3"/>
    <x v="0"/>
  </r>
  <r>
    <x v="23"/>
    <x v="142"/>
    <x v="1"/>
    <x v="0"/>
    <x v="1"/>
    <n v="0"/>
    <x v="338"/>
    <n v="100"/>
    <n v="28.12"/>
    <n v="115.7"/>
    <n v="87"/>
    <n v="9.83"/>
    <x v="639"/>
    <n v="118"/>
    <n v="8.7200000000000006"/>
    <n v="12.8"/>
    <n v="5"/>
    <n v="3.46"/>
    <n v="2"/>
    <x v="0"/>
  </r>
  <r>
    <x v="25"/>
    <x v="175"/>
    <x v="0"/>
    <x v="0"/>
    <x v="1"/>
    <n v="0"/>
    <x v="664"/>
    <n v="106"/>
    <n v="33.86"/>
    <n v="187.3"/>
    <n v="12"/>
    <n v="15.92"/>
    <x v="145"/>
    <n v="85"/>
    <n v="9.6300000000000008"/>
    <n v="13.3"/>
    <n v="3"/>
    <n v="3.59"/>
    <n v="3"/>
    <x v="0"/>
  </r>
  <r>
    <x v="3"/>
    <x v="35"/>
    <x v="1"/>
    <x v="0"/>
    <x v="1"/>
    <n v="0"/>
    <x v="665"/>
    <n v="81"/>
    <n v="36.99"/>
    <n v="320.5"/>
    <n v="51"/>
    <n v="27.24"/>
    <x v="640"/>
    <n v="110"/>
    <n v="6.78"/>
    <n v="4.2"/>
    <n v="3"/>
    <n v="1.1299999999999999"/>
    <n v="0"/>
    <x v="0"/>
  </r>
  <r>
    <x v="1"/>
    <x v="0"/>
    <x v="0"/>
    <x v="0"/>
    <x v="1"/>
    <n v="0"/>
    <x v="81"/>
    <n v="95"/>
    <n v="36.06"/>
    <n v="150.1"/>
    <n v="88"/>
    <n v="12.76"/>
    <x v="611"/>
    <n v="111"/>
    <n v="9.89"/>
    <n v="7.7"/>
    <n v="2"/>
    <n v="2.08"/>
    <n v="3"/>
    <x v="0"/>
  </r>
  <r>
    <x v="4"/>
    <x v="34"/>
    <x v="0"/>
    <x v="0"/>
    <x v="0"/>
    <n v="30"/>
    <x v="35"/>
    <n v="75"/>
    <n v="26.18"/>
    <n v="165.8"/>
    <n v="97"/>
    <n v="14.09"/>
    <x v="602"/>
    <n v="83"/>
    <n v="12.15"/>
    <n v="10.8"/>
    <n v="5"/>
    <n v="2.92"/>
    <n v="1"/>
    <x v="0"/>
  </r>
  <r>
    <x v="17"/>
    <x v="15"/>
    <x v="0"/>
    <x v="0"/>
    <x v="1"/>
    <n v="0"/>
    <x v="666"/>
    <n v="130"/>
    <n v="29.82"/>
    <n v="248.1"/>
    <n v="105"/>
    <n v="21.09"/>
    <x v="273"/>
    <n v="85"/>
    <n v="5.51"/>
    <n v="12.2"/>
    <n v="4"/>
    <n v="3.29"/>
    <n v="0"/>
    <x v="0"/>
  </r>
  <r>
    <x v="1"/>
    <x v="119"/>
    <x v="2"/>
    <x v="0"/>
    <x v="0"/>
    <n v="22"/>
    <x v="667"/>
    <n v="63"/>
    <n v="25.84"/>
    <n v="258.8"/>
    <n v="131"/>
    <n v="22"/>
    <x v="641"/>
    <n v="109"/>
    <n v="11.84"/>
    <n v="15.7"/>
    <n v="5"/>
    <n v="4.24"/>
    <n v="2"/>
    <x v="1"/>
  </r>
  <r>
    <x v="6"/>
    <x v="47"/>
    <x v="1"/>
    <x v="0"/>
    <x v="1"/>
    <n v="0"/>
    <x v="298"/>
    <n v="147"/>
    <n v="39.130000000000003"/>
    <n v="186.7"/>
    <n v="121"/>
    <n v="15.87"/>
    <x v="642"/>
    <n v="100"/>
    <n v="5.78"/>
    <n v="9.1999999999999993"/>
    <n v="3"/>
    <n v="2.48"/>
    <n v="0"/>
    <x v="0"/>
  </r>
  <r>
    <x v="36"/>
    <x v="66"/>
    <x v="1"/>
    <x v="0"/>
    <x v="0"/>
    <n v="33"/>
    <x v="668"/>
    <n v="103"/>
    <n v="29.73"/>
    <n v="248.2"/>
    <n v="105"/>
    <n v="21.1"/>
    <x v="643"/>
    <n v="116"/>
    <n v="7.41"/>
    <n v="13.5"/>
    <n v="3"/>
    <n v="3.65"/>
    <n v="1"/>
    <x v="1"/>
  </r>
  <r>
    <x v="18"/>
    <x v="67"/>
    <x v="0"/>
    <x v="0"/>
    <x v="1"/>
    <n v="0"/>
    <x v="635"/>
    <n v="68"/>
    <n v="32.33"/>
    <n v="262.2"/>
    <n v="64"/>
    <n v="22.29"/>
    <x v="644"/>
    <n v="92"/>
    <n v="5.85"/>
    <n v="8.8000000000000007"/>
    <n v="4"/>
    <n v="2.38"/>
    <n v="0"/>
    <x v="0"/>
  </r>
  <r>
    <x v="39"/>
    <x v="13"/>
    <x v="0"/>
    <x v="0"/>
    <x v="1"/>
    <n v="0"/>
    <x v="669"/>
    <n v="122"/>
    <n v="29.99"/>
    <n v="224.9"/>
    <n v="123"/>
    <n v="19.12"/>
    <x v="645"/>
    <n v="50"/>
    <n v="9.8800000000000008"/>
    <n v="11.5"/>
    <n v="1"/>
    <n v="3.11"/>
    <n v="1"/>
    <x v="0"/>
  </r>
  <r>
    <x v="46"/>
    <x v="33"/>
    <x v="0"/>
    <x v="0"/>
    <x v="1"/>
    <n v="0"/>
    <x v="670"/>
    <n v="95"/>
    <n v="27.35"/>
    <n v="251.2"/>
    <n v="65"/>
    <n v="21.35"/>
    <x v="646"/>
    <n v="97"/>
    <n v="12.3"/>
    <n v="5"/>
    <n v="5"/>
    <n v="1.35"/>
    <n v="3"/>
    <x v="0"/>
  </r>
  <r>
    <x v="5"/>
    <x v="137"/>
    <x v="0"/>
    <x v="0"/>
    <x v="1"/>
    <n v="0"/>
    <x v="671"/>
    <n v="90"/>
    <n v="38.880000000000003"/>
    <n v="163"/>
    <n v="99"/>
    <n v="13.86"/>
    <x v="647"/>
    <n v="90"/>
    <n v="6.93"/>
    <n v="11.8"/>
    <n v="3"/>
    <n v="3.19"/>
    <n v="1"/>
    <x v="0"/>
  </r>
  <r>
    <x v="0"/>
    <x v="1"/>
    <x v="1"/>
    <x v="0"/>
    <x v="1"/>
    <n v="0"/>
    <x v="672"/>
    <n v="90"/>
    <n v="24.48"/>
    <n v="181.6"/>
    <n v="100"/>
    <n v="15.44"/>
    <x v="648"/>
    <n v="93"/>
    <n v="5.76"/>
    <n v="12.3"/>
    <n v="2"/>
    <n v="3.32"/>
    <n v="0"/>
    <x v="0"/>
  </r>
  <r>
    <x v="27"/>
    <x v="138"/>
    <x v="2"/>
    <x v="0"/>
    <x v="0"/>
    <n v="31"/>
    <x v="673"/>
    <n v="90"/>
    <n v="23.1"/>
    <n v="271"/>
    <n v="84"/>
    <n v="23.04"/>
    <x v="339"/>
    <n v="89"/>
    <n v="8.06"/>
    <n v="9.5"/>
    <n v="7"/>
    <n v="2.57"/>
    <n v="6"/>
    <x v="0"/>
  </r>
  <r>
    <x v="29"/>
    <x v="131"/>
    <x v="2"/>
    <x v="0"/>
    <x v="1"/>
    <n v="0"/>
    <x v="674"/>
    <n v="118"/>
    <n v="56.83"/>
    <n v="192.1"/>
    <n v="104"/>
    <n v="16.329999999999998"/>
    <x v="649"/>
    <n v="83"/>
    <n v="8.59"/>
    <n v="10.4"/>
    <n v="6"/>
    <n v="2.81"/>
    <n v="0"/>
    <x v="1"/>
  </r>
  <r>
    <x v="40"/>
    <x v="130"/>
    <x v="0"/>
    <x v="0"/>
    <x v="1"/>
    <n v="0"/>
    <x v="675"/>
    <n v="77"/>
    <n v="22.19"/>
    <n v="131.19999999999999"/>
    <n v="117"/>
    <n v="11.15"/>
    <x v="650"/>
    <n v="63"/>
    <n v="11.91"/>
    <n v="13"/>
    <n v="6"/>
    <n v="3.51"/>
    <n v="0"/>
    <x v="0"/>
  </r>
  <r>
    <x v="23"/>
    <x v="67"/>
    <x v="1"/>
    <x v="0"/>
    <x v="0"/>
    <n v="21"/>
    <x v="277"/>
    <n v="105"/>
    <n v="22.81"/>
    <n v="162.5"/>
    <n v="128"/>
    <n v="13.81"/>
    <x v="473"/>
    <n v="90"/>
    <n v="8.4"/>
    <n v="11.8"/>
    <n v="2"/>
    <n v="3.19"/>
    <n v="4"/>
    <x v="1"/>
  </r>
  <r>
    <x v="39"/>
    <x v="69"/>
    <x v="0"/>
    <x v="0"/>
    <x v="1"/>
    <n v="0"/>
    <x v="333"/>
    <n v="102"/>
    <n v="47.26"/>
    <n v="266.39999999999998"/>
    <n v="114"/>
    <n v="22.64"/>
    <x v="651"/>
    <n v="118"/>
    <n v="10.08"/>
    <n v="13.1"/>
    <n v="4"/>
    <n v="3.54"/>
    <n v="4"/>
    <x v="1"/>
  </r>
  <r>
    <x v="27"/>
    <x v="12"/>
    <x v="0"/>
    <x v="0"/>
    <x v="1"/>
    <n v="0"/>
    <x v="676"/>
    <n v="70"/>
    <n v="17.920000000000002"/>
    <n v="214.8"/>
    <n v="122"/>
    <n v="18.260000000000002"/>
    <x v="345"/>
    <n v="126"/>
    <n v="10.06"/>
    <n v="7.8"/>
    <n v="5"/>
    <n v="2.11"/>
    <n v="0"/>
    <x v="0"/>
  </r>
  <r>
    <x v="14"/>
    <x v="54"/>
    <x v="2"/>
    <x v="0"/>
    <x v="1"/>
    <n v="0"/>
    <x v="677"/>
    <n v="94"/>
    <n v="32.11"/>
    <n v="203.9"/>
    <n v="104"/>
    <n v="17.329999999999998"/>
    <x v="479"/>
    <n v="124"/>
    <n v="6.83"/>
    <n v="11.6"/>
    <n v="8"/>
    <n v="3.13"/>
    <n v="3"/>
    <x v="0"/>
  </r>
  <r>
    <x v="4"/>
    <x v="78"/>
    <x v="1"/>
    <x v="0"/>
    <x v="0"/>
    <n v="24"/>
    <x v="678"/>
    <n v="85"/>
    <n v="19.010000000000002"/>
    <n v="239.6"/>
    <n v="102"/>
    <n v="20.37"/>
    <x v="652"/>
    <n v="81"/>
    <n v="12.07"/>
    <n v="6.9"/>
    <n v="4"/>
    <n v="1.86"/>
    <n v="1"/>
    <x v="0"/>
  </r>
  <r>
    <x v="50"/>
    <x v="2"/>
    <x v="0"/>
    <x v="0"/>
    <x v="0"/>
    <n v="33"/>
    <x v="501"/>
    <n v="106"/>
    <n v="27.05"/>
    <n v="149.80000000000001"/>
    <n v="101"/>
    <n v="12.73"/>
    <x v="653"/>
    <n v="108"/>
    <n v="9.6"/>
    <n v="13"/>
    <n v="18"/>
    <n v="3.51"/>
    <n v="1"/>
    <x v="0"/>
  </r>
  <r>
    <x v="35"/>
    <x v="73"/>
    <x v="2"/>
    <x v="0"/>
    <x v="1"/>
    <n v="0"/>
    <x v="679"/>
    <n v="105"/>
    <n v="36.11"/>
    <n v="224.6"/>
    <n v="118"/>
    <n v="19.09"/>
    <x v="654"/>
    <n v="105"/>
    <n v="9.9600000000000009"/>
    <n v="9"/>
    <n v="4"/>
    <n v="2.4300000000000002"/>
    <n v="1"/>
    <x v="0"/>
  </r>
  <r>
    <x v="37"/>
    <x v="16"/>
    <x v="0"/>
    <x v="0"/>
    <x v="1"/>
    <n v="0"/>
    <x v="319"/>
    <n v="112"/>
    <n v="24.19"/>
    <n v="306.3"/>
    <n v="111"/>
    <n v="26.04"/>
    <x v="655"/>
    <n v="82"/>
    <n v="8.84"/>
    <n v="9.9"/>
    <n v="1"/>
    <n v="2.67"/>
    <n v="1"/>
    <x v="0"/>
  </r>
  <r>
    <x v="11"/>
    <x v="32"/>
    <x v="0"/>
    <x v="1"/>
    <x v="1"/>
    <n v="0"/>
    <x v="680"/>
    <n v="55"/>
    <n v="58.96"/>
    <n v="249.5"/>
    <n v="79"/>
    <n v="21.21"/>
    <x v="656"/>
    <n v="102"/>
    <n v="12.39"/>
    <n v="13.3"/>
    <n v="9"/>
    <n v="3.59"/>
    <n v="1"/>
    <x v="1"/>
  </r>
  <r>
    <x v="15"/>
    <x v="135"/>
    <x v="0"/>
    <x v="0"/>
    <x v="0"/>
    <n v="15"/>
    <x v="681"/>
    <n v="102"/>
    <n v="19.36"/>
    <n v="145.30000000000001"/>
    <n v="146"/>
    <n v="12.35"/>
    <x v="139"/>
    <n v="137"/>
    <n v="8.7799999999999994"/>
    <n v="11.8"/>
    <n v="9"/>
    <n v="3.19"/>
    <n v="1"/>
    <x v="0"/>
  </r>
  <r>
    <x v="45"/>
    <x v="77"/>
    <x v="0"/>
    <x v="1"/>
    <x v="0"/>
    <n v="27"/>
    <x v="606"/>
    <n v="103"/>
    <n v="45.54"/>
    <n v="263.3"/>
    <n v="74"/>
    <n v="22.38"/>
    <x v="657"/>
    <n v="106"/>
    <n v="8.01"/>
    <n v="8.3000000000000007"/>
    <n v="2"/>
    <n v="2.2400000000000002"/>
    <n v="1"/>
    <x v="1"/>
  </r>
  <r>
    <x v="37"/>
    <x v="176"/>
    <x v="1"/>
    <x v="0"/>
    <x v="1"/>
    <n v="0"/>
    <x v="682"/>
    <n v="150"/>
    <n v="46.82"/>
    <n v="187.5"/>
    <n v="62"/>
    <n v="15.94"/>
    <x v="418"/>
    <n v="126"/>
    <n v="6.62"/>
    <n v="13.6"/>
    <n v="3"/>
    <n v="3.67"/>
    <n v="1"/>
    <x v="0"/>
  </r>
  <r>
    <x v="28"/>
    <x v="54"/>
    <x v="0"/>
    <x v="0"/>
    <x v="0"/>
    <n v="35"/>
    <x v="116"/>
    <n v="97"/>
    <n v="32.74"/>
    <n v="135.19999999999999"/>
    <n v="101"/>
    <n v="11.49"/>
    <x v="658"/>
    <n v="101"/>
    <n v="9.73"/>
    <n v="7.9"/>
    <n v="2"/>
    <n v="2.13"/>
    <n v="2"/>
    <x v="0"/>
  </r>
  <r>
    <x v="28"/>
    <x v="107"/>
    <x v="2"/>
    <x v="0"/>
    <x v="0"/>
    <n v="26"/>
    <x v="106"/>
    <n v="104"/>
    <n v="15.59"/>
    <n v="150.6"/>
    <n v="119"/>
    <n v="12.8"/>
    <x v="659"/>
    <n v="103"/>
    <n v="2.85"/>
    <n v="7.7"/>
    <n v="5"/>
    <n v="2.08"/>
    <n v="1"/>
    <x v="0"/>
  </r>
  <r>
    <x v="46"/>
    <x v="58"/>
    <x v="2"/>
    <x v="0"/>
    <x v="1"/>
    <n v="0"/>
    <x v="31"/>
    <n v="99"/>
    <n v="21.47"/>
    <n v="141.6"/>
    <n v="106"/>
    <n v="12.04"/>
    <x v="660"/>
    <n v="96"/>
    <n v="11.52"/>
    <n v="9.6"/>
    <n v="2"/>
    <n v="2.59"/>
    <n v="0"/>
    <x v="0"/>
  </r>
  <r>
    <x v="37"/>
    <x v="60"/>
    <x v="2"/>
    <x v="0"/>
    <x v="1"/>
    <n v="0"/>
    <x v="683"/>
    <n v="108"/>
    <n v="32.4"/>
    <n v="152.30000000000001"/>
    <n v="95"/>
    <n v="12.95"/>
    <x v="661"/>
    <n v="97"/>
    <n v="6.51"/>
    <n v="7.5"/>
    <n v="5"/>
    <n v="2.0299999999999998"/>
    <n v="1"/>
    <x v="0"/>
  </r>
  <r>
    <x v="47"/>
    <x v="92"/>
    <x v="2"/>
    <x v="0"/>
    <x v="1"/>
    <n v="0"/>
    <x v="684"/>
    <n v="101"/>
    <n v="19.739999999999998"/>
    <n v="201.8"/>
    <n v="99"/>
    <n v="17.149999999999999"/>
    <x v="662"/>
    <n v="103"/>
    <n v="8.19"/>
    <n v="11.6"/>
    <n v="5"/>
    <n v="3.13"/>
    <n v="0"/>
    <x v="0"/>
  </r>
  <r>
    <x v="42"/>
    <x v="43"/>
    <x v="0"/>
    <x v="0"/>
    <x v="1"/>
    <n v="0"/>
    <x v="685"/>
    <n v="91"/>
    <n v="36.94"/>
    <n v="216.1"/>
    <n v="95"/>
    <n v="18.37"/>
    <x v="663"/>
    <n v="76"/>
    <n v="6.66"/>
    <n v="11.3"/>
    <n v="3"/>
    <n v="3.05"/>
    <n v="2"/>
    <x v="0"/>
  </r>
  <r>
    <x v="50"/>
    <x v="33"/>
    <x v="2"/>
    <x v="0"/>
    <x v="1"/>
    <n v="0"/>
    <x v="542"/>
    <n v="80"/>
    <n v="30.5"/>
    <n v="232.5"/>
    <n v="99"/>
    <n v="19.760000000000002"/>
    <x v="664"/>
    <n v="105"/>
    <n v="7.91"/>
    <n v="14.7"/>
    <n v="3"/>
    <n v="3.97"/>
    <n v="0"/>
    <x v="0"/>
  </r>
  <r>
    <x v="33"/>
    <x v="148"/>
    <x v="0"/>
    <x v="0"/>
    <x v="1"/>
    <n v="0"/>
    <x v="686"/>
    <n v="109"/>
    <n v="35.31"/>
    <n v="164.8"/>
    <n v="94"/>
    <n v="14.01"/>
    <x v="665"/>
    <n v="91"/>
    <n v="2.4500000000000002"/>
    <n v="7.9"/>
    <n v="3"/>
    <n v="2.13"/>
    <n v="0"/>
    <x v="0"/>
  </r>
  <r>
    <x v="46"/>
    <x v="141"/>
    <x v="0"/>
    <x v="0"/>
    <x v="1"/>
    <n v="0"/>
    <x v="687"/>
    <n v="84"/>
    <n v="21.3"/>
    <n v="167.6"/>
    <n v="121"/>
    <n v="14.25"/>
    <x v="666"/>
    <n v="94"/>
    <n v="11.73"/>
    <n v="8.4"/>
    <n v="4"/>
    <n v="2.27"/>
    <n v="1"/>
    <x v="0"/>
  </r>
  <r>
    <x v="39"/>
    <x v="67"/>
    <x v="1"/>
    <x v="0"/>
    <x v="0"/>
    <n v="32"/>
    <x v="486"/>
    <n v="91"/>
    <n v="23.48"/>
    <n v="167.3"/>
    <n v="72"/>
    <n v="14.22"/>
    <x v="667"/>
    <n v="115"/>
    <n v="10.75"/>
    <n v="6.8"/>
    <n v="3"/>
    <n v="1.84"/>
    <n v="2"/>
    <x v="0"/>
  </r>
  <r>
    <x v="2"/>
    <x v="36"/>
    <x v="2"/>
    <x v="0"/>
    <x v="0"/>
    <n v="38"/>
    <x v="688"/>
    <n v="88"/>
    <n v="28.78"/>
    <n v="225.9"/>
    <n v="97"/>
    <n v="19.2"/>
    <x v="668"/>
    <n v="86"/>
    <n v="7.74"/>
    <n v="8.1999999999999993"/>
    <n v="3"/>
    <n v="2.21"/>
    <n v="0"/>
    <x v="0"/>
  </r>
  <r>
    <x v="29"/>
    <x v="32"/>
    <x v="0"/>
    <x v="0"/>
    <x v="0"/>
    <n v="27"/>
    <x v="397"/>
    <n v="101"/>
    <n v="34.22"/>
    <n v="143.80000000000001"/>
    <n v="89"/>
    <n v="12.22"/>
    <x v="669"/>
    <n v="127"/>
    <n v="6.76"/>
    <n v="12.3"/>
    <n v="3"/>
    <n v="3.32"/>
    <n v="1"/>
    <x v="0"/>
  </r>
  <r>
    <x v="27"/>
    <x v="119"/>
    <x v="0"/>
    <x v="0"/>
    <x v="1"/>
    <n v="0"/>
    <x v="361"/>
    <n v="92"/>
    <n v="32.369999999999997"/>
    <n v="317.5"/>
    <n v="85"/>
    <n v="26.99"/>
    <x v="670"/>
    <n v="113"/>
    <n v="6"/>
    <n v="8.3000000000000007"/>
    <n v="4"/>
    <n v="2.2400000000000002"/>
    <n v="2"/>
    <x v="0"/>
  </r>
  <r>
    <x v="11"/>
    <x v="177"/>
    <x v="1"/>
    <x v="0"/>
    <x v="1"/>
    <n v="0"/>
    <x v="208"/>
    <n v="91"/>
    <n v="24.36"/>
    <n v="195.5"/>
    <n v="58"/>
    <n v="16.62"/>
    <x v="166"/>
    <n v="95"/>
    <n v="10.050000000000001"/>
    <n v="6"/>
    <n v="7"/>
    <n v="1.62"/>
    <n v="1"/>
    <x v="0"/>
  </r>
  <r>
    <x v="4"/>
    <x v="10"/>
    <x v="0"/>
    <x v="0"/>
    <x v="0"/>
    <n v="42"/>
    <x v="689"/>
    <n v="57"/>
    <n v="16.559999999999999"/>
    <n v="203.6"/>
    <n v="98"/>
    <n v="17.309999999999999"/>
    <x v="671"/>
    <n v="124"/>
    <n v="7.83"/>
    <n v="11.4"/>
    <n v="2"/>
    <n v="3.08"/>
    <n v="2"/>
    <x v="0"/>
  </r>
  <r>
    <x v="15"/>
    <x v="61"/>
    <x v="0"/>
    <x v="0"/>
    <x v="1"/>
    <n v="0"/>
    <x v="362"/>
    <n v="111"/>
    <n v="30.84"/>
    <n v="167.7"/>
    <n v="92"/>
    <n v="14.25"/>
    <x v="672"/>
    <n v="122"/>
    <n v="7.58"/>
    <n v="11.3"/>
    <n v="3"/>
    <n v="3.05"/>
    <n v="3"/>
    <x v="0"/>
  </r>
  <r>
    <x v="50"/>
    <x v="102"/>
    <x v="2"/>
    <x v="0"/>
    <x v="1"/>
    <n v="0"/>
    <x v="690"/>
    <n v="83"/>
    <n v="41.89"/>
    <n v="256.2"/>
    <n v="101"/>
    <n v="21.78"/>
    <x v="458"/>
    <n v="151"/>
    <n v="7.61"/>
    <n v="3.8"/>
    <n v="4"/>
    <n v="1.03"/>
    <n v="0"/>
    <x v="0"/>
  </r>
  <r>
    <x v="50"/>
    <x v="178"/>
    <x v="0"/>
    <x v="0"/>
    <x v="1"/>
    <n v="0"/>
    <x v="326"/>
    <n v="111"/>
    <n v="17.829999999999998"/>
    <n v="198.5"/>
    <n v="120"/>
    <n v="16.87"/>
    <x v="673"/>
    <n v="91"/>
    <n v="11.62"/>
    <n v="8"/>
    <n v="5"/>
    <n v="2.16"/>
    <n v="2"/>
    <x v="0"/>
  </r>
  <r>
    <x v="11"/>
    <x v="130"/>
    <x v="0"/>
    <x v="0"/>
    <x v="1"/>
    <n v="0"/>
    <x v="691"/>
    <n v="93"/>
    <n v="26.55"/>
    <n v="193"/>
    <n v="54"/>
    <n v="16.41"/>
    <x v="67"/>
    <n v="94"/>
    <n v="10.02"/>
    <n v="13.1"/>
    <n v="5"/>
    <n v="3.54"/>
    <n v="1"/>
    <x v="0"/>
  </r>
  <r>
    <x v="0"/>
    <x v="147"/>
    <x v="0"/>
    <x v="0"/>
    <x v="1"/>
    <n v="0"/>
    <x v="692"/>
    <n v="125"/>
    <n v="19.52"/>
    <n v="81.900000000000006"/>
    <n v="126"/>
    <n v="6.96"/>
    <x v="674"/>
    <n v="101"/>
    <n v="13.69"/>
    <n v="12"/>
    <n v="4"/>
    <n v="3.24"/>
    <n v="0"/>
    <x v="0"/>
  </r>
  <r>
    <x v="43"/>
    <x v="66"/>
    <x v="0"/>
    <x v="0"/>
    <x v="1"/>
    <n v="0"/>
    <x v="693"/>
    <n v="96"/>
    <n v="39.53"/>
    <n v="205.5"/>
    <n v="120"/>
    <n v="17.47"/>
    <x v="675"/>
    <n v="91"/>
    <n v="9.6199999999999992"/>
    <n v="11.9"/>
    <n v="2"/>
    <n v="3.21"/>
    <n v="0"/>
    <x v="0"/>
  </r>
  <r>
    <x v="18"/>
    <x v="70"/>
    <x v="0"/>
    <x v="0"/>
    <x v="1"/>
    <n v="0"/>
    <x v="694"/>
    <n v="117"/>
    <n v="24.41"/>
    <n v="152.4"/>
    <n v="108"/>
    <n v="12.95"/>
    <x v="499"/>
    <n v="110"/>
    <n v="8.75"/>
    <n v="8.6"/>
    <n v="3"/>
    <n v="2.3199999999999998"/>
    <n v="1"/>
    <x v="0"/>
  </r>
  <r>
    <x v="23"/>
    <x v="19"/>
    <x v="0"/>
    <x v="0"/>
    <x v="1"/>
    <n v="0"/>
    <x v="695"/>
    <n v="132"/>
    <n v="30.04"/>
    <n v="244.1"/>
    <n v="80"/>
    <n v="20.75"/>
    <x v="676"/>
    <n v="120"/>
    <n v="7.93"/>
    <n v="9.1"/>
    <n v="4"/>
    <n v="2.46"/>
    <n v="2"/>
    <x v="0"/>
  </r>
  <r>
    <x v="19"/>
    <x v="14"/>
    <x v="0"/>
    <x v="0"/>
    <x v="1"/>
    <n v="0"/>
    <x v="696"/>
    <n v="148"/>
    <n v="44.78"/>
    <n v="230.3"/>
    <n v="69"/>
    <n v="19.579999999999998"/>
    <x v="677"/>
    <n v="101"/>
    <n v="7.68"/>
    <n v="11.4"/>
    <n v="5"/>
    <n v="3.08"/>
    <n v="1"/>
    <x v="1"/>
  </r>
  <r>
    <x v="6"/>
    <x v="163"/>
    <x v="0"/>
    <x v="0"/>
    <x v="1"/>
    <n v="0"/>
    <x v="468"/>
    <n v="74"/>
    <n v="24.89"/>
    <n v="148.5"/>
    <n v="92"/>
    <n v="12.62"/>
    <x v="678"/>
    <n v="96"/>
    <n v="9.75"/>
    <n v="11.3"/>
    <n v="3"/>
    <n v="3.05"/>
    <n v="1"/>
    <x v="0"/>
  </r>
  <r>
    <x v="20"/>
    <x v="85"/>
    <x v="0"/>
    <x v="0"/>
    <x v="0"/>
    <n v="33"/>
    <x v="531"/>
    <n v="72"/>
    <n v="24.65"/>
    <n v="194.5"/>
    <n v="157"/>
    <n v="16.53"/>
    <x v="679"/>
    <n v="138"/>
    <n v="10.9"/>
    <n v="14.2"/>
    <n v="3"/>
    <n v="3.83"/>
    <n v="2"/>
    <x v="0"/>
  </r>
  <r>
    <x v="6"/>
    <x v="93"/>
    <x v="1"/>
    <x v="0"/>
    <x v="1"/>
    <n v="0"/>
    <x v="697"/>
    <n v="91"/>
    <n v="28.53"/>
    <n v="167.7"/>
    <n v="69"/>
    <n v="14.25"/>
    <x v="680"/>
    <n v="71"/>
    <n v="4.96"/>
    <n v="8.4"/>
    <n v="12"/>
    <n v="2.27"/>
    <n v="1"/>
    <x v="0"/>
  </r>
  <r>
    <x v="25"/>
    <x v="108"/>
    <x v="2"/>
    <x v="0"/>
    <x v="1"/>
    <n v="0"/>
    <x v="698"/>
    <n v="87"/>
    <n v="24.23"/>
    <n v="195.7"/>
    <n v="88"/>
    <n v="16.63"/>
    <x v="681"/>
    <n v="117"/>
    <n v="5.49"/>
    <n v="7.8"/>
    <n v="8"/>
    <n v="2.11"/>
    <n v="2"/>
    <x v="0"/>
  </r>
  <r>
    <x v="22"/>
    <x v="117"/>
    <x v="2"/>
    <x v="1"/>
    <x v="1"/>
    <n v="0"/>
    <x v="699"/>
    <n v="65"/>
    <n v="22.61"/>
    <n v="262.8"/>
    <n v="93"/>
    <n v="22.34"/>
    <x v="682"/>
    <n v="128"/>
    <n v="9.64"/>
    <n v="11.2"/>
    <n v="3"/>
    <n v="3.02"/>
    <n v="1"/>
    <x v="0"/>
  </r>
  <r>
    <x v="38"/>
    <x v="88"/>
    <x v="0"/>
    <x v="0"/>
    <x v="0"/>
    <n v="11"/>
    <x v="77"/>
    <n v="129"/>
    <n v="42.99"/>
    <n v="284.3"/>
    <n v="88"/>
    <n v="24.17"/>
    <x v="683"/>
    <n v="99"/>
    <n v="11.83"/>
    <n v="12.3"/>
    <n v="1"/>
    <n v="3.32"/>
    <n v="1"/>
    <x v="0"/>
  </r>
  <r>
    <x v="43"/>
    <x v="93"/>
    <x v="0"/>
    <x v="0"/>
    <x v="0"/>
    <n v="28"/>
    <x v="700"/>
    <n v="94"/>
    <n v="16.149999999999999"/>
    <n v="291.2"/>
    <n v="73"/>
    <n v="24.75"/>
    <x v="684"/>
    <n v="114"/>
    <n v="7.18"/>
    <n v="10"/>
    <n v="2"/>
    <n v="2.7"/>
    <n v="2"/>
    <x v="0"/>
  </r>
  <r>
    <x v="30"/>
    <x v="12"/>
    <x v="2"/>
    <x v="1"/>
    <x v="1"/>
    <n v="0"/>
    <x v="586"/>
    <n v="106"/>
    <n v="33.01"/>
    <n v="249.4"/>
    <n v="105"/>
    <n v="21.2"/>
    <x v="491"/>
    <n v="129"/>
    <n v="11.47"/>
    <n v="12.9"/>
    <n v="1"/>
    <n v="3.48"/>
    <n v="1"/>
    <x v="1"/>
  </r>
  <r>
    <x v="45"/>
    <x v="58"/>
    <x v="0"/>
    <x v="0"/>
    <x v="1"/>
    <n v="0"/>
    <x v="309"/>
    <n v="114"/>
    <n v="37.880000000000003"/>
    <n v="215.9"/>
    <n v="113"/>
    <n v="18.350000000000001"/>
    <x v="364"/>
    <n v="122"/>
    <n v="10.06"/>
    <n v="0"/>
    <n v="0"/>
    <n v="0"/>
    <n v="1"/>
    <x v="0"/>
  </r>
  <r>
    <x v="13"/>
    <x v="63"/>
    <x v="0"/>
    <x v="0"/>
    <x v="0"/>
    <n v="42"/>
    <x v="421"/>
    <n v="125"/>
    <n v="36.72"/>
    <n v="232.3"/>
    <n v="104"/>
    <n v="19.75"/>
    <x v="578"/>
    <n v="100"/>
    <n v="9.6999999999999993"/>
    <n v="9.3000000000000007"/>
    <n v="4"/>
    <n v="2.5099999999999998"/>
    <n v="2"/>
    <x v="1"/>
  </r>
  <r>
    <x v="30"/>
    <x v="137"/>
    <x v="0"/>
    <x v="0"/>
    <x v="1"/>
    <n v="0"/>
    <x v="28"/>
    <n v="108"/>
    <n v="24.87"/>
    <n v="171.8"/>
    <n v="102"/>
    <n v="14.6"/>
    <x v="553"/>
    <n v="66"/>
    <n v="7.54"/>
    <n v="5.3"/>
    <n v="9"/>
    <n v="1.43"/>
    <n v="1"/>
    <x v="0"/>
  </r>
  <r>
    <x v="29"/>
    <x v="100"/>
    <x v="1"/>
    <x v="0"/>
    <x v="1"/>
    <n v="0"/>
    <x v="701"/>
    <n v="80"/>
    <n v="16.05"/>
    <n v="215.1"/>
    <n v="101"/>
    <n v="18.28"/>
    <x v="469"/>
    <n v="108"/>
    <n v="8.09"/>
    <n v="13.1"/>
    <n v="9"/>
    <n v="3.54"/>
    <n v="2"/>
    <x v="0"/>
  </r>
  <r>
    <x v="39"/>
    <x v="115"/>
    <x v="2"/>
    <x v="0"/>
    <x v="1"/>
    <n v="0"/>
    <x v="361"/>
    <n v="74"/>
    <n v="32.369999999999997"/>
    <n v="215.6"/>
    <n v="113"/>
    <n v="18.329999999999998"/>
    <x v="685"/>
    <n v="111"/>
    <n v="7.25"/>
    <n v="10"/>
    <n v="1"/>
    <n v="2.7"/>
    <n v="2"/>
    <x v="0"/>
  </r>
  <r>
    <x v="4"/>
    <x v="115"/>
    <x v="1"/>
    <x v="0"/>
    <x v="0"/>
    <n v="32"/>
    <x v="702"/>
    <n v="77"/>
    <n v="24.24"/>
    <n v="208.2"/>
    <n v="126"/>
    <n v="17.7"/>
    <x v="407"/>
    <n v="102"/>
    <n v="7.69"/>
    <n v="12"/>
    <n v="2"/>
    <n v="3.24"/>
    <n v="3"/>
    <x v="0"/>
  </r>
  <r>
    <x v="8"/>
    <x v="137"/>
    <x v="2"/>
    <x v="1"/>
    <x v="1"/>
    <n v="0"/>
    <x v="277"/>
    <n v="80"/>
    <n v="22.81"/>
    <n v="165"/>
    <n v="71"/>
    <n v="14.03"/>
    <x v="200"/>
    <n v="102"/>
    <n v="7.79"/>
    <n v="10.7"/>
    <n v="5"/>
    <n v="2.89"/>
    <n v="0"/>
    <x v="0"/>
  </r>
  <r>
    <x v="31"/>
    <x v="126"/>
    <x v="0"/>
    <x v="0"/>
    <x v="1"/>
    <n v="0"/>
    <x v="703"/>
    <n v="92"/>
    <n v="19.02"/>
    <n v="114"/>
    <n v="143"/>
    <n v="9.69"/>
    <x v="686"/>
    <n v="79"/>
    <n v="6.61"/>
    <n v="14.1"/>
    <n v="3"/>
    <n v="3.81"/>
    <n v="5"/>
    <x v="1"/>
  </r>
  <r>
    <x v="8"/>
    <x v="3"/>
    <x v="0"/>
    <x v="0"/>
    <x v="1"/>
    <n v="0"/>
    <x v="704"/>
    <n v="89"/>
    <n v="20.88"/>
    <n v="211.3"/>
    <n v="104"/>
    <n v="17.96"/>
    <x v="106"/>
    <n v="91"/>
    <n v="11.76"/>
    <n v="10.7"/>
    <n v="2"/>
    <n v="2.89"/>
    <n v="2"/>
    <x v="0"/>
  </r>
  <r>
    <x v="49"/>
    <x v="50"/>
    <x v="2"/>
    <x v="0"/>
    <x v="1"/>
    <n v="0"/>
    <x v="705"/>
    <n v="77"/>
    <n v="32.18"/>
    <n v="220.9"/>
    <n v="105"/>
    <n v="18.78"/>
    <x v="687"/>
    <n v="117"/>
    <n v="10.74"/>
    <n v="9.1999999999999993"/>
    <n v="5"/>
    <n v="2.48"/>
    <n v="4"/>
    <x v="0"/>
  </r>
  <r>
    <x v="7"/>
    <x v="12"/>
    <x v="2"/>
    <x v="0"/>
    <x v="0"/>
    <n v="38"/>
    <x v="332"/>
    <n v="112"/>
    <n v="40.869999999999997"/>
    <n v="201.8"/>
    <n v="102"/>
    <n v="17.149999999999999"/>
    <x v="107"/>
    <n v="112"/>
    <n v="9.27"/>
    <n v="16.100000000000001"/>
    <n v="6"/>
    <n v="4.3499999999999996"/>
    <n v="0"/>
    <x v="0"/>
  </r>
  <r>
    <x v="15"/>
    <x v="75"/>
    <x v="2"/>
    <x v="1"/>
    <x v="0"/>
    <n v="24"/>
    <x v="706"/>
    <n v="112"/>
    <n v="15.9"/>
    <n v="183.4"/>
    <n v="128"/>
    <n v="15.59"/>
    <x v="354"/>
    <n v="133"/>
    <n v="10.83"/>
    <n v="9.9"/>
    <n v="3"/>
    <n v="2.67"/>
    <n v="0"/>
    <x v="0"/>
  </r>
  <r>
    <x v="45"/>
    <x v="146"/>
    <x v="0"/>
    <x v="0"/>
    <x v="1"/>
    <n v="0"/>
    <x v="707"/>
    <n v="104"/>
    <n v="26.96"/>
    <n v="211.2"/>
    <n v="77"/>
    <n v="17.95"/>
    <x v="431"/>
    <n v="104"/>
    <n v="8.07"/>
    <n v="10.199999999999999"/>
    <n v="8"/>
    <n v="2.75"/>
    <n v="3"/>
    <x v="0"/>
  </r>
  <r>
    <x v="11"/>
    <x v="60"/>
    <x v="2"/>
    <x v="1"/>
    <x v="1"/>
    <n v="0"/>
    <x v="708"/>
    <n v="109"/>
    <n v="41.34"/>
    <n v="147"/>
    <n v="88"/>
    <n v="12.5"/>
    <x v="688"/>
    <n v="99"/>
    <n v="4.2699999999999996"/>
    <n v="7.2"/>
    <n v="4"/>
    <n v="1.94"/>
    <n v="4"/>
    <x v="0"/>
  </r>
  <r>
    <x v="14"/>
    <x v="179"/>
    <x v="1"/>
    <x v="0"/>
    <x v="1"/>
    <n v="0"/>
    <x v="669"/>
    <n v="115"/>
    <n v="29.99"/>
    <n v="158.80000000000001"/>
    <n v="128"/>
    <n v="13.5"/>
    <x v="689"/>
    <n v="107"/>
    <n v="13.8"/>
    <n v="9.3000000000000007"/>
    <n v="3"/>
    <n v="2.5099999999999998"/>
    <n v="4"/>
    <x v="0"/>
  </r>
  <r>
    <x v="8"/>
    <x v="124"/>
    <x v="2"/>
    <x v="0"/>
    <x v="1"/>
    <n v="0"/>
    <x v="709"/>
    <n v="129"/>
    <n v="37.549999999999997"/>
    <n v="242.2"/>
    <n v="108"/>
    <n v="20.59"/>
    <x v="690"/>
    <n v="75"/>
    <n v="10.5"/>
    <n v="6.4"/>
    <n v="5"/>
    <n v="1.73"/>
    <n v="0"/>
    <x v="0"/>
  </r>
  <r>
    <x v="37"/>
    <x v="147"/>
    <x v="0"/>
    <x v="0"/>
    <x v="1"/>
    <n v="0"/>
    <x v="710"/>
    <n v="87"/>
    <n v="24.55"/>
    <n v="266.5"/>
    <n v="128"/>
    <n v="22.65"/>
    <x v="182"/>
    <n v="59"/>
    <n v="9.7899999999999991"/>
    <n v="7.1"/>
    <n v="7"/>
    <n v="1.92"/>
    <n v="0"/>
    <x v="0"/>
  </r>
  <r>
    <x v="30"/>
    <x v="13"/>
    <x v="2"/>
    <x v="0"/>
    <x v="1"/>
    <n v="0"/>
    <x v="711"/>
    <n v="107"/>
    <n v="36.090000000000003"/>
    <n v="228.4"/>
    <n v="103"/>
    <n v="19.41"/>
    <x v="181"/>
    <n v="116"/>
    <n v="7.35"/>
    <n v="7.7"/>
    <n v="3"/>
    <n v="2.08"/>
    <n v="0"/>
    <x v="0"/>
  </r>
  <r>
    <x v="2"/>
    <x v="134"/>
    <x v="2"/>
    <x v="0"/>
    <x v="1"/>
    <n v="0"/>
    <x v="712"/>
    <n v="72"/>
    <n v="24.99"/>
    <n v="165.7"/>
    <n v="102"/>
    <n v="14.08"/>
    <x v="691"/>
    <n v="107"/>
    <n v="10.94"/>
    <n v="8.4"/>
    <n v="9"/>
    <n v="2.27"/>
    <n v="1"/>
    <x v="0"/>
  </r>
  <r>
    <x v="35"/>
    <x v="83"/>
    <x v="2"/>
    <x v="0"/>
    <x v="0"/>
    <n v="25"/>
    <x v="713"/>
    <n v="112"/>
    <n v="16.350000000000001"/>
    <n v="178.9"/>
    <n v="70"/>
    <n v="15.21"/>
    <x v="352"/>
    <n v="84"/>
    <n v="8.19"/>
    <n v="12.9"/>
    <n v="10"/>
    <n v="3.48"/>
    <n v="2"/>
    <x v="0"/>
  </r>
  <r>
    <x v="33"/>
    <x v="78"/>
    <x v="0"/>
    <x v="0"/>
    <x v="1"/>
    <n v="0"/>
    <x v="696"/>
    <n v="118"/>
    <n v="44.78"/>
    <n v="179.1"/>
    <n v="69"/>
    <n v="15.22"/>
    <x v="297"/>
    <n v="112"/>
    <n v="9.66"/>
    <n v="10.3"/>
    <n v="2"/>
    <n v="2.78"/>
    <n v="0"/>
    <x v="0"/>
  </r>
  <r>
    <x v="21"/>
    <x v="26"/>
    <x v="1"/>
    <x v="0"/>
    <x v="1"/>
    <n v="0"/>
    <x v="283"/>
    <n v="116"/>
    <n v="27.59"/>
    <n v="192.4"/>
    <n v="86"/>
    <n v="16.350000000000001"/>
    <x v="477"/>
    <n v="100"/>
    <n v="10.83"/>
    <n v="10.1"/>
    <n v="3"/>
    <n v="2.73"/>
    <n v="2"/>
    <x v="0"/>
  </r>
  <r>
    <x v="22"/>
    <x v="54"/>
    <x v="1"/>
    <x v="0"/>
    <x v="1"/>
    <n v="0"/>
    <x v="129"/>
    <n v="107"/>
    <n v="31.21"/>
    <n v="58.6"/>
    <n v="118"/>
    <n v="4.9800000000000004"/>
    <x v="692"/>
    <n v="99"/>
    <n v="9.1199999999999992"/>
    <n v="8.6999999999999993"/>
    <n v="3"/>
    <n v="2.35"/>
    <n v="1"/>
    <x v="0"/>
  </r>
  <r>
    <x v="45"/>
    <x v="93"/>
    <x v="1"/>
    <x v="0"/>
    <x v="1"/>
    <n v="0"/>
    <x v="103"/>
    <n v="101"/>
    <n v="34.24"/>
    <n v="97.6"/>
    <n v="122"/>
    <n v="8.3000000000000007"/>
    <x v="693"/>
    <n v="119"/>
    <n v="9.11"/>
    <n v="7"/>
    <n v="3"/>
    <n v="1.89"/>
    <n v="0"/>
    <x v="0"/>
  </r>
  <r>
    <x v="6"/>
    <x v="112"/>
    <x v="0"/>
    <x v="0"/>
    <x v="0"/>
    <n v="38"/>
    <x v="714"/>
    <n v="158"/>
    <n v="20.91"/>
    <n v="133.9"/>
    <n v="119"/>
    <n v="11.38"/>
    <x v="694"/>
    <n v="103"/>
    <n v="6.22"/>
    <n v="13.3"/>
    <n v="4"/>
    <n v="3.59"/>
    <n v="1"/>
    <x v="0"/>
  </r>
  <r>
    <x v="36"/>
    <x v="42"/>
    <x v="0"/>
    <x v="0"/>
    <x v="1"/>
    <n v="0"/>
    <x v="258"/>
    <n v="72"/>
    <n v="40.659999999999997"/>
    <n v="188.5"/>
    <n v="124"/>
    <n v="16.02"/>
    <x v="695"/>
    <n v="116"/>
    <n v="4.75"/>
    <n v="8.8000000000000007"/>
    <n v="3"/>
    <n v="2.38"/>
    <n v="1"/>
    <x v="0"/>
  </r>
  <r>
    <x v="0"/>
    <x v="146"/>
    <x v="2"/>
    <x v="0"/>
    <x v="1"/>
    <n v="0"/>
    <x v="715"/>
    <n v="97"/>
    <n v="32.81"/>
    <n v="89.8"/>
    <n v="99"/>
    <n v="7.63"/>
    <x v="696"/>
    <n v="104"/>
    <n v="7.78"/>
    <n v="15.3"/>
    <n v="3"/>
    <n v="4.13"/>
    <n v="1"/>
    <x v="0"/>
  </r>
  <r>
    <x v="8"/>
    <x v="151"/>
    <x v="0"/>
    <x v="0"/>
    <x v="0"/>
    <n v="26"/>
    <x v="716"/>
    <n v="71"/>
    <n v="19.84"/>
    <n v="145.9"/>
    <n v="88"/>
    <n v="12.4"/>
    <x v="697"/>
    <n v="103"/>
    <n v="7.88"/>
    <n v="9.9"/>
    <n v="3"/>
    <n v="2.67"/>
    <n v="1"/>
    <x v="0"/>
  </r>
  <r>
    <x v="20"/>
    <x v="116"/>
    <x v="2"/>
    <x v="0"/>
    <x v="1"/>
    <n v="0"/>
    <x v="717"/>
    <n v="127"/>
    <n v="15.95"/>
    <n v="150"/>
    <n v="104"/>
    <n v="12.75"/>
    <x v="236"/>
    <n v="116"/>
    <n v="10.85"/>
    <n v="10.7"/>
    <n v="2"/>
    <n v="2.89"/>
    <n v="1"/>
    <x v="0"/>
  </r>
  <r>
    <x v="11"/>
    <x v="90"/>
    <x v="0"/>
    <x v="0"/>
    <x v="0"/>
    <n v="29"/>
    <x v="718"/>
    <n v="82"/>
    <n v="40.72"/>
    <n v="203.8"/>
    <n v="105"/>
    <n v="17.32"/>
    <x v="698"/>
    <n v="70"/>
    <n v="7.55"/>
    <n v="9.9"/>
    <n v="6"/>
    <n v="2.67"/>
    <n v="0"/>
    <x v="0"/>
  </r>
  <r>
    <x v="45"/>
    <x v="6"/>
    <x v="2"/>
    <x v="0"/>
    <x v="0"/>
    <n v="25"/>
    <x v="421"/>
    <n v="140"/>
    <n v="36.72"/>
    <n v="224.1"/>
    <n v="69"/>
    <n v="19.05"/>
    <x v="699"/>
    <n v="112"/>
    <n v="12.06"/>
    <n v="11.8"/>
    <n v="4"/>
    <n v="3.19"/>
    <n v="0"/>
    <x v="0"/>
  </r>
  <r>
    <x v="5"/>
    <x v="98"/>
    <x v="1"/>
    <x v="0"/>
    <x v="1"/>
    <n v="0"/>
    <x v="503"/>
    <n v="97"/>
    <n v="31.86"/>
    <n v="177.8"/>
    <n v="89"/>
    <n v="15.11"/>
    <x v="395"/>
    <n v="97"/>
    <n v="10.5"/>
    <n v="12.2"/>
    <n v="6"/>
    <n v="3.29"/>
    <n v="1"/>
    <x v="0"/>
  </r>
  <r>
    <x v="37"/>
    <x v="110"/>
    <x v="2"/>
    <x v="0"/>
    <x v="1"/>
    <n v="0"/>
    <x v="441"/>
    <n v="108"/>
    <n v="27.27"/>
    <n v="218.1"/>
    <n v="88"/>
    <n v="18.54"/>
    <x v="340"/>
    <n v="115"/>
    <n v="8.68"/>
    <n v="12.5"/>
    <n v="4"/>
    <n v="3.38"/>
    <n v="1"/>
    <x v="0"/>
  </r>
  <r>
    <x v="48"/>
    <x v="169"/>
    <x v="1"/>
    <x v="0"/>
    <x v="1"/>
    <n v="0"/>
    <x v="489"/>
    <n v="122"/>
    <n v="34.9"/>
    <n v="240.5"/>
    <n v="155"/>
    <n v="20.440000000000001"/>
    <x v="339"/>
    <n v="107"/>
    <n v="8.06"/>
    <n v="5"/>
    <n v="9"/>
    <n v="1.35"/>
    <n v="1"/>
    <x v="0"/>
  </r>
  <r>
    <x v="4"/>
    <x v="180"/>
    <x v="1"/>
    <x v="0"/>
    <x v="0"/>
    <n v="25"/>
    <x v="553"/>
    <n v="88"/>
    <n v="37.25"/>
    <n v="151.5"/>
    <n v="99"/>
    <n v="12.88"/>
    <x v="700"/>
    <n v="60"/>
    <n v="2.25"/>
    <n v="14.3"/>
    <n v="6"/>
    <n v="3.86"/>
    <n v="1"/>
    <x v="0"/>
  </r>
  <r>
    <x v="41"/>
    <x v="181"/>
    <x v="0"/>
    <x v="0"/>
    <x v="1"/>
    <n v="0"/>
    <x v="719"/>
    <n v="106"/>
    <n v="39.58"/>
    <n v="175.2"/>
    <n v="97"/>
    <n v="14.89"/>
    <x v="173"/>
    <n v="77"/>
    <n v="9.5500000000000007"/>
    <n v="12.5"/>
    <n v="7"/>
    <n v="3.38"/>
    <n v="2"/>
    <x v="0"/>
  </r>
  <r>
    <x v="21"/>
    <x v="77"/>
    <x v="1"/>
    <x v="0"/>
    <x v="1"/>
    <n v="0"/>
    <x v="720"/>
    <n v="81"/>
    <n v="27.54"/>
    <n v="247.5"/>
    <n v="89"/>
    <n v="21.04"/>
    <x v="701"/>
    <n v="99"/>
    <n v="7"/>
    <n v="8.9"/>
    <n v="8"/>
    <n v="2.4"/>
    <n v="0"/>
    <x v="0"/>
  </r>
  <r>
    <x v="19"/>
    <x v="101"/>
    <x v="0"/>
    <x v="0"/>
    <x v="0"/>
    <n v="27"/>
    <x v="721"/>
    <n v="119"/>
    <n v="4.4000000000000004"/>
    <n v="206.5"/>
    <n v="96"/>
    <n v="17.55"/>
    <x v="702"/>
    <n v="64"/>
    <n v="10.26"/>
    <n v="6.5"/>
    <n v="7"/>
    <n v="1.76"/>
    <n v="1"/>
    <x v="0"/>
  </r>
  <r>
    <x v="41"/>
    <x v="62"/>
    <x v="1"/>
    <x v="0"/>
    <x v="1"/>
    <n v="0"/>
    <x v="722"/>
    <n v="113"/>
    <n v="54.79"/>
    <n v="222"/>
    <n v="95"/>
    <n v="18.87"/>
    <x v="356"/>
    <n v="123"/>
    <n v="7.33"/>
    <n v="6.7"/>
    <n v="8"/>
    <n v="1.81"/>
    <n v="0"/>
    <x v="1"/>
  </r>
  <r>
    <x v="35"/>
    <x v="124"/>
    <x v="1"/>
    <x v="0"/>
    <x v="1"/>
    <n v="0"/>
    <x v="152"/>
    <n v="112"/>
    <n v="35.68"/>
    <n v="221.3"/>
    <n v="82"/>
    <n v="18.809999999999999"/>
    <x v="703"/>
    <n v="93"/>
    <n v="9.4499999999999993"/>
    <n v="8.1999999999999993"/>
    <n v="3"/>
    <n v="2.21"/>
    <n v="1"/>
    <x v="0"/>
  </r>
  <r>
    <x v="0"/>
    <x v="113"/>
    <x v="0"/>
    <x v="0"/>
    <x v="1"/>
    <n v="0"/>
    <x v="723"/>
    <n v="88"/>
    <n v="32.56"/>
    <n v="175.2"/>
    <n v="78"/>
    <n v="14.89"/>
    <x v="357"/>
    <n v="118"/>
    <n v="9.91"/>
    <n v="0"/>
    <n v="0"/>
    <n v="0"/>
    <n v="0"/>
    <x v="0"/>
  </r>
  <r>
    <x v="33"/>
    <x v="32"/>
    <x v="1"/>
    <x v="0"/>
    <x v="0"/>
    <n v="19"/>
    <x v="724"/>
    <n v="150"/>
    <n v="49.49"/>
    <n v="226.7"/>
    <n v="123"/>
    <n v="19.27"/>
    <x v="704"/>
    <n v="67"/>
    <n v="9.86"/>
    <n v="7.5"/>
    <n v="2"/>
    <n v="2.0299999999999998"/>
    <n v="1"/>
    <x v="0"/>
  </r>
  <r>
    <x v="32"/>
    <x v="105"/>
    <x v="0"/>
    <x v="0"/>
    <x v="1"/>
    <n v="0"/>
    <x v="515"/>
    <n v="115"/>
    <n v="36.65"/>
    <n v="216.2"/>
    <n v="85"/>
    <n v="18.38"/>
    <x v="705"/>
    <n v="65"/>
    <n v="7.71"/>
    <n v="11.8"/>
    <n v="1"/>
    <n v="3.19"/>
    <n v="3"/>
    <x v="0"/>
  </r>
  <r>
    <x v="30"/>
    <x v="55"/>
    <x v="2"/>
    <x v="1"/>
    <x v="1"/>
    <n v="0"/>
    <x v="725"/>
    <n v="101"/>
    <n v="35.5"/>
    <n v="213.7"/>
    <n v="87"/>
    <n v="18.16"/>
    <x v="697"/>
    <n v="86"/>
    <n v="7.88"/>
    <n v="12.4"/>
    <n v="6"/>
    <n v="3.35"/>
    <n v="3"/>
    <x v="0"/>
  </r>
  <r>
    <x v="40"/>
    <x v="18"/>
    <x v="0"/>
    <x v="0"/>
    <x v="1"/>
    <n v="0"/>
    <x v="726"/>
    <n v="97"/>
    <n v="43.5"/>
    <n v="204.1"/>
    <n v="129"/>
    <n v="17.350000000000001"/>
    <x v="705"/>
    <n v="84"/>
    <n v="7.71"/>
    <n v="12.3"/>
    <n v="5"/>
    <n v="3.32"/>
    <n v="3"/>
    <x v="0"/>
  </r>
  <r>
    <x v="10"/>
    <x v="37"/>
    <x v="1"/>
    <x v="0"/>
    <x v="1"/>
    <n v="0"/>
    <x v="727"/>
    <n v="97"/>
    <n v="42.96"/>
    <n v="221.1"/>
    <n v="121"/>
    <n v="18.79"/>
    <x v="706"/>
    <n v="100"/>
    <n v="4.95"/>
    <n v="12.4"/>
    <n v="4"/>
    <n v="3.35"/>
    <n v="2"/>
    <x v="0"/>
  </r>
  <r>
    <x v="1"/>
    <x v="48"/>
    <x v="1"/>
    <x v="0"/>
    <x v="1"/>
    <n v="0"/>
    <x v="728"/>
    <n v="72"/>
    <n v="22.46"/>
    <n v="247.5"/>
    <n v="107"/>
    <n v="21.04"/>
    <x v="24"/>
    <n v="123"/>
    <n v="11.08"/>
    <n v="6.9"/>
    <n v="6"/>
    <n v="1.86"/>
    <n v="3"/>
    <x v="0"/>
  </r>
  <r>
    <x v="15"/>
    <x v="143"/>
    <x v="1"/>
    <x v="0"/>
    <x v="1"/>
    <n v="0"/>
    <x v="729"/>
    <n v="115"/>
    <n v="36.89"/>
    <n v="207"/>
    <n v="142"/>
    <n v="17.600000000000001"/>
    <x v="406"/>
    <n v="106"/>
    <n v="12.06"/>
    <n v="8.1999999999999993"/>
    <n v="4"/>
    <n v="2.21"/>
    <n v="1"/>
    <x v="0"/>
  </r>
  <r>
    <x v="7"/>
    <x v="102"/>
    <x v="2"/>
    <x v="0"/>
    <x v="0"/>
    <n v="42"/>
    <x v="730"/>
    <n v="79"/>
    <n v="17.32"/>
    <n v="223.1"/>
    <n v="97"/>
    <n v="18.96"/>
    <x v="707"/>
    <n v="77"/>
    <n v="10.87"/>
    <n v="12.9"/>
    <n v="2"/>
    <n v="3.48"/>
    <n v="0"/>
    <x v="0"/>
  </r>
  <r>
    <x v="29"/>
    <x v="13"/>
    <x v="2"/>
    <x v="0"/>
    <x v="1"/>
    <n v="0"/>
    <x v="731"/>
    <n v="100"/>
    <n v="35.96"/>
    <n v="184.6"/>
    <n v="88"/>
    <n v="15.69"/>
    <x v="708"/>
    <n v="131"/>
    <n v="7.39"/>
    <n v="13.3"/>
    <n v="4"/>
    <n v="3.59"/>
    <n v="2"/>
    <x v="0"/>
  </r>
  <r>
    <x v="41"/>
    <x v="33"/>
    <x v="2"/>
    <x v="0"/>
    <x v="1"/>
    <n v="0"/>
    <x v="108"/>
    <n v="95"/>
    <n v="28.27"/>
    <n v="239.3"/>
    <n v="87"/>
    <n v="20.34"/>
    <x v="709"/>
    <n v="108"/>
    <n v="5.54"/>
    <n v="10"/>
    <n v="3"/>
    <n v="2.7"/>
    <n v="2"/>
    <x v="0"/>
  </r>
  <r>
    <x v="32"/>
    <x v="88"/>
    <x v="1"/>
    <x v="0"/>
    <x v="1"/>
    <n v="0"/>
    <x v="732"/>
    <n v="87"/>
    <n v="31.48"/>
    <n v="170.4"/>
    <n v="96"/>
    <n v="14.48"/>
    <x v="306"/>
    <n v="104"/>
    <n v="7.43"/>
    <n v="9.5"/>
    <n v="13"/>
    <n v="2.57"/>
    <n v="1"/>
    <x v="0"/>
  </r>
  <r>
    <x v="22"/>
    <x v="85"/>
    <x v="0"/>
    <x v="0"/>
    <x v="1"/>
    <n v="0"/>
    <x v="733"/>
    <n v="105"/>
    <n v="41.68"/>
    <n v="159"/>
    <n v="109"/>
    <n v="13.52"/>
    <x v="268"/>
    <n v="74"/>
    <n v="10.35"/>
    <n v="7.2"/>
    <n v="8"/>
    <n v="1.94"/>
    <n v="0"/>
    <x v="0"/>
  </r>
  <r>
    <x v="12"/>
    <x v="96"/>
    <x v="2"/>
    <x v="0"/>
    <x v="1"/>
    <n v="0"/>
    <x v="734"/>
    <n v="120"/>
    <n v="46.65"/>
    <n v="198.6"/>
    <n v="82"/>
    <n v="16.88"/>
    <x v="575"/>
    <n v="62"/>
    <n v="7.24"/>
    <n v="6"/>
    <n v="3"/>
    <n v="1.62"/>
    <n v="1"/>
    <x v="0"/>
  </r>
  <r>
    <x v="8"/>
    <x v="67"/>
    <x v="0"/>
    <x v="0"/>
    <x v="1"/>
    <n v="0"/>
    <x v="735"/>
    <n v="78"/>
    <n v="16.73"/>
    <n v="249.6"/>
    <n v="129"/>
    <n v="21.22"/>
    <x v="710"/>
    <n v="114"/>
    <n v="11.17"/>
    <n v="14.2"/>
    <n v="4"/>
    <n v="3.83"/>
    <n v="1"/>
    <x v="0"/>
  </r>
  <r>
    <x v="40"/>
    <x v="20"/>
    <x v="0"/>
    <x v="0"/>
    <x v="0"/>
    <n v="29"/>
    <x v="736"/>
    <n v="121"/>
    <n v="47.58"/>
    <n v="223.1"/>
    <n v="109"/>
    <n v="18.96"/>
    <x v="711"/>
    <n v="94"/>
    <n v="11.33"/>
    <n v="13"/>
    <n v="2"/>
    <n v="3.51"/>
    <n v="1"/>
    <x v="0"/>
  </r>
  <r>
    <x v="50"/>
    <x v="28"/>
    <x v="2"/>
    <x v="0"/>
    <x v="1"/>
    <n v="0"/>
    <x v="737"/>
    <n v="127"/>
    <n v="31.82"/>
    <n v="195.6"/>
    <n v="88"/>
    <n v="16.63"/>
    <x v="17"/>
    <n v="129"/>
    <n v="8.18"/>
    <n v="5.0999999999999996"/>
    <n v="4"/>
    <n v="1.38"/>
    <n v="1"/>
    <x v="0"/>
  </r>
  <r>
    <x v="20"/>
    <x v="68"/>
    <x v="0"/>
    <x v="0"/>
    <x v="1"/>
    <n v="0"/>
    <x v="738"/>
    <n v="95"/>
    <n v="46.95"/>
    <n v="165.8"/>
    <n v="119"/>
    <n v="14.09"/>
    <x v="712"/>
    <n v="79"/>
    <n v="6.82"/>
    <n v="2.2000000000000002"/>
    <n v="4"/>
    <n v="0.59"/>
    <n v="3"/>
    <x v="0"/>
  </r>
  <r>
    <x v="26"/>
    <x v="43"/>
    <x v="0"/>
    <x v="0"/>
    <x v="0"/>
    <n v="35"/>
    <x v="649"/>
    <n v="104"/>
    <n v="34.07"/>
    <n v="272.8"/>
    <n v="89"/>
    <n v="23.19"/>
    <x v="622"/>
    <n v="100"/>
    <n v="9.65"/>
    <n v="8.3000000000000007"/>
    <n v="4"/>
    <n v="2.2400000000000002"/>
    <n v="1"/>
    <x v="0"/>
  </r>
  <r>
    <x v="6"/>
    <x v="150"/>
    <x v="2"/>
    <x v="0"/>
    <x v="1"/>
    <n v="0"/>
    <x v="283"/>
    <n v="96"/>
    <n v="27.59"/>
    <n v="244"/>
    <n v="122"/>
    <n v="20.74"/>
    <x v="471"/>
    <n v="89"/>
    <n v="8.1"/>
    <n v="9.1"/>
    <n v="4"/>
    <n v="2.46"/>
    <n v="2"/>
    <x v="0"/>
  </r>
  <r>
    <x v="1"/>
    <x v="18"/>
    <x v="2"/>
    <x v="0"/>
    <x v="1"/>
    <n v="0"/>
    <x v="151"/>
    <n v="128"/>
    <n v="30.07"/>
    <n v="102.8"/>
    <n v="56"/>
    <n v="8.74"/>
    <x v="675"/>
    <n v="84"/>
    <n v="9.6199999999999992"/>
    <n v="10.5"/>
    <n v="2"/>
    <n v="2.84"/>
    <n v="4"/>
    <x v="1"/>
  </r>
  <r>
    <x v="45"/>
    <x v="36"/>
    <x v="0"/>
    <x v="0"/>
    <x v="1"/>
    <n v="0"/>
    <x v="291"/>
    <n v="78"/>
    <n v="28.14"/>
    <n v="205.5"/>
    <n v="89"/>
    <n v="17.47"/>
    <x v="713"/>
    <n v="124"/>
    <n v="9.61"/>
    <n v="12.2"/>
    <n v="6"/>
    <n v="3.29"/>
    <n v="0"/>
    <x v="0"/>
  </r>
  <r>
    <x v="43"/>
    <x v="145"/>
    <x v="0"/>
    <x v="0"/>
    <x v="1"/>
    <n v="0"/>
    <x v="739"/>
    <n v="93"/>
    <n v="37.03"/>
    <n v="189.7"/>
    <n v="113"/>
    <n v="16.12"/>
    <x v="714"/>
    <n v="91"/>
    <n v="8.2200000000000006"/>
    <n v="10.4"/>
    <n v="5"/>
    <n v="2.81"/>
    <n v="4"/>
    <x v="0"/>
  </r>
  <r>
    <x v="1"/>
    <x v="29"/>
    <x v="2"/>
    <x v="0"/>
    <x v="0"/>
    <n v="28"/>
    <x v="103"/>
    <n v="100"/>
    <n v="34.24"/>
    <n v="246.5"/>
    <n v="117"/>
    <n v="20.95"/>
    <x v="101"/>
    <n v="131"/>
    <n v="6.97"/>
    <n v="12.9"/>
    <n v="4"/>
    <n v="3.48"/>
    <n v="2"/>
    <x v="1"/>
  </r>
  <r>
    <x v="33"/>
    <x v="112"/>
    <x v="2"/>
    <x v="0"/>
    <x v="1"/>
    <n v="0"/>
    <x v="740"/>
    <n v="115"/>
    <n v="32.39"/>
    <n v="179.6"/>
    <n v="130"/>
    <n v="15.27"/>
    <x v="715"/>
    <n v="89"/>
    <n v="11.63"/>
    <n v="10.1"/>
    <n v="5"/>
    <n v="2.73"/>
    <n v="3"/>
    <x v="0"/>
  </r>
  <r>
    <x v="29"/>
    <x v="28"/>
    <x v="0"/>
    <x v="0"/>
    <x v="0"/>
    <n v="29"/>
    <x v="741"/>
    <n v="97"/>
    <n v="30.58"/>
    <n v="189.2"/>
    <n v="89"/>
    <n v="16.079999999999998"/>
    <x v="708"/>
    <n v="76"/>
    <n v="7.39"/>
    <n v="12.8"/>
    <n v="7"/>
    <n v="3.46"/>
    <n v="3"/>
    <x v="0"/>
  </r>
  <r>
    <x v="19"/>
    <x v="81"/>
    <x v="2"/>
    <x v="0"/>
    <x v="1"/>
    <n v="0"/>
    <x v="742"/>
    <n v="104"/>
    <n v="40.1"/>
    <n v="80.599999999999994"/>
    <n v="91"/>
    <n v="6.85"/>
    <x v="481"/>
    <n v="116"/>
    <n v="9.58"/>
    <n v="5.8"/>
    <n v="2"/>
    <n v="1.57"/>
    <n v="3"/>
    <x v="0"/>
  </r>
  <r>
    <x v="12"/>
    <x v="98"/>
    <x v="0"/>
    <x v="0"/>
    <x v="1"/>
    <n v="0"/>
    <x v="743"/>
    <n v="112"/>
    <n v="23.87"/>
    <n v="187.1"/>
    <n v="60"/>
    <n v="15.9"/>
    <x v="716"/>
    <n v="155"/>
    <n v="9.36"/>
    <n v="7.9"/>
    <n v="1"/>
    <n v="2.13"/>
    <n v="0"/>
    <x v="0"/>
  </r>
  <r>
    <x v="11"/>
    <x v="6"/>
    <x v="0"/>
    <x v="0"/>
    <x v="1"/>
    <n v="0"/>
    <x v="744"/>
    <n v="115"/>
    <n v="24.58"/>
    <n v="258.8"/>
    <n v="66"/>
    <n v="22"/>
    <x v="73"/>
    <n v="113"/>
    <n v="11.39"/>
    <n v="7.4"/>
    <n v="9"/>
    <n v="2"/>
    <n v="2"/>
    <x v="0"/>
  </r>
  <r>
    <x v="4"/>
    <x v="132"/>
    <x v="2"/>
    <x v="0"/>
    <x v="1"/>
    <n v="0"/>
    <x v="745"/>
    <n v="100"/>
    <n v="32.130000000000003"/>
    <n v="118.5"/>
    <n v="99"/>
    <n v="10.07"/>
    <x v="526"/>
    <n v="87"/>
    <n v="11.16"/>
    <n v="17.100000000000001"/>
    <n v="6"/>
    <n v="4.62"/>
    <n v="0"/>
    <x v="0"/>
  </r>
  <r>
    <x v="12"/>
    <x v="55"/>
    <x v="1"/>
    <x v="0"/>
    <x v="1"/>
    <n v="0"/>
    <x v="746"/>
    <n v="93"/>
    <n v="17.170000000000002"/>
    <n v="155.6"/>
    <n v="104"/>
    <n v="13.23"/>
    <x v="717"/>
    <n v="93"/>
    <n v="13.7"/>
    <n v="13.3"/>
    <n v="2"/>
    <n v="3.59"/>
    <n v="0"/>
    <x v="0"/>
  </r>
  <r>
    <x v="9"/>
    <x v="153"/>
    <x v="0"/>
    <x v="0"/>
    <x v="1"/>
    <n v="0"/>
    <x v="376"/>
    <n v="98"/>
    <n v="35.07"/>
    <n v="292.8"/>
    <n v="82"/>
    <n v="24.89"/>
    <x v="718"/>
    <n v="121"/>
    <n v="1.97"/>
    <n v="10.6"/>
    <n v="4"/>
    <n v="2.86"/>
    <n v="1"/>
    <x v="0"/>
  </r>
  <r>
    <x v="46"/>
    <x v="65"/>
    <x v="1"/>
    <x v="0"/>
    <x v="0"/>
    <n v="15"/>
    <x v="747"/>
    <n v="85"/>
    <n v="28.07"/>
    <n v="267"/>
    <n v="93"/>
    <n v="22.7"/>
    <x v="719"/>
    <n v="114"/>
    <n v="11.28"/>
    <n v="10.9"/>
    <n v="4"/>
    <n v="2.94"/>
    <n v="1"/>
    <x v="0"/>
  </r>
  <r>
    <x v="0"/>
    <x v="28"/>
    <x v="1"/>
    <x v="0"/>
    <x v="1"/>
    <n v="0"/>
    <x v="91"/>
    <n v="129"/>
    <n v="28.05"/>
    <n v="202.6"/>
    <n v="113"/>
    <n v="17.22"/>
    <x v="119"/>
    <n v="94"/>
    <n v="7.75"/>
    <n v="12.5"/>
    <n v="7"/>
    <n v="3.38"/>
    <n v="1"/>
    <x v="1"/>
  </r>
  <r>
    <x v="47"/>
    <x v="17"/>
    <x v="0"/>
    <x v="0"/>
    <x v="1"/>
    <n v="0"/>
    <x v="272"/>
    <n v="95"/>
    <n v="26.5"/>
    <n v="256.10000000000002"/>
    <n v="97"/>
    <n v="21.77"/>
    <x v="720"/>
    <n v="103"/>
    <n v="11.83"/>
    <n v="11.7"/>
    <n v="3"/>
    <n v="3.16"/>
    <n v="3"/>
    <x v="0"/>
  </r>
  <r>
    <x v="15"/>
    <x v="27"/>
    <x v="1"/>
    <x v="1"/>
    <x v="1"/>
    <n v="0"/>
    <x v="664"/>
    <n v="122"/>
    <n v="33.86"/>
    <n v="214.7"/>
    <n v="114"/>
    <n v="18.25"/>
    <x v="721"/>
    <n v="105"/>
    <n v="6.79"/>
    <n v="11.8"/>
    <n v="7"/>
    <n v="3.19"/>
    <n v="1"/>
    <x v="0"/>
  </r>
  <r>
    <x v="3"/>
    <x v="152"/>
    <x v="0"/>
    <x v="0"/>
    <x v="1"/>
    <n v="0"/>
    <x v="336"/>
    <n v="116"/>
    <n v="26.4"/>
    <n v="188.2"/>
    <n v="85"/>
    <n v="16"/>
    <x v="722"/>
    <n v="73"/>
    <n v="11.12"/>
    <n v="12.3"/>
    <n v="4"/>
    <n v="3.32"/>
    <n v="3"/>
    <x v="0"/>
  </r>
  <r>
    <x v="2"/>
    <x v="164"/>
    <x v="0"/>
    <x v="0"/>
    <x v="1"/>
    <n v="0"/>
    <x v="569"/>
    <n v="106"/>
    <n v="35.409999999999997"/>
    <n v="236.7"/>
    <n v="123"/>
    <n v="20.12"/>
    <x v="339"/>
    <n v="120"/>
    <n v="8.06"/>
    <n v="11.3"/>
    <n v="5"/>
    <n v="3.05"/>
    <n v="3"/>
    <x v="0"/>
  </r>
  <r>
    <x v="40"/>
    <x v="0"/>
    <x v="0"/>
    <x v="0"/>
    <x v="1"/>
    <n v="0"/>
    <x v="62"/>
    <n v="79"/>
    <n v="26.71"/>
    <n v="162.6"/>
    <n v="124"/>
    <n v="13.82"/>
    <x v="153"/>
    <n v="138"/>
    <n v="6.75"/>
    <n v="12.1"/>
    <n v="6"/>
    <n v="3.27"/>
    <n v="1"/>
    <x v="0"/>
  </r>
  <r>
    <x v="28"/>
    <x v="75"/>
    <x v="0"/>
    <x v="0"/>
    <x v="1"/>
    <n v="0"/>
    <x v="662"/>
    <n v="165"/>
    <n v="26.25"/>
    <n v="168.3"/>
    <n v="121"/>
    <n v="14.31"/>
    <x v="723"/>
    <n v="81"/>
    <n v="10.8"/>
    <n v="11.7"/>
    <n v="4"/>
    <n v="3.16"/>
    <n v="5"/>
    <x v="1"/>
  </r>
  <r>
    <x v="44"/>
    <x v="135"/>
    <x v="0"/>
    <x v="0"/>
    <x v="1"/>
    <n v="0"/>
    <x v="748"/>
    <n v="105"/>
    <n v="32.15"/>
    <n v="246.1"/>
    <n v="147"/>
    <n v="20.92"/>
    <x v="724"/>
    <n v="106"/>
    <n v="10.89"/>
    <n v="10.4"/>
    <n v="5"/>
    <n v="2.81"/>
    <n v="1"/>
    <x v="1"/>
  </r>
  <r>
    <x v="13"/>
    <x v="182"/>
    <x v="1"/>
    <x v="0"/>
    <x v="0"/>
    <n v="24"/>
    <x v="749"/>
    <n v="98"/>
    <n v="22.36"/>
    <n v="230.2"/>
    <n v="111"/>
    <n v="19.57"/>
    <x v="725"/>
    <n v="87"/>
    <n v="12.77"/>
    <n v="10"/>
    <n v="3"/>
    <n v="2.7"/>
    <n v="2"/>
    <x v="0"/>
  </r>
  <r>
    <x v="11"/>
    <x v="120"/>
    <x v="0"/>
    <x v="0"/>
    <x v="1"/>
    <n v="0"/>
    <x v="750"/>
    <n v="85"/>
    <n v="28.29"/>
    <n v="243.2"/>
    <n v="135"/>
    <n v="20.67"/>
    <x v="726"/>
    <n v="95"/>
    <n v="10.31"/>
    <n v="9.9"/>
    <n v="5"/>
    <n v="2.67"/>
    <n v="1"/>
    <x v="0"/>
  </r>
  <r>
    <x v="39"/>
    <x v="63"/>
    <x v="1"/>
    <x v="0"/>
    <x v="0"/>
    <n v="19"/>
    <x v="751"/>
    <n v="103"/>
    <n v="14.91"/>
    <n v="223"/>
    <n v="86"/>
    <n v="18.96"/>
    <x v="727"/>
    <n v="112"/>
    <n v="8.1999999999999993"/>
    <n v="7.3"/>
    <n v="4"/>
    <n v="1.97"/>
    <n v="2"/>
    <x v="0"/>
  </r>
  <r>
    <x v="45"/>
    <x v="135"/>
    <x v="0"/>
    <x v="0"/>
    <x v="0"/>
    <n v="19"/>
    <x v="320"/>
    <n v="78"/>
    <n v="31.3"/>
    <n v="194.5"/>
    <n v="71"/>
    <n v="16.53"/>
    <x v="293"/>
    <n v="101"/>
    <n v="10.15"/>
    <n v="16.899999999999999"/>
    <n v="3"/>
    <n v="4.5599999999999996"/>
    <n v="0"/>
    <x v="0"/>
  </r>
  <r>
    <x v="43"/>
    <x v="144"/>
    <x v="0"/>
    <x v="0"/>
    <x v="1"/>
    <n v="0"/>
    <x v="511"/>
    <n v="103"/>
    <n v="17.559999999999999"/>
    <n v="138.5"/>
    <n v="79"/>
    <n v="11.77"/>
    <x v="128"/>
    <n v="98"/>
    <n v="7.42"/>
    <n v="9"/>
    <n v="2"/>
    <n v="2.4300000000000002"/>
    <n v="2"/>
    <x v="0"/>
  </r>
  <r>
    <x v="48"/>
    <x v="66"/>
    <x v="0"/>
    <x v="0"/>
    <x v="1"/>
    <n v="0"/>
    <x v="752"/>
    <n v="62"/>
    <n v="5.97"/>
    <n v="180.8"/>
    <n v="89"/>
    <n v="15.37"/>
    <x v="248"/>
    <n v="58"/>
    <n v="11.32"/>
    <n v="12.7"/>
    <n v="2"/>
    <n v="3.43"/>
    <n v="1"/>
    <x v="0"/>
  </r>
  <r>
    <x v="6"/>
    <x v="82"/>
    <x v="0"/>
    <x v="0"/>
    <x v="0"/>
    <n v="37"/>
    <x v="753"/>
    <n v="109"/>
    <n v="13.35"/>
    <n v="210.5"/>
    <n v="101"/>
    <n v="17.89"/>
    <x v="469"/>
    <n v="102"/>
    <n v="8.09"/>
    <n v="11.8"/>
    <n v="4"/>
    <n v="3.19"/>
    <n v="1"/>
    <x v="0"/>
  </r>
  <r>
    <x v="37"/>
    <x v="32"/>
    <x v="1"/>
    <x v="0"/>
    <x v="1"/>
    <n v="0"/>
    <x v="52"/>
    <n v="73"/>
    <n v="25.18"/>
    <n v="164.9"/>
    <n v="101"/>
    <n v="14.02"/>
    <x v="728"/>
    <n v="125"/>
    <n v="9.7200000000000006"/>
    <n v="12.3"/>
    <n v="2"/>
    <n v="3.32"/>
    <n v="5"/>
    <x v="1"/>
  </r>
  <r>
    <x v="12"/>
    <x v="56"/>
    <x v="0"/>
    <x v="0"/>
    <x v="0"/>
    <n v="33"/>
    <x v="754"/>
    <n v="87"/>
    <n v="42.77"/>
    <n v="197.6"/>
    <n v="118"/>
    <n v="16.8"/>
    <x v="729"/>
    <n v="97"/>
    <n v="9.41"/>
    <n v="12.2"/>
    <n v="3"/>
    <n v="3.29"/>
    <n v="2"/>
    <x v="0"/>
  </r>
  <r>
    <x v="19"/>
    <x v="96"/>
    <x v="0"/>
    <x v="1"/>
    <x v="0"/>
    <n v="26"/>
    <x v="755"/>
    <n v="111"/>
    <n v="45.95"/>
    <n v="215.2"/>
    <n v="90"/>
    <n v="18.29"/>
    <x v="730"/>
    <n v="133"/>
    <n v="11.43"/>
    <n v="14.4"/>
    <n v="7"/>
    <n v="3.89"/>
    <n v="1"/>
    <x v="1"/>
  </r>
  <r>
    <x v="14"/>
    <x v="94"/>
    <x v="2"/>
    <x v="0"/>
    <x v="0"/>
    <n v="34"/>
    <x v="11"/>
    <n v="97"/>
    <n v="26.62"/>
    <n v="224.2"/>
    <n v="97"/>
    <n v="19.059999999999999"/>
    <x v="731"/>
    <n v="135"/>
    <n v="11.74"/>
    <n v="11.3"/>
    <n v="1"/>
    <n v="3.05"/>
    <n v="1"/>
    <x v="0"/>
  </r>
  <r>
    <x v="3"/>
    <x v="57"/>
    <x v="1"/>
    <x v="0"/>
    <x v="1"/>
    <n v="0"/>
    <x v="512"/>
    <n v="81"/>
    <n v="23.7"/>
    <n v="223.7"/>
    <n v="113"/>
    <n v="19.010000000000002"/>
    <x v="200"/>
    <n v="77"/>
    <n v="7.79"/>
    <n v="13.6"/>
    <n v="6"/>
    <n v="3.67"/>
    <n v="1"/>
    <x v="0"/>
  </r>
  <r>
    <x v="47"/>
    <x v="76"/>
    <x v="2"/>
    <x v="0"/>
    <x v="1"/>
    <n v="0"/>
    <x v="190"/>
    <n v="108"/>
    <n v="37.43"/>
    <n v="188.4"/>
    <n v="124"/>
    <n v="16.010000000000002"/>
    <x v="413"/>
    <n v="113"/>
    <n v="7.77"/>
    <n v="11.7"/>
    <n v="3"/>
    <n v="3.16"/>
    <n v="2"/>
    <x v="0"/>
  </r>
  <r>
    <x v="5"/>
    <x v="183"/>
    <x v="0"/>
    <x v="0"/>
    <x v="0"/>
    <n v="39"/>
    <x v="65"/>
    <n v="108"/>
    <n v="36.4"/>
    <n v="169.2"/>
    <n v="115"/>
    <n v="14.38"/>
    <x v="732"/>
    <n v="117"/>
    <n v="8.5399999999999991"/>
    <n v="10.1"/>
    <n v="3"/>
    <n v="2.73"/>
    <n v="1"/>
    <x v="0"/>
  </r>
  <r>
    <x v="16"/>
    <x v="68"/>
    <x v="0"/>
    <x v="0"/>
    <x v="1"/>
    <n v="0"/>
    <x v="296"/>
    <n v="74"/>
    <n v="33.32"/>
    <n v="213.4"/>
    <n v="96"/>
    <n v="18.14"/>
    <x v="733"/>
    <n v="81"/>
    <n v="8.86"/>
    <n v="7.9"/>
    <n v="6"/>
    <n v="2.13"/>
    <n v="1"/>
    <x v="0"/>
  </r>
  <r>
    <x v="28"/>
    <x v="102"/>
    <x v="0"/>
    <x v="0"/>
    <x v="0"/>
    <n v="29"/>
    <x v="542"/>
    <n v="113"/>
    <n v="30.5"/>
    <n v="275.39999999999998"/>
    <n v="100"/>
    <n v="23.41"/>
    <x v="583"/>
    <n v="105"/>
    <n v="11.07"/>
    <n v="10"/>
    <n v="5"/>
    <n v="2.7"/>
    <n v="0"/>
    <x v="0"/>
  </r>
  <r>
    <x v="21"/>
    <x v="61"/>
    <x v="1"/>
    <x v="0"/>
    <x v="1"/>
    <n v="0"/>
    <x v="756"/>
    <n v="30"/>
    <n v="36.840000000000003"/>
    <n v="144.30000000000001"/>
    <n v="125"/>
    <n v="12.27"/>
    <x v="734"/>
    <n v="106"/>
    <n v="6.09"/>
    <n v="10.8"/>
    <n v="1"/>
    <n v="2.92"/>
    <n v="2"/>
    <x v="0"/>
  </r>
  <r>
    <x v="34"/>
    <x v="12"/>
    <x v="0"/>
    <x v="0"/>
    <x v="1"/>
    <n v="0"/>
    <x v="294"/>
    <n v="117"/>
    <n v="25.77"/>
    <n v="219.4"/>
    <n v="87"/>
    <n v="18.649999999999999"/>
    <x v="400"/>
    <n v="68"/>
    <n v="10.11"/>
    <n v="4"/>
    <n v="5"/>
    <n v="1.08"/>
    <n v="1"/>
    <x v="0"/>
  </r>
  <r>
    <x v="35"/>
    <x v="11"/>
    <x v="1"/>
    <x v="0"/>
    <x v="0"/>
    <n v="32"/>
    <x v="757"/>
    <n v="123"/>
    <n v="44.57"/>
    <n v="165.2"/>
    <n v="82"/>
    <n v="14.04"/>
    <x v="169"/>
    <n v="57"/>
    <n v="8.74"/>
    <n v="10.6"/>
    <n v="5"/>
    <n v="2.86"/>
    <n v="0"/>
    <x v="0"/>
  </r>
  <r>
    <x v="11"/>
    <x v="66"/>
    <x v="0"/>
    <x v="0"/>
    <x v="1"/>
    <n v="0"/>
    <x v="758"/>
    <n v="110"/>
    <n v="29.51"/>
    <n v="91.7"/>
    <n v="84"/>
    <n v="7.79"/>
    <x v="565"/>
    <n v="103"/>
    <n v="9.5299999999999994"/>
    <n v="9.6999999999999993"/>
    <n v="7"/>
    <n v="2.62"/>
    <n v="3"/>
    <x v="0"/>
  </r>
  <r>
    <x v="20"/>
    <x v="115"/>
    <x v="1"/>
    <x v="0"/>
    <x v="0"/>
    <n v="24"/>
    <x v="169"/>
    <n v="94"/>
    <n v="36.92"/>
    <n v="138.69999999999999"/>
    <n v="52"/>
    <n v="11.79"/>
    <x v="621"/>
    <n v="85"/>
    <n v="6.27"/>
    <n v="11.3"/>
    <n v="4"/>
    <n v="3.05"/>
    <n v="0"/>
    <x v="0"/>
  </r>
  <r>
    <x v="49"/>
    <x v="63"/>
    <x v="1"/>
    <x v="0"/>
    <x v="1"/>
    <n v="0"/>
    <x v="759"/>
    <n v="105"/>
    <n v="16.22"/>
    <n v="207.2"/>
    <n v="101"/>
    <n v="17.61"/>
    <x v="735"/>
    <n v="117"/>
    <n v="6.12"/>
    <n v="5.6"/>
    <n v="5"/>
    <n v="1.51"/>
    <n v="1"/>
    <x v="0"/>
  </r>
  <r>
    <x v="16"/>
    <x v="14"/>
    <x v="1"/>
    <x v="0"/>
    <x v="0"/>
    <n v="26"/>
    <x v="359"/>
    <n v="110"/>
    <n v="36.479999999999997"/>
    <n v="205.2"/>
    <n v="87"/>
    <n v="17.440000000000001"/>
    <x v="736"/>
    <n v="140"/>
    <n v="6.06"/>
    <n v="8.1"/>
    <n v="2"/>
    <n v="2.19"/>
    <n v="1"/>
    <x v="0"/>
  </r>
  <r>
    <x v="45"/>
    <x v="120"/>
    <x v="0"/>
    <x v="0"/>
    <x v="1"/>
    <n v="0"/>
    <x v="760"/>
    <n v="120"/>
    <n v="22.37"/>
    <n v="211.3"/>
    <n v="96"/>
    <n v="17.96"/>
    <x v="737"/>
    <n v="97"/>
    <n v="7.57"/>
    <n v="11.1"/>
    <n v="4"/>
    <n v="3"/>
    <n v="4"/>
    <x v="1"/>
  </r>
  <r>
    <x v="1"/>
    <x v="131"/>
    <x v="0"/>
    <x v="0"/>
    <x v="1"/>
    <n v="0"/>
    <x v="301"/>
    <n v="117"/>
    <n v="28.63"/>
    <n v="217.1"/>
    <n v="129"/>
    <n v="18.45"/>
    <x v="738"/>
    <n v="100"/>
    <n v="3.67"/>
    <n v="11.8"/>
    <n v="7"/>
    <n v="3.19"/>
    <n v="1"/>
    <x v="0"/>
  </r>
  <r>
    <x v="15"/>
    <x v="43"/>
    <x v="1"/>
    <x v="0"/>
    <x v="1"/>
    <n v="0"/>
    <x v="468"/>
    <n v="123"/>
    <n v="24.89"/>
    <n v="176.6"/>
    <n v="113"/>
    <n v="15.01"/>
    <x v="4"/>
    <n v="102"/>
    <n v="9.57"/>
    <n v="7.8"/>
    <n v="5"/>
    <n v="2.11"/>
    <n v="1"/>
    <x v="0"/>
  </r>
  <r>
    <x v="31"/>
    <x v="37"/>
    <x v="0"/>
    <x v="1"/>
    <x v="1"/>
    <n v="0"/>
    <x v="18"/>
    <n v="110"/>
    <n v="31.11"/>
    <n v="206.7"/>
    <n v="93"/>
    <n v="17.57"/>
    <x v="523"/>
    <n v="119"/>
    <n v="9.17"/>
    <n v="11.1"/>
    <n v="6"/>
    <n v="3"/>
    <n v="1"/>
    <x v="0"/>
  </r>
  <r>
    <x v="45"/>
    <x v="59"/>
    <x v="0"/>
    <x v="0"/>
    <x v="1"/>
    <n v="0"/>
    <x v="511"/>
    <n v="122"/>
    <n v="17.559999999999999"/>
    <n v="245.9"/>
    <n v="123"/>
    <n v="20.9"/>
    <x v="739"/>
    <n v="95"/>
    <n v="7.25"/>
    <n v="6.4"/>
    <n v="7"/>
    <n v="1.73"/>
    <n v="0"/>
    <x v="0"/>
  </r>
  <r>
    <x v="14"/>
    <x v="152"/>
    <x v="1"/>
    <x v="0"/>
    <x v="0"/>
    <n v="28"/>
    <x v="761"/>
    <n v="70"/>
    <n v="19.07"/>
    <n v="154.80000000000001"/>
    <n v="106"/>
    <n v="13.16"/>
    <x v="510"/>
    <n v="105"/>
    <n v="7.5"/>
    <n v="10.6"/>
    <n v="2"/>
    <n v="2.86"/>
    <n v="0"/>
    <x v="0"/>
  </r>
  <r>
    <x v="35"/>
    <x v="46"/>
    <x v="2"/>
    <x v="1"/>
    <x v="1"/>
    <n v="0"/>
    <x v="549"/>
    <n v="55"/>
    <n v="29.02"/>
    <n v="179.1"/>
    <n v="108"/>
    <n v="15.22"/>
    <x v="740"/>
    <n v="89"/>
    <n v="12.69"/>
    <n v="8.1999999999999993"/>
    <n v="9"/>
    <n v="2.21"/>
    <n v="3"/>
    <x v="0"/>
  </r>
  <r>
    <x v="22"/>
    <x v="184"/>
    <x v="2"/>
    <x v="0"/>
    <x v="1"/>
    <n v="0"/>
    <x v="762"/>
    <n v="78"/>
    <n v="29.33"/>
    <n v="142.6"/>
    <n v="91"/>
    <n v="12.12"/>
    <x v="741"/>
    <n v="63"/>
    <n v="4.59"/>
    <n v="10.9"/>
    <n v="2"/>
    <n v="2.94"/>
    <n v="0"/>
    <x v="0"/>
  </r>
  <r>
    <x v="42"/>
    <x v="103"/>
    <x v="1"/>
    <x v="0"/>
    <x v="0"/>
    <n v="32"/>
    <x v="448"/>
    <n v="117"/>
    <n v="31.93"/>
    <n v="129.80000000000001"/>
    <n v="90"/>
    <n v="11.03"/>
    <x v="742"/>
    <n v="113"/>
    <n v="5.95"/>
    <n v="12"/>
    <n v="3"/>
    <n v="3.24"/>
    <n v="2"/>
    <x v="0"/>
  </r>
  <r>
    <x v="39"/>
    <x v="54"/>
    <x v="0"/>
    <x v="1"/>
    <x v="0"/>
    <n v="26"/>
    <x v="763"/>
    <n v="94"/>
    <n v="52.21"/>
    <n v="289.39999999999998"/>
    <n v="78"/>
    <n v="24.6"/>
    <x v="743"/>
    <n v="109"/>
    <n v="7.87"/>
    <n v="8"/>
    <n v="3"/>
    <n v="2.16"/>
    <n v="0"/>
    <x v="0"/>
  </r>
  <r>
    <x v="45"/>
    <x v="17"/>
    <x v="2"/>
    <x v="0"/>
    <x v="1"/>
    <n v="0"/>
    <x v="35"/>
    <n v="95"/>
    <n v="26.18"/>
    <n v="205.9"/>
    <n v="106"/>
    <n v="17.5"/>
    <x v="631"/>
    <n v="75"/>
    <n v="10.52"/>
    <n v="12.9"/>
    <n v="1"/>
    <n v="3.48"/>
    <n v="1"/>
    <x v="0"/>
  </r>
  <r>
    <x v="29"/>
    <x v="121"/>
    <x v="2"/>
    <x v="1"/>
    <x v="1"/>
    <n v="0"/>
    <x v="764"/>
    <n v="108"/>
    <n v="21.35"/>
    <n v="213"/>
    <n v="90"/>
    <n v="18.11"/>
    <x v="157"/>
    <n v="108"/>
    <n v="8.18"/>
    <n v="5.4"/>
    <n v="5"/>
    <n v="1.46"/>
    <n v="1"/>
    <x v="0"/>
  </r>
  <r>
    <x v="7"/>
    <x v="65"/>
    <x v="0"/>
    <x v="0"/>
    <x v="1"/>
    <n v="0"/>
    <x v="765"/>
    <n v="104"/>
    <n v="33.880000000000003"/>
    <n v="224.2"/>
    <n v="92"/>
    <n v="19.059999999999999"/>
    <x v="744"/>
    <n v="57"/>
    <n v="6.3"/>
    <n v="15.2"/>
    <n v="2"/>
    <n v="4.0999999999999996"/>
    <n v="0"/>
    <x v="0"/>
  </r>
  <r>
    <x v="14"/>
    <x v="89"/>
    <x v="1"/>
    <x v="0"/>
    <x v="1"/>
    <n v="0"/>
    <x v="71"/>
    <n v="88"/>
    <n v="26.84"/>
    <n v="180.8"/>
    <n v="132"/>
    <n v="15.37"/>
    <x v="745"/>
    <n v="102"/>
    <n v="5.96"/>
    <n v="12.8"/>
    <n v="3"/>
    <n v="3.46"/>
    <n v="1"/>
    <x v="0"/>
  </r>
  <r>
    <x v="3"/>
    <x v="123"/>
    <x v="0"/>
    <x v="0"/>
    <x v="1"/>
    <n v="0"/>
    <x v="60"/>
    <n v="81"/>
    <n v="34.58"/>
    <n v="167.7"/>
    <n v="110"/>
    <n v="14.25"/>
    <x v="746"/>
    <n v="124"/>
    <n v="5.94"/>
    <n v="9.1999999999999993"/>
    <n v="5"/>
    <n v="2.48"/>
    <n v="2"/>
    <x v="0"/>
  </r>
  <r>
    <x v="31"/>
    <x v="145"/>
    <x v="1"/>
    <x v="0"/>
    <x v="0"/>
    <n v="39"/>
    <x v="766"/>
    <n v="98"/>
    <n v="15.78"/>
    <n v="271.2"/>
    <n v="115"/>
    <n v="23.05"/>
    <x v="422"/>
    <n v="83"/>
    <n v="7.52"/>
    <n v="5.8"/>
    <n v="7"/>
    <n v="1.57"/>
    <n v="1"/>
    <x v="0"/>
  </r>
  <r>
    <x v="9"/>
    <x v="169"/>
    <x v="0"/>
    <x v="0"/>
    <x v="0"/>
    <n v="32"/>
    <x v="510"/>
    <n v="78"/>
    <n v="36.86"/>
    <n v="102.2"/>
    <n v="111"/>
    <n v="8.69"/>
    <x v="747"/>
    <n v="83"/>
    <n v="7.83"/>
    <n v="8.6"/>
    <n v="2"/>
    <n v="2.3199999999999998"/>
    <n v="0"/>
    <x v="0"/>
  </r>
  <r>
    <x v="21"/>
    <x v="163"/>
    <x v="0"/>
    <x v="0"/>
    <x v="1"/>
    <n v="0"/>
    <x v="767"/>
    <n v="89"/>
    <n v="32.840000000000003"/>
    <n v="194.4"/>
    <n v="90"/>
    <n v="16.52"/>
    <x v="303"/>
    <n v="104"/>
    <n v="8.39"/>
    <n v="9.6999999999999993"/>
    <n v="2"/>
    <n v="2.62"/>
    <n v="4"/>
    <x v="0"/>
  </r>
  <r>
    <x v="23"/>
    <x v="53"/>
    <x v="0"/>
    <x v="0"/>
    <x v="1"/>
    <n v="0"/>
    <x v="768"/>
    <n v="108"/>
    <n v="19.239999999999998"/>
    <n v="189.3"/>
    <n v="63"/>
    <n v="16.09"/>
    <x v="748"/>
    <n v="124"/>
    <n v="12.23"/>
    <n v="14.1"/>
    <n v="4"/>
    <n v="3.81"/>
    <n v="3"/>
    <x v="0"/>
  </r>
  <r>
    <x v="26"/>
    <x v="18"/>
    <x v="0"/>
    <x v="0"/>
    <x v="0"/>
    <n v="36"/>
    <x v="769"/>
    <n v="54"/>
    <n v="28.25"/>
    <n v="238.8"/>
    <n v="109"/>
    <n v="20.3"/>
    <x v="749"/>
    <n v="92"/>
    <n v="4.9000000000000004"/>
    <n v="11.2"/>
    <n v="2"/>
    <n v="3.02"/>
    <n v="3"/>
    <x v="0"/>
  </r>
  <r>
    <x v="18"/>
    <x v="145"/>
    <x v="0"/>
    <x v="0"/>
    <x v="1"/>
    <n v="0"/>
    <x v="770"/>
    <n v="92"/>
    <n v="35.33"/>
    <n v="195.7"/>
    <n v="110"/>
    <n v="16.63"/>
    <x v="211"/>
    <n v="124"/>
    <n v="8.32"/>
    <n v="13.1"/>
    <n v="4"/>
    <n v="3.54"/>
    <n v="0"/>
    <x v="0"/>
  </r>
  <r>
    <x v="28"/>
    <x v="93"/>
    <x v="2"/>
    <x v="0"/>
    <x v="0"/>
    <n v="35"/>
    <x v="771"/>
    <n v="89"/>
    <n v="41.72"/>
    <n v="148.19999999999999"/>
    <n v="102"/>
    <n v="12.6"/>
    <x v="750"/>
    <n v="136"/>
    <n v="12.33"/>
    <n v="7.5"/>
    <n v="6"/>
    <n v="2.0299999999999998"/>
    <n v="1"/>
    <x v="0"/>
  </r>
  <r>
    <x v="24"/>
    <x v="161"/>
    <x v="1"/>
    <x v="0"/>
    <x v="1"/>
    <n v="0"/>
    <x v="772"/>
    <n v="108"/>
    <n v="48.81"/>
    <n v="178.4"/>
    <n v="125"/>
    <n v="15.16"/>
    <x v="751"/>
    <n v="98"/>
    <n v="6.89"/>
    <n v="14.4"/>
    <n v="2"/>
    <n v="3.89"/>
    <n v="3"/>
    <x v="1"/>
  </r>
  <r>
    <x v="7"/>
    <x v="185"/>
    <x v="2"/>
    <x v="0"/>
    <x v="0"/>
    <n v="32"/>
    <x v="773"/>
    <n v="82"/>
    <n v="32.69"/>
    <n v="165.3"/>
    <n v="134"/>
    <n v="14.05"/>
    <x v="243"/>
    <n v="74"/>
    <n v="9.23"/>
    <n v="9"/>
    <n v="1"/>
    <n v="2.4300000000000002"/>
    <n v="2"/>
    <x v="0"/>
  </r>
  <r>
    <x v="41"/>
    <x v="155"/>
    <x v="2"/>
    <x v="0"/>
    <x v="1"/>
    <n v="0"/>
    <x v="586"/>
    <n v="122"/>
    <n v="33.01"/>
    <n v="242.1"/>
    <n v="81"/>
    <n v="20.58"/>
    <x v="6"/>
    <n v="80"/>
    <n v="9.7100000000000009"/>
    <n v="9.6999999999999993"/>
    <n v="3"/>
    <n v="2.62"/>
    <n v="2"/>
    <x v="0"/>
  </r>
  <r>
    <x v="38"/>
    <x v="106"/>
    <x v="0"/>
    <x v="0"/>
    <x v="1"/>
    <n v="0"/>
    <x v="419"/>
    <n v="92"/>
    <n v="35.869999999999997"/>
    <n v="217"/>
    <n v="102"/>
    <n v="18.45"/>
    <x v="752"/>
    <n v="104"/>
    <n v="9.67"/>
    <n v="9.8000000000000007"/>
    <n v="7"/>
    <n v="2.65"/>
    <n v="3"/>
    <x v="0"/>
  </r>
  <r>
    <x v="46"/>
    <x v="17"/>
    <x v="0"/>
    <x v="0"/>
    <x v="0"/>
    <n v="12"/>
    <x v="774"/>
    <n v="92"/>
    <n v="24.12"/>
    <n v="228.9"/>
    <n v="102"/>
    <n v="19.46"/>
    <x v="753"/>
    <n v="101"/>
    <n v="8.7799999999999994"/>
    <n v="8.6999999999999993"/>
    <n v="5"/>
    <n v="2.35"/>
    <n v="0"/>
    <x v="0"/>
  </r>
  <r>
    <x v="15"/>
    <x v="34"/>
    <x v="0"/>
    <x v="0"/>
    <x v="0"/>
    <n v="26"/>
    <x v="775"/>
    <n v="94"/>
    <n v="37.49"/>
    <n v="239.5"/>
    <n v="126"/>
    <n v="20.36"/>
    <x v="754"/>
    <n v="109"/>
    <n v="11.44"/>
    <n v="5.9"/>
    <n v="9"/>
    <n v="1.59"/>
    <n v="2"/>
    <x v="0"/>
  </r>
  <r>
    <x v="34"/>
    <x v="186"/>
    <x v="0"/>
    <x v="0"/>
    <x v="1"/>
    <n v="0"/>
    <x v="197"/>
    <n v="122"/>
    <n v="26.76"/>
    <n v="145"/>
    <n v="75"/>
    <n v="12.33"/>
    <x v="755"/>
    <n v="92"/>
    <n v="12.68"/>
    <n v="9.3000000000000007"/>
    <n v="2"/>
    <n v="2.5099999999999998"/>
    <n v="1"/>
    <x v="0"/>
  </r>
  <r>
    <x v="20"/>
    <x v="137"/>
    <x v="1"/>
    <x v="0"/>
    <x v="0"/>
    <n v="28"/>
    <x v="776"/>
    <n v="106"/>
    <n v="24.4"/>
    <n v="223.5"/>
    <n v="147"/>
    <n v="19"/>
    <x v="756"/>
    <n v="69"/>
    <n v="7.89"/>
    <n v="11.2"/>
    <n v="5"/>
    <n v="3.02"/>
    <n v="0"/>
    <x v="0"/>
  </r>
  <r>
    <x v="44"/>
    <x v="44"/>
    <x v="0"/>
    <x v="0"/>
    <x v="1"/>
    <n v="0"/>
    <x v="777"/>
    <n v="56"/>
    <n v="26.52"/>
    <n v="56"/>
    <n v="116"/>
    <n v="4.76"/>
    <x v="181"/>
    <n v="104"/>
    <n v="7.35"/>
    <n v="8.9"/>
    <n v="8"/>
    <n v="2.4"/>
    <n v="0"/>
    <x v="0"/>
  </r>
  <r>
    <x v="46"/>
    <x v="117"/>
    <x v="1"/>
    <x v="1"/>
    <x v="1"/>
    <n v="0"/>
    <x v="79"/>
    <n v="63"/>
    <n v="27.22"/>
    <n v="208.4"/>
    <n v="112"/>
    <n v="17.71"/>
    <x v="624"/>
    <n v="98"/>
    <n v="7.99"/>
    <n v="9.1999999999999993"/>
    <n v="3"/>
    <n v="2.48"/>
    <n v="2"/>
    <x v="0"/>
  </r>
  <r>
    <x v="24"/>
    <x v="105"/>
    <x v="0"/>
    <x v="1"/>
    <x v="1"/>
    <n v="0"/>
    <x v="778"/>
    <n v="98"/>
    <n v="39.97"/>
    <n v="251.8"/>
    <n v="79"/>
    <n v="21.4"/>
    <x v="757"/>
    <n v="76"/>
    <n v="12.87"/>
    <n v="7.2"/>
    <n v="2"/>
    <n v="1.94"/>
    <n v="4"/>
    <x v="1"/>
  </r>
  <r>
    <x v="36"/>
    <x v="115"/>
    <x v="0"/>
    <x v="1"/>
    <x v="0"/>
    <n v="15"/>
    <x v="214"/>
    <n v="95"/>
    <n v="27.2"/>
    <n v="209.5"/>
    <n v="110"/>
    <n v="17.809999999999999"/>
    <x v="758"/>
    <n v="107"/>
    <n v="3.7"/>
    <n v="8.6999999999999993"/>
    <n v="5"/>
    <n v="2.35"/>
    <n v="5"/>
    <x v="1"/>
  </r>
  <r>
    <x v="27"/>
    <x v="29"/>
    <x v="0"/>
    <x v="0"/>
    <x v="1"/>
    <n v="0"/>
    <x v="465"/>
    <n v="97"/>
    <n v="33.119999999999997"/>
    <n v="235.3"/>
    <n v="118"/>
    <n v="20"/>
    <x v="759"/>
    <n v="126"/>
    <n v="7.85"/>
    <n v="11"/>
    <n v="3"/>
    <n v="2.97"/>
    <n v="1"/>
    <x v="0"/>
  </r>
  <r>
    <x v="7"/>
    <x v="108"/>
    <x v="2"/>
    <x v="0"/>
    <x v="1"/>
    <n v="0"/>
    <x v="779"/>
    <n v="117"/>
    <n v="42.13"/>
    <n v="130"/>
    <n v="95"/>
    <n v="11.05"/>
    <x v="760"/>
    <n v="125"/>
    <n v="6.04"/>
    <n v="6.9"/>
    <n v="2"/>
    <n v="1.86"/>
    <n v="1"/>
    <x v="0"/>
  </r>
  <r>
    <x v="4"/>
    <x v="28"/>
    <x v="0"/>
    <x v="0"/>
    <x v="1"/>
    <n v="0"/>
    <x v="780"/>
    <n v="80"/>
    <n v="37.6"/>
    <n v="213.6"/>
    <n v="104"/>
    <n v="18.16"/>
    <x v="761"/>
    <n v="89"/>
    <n v="13.13"/>
    <n v="11.9"/>
    <n v="3"/>
    <n v="3.21"/>
    <n v="4"/>
    <x v="0"/>
  </r>
  <r>
    <x v="38"/>
    <x v="187"/>
    <x v="0"/>
    <x v="0"/>
    <x v="0"/>
    <n v="33"/>
    <x v="781"/>
    <n v="78"/>
    <n v="39.409999999999997"/>
    <n v="232.9"/>
    <n v="79"/>
    <n v="19.8"/>
    <x v="480"/>
    <n v="121"/>
    <n v="9.31"/>
    <n v="7.6"/>
    <n v="4"/>
    <n v="2.0499999999999998"/>
    <n v="1"/>
    <x v="0"/>
  </r>
  <r>
    <x v="39"/>
    <x v="108"/>
    <x v="0"/>
    <x v="0"/>
    <x v="0"/>
    <n v="25"/>
    <x v="629"/>
    <n v="90"/>
    <n v="36.700000000000003"/>
    <n v="257.89999999999998"/>
    <n v="92"/>
    <n v="21.92"/>
    <x v="325"/>
    <n v="157"/>
    <n v="8.11"/>
    <n v="11.6"/>
    <n v="4"/>
    <n v="3.13"/>
    <n v="1"/>
    <x v="0"/>
  </r>
  <r>
    <x v="0"/>
    <x v="115"/>
    <x v="0"/>
    <x v="0"/>
    <x v="0"/>
    <n v="35"/>
    <x v="131"/>
    <n v="92"/>
    <n v="36.909999999999997"/>
    <n v="220.8"/>
    <n v="134"/>
    <n v="18.77"/>
    <x v="292"/>
    <n v="93"/>
    <n v="11.23"/>
    <n v="8"/>
    <n v="5"/>
    <n v="2.16"/>
    <n v="2"/>
    <x v="0"/>
  </r>
  <r>
    <x v="4"/>
    <x v="112"/>
    <x v="0"/>
    <x v="0"/>
    <x v="1"/>
    <n v="0"/>
    <x v="782"/>
    <n v="96"/>
    <n v="14.2"/>
    <n v="221.1"/>
    <n v="63"/>
    <n v="18.79"/>
    <x v="762"/>
    <n v="75"/>
    <n v="15.74"/>
    <n v="12.6"/>
    <n v="3"/>
    <n v="3.4"/>
    <n v="0"/>
    <x v="0"/>
  </r>
  <r>
    <x v="5"/>
    <x v="61"/>
    <x v="1"/>
    <x v="0"/>
    <x v="0"/>
    <n v="39"/>
    <x v="783"/>
    <n v="106"/>
    <n v="31.16"/>
    <n v="205.1"/>
    <n v="101"/>
    <n v="17.43"/>
    <x v="763"/>
    <n v="90"/>
    <n v="11.87"/>
    <n v="5.0999999999999996"/>
    <n v="7"/>
    <n v="1.38"/>
    <n v="1"/>
    <x v="0"/>
  </r>
  <r>
    <x v="47"/>
    <x v="26"/>
    <x v="0"/>
    <x v="1"/>
    <x v="1"/>
    <n v="0"/>
    <x v="784"/>
    <n v="141"/>
    <n v="40.26"/>
    <n v="265.3"/>
    <n v="101"/>
    <n v="22.55"/>
    <x v="58"/>
    <n v="77"/>
    <n v="6.86"/>
    <n v="9.5"/>
    <n v="2"/>
    <n v="2.57"/>
    <n v="1"/>
    <x v="1"/>
  </r>
  <r>
    <x v="1"/>
    <x v="160"/>
    <x v="0"/>
    <x v="0"/>
    <x v="1"/>
    <n v="0"/>
    <x v="121"/>
    <n v="90"/>
    <n v="32.950000000000003"/>
    <n v="195.3"/>
    <n v="121"/>
    <n v="16.600000000000001"/>
    <x v="20"/>
    <n v="108"/>
    <n v="8.2200000000000006"/>
    <n v="8.5"/>
    <n v="3"/>
    <n v="2.2999999999999998"/>
    <n v="1"/>
    <x v="0"/>
  </r>
  <r>
    <x v="9"/>
    <x v="73"/>
    <x v="2"/>
    <x v="0"/>
    <x v="0"/>
    <n v="25"/>
    <x v="785"/>
    <n v="112"/>
    <n v="22.78"/>
    <n v="206"/>
    <n v="111"/>
    <n v="17.510000000000002"/>
    <x v="463"/>
    <n v="118"/>
    <n v="8.1300000000000008"/>
    <n v="9.6999999999999993"/>
    <n v="4"/>
    <n v="2.62"/>
    <n v="0"/>
    <x v="0"/>
  </r>
  <r>
    <x v="34"/>
    <x v="163"/>
    <x v="2"/>
    <x v="0"/>
    <x v="0"/>
    <n v="25"/>
    <x v="598"/>
    <n v="65"/>
    <n v="30.02"/>
    <n v="172.7"/>
    <n v="96"/>
    <n v="14.68"/>
    <x v="764"/>
    <n v="128"/>
    <n v="4.7"/>
    <n v="11.3"/>
    <n v="5"/>
    <n v="3.05"/>
    <n v="2"/>
    <x v="0"/>
  </r>
  <r>
    <x v="44"/>
    <x v="185"/>
    <x v="0"/>
    <x v="0"/>
    <x v="1"/>
    <n v="0"/>
    <x v="786"/>
    <n v="93"/>
    <n v="32.54"/>
    <n v="205.4"/>
    <n v="119"/>
    <n v="17.46"/>
    <x v="765"/>
    <n v="121"/>
    <n v="9.26"/>
    <n v="10.199999999999999"/>
    <n v="3"/>
    <n v="2.75"/>
    <n v="3"/>
    <x v="0"/>
  </r>
  <r>
    <x v="49"/>
    <x v="56"/>
    <x v="2"/>
    <x v="1"/>
    <x v="0"/>
    <n v="35"/>
    <x v="787"/>
    <n v="127"/>
    <n v="29.72"/>
    <n v="219.6"/>
    <n v="93"/>
    <n v="18.670000000000002"/>
    <x v="766"/>
    <n v="90"/>
    <n v="11.51"/>
    <n v="12.8"/>
    <n v="3"/>
    <n v="3.46"/>
    <n v="0"/>
    <x v="0"/>
  </r>
  <r>
    <x v="6"/>
    <x v="119"/>
    <x v="1"/>
    <x v="0"/>
    <x v="1"/>
    <n v="0"/>
    <x v="788"/>
    <n v="67"/>
    <n v="46.78"/>
    <n v="180.2"/>
    <n v="108"/>
    <n v="15.32"/>
    <x v="50"/>
    <n v="110"/>
    <n v="7.15"/>
    <n v="7.9"/>
    <n v="2"/>
    <n v="2.13"/>
    <n v="1"/>
    <x v="0"/>
  </r>
  <r>
    <x v="50"/>
    <x v="60"/>
    <x v="1"/>
    <x v="0"/>
    <x v="1"/>
    <n v="0"/>
    <x v="789"/>
    <n v="85"/>
    <n v="29.58"/>
    <n v="241.1"/>
    <n v="114"/>
    <n v="20.49"/>
    <x v="767"/>
    <n v="94"/>
    <n v="9.35"/>
    <n v="7.9"/>
    <n v="1"/>
    <n v="2.13"/>
    <n v="1"/>
    <x v="0"/>
  </r>
  <r>
    <x v="30"/>
    <x v="83"/>
    <x v="0"/>
    <x v="0"/>
    <x v="1"/>
    <n v="0"/>
    <x v="91"/>
    <n v="132"/>
    <n v="28.05"/>
    <n v="249.7"/>
    <n v="86"/>
    <n v="21.22"/>
    <x v="768"/>
    <n v="128"/>
    <n v="7.66"/>
    <n v="12.6"/>
    <n v="8"/>
    <n v="3.4"/>
    <n v="1"/>
    <x v="0"/>
  </r>
  <r>
    <x v="42"/>
    <x v="49"/>
    <x v="0"/>
    <x v="0"/>
    <x v="1"/>
    <n v="0"/>
    <x v="671"/>
    <n v="102"/>
    <n v="38.880000000000003"/>
    <n v="168.7"/>
    <n v="99"/>
    <n v="14.34"/>
    <x v="364"/>
    <n v="100"/>
    <n v="10.06"/>
    <n v="11.8"/>
    <n v="4"/>
    <n v="3.19"/>
    <n v="1"/>
    <x v="0"/>
  </r>
  <r>
    <x v="35"/>
    <x v="66"/>
    <x v="0"/>
    <x v="0"/>
    <x v="1"/>
    <n v="0"/>
    <x v="790"/>
    <n v="88"/>
    <n v="18.34"/>
    <n v="235.8"/>
    <n v="109"/>
    <n v="20.04"/>
    <x v="64"/>
    <n v="119"/>
    <n v="10.29"/>
    <n v="9.5"/>
    <n v="3"/>
    <n v="2.57"/>
    <n v="2"/>
    <x v="0"/>
  </r>
  <r>
    <x v="21"/>
    <x v="83"/>
    <x v="2"/>
    <x v="0"/>
    <x v="1"/>
    <n v="0"/>
    <x v="791"/>
    <n v="140"/>
    <n v="37.619999999999997"/>
    <n v="157.80000000000001"/>
    <n v="89"/>
    <n v="13.41"/>
    <x v="769"/>
    <n v="89"/>
    <n v="8.66"/>
    <n v="11.3"/>
    <n v="6"/>
    <n v="3.05"/>
    <n v="1"/>
    <x v="0"/>
  </r>
  <r>
    <x v="5"/>
    <x v="11"/>
    <x v="0"/>
    <x v="0"/>
    <x v="1"/>
    <n v="0"/>
    <x v="792"/>
    <n v="84"/>
    <n v="23.99"/>
    <n v="211.4"/>
    <n v="108"/>
    <n v="17.97"/>
    <x v="770"/>
    <n v="127"/>
    <n v="4.67"/>
    <n v="5.9"/>
    <n v="6"/>
    <n v="1.59"/>
    <n v="3"/>
    <x v="0"/>
  </r>
  <r>
    <x v="41"/>
    <x v="62"/>
    <x v="1"/>
    <x v="0"/>
    <x v="0"/>
    <n v="31"/>
    <x v="750"/>
    <n v="92"/>
    <n v="28.29"/>
    <n v="238.3"/>
    <n v="74"/>
    <n v="20.260000000000002"/>
    <x v="640"/>
    <n v="84"/>
    <n v="6.78"/>
    <n v="10.7"/>
    <n v="4"/>
    <n v="2.89"/>
    <n v="4"/>
    <x v="0"/>
  </r>
  <r>
    <x v="45"/>
    <x v="100"/>
    <x v="0"/>
    <x v="0"/>
    <x v="0"/>
    <n v="28"/>
    <x v="26"/>
    <n v="87"/>
    <n v="42.43"/>
    <n v="227.2"/>
    <n v="138"/>
    <n v="19.309999999999999"/>
    <x v="723"/>
    <n v="92"/>
    <n v="10.8"/>
    <n v="7.6"/>
    <n v="3"/>
    <n v="2.0499999999999998"/>
    <n v="3"/>
    <x v="0"/>
  </r>
  <r>
    <x v="45"/>
    <x v="25"/>
    <x v="2"/>
    <x v="0"/>
    <x v="1"/>
    <n v="0"/>
    <x v="793"/>
    <n v="83"/>
    <n v="30.36"/>
    <n v="213.1"/>
    <n v="103"/>
    <n v="18.11"/>
    <x v="771"/>
    <n v="119"/>
    <n v="8.91"/>
    <n v="10.9"/>
    <n v="5"/>
    <n v="2.94"/>
    <n v="1"/>
    <x v="0"/>
  </r>
  <r>
    <x v="37"/>
    <x v="187"/>
    <x v="2"/>
    <x v="0"/>
    <x v="1"/>
    <n v="0"/>
    <x v="794"/>
    <n v="96"/>
    <n v="23.63"/>
    <n v="224.9"/>
    <n v="64"/>
    <n v="19.12"/>
    <x v="772"/>
    <n v="118"/>
    <n v="7.69"/>
    <n v="15.7"/>
    <n v="5"/>
    <n v="4.24"/>
    <n v="2"/>
    <x v="0"/>
  </r>
  <r>
    <x v="10"/>
    <x v="91"/>
    <x v="0"/>
    <x v="0"/>
    <x v="1"/>
    <n v="0"/>
    <x v="22"/>
    <n v="98"/>
    <n v="22.83"/>
    <n v="202.3"/>
    <n v="109"/>
    <n v="17.2"/>
    <x v="773"/>
    <n v="100"/>
    <n v="8.82"/>
    <n v="12.6"/>
    <n v="5"/>
    <n v="3.4"/>
    <n v="2"/>
    <x v="0"/>
  </r>
  <r>
    <x v="10"/>
    <x v="48"/>
    <x v="0"/>
    <x v="0"/>
    <x v="1"/>
    <n v="0"/>
    <x v="629"/>
    <n v="93"/>
    <n v="36.700000000000003"/>
    <n v="240.1"/>
    <n v="85"/>
    <n v="20.41"/>
    <x v="774"/>
    <n v="123"/>
    <n v="7.05"/>
    <n v="4.9000000000000004"/>
    <n v="5"/>
    <n v="1.32"/>
    <n v="3"/>
    <x v="0"/>
  </r>
  <r>
    <x v="22"/>
    <x v="64"/>
    <x v="0"/>
    <x v="0"/>
    <x v="1"/>
    <n v="0"/>
    <x v="624"/>
    <n v="97"/>
    <n v="30.33"/>
    <n v="168.3"/>
    <n v="113"/>
    <n v="14.31"/>
    <x v="775"/>
    <n v="93"/>
    <n v="5.42"/>
    <n v="9.3000000000000007"/>
    <n v="9"/>
    <n v="2.5099999999999998"/>
    <n v="1"/>
    <x v="0"/>
  </r>
  <r>
    <x v="30"/>
    <x v="9"/>
    <x v="0"/>
    <x v="0"/>
    <x v="1"/>
    <n v="0"/>
    <x v="351"/>
    <n v="84"/>
    <n v="18.09"/>
    <n v="140.19999999999999"/>
    <n v="104"/>
    <n v="11.92"/>
    <x v="776"/>
    <n v="81"/>
    <n v="4.09"/>
    <n v="11.4"/>
    <n v="3"/>
    <n v="3.08"/>
    <n v="1"/>
    <x v="0"/>
  </r>
  <r>
    <x v="25"/>
    <x v="143"/>
    <x v="2"/>
    <x v="0"/>
    <x v="1"/>
    <n v="0"/>
    <x v="549"/>
    <n v="101"/>
    <n v="29.02"/>
    <n v="240.2"/>
    <n v="82"/>
    <n v="20.420000000000002"/>
    <x v="777"/>
    <n v="112"/>
    <n v="5.36"/>
    <n v="11.4"/>
    <n v="4"/>
    <n v="3.08"/>
    <n v="2"/>
    <x v="0"/>
  </r>
  <r>
    <x v="5"/>
    <x v="52"/>
    <x v="2"/>
    <x v="0"/>
    <x v="0"/>
    <n v="33"/>
    <x v="6"/>
    <n v="139"/>
    <n v="31.37"/>
    <n v="183.2"/>
    <n v="78"/>
    <n v="15.57"/>
    <x v="778"/>
    <n v="106"/>
    <n v="5.73"/>
    <n v="12.3"/>
    <n v="6"/>
    <n v="3.32"/>
    <n v="0"/>
    <x v="0"/>
  </r>
  <r>
    <x v="45"/>
    <x v="146"/>
    <x v="2"/>
    <x v="0"/>
    <x v="0"/>
    <n v="37"/>
    <x v="83"/>
    <n v="109"/>
    <n v="27.4"/>
    <n v="204.2"/>
    <n v="79"/>
    <n v="17.36"/>
    <x v="415"/>
    <n v="87"/>
    <n v="10.42"/>
    <n v="8.9"/>
    <n v="4"/>
    <n v="2.4"/>
    <n v="1"/>
    <x v="0"/>
  </r>
  <r>
    <x v="27"/>
    <x v="181"/>
    <x v="1"/>
    <x v="0"/>
    <x v="1"/>
    <n v="0"/>
    <x v="795"/>
    <n v="77"/>
    <n v="14.43"/>
    <n v="257.5"/>
    <n v="109"/>
    <n v="21.89"/>
    <x v="779"/>
    <n v="66"/>
    <n v="9.4700000000000006"/>
    <n v="7.5"/>
    <n v="5"/>
    <n v="2.0299999999999998"/>
    <n v="2"/>
    <x v="0"/>
  </r>
  <r>
    <x v="26"/>
    <x v="75"/>
    <x v="2"/>
    <x v="0"/>
    <x v="1"/>
    <n v="0"/>
    <x v="796"/>
    <n v="71"/>
    <n v="37.04"/>
    <n v="230.1"/>
    <n v="116"/>
    <n v="19.559999999999999"/>
    <x v="780"/>
    <n v="110"/>
    <n v="10.44"/>
    <n v="10.6"/>
    <n v="2"/>
    <n v="2.86"/>
    <n v="1"/>
    <x v="0"/>
  </r>
  <r>
    <x v="45"/>
    <x v="114"/>
    <x v="2"/>
    <x v="0"/>
    <x v="1"/>
    <n v="0"/>
    <x v="797"/>
    <n v="91"/>
    <n v="41.31"/>
    <n v="183.9"/>
    <n v="77"/>
    <n v="15.63"/>
    <x v="781"/>
    <n v="109"/>
    <n v="8.2899999999999991"/>
    <n v="15.3"/>
    <n v="6"/>
    <n v="4.13"/>
    <n v="0"/>
    <x v="1"/>
  </r>
  <r>
    <x v="47"/>
    <x v="119"/>
    <x v="2"/>
    <x v="0"/>
    <x v="1"/>
    <n v="0"/>
    <x v="454"/>
    <n v="71"/>
    <n v="21.79"/>
    <n v="48.1"/>
    <n v="78"/>
    <n v="4.09"/>
    <x v="782"/>
    <n v="80"/>
    <n v="5.23"/>
    <n v="8.9"/>
    <n v="3"/>
    <n v="2.4"/>
    <n v="0"/>
    <x v="0"/>
  </r>
  <r>
    <x v="9"/>
    <x v="112"/>
    <x v="1"/>
    <x v="0"/>
    <x v="1"/>
    <n v="0"/>
    <x v="31"/>
    <n v="115"/>
    <n v="21.47"/>
    <n v="168.8"/>
    <n v="112"/>
    <n v="14.35"/>
    <x v="593"/>
    <n v="95"/>
    <n v="6.96"/>
    <n v="9.8000000000000007"/>
    <n v="7"/>
    <n v="2.65"/>
    <n v="2"/>
    <x v="0"/>
  </r>
  <r>
    <x v="17"/>
    <x v="74"/>
    <x v="2"/>
    <x v="0"/>
    <x v="1"/>
    <n v="0"/>
    <x v="126"/>
    <n v="56"/>
    <n v="30.38"/>
    <n v="215.7"/>
    <n v="79"/>
    <n v="18.329999999999998"/>
    <x v="783"/>
    <n v="84"/>
    <n v="6.87"/>
    <n v="10.6"/>
    <n v="2"/>
    <n v="2.86"/>
    <n v="4"/>
    <x v="0"/>
  </r>
  <r>
    <x v="44"/>
    <x v="75"/>
    <x v="2"/>
    <x v="0"/>
    <x v="1"/>
    <n v="0"/>
    <x v="798"/>
    <n v="109"/>
    <n v="27.03"/>
    <n v="255.1"/>
    <n v="142"/>
    <n v="21.68"/>
    <x v="784"/>
    <n v="73"/>
    <n v="3.71"/>
    <n v="10.1"/>
    <n v="4"/>
    <n v="2.73"/>
    <n v="0"/>
    <x v="0"/>
  </r>
  <r>
    <x v="12"/>
    <x v="80"/>
    <x v="2"/>
    <x v="0"/>
    <x v="1"/>
    <n v="0"/>
    <x v="799"/>
    <n v="79"/>
    <n v="25.65"/>
    <n v="161.80000000000001"/>
    <n v="87"/>
    <n v="13.75"/>
    <x v="785"/>
    <n v="115"/>
    <n v="7.55"/>
    <n v="11.7"/>
    <n v="5"/>
    <n v="3.16"/>
    <n v="3"/>
    <x v="0"/>
  </r>
  <r>
    <x v="0"/>
    <x v="5"/>
    <x v="0"/>
    <x v="1"/>
    <x v="0"/>
    <n v="24"/>
    <x v="800"/>
    <n v="118"/>
    <n v="37.380000000000003"/>
    <n v="208.5"/>
    <n v="116"/>
    <n v="17.72"/>
    <x v="786"/>
    <n v="111"/>
    <n v="15.86"/>
    <n v="8.1"/>
    <n v="4"/>
    <n v="2.19"/>
    <n v="3"/>
    <x v="0"/>
  </r>
  <r>
    <x v="14"/>
    <x v="32"/>
    <x v="0"/>
    <x v="0"/>
    <x v="1"/>
    <n v="0"/>
    <x v="801"/>
    <n v="116"/>
    <n v="28.56"/>
    <n v="192.4"/>
    <n v="94"/>
    <n v="16.350000000000001"/>
    <x v="787"/>
    <n v="98"/>
    <n v="7.49"/>
    <n v="10.1"/>
    <n v="3"/>
    <n v="2.73"/>
    <n v="2"/>
    <x v="0"/>
  </r>
  <r>
    <x v="46"/>
    <x v="65"/>
    <x v="2"/>
    <x v="0"/>
    <x v="0"/>
    <n v="34"/>
    <x v="802"/>
    <n v="83"/>
    <n v="27.56"/>
    <n v="171.8"/>
    <n v="117"/>
    <n v="14.6"/>
    <x v="788"/>
    <n v="76"/>
    <n v="11.69"/>
    <n v="9.6"/>
    <n v="3"/>
    <n v="2.59"/>
    <n v="4"/>
    <x v="1"/>
  </r>
  <r>
    <x v="2"/>
    <x v="135"/>
    <x v="2"/>
    <x v="0"/>
    <x v="1"/>
    <n v="0"/>
    <x v="587"/>
    <n v="107"/>
    <n v="33.799999999999997"/>
    <n v="195.5"/>
    <n v="91"/>
    <n v="16.62"/>
    <x v="789"/>
    <n v="120"/>
    <n v="9.6"/>
    <n v="16.5"/>
    <n v="7"/>
    <n v="4.46"/>
    <n v="5"/>
    <x v="0"/>
  </r>
  <r>
    <x v="50"/>
    <x v="27"/>
    <x v="2"/>
    <x v="1"/>
    <x v="1"/>
    <n v="0"/>
    <x v="803"/>
    <n v="90"/>
    <n v="43.66"/>
    <n v="230.1"/>
    <n v="104"/>
    <n v="19.559999999999999"/>
    <x v="790"/>
    <n v="82"/>
    <n v="6.46"/>
    <n v="9.1"/>
    <n v="10"/>
    <n v="2.46"/>
    <n v="3"/>
    <x v="0"/>
  </r>
  <r>
    <x v="33"/>
    <x v="107"/>
    <x v="1"/>
    <x v="0"/>
    <x v="0"/>
    <n v="38"/>
    <x v="95"/>
    <n v="92"/>
    <n v="33.46"/>
    <n v="254.2"/>
    <n v="108"/>
    <n v="21.61"/>
    <x v="193"/>
    <n v="85"/>
    <n v="11.78"/>
    <n v="7.7"/>
    <n v="2"/>
    <n v="2.08"/>
    <n v="1"/>
    <x v="0"/>
  </r>
  <r>
    <x v="35"/>
    <x v="66"/>
    <x v="0"/>
    <x v="0"/>
    <x v="1"/>
    <n v="0"/>
    <x v="804"/>
    <n v="120"/>
    <n v="23.82"/>
    <n v="231.4"/>
    <n v="128"/>
    <n v="19.670000000000002"/>
    <x v="791"/>
    <n v="127"/>
    <n v="8.4600000000000009"/>
    <n v="11.2"/>
    <n v="5"/>
    <n v="3.02"/>
    <n v="2"/>
    <x v="0"/>
  </r>
  <r>
    <x v="35"/>
    <x v="51"/>
    <x v="0"/>
    <x v="0"/>
    <x v="1"/>
    <n v="0"/>
    <x v="805"/>
    <n v="83"/>
    <n v="33.03"/>
    <n v="189.9"/>
    <n v="97"/>
    <n v="16.14"/>
    <x v="792"/>
    <n v="102"/>
    <n v="10.45"/>
    <n v="9"/>
    <n v="3"/>
    <n v="2.4300000000000002"/>
    <n v="5"/>
    <x v="0"/>
  </r>
  <r>
    <x v="3"/>
    <x v="19"/>
    <x v="0"/>
    <x v="0"/>
    <x v="1"/>
    <n v="0"/>
    <x v="806"/>
    <n v="66"/>
    <n v="19.989999999999998"/>
    <n v="214"/>
    <n v="108"/>
    <n v="18.190000000000001"/>
    <x v="793"/>
    <n v="94"/>
    <n v="10.78"/>
    <n v="8.8000000000000007"/>
    <n v="5"/>
    <n v="2.38"/>
    <n v="1"/>
    <x v="0"/>
  </r>
  <r>
    <x v="48"/>
    <x v="116"/>
    <x v="0"/>
    <x v="1"/>
    <x v="1"/>
    <n v="0"/>
    <x v="449"/>
    <n v="108"/>
    <n v="32.93"/>
    <n v="186.6"/>
    <n v="98"/>
    <n v="15.86"/>
    <x v="568"/>
    <n v="100"/>
    <n v="10.039999999999999"/>
    <n v="11.6"/>
    <n v="8"/>
    <n v="3.13"/>
    <n v="0"/>
    <x v="0"/>
  </r>
  <r>
    <x v="23"/>
    <x v="142"/>
    <x v="2"/>
    <x v="0"/>
    <x v="1"/>
    <n v="0"/>
    <x v="807"/>
    <n v="105"/>
    <n v="41.33"/>
    <n v="231.4"/>
    <n v="108"/>
    <n v="19.670000000000002"/>
    <x v="184"/>
    <n v="120"/>
    <n v="8.14"/>
    <n v="7.8"/>
    <n v="4"/>
    <n v="2.11"/>
    <n v="2"/>
    <x v="0"/>
  </r>
  <r>
    <x v="37"/>
    <x v="40"/>
    <x v="0"/>
    <x v="0"/>
    <x v="1"/>
    <n v="0"/>
    <x v="808"/>
    <n v="132"/>
    <n v="24.72"/>
    <n v="129.30000000000001"/>
    <n v="91"/>
    <n v="10.99"/>
    <x v="794"/>
    <n v="109"/>
    <n v="8.39"/>
    <n v="5.2"/>
    <n v="4"/>
    <n v="1.4"/>
    <n v="1"/>
    <x v="0"/>
  </r>
  <r>
    <x v="41"/>
    <x v="43"/>
    <x v="2"/>
    <x v="0"/>
    <x v="1"/>
    <n v="0"/>
    <x v="47"/>
    <n v="93"/>
    <n v="38.979999999999997"/>
    <n v="184.5"/>
    <n v="111"/>
    <n v="15.68"/>
    <x v="795"/>
    <n v="91"/>
    <n v="7.57"/>
    <n v="8.8000000000000007"/>
    <n v="3"/>
    <n v="2.38"/>
    <n v="2"/>
    <x v="0"/>
  </r>
  <r>
    <x v="35"/>
    <x v="86"/>
    <x v="2"/>
    <x v="0"/>
    <x v="0"/>
    <n v="33"/>
    <x v="809"/>
    <n v="84"/>
    <n v="31.69"/>
    <n v="201"/>
    <n v="136"/>
    <n v="17.09"/>
    <x v="796"/>
    <n v="103"/>
    <n v="12.9"/>
    <n v="11.1"/>
    <n v="3"/>
    <n v="3"/>
    <n v="2"/>
    <x v="1"/>
  </r>
  <r>
    <x v="21"/>
    <x v="53"/>
    <x v="0"/>
    <x v="0"/>
    <x v="1"/>
    <n v="0"/>
    <x v="810"/>
    <n v="121"/>
    <n v="12.94"/>
    <n v="290.3"/>
    <n v="73"/>
    <n v="24.68"/>
    <x v="198"/>
    <n v="89"/>
    <n v="10.66"/>
    <n v="10.8"/>
    <n v="3"/>
    <n v="2.92"/>
    <n v="0"/>
    <x v="0"/>
  </r>
  <r>
    <x v="46"/>
    <x v="28"/>
    <x v="0"/>
    <x v="0"/>
    <x v="1"/>
    <n v="0"/>
    <x v="618"/>
    <n v="65"/>
    <n v="27.68"/>
    <n v="185"/>
    <n v="109"/>
    <n v="15.73"/>
    <x v="333"/>
    <n v="104"/>
    <n v="9.8800000000000008"/>
    <n v="6"/>
    <n v="3"/>
    <n v="1.62"/>
    <n v="2"/>
    <x v="0"/>
  </r>
  <r>
    <x v="30"/>
    <x v="15"/>
    <x v="0"/>
    <x v="0"/>
    <x v="1"/>
    <n v="0"/>
    <x v="161"/>
    <n v="115"/>
    <n v="30.99"/>
    <n v="199.2"/>
    <n v="97"/>
    <n v="16.93"/>
    <x v="797"/>
    <n v="113"/>
    <n v="5.41"/>
    <n v="18"/>
    <n v="5"/>
    <n v="4.8600000000000003"/>
    <n v="1"/>
    <x v="0"/>
  </r>
  <r>
    <x v="8"/>
    <x v="0"/>
    <x v="2"/>
    <x v="1"/>
    <x v="1"/>
    <n v="0"/>
    <x v="167"/>
    <n v="83"/>
    <n v="33.049999999999997"/>
    <n v="247.8"/>
    <n v="84"/>
    <n v="21.06"/>
    <x v="798"/>
    <n v="93"/>
    <n v="11.04"/>
    <n v="11.2"/>
    <n v="7"/>
    <n v="3.02"/>
    <n v="2"/>
    <x v="0"/>
  </r>
  <r>
    <x v="21"/>
    <x v="132"/>
    <x v="1"/>
    <x v="0"/>
    <x v="0"/>
    <n v="20"/>
    <x v="705"/>
    <n v="95"/>
    <n v="32.18"/>
    <n v="118.6"/>
    <n v="113"/>
    <n v="10.08"/>
    <x v="799"/>
    <n v="102"/>
    <n v="11.26"/>
    <n v="12.5"/>
    <n v="4"/>
    <n v="3.38"/>
    <n v="2"/>
    <x v="0"/>
  </r>
  <r>
    <x v="22"/>
    <x v="14"/>
    <x v="0"/>
    <x v="0"/>
    <x v="0"/>
    <n v="22"/>
    <x v="79"/>
    <n v="107"/>
    <n v="27.22"/>
    <n v="168.7"/>
    <n v="136"/>
    <n v="14.34"/>
    <x v="800"/>
    <n v="102"/>
    <n v="1.04"/>
    <n v="9.5"/>
    <n v="4"/>
    <n v="2.57"/>
    <n v="3"/>
    <x v="0"/>
  </r>
  <r>
    <x v="33"/>
    <x v="150"/>
    <x v="2"/>
    <x v="0"/>
    <x v="1"/>
    <n v="0"/>
    <x v="531"/>
    <n v="76"/>
    <n v="24.65"/>
    <n v="240.7"/>
    <n v="112"/>
    <n v="20.46"/>
    <x v="801"/>
    <n v="134"/>
    <n v="8.8699999999999992"/>
    <n v="7.1"/>
    <n v="4"/>
    <n v="1.92"/>
    <n v="3"/>
    <x v="0"/>
  </r>
  <r>
    <x v="17"/>
    <x v="68"/>
    <x v="0"/>
    <x v="0"/>
    <x v="1"/>
    <n v="0"/>
    <x v="451"/>
    <n v="105"/>
    <n v="37.520000000000003"/>
    <n v="119.3"/>
    <n v="127"/>
    <n v="10.14"/>
    <x v="306"/>
    <n v="113"/>
    <n v="7.43"/>
    <n v="11.5"/>
    <n v="7"/>
    <n v="3.11"/>
    <n v="4"/>
    <x v="0"/>
  </r>
  <r>
    <x v="3"/>
    <x v="46"/>
    <x v="1"/>
    <x v="0"/>
    <x v="0"/>
    <n v="31"/>
    <x v="597"/>
    <n v="69"/>
    <n v="38.200000000000003"/>
    <n v="134.5"/>
    <n v="81"/>
    <n v="11.43"/>
    <x v="802"/>
    <n v="104"/>
    <n v="5.41"/>
    <n v="7.5"/>
    <n v="5"/>
    <n v="2.0299999999999998"/>
    <n v="1"/>
    <x v="1"/>
  </r>
  <r>
    <x v="46"/>
    <x v="145"/>
    <x v="1"/>
    <x v="0"/>
    <x v="1"/>
    <n v="0"/>
    <x v="712"/>
    <n v="79"/>
    <n v="24.99"/>
    <n v="162.30000000000001"/>
    <n v="103"/>
    <n v="13.8"/>
    <x v="803"/>
    <n v="80"/>
    <n v="7.33"/>
    <n v="10.5"/>
    <n v="4"/>
    <n v="2.84"/>
    <n v="1"/>
    <x v="0"/>
  </r>
  <r>
    <x v="19"/>
    <x v="11"/>
    <x v="0"/>
    <x v="0"/>
    <x v="0"/>
    <n v="39"/>
    <x v="811"/>
    <n v="130"/>
    <n v="44.34"/>
    <n v="213.4"/>
    <n v="111"/>
    <n v="18.14"/>
    <x v="804"/>
    <n v="97"/>
    <n v="8.8000000000000007"/>
    <n v="10.1"/>
    <n v="5"/>
    <n v="2.73"/>
    <n v="1"/>
    <x v="0"/>
  </r>
  <r>
    <x v="9"/>
    <x v="171"/>
    <x v="0"/>
    <x v="0"/>
    <x v="1"/>
    <n v="0"/>
    <x v="507"/>
    <n v="127"/>
    <n v="26.42"/>
    <n v="164.1"/>
    <n v="45"/>
    <n v="13.95"/>
    <x v="805"/>
    <n v="128"/>
    <n v="7.1"/>
    <n v="9"/>
    <n v="3"/>
    <n v="2.4300000000000002"/>
    <n v="0"/>
    <x v="0"/>
  </r>
  <r>
    <x v="7"/>
    <x v="112"/>
    <x v="0"/>
    <x v="0"/>
    <x v="1"/>
    <n v="0"/>
    <x v="769"/>
    <n v="112"/>
    <n v="28.25"/>
    <n v="255.3"/>
    <n v="81"/>
    <n v="21.7"/>
    <x v="702"/>
    <n v="97"/>
    <n v="10.26"/>
    <n v="5.4"/>
    <n v="7"/>
    <n v="1.46"/>
    <n v="1"/>
    <x v="0"/>
  </r>
  <r>
    <x v="1"/>
    <x v="100"/>
    <x v="0"/>
    <x v="0"/>
    <x v="1"/>
    <n v="0"/>
    <x v="812"/>
    <n v="115"/>
    <n v="36.01"/>
    <n v="260.5"/>
    <n v="102"/>
    <n v="22.14"/>
    <x v="806"/>
    <n v="96"/>
    <n v="6.49"/>
    <n v="10.8"/>
    <n v="7"/>
    <n v="2.92"/>
    <n v="0"/>
    <x v="0"/>
  </r>
  <r>
    <x v="10"/>
    <x v="9"/>
    <x v="0"/>
    <x v="0"/>
    <x v="1"/>
    <n v="0"/>
    <x v="813"/>
    <n v="102"/>
    <n v="27.66"/>
    <n v="292"/>
    <n v="105"/>
    <n v="24.82"/>
    <x v="807"/>
    <n v="80"/>
    <n v="8.25"/>
    <n v="8.6999999999999993"/>
    <n v="6"/>
    <n v="2.35"/>
    <n v="0"/>
    <x v="0"/>
  </r>
  <r>
    <x v="50"/>
    <x v="40"/>
    <x v="1"/>
    <x v="1"/>
    <x v="0"/>
    <n v="37"/>
    <x v="137"/>
    <n v="76"/>
    <n v="40.31"/>
    <n v="264.2"/>
    <n v="125"/>
    <n v="22.46"/>
    <x v="808"/>
    <n v="120"/>
    <n v="12.21"/>
    <n v="7.9"/>
    <n v="3"/>
    <n v="2.13"/>
    <n v="1"/>
    <x v="0"/>
  </r>
  <r>
    <x v="28"/>
    <x v="40"/>
    <x v="1"/>
    <x v="0"/>
    <x v="1"/>
    <n v="0"/>
    <x v="769"/>
    <n v="102"/>
    <n v="28.25"/>
    <n v="217.6"/>
    <n v="112"/>
    <n v="18.5"/>
    <x v="175"/>
    <n v="68"/>
    <n v="9.91"/>
    <n v="13.2"/>
    <n v="2"/>
    <n v="3.56"/>
    <n v="4"/>
    <x v="0"/>
  </r>
  <r>
    <x v="10"/>
    <x v="159"/>
    <x v="0"/>
    <x v="0"/>
    <x v="1"/>
    <n v="0"/>
    <x v="814"/>
    <n v="48"/>
    <n v="20.69"/>
    <n v="125.8"/>
    <n v="112"/>
    <n v="10.69"/>
    <x v="809"/>
    <n v="122"/>
    <n v="11.77"/>
    <n v="8.3000000000000007"/>
    <n v="2"/>
    <n v="2.2400000000000002"/>
    <n v="6"/>
    <x v="1"/>
  </r>
  <r>
    <x v="43"/>
    <x v="18"/>
    <x v="2"/>
    <x v="0"/>
    <x v="1"/>
    <n v="0"/>
    <x v="669"/>
    <n v="62"/>
    <n v="29.99"/>
    <n v="201"/>
    <n v="124"/>
    <n v="17.09"/>
    <x v="810"/>
    <n v="138"/>
    <n v="6.77"/>
    <n v="11.2"/>
    <n v="2"/>
    <n v="3.02"/>
    <n v="0"/>
    <x v="0"/>
  </r>
  <r>
    <x v="37"/>
    <x v="188"/>
    <x v="2"/>
    <x v="0"/>
    <x v="0"/>
    <n v="27"/>
    <x v="815"/>
    <n v="116"/>
    <n v="11.46"/>
    <n v="244"/>
    <n v="78"/>
    <n v="20.74"/>
    <x v="811"/>
    <n v="93"/>
    <n v="12.65"/>
    <n v="11.4"/>
    <n v="2"/>
    <n v="3.08"/>
    <n v="2"/>
    <x v="0"/>
  </r>
  <r>
    <x v="28"/>
    <x v="97"/>
    <x v="0"/>
    <x v="0"/>
    <x v="1"/>
    <n v="0"/>
    <x v="816"/>
    <n v="129"/>
    <n v="39.049999999999997"/>
    <n v="336"/>
    <n v="104"/>
    <n v="28.56"/>
    <x v="15"/>
    <n v="128"/>
    <n v="8.68"/>
    <n v="9.6"/>
    <n v="1"/>
    <n v="2.59"/>
    <n v="1"/>
    <x v="1"/>
  </r>
  <r>
    <x v="15"/>
    <x v="90"/>
    <x v="0"/>
    <x v="0"/>
    <x v="0"/>
    <n v="24"/>
    <x v="817"/>
    <n v="118"/>
    <n v="29.92"/>
    <n v="277.89999999999998"/>
    <n v="116"/>
    <n v="23.62"/>
    <x v="812"/>
    <n v="71"/>
    <n v="7.86"/>
    <n v="14.7"/>
    <n v="7"/>
    <n v="3.97"/>
    <n v="1"/>
    <x v="0"/>
  </r>
  <r>
    <x v="11"/>
    <x v="74"/>
    <x v="1"/>
    <x v="0"/>
    <x v="1"/>
    <n v="0"/>
    <x v="818"/>
    <n v="77"/>
    <n v="42.11"/>
    <n v="269.5"/>
    <n v="108"/>
    <n v="22.91"/>
    <x v="285"/>
    <n v="82"/>
    <n v="7.53"/>
    <n v="9.6"/>
    <n v="7"/>
    <n v="2.59"/>
    <n v="0"/>
    <x v="1"/>
  </r>
  <r>
    <x v="45"/>
    <x v="137"/>
    <x v="2"/>
    <x v="0"/>
    <x v="1"/>
    <n v="0"/>
    <x v="819"/>
    <n v="90"/>
    <n v="19.62"/>
    <n v="262.60000000000002"/>
    <n v="68"/>
    <n v="22.32"/>
    <x v="159"/>
    <n v="69"/>
    <n v="11.06"/>
    <n v="13.1"/>
    <n v="5"/>
    <n v="3.54"/>
    <n v="2"/>
    <x v="0"/>
  </r>
  <r>
    <x v="33"/>
    <x v="142"/>
    <x v="2"/>
    <x v="0"/>
    <x v="1"/>
    <n v="0"/>
    <x v="761"/>
    <n v="95"/>
    <n v="19.07"/>
    <n v="209.6"/>
    <n v="108"/>
    <n v="17.82"/>
    <x v="731"/>
    <n v="78"/>
    <n v="11.74"/>
    <n v="13.9"/>
    <n v="1"/>
    <n v="3.75"/>
    <n v="0"/>
    <x v="1"/>
  </r>
  <r>
    <x v="35"/>
    <x v="143"/>
    <x v="1"/>
    <x v="0"/>
    <x v="1"/>
    <n v="0"/>
    <x v="96"/>
    <n v="138"/>
    <n v="27.64"/>
    <n v="154"/>
    <n v="109"/>
    <n v="13.09"/>
    <x v="813"/>
    <n v="118"/>
    <n v="9.44"/>
    <n v="11.5"/>
    <n v="4"/>
    <n v="3.11"/>
    <n v="0"/>
    <x v="0"/>
  </r>
  <r>
    <x v="8"/>
    <x v="18"/>
    <x v="0"/>
    <x v="0"/>
    <x v="1"/>
    <n v="0"/>
    <x v="418"/>
    <n v="107"/>
    <n v="39"/>
    <n v="214.1"/>
    <n v="99"/>
    <n v="18.2"/>
    <x v="814"/>
    <n v="95"/>
    <n v="13.03"/>
    <n v="10.4"/>
    <n v="6"/>
    <n v="2.81"/>
    <n v="4"/>
    <x v="0"/>
  </r>
  <r>
    <x v="30"/>
    <x v="56"/>
    <x v="0"/>
    <x v="0"/>
    <x v="1"/>
    <n v="0"/>
    <x v="820"/>
    <n v="96"/>
    <n v="23.73"/>
    <n v="124.2"/>
    <n v="93"/>
    <n v="10.56"/>
    <x v="815"/>
    <n v="75"/>
    <n v="4.3"/>
    <n v="15"/>
    <n v="4"/>
    <n v="4.05"/>
    <n v="2"/>
    <x v="0"/>
  </r>
  <r>
    <x v="27"/>
    <x v="29"/>
    <x v="0"/>
    <x v="0"/>
    <x v="1"/>
    <n v="0"/>
    <x v="481"/>
    <n v="66"/>
    <n v="44.85"/>
    <n v="251.3"/>
    <n v="116"/>
    <n v="21.36"/>
    <x v="95"/>
    <n v="112"/>
    <n v="9"/>
    <n v="8.4"/>
    <n v="2"/>
    <n v="2.27"/>
    <n v="5"/>
    <x v="1"/>
  </r>
  <r>
    <x v="47"/>
    <x v="0"/>
    <x v="0"/>
    <x v="0"/>
    <x v="0"/>
    <n v="14"/>
    <x v="374"/>
    <n v="132"/>
    <n v="19.43"/>
    <n v="199.8"/>
    <n v="91"/>
    <n v="16.98"/>
    <x v="816"/>
    <n v="74"/>
    <n v="8.76"/>
    <n v="7.5"/>
    <n v="8"/>
    <n v="2.0299999999999998"/>
    <n v="1"/>
    <x v="0"/>
  </r>
  <r>
    <x v="0"/>
    <x v="44"/>
    <x v="1"/>
    <x v="0"/>
    <x v="1"/>
    <n v="0"/>
    <x v="821"/>
    <n v="108"/>
    <n v="33.369999999999997"/>
    <n v="136.80000000000001"/>
    <n v="96"/>
    <n v="11.63"/>
    <x v="817"/>
    <n v="87"/>
    <n v="6.96"/>
    <n v="7.7"/>
    <n v="3"/>
    <n v="2.08"/>
    <n v="2"/>
    <x v="0"/>
  </r>
  <r>
    <x v="3"/>
    <x v="80"/>
    <x v="2"/>
    <x v="0"/>
    <x v="1"/>
    <n v="0"/>
    <x v="822"/>
    <n v="95"/>
    <n v="43.04"/>
    <n v="188"/>
    <n v="116"/>
    <n v="15.98"/>
    <x v="818"/>
    <n v="133"/>
    <n v="6.39"/>
    <n v="4.4000000000000004"/>
    <n v="4"/>
    <n v="1.19"/>
    <n v="1"/>
    <x v="0"/>
  </r>
  <r>
    <x v="27"/>
    <x v="131"/>
    <x v="1"/>
    <x v="0"/>
    <x v="1"/>
    <n v="0"/>
    <x v="823"/>
    <n v="99"/>
    <n v="16.66"/>
    <n v="240.7"/>
    <n v="62"/>
    <n v="20.46"/>
    <x v="819"/>
    <n v="123"/>
    <n v="11.47"/>
    <n v="10.5"/>
    <n v="4"/>
    <n v="2.84"/>
    <n v="0"/>
    <x v="0"/>
  </r>
  <r>
    <x v="31"/>
    <x v="73"/>
    <x v="1"/>
    <x v="0"/>
    <x v="1"/>
    <n v="0"/>
    <x v="824"/>
    <n v="118"/>
    <n v="42.4"/>
    <n v="211.5"/>
    <n v="95"/>
    <n v="17.98"/>
    <x v="458"/>
    <n v="116"/>
    <n v="7.61"/>
    <n v="9.1"/>
    <n v="3"/>
    <n v="2.46"/>
    <n v="0"/>
    <x v="0"/>
  </r>
  <r>
    <x v="6"/>
    <x v="93"/>
    <x v="0"/>
    <x v="0"/>
    <x v="0"/>
    <n v="30"/>
    <x v="825"/>
    <n v="107"/>
    <n v="22.03"/>
    <n v="233"/>
    <n v="104"/>
    <n v="19.809999999999999"/>
    <x v="820"/>
    <n v="93"/>
    <n v="13.37"/>
    <n v="14.5"/>
    <n v="5"/>
    <n v="3.92"/>
    <n v="1"/>
    <x v="0"/>
  </r>
  <r>
    <x v="39"/>
    <x v="64"/>
    <x v="0"/>
    <x v="0"/>
    <x v="1"/>
    <n v="0"/>
    <x v="791"/>
    <n v="106"/>
    <n v="37.619999999999997"/>
    <n v="267.60000000000002"/>
    <n v="98"/>
    <n v="22.75"/>
    <x v="821"/>
    <n v="80"/>
    <n v="5.0199999999999996"/>
    <n v="9.3000000000000007"/>
    <n v="7"/>
    <n v="2.5099999999999998"/>
    <n v="0"/>
    <x v="0"/>
  </r>
  <r>
    <x v="12"/>
    <x v="123"/>
    <x v="0"/>
    <x v="0"/>
    <x v="1"/>
    <n v="0"/>
    <x v="451"/>
    <n v="106"/>
    <n v="37.520000000000003"/>
    <n v="177.8"/>
    <n v="118"/>
    <n v="15.11"/>
    <x v="107"/>
    <n v="102"/>
    <n v="9.27"/>
    <n v="12.4"/>
    <n v="9"/>
    <n v="3.35"/>
    <n v="1"/>
    <x v="0"/>
  </r>
  <r>
    <x v="27"/>
    <x v="103"/>
    <x v="1"/>
    <x v="0"/>
    <x v="1"/>
    <n v="0"/>
    <x v="826"/>
    <n v="76"/>
    <n v="14.89"/>
    <n v="262"/>
    <n v="111"/>
    <n v="22.27"/>
    <x v="535"/>
    <n v="125"/>
    <n v="8.31"/>
    <n v="9.1999999999999993"/>
    <n v="5"/>
    <n v="2.48"/>
    <n v="1"/>
    <x v="0"/>
  </r>
  <r>
    <x v="23"/>
    <x v="14"/>
    <x v="1"/>
    <x v="0"/>
    <x v="1"/>
    <n v="0"/>
    <x v="827"/>
    <n v="61"/>
    <n v="34.61"/>
    <n v="161.69999999999999"/>
    <n v="127"/>
    <n v="13.74"/>
    <x v="374"/>
    <n v="97"/>
    <n v="7.92"/>
    <n v="8.4"/>
    <n v="3"/>
    <n v="2.27"/>
    <n v="0"/>
    <x v="0"/>
  </r>
  <r>
    <x v="41"/>
    <x v="134"/>
    <x v="0"/>
    <x v="0"/>
    <x v="1"/>
    <n v="0"/>
    <x v="828"/>
    <n v="110"/>
    <n v="36.31"/>
    <n v="234.9"/>
    <n v="121"/>
    <n v="19.97"/>
    <x v="822"/>
    <n v="157"/>
    <n v="10.33"/>
    <n v="8.8000000000000007"/>
    <n v="3"/>
    <n v="2.38"/>
    <n v="2"/>
    <x v="0"/>
  </r>
  <r>
    <x v="20"/>
    <x v="28"/>
    <x v="0"/>
    <x v="0"/>
    <x v="0"/>
    <n v="31"/>
    <x v="829"/>
    <n v="112"/>
    <n v="30.87"/>
    <n v="220.7"/>
    <n v="100"/>
    <n v="18.760000000000002"/>
    <x v="823"/>
    <n v="121"/>
    <n v="10.63"/>
    <n v="12.9"/>
    <n v="4"/>
    <n v="3.48"/>
    <n v="2"/>
    <x v="0"/>
  </r>
  <r>
    <x v="17"/>
    <x v="7"/>
    <x v="2"/>
    <x v="0"/>
    <x v="0"/>
    <n v="22"/>
    <x v="68"/>
    <n v="123"/>
    <n v="36.619999999999997"/>
    <n v="328.7"/>
    <n v="98"/>
    <n v="27.94"/>
    <x v="245"/>
    <n v="89"/>
    <n v="7.22"/>
    <n v="7.8"/>
    <n v="6"/>
    <n v="2.11"/>
    <n v="1"/>
    <x v="0"/>
  </r>
  <r>
    <x v="9"/>
    <x v="57"/>
    <x v="2"/>
    <x v="0"/>
    <x v="1"/>
    <n v="0"/>
    <x v="664"/>
    <n v="111"/>
    <n v="33.86"/>
    <n v="175.1"/>
    <n v="83"/>
    <n v="14.88"/>
    <x v="461"/>
    <n v="84"/>
    <n v="9.48"/>
    <n v="10.199999999999999"/>
    <n v="2"/>
    <n v="2.75"/>
    <n v="3"/>
    <x v="0"/>
  </r>
  <r>
    <x v="49"/>
    <x v="1"/>
    <x v="0"/>
    <x v="0"/>
    <x v="1"/>
    <n v="0"/>
    <x v="830"/>
    <n v="130"/>
    <n v="19.55"/>
    <n v="137.80000000000001"/>
    <n v="83"/>
    <n v="11.71"/>
    <x v="65"/>
    <n v="61"/>
    <n v="10.08"/>
    <n v="7.3"/>
    <n v="4"/>
    <n v="1.97"/>
    <n v="3"/>
    <x v="0"/>
  </r>
  <r>
    <x v="34"/>
    <x v="158"/>
    <x v="1"/>
    <x v="0"/>
    <x v="1"/>
    <n v="0"/>
    <x v="831"/>
    <n v="69"/>
    <n v="45.99"/>
    <n v="230"/>
    <n v="112"/>
    <n v="19.55"/>
    <x v="735"/>
    <n v="111"/>
    <n v="6.12"/>
    <n v="9.6"/>
    <n v="5"/>
    <n v="2.59"/>
    <n v="1"/>
    <x v="1"/>
  </r>
  <r>
    <x v="13"/>
    <x v="38"/>
    <x v="0"/>
    <x v="0"/>
    <x v="1"/>
    <n v="0"/>
    <x v="832"/>
    <n v="127"/>
    <n v="37.770000000000003"/>
    <n v="153.1"/>
    <n v="125"/>
    <n v="13.01"/>
    <x v="99"/>
    <n v="80"/>
    <n v="10.23"/>
    <n v="12.9"/>
    <n v="4"/>
    <n v="3.48"/>
    <n v="1"/>
    <x v="0"/>
  </r>
  <r>
    <x v="16"/>
    <x v="105"/>
    <x v="2"/>
    <x v="0"/>
    <x v="1"/>
    <n v="0"/>
    <x v="833"/>
    <n v="78"/>
    <n v="10.52"/>
    <n v="262.60000000000002"/>
    <n v="114"/>
    <n v="22.32"/>
    <x v="318"/>
    <n v="110"/>
    <n v="9.56"/>
    <n v="8.8000000000000007"/>
    <n v="2"/>
    <n v="2.38"/>
    <n v="3"/>
    <x v="0"/>
  </r>
  <r>
    <x v="5"/>
    <x v="121"/>
    <x v="0"/>
    <x v="0"/>
    <x v="1"/>
    <n v="0"/>
    <x v="792"/>
    <n v="92"/>
    <n v="23.99"/>
    <n v="249.1"/>
    <n v="126"/>
    <n v="21.17"/>
    <x v="735"/>
    <n v="73"/>
    <n v="6.12"/>
    <n v="10.8"/>
    <n v="2"/>
    <n v="2.92"/>
    <n v="2"/>
    <x v="0"/>
  </r>
  <r>
    <x v="14"/>
    <x v="55"/>
    <x v="0"/>
    <x v="0"/>
    <x v="1"/>
    <n v="0"/>
    <x v="834"/>
    <n v="81"/>
    <n v="32.159999999999997"/>
    <n v="184.4"/>
    <n v="117"/>
    <n v="15.67"/>
    <x v="766"/>
    <n v="83"/>
    <n v="11.51"/>
    <n v="10.6"/>
    <n v="5"/>
    <n v="2.86"/>
    <n v="3"/>
    <x v="1"/>
  </r>
  <r>
    <x v="32"/>
    <x v="83"/>
    <x v="2"/>
    <x v="0"/>
    <x v="1"/>
    <n v="0"/>
    <x v="296"/>
    <n v="135"/>
    <n v="33.32"/>
    <n v="186"/>
    <n v="146"/>
    <n v="15.81"/>
    <x v="824"/>
    <n v="92"/>
    <n v="6.89"/>
    <n v="9.8000000000000007"/>
    <n v="1"/>
    <n v="2.65"/>
    <n v="3"/>
    <x v="0"/>
  </r>
  <r>
    <x v="13"/>
    <x v="137"/>
    <x v="0"/>
    <x v="0"/>
    <x v="1"/>
    <n v="0"/>
    <x v="835"/>
    <n v="119"/>
    <n v="29.17"/>
    <n v="205"/>
    <n v="107"/>
    <n v="17.43"/>
    <x v="677"/>
    <n v="114"/>
    <n v="7.68"/>
    <n v="13.8"/>
    <n v="4"/>
    <n v="3.73"/>
    <n v="0"/>
    <x v="0"/>
  </r>
  <r>
    <x v="11"/>
    <x v="1"/>
    <x v="0"/>
    <x v="1"/>
    <x v="1"/>
    <n v="0"/>
    <x v="789"/>
    <n v="123"/>
    <n v="29.58"/>
    <n v="161.30000000000001"/>
    <n v="115"/>
    <n v="13.71"/>
    <x v="825"/>
    <n v="98"/>
    <n v="11.73"/>
    <n v="11.4"/>
    <n v="3"/>
    <n v="3.08"/>
    <n v="2"/>
    <x v="0"/>
  </r>
  <r>
    <x v="34"/>
    <x v="107"/>
    <x v="2"/>
    <x v="0"/>
    <x v="1"/>
    <n v="0"/>
    <x v="836"/>
    <n v="106"/>
    <n v="13.36"/>
    <n v="187.3"/>
    <n v="110"/>
    <n v="15.92"/>
    <x v="826"/>
    <n v="111"/>
    <n v="8.2899999999999991"/>
    <n v="7.4"/>
    <n v="5"/>
    <n v="2"/>
    <n v="1"/>
    <x v="1"/>
  </r>
  <r>
    <x v="26"/>
    <x v="53"/>
    <x v="0"/>
    <x v="0"/>
    <x v="1"/>
    <n v="0"/>
    <x v="837"/>
    <n v="92"/>
    <n v="34.15"/>
    <n v="164.3"/>
    <n v="91"/>
    <n v="13.97"/>
    <x v="40"/>
    <n v="98"/>
    <n v="11.21"/>
    <n v="8.9"/>
    <n v="7"/>
    <n v="2.4"/>
    <n v="1"/>
    <x v="0"/>
  </r>
  <r>
    <x v="46"/>
    <x v="78"/>
    <x v="0"/>
    <x v="0"/>
    <x v="1"/>
    <n v="0"/>
    <x v="402"/>
    <n v="123"/>
    <n v="24.02"/>
    <n v="253.6"/>
    <n v="87"/>
    <n v="21.56"/>
    <x v="6"/>
    <n v="96"/>
    <n v="9.7100000000000009"/>
    <n v="6.4"/>
    <n v="2"/>
    <n v="1.73"/>
    <n v="1"/>
    <x v="0"/>
  </r>
  <r>
    <x v="49"/>
    <x v="108"/>
    <x v="0"/>
    <x v="0"/>
    <x v="1"/>
    <n v="0"/>
    <x v="61"/>
    <n v="130"/>
    <n v="40.090000000000003"/>
    <n v="176"/>
    <n v="69"/>
    <n v="14.96"/>
    <x v="827"/>
    <n v="122"/>
    <n v="2.86"/>
    <n v="7.3"/>
    <n v="1"/>
    <n v="1.97"/>
    <n v="2"/>
    <x v="0"/>
  </r>
  <r>
    <x v="34"/>
    <x v="77"/>
    <x v="2"/>
    <x v="0"/>
    <x v="1"/>
    <n v="0"/>
    <x v="838"/>
    <n v="100"/>
    <n v="31.47"/>
    <n v="165.1"/>
    <n v="88"/>
    <n v="14.03"/>
    <x v="828"/>
    <n v="104"/>
    <n v="5.0199999999999996"/>
    <n v="6.3"/>
    <n v="4"/>
    <n v="1.7"/>
    <n v="3"/>
    <x v="0"/>
  </r>
  <r>
    <x v="21"/>
    <x v="146"/>
    <x v="0"/>
    <x v="0"/>
    <x v="1"/>
    <n v="0"/>
    <x v="839"/>
    <n v="113"/>
    <n v="43.23"/>
    <n v="78.900000000000006"/>
    <n v="104"/>
    <n v="6.71"/>
    <x v="751"/>
    <n v="69"/>
    <n v="6.89"/>
    <n v="11.8"/>
    <n v="2"/>
    <n v="3.19"/>
    <n v="2"/>
    <x v="0"/>
  </r>
  <r>
    <x v="10"/>
    <x v="38"/>
    <x v="2"/>
    <x v="0"/>
    <x v="1"/>
    <n v="0"/>
    <x v="18"/>
    <n v="103"/>
    <n v="31.11"/>
    <n v="214.8"/>
    <n v="77"/>
    <n v="18.260000000000002"/>
    <x v="108"/>
    <n v="73"/>
    <n v="9.2899999999999991"/>
    <n v="8.6999999999999993"/>
    <n v="6"/>
    <n v="2.35"/>
    <n v="2"/>
    <x v="0"/>
  </r>
  <r>
    <x v="44"/>
    <x v="121"/>
    <x v="0"/>
    <x v="0"/>
    <x v="0"/>
    <n v="29"/>
    <x v="840"/>
    <n v="80"/>
    <n v="27.8"/>
    <n v="274.8"/>
    <n v="136"/>
    <n v="23.36"/>
    <x v="829"/>
    <n v="147"/>
    <n v="17.190000000000001"/>
    <n v="7.5"/>
    <n v="5"/>
    <n v="2.0299999999999998"/>
    <n v="2"/>
    <x v="0"/>
  </r>
  <r>
    <x v="34"/>
    <x v="4"/>
    <x v="1"/>
    <x v="0"/>
    <x v="1"/>
    <n v="0"/>
    <x v="198"/>
    <n v="98"/>
    <n v="35.340000000000003"/>
    <n v="210.5"/>
    <n v="96"/>
    <n v="17.89"/>
    <x v="72"/>
    <n v="114"/>
    <n v="4.93"/>
    <n v="7.7"/>
    <n v="2"/>
    <n v="2.08"/>
    <n v="2"/>
    <x v="0"/>
  </r>
  <r>
    <x v="26"/>
    <x v="116"/>
    <x v="0"/>
    <x v="0"/>
    <x v="1"/>
    <n v="0"/>
    <x v="59"/>
    <n v="102"/>
    <n v="42.26"/>
    <n v="174.9"/>
    <n v="93"/>
    <n v="14.87"/>
    <x v="235"/>
    <n v="86"/>
    <n v="9.32"/>
    <n v="6.1"/>
    <n v="3"/>
    <n v="1.65"/>
    <n v="3"/>
    <x v="0"/>
  </r>
  <r>
    <x v="25"/>
    <x v="78"/>
    <x v="0"/>
    <x v="0"/>
    <x v="0"/>
    <n v="31"/>
    <x v="841"/>
    <n v="105"/>
    <n v="31.52"/>
    <n v="197.6"/>
    <n v="126"/>
    <n v="16.8"/>
    <x v="418"/>
    <n v="110"/>
    <n v="6.62"/>
    <n v="14.5"/>
    <n v="4"/>
    <n v="3.92"/>
    <n v="2"/>
    <x v="0"/>
  </r>
  <r>
    <x v="26"/>
    <x v="97"/>
    <x v="1"/>
    <x v="0"/>
    <x v="1"/>
    <n v="0"/>
    <x v="842"/>
    <n v="60"/>
    <n v="33.630000000000003"/>
    <n v="221"/>
    <n v="64"/>
    <n v="18.79"/>
    <x v="830"/>
    <n v="134"/>
    <n v="7.59"/>
    <n v="8.9"/>
    <n v="5"/>
    <n v="2.4"/>
    <n v="1"/>
    <x v="0"/>
  </r>
  <r>
    <x v="29"/>
    <x v="189"/>
    <x v="0"/>
    <x v="1"/>
    <x v="1"/>
    <n v="0"/>
    <x v="728"/>
    <n v="42"/>
    <n v="22.46"/>
    <n v="138.9"/>
    <n v="88"/>
    <n v="11.81"/>
    <x v="831"/>
    <n v="119"/>
    <n v="8.67"/>
    <n v="9.1"/>
    <n v="1"/>
    <n v="2.46"/>
    <n v="2"/>
    <x v="1"/>
  </r>
  <r>
    <x v="21"/>
    <x v="18"/>
    <x v="2"/>
    <x v="0"/>
    <x v="1"/>
    <n v="0"/>
    <x v="144"/>
    <n v="117"/>
    <n v="33.51"/>
    <n v="227.8"/>
    <n v="128"/>
    <n v="19.36"/>
    <x v="145"/>
    <n v="101"/>
    <n v="9.6300000000000008"/>
    <n v="9.3000000000000007"/>
    <n v="11"/>
    <n v="2.5099999999999998"/>
    <n v="0"/>
    <x v="0"/>
  </r>
  <r>
    <x v="13"/>
    <x v="98"/>
    <x v="0"/>
    <x v="0"/>
    <x v="1"/>
    <n v="0"/>
    <x v="270"/>
    <n v="112"/>
    <n v="26.28"/>
    <n v="184.2"/>
    <n v="105"/>
    <n v="15.66"/>
    <x v="326"/>
    <n v="102"/>
    <n v="9.7799999999999994"/>
    <n v="12.6"/>
    <n v="5"/>
    <n v="3.4"/>
    <n v="2"/>
    <x v="0"/>
  </r>
  <r>
    <x v="12"/>
    <x v="71"/>
    <x v="0"/>
    <x v="0"/>
    <x v="1"/>
    <n v="0"/>
    <x v="843"/>
    <n v="92"/>
    <n v="16.46"/>
    <n v="142.6"/>
    <n v="103"/>
    <n v="12.12"/>
    <x v="832"/>
    <n v="115"/>
    <n v="9.4499999999999993"/>
    <n v="10.9"/>
    <n v="5"/>
    <n v="2.94"/>
    <n v="2"/>
    <x v="1"/>
  </r>
  <r>
    <x v="46"/>
    <x v="113"/>
    <x v="2"/>
    <x v="0"/>
    <x v="1"/>
    <n v="0"/>
    <x v="453"/>
    <n v="145"/>
    <n v="29.24"/>
    <n v="276.39999999999998"/>
    <n v="101"/>
    <n v="23.49"/>
    <x v="833"/>
    <n v="100"/>
    <n v="8.7200000000000006"/>
    <n v="10.1"/>
    <n v="9"/>
    <n v="2.73"/>
    <n v="1"/>
    <x v="0"/>
  </r>
  <r>
    <x v="10"/>
    <x v="87"/>
    <x v="1"/>
    <x v="0"/>
    <x v="0"/>
    <n v="29"/>
    <x v="219"/>
    <n v="121"/>
    <n v="25.69"/>
    <n v="244.7"/>
    <n v="88"/>
    <n v="20.8"/>
    <x v="488"/>
    <n v="91"/>
    <n v="6.95"/>
    <n v="13.8"/>
    <n v="2"/>
    <n v="3.73"/>
    <n v="2"/>
    <x v="0"/>
  </r>
  <r>
    <x v="2"/>
    <x v="116"/>
    <x v="1"/>
    <x v="0"/>
    <x v="1"/>
    <n v="0"/>
    <x v="459"/>
    <n v="107"/>
    <n v="35.630000000000003"/>
    <n v="228.8"/>
    <n v="96"/>
    <n v="19.45"/>
    <x v="834"/>
    <n v="85"/>
    <n v="7.76"/>
    <n v="7.6"/>
    <n v="2"/>
    <n v="2.0499999999999998"/>
    <n v="3"/>
    <x v="0"/>
  </r>
  <r>
    <x v="12"/>
    <x v="11"/>
    <x v="0"/>
    <x v="0"/>
    <x v="0"/>
    <n v="32"/>
    <x v="844"/>
    <n v="109"/>
    <n v="41.99"/>
    <n v="125.6"/>
    <n v="91"/>
    <n v="10.68"/>
    <x v="528"/>
    <n v="90"/>
    <n v="10.19"/>
    <n v="10.5"/>
    <n v="4"/>
    <n v="2.84"/>
    <n v="3"/>
    <x v="0"/>
  </r>
  <r>
    <x v="37"/>
    <x v="190"/>
    <x v="1"/>
    <x v="0"/>
    <x v="0"/>
    <n v="30"/>
    <x v="845"/>
    <n v="114"/>
    <n v="37.64"/>
    <n v="165.8"/>
    <n v="116"/>
    <n v="14.09"/>
    <x v="722"/>
    <n v="105"/>
    <n v="11.12"/>
    <n v="10.8"/>
    <n v="12"/>
    <n v="2.92"/>
    <n v="1"/>
    <x v="0"/>
  </r>
  <r>
    <x v="45"/>
    <x v="49"/>
    <x v="1"/>
    <x v="0"/>
    <x v="1"/>
    <n v="0"/>
    <x v="846"/>
    <n v="99"/>
    <n v="54.62"/>
    <n v="167.9"/>
    <n v="93"/>
    <n v="14.27"/>
    <x v="112"/>
    <n v="106"/>
    <n v="8.7100000000000009"/>
    <n v="8"/>
    <n v="4"/>
    <n v="2.16"/>
    <n v="1"/>
    <x v="1"/>
  </r>
  <r>
    <x v="19"/>
    <x v="144"/>
    <x v="0"/>
    <x v="0"/>
    <x v="1"/>
    <n v="0"/>
    <x v="847"/>
    <n v="124"/>
    <n v="41.43"/>
    <n v="60"/>
    <n v="90"/>
    <n v="5.0999999999999996"/>
    <x v="312"/>
    <n v="129"/>
    <n v="8.5"/>
    <n v="11.3"/>
    <n v="2"/>
    <n v="3.05"/>
    <n v="0"/>
    <x v="0"/>
  </r>
  <r>
    <x v="42"/>
    <x v="146"/>
    <x v="0"/>
    <x v="0"/>
    <x v="1"/>
    <n v="0"/>
    <x v="53"/>
    <n v="85"/>
    <n v="42.76"/>
    <n v="214.2"/>
    <n v="98"/>
    <n v="18.21"/>
    <x v="835"/>
    <n v="71"/>
    <n v="8.3699999999999992"/>
    <n v="11.1"/>
    <n v="6"/>
    <n v="3"/>
    <n v="3"/>
    <x v="0"/>
  </r>
  <r>
    <x v="19"/>
    <x v="35"/>
    <x v="2"/>
    <x v="1"/>
    <x v="1"/>
    <n v="0"/>
    <x v="848"/>
    <n v="107"/>
    <n v="40.270000000000003"/>
    <n v="157.6"/>
    <n v="105"/>
    <n v="13.4"/>
    <x v="207"/>
    <n v="120"/>
    <n v="10.85"/>
    <n v="7.3"/>
    <n v="2"/>
    <n v="1.97"/>
    <n v="0"/>
    <x v="1"/>
  </r>
  <r>
    <x v="14"/>
    <x v="159"/>
    <x v="0"/>
    <x v="0"/>
    <x v="1"/>
    <n v="0"/>
    <x v="657"/>
    <n v="79"/>
    <n v="27.15"/>
    <n v="216.7"/>
    <n v="131"/>
    <n v="18.420000000000002"/>
    <x v="836"/>
    <n v="116"/>
    <n v="9.3000000000000007"/>
    <n v="9.3000000000000007"/>
    <n v="3"/>
    <n v="2.5099999999999998"/>
    <n v="2"/>
    <x v="0"/>
  </r>
  <r>
    <x v="34"/>
    <x v="53"/>
    <x v="0"/>
    <x v="1"/>
    <x v="1"/>
    <n v="0"/>
    <x v="849"/>
    <n v="96"/>
    <n v="25.19"/>
    <n v="220.4"/>
    <n v="111"/>
    <n v="18.73"/>
    <x v="837"/>
    <n v="97"/>
    <n v="6.04"/>
    <n v="9.1999999999999993"/>
    <n v="1"/>
    <n v="2.48"/>
    <n v="4"/>
    <x v="1"/>
  </r>
  <r>
    <x v="20"/>
    <x v="151"/>
    <x v="1"/>
    <x v="0"/>
    <x v="1"/>
    <n v="0"/>
    <x v="799"/>
    <n v="86"/>
    <n v="25.65"/>
    <n v="268.60000000000002"/>
    <n v="129"/>
    <n v="22.83"/>
    <x v="838"/>
    <n v="73"/>
    <n v="8.1"/>
    <n v="14.7"/>
    <n v="1"/>
    <n v="3.97"/>
    <n v="1"/>
    <x v="0"/>
  </r>
  <r>
    <x v="47"/>
    <x v="156"/>
    <x v="0"/>
    <x v="0"/>
    <x v="0"/>
    <n v="28"/>
    <x v="299"/>
    <n v="101"/>
    <n v="35.79"/>
    <n v="250.5"/>
    <n v="86"/>
    <n v="21.29"/>
    <x v="707"/>
    <n v="125"/>
    <n v="10.87"/>
    <n v="11.5"/>
    <n v="2"/>
    <n v="3.11"/>
    <n v="1"/>
    <x v="0"/>
  </r>
  <r>
    <x v="24"/>
    <x v="15"/>
    <x v="2"/>
    <x v="0"/>
    <x v="1"/>
    <n v="0"/>
    <x v="850"/>
    <n v="80"/>
    <n v="43.3"/>
    <n v="90.2"/>
    <n v="79"/>
    <n v="7.67"/>
    <x v="839"/>
    <n v="60"/>
    <n v="6.9"/>
    <n v="10.6"/>
    <n v="8"/>
    <n v="2.86"/>
    <n v="0"/>
    <x v="0"/>
  </r>
  <r>
    <x v="3"/>
    <x v="18"/>
    <x v="0"/>
    <x v="0"/>
    <x v="1"/>
    <n v="0"/>
    <x v="851"/>
    <n v="89"/>
    <n v="48.35"/>
    <n v="157"/>
    <n v="113"/>
    <n v="13.35"/>
    <x v="840"/>
    <n v="91"/>
    <n v="10.93"/>
    <n v="8.4"/>
    <n v="8"/>
    <n v="2.27"/>
    <n v="0"/>
    <x v="1"/>
  </r>
  <r>
    <x v="32"/>
    <x v="28"/>
    <x v="0"/>
    <x v="0"/>
    <x v="1"/>
    <n v="0"/>
    <x v="852"/>
    <n v="0"/>
    <n v="0"/>
    <n v="159.6"/>
    <n v="130"/>
    <n v="13.57"/>
    <x v="422"/>
    <n v="88"/>
    <n v="7.52"/>
    <n v="6.8"/>
    <n v="1"/>
    <n v="1.84"/>
    <n v="4"/>
    <x v="1"/>
  </r>
  <r>
    <x v="48"/>
    <x v="96"/>
    <x v="1"/>
    <x v="1"/>
    <x v="1"/>
    <n v="0"/>
    <x v="352"/>
    <n v="45"/>
    <n v="22.73"/>
    <n v="187.8"/>
    <n v="107"/>
    <n v="15.96"/>
    <x v="662"/>
    <n v="89"/>
    <n v="8.19"/>
    <n v="10.7"/>
    <n v="2"/>
    <n v="2.89"/>
    <n v="1"/>
    <x v="1"/>
  </r>
  <r>
    <x v="33"/>
    <x v="18"/>
    <x v="1"/>
    <x v="0"/>
    <x v="1"/>
    <n v="0"/>
    <x v="58"/>
    <n v="117"/>
    <n v="38.229999999999997"/>
    <n v="191.9"/>
    <n v="127"/>
    <n v="16.309999999999999"/>
    <x v="268"/>
    <n v="97"/>
    <n v="10.35"/>
    <n v="10.3"/>
    <n v="3"/>
    <n v="2.78"/>
    <n v="0"/>
    <x v="0"/>
  </r>
  <r>
    <x v="39"/>
    <x v="33"/>
    <x v="1"/>
    <x v="0"/>
    <x v="1"/>
    <n v="0"/>
    <x v="853"/>
    <n v="98"/>
    <n v="25.81"/>
    <n v="209.9"/>
    <n v="92"/>
    <n v="17.84"/>
    <x v="447"/>
    <n v="86"/>
    <n v="12.01"/>
    <n v="11.9"/>
    <n v="5"/>
    <n v="3.21"/>
    <n v="1"/>
    <x v="0"/>
  </r>
  <r>
    <x v="40"/>
    <x v="144"/>
    <x v="2"/>
    <x v="0"/>
    <x v="0"/>
    <n v="22"/>
    <x v="854"/>
    <n v="107"/>
    <n v="24.04"/>
    <n v="163"/>
    <n v="105"/>
    <n v="13.86"/>
    <x v="455"/>
    <n v="99"/>
    <n v="9.9"/>
    <n v="5.6"/>
    <n v="3"/>
    <n v="1.51"/>
    <n v="2"/>
    <x v="0"/>
  </r>
  <r>
    <x v="34"/>
    <x v="132"/>
    <x v="1"/>
    <x v="0"/>
    <x v="1"/>
    <n v="0"/>
    <x v="855"/>
    <n v="124"/>
    <n v="48.57"/>
    <n v="230.9"/>
    <n v="106"/>
    <n v="19.63"/>
    <x v="841"/>
    <n v="140"/>
    <n v="10.38"/>
    <n v="14.8"/>
    <n v="7"/>
    <n v="4"/>
    <n v="0"/>
    <x v="1"/>
  </r>
  <r>
    <x v="5"/>
    <x v="163"/>
    <x v="0"/>
    <x v="0"/>
    <x v="1"/>
    <n v="0"/>
    <x v="856"/>
    <n v="121"/>
    <n v="9.93"/>
    <n v="262.2"/>
    <n v="64"/>
    <n v="22.29"/>
    <x v="50"/>
    <n v="115"/>
    <n v="7.15"/>
    <n v="11.9"/>
    <n v="5"/>
    <n v="3.21"/>
    <n v="1"/>
    <x v="0"/>
  </r>
  <r>
    <x v="34"/>
    <x v="27"/>
    <x v="0"/>
    <x v="0"/>
    <x v="0"/>
    <n v="16"/>
    <x v="857"/>
    <n v="105"/>
    <n v="15.37"/>
    <n v="201.3"/>
    <n v="109"/>
    <n v="17.11"/>
    <x v="842"/>
    <n v="115"/>
    <n v="10.220000000000001"/>
    <n v="13.1"/>
    <n v="4"/>
    <n v="3.54"/>
    <n v="0"/>
    <x v="0"/>
  </r>
  <r>
    <x v="41"/>
    <x v="106"/>
    <x v="1"/>
    <x v="0"/>
    <x v="1"/>
    <n v="0"/>
    <x v="519"/>
    <n v="91"/>
    <n v="19.45"/>
    <n v="216.6"/>
    <n v="123"/>
    <n v="18.41"/>
    <x v="372"/>
    <n v="102"/>
    <n v="11.28"/>
    <n v="11"/>
    <n v="3"/>
    <n v="2.97"/>
    <n v="0"/>
    <x v="0"/>
  </r>
  <r>
    <x v="26"/>
    <x v="102"/>
    <x v="1"/>
    <x v="0"/>
    <x v="1"/>
    <n v="0"/>
    <x v="858"/>
    <n v="103"/>
    <n v="25.11"/>
    <n v="222.7"/>
    <n v="78"/>
    <n v="18.93"/>
    <x v="843"/>
    <n v="102"/>
    <n v="7.36"/>
    <n v="12.8"/>
    <n v="3"/>
    <n v="3.46"/>
    <n v="2"/>
    <x v="0"/>
  </r>
  <r>
    <x v="14"/>
    <x v="54"/>
    <x v="1"/>
    <x v="0"/>
    <x v="0"/>
    <n v="31"/>
    <x v="859"/>
    <n v="93"/>
    <n v="51.46"/>
    <n v="240.5"/>
    <n v="119"/>
    <n v="20.440000000000001"/>
    <x v="844"/>
    <n v="103"/>
    <n v="8.73"/>
    <n v="13.6"/>
    <n v="14"/>
    <n v="3.67"/>
    <n v="3"/>
    <x v="0"/>
  </r>
  <r>
    <x v="17"/>
    <x v="35"/>
    <x v="1"/>
    <x v="0"/>
    <x v="1"/>
    <n v="0"/>
    <x v="860"/>
    <n v="84"/>
    <n v="28.85"/>
    <n v="165.9"/>
    <n v="86"/>
    <n v="14.1"/>
    <x v="845"/>
    <n v="83"/>
    <n v="8.64"/>
    <n v="12.8"/>
    <n v="6"/>
    <n v="3.46"/>
    <n v="3"/>
    <x v="0"/>
  </r>
  <r>
    <x v="50"/>
    <x v="97"/>
    <x v="2"/>
    <x v="0"/>
    <x v="1"/>
    <n v="0"/>
    <x v="244"/>
    <n v="89"/>
    <n v="38.619999999999997"/>
    <n v="194.4"/>
    <n v="106"/>
    <n v="16.52"/>
    <x v="846"/>
    <n v="126"/>
    <n v="10.95"/>
    <n v="14.9"/>
    <n v="2"/>
    <n v="4.0199999999999996"/>
    <n v="0"/>
    <x v="0"/>
  </r>
  <r>
    <x v="39"/>
    <x v="15"/>
    <x v="0"/>
    <x v="0"/>
    <x v="1"/>
    <n v="0"/>
    <x v="739"/>
    <n v="91"/>
    <n v="37.03"/>
    <n v="220.6"/>
    <n v="97"/>
    <n v="18.75"/>
    <x v="847"/>
    <n v="89"/>
    <n v="12.48"/>
    <n v="10.3"/>
    <n v="6"/>
    <n v="2.78"/>
    <n v="1"/>
    <x v="1"/>
  </r>
  <r>
    <x v="20"/>
    <x v="104"/>
    <x v="0"/>
    <x v="0"/>
    <x v="1"/>
    <n v="0"/>
    <x v="861"/>
    <n v="102"/>
    <n v="21.11"/>
    <n v="123.9"/>
    <n v="115"/>
    <n v="10.53"/>
    <x v="848"/>
    <n v="100"/>
    <n v="6.11"/>
    <n v="13.1"/>
    <n v="8"/>
    <n v="3.54"/>
    <n v="2"/>
    <x v="0"/>
  </r>
  <r>
    <x v="19"/>
    <x v="32"/>
    <x v="0"/>
    <x v="0"/>
    <x v="1"/>
    <n v="0"/>
    <x v="211"/>
    <n v="76"/>
    <n v="35.049999999999997"/>
    <n v="232.4"/>
    <n v="76"/>
    <n v="19.75"/>
    <x v="248"/>
    <n v="96"/>
    <n v="11.32"/>
    <n v="13.6"/>
    <n v="2"/>
    <n v="3.67"/>
    <n v="1"/>
    <x v="0"/>
  </r>
  <r>
    <x v="6"/>
    <x v="69"/>
    <x v="2"/>
    <x v="0"/>
    <x v="1"/>
    <n v="0"/>
    <x v="862"/>
    <n v="122"/>
    <n v="22.59"/>
    <n v="67"/>
    <n v="62"/>
    <n v="5.7"/>
    <x v="849"/>
    <n v="121"/>
    <n v="7.22"/>
    <n v="9.9"/>
    <n v="2"/>
    <n v="2.67"/>
    <n v="3"/>
    <x v="0"/>
  </r>
  <r>
    <x v="2"/>
    <x v="6"/>
    <x v="0"/>
    <x v="0"/>
    <x v="0"/>
    <n v="31"/>
    <x v="326"/>
    <n v="115"/>
    <n v="17.829999999999998"/>
    <n v="237.6"/>
    <n v="125"/>
    <n v="20.2"/>
    <x v="371"/>
    <n v="104"/>
    <n v="11.85"/>
    <n v="7.7"/>
    <n v="6"/>
    <n v="2.08"/>
    <n v="3"/>
    <x v="0"/>
  </r>
  <r>
    <x v="49"/>
    <x v="85"/>
    <x v="0"/>
    <x v="0"/>
    <x v="1"/>
    <n v="0"/>
    <x v="863"/>
    <n v="97"/>
    <n v="41.65"/>
    <n v="250.7"/>
    <n v="75"/>
    <n v="21.31"/>
    <x v="43"/>
    <n v="124"/>
    <n v="12.16"/>
    <n v="13.7"/>
    <n v="8"/>
    <n v="3.7"/>
    <n v="1"/>
    <x v="1"/>
  </r>
  <r>
    <x v="30"/>
    <x v="52"/>
    <x v="1"/>
    <x v="0"/>
    <x v="1"/>
    <n v="0"/>
    <x v="6"/>
    <n v="118"/>
    <n v="31.37"/>
    <n v="224"/>
    <n v="95"/>
    <n v="19.04"/>
    <x v="155"/>
    <n v="82"/>
    <n v="8.1199999999999992"/>
    <n v="11.6"/>
    <n v="3"/>
    <n v="3.13"/>
    <n v="1"/>
    <x v="0"/>
  </r>
  <r>
    <x v="11"/>
    <x v="121"/>
    <x v="0"/>
    <x v="0"/>
    <x v="1"/>
    <n v="0"/>
    <x v="864"/>
    <n v="66"/>
    <n v="15.22"/>
    <n v="179.3"/>
    <n v="104"/>
    <n v="15.24"/>
    <x v="453"/>
    <n v="116"/>
    <n v="10.130000000000001"/>
    <n v="12.3"/>
    <n v="1"/>
    <n v="3.32"/>
    <n v="3"/>
    <x v="0"/>
  </r>
  <r>
    <x v="13"/>
    <x v="60"/>
    <x v="0"/>
    <x v="1"/>
    <x v="1"/>
    <n v="0"/>
    <x v="865"/>
    <n v="131"/>
    <n v="40.049999999999997"/>
    <n v="194.8"/>
    <n v="107"/>
    <n v="16.559999999999999"/>
    <x v="677"/>
    <n v="93"/>
    <n v="7.68"/>
    <n v="8.6"/>
    <n v="4"/>
    <n v="2.3199999999999998"/>
    <n v="1"/>
    <x v="0"/>
  </r>
  <r>
    <x v="39"/>
    <x v="131"/>
    <x v="1"/>
    <x v="0"/>
    <x v="1"/>
    <n v="0"/>
    <x v="866"/>
    <n v="127"/>
    <n v="31.62"/>
    <n v="262.3"/>
    <n v="96"/>
    <n v="22.3"/>
    <x v="850"/>
    <n v="63"/>
    <n v="4.45"/>
    <n v="11.5"/>
    <n v="6"/>
    <n v="3.11"/>
    <n v="4"/>
    <x v="0"/>
  </r>
  <r>
    <x v="32"/>
    <x v="112"/>
    <x v="0"/>
    <x v="0"/>
    <x v="1"/>
    <n v="0"/>
    <x v="867"/>
    <n v="75"/>
    <n v="38.06"/>
    <n v="155.69999999999999"/>
    <n v="109"/>
    <n v="13.23"/>
    <x v="669"/>
    <n v="143"/>
    <n v="6.76"/>
    <n v="7.3"/>
    <n v="9"/>
    <n v="1.97"/>
    <n v="1"/>
    <x v="0"/>
  </r>
  <r>
    <x v="48"/>
    <x v="39"/>
    <x v="2"/>
    <x v="0"/>
    <x v="1"/>
    <n v="0"/>
    <x v="868"/>
    <n v="125"/>
    <n v="30.52"/>
    <n v="162.30000000000001"/>
    <n v="139"/>
    <n v="13.8"/>
    <x v="851"/>
    <n v="133"/>
    <n v="11.9"/>
    <n v="6.6"/>
    <n v="2"/>
    <n v="1.78"/>
    <n v="1"/>
    <x v="0"/>
  </r>
  <r>
    <x v="50"/>
    <x v="151"/>
    <x v="0"/>
    <x v="0"/>
    <x v="1"/>
    <n v="0"/>
    <x v="550"/>
    <n v="102"/>
    <n v="28.8"/>
    <n v="253.5"/>
    <n v="113"/>
    <n v="21.55"/>
    <x v="801"/>
    <n v="93"/>
    <n v="8.8699999999999992"/>
    <n v="8.9"/>
    <n v="5"/>
    <n v="2.4"/>
    <n v="1"/>
    <x v="0"/>
  </r>
  <r>
    <x v="49"/>
    <x v="62"/>
    <x v="1"/>
    <x v="0"/>
    <x v="1"/>
    <n v="0"/>
    <x v="634"/>
    <n v="90"/>
    <n v="20.079999999999998"/>
    <n v="144.30000000000001"/>
    <n v="77"/>
    <n v="12.27"/>
    <x v="453"/>
    <n v="86"/>
    <n v="10.130000000000001"/>
    <n v="8.1999999999999993"/>
    <n v="6"/>
    <n v="2.21"/>
    <n v="1"/>
    <x v="0"/>
  </r>
  <r>
    <x v="18"/>
    <x v="65"/>
    <x v="0"/>
    <x v="0"/>
    <x v="1"/>
    <n v="0"/>
    <x v="869"/>
    <n v="105"/>
    <n v="19.04"/>
    <n v="193.7"/>
    <n v="110"/>
    <n v="16.46"/>
    <x v="71"/>
    <n v="93"/>
    <n v="9.4"/>
    <n v="4.0999999999999996"/>
    <n v="4"/>
    <n v="1.1100000000000001"/>
    <n v="4"/>
    <x v="1"/>
  </r>
  <r>
    <x v="28"/>
    <x v="35"/>
    <x v="1"/>
    <x v="0"/>
    <x v="0"/>
    <n v="32"/>
    <x v="301"/>
    <n v="129"/>
    <n v="28.63"/>
    <n v="225.9"/>
    <n v="97"/>
    <n v="19.2"/>
    <x v="197"/>
    <n v="95"/>
    <n v="8.6300000000000008"/>
    <n v="8.5"/>
    <n v="7"/>
    <n v="2.2999999999999998"/>
    <n v="0"/>
    <x v="0"/>
  </r>
  <r>
    <x v="39"/>
    <x v="2"/>
    <x v="0"/>
    <x v="0"/>
    <x v="0"/>
    <n v="42"/>
    <x v="72"/>
    <n v="112"/>
    <n v="36.43"/>
    <n v="188.2"/>
    <n v="107"/>
    <n v="16"/>
    <x v="852"/>
    <n v="117"/>
    <n v="15.01"/>
    <n v="11.3"/>
    <n v="10"/>
    <n v="3.05"/>
    <n v="0"/>
    <x v="0"/>
  </r>
  <r>
    <x v="0"/>
    <x v="8"/>
    <x v="0"/>
    <x v="0"/>
    <x v="1"/>
    <n v="0"/>
    <x v="870"/>
    <n v="139"/>
    <n v="41.77"/>
    <n v="241.9"/>
    <n v="113"/>
    <n v="20.56"/>
    <x v="853"/>
    <n v="117"/>
    <n v="12.84"/>
    <n v="4.2"/>
    <n v="5"/>
    <n v="1.1299999999999999"/>
    <n v="4"/>
    <x v="1"/>
  </r>
  <r>
    <x v="47"/>
    <x v="142"/>
    <x v="0"/>
    <x v="1"/>
    <x v="0"/>
    <n v="43"/>
    <x v="871"/>
    <n v="96"/>
    <n v="24.28"/>
    <n v="272.3"/>
    <n v="100"/>
    <n v="23.15"/>
    <x v="202"/>
    <n v="105"/>
    <n v="8.6999999999999993"/>
    <n v="8.9"/>
    <n v="4"/>
    <n v="2.4"/>
    <n v="1"/>
    <x v="0"/>
  </r>
  <r>
    <x v="4"/>
    <x v="25"/>
    <x v="0"/>
    <x v="0"/>
    <x v="1"/>
    <n v="0"/>
    <x v="872"/>
    <n v="115"/>
    <n v="34.409999999999997"/>
    <n v="230.7"/>
    <n v="115"/>
    <n v="19.61"/>
    <x v="618"/>
    <n v="127"/>
    <n v="9.09"/>
    <n v="10.199999999999999"/>
    <n v="2"/>
    <n v="2.75"/>
    <n v="3"/>
    <x v="0"/>
  </r>
  <r>
    <x v="26"/>
    <x v="21"/>
    <x v="0"/>
    <x v="0"/>
    <x v="1"/>
    <n v="0"/>
    <x v="138"/>
    <n v="119"/>
    <n v="19.86"/>
    <n v="123.1"/>
    <n v="123"/>
    <n v="10.46"/>
    <x v="401"/>
    <n v="101"/>
    <n v="9.7899999999999991"/>
    <n v="12"/>
    <n v="2"/>
    <n v="3.24"/>
    <n v="1"/>
    <x v="0"/>
  </r>
  <r>
    <x v="1"/>
    <x v="107"/>
    <x v="2"/>
    <x v="0"/>
    <x v="1"/>
    <n v="0"/>
    <x v="363"/>
    <n v="110"/>
    <n v="26.47"/>
    <n v="260.3"/>
    <n v="103"/>
    <n v="22.13"/>
    <x v="188"/>
    <n v="98"/>
    <n v="8.65"/>
    <n v="11"/>
    <n v="1"/>
    <n v="2.97"/>
    <n v="1"/>
    <x v="0"/>
  </r>
  <r>
    <x v="39"/>
    <x v="145"/>
    <x v="0"/>
    <x v="0"/>
    <x v="0"/>
    <n v="21"/>
    <x v="486"/>
    <n v="113"/>
    <n v="23.48"/>
    <n v="260.10000000000002"/>
    <n v="83"/>
    <n v="22.11"/>
    <x v="854"/>
    <n v="118"/>
    <n v="6.09"/>
    <n v="8.1999999999999993"/>
    <n v="2"/>
    <n v="2.21"/>
    <n v="2"/>
    <x v="0"/>
  </r>
  <r>
    <x v="49"/>
    <x v="7"/>
    <x v="1"/>
    <x v="0"/>
    <x v="1"/>
    <n v="0"/>
    <x v="873"/>
    <n v="108"/>
    <n v="8.82"/>
    <n v="162"/>
    <n v="83"/>
    <n v="13.77"/>
    <x v="364"/>
    <n v="115"/>
    <n v="10.06"/>
    <n v="10.1"/>
    <n v="3"/>
    <n v="2.73"/>
    <n v="3"/>
    <x v="0"/>
  </r>
  <r>
    <x v="32"/>
    <x v="22"/>
    <x v="0"/>
    <x v="0"/>
    <x v="0"/>
    <n v="35"/>
    <x v="317"/>
    <n v="98"/>
    <n v="29.16"/>
    <n v="153.1"/>
    <n v="127"/>
    <n v="13.01"/>
    <x v="855"/>
    <n v="125"/>
    <n v="7.45"/>
    <n v="7.1"/>
    <n v="3"/>
    <n v="1.92"/>
    <n v="0"/>
    <x v="0"/>
  </r>
  <r>
    <x v="0"/>
    <x v="60"/>
    <x v="2"/>
    <x v="0"/>
    <x v="1"/>
    <n v="0"/>
    <x v="266"/>
    <n v="62"/>
    <n v="33"/>
    <n v="227.2"/>
    <n v="54"/>
    <n v="19.309999999999999"/>
    <x v="164"/>
    <n v="115"/>
    <n v="8.57"/>
    <n v="15.3"/>
    <n v="4"/>
    <n v="4.13"/>
    <n v="1"/>
    <x v="0"/>
  </r>
  <r>
    <x v="11"/>
    <x v="46"/>
    <x v="2"/>
    <x v="0"/>
    <x v="1"/>
    <n v="0"/>
    <x v="874"/>
    <n v="105"/>
    <n v="19.670000000000002"/>
    <n v="127.8"/>
    <n v="113"/>
    <n v="10.86"/>
    <x v="856"/>
    <n v="91"/>
    <n v="4.84"/>
    <n v="9.3000000000000007"/>
    <n v="6"/>
    <n v="2.5099999999999998"/>
    <n v="1"/>
    <x v="0"/>
  </r>
  <r>
    <x v="2"/>
    <x v="116"/>
    <x v="0"/>
    <x v="0"/>
    <x v="1"/>
    <n v="0"/>
    <x v="875"/>
    <n v="85"/>
    <n v="45.85"/>
    <n v="207.6"/>
    <n v="86"/>
    <n v="17.649999999999999"/>
    <x v="217"/>
    <n v="107"/>
    <n v="9.64"/>
    <n v="4.5"/>
    <n v="15"/>
    <n v="1.22"/>
    <n v="3"/>
    <x v="1"/>
  </r>
  <r>
    <x v="33"/>
    <x v="95"/>
    <x v="0"/>
    <x v="0"/>
    <x v="1"/>
    <n v="0"/>
    <x v="690"/>
    <n v="107"/>
    <n v="41.89"/>
    <n v="228.1"/>
    <n v="124"/>
    <n v="19.39"/>
    <x v="857"/>
    <n v="95"/>
    <n v="7.49"/>
    <n v="9.1"/>
    <n v="8"/>
    <n v="2.46"/>
    <n v="0"/>
    <x v="0"/>
  </r>
  <r>
    <x v="20"/>
    <x v="102"/>
    <x v="2"/>
    <x v="0"/>
    <x v="1"/>
    <n v="0"/>
    <x v="392"/>
    <n v="121"/>
    <n v="38.659999999999997"/>
    <n v="268.5"/>
    <n v="89"/>
    <n v="22.82"/>
    <x v="858"/>
    <n v="82"/>
    <n v="6.45"/>
    <n v="13"/>
    <n v="4"/>
    <n v="3.51"/>
    <n v="1"/>
    <x v="0"/>
  </r>
  <r>
    <x v="30"/>
    <x v="78"/>
    <x v="0"/>
    <x v="0"/>
    <x v="1"/>
    <n v="0"/>
    <x v="133"/>
    <n v="110"/>
    <n v="32.270000000000003"/>
    <n v="115.5"/>
    <n v="83"/>
    <n v="9.82"/>
    <x v="859"/>
    <n v="103"/>
    <n v="8.61"/>
    <n v="12.2"/>
    <n v="4"/>
    <n v="3.29"/>
    <n v="0"/>
    <x v="0"/>
  </r>
  <r>
    <x v="24"/>
    <x v="141"/>
    <x v="0"/>
    <x v="1"/>
    <x v="0"/>
    <n v="27"/>
    <x v="677"/>
    <n v="124"/>
    <n v="32.11"/>
    <n v="160.9"/>
    <n v="102"/>
    <n v="13.68"/>
    <x v="860"/>
    <n v="100"/>
    <n v="8.9"/>
    <n v="11.5"/>
    <n v="5"/>
    <n v="3.11"/>
    <n v="4"/>
    <x v="0"/>
  </r>
  <r>
    <x v="39"/>
    <x v="116"/>
    <x v="2"/>
    <x v="0"/>
    <x v="1"/>
    <n v="0"/>
    <x v="852"/>
    <n v="0"/>
    <n v="0"/>
    <n v="192.1"/>
    <n v="119"/>
    <n v="16.329999999999998"/>
    <x v="313"/>
    <n v="95"/>
    <n v="7.6"/>
    <n v="7.2"/>
    <n v="4"/>
    <n v="1.94"/>
    <n v="1"/>
    <x v="0"/>
  </r>
  <r>
    <x v="14"/>
    <x v="28"/>
    <x v="1"/>
    <x v="0"/>
    <x v="0"/>
    <n v="19"/>
    <x v="561"/>
    <n v="87"/>
    <n v="18.79"/>
    <n v="227.8"/>
    <n v="97"/>
    <n v="19.36"/>
    <x v="498"/>
    <n v="84"/>
    <n v="10.96"/>
    <n v="11"/>
    <n v="4"/>
    <n v="2.97"/>
    <n v="1"/>
    <x v="0"/>
  </r>
  <r>
    <x v="17"/>
    <x v="130"/>
    <x v="1"/>
    <x v="0"/>
    <x v="1"/>
    <n v="0"/>
    <x v="876"/>
    <n v="116"/>
    <n v="28.49"/>
    <n v="219.2"/>
    <n v="112"/>
    <n v="18.63"/>
    <x v="465"/>
    <n v="94"/>
    <n v="9.7200000000000006"/>
    <n v="11.7"/>
    <n v="2"/>
    <n v="3.16"/>
    <n v="4"/>
    <x v="0"/>
  </r>
  <r>
    <x v="13"/>
    <x v="85"/>
    <x v="0"/>
    <x v="0"/>
    <x v="1"/>
    <n v="0"/>
    <x v="877"/>
    <n v="90"/>
    <n v="22.44"/>
    <n v="197.5"/>
    <n v="75"/>
    <n v="16.79"/>
    <x v="664"/>
    <n v="114"/>
    <n v="7.91"/>
    <n v="0"/>
    <n v="0"/>
    <n v="0"/>
    <n v="3"/>
    <x v="0"/>
  </r>
  <r>
    <x v="44"/>
    <x v="58"/>
    <x v="0"/>
    <x v="0"/>
    <x v="1"/>
    <n v="0"/>
    <x v="178"/>
    <n v="86"/>
    <n v="36.28"/>
    <n v="204.7"/>
    <n v="77"/>
    <n v="17.399999999999999"/>
    <x v="861"/>
    <n v="101"/>
    <n v="11.55"/>
    <n v="5.7"/>
    <n v="4"/>
    <n v="1.54"/>
    <n v="1"/>
    <x v="0"/>
  </r>
  <r>
    <x v="40"/>
    <x v="49"/>
    <x v="2"/>
    <x v="0"/>
    <x v="1"/>
    <n v="0"/>
    <x v="666"/>
    <n v="120"/>
    <n v="29.82"/>
    <n v="98.3"/>
    <n v="71"/>
    <n v="8.36"/>
    <x v="862"/>
    <n v="93"/>
    <n v="9.09"/>
    <n v="10.6"/>
    <n v="1"/>
    <n v="2.86"/>
    <n v="0"/>
    <x v="0"/>
  </r>
  <r>
    <x v="37"/>
    <x v="137"/>
    <x v="2"/>
    <x v="0"/>
    <x v="0"/>
    <n v="39"/>
    <x v="878"/>
    <n v="113"/>
    <n v="14.04"/>
    <n v="224.4"/>
    <n v="63"/>
    <n v="19.07"/>
    <x v="863"/>
    <n v="88"/>
    <n v="7.36"/>
    <n v="9.5"/>
    <n v="1"/>
    <n v="2.57"/>
    <n v="3"/>
    <x v="0"/>
  </r>
  <r>
    <x v="10"/>
    <x v="41"/>
    <x v="2"/>
    <x v="0"/>
    <x v="1"/>
    <n v="0"/>
    <x v="879"/>
    <n v="80"/>
    <n v="24.34"/>
    <n v="88.1"/>
    <n v="94"/>
    <n v="7.49"/>
    <x v="186"/>
    <n v="135"/>
    <n v="10.49"/>
    <n v="8.8000000000000007"/>
    <n v="7"/>
    <n v="2.38"/>
    <n v="4"/>
    <x v="1"/>
  </r>
  <r>
    <x v="4"/>
    <x v="112"/>
    <x v="0"/>
    <x v="0"/>
    <x v="1"/>
    <n v="0"/>
    <x v="880"/>
    <n v="139"/>
    <n v="21.34"/>
    <n v="269.8"/>
    <n v="93"/>
    <n v="22.93"/>
    <x v="864"/>
    <n v="110"/>
    <n v="10.61"/>
    <n v="8.9"/>
    <n v="8"/>
    <n v="2.4"/>
    <n v="1"/>
    <x v="0"/>
  </r>
  <r>
    <x v="42"/>
    <x v="15"/>
    <x v="0"/>
    <x v="0"/>
    <x v="0"/>
    <n v="31"/>
    <x v="881"/>
    <n v="105"/>
    <n v="13.99"/>
    <n v="256.10000000000002"/>
    <n v="91"/>
    <n v="21.77"/>
    <x v="822"/>
    <n v="98"/>
    <n v="10.33"/>
    <n v="11.8"/>
    <n v="2"/>
    <n v="3.19"/>
    <n v="6"/>
    <x v="1"/>
  </r>
  <r>
    <x v="36"/>
    <x v="191"/>
    <x v="1"/>
    <x v="0"/>
    <x v="1"/>
    <n v="0"/>
    <x v="882"/>
    <n v="104"/>
    <n v="28.15"/>
    <n v="195.9"/>
    <n v="115"/>
    <n v="16.649999999999999"/>
    <x v="484"/>
    <n v="77"/>
    <n v="5.32"/>
    <n v="11.8"/>
    <n v="3"/>
    <n v="3.19"/>
    <n v="1"/>
    <x v="0"/>
  </r>
  <r>
    <x v="21"/>
    <x v="139"/>
    <x v="1"/>
    <x v="0"/>
    <x v="1"/>
    <n v="0"/>
    <x v="802"/>
    <n v="91"/>
    <n v="27.56"/>
    <n v="212.1"/>
    <n v="94"/>
    <n v="18.03"/>
    <x v="865"/>
    <n v="78"/>
    <n v="11.72"/>
    <n v="12.2"/>
    <n v="5"/>
    <n v="3.29"/>
    <n v="1"/>
    <x v="0"/>
  </r>
  <r>
    <x v="33"/>
    <x v="78"/>
    <x v="2"/>
    <x v="0"/>
    <x v="1"/>
    <n v="0"/>
    <x v="631"/>
    <n v="84"/>
    <n v="28.32"/>
    <n v="192.4"/>
    <n v="91"/>
    <n v="16.350000000000001"/>
    <x v="866"/>
    <n v="115"/>
    <n v="7.56"/>
    <n v="7.7"/>
    <n v="6"/>
    <n v="2.08"/>
    <n v="1"/>
    <x v="0"/>
  </r>
  <r>
    <x v="10"/>
    <x v="100"/>
    <x v="0"/>
    <x v="0"/>
    <x v="0"/>
    <n v="24"/>
    <x v="673"/>
    <n v="60"/>
    <n v="23.1"/>
    <n v="233.2"/>
    <n v="78"/>
    <n v="19.82"/>
    <x v="461"/>
    <n v="121"/>
    <n v="9.48"/>
    <n v="9.4"/>
    <n v="4"/>
    <n v="2.54"/>
    <n v="1"/>
    <x v="0"/>
  </r>
  <r>
    <x v="32"/>
    <x v="11"/>
    <x v="1"/>
    <x v="0"/>
    <x v="0"/>
    <n v="20"/>
    <x v="883"/>
    <n v="78"/>
    <n v="28.17"/>
    <n v="215.6"/>
    <n v="94"/>
    <n v="18.329999999999998"/>
    <x v="867"/>
    <n v="91"/>
    <n v="10.95"/>
    <n v="9.8000000000000007"/>
    <n v="6"/>
    <n v="2.65"/>
    <n v="0"/>
    <x v="0"/>
  </r>
  <r>
    <x v="13"/>
    <x v="178"/>
    <x v="0"/>
    <x v="0"/>
    <x v="1"/>
    <n v="0"/>
    <x v="884"/>
    <n v="90"/>
    <n v="29.94"/>
    <n v="174.9"/>
    <n v="106"/>
    <n v="14.87"/>
    <x v="566"/>
    <n v="134"/>
    <n v="10.56"/>
    <n v="9.6999999999999993"/>
    <n v="4"/>
    <n v="2.62"/>
    <n v="1"/>
    <x v="0"/>
  </r>
  <r>
    <x v="5"/>
    <x v="63"/>
    <x v="2"/>
    <x v="0"/>
    <x v="1"/>
    <n v="0"/>
    <x v="319"/>
    <n v="89"/>
    <n v="24.19"/>
    <n v="204.5"/>
    <n v="95"/>
    <n v="17.38"/>
    <x v="868"/>
    <n v="114"/>
    <n v="9.14"/>
    <n v="9.1"/>
    <n v="1"/>
    <n v="2.46"/>
    <n v="0"/>
    <x v="0"/>
  </r>
  <r>
    <x v="22"/>
    <x v="7"/>
    <x v="1"/>
    <x v="0"/>
    <x v="1"/>
    <n v="0"/>
    <x v="885"/>
    <n v="74"/>
    <n v="14.14"/>
    <n v="190.6"/>
    <n v="104"/>
    <n v="16.2"/>
    <x v="869"/>
    <n v="79"/>
    <n v="6.77"/>
    <n v="10.7"/>
    <n v="7"/>
    <n v="2.89"/>
    <n v="1"/>
    <x v="0"/>
  </r>
  <r>
    <x v="0"/>
    <x v="186"/>
    <x v="0"/>
    <x v="1"/>
    <x v="0"/>
    <n v="37"/>
    <x v="886"/>
    <n v="101"/>
    <n v="39.950000000000003"/>
    <n v="183.3"/>
    <n v="79"/>
    <n v="15.58"/>
    <x v="870"/>
    <n v="106"/>
    <n v="6.29"/>
    <n v="5.7"/>
    <n v="7"/>
    <n v="1.54"/>
    <n v="2"/>
    <x v="0"/>
  </r>
  <r>
    <x v="36"/>
    <x v="8"/>
    <x v="0"/>
    <x v="0"/>
    <x v="1"/>
    <n v="0"/>
    <x v="887"/>
    <n v="95"/>
    <n v="17.97"/>
    <n v="141.80000000000001"/>
    <n v="100"/>
    <n v="12.05"/>
    <x v="155"/>
    <n v="105"/>
    <n v="8.1199999999999992"/>
    <n v="6.6"/>
    <n v="12"/>
    <n v="1.78"/>
    <n v="2"/>
    <x v="0"/>
  </r>
  <r>
    <x v="28"/>
    <x v="40"/>
    <x v="0"/>
    <x v="1"/>
    <x v="1"/>
    <n v="0"/>
    <x v="366"/>
    <n v="68"/>
    <n v="25.4"/>
    <n v="171.9"/>
    <n v="98"/>
    <n v="14.61"/>
    <x v="622"/>
    <n v="97"/>
    <n v="9.65"/>
    <n v="17.899999999999999"/>
    <n v="3"/>
    <n v="4.83"/>
    <n v="3"/>
    <x v="1"/>
  </r>
  <r>
    <x v="35"/>
    <x v="167"/>
    <x v="0"/>
    <x v="0"/>
    <x v="0"/>
    <n v="20"/>
    <x v="487"/>
    <n v="81"/>
    <n v="45"/>
    <n v="216.5"/>
    <n v="110"/>
    <n v="18.399999999999999"/>
    <x v="871"/>
    <n v="102"/>
    <n v="9.48"/>
    <n v="10.4"/>
    <n v="7"/>
    <n v="2.81"/>
    <n v="0"/>
    <x v="0"/>
  </r>
  <r>
    <x v="19"/>
    <x v="0"/>
    <x v="2"/>
    <x v="0"/>
    <x v="0"/>
    <n v="31"/>
    <x v="888"/>
    <n v="45"/>
    <n v="27.25"/>
    <n v="221.5"/>
    <n v="70"/>
    <n v="18.829999999999998"/>
    <x v="809"/>
    <n v="109"/>
    <n v="11.77"/>
    <n v="5.6"/>
    <n v="1"/>
    <n v="1.51"/>
    <n v="1"/>
    <x v="0"/>
  </r>
  <r>
    <x v="19"/>
    <x v="76"/>
    <x v="0"/>
    <x v="1"/>
    <x v="0"/>
    <n v="28"/>
    <x v="889"/>
    <n v="117"/>
    <n v="16.3"/>
    <n v="159.5"/>
    <n v="131"/>
    <n v="13.56"/>
    <x v="872"/>
    <n v="132"/>
    <n v="6.88"/>
    <n v="10.4"/>
    <n v="3"/>
    <n v="2.81"/>
    <n v="1"/>
    <x v="0"/>
  </r>
  <r>
    <x v="34"/>
    <x v="26"/>
    <x v="1"/>
    <x v="0"/>
    <x v="1"/>
    <n v="0"/>
    <x v="890"/>
    <n v="77"/>
    <n v="23.92"/>
    <n v="195.2"/>
    <n v="114"/>
    <n v="16.59"/>
    <x v="873"/>
    <n v="107"/>
    <n v="11.38"/>
    <n v="11.7"/>
    <n v="5"/>
    <n v="3.16"/>
    <n v="0"/>
    <x v="0"/>
  </r>
  <r>
    <x v="36"/>
    <x v="132"/>
    <x v="2"/>
    <x v="0"/>
    <x v="1"/>
    <n v="0"/>
    <x v="891"/>
    <n v="148"/>
    <n v="20.350000000000001"/>
    <n v="231.8"/>
    <n v="96"/>
    <n v="19.7"/>
    <x v="874"/>
    <n v="113"/>
    <n v="10"/>
    <n v="4.5999999999999996"/>
    <n v="2"/>
    <n v="1.24"/>
    <n v="2"/>
    <x v="0"/>
  </r>
  <r>
    <x v="13"/>
    <x v="112"/>
    <x v="0"/>
    <x v="0"/>
    <x v="0"/>
    <n v="30"/>
    <x v="892"/>
    <n v="84"/>
    <n v="16.98"/>
    <n v="263.5"/>
    <n v="125"/>
    <n v="22.4"/>
    <x v="875"/>
    <n v="90"/>
    <n v="11.46"/>
    <n v="9.8000000000000007"/>
    <n v="7"/>
    <n v="2.65"/>
    <n v="2"/>
    <x v="0"/>
  </r>
  <r>
    <x v="8"/>
    <x v="165"/>
    <x v="0"/>
    <x v="0"/>
    <x v="1"/>
    <n v="0"/>
    <x v="893"/>
    <n v="108"/>
    <n v="42.65"/>
    <n v="171.4"/>
    <n v="100"/>
    <n v="14.57"/>
    <x v="54"/>
    <n v="85"/>
    <n v="6.69"/>
    <n v="9.6"/>
    <n v="6"/>
    <n v="2.59"/>
    <n v="2"/>
    <x v="0"/>
  </r>
  <r>
    <x v="43"/>
    <x v="39"/>
    <x v="0"/>
    <x v="1"/>
    <x v="1"/>
    <n v="0"/>
    <x v="894"/>
    <n v="117"/>
    <n v="34.1"/>
    <n v="289.5"/>
    <n v="120"/>
    <n v="24.61"/>
    <x v="876"/>
    <n v="95"/>
    <n v="4.42"/>
    <n v="11.2"/>
    <n v="5"/>
    <n v="3.02"/>
    <n v="2"/>
    <x v="0"/>
  </r>
  <r>
    <x v="6"/>
    <x v="182"/>
    <x v="2"/>
    <x v="0"/>
    <x v="0"/>
    <n v="38"/>
    <x v="609"/>
    <n v="130"/>
    <n v="35.67"/>
    <n v="196.6"/>
    <n v="84"/>
    <n v="16.71"/>
    <x v="877"/>
    <n v="79"/>
    <n v="10.49"/>
    <n v="7"/>
    <n v="7"/>
    <n v="1.89"/>
    <n v="1"/>
    <x v="0"/>
  </r>
  <r>
    <x v="6"/>
    <x v="119"/>
    <x v="0"/>
    <x v="0"/>
    <x v="0"/>
    <n v="34"/>
    <x v="895"/>
    <n v="70"/>
    <n v="33.659999999999997"/>
    <n v="273.7"/>
    <n v="121"/>
    <n v="23.26"/>
    <x v="878"/>
    <n v="71"/>
    <n v="9.81"/>
    <n v="7.6"/>
    <n v="4"/>
    <n v="2.0499999999999998"/>
    <n v="1"/>
    <x v="0"/>
  </r>
  <r>
    <x v="1"/>
    <x v="76"/>
    <x v="2"/>
    <x v="0"/>
    <x v="1"/>
    <n v="0"/>
    <x v="452"/>
    <n v="107"/>
    <n v="40.770000000000003"/>
    <n v="128.9"/>
    <n v="121"/>
    <n v="10.96"/>
    <x v="160"/>
    <n v="110"/>
    <n v="11.25"/>
    <n v="11.3"/>
    <n v="5"/>
    <n v="3.05"/>
    <n v="1"/>
    <x v="0"/>
  </r>
  <r>
    <x v="28"/>
    <x v="134"/>
    <x v="2"/>
    <x v="0"/>
    <x v="1"/>
    <n v="0"/>
    <x v="709"/>
    <n v="107"/>
    <n v="37.549999999999997"/>
    <n v="192.2"/>
    <n v="97"/>
    <n v="16.34"/>
    <x v="879"/>
    <n v="74"/>
    <n v="7.25"/>
    <n v="12.2"/>
    <n v="2"/>
    <n v="3.29"/>
    <n v="1"/>
    <x v="0"/>
  </r>
  <r>
    <x v="28"/>
    <x v="82"/>
    <x v="2"/>
    <x v="0"/>
    <x v="0"/>
    <n v="26"/>
    <x v="896"/>
    <n v="117"/>
    <n v="38.49"/>
    <n v="234.7"/>
    <n v="97"/>
    <n v="19.95"/>
    <x v="880"/>
    <n v="82"/>
    <n v="6.01"/>
    <n v="10.8"/>
    <n v="7"/>
    <n v="2.92"/>
    <n v="1"/>
    <x v="0"/>
  </r>
  <r>
    <x v="50"/>
    <x v="37"/>
    <x v="2"/>
    <x v="0"/>
    <x v="1"/>
    <n v="0"/>
    <x v="517"/>
    <n v="99"/>
    <n v="34.54"/>
    <n v="235.8"/>
    <n v="131"/>
    <n v="20.04"/>
    <x v="881"/>
    <n v="112"/>
    <n v="10.119999999999999"/>
    <n v="15.1"/>
    <n v="6"/>
    <n v="4.08"/>
    <n v="2"/>
    <x v="0"/>
  </r>
  <r>
    <x v="39"/>
    <x v="66"/>
    <x v="0"/>
    <x v="0"/>
    <x v="1"/>
    <n v="0"/>
    <x v="897"/>
    <n v="115"/>
    <n v="23.24"/>
    <n v="243.1"/>
    <n v="137"/>
    <n v="20.66"/>
    <x v="882"/>
    <n v="110"/>
    <n v="8.5"/>
    <n v="8.6"/>
    <n v="4"/>
    <n v="2.3199999999999998"/>
    <n v="0"/>
    <x v="0"/>
  </r>
  <r>
    <x v="34"/>
    <x v="27"/>
    <x v="1"/>
    <x v="0"/>
    <x v="1"/>
    <n v="0"/>
    <x v="898"/>
    <n v="97"/>
    <n v="25.94"/>
    <n v="208.9"/>
    <n v="85"/>
    <n v="17.760000000000002"/>
    <x v="154"/>
    <n v="99"/>
    <n v="5.36"/>
    <n v="5"/>
    <n v="10"/>
    <n v="1.35"/>
    <n v="1"/>
    <x v="0"/>
  </r>
  <r>
    <x v="33"/>
    <x v="161"/>
    <x v="1"/>
    <x v="0"/>
    <x v="0"/>
    <n v="47"/>
    <x v="899"/>
    <n v="102"/>
    <n v="46.73"/>
    <n v="186.6"/>
    <n v="118"/>
    <n v="15.86"/>
    <x v="161"/>
    <n v="123"/>
    <n v="11.03"/>
    <n v="8.8000000000000007"/>
    <n v="2"/>
    <n v="2.38"/>
    <n v="1"/>
    <x v="0"/>
  </r>
  <r>
    <x v="6"/>
    <x v="134"/>
    <x v="0"/>
    <x v="0"/>
    <x v="1"/>
    <n v="0"/>
    <x v="365"/>
    <n v="99"/>
    <n v="37.79"/>
    <n v="146.19999999999999"/>
    <n v="82"/>
    <n v="12.43"/>
    <x v="883"/>
    <n v="82"/>
    <n v="12.4"/>
    <n v="8.9"/>
    <n v="4"/>
    <n v="2.4"/>
    <n v="3"/>
    <x v="0"/>
  </r>
  <r>
    <x v="12"/>
    <x v="132"/>
    <x v="2"/>
    <x v="0"/>
    <x v="0"/>
    <n v="8"/>
    <x v="900"/>
    <n v="104"/>
    <n v="37.83"/>
    <n v="171.5"/>
    <n v="94"/>
    <n v="14.58"/>
    <x v="884"/>
    <n v="114"/>
    <n v="16.989999999999998"/>
    <n v="9.6999999999999993"/>
    <n v="2"/>
    <n v="2.62"/>
    <n v="1"/>
    <x v="0"/>
  </r>
  <r>
    <x v="5"/>
    <x v="18"/>
    <x v="0"/>
    <x v="0"/>
    <x v="0"/>
    <n v="28"/>
    <x v="10"/>
    <n v="104"/>
    <n v="21.9"/>
    <n v="157.30000000000001"/>
    <n v="52"/>
    <n v="13.37"/>
    <x v="885"/>
    <n v="76"/>
    <n v="6.63"/>
    <n v="10.3"/>
    <n v="2"/>
    <n v="2.78"/>
    <n v="2"/>
    <x v="0"/>
  </r>
  <r>
    <x v="23"/>
    <x v="31"/>
    <x v="0"/>
    <x v="0"/>
    <x v="1"/>
    <n v="0"/>
    <x v="901"/>
    <n v="105"/>
    <n v="29.63"/>
    <n v="171.3"/>
    <n v="107"/>
    <n v="14.56"/>
    <x v="97"/>
    <n v="131"/>
    <n v="9.94"/>
    <n v="8.3000000000000007"/>
    <n v="2"/>
    <n v="2.2400000000000002"/>
    <n v="0"/>
    <x v="0"/>
  </r>
  <r>
    <x v="15"/>
    <x v="77"/>
    <x v="0"/>
    <x v="0"/>
    <x v="1"/>
    <n v="0"/>
    <x v="484"/>
    <n v="110"/>
    <n v="41.23"/>
    <n v="162.30000000000001"/>
    <n v="140"/>
    <n v="13.8"/>
    <x v="886"/>
    <n v="86"/>
    <n v="8.2799999999999994"/>
    <n v="7.8"/>
    <n v="3"/>
    <n v="2.11"/>
    <n v="4"/>
    <x v="0"/>
  </r>
  <r>
    <x v="16"/>
    <x v="192"/>
    <x v="0"/>
    <x v="0"/>
    <x v="1"/>
    <n v="0"/>
    <x v="323"/>
    <n v="101"/>
    <n v="37.67"/>
    <n v="285.2"/>
    <n v="50"/>
    <n v="24.24"/>
    <x v="887"/>
    <n v="83"/>
    <n v="7.53"/>
    <n v="12.7"/>
    <n v="6"/>
    <n v="3.43"/>
    <n v="4"/>
    <x v="0"/>
  </r>
  <r>
    <x v="37"/>
    <x v="67"/>
    <x v="1"/>
    <x v="0"/>
    <x v="1"/>
    <n v="0"/>
    <x v="374"/>
    <n v="100"/>
    <n v="19.43"/>
    <n v="221.1"/>
    <n v="103"/>
    <n v="18.79"/>
    <x v="888"/>
    <n v="88"/>
    <n v="5.68"/>
    <n v="10.9"/>
    <n v="9"/>
    <n v="2.94"/>
    <n v="0"/>
    <x v="0"/>
  </r>
  <r>
    <x v="13"/>
    <x v="16"/>
    <x v="2"/>
    <x v="0"/>
    <x v="1"/>
    <n v="0"/>
    <x v="902"/>
    <n v="136"/>
    <n v="24.63"/>
    <n v="151.30000000000001"/>
    <n v="115"/>
    <n v="12.86"/>
    <x v="889"/>
    <n v="73"/>
    <n v="11.36"/>
    <n v="12.3"/>
    <n v="3"/>
    <n v="3.32"/>
    <n v="2"/>
    <x v="0"/>
  </r>
  <r>
    <x v="30"/>
    <x v="102"/>
    <x v="0"/>
    <x v="0"/>
    <x v="0"/>
    <n v="40"/>
    <x v="903"/>
    <n v="111"/>
    <n v="40.21"/>
    <n v="117"/>
    <n v="110"/>
    <n v="9.9499999999999993"/>
    <x v="890"/>
    <n v="115"/>
    <n v="9.9499999999999993"/>
    <n v="8.1"/>
    <n v="3"/>
    <n v="2.19"/>
    <n v="2"/>
    <x v="0"/>
  </r>
  <r>
    <x v="30"/>
    <x v="139"/>
    <x v="1"/>
    <x v="0"/>
    <x v="0"/>
    <n v="44"/>
    <x v="789"/>
    <n v="80"/>
    <n v="29.58"/>
    <n v="209.4"/>
    <n v="113"/>
    <n v="17.8"/>
    <x v="651"/>
    <n v="87"/>
    <n v="10.08"/>
    <n v="14.1"/>
    <n v="7"/>
    <n v="3.81"/>
    <n v="2"/>
    <x v="1"/>
  </r>
  <r>
    <x v="4"/>
    <x v="100"/>
    <x v="1"/>
    <x v="0"/>
    <x v="1"/>
    <n v="0"/>
    <x v="904"/>
    <n v="95"/>
    <n v="18.62"/>
    <n v="332.1"/>
    <n v="48"/>
    <n v="28.23"/>
    <x v="891"/>
    <n v="108"/>
    <n v="11.64"/>
    <n v="6.6"/>
    <n v="7"/>
    <n v="1.78"/>
    <n v="1"/>
    <x v="0"/>
  </r>
  <r>
    <x v="20"/>
    <x v="98"/>
    <x v="0"/>
    <x v="0"/>
    <x v="1"/>
    <n v="0"/>
    <x v="905"/>
    <n v="113"/>
    <n v="22.68"/>
    <n v="121"/>
    <n v="92"/>
    <n v="10.29"/>
    <x v="875"/>
    <n v="129"/>
    <n v="11.46"/>
    <n v="5.9"/>
    <n v="4"/>
    <n v="1.59"/>
    <n v="1"/>
    <x v="0"/>
  </r>
  <r>
    <x v="24"/>
    <x v="41"/>
    <x v="1"/>
    <x v="0"/>
    <x v="1"/>
    <n v="0"/>
    <x v="906"/>
    <n v="94"/>
    <n v="23.31"/>
    <n v="209.8"/>
    <n v="83"/>
    <n v="17.829999999999998"/>
    <x v="892"/>
    <n v="114"/>
    <n v="10.73"/>
    <n v="8.6"/>
    <n v="4"/>
    <n v="2.3199999999999998"/>
    <n v="1"/>
    <x v="0"/>
  </r>
  <r>
    <x v="13"/>
    <x v="11"/>
    <x v="0"/>
    <x v="0"/>
    <x v="1"/>
    <n v="0"/>
    <x v="111"/>
    <n v="88"/>
    <n v="33.49"/>
    <n v="190.4"/>
    <n v="68"/>
    <n v="16.18"/>
    <x v="893"/>
    <n v="104"/>
    <n v="9.5399999999999991"/>
    <n v="16.100000000000001"/>
    <n v="8"/>
    <n v="4.3499999999999996"/>
    <n v="0"/>
    <x v="0"/>
  </r>
  <r>
    <x v="10"/>
    <x v="62"/>
    <x v="0"/>
    <x v="0"/>
    <x v="1"/>
    <n v="0"/>
    <x v="155"/>
    <n v="160"/>
    <n v="33.68"/>
    <n v="156.69999999999999"/>
    <n v="87"/>
    <n v="13.32"/>
    <x v="352"/>
    <n v="76"/>
    <n v="8.19"/>
    <n v="9.3000000000000007"/>
    <n v="3"/>
    <n v="2.5099999999999998"/>
    <n v="3"/>
    <x v="0"/>
  </r>
  <r>
    <x v="18"/>
    <x v="79"/>
    <x v="1"/>
    <x v="0"/>
    <x v="1"/>
    <n v="0"/>
    <x v="907"/>
    <n v="78"/>
    <n v="6.72"/>
    <n v="264.3"/>
    <n v="106"/>
    <n v="22.47"/>
    <x v="894"/>
    <n v="90"/>
    <n v="8.36"/>
    <n v="10"/>
    <n v="6"/>
    <n v="2.7"/>
    <n v="0"/>
    <x v="0"/>
  </r>
  <r>
    <x v="16"/>
    <x v="167"/>
    <x v="1"/>
    <x v="0"/>
    <x v="1"/>
    <n v="0"/>
    <x v="908"/>
    <n v="107"/>
    <n v="33.92"/>
    <n v="207.5"/>
    <n v="110"/>
    <n v="17.64"/>
    <x v="895"/>
    <n v="123"/>
    <n v="3.78"/>
    <n v="8.1"/>
    <n v="4"/>
    <n v="2.19"/>
    <n v="2"/>
    <x v="0"/>
  </r>
  <r>
    <x v="12"/>
    <x v="137"/>
    <x v="0"/>
    <x v="0"/>
    <x v="1"/>
    <n v="0"/>
    <x v="909"/>
    <n v="93"/>
    <n v="26.66"/>
    <n v="215.8"/>
    <n v="68"/>
    <n v="18.34"/>
    <x v="166"/>
    <n v="77"/>
    <n v="10.050000000000001"/>
    <n v="7.6"/>
    <n v="6"/>
    <n v="2.0499999999999998"/>
    <n v="1"/>
    <x v="0"/>
  </r>
  <r>
    <x v="30"/>
    <x v="193"/>
    <x v="0"/>
    <x v="0"/>
    <x v="1"/>
    <n v="0"/>
    <x v="910"/>
    <n v="108"/>
    <n v="10.74"/>
    <n v="220.2"/>
    <n v="88"/>
    <n v="18.72"/>
    <x v="508"/>
    <n v="99"/>
    <n v="8.2799999999999994"/>
    <n v="5.0999999999999996"/>
    <n v="3"/>
    <n v="1.38"/>
    <n v="0"/>
    <x v="0"/>
  </r>
  <r>
    <x v="8"/>
    <x v="106"/>
    <x v="0"/>
    <x v="0"/>
    <x v="0"/>
    <n v="27"/>
    <x v="911"/>
    <n v="79"/>
    <n v="37.18"/>
    <n v="163.4"/>
    <n v="78"/>
    <n v="13.89"/>
    <x v="896"/>
    <n v="116"/>
    <n v="7.82"/>
    <n v="15"/>
    <n v="1"/>
    <n v="4.05"/>
    <n v="0"/>
    <x v="0"/>
  </r>
  <r>
    <x v="15"/>
    <x v="70"/>
    <x v="0"/>
    <x v="0"/>
    <x v="0"/>
    <n v="41"/>
    <x v="912"/>
    <n v="95"/>
    <n v="35.24"/>
    <n v="137.30000000000001"/>
    <n v="120"/>
    <n v="11.67"/>
    <x v="346"/>
    <n v="74"/>
    <n v="5.21"/>
    <n v="5.9"/>
    <n v="3"/>
    <n v="1.59"/>
    <n v="1"/>
    <x v="0"/>
  </r>
  <r>
    <x v="24"/>
    <x v="14"/>
    <x v="0"/>
    <x v="1"/>
    <x v="1"/>
    <n v="0"/>
    <x v="913"/>
    <n v="66"/>
    <n v="46.46"/>
    <n v="263.60000000000002"/>
    <n v="121"/>
    <n v="22.41"/>
    <x v="897"/>
    <n v="84"/>
    <n v="7.43"/>
    <n v="12"/>
    <n v="7"/>
    <n v="3.24"/>
    <n v="1"/>
    <x v="1"/>
  </r>
  <r>
    <x v="47"/>
    <x v="112"/>
    <x v="0"/>
    <x v="1"/>
    <x v="1"/>
    <n v="0"/>
    <x v="914"/>
    <n v="120"/>
    <n v="45.24"/>
    <n v="182"/>
    <n v="92"/>
    <n v="15.47"/>
    <x v="898"/>
    <n v="103"/>
    <n v="9.2899999999999991"/>
    <n v="10.3"/>
    <n v="4"/>
    <n v="2.78"/>
    <n v="1"/>
    <x v="0"/>
  </r>
  <r>
    <x v="48"/>
    <x v="141"/>
    <x v="1"/>
    <x v="0"/>
    <x v="1"/>
    <n v="0"/>
    <x v="915"/>
    <n v="89"/>
    <n v="19.18"/>
    <n v="156.69999999999999"/>
    <n v="65"/>
    <n v="13.32"/>
    <x v="899"/>
    <n v="85"/>
    <n v="11.23"/>
    <n v="16.3"/>
    <n v="6"/>
    <n v="4.4000000000000004"/>
    <n v="0"/>
    <x v="0"/>
  </r>
  <r>
    <x v="17"/>
    <x v="58"/>
    <x v="0"/>
    <x v="0"/>
    <x v="1"/>
    <n v="0"/>
    <x v="916"/>
    <n v="112"/>
    <n v="17.8"/>
    <n v="82.2"/>
    <n v="104"/>
    <n v="6.99"/>
    <x v="204"/>
    <n v="110"/>
    <n v="7.62"/>
    <n v="15.8"/>
    <n v="7"/>
    <n v="4.2699999999999996"/>
    <n v="3"/>
    <x v="0"/>
  </r>
  <r>
    <x v="21"/>
    <x v="4"/>
    <x v="2"/>
    <x v="0"/>
    <x v="0"/>
    <n v="35"/>
    <x v="121"/>
    <n v="62"/>
    <n v="32.950000000000003"/>
    <n v="197.6"/>
    <n v="97"/>
    <n v="16.8"/>
    <x v="900"/>
    <n v="95"/>
    <n v="9.85"/>
    <n v="5.9"/>
    <n v="4"/>
    <n v="1.59"/>
    <n v="0"/>
    <x v="0"/>
  </r>
  <r>
    <x v="8"/>
    <x v="126"/>
    <x v="0"/>
    <x v="0"/>
    <x v="1"/>
    <n v="0"/>
    <x v="917"/>
    <n v="102"/>
    <n v="28.66"/>
    <n v="298"/>
    <n v="117"/>
    <n v="25.33"/>
    <x v="816"/>
    <n v="110"/>
    <n v="8.76"/>
    <n v="9.8000000000000007"/>
    <n v="5"/>
    <n v="2.65"/>
    <n v="1"/>
    <x v="0"/>
  </r>
  <r>
    <x v="20"/>
    <x v="98"/>
    <x v="0"/>
    <x v="0"/>
    <x v="1"/>
    <n v="0"/>
    <x v="822"/>
    <n v="122"/>
    <n v="43.04"/>
    <n v="201"/>
    <n v="78"/>
    <n v="17.09"/>
    <x v="190"/>
    <n v="108"/>
    <n v="8.7899999999999991"/>
    <n v="9.6999999999999993"/>
    <n v="7"/>
    <n v="2.62"/>
    <n v="2"/>
    <x v="0"/>
  </r>
  <r>
    <x v="1"/>
    <x v="103"/>
    <x v="0"/>
    <x v="0"/>
    <x v="0"/>
    <n v="16"/>
    <x v="918"/>
    <n v="92"/>
    <n v="29.7"/>
    <n v="232.1"/>
    <n v="105"/>
    <n v="19.73"/>
    <x v="901"/>
    <n v="98"/>
    <n v="13.74"/>
    <n v="8.9"/>
    <n v="2"/>
    <n v="2.4"/>
    <n v="1"/>
    <x v="0"/>
  </r>
  <r>
    <x v="24"/>
    <x v="131"/>
    <x v="0"/>
    <x v="0"/>
    <x v="0"/>
    <n v="34"/>
    <x v="919"/>
    <n v="79"/>
    <n v="34.770000000000003"/>
    <n v="132.80000000000001"/>
    <n v="113"/>
    <n v="11.29"/>
    <x v="902"/>
    <n v="117"/>
    <n v="8.5500000000000007"/>
    <n v="14.8"/>
    <n v="9"/>
    <n v="4"/>
    <n v="2"/>
    <x v="0"/>
  </r>
  <r>
    <x v="27"/>
    <x v="84"/>
    <x v="1"/>
    <x v="0"/>
    <x v="1"/>
    <n v="0"/>
    <x v="920"/>
    <n v="93"/>
    <n v="38.51"/>
    <n v="152.1"/>
    <n v="122"/>
    <n v="12.93"/>
    <x v="903"/>
    <n v="98"/>
    <n v="7.4"/>
    <n v="9.4"/>
    <n v="4"/>
    <n v="2.54"/>
    <n v="3"/>
    <x v="0"/>
  </r>
  <r>
    <x v="37"/>
    <x v="0"/>
    <x v="2"/>
    <x v="1"/>
    <x v="1"/>
    <n v="0"/>
    <x v="921"/>
    <n v="91"/>
    <n v="39.799999999999997"/>
    <n v="163.1"/>
    <n v="105"/>
    <n v="13.86"/>
    <x v="904"/>
    <n v="100"/>
    <n v="12.71"/>
    <n v="10"/>
    <n v="3"/>
    <n v="2.7"/>
    <n v="1"/>
    <x v="0"/>
  </r>
  <r>
    <x v="25"/>
    <x v="0"/>
    <x v="0"/>
    <x v="1"/>
    <x v="1"/>
    <n v="0"/>
    <x v="922"/>
    <n v="106"/>
    <n v="22.66"/>
    <n v="182.9"/>
    <n v="89"/>
    <n v="15.55"/>
    <x v="236"/>
    <n v="123"/>
    <n v="10.85"/>
    <n v="12.9"/>
    <n v="2"/>
    <n v="3.48"/>
    <n v="3"/>
    <x v="1"/>
  </r>
  <r>
    <x v="10"/>
    <x v="51"/>
    <x v="0"/>
    <x v="0"/>
    <x v="1"/>
    <n v="0"/>
    <x v="923"/>
    <n v="87"/>
    <n v="22.76"/>
    <n v="166.4"/>
    <n v="110"/>
    <n v="14.14"/>
    <x v="905"/>
    <n v="139"/>
    <n v="8.7100000000000009"/>
    <n v="15.4"/>
    <n v="3"/>
    <n v="4.16"/>
    <n v="1"/>
    <x v="0"/>
  </r>
  <r>
    <x v="49"/>
    <x v="78"/>
    <x v="2"/>
    <x v="0"/>
    <x v="1"/>
    <n v="0"/>
    <x v="43"/>
    <n v="104"/>
    <n v="27.23"/>
    <n v="138.9"/>
    <n v="70"/>
    <n v="11.81"/>
    <x v="614"/>
    <n v="97"/>
    <n v="14.06"/>
    <n v="9.6999999999999993"/>
    <n v="2"/>
    <n v="2.62"/>
    <n v="0"/>
    <x v="0"/>
  </r>
  <r>
    <x v="30"/>
    <x v="43"/>
    <x v="0"/>
    <x v="0"/>
    <x v="0"/>
    <n v="44"/>
    <x v="230"/>
    <n v="94"/>
    <n v="39.200000000000003"/>
    <n v="224.1"/>
    <n v="103"/>
    <n v="19.05"/>
    <x v="906"/>
    <n v="76"/>
    <n v="10.98"/>
    <n v="11.1"/>
    <n v="2"/>
    <n v="3"/>
    <n v="0"/>
    <x v="0"/>
  </r>
  <r>
    <x v="37"/>
    <x v="12"/>
    <x v="0"/>
    <x v="0"/>
    <x v="1"/>
    <n v="0"/>
    <x v="924"/>
    <n v="120"/>
    <n v="12.38"/>
    <n v="267.10000000000002"/>
    <n v="120"/>
    <n v="22.7"/>
    <x v="907"/>
    <n v="91"/>
    <n v="10.01"/>
    <n v="11.8"/>
    <n v="2"/>
    <n v="3.19"/>
    <n v="2"/>
    <x v="0"/>
  </r>
  <r>
    <x v="46"/>
    <x v="173"/>
    <x v="0"/>
    <x v="0"/>
    <x v="1"/>
    <n v="0"/>
    <x v="925"/>
    <n v="107"/>
    <n v="33.340000000000003"/>
    <n v="296.5"/>
    <n v="82"/>
    <n v="25.2"/>
    <x v="908"/>
    <n v="91"/>
    <n v="9.52"/>
    <n v="7"/>
    <n v="2"/>
    <n v="1.89"/>
    <n v="1"/>
    <x v="0"/>
  </r>
  <r>
    <x v="29"/>
    <x v="121"/>
    <x v="1"/>
    <x v="0"/>
    <x v="1"/>
    <n v="0"/>
    <x v="144"/>
    <n v="110"/>
    <n v="33.51"/>
    <n v="165.9"/>
    <n v="115"/>
    <n v="14.1"/>
    <x v="121"/>
    <n v="106"/>
    <n v="10.23"/>
    <n v="12.8"/>
    <n v="3"/>
    <n v="3.46"/>
    <n v="1"/>
    <x v="0"/>
  </r>
  <r>
    <x v="11"/>
    <x v="32"/>
    <x v="1"/>
    <x v="0"/>
    <x v="1"/>
    <n v="0"/>
    <x v="926"/>
    <n v="126"/>
    <n v="37.33"/>
    <n v="303.3"/>
    <n v="100"/>
    <n v="25.78"/>
    <x v="337"/>
    <n v="65"/>
    <n v="6.95"/>
    <n v="9.6999999999999993"/>
    <n v="5"/>
    <n v="2.62"/>
    <n v="1"/>
    <x v="0"/>
  </r>
  <r>
    <x v="9"/>
    <x v="131"/>
    <x v="0"/>
    <x v="0"/>
    <x v="1"/>
    <n v="0"/>
    <x v="421"/>
    <n v="85"/>
    <n v="36.72"/>
    <n v="186.9"/>
    <n v="114"/>
    <n v="15.89"/>
    <x v="871"/>
    <n v="109"/>
    <n v="9.48"/>
    <n v="4.9000000000000004"/>
    <n v="10"/>
    <n v="1.32"/>
    <n v="2"/>
    <x v="0"/>
  </r>
  <r>
    <x v="39"/>
    <x v="59"/>
    <x v="2"/>
    <x v="0"/>
    <x v="0"/>
    <n v="32"/>
    <x v="927"/>
    <n v="136"/>
    <n v="37.89"/>
    <n v="262"/>
    <n v="80"/>
    <n v="22.27"/>
    <x v="909"/>
    <n v="101"/>
    <n v="8.61"/>
    <n v="10.8"/>
    <n v="4"/>
    <n v="2.92"/>
    <n v="0"/>
    <x v="0"/>
  </r>
  <r>
    <x v="5"/>
    <x v="40"/>
    <x v="0"/>
    <x v="0"/>
    <x v="0"/>
    <n v="36"/>
    <x v="928"/>
    <n v="120"/>
    <n v="19.7"/>
    <n v="236.6"/>
    <n v="95"/>
    <n v="20.11"/>
    <x v="281"/>
    <n v="90"/>
    <n v="11.48"/>
    <n v="11.7"/>
    <n v="6"/>
    <n v="3.16"/>
    <n v="3"/>
    <x v="0"/>
  </r>
  <r>
    <x v="10"/>
    <x v="113"/>
    <x v="2"/>
    <x v="0"/>
    <x v="1"/>
    <n v="0"/>
    <x v="133"/>
    <n v="101"/>
    <n v="32.270000000000003"/>
    <n v="147.69999999999999"/>
    <n v="80"/>
    <n v="12.55"/>
    <x v="413"/>
    <n v="121"/>
    <n v="7.77"/>
    <n v="10.6"/>
    <n v="5"/>
    <n v="2.86"/>
    <n v="1"/>
    <x v="0"/>
  </r>
  <r>
    <x v="6"/>
    <x v="112"/>
    <x v="0"/>
    <x v="0"/>
    <x v="1"/>
    <n v="0"/>
    <x v="929"/>
    <n v="104"/>
    <n v="23.19"/>
    <n v="202.5"/>
    <n v="110"/>
    <n v="17.21"/>
    <x v="841"/>
    <n v="86"/>
    <n v="10.38"/>
    <n v="11.5"/>
    <n v="1"/>
    <n v="3.11"/>
    <n v="3"/>
    <x v="0"/>
  </r>
  <r>
    <x v="12"/>
    <x v="39"/>
    <x v="1"/>
    <x v="0"/>
    <x v="1"/>
    <n v="0"/>
    <x v="86"/>
    <n v="86"/>
    <n v="28.99"/>
    <n v="277.5"/>
    <n v="88"/>
    <n v="23.59"/>
    <x v="910"/>
    <n v="117"/>
    <n v="7.31"/>
    <n v="12.2"/>
    <n v="6"/>
    <n v="3.29"/>
    <n v="1"/>
    <x v="0"/>
  </r>
  <r>
    <x v="17"/>
    <x v="145"/>
    <x v="2"/>
    <x v="0"/>
    <x v="1"/>
    <n v="0"/>
    <x v="930"/>
    <n v="88"/>
    <n v="46.31"/>
    <n v="107.9"/>
    <n v="125"/>
    <n v="9.17"/>
    <x v="911"/>
    <n v="81"/>
    <n v="8.35"/>
    <n v="12.7"/>
    <n v="2"/>
    <n v="3.43"/>
    <n v="0"/>
    <x v="0"/>
  </r>
  <r>
    <x v="18"/>
    <x v="32"/>
    <x v="2"/>
    <x v="0"/>
    <x v="0"/>
    <n v="40"/>
    <x v="931"/>
    <n v="116"/>
    <n v="35.700000000000003"/>
    <n v="232.7"/>
    <n v="89"/>
    <n v="19.78"/>
    <x v="313"/>
    <n v="94"/>
    <n v="7.6"/>
    <n v="5.9"/>
    <n v="4"/>
    <n v="1.59"/>
    <n v="8"/>
    <x v="0"/>
  </r>
  <r>
    <x v="0"/>
    <x v="8"/>
    <x v="2"/>
    <x v="0"/>
    <x v="1"/>
    <n v="0"/>
    <x v="932"/>
    <n v="117"/>
    <n v="26.16"/>
    <n v="220.1"/>
    <n v="122"/>
    <n v="18.71"/>
    <x v="351"/>
    <n v="147"/>
    <n v="12.62"/>
    <n v="8.5"/>
    <n v="3"/>
    <n v="2.2999999999999998"/>
    <n v="2"/>
    <x v="0"/>
  </r>
  <r>
    <x v="24"/>
    <x v="27"/>
    <x v="0"/>
    <x v="0"/>
    <x v="1"/>
    <n v="0"/>
    <x v="933"/>
    <n v="74"/>
    <n v="42.91"/>
    <n v="167.9"/>
    <n v="81"/>
    <n v="14.27"/>
    <x v="912"/>
    <n v="110"/>
    <n v="11.17"/>
    <n v="10.7"/>
    <n v="3"/>
    <n v="2.89"/>
    <n v="2"/>
    <x v="0"/>
  </r>
  <r>
    <x v="35"/>
    <x v="43"/>
    <x v="1"/>
    <x v="0"/>
    <x v="1"/>
    <n v="0"/>
    <x v="934"/>
    <n v="84"/>
    <n v="33.64"/>
    <n v="168.1"/>
    <n v="113"/>
    <n v="14.29"/>
    <x v="464"/>
    <n v="145"/>
    <n v="10.79"/>
    <n v="12"/>
    <n v="6"/>
    <n v="3.24"/>
    <n v="1"/>
    <x v="0"/>
  </r>
  <r>
    <x v="44"/>
    <x v="67"/>
    <x v="1"/>
    <x v="0"/>
    <x v="1"/>
    <n v="0"/>
    <x v="935"/>
    <n v="74"/>
    <n v="25.91"/>
    <n v="274.60000000000002"/>
    <n v="88"/>
    <n v="23.34"/>
    <x v="913"/>
    <n v="120"/>
    <n v="11.35"/>
    <n v="6.6"/>
    <n v="5"/>
    <n v="1.78"/>
    <n v="3"/>
    <x v="0"/>
  </r>
  <r>
    <x v="35"/>
    <x v="34"/>
    <x v="2"/>
    <x v="0"/>
    <x v="0"/>
    <n v="40"/>
    <x v="936"/>
    <n v="105"/>
    <n v="40.36"/>
    <n v="175.9"/>
    <n v="93"/>
    <n v="14.95"/>
    <x v="914"/>
    <n v="110"/>
    <n v="9.4600000000000009"/>
    <n v="9.1999999999999993"/>
    <n v="3"/>
    <n v="2.48"/>
    <n v="3"/>
    <x v="0"/>
  </r>
  <r>
    <x v="11"/>
    <x v="73"/>
    <x v="1"/>
    <x v="0"/>
    <x v="1"/>
    <n v="0"/>
    <x v="559"/>
    <n v="82"/>
    <n v="45.15"/>
    <n v="180.7"/>
    <n v="75"/>
    <n v="15.36"/>
    <x v="915"/>
    <n v="113"/>
    <n v="9.5"/>
    <n v="8.6"/>
    <n v="2"/>
    <n v="2.3199999999999998"/>
    <n v="1"/>
    <x v="0"/>
  </r>
  <r>
    <x v="20"/>
    <x v="58"/>
    <x v="0"/>
    <x v="0"/>
    <x v="1"/>
    <n v="0"/>
    <x v="937"/>
    <n v="91"/>
    <n v="33.54"/>
    <n v="305.8"/>
    <n v="81"/>
    <n v="25.99"/>
    <x v="407"/>
    <n v="105"/>
    <n v="7.69"/>
    <n v="6.7"/>
    <n v="6"/>
    <n v="1.81"/>
    <n v="1"/>
    <x v="0"/>
  </r>
  <r>
    <x v="4"/>
    <x v="110"/>
    <x v="1"/>
    <x v="0"/>
    <x v="0"/>
    <n v="14"/>
    <x v="938"/>
    <n v="100"/>
    <n v="33.85"/>
    <n v="221.8"/>
    <n v="103"/>
    <n v="18.850000000000001"/>
    <x v="916"/>
    <n v="91"/>
    <n v="2.96"/>
    <n v="4.2"/>
    <n v="1"/>
    <n v="1.1299999999999999"/>
    <n v="1"/>
    <x v="0"/>
  </r>
  <r>
    <x v="37"/>
    <x v="167"/>
    <x v="0"/>
    <x v="0"/>
    <x v="1"/>
    <n v="0"/>
    <x v="939"/>
    <n v="114"/>
    <n v="39.729999999999997"/>
    <n v="207.9"/>
    <n v="109"/>
    <n v="17.670000000000002"/>
    <x v="363"/>
    <n v="101"/>
    <n v="9.57"/>
    <n v="12"/>
    <n v="2"/>
    <n v="3.24"/>
    <n v="2"/>
    <x v="0"/>
  </r>
  <r>
    <x v="3"/>
    <x v="97"/>
    <x v="0"/>
    <x v="0"/>
    <x v="1"/>
    <n v="0"/>
    <x v="940"/>
    <n v="99"/>
    <n v="31.13"/>
    <n v="160.1"/>
    <n v="107"/>
    <n v="13.61"/>
    <x v="917"/>
    <n v="121"/>
    <n v="14.03"/>
    <n v="7"/>
    <n v="3"/>
    <n v="1.89"/>
    <n v="1"/>
    <x v="0"/>
  </r>
  <r>
    <x v="15"/>
    <x v="17"/>
    <x v="0"/>
    <x v="0"/>
    <x v="1"/>
    <n v="0"/>
    <x v="941"/>
    <n v="70"/>
    <n v="35.21"/>
    <n v="200.1"/>
    <n v="115"/>
    <n v="17.010000000000002"/>
    <x v="918"/>
    <n v="100"/>
    <n v="8.74"/>
    <n v="12.4"/>
    <n v="2"/>
    <n v="3.35"/>
    <n v="1"/>
    <x v="0"/>
  </r>
  <r>
    <x v="34"/>
    <x v="130"/>
    <x v="0"/>
    <x v="0"/>
    <x v="1"/>
    <n v="0"/>
    <x v="942"/>
    <n v="78"/>
    <n v="23.75"/>
    <n v="202.6"/>
    <n v="119"/>
    <n v="17.22"/>
    <x v="919"/>
    <n v="102"/>
    <n v="9.16"/>
    <n v="11.3"/>
    <n v="5"/>
    <n v="3.05"/>
    <n v="2"/>
    <x v="0"/>
  </r>
  <r>
    <x v="49"/>
    <x v="169"/>
    <x v="1"/>
    <x v="0"/>
    <x v="1"/>
    <n v="0"/>
    <x v="943"/>
    <n v="91"/>
    <n v="30.12"/>
    <n v="228.7"/>
    <n v="105"/>
    <n v="19.440000000000001"/>
    <x v="169"/>
    <n v="113"/>
    <n v="8.74"/>
    <n v="8.9"/>
    <n v="3"/>
    <n v="2.4"/>
    <n v="2"/>
    <x v="0"/>
  </r>
  <r>
    <x v="40"/>
    <x v="65"/>
    <x v="0"/>
    <x v="0"/>
    <x v="0"/>
    <n v="35"/>
    <x v="944"/>
    <n v="136"/>
    <n v="28.87"/>
    <n v="173.7"/>
    <n v="101"/>
    <n v="14.76"/>
    <x v="542"/>
    <n v="105"/>
    <n v="9.66"/>
    <n v="9.5"/>
    <n v="7"/>
    <n v="2.57"/>
    <n v="2"/>
    <x v="0"/>
  </r>
  <r>
    <x v="36"/>
    <x v="78"/>
    <x v="0"/>
    <x v="0"/>
    <x v="1"/>
    <n v="0"/>
    <x v="142"/>
    <n v="83"/>
    <n v="29.5"/>
    <n v="244.3"/>
    <n v="65"/>
    <n v="20.77"/>
    <x v="518"/>
    <n v="66"/>
    <n v="9.9700000000000006"/>
    <n v="9.6999999999999993"/>
    <n v="2"/>
    <n v="2.62"/>
    <n v="3"/>
    <x v="0"/>
  </r>
  <r>
    <x v="50"/>
    <x v="86"/>
    <x v="2"/>
    <x v="0"/>
    <x v="1"/>
    <n v="0"/>
    <x v="945"/>
    <n v="100"/>
    <n v="27.18"/>
    <n v="172.2"/>
    <n v="99"/>
    <n v="14.64"/>
    <x v="641"/>
    <n v="109"/>
    <n v="11.84"/>
    <n v="5.6"/>
    <n v="4"/>
    <n v="1.51"/>
    <n v="1"/>
    <x v="0"/>
  </r>
  <r>
    <x v="37"/>
    <x v="52"/>
    <x v="0"/>
    <x v="0"/>
    <x v="1"/>
    <n v="0"/>
    <x v="946"/>
    <n v="89"/>
    <n v="19.57"/>
    <n v="196.8"/>
    <n v="111"/>
    <n v="16.73"/>
    <x v="315"/>
    <n v="98"/>
    <n v="9.56"/>
    <n v="11.4"/>
    <n v="3"/>
    <n v="3.08"/>
    <n v="2"/>
    <x v="0"/>
  </r>
  <r>
    <x v="12"/>
    <x v="171"/>
    <x v="0"/>
    <x v="0"/>
    <x v="1"/>
    <n v="0"/>
    <x v="947"/>
    <n v="108"/>
    <n v="15.67"/>
    <n v="211.2"/>
    <n v="120"/>
    <n v="17.95"/>
    <x v="81"/>
    <n v="73"/>
    <n v="5.81"/>
    <n v="13.1"/>
    <n v="6"/>
    <n v="3.54"/>
    <n v="1"/>
    <x v="0"/>
  </r>
  <r>
    <x v="9"/>
    <x v="25"/>
    <x v="2"/>
    <x v="0"/>
    <x v="1"/>
    <n v="0"/>
    <x v="948"/>
    <n v="94"/>
    <n v="19.91"/>
    <n v="235.4"/>
    <n v="117"/>
    <n v="20.010000000000002"/>
    <x v="654"/>
    <n v="108"/>
    <n v="9.9600000000000009"/>
    <n v="9"/>
    <n v="2"/>
    <n v="2.4300000000000002"/>
    <n v="0"/>
    <x v="0"/>
  </r>
  <r>
    <x v="0"/>
    <x v="118"/>
    <x v="0"/>
    <x v="0"/>
    <x v="1"/>
    <n v="0"/>
    <x v="949"/>
    <n v="99"/>
    <n v="37.96"/>
    <n v="167.1"/>
    <n v="128"/>
    <n v="14.2"/>
    <x v="311"/>
    <n v="84"/>
    <n v="9.14"/>
    <n v="4.5"/>
    <n v="4"/>
    <n v="1.22"/>
    <n v="0"/>
    <x v="1"/>
  </r>
  <r>
    <x v="1"/>
    <x v="194"/>
    <x v="2"/>
    <x v="0"/>
    <x v="1"/>
    <n v="0"/>
    <x v="950"/>
    <n v="111"/>
    <n v="26.32"/>
    <n v="171.5"/>
    <n v="102"/>
    <n v="14.58"/>
    <x v="121"/>
    <n v="86"/>
    <n v="10.23"/>
    <n v="10.6"/>
    <n v="2"/>
    <n v="2.86"/>
    <n v="3"/>
    <x v="0"/>
  </r>
  <r>
    <x v="9"/>
    <x v="40"/>
    <x v="2"/>
    <x v="0"/>
    <x v="1"/>
    <n v="0"/>
    <x v="387"/>
    <n v="141"/>
    <n v="44.44"/>
    <n v="215.7"/>
    <n v="102"/>
    <n v="18.329999999999998"/>
    <x v="748"/>
    <n v="96"/>
    <n v="12.23"/>
    <n v="8"/>
    <n v="6"/>
    <n v="2.16"/>
    <n v="1"/>
    <x v="1"/>
  </r>
  <r>
    <x v="29"/>
    <x v="51"/>
    <x v="2"/>
    <x v="1"/>
    <x v="1"/>
    <n v="0"/>
    <x v="951"/>
    <n v="104"/>
    <n v="7.91"/>
    <n v="186"/>
    <n v="114"/>
    <n v="15.81"/>
    <x v="553"/>
    <n v="95"/>
    <n v="7.54"/>
    <n v="9.6"/>
    <n v="4"/>
    <n v="2.59"/>
    <n v="4"/>
    <x v="1"/>
  </r>
  <r>
    <x v="31"/>
    <x v="78"/>
    <x v="0"/>
    <x v="0"/>
    <x v="0"/>
    <n v="18"/>
    <x v="364"/>
    <n v="84"/>
    <n v="25.48"/>
    <n v="170.9"/>
    <n v="84"/>
    <n v="14.53"/>
    <x v="920"/>
    <n v="112"/>
    <n v="7.72"/>
    <n v="11.5"/>
    <n v="7"/>
    <n v="3.11"/>
    <n v="0"/>
    <x v="1"/>
  </r>
  <r>
    <x v="19"/>
    <x v="76"/>
    <x v="2"/>
    <x v="1"/>
    <x v="1"/>
    <n v="0"/>
    <x v="952"/>
    <n v="102"/>
    <n v="41.17"/>
    <n v="226.1"/>
    <n v="80"/>
    <n v="19.22"/>
    <x v="921"/>
    <n v="96"/>
    <n v="11.34"/>
    <n v="13.9"/>
    <n v="5"/>
    <n v="3.75"/>
    <n v="2"/>
    <x v="1"/>
  </r>
  <r>
    <x v="41"/>
    <x v="63"/>
    <x v="0"/>
    <x v="0"/>
    <x v="1"/>
    <n v="0"/>
    <x v="497"/>
    <n v="102"/>
    <n v="37.81"/>
    <n v="185.8"/>
    <n v="89"/>
    <n v="15.79"/>
    <x v="922"/>
    <n v="81"/>
    <n v="10.7"/>
    <n v="12"/>
    <n v="8"/>
    <n v="3.24"/>
    <n v="2"/>
    <x v="0"/>
  </r>
  <r>
    <x v="25"/>
    <x v="11"/>
    <x v="0"/>
    <x v="0"/>
    <x v="1"/>
    <n v="0"/>
    <x v="953"/>
    <n v="79"/>
    <n v="11.8"/>
    <n v="190.8"/>
    <n v="109"/>
    <n v="16.22"/>
    <x v="923"/>
    <n v="102"/>
    <n v="9.9"/>
    <n v="8.9"/>
    <n v="5"/>
    <n v="2.4"/>
    <n v="0"/>
    <x v="0"/>
  </r>
  <r>
    <x v="6"/>
    <x v="48"/>
    <x v="0"/>
    <x v="0"/>
    <x v="1"/>
    <n v="0"/>
    <x v="954"/>
    <n v="111"/>
    <n v="10.4"/>
    <n v="92.3"/>
    <n v="88"/>
    <n v="7.85"/>
    <x v="251"/>
    <n v="114"/>
    <n v="8.8800000000000008"/>
    <n v="13.7"/>
    <n v="3"/>
    <n v="3.7"/>
    <n v="5"/>
    <x v="1"/>
  </r>
  <r>
    <x v="48"/>
    <x v="59"/>
    <x v="1"/>
    <x v="1"/>
    <x v="1"/>
    <n v="0"/>
    <x v="733"/>
    <n v="112"/>
    <n v="41.68"/>
    <n v="101.5"/>
    <n v="101"/>
    <n v="8.6300000000000008"/>
    <x v="250"/>
    <n v="116"/>
    <n v="6.85"/>
    <n v="10.7"/>
    <n v="5"/>
    <n v="2.89"/>
    <n v="0"/>
    <x v="0"/>
  </r>
  <r>
    <x v="38"/>
    <x v="40"/>
    <x v="2"/>
    <x v="1"/>
    <x v="1"/>
    <n v="0"/>
    <x v="392"/>
    <n v="105"/>
    <n v="38.659999999999997"/>
    <n v="211.5"/>
    <n v="120"/>
    <n v="17.98"/>
    <x v="673"/>
    <n v="113"/>
    <n v="11.62"/>
    <n v="11.9"/>
    <n v="3"/>
    <n v="3.21"/>
    <n v="0"/>
    <x v="0"/>
  </r>
  <r>
    <x v="25"/>
    <x v="20"/>
    <x v="2"/>
    <x v="0"/>
    <x v="1"/>
    <n v="0"/>
    <x v="218"/>
    <n v="68"/>
    <n v="32.78"/>
    <n v="158"/>
    <n v="86"/>
    <n v="13.43"/>
    <x v="924"/>
    <n v="105"/>
    <n v="10.6"/>
    <n v="12.7"/>
    <n v="6"/>
    <n v="3.43"/>
    <n v="1"/>
    <x v="0"/>
  </r>
  <r>
    <x v="42"/>
    <x v="141"/>
    <x v="1"/>
    <x v="0"/>
    <x v="1"/>
    <n v="0"/>
    <x v="96"/>
    <n v="98"/>
    <n v="27.64"/>
    <n v="206.2"/>
    <n v="109"/>
    <n v="17.53"/>
    <x v="925"/>
    <n v="66"/>
    <n v="6.37"/>
    <n v="8.1999999999999993"/>
    <n v="2"/>
    <n v="2.21"/>
    <n v="1"/>
    <x v="0"/>
  </r>
  <r>
    <x v="24"/>
    <x v="147"/>
    <x v="0"/>
    <x v="0"/>
    <x v="1"/>
    <n v="0"/>
    <x v="955"/>
    <n v="80"/>
    <n v="46.09"/>
    <n v="172"/>
    <n v="133"/>
    <n v="14.62"/>
    <x v="493"/>
    <n v="105"/>
    <n v="7.61"/>
    <n v="10.3"/>
    <n v="5"/>
    <n v="2.78"/>
    <n v="1"/>
    <x v="0"/>
  </r>
  <r>
    <x v="49"/>
    <x v="0"/>
    <x v="1"/>
    <x v="0"/>
    <x v="1"/>
    <n v="0"/>
    <x v="956"/>
    <n v="94"/>
    <n v="17.579999999999998"/>
    <n v="189.3"/>
    <n v="125"/>
    <n v="16.09"/>
    <x v="382"/>
    <n v="125"/>
    <n v="10.220000000000001"/>
    <n v="14.4"/>
    <n v="3"/>
    <n v="3.89"/>
    <n v="1"/>
    <x v="0"/>
  </r>
  <r>
    <x v="18"/>
    <x v="96"/>
    <x v="1"/>
    <x v="0"/>
    <x v="1"/>
    <n v="0"/>
    <x v="957"/>
    <n v="106"/>
    <n v="8.8699999999999992"/>
    <n v="220.1"/>
    <n v="113"/>
    <n v="18.71"/>
    <x v="360"/>
    <n v="95"/>
    <n v="5.05"/>
    <n v="11.4"/>
    <n v="2"/>
    <n v="3.08"/>
    <n v="2"/>
    <x v="0"/>
  </r>
  <r>
    <x v="28"/>
    <x v="195"/>
    <x v="0"/>
    <x v="0"/>
    <x v="1"/>
    <n v="0"/>
    <x v="338"/>
    <n v="106"/>
    <n v="28.12"/>
    <n v="273.7"/>
    <n v="109"/>
    <n v="23.26"/>
    <x v="703"/>
    <n v="93"/>
    <n v="9.4499999999999993"/>
    <n v="8.6999999999999993"/>
    <n v="3"/>
    <n v="2.35"/>
    <n v="0"/>
    <x v="1"/>
  </r>
  <r>
    <x v="32"/>
    <x v="3"/>
    <x v="1"/>
    <x v="0"/>
    <x v="1"/>
    <n v="0"/>
    <x v="225"/>
    <n v="110"/>
    <n v="25.08"/>
    <n v="191.7"/>
    <n v="97"/>
    <n v="16.29"/>
    <x v="265"/>
    <n v="68"/>
    <n v="6.08"/>
    <n v="16.399999999999999"/>
    <n v="3"/>
    <n v="4.43"/>
    <n v="2"/>
    <x v="0"/>
  </r>
  <r>
    <x v="16"/>
    <x v="112"/>
    <x v="0"/>
    <x v="0"/>
    <x v="1"/>
    <n v="0"/>
    <x v="739"/>
    <n v="93"/>
    <n v="37.03"/>
    <n v="214.7"/>
    <n v="95"/>
    <n v="18.25"/>
    <x v="926"/>
    <n v="70"/>
    <n v="10.29"/>
    <n v="11.3"/>
    <n v="7"/>
    <n v="3.05"/>
    <n v="0"/>
    <x v="0"/>
  </r>
  <r>
    <x v="12"/>
    <x v="162"/>
    <x v="0"/>
    <x v="0"/>
    <x v="1"/>
    <n v="0"/>
    <x v="958"/>
    <n v="79"/>
    <n v="40.07"/>
    <n v="136.9"/>
    <n v="85"/>
    <n v="11.64"/>
    <x v="927"/>
    <n v="97"/>
    <n v="9.94"/>
    <n v="13.3"/>
    <n v="10"/>
    <n v="3.59"/>
    <n v="1"/>
    <x v="0"/>
  </r>
  <r>
    <x v="17"/>
    <x v="66"/>
    <x v="2"/>
    <x v="0"/>
    <x v="0"/>
    <n v="22"/>
    <x v="919"/>
    <n v="92"/>
    <n v="34.770000000000003"/>
    <n v="139.6"/>
    <n v="121"/>
    <n v="11.87"/>
    <x v="243"/>
    <n v="103"/>
    <n v="9.23"/>
    <n v="8.6"/>
    <n v="5"/>
    <n v="2.3199999999999998"/>
    <n v="2"/>
    <x v="0"/>
  </r>
  <r>
    <x v="15"/>
    <x v="96"/>
    <x v="1"/>
    <x v="0"/>
    <x v="1"/>
    <n v="0"/>
    <x v="624"/>
    <n v="143"/>
    <n v="30.33"/>
    <n v="247"/>
    <n v="123"/>
    <n v="21"/>
    <x v="503"/>
    <n v="105"/>
    <n v="11.7"/>
    <n v="9.6"/>
    <n v="2"/>
    <n v="2.59"/>
    <n v="0"/>
    <x v="0"/>
  </r>
  <r>
    <x v="35"/>
    <x v="36"/>
    <x v="0"/>
    <x v="0"/>
    <x v="0"/>
    <n v="32"/>
    <x v="647"/>
    <n v="68"/>
    <n v="22.12"/>
    <n v="247.2"/>
    <n v="77"/>
    <n v="21.01"/>
    <x v="928"/>
    <n v="87"/>
    <n v="13.02"/>
    <n v="13.5"/>
    <n v="5"/>
    <n v="3.65"/>
    <n v="2"/>
    <x v="0"/>
  </r>
  <r>
    <x v="29"/>
    <x v="134"/>
    <x v="0"/>
    <x v="0"/>
    <x v="0"/>
    <n v="34"/>
    <x v="959"/>
    <n v="100"/>
    <n v="17.63"/>
    <n v="236.3"/>
    <n v="78"/>
    <n v="20.09"/>
    <x v="861"/>
    <n v="102"/>
    <n v="11.55"/>
    <n v="14.8"/>
    <n v="4"/>
    <n v="4"/>
    <n v="2"/>
    <x v="0"/>
  </r>
  <r>
    <x v="28"/>
    <x v="29"/>
    <x v="0"/>
    <x v="0"/>
    <x v="1"/>
    <n v="0"/>
    <x v="318"/>
    <n v="91"/>
    <n v="40.78"/>
    <n v="177.1"/>
    <n v="104"/>
    <n v="15.05"/>
    <x v="929"/>
    <n v="118"/>
    <n v="9.77"/>
    <n v="5.9"/>
    <n v="3"/>
    <n v="1.59"/>
    <n v="2"/>
    <x v="0"/>
  </r>
  <r>
    <x v="42"/>
    <x v="58"/>
    <x v="1"/>
    <x v="0"/>
    <x v="1"/>
    <n v="0"/>
    <x v="960"/>
    <n v="110"/>
    <n v="25.23"/>
    <n v="267.10000000000002"/>
    <n v="90"/>
    <n v="22.7"/>
    <x v="930"/>
    <n v="101"/>
    <n v="6.82"/>
    <n v="8.9"/>
    <n v="4"/>
    <n v="2.4"/>
    <n v="0"/>
    <x v="0"/>
  </r>
  <r>
    <x v="3"/>
    <x v="62"/>
    <x v="1"/>
    <x v="0"/>
    <x v="1"/>
    <n v="0"/>
    <x v="961"/>
    <n v="106"/>
    <n v="25.26"/>
    <n v="210.8"/>
    <n v="65"/>
    <n v="17.920000000000002"/>
    <x v="369"/>
    <n v="86"/>
    <n v="9.17"/>
    <n v="10"/>
    <n v="2"/>
    <n v="2.7"/>
    <n v="2"/>
    <x v="0"/>
  </r>
  <r>
    <x v="31"/>
    <x v="167"/>
    <x v="0"/>
    <x v="0"/>
    <x v="1"/>
    <n v="0"/>
    <x v="962"/>
    <n v="69"/>
    <n v="32.49"/>
    <n v="129.19999999999999"/>
    <n v="113"/>
    <n v="10.98"/>
    <x v="604"/>
    <n v="117"/>
    <n v="9.34"/>
    <n v="12.9"/>
    <n v="1"/>
    <n v="3.48"/>
    <n v="0"/>
    <x v="0"/>
  </r>
  <r>
    <x v="35"/>
    <x v="12"/>
    <x v="0"/>
    <x v="0"/>
    <x v="0"/>
    <n v="39"/>
    <x v="963"/>
    <n v="76"/>
    <n v="37.15"/>
    <n v="112.7"/>
    <n v="94"/>
    <n v="9.58"/>
    <x v="379"/>
    <n v="121"/>
    <n v="9.23"/>
    <n v="7.3"/>
    <n v="4"/>
    <n v="1.97"/>
    <n v="1"/>
    <x v="0"/>
  </r>
  <r>
    <x v="39"/>
    <x v="1"/>
    <x v="2"/>
    <x v="0"/>
    <x v="1"/>
    <n v="0"/>
    <x v="964"/>
    <n v="95"/>
    <n v="16.579999999999998"/>
    <n v="195.8"/>
    <n v="82"/>
    <n v="16.64"/>
    <x v="931"/>
    <n v="78"/>
    <n v="13"/>
    <n v="0"/>
    <n v="0"/>
    <n v="0"/>
    <n v="1"/>
    <x v="0"/>
  </r>
  <r>
    <x v="49"/>
    <x v="106"/>
    <x v="0"/>
    <x v="0"/>
    <x v="1"/>
    <n v="0"/>
    <x v="965"/>
    <n v="126"/>
    <n v="21.88"/>
    <n v="117.6"/>
    <n v="94"/>
    <n v="10"/>
    <x v="932"/>
    <n v="132"/>
    <n v="8.93"/>
    <n v="10.8"/>
    <n v="5"/>
    <n v="2.92"/>
    <n v="0"/>
    <x v="0"/>
  </r>
  <r>
    <x v="6"/>
    <x v="62"/>
    <x v="0"/>
    <x v="0"/>
    <x v="0"/>
    <n v="38"/>
    <x v="966"/>
    <n v="69"/>
    <n v="40.22"/>
    <n v="197.5"/>
    <n v="68"/>
    <n v="16.79"/>
    <x v="316"/>
    <n v="102"/>
    <n v="9.43"/>
    <n v="9.5"/>
    <n v="10"/>
    <n v="2.57"/>
    <n v="2"/>
    <x v="0"/>
  </r>
  <r>
    <x v="6"/>
    <x v="60"/>
    <x v="0"/>
    <x v="0"/>
    <x v="1"/>
    <n v="0"/>
    <x v="967"/>
    <n v="113"/>
    <n v="14.6"/>
    <n v="226.7"/>
    <n v="91"/>
    <n v="19.27"/>
    <x v="933"/>
    <n v="110"/>
    <n v="12.58"/>
    <n v="15.6"/>
    <n v="16"/>
    <n v="4.21"/>
    <n v="0"/>
    <x v="0"/>
  </r>
  <r>
    <x v="44"/>
    <x v="102"/>
    <x v="0"/>
    <x v="0"/>
    <x v="0"/>
    <n v="27"/>
    <x v="968"/>
    <n v="96"/>
    <n v="24"/>
    <n v="167.7"/>
    <n v="94"/>
    <n v="14.25"/>
    <x v="934"/>
    <n v="101"/>
    <n v="12.35"/>
    <n v="11.4"/>
    <n v="2"/>
    <n v="3.08"/>
    <n v="1"/>
    <x v="0"/>
  </r>
  <r>
    <x v="33"/>
    <x v="15"/>
    <x v="0"/>
    <x v="0"/>
    <x v="0"/>
    <n v="31"/>
    <x v="167"/>
    <n v="104"/>
    <n v="33.049999999999997"/>
    <n v="176"/>
    <n v="84"/>
    <n v="14.96"/>
    <x v="935"/>
    <n v="110"/>
    <n v="10.35"/>
    <n v="11.5"/>
    <n v="3"/>
    <n v="3.11"/>
    <n v="0"/>
    <x v="0"/>
  </r>
  <r>
    <x v="44"/>
    <x v="126"/>
    <x v="0"/>
    <x v="0"/>
    <x v="1"/>
    <n v="0"/>
    <x v="876"/>
    <n v="100"/>
    <n v="28.49"/>
    <n v="154.5"/>
    <n v="90"/>
    <n v="13.13"/>
    <x v="936"/>
    <n v="107"/>
    <n v="12.66"/>
    <n v="17.3"/>
    <n v="3"/>
    <n v="4.67"/>
    <n v="2"/>
    <x v="0"/>
  </r>
  <r>
    <x v="47"/>
    <x v="92"/>
    <x v="1"/>
    <x v="0"/>
    <x v="1"/>
    <n v="0"/>
    <x v="404"/>
    <n v="134"/>
    <n v="39.869999999999997"/>
    <n v="164.2"/>
    <n v="94"/>
    <n v="13.96"/>
    <x v="909"/>
    <n v="72"/>
    <n v="8.61"/>
    <n v="6.1"/>
    <n v="4"/>
    <n v="1.65"/>
    <n v="1"/>
    <x v="0"/>
  </r>
  <r>
    <x v="3"/>
    <x v="20"/>
    <x v="2"/>
    <x v="0"/>
    <x v="1"/>
    <n v="0"/>
    <x v="102"/>
    <n v="78"/>
    <n v="26.21"/>
    <n v="196.7"/>
    <n v="85"/>
    <n v="16.72"/>
    <x v="129"/>
    <n v="97"/>
    <n v="11.41"/>
    <n v="10.1"/>
    <n v="9"/>
    <n v="2.73"/>
    <n v="1"/>
    <x v="0"/>
  </r>
  <r>
    <x v="17"/>
    <x v="76"/>
    <x v="0"/>
    <x v="0"/>
    <x v="0"/>
    <n v="14"/>
    <x v="879"/>
    <n v="99"/>
    <n v="24.34"/>
    <n v="169.9"/>
    <n v="91"/>
    <n v="14.44"/>
    <x v="518"/>
    <n v="77"/>
    <n v="9.9700000000000006"/>
    <n v="11.6"/>
    <n v="1"/>
    <n v="3.13"/>
    <n v="1"/>
    <x v="0"/>
  </r>
  <r>
    <x v="32"/>
    <x v="66"/>
    <x v="0"/>
    <x v="1"/>
    <x v="0"/>
    <n v="40"/>
    <x v="969"/>
    <n v="80"/>
    <n v="36.79"/>
    <n v="249.7"/>
    <n v="90"/>
    <n v="21.22"/>
    <x v="937"/>
    <n v="99"/>
    <n v="8.3699999999999992"/>
    <n v="12.7"/>
    <n v="4"/>
    <n v="3.43"/>
    <n v="1"/>
    <x v="0"/>
  </r>
  <r>
    <x v="10"/>
    <x v="111"/>
    <x v="2"/>
    <x v="0"/>
    <x v="0"/>
    <n v="35"/>
    <x v="554"/>
    <n v="85"/>
    <n v="27.52"/>
    <n v="151.19999999999999"/>
    <n v="82"/>
    <n v="12.85"/>
    <x v="649"/>
    <n v="131"/>
    <n v="8.59"/>
    <n v="8.5"/>
    <n v="2"/>
    <n v="2.2999999999999998"/>
    <n v="1"/>
    <x v="0"/>
  </r>
  <r>
    <x v="39"/>
    <x v="60"/>
    <x v="1"/>
    <x v="0"/>
    <x v="1"/>
    <n v="0"/>
    <x v="970"/>
    <n v="90"/>
    <n v="20.18"/>
    <n v="205.1"/>
    <n v="57"/>
    <n v="17.43"/>
    <x v="938"/>
    <n v="100"/>
    <n v="7.75"/>
    <n v="10.4"/>
    <n v="6"/>
    <n v="2.81"/>
    <n v="3"/>
    <x v="0"/>
  </r>
  <r>
    <x v="30"/>
    <x v="108"/>
    <x v="1"/>
    <x v="0"/>
    <x v="1"/>
    <n v="0"/>
    <x v="78"/>
    <n v="123"/>
    <n v="30.45"/>
    <n v="196.6"/>
    <n v="132"/>
    <n v="16.71"/>
    <x v="266"/>
    <n v="116"/>
    <n v="8.4"/>
    <n v="10.199999999999999"/>
    <n v="10"/>
    <n v="2.75"/>
    <n v="1"/>
    <x v="0"/>
  </r>
  <r>
    <x v="20"/>
    <x v="96"/>
    <x v="0"/>
    <x v="0"/>
    <x v="1"/>
    <n v="0"/>
    <x v="350"/>
    <n v="97"/>
    <n v="25.14"/>
    <n v="209.3"/>
    <n v="99"/>
    <n v="17.79"/>
    <x v="939"/>
    <n v="80"/>
    <n v="7.29"/>
    <n v="8.8000000000000007"/>
    <n v="5"/>
    <n v="2.38"/>
    <n v="2"/>
    <x v="0"/>
  </r>
  <r>
    <x v="38"/>
    <x v="88"/>
    <x v="0"/>
    <x v="0"/>
    <x v="0"/>
    <n v="38"/>
    <x v="971"/>
    <n v="110"/>
    <n v="35.56"/>
    <n v="116.6"/>
    <n v="73"/>
    <n v="9.91"/>
    <x v="72"/>
    <n v="105"/>
    <n v="4.93"/>
    <n v="16.5"/>
    <n v="4"/>
    <n v="4.46"/>
    <n v="2"/>
    <x v="0"/>
  </r>
  <r>
    <x v="26"/>
    <x v="64"/>
    <x v="0"/>
    <x v="0"/>
    <x v="0"/>
    <n v="29"/>
    <x v="972"/>
    <n v="140"/>
    <n v="41.53"/>
    <n v="322.3"/>
    <n v="89"/>
    <n v="27.4"/>
    <x v="940"/>
    <n v="83"/>
    <n v="7.51"/>
    <n v="10.6"/>
    <n v="6"/>
    <n v="2.86"/>
    <n v="0"/>
    <x v="0"/>
  </r>
  <r>
    <x v="30"/>
    <x v="75"/>
    <x v="0"/>
    <x v="0"/>
    <x v="0"/>
    <n v="34"/>
    <x v="494"/>
    <n v="96"/>
    <n v="29.8"/>
    <n v="262.3"/>
    <n v="122"/>
    <n v="22.3"/>
    <x v="419"/>
    <n v="76"/>
    <n v="6.48"/>
    <n v="5.6"/>
    <n v="11"/>
    <n v="1.51"/>
    <n v="1"/>
    <x v="0"/>
  </r>
  <r>
    <x v="34"/>
    <x v="112"/>
    <x v="2"/>
    <x v="0"/>
    <x v="1"/>
    <n v="0"/>
    <x v="433"/>
    <n v="92"/>
    <n v="25.59"/>
    <n v="120.3"/>
    <n v="95"/>
    <n v="10.23"/>
    <x v="941"/>
    <n v="96"/>
    <n v="12.2"/>
    <n v="9"/>
    <n v="2"/>
    <n v="2.4300000000000002"/>
    <n v="1"/>
    <x v="0"/>
  </r>
  <r>
    <x v="10"/>
    <x v="60"/>
    <x v="2"/>
    <x v="0"/>
    <x v="1"/>
    <n v="0"/>
    <x v="840"/>
    <n v="136"/>
    <n v="27.8"/>
    <n v="143.69999999999999"/>
    <n v="111"/>
    <n v="12.21"/>
    <x v="942"/>
    <n v="82"/>
    <n v="11.4"/>
    <n v="12.6"/>
    <n v="5"/>
    <n v="3.4"/>
    <n v="1"/>
    <x v="0"/>
  </r>
  <r>
    <x v="1"/>
    <x v="13"/>
    <x v="0"/>
    <x v="0"/>
    <x v="1"/>
    <n v="0"/>
    <x v="848"/>
    <n v="93"/>
    <n v="40.270000000000003"/>
    <n v="197.7"/>
    <n v="113"/>
    <n v="16.8"/>
    <x v="943"/>
    <n v="78"/>
    <n v="13.91"/>
    <n v="11.4"/>
    <n v="7"/>
    <n v="3.08"/>
    <n v="2"/>
    <x v="1"/>
  </r>
  <r>
    <x v="49"/>
    <x v="121"/>
    <x v="0"/>
    <x v="0"/>
    <x v="1"/>
    <n v="0"/>
    <x v="881"/>
    <n v="77"/>
    <n v="13.99"/>
    <n v="167.2"/>
    <n v="80"/>
    <n v="14.21"/>
    <x v="816"/>
    <n v="70"/>
    <n v="8.76"/>
    <n v="7.2"/>
    <n v="4"/>
    <n v="1.94"/>
    <n v="1"/>
    <x v="0"/>
  </r>
  <r>
    <x v="13"/>
    <x v="59"/>
    <x v="0"/>
    <x v="0"/>
    <x v="1"/>
    <n v="0"/>
    <x v="421"/>
    <n v="111"/>
    <n v="36.72"/>
    <n v="153.69999999999999"/>
    <n v="115"/>
    <n v="13.06"/>
    <x v="944"/>
    <n v="74"/>
    <n v="10.220000000000001"/>
    <n v="12.7"/>
    <n v="4"/>
    <n v="3.43"/>
    <n v="1"/>
    <x v="0"/>
  </r>
  <r>
    <x v="33"/>
    <x v="85"/>
    <x v="0"/>
    <x v="1"/>
    <x v="1"/>
    <n v="0"/>
    <x v="172"/>
    <n v="119"/>
    <n v="30.6"/>
    <n v="198.8"/>
    <n v="126"/>
    <n v="16.899999999999999"/>
    <x v="945"/>
    <n v="70"/>
    <n v="9.77"/>
    <n v="12.4"/>
    <n v="3"/>
    <n v="3.35"/>
    <n v="1"/>
    <x v="0"/>
  </r>
  <r>
    <x v="22"/>
    <x v="14"/>
    <x v="0"/>
    <x v="0"/>
    <x v="1"/>
    <n v="0"/>
    <x v="200"/>
    <n v="55"/>
    <n v="24.43"/>
    <n v="173.1"/>
    <n v="108"/>
    <n v="14.71"/>
    <x v="946"/>
    <n v="95"/>
    <n v="10.76"/>
    <n v="5.8"/>
    <n v="6"/>
    <n v="1.57"/>
    <n v="1"/>
    <x v="0"/>
  </r>
  <r>
    <x v="47"/>
    <x v="53"/>
    <x v="0"/>
    <x v="0"/>
    <x v="0"/>
    <n v="29"/>
    <x v="973"/>
    <n v="106"/>
    <n v="31.55"/>
    <n v="219.7"/>
    <n v="113"/>
    <n v="18.670000000000002"/>
    <x v="452"/>
    <n v="120"/>
    <n v="6.84"/>
    <n v="11.1"/>
    <n v="5"/>
    <n v="3"/>
    <n v="2"/>
    <x v="0"/>
  </r>
  <r>
    <x v="49"/>
    <x v="150"/>
    <x v="1"/>
    <x v="0"/>
    <x v="1"/>
    <n v="0"/>
    <x v="974"/>
    <n v="108"/>
    <n v="23.39"/>
    <n v="162"/>
    <n v="80"/>
    <n v="13.77"/>
    <x v="947"/>
    <n v="126"/>
    <n v="8.4499999999999993"/>
    <n v="5.8"/>
    <n v="10"/>
    <n v="1.57"/>
    <n v="3"/>
    <x v="0"/>
  </r>
  <r>
    <x v="45"/>
    <x v="102"/>
    <x v="0"/>
    <x v="1"/>
    <x v="1"/>
    <n v="0"/>
    <x v="975"/>
    <n v="119"/>
    <n v="46.56"/>
    <n v="278.60000000000002"/>
    <n v="103"/>
    <n v="23.68"/>
    <x v="158"/>
    <n v="90"/>
    <n v="11.49"/>
    <n v="10.9"/>
    <n v="7"/>
    <n v="2.94"/>
    <n v="1"/>
    <x v="1"/>
  </r>
  <r>
    <x v="3"/>
    <x v="147"/>
    <x v="0"/>
    <x v="0"/>
    <x v="0"/>
    <n v="31"/>
    <x v="687"/>
    <n v="92"/>
    <n v="21.3"/>
    <n v="141.19999999999999"/>
    <n v="108"/>
    <n v="12"/>
    <x v="795"/>
    <n v="68"/>
    <n v="7.57"/>
    <n v="6.3"/>
    <n v="2"/>
    <n v="1.7"/>
    <n v="3"/>
    <x v="0"/>
  </r>
  <r>
    <x v="25"/>
    <x v="69"/>
    <x v="2"/>
    <x v="0"/>
    <x v="0"/>
    <n v="49"/>
    <x v="560"/>
    <n v="86"/>
    <n v="36.53"/>
    <n v="198.2"/>
    <n v="89"/>
    <n v="16.850000000000001"/>
    <x v="772"/>
    <n v="139"/>
    <n v="7.69"/>
    <n v="8.1999999999999993"/>
    <n v="5"/>
    <n v="2.21"/>
    <n v="0"/>
    <x v="0"/>
  </r>
  <r>
    <x v="42"/>
    <x v="61"/>
    <x v="1"/>
    <x v="0"/>
    <x v="1"/>
    <n v="0"/>
    <x v="395"/>
    <n v="93"/>
    <n v="27.71"/>
    <n v="203.9"/>
    <n v="102"/>
    <n v="17.329999999999998"/>
    <x v="50"/>
    <n v="109"/>
    <n v="7.15"/>
    <n v="15.1"/>
    <n v="4"/>
    <n v="4.08"/>
    <n v="2"/>
    <x v="0"/>
  </r>
  <r>
    <x v="50"/>
    <x v="55"/>
    <x v="0"/>
    <x v="0"/>
    <x v="0"/>
    <n v="29"/>
    <x v="637"/>
    <n v="77"/>
    <n v="27.85"/>
    <n v="134.9"/>
    <n v="112"/>
    <n v="11.47"/>
    <x v="948"/>
    <n v="95"/>
    <n v="3.57"/>
    <n v="8.8000000000000007"/>
    <n v="2"/>
    <n v="2.38"/>
    <n v="2"/>
    <x v="0"/>
  </r>
  <r>
    <x v="7"/>
    <x v="137"/>
    <x v="2"/>
    <x v="0"/>
    <x v="1"/>
    <n v="0"/>
    <x v="498"/>
    <n v="113"/>
    <n v="32.22"/>
    <n v="204.9"/>
    <n v="100"/>
    <n v="17.420000000000002"/>
    <x v="203"/>
    <n v="93"/>
    <n v="9.98"/>
    <n v="13.4"/>
    <n v="3"/>
    <n v="3.62"/>
    <n v="1"/>
    <x v="0"/>
  </r>
  <r>
    <x v="28"/>
    <x v="85"/>
    <x v="0"/>
    <x v="0"/>
    <x v="0"/>
    <n v="26"/>
    <x v="205"/>
    <n v="110"/>
    <n v="26.38"/>
    <n v="230.9"/>
    <n v="133"/>
    <n v="19.63"/>
    <x v="809"/>
    <n v="100"/>
    <n v="11.77"/>
    <n v="4.5"/>
    <n v="4"/>
    <n v="1.22"/>
    <n v="0"/>
    <x v="0"/>
  </r>
  <r>
    <x v="39"/>
    <x v="4"/>
    <x v="0"/>
    <x v="1"/>
    <x v="0"/>
    <n v="44"/>
    <x v="976"/>
    <n v="127"/>
    <n v="43.2"/>
    <n v="180.2"/>
    <n v="108"/>
    <n v="15.32"/>
    <x v="601"/>
    <n v="129"/>
    <n v="8.83"/>
    <n v="8.6999999999999993"/>
    <n v="4"/>
    <n v="2.35"/>
    <n v="3"/>
    <x v="0"/>
  </r>
  <r>
    <x v="6"/>
    <x v="21"/>
    <x v="2"/>
    <x v="0"/>
    <x v="0"/>
    <n v="33"/>
    <x v="869"/>
    <n v="90"/>
    <n v="19.04"/>
    <n v="208"/>
    <n v="112"/>
    <n v="17.68"/>
    <x v="949"/>
    <n v="83"/>
    <n v="6.76"/>
    <n v="11.3"/>
    <n v="4"/>
    <n v="3.05"/>
    <n v="2"/>
    <x v="0"/>
  </r>
  <r>
    <x v="41"/>
    <x v="102"/>
    <x v="1"/>
    <x v="0"/>
    <x v="1"/>
    <n v="0"/>
    <x v="977"/>
    <n v="73"/>
    <n v="19.64"/>
    <n v="267.3"/>
    <n v="83"/>
    <n v="22.72"/>
    <x v="950"/>
    <n v="90"/>
    <n v="5.14"/>
    <n v="13.3"/>
    <n v="5"/>
    <n v="3.59"/>
    <n v="3"/>
    <x v="0"/>
  </r>
  <r>
    <x v="9"/>
    <x v="15"/>
    <x v="0"/>
    <x v="0"/>
    <x v="1"/>
    <n v="0"/>
    <x v="906"/>
    <n v="102"/>
    <n v="23.31"/>
    <n v="210.8"/>
    <n v="114"/>
    <n v="17.920000000000002"/>
    <x v="909"/>
    <n v="120"/>
    <n v="8.61"/>
    <n v="11.1"/>
    <n v="4"/>
    <n v="3"/>
    <n v="1"/>
    <x v="0"/>
  </r>
  <r>
    <x v="49"/>
    <x v="11"/>
    <x v="0"/>
    <x v="0"/>
    <x v="1"/>
    <n v="0"/>
    <x v="46"/>
    <n v="113"/>
    <n v="33.729999999999997"/>
    <n v="235.9"/>
    <n v="144"/>
    <n v="20.05"/>
    <x v="951"/>
    <n v="99"/>
    <n v="14.65"/>
    <n v="10.1"/>
    <n v="3"/>
    <n v="2.73"/>
    <n v="0"/>
    <x v="0"/>
  </r>
  <r>
    <x v="36"/>
    <x v="138"/>
    <x v="0"/>
    <x v="0"/>
    <x v="0"/>
    <n v="19"/>
    <x v="978"/>
    <n v="94"/>
    <n v="22.56"/>
    <n v="204.6"/>
    <n v="101"/>
    <n v="17.39"/>
    <x v="817"/>
    <n v="78"/>
    <n v="6.96"/>
    <n v="12.9"/>
    <n v="7"/>
    <n v="3.48"/>
    <n v="3"/>
    <x v="0"/>
  </r>
  <r>
    <x v="27"/>
    <x v="74"/>
    <x v="1"/>
    <x v="0"/>
    <x v="0"/>
    <n v="25"/>
    <x v="926"/>
    <n v="99"/>
    <n v="37.33"/>
    <n v="210.4"/>
    <n v="99"/>
    <n v="17.88"/>
    <x v="509"/>
    <n v="88"/>
    <n v="10.92"/>
    <n v="13.8"/>
    <n v="8"/>
    <n v="3.73"/>
    <n v="2"/>
    <x v="0"/>
  </r>
  <r>
    <x v="39"/>
    <x v="20"/>
    <x v="0"/>
    <x v="0"/>
    <x v="1"/>
    <n v="0"/>
    <x v="263"/>
    <n v="96"/>
    <n v="28.83"/>
    <n v="234.7"/>
    <n v="112"/>
    <n v="19.95"/>
    <x v="952"/>
    <n v="83"/>
    <n v="12.84"/>
    <n v="11.2"/>
    <n v="4"/>
    <n v="3.02"/>
    <n v="0"/>
    <x v="0"/>
  </r>
  <r>
    <x v="8"/>
    <x v="130"/>
    <x v="1"/>
    <x v="1"/>
    <x v="1"/>
    <n v="0"/>
    <x v="441"/>
    <n v="73"/>
    <n v="27.27"/>
    <n v="293.89999999999998"/>
    <n v="103"/>
    <n v="24.98"/>
    <x v="689"/>
    <n v="90"/>
    <n v="13.8"/>
    <n v="12.6"/>
    <n v="5"/>
    <n v="3.4"/>
    <n v="4"/>
    <x v="0"/>
  </r>
  <r>
    <x v="43"/>
    <x v="11"/>
    <x v="0"/>
    <x v="0"/>
    <x v="1"/>
    <n v="0"/>
    <x v="411"/>
    <n v="114"/>
    <n v="33.08"/>
    <n v="232.8"/>
    <n v="106"/>
    <n v="19.79"/>
    <x v="341"/>
    <n v="92"/>
    <n v="7.8"/>
    <n v="3.8"/>
    <n v="2"/>
    <n v="1.03"/>
    <n v="3"/>
    <x v="0"/>
  </r>
  <r>
    <x v="49"/>
    <x v="9"/>
    <x v="1"/>
    <x v="0"/>
    <x v="1"/>
    <n v="0"/>
    <x v="62"/>
    <n v="95"/>
    <n v="26.71"/>
    <n v="213.1"/>
    <n v="36"/>
    <n v="18.11"/>
    <x v="953"/>
    <n v="77"/>
    <n v="12.62"/>
    <n v="7.6"/>
    <n v="3"/>
    <n v="2.0499999999999998"/>
    <n v="2"/>
    <x v="0"/>
  </r>
  <r>
    <x v="46"/>
    <x v="93"/>
    <x v="0"/>
    <x v="0"/>
    <x v="1"/>
    <n v="0"/>
    <x v="979"/>
    <n v="125"/>
    <n v="30.57"/>
    <n v="173.2"/>
    <n v="86"/>
    <n v="14.72"/>
    <x v="954"/>
    <n v="97"/>
    <n v="12.28"/>
    <n v="10.9"/>
    <n v="4"/>
    <n v="2.94"/>
    <n v="0"/>
    <x v="0"/>
  </r>
  <r>
    <x v="12"/>
    <x v="130"/>
    <x v="0"/>
    <x v="1"/>
    <x v="1"/>
    <n v="0"/>
    <x v="849"/>
    <n v="108"/>
    <n v="25.19"/>
    <n v="161.80000000000001"/>
    <n v="113"/>
    <n v="13.75"/>
    <x v="460"/>
    <n v="103"/>
    <n v="11.67"/>
    <n v="11"/>
    <n v="4"/>
    <n v="2.97"/>
    <n v="0"/>
    <x v="0"/>
  </r>
  <r>
    <x v="14"/>
    <x v="144"/>
    <x v="0"/>
    <x v="0"/>
    <x v="0"/>
    <n v="39"/>
    <x v="113"/>
    <n v="103"/>
    <n v="31.14"/>
    <n v="209.4"/>
    <n v="111"/>
    <n v="17.8"/>
    <x v="834"/>
    <n v="109"/>
    <n v="7.76"/>
    <n v="11.9"/>
    <n v="6"/>
    <n v="3.21"/>
    <n v="1"/>
    <x v="0"/>
  </r>
  <r>
    <x v="21"/>
    <x v="44"/>
    <x v="0"/>
    <x v="0"/>
    <x v="1"/>
    <n v="0"/>
    <x v="980"/>
    <n v="88"/>
    <n v="20.260000000000002"/>
    <n v="168.3"/>
    <n v="110"/>
    <n v="14.31"/>
    <x v="294"/>
    <n v="119"/>
    <n v="9.2100000000000009"/>
    <n v="12.2"/>
    <n v="6"/>
    <n v="3.29"/>
    <n v="4"/>
    <x v="1"/>
  </r>
  <r>
    <x v="50"/>
    <x v="185"/>
    <x v="1"/>
    <x v="0"/>
    <x v="0"/>
    <n v="35"/>
    <x v="981"/>
    <n v="102"/>
    <n v="38.08"/>
    <n v="192"/>
    <n v="99"/>
    <n v="16.32"/>
    <x v="35"/>
    <n v="100"/>
    <n v="7.34"/>
    <n v="9.6"/>
    <n v="2"/>
    <n v="2.59"/>
    <n v="0"/>
    <x v="0"/>
  </r>
  <r>
    <x v="45"/>
    <x v="6"/>
    <x v="0"/>
    <x v="0"/>
    <x v="1"/>
    <n v="0"/>
    <x v="982"/>
    <n v="83"/>
    <n v="31.42"/>
    <n v="248.6"/>
    <n v="101"/>
    <n v="21.13"/>
    <x v="955"/>
    <n v="113"/>
    <n v="5.99"/>
    <n v="9.6"/>
    <n v="8"/>
    <n v="2.59"/>
    <n v="1"/>
    <x v="0"/>
  </r>
  <r>
    <x v="41"/>
    <x v="17"/>
    <x v="1"/>
    <x v="0"/>
    <x v="1"/>
    <n v="0"/>
    <x v="252"/>
    <n v="140"/>
    <n v="29.97"/>
    <n v="201"/>
    <n v="104"/>
    <n v="17.09"/>
    <x v="956"/>
    <n v="123"/>
    <n v="7.29"/>
    <n v="11.3"/>
    <n v="5"/>
    <n v="3.05"/>
    <n v="1"/>
    <x v="0"/>
  </r>
  <r>
    <x v="8"/>
    <x v="15"/>
    <x v="0"/>
    <x v="0"/>
    <x v="1"/>
    <n v="0"/>
    <x v="555"/>
    <n v="115"/>
    <n v="41.09"/>
    <n v="168.5"/>
    <n v="133"/>
    <n v="14.32"/>
    <x v="957"/>
    <n v="122"/>
    <n v="7.64"/>
    <n v="11.1"/>
    <n v="2"/>
    <n v="3"/>
    <n v="2"/>
    <x v="0"/>
  </r>
  <r>
    <x v="26"/>
    <x v="108"/>
    <x v="2"/>
    <x v="0"/>
    <x v="0"/>
    <n v="38"/>
    <x v="597"/>
    <n v="121"/>
    <n v="38.200000000000003"/>
    <n v="294"/>
    <n v="131"/>
    <n v="24.99"/>
    <x v="958"/>
    <n v="61"/>
    <n v="13.05"/>
    <n v="9.8000000000000007"/>
    <n v="6"/>
    <n v="2.65"/>
    <n v="0"/>
    <x v="0"/>
  </r>
  <r>
    <x v="33"/>
    <x v="44"/>
    <x v="2"/>
    <x v="0"/>
    <x v="1"/>
    <n v="0"/>
    <x v="912"/>
    <n v="115"/>
    <n v="35.24"/>
    <n v="198.4"/>
    <n v="82"/>
    <n v="16.86"/>
    <x v="959"/>
    <n v="83"/>
    <n v="5.13"/>
    <n v="8.6"/>
    <n v="4"/>
    <n v="2.3199999999999998"/>
    <n v="1"/>
    <x v="0"/>
  </r>
  <r>
    <x v="0"/>
    <x v="186"/>
    <x v="1"/>
    <x v="0"/>
    <x v="1"/>
    <n v="0"/>
    <x v="95"/>
    <n v="81"/>
    <n v="33.46"/>
    <n v="168"/>
    <n v="110"/>
    <n v="14.28"/>
    <x v="960"/>
    <n v="98"/>
    <n v="5.97"/>
    <n v="12.7"/>
    <n v="7"/>
    <n v="3.43"/>
    <n v="2"/>
    <x v="0"/>
  </r>
  <r>
    <x v="19"/>
    <x v="100"/>
    <x v="2"/>
    <x v="0"/>
    <x v="1"/>
    <n v="0"/>
    <x v="625"/>
    <n v="74"/>
    <n v="18.850000000000001"/>
    <n v="115.6"/>
    <n v="90"/>
    <n v="9.83"/>
    <x v="390"/>
    <n v="114"/>
    <n v="8.57"/>
    <n v="15.8"/>
    <n v="9"/>
    <n v="4.2699999999999996"/>
    <n v="1"/>
    <x v="0"/>
  </r>
  <r>
    <x v="1"/>
    <x v="160"/>
    <x v="2"/>
    <x v="0"/>
    <x v="1"/>
    <n v="0"/>
    <x v="983"/>
    <n v="145"/>
    <n v="20.83"/>
    <n v="273.3"/>
    <n v="103"/>
    <n v="23.23"/>
    <x v="502"/>
    <n v="71"/>
    <n v="8.9"/>
    <n v="8"/>
    <n v="3"/>
    <n v="2.16"/>
    <n v="2"/>
    <x v="0"/>
  </r>
  <r>
    <x v="26"/>
    <x v="139"/>
    <x v="2"/>
    <x v="0"/>
    <x v="1"/>
    <n v="0"/>
    <x v="38"/>
    <n v="65"/>
    <n v="31.79"/>
    <n v="141.4"/>
    <n v="128"/>
    <n v="12.02"/>
    <x v="961"/>
    <n v="108"/>
    <n v="10.72"/>
    <n v="10"/>
    <n v="8"/>
    <n v="2.7"/>
    <n v="2"/>
    <x v="0"/>
  </r>
  <r>
    <x v="40"/>
    <x v="126"/>
    <x v="0"/>
    <x v="0"/>
    <x v="1"/>
    <n v="0"/>
    <x v="86"/>
    <n v="113"/>
    <n v="28.99"/>
    <n v="193.2"/>
    <n v="129"/>
    <n v="16.420000000000002"/>
    <x v="962"/>
    <n v="91"/>
    <n v="8.4600000000000009"/>
    <n v="11.2"/>
    <n v="6"/>
    <n v="3.02"/>
    <n v="0"/>
    <x v="0"/>
  </r>
  <r>
    <x v="11"/>
    <x v="137"/>
    <x v="0"/>
    <x v="0"/>
    <x v="1"/>
    <n v="0"/>
    <x v="984"/>
    <n v="101"/>
    <n v="34.82"/>
    <n v="161"/>
    <n v="80"/>
    <n v="13.69"/>
    <x v="963"/>
    <n v="89"/>
    <n v="12.86"/>
    <n v="9.5"/>
    <n v="3"/>
    <n v="2.57"/>
    <n v="0"/>
    <x v="0"/>
  </r>
  <r>
    <x v="17"/>
    <x v="103"/>
    <x v="2"/>
    <x v="0"/>
    <x v="1"/>
    <n v="0"/>
    <x v="35"/>
    <n v="133"/>
    <n v="26.18"/>
    <n v="198.9"/>
    <n v="121"/>
    <n v="16.91"/>
    <x v="964"/>
    <n v="100"/>
    <n v="6.84"/>
    <n v="9.5"/>
    <n v="3"/>
    <n v="2.57"/>
    <n v="4"/>
    <x v="1"/>
  </r>
  <r>
    <x v="16"/>
    <x v="9"/>
    <x v="0"/>
    <x v="0"/>
    <x v="1"/>
    <n v="0"/>
    <x v="985"/>
    <n v="93"/>
    <n v="38.28"/>
    <n v="215.1"/>
    <n v="120"/>
    <n v="18.28"/>
    <x v="965"/>
    <n v="95"/>
    <n v="10.88"/>
    <n v="9.1"/>
    <n v="2"/>
    <n v="2.46"/>
    <n v="2"/>
    <x v="0"/>
  </r>
  <r>
    <x v="24"/>
    <x v="43"/>
    <x v="1"/>
    <x v="0"/>
    <x v="1"/>
    <n v="0"/>
    <x v="986"/>
    <n v="79"/>
    <n v="27.1"/>
    <n v="179.5"/>
    <n v="88"/>
    <n v="15.26"/>
    <x v="698"/>
    <n v="71"/>
    <n v="7.55"/>
    <n v="9.6999999999999993"/>
    <n v="2"/>
    <n v="2.62"/>
    <n v="6"/>
    <x v="1"/>
  </r>
  <r>
    <x v="25"/>
    <x v="90"/>
    <x v="2"/>
    <x v="0"/>
    <x v="1"/>
    <n v="0"/>
    <x v="233"/>
    <n v="95"/>
    <n v="29.36"/>
    <n v="139.1"/>
    <n v="90"/>
    <n v="11.82"/>
    <x v="176"/>
    <n v="99"/>
    <n v="7.84"/>
    <n v="11.7"/>
    <n v="1"/>
    <n v="3.16"/>
    <n v="2"/>
    <x v="0"/>
  </r>
  <r>
    <x v="46"/>
    <x v="90"/>
    <x v="0"/>
    <x v="0"/>
    <x v="1"/>
    <n v="0"/>
    <x v="309"/>
    <n v="99"/>
    <n v="37.880000000000003"/>
    <n v="175.8"/>
    <n v="85"/>
    <n v="14.94"/>
    <x v="618"/>
    <n v="111"/>
    <n v="9.09"/>
    <n v="11"/>
    <n v="3"/>
    <n v="2.97"/>
    <n v="3"/>
    <x v="0"/>
  </r>
  <r>
    <x v="29"/>
    <x v="21"/>
    <x v="0"/>
    <x v="1"/>
    <x v="1"/>
    <n v="0"/>
    <x v="65"/>
    <n v="77"/>
    <n v="36.4"/>
    <n v="240.5"/>
    <n v="94"/>
    <n v="20.440000000000001"/>
    <x v="882"/>
    <n v="75"/>
    <n v="8.5"/>
    <n v="10.1"/>
    <n v="3"/>
    <n v="2.73"/>
    <n v="1"/>
    <x v="0"/>
  </r>
  <r>
    <x v="26"/>
    <x v="0"/>
    <x v="1"/>
    <x v="0"/>
    <x v="1"/>
    <n v="0"/>
    <x v="785"/>
    <n v="104"/>
    <n v="22.78"/>
    <n v="174.5"/>
    <n v="94"/>
    <n v="14.83"/>
    <x v="966"/>
    <n v="79"/>
    <n v="14"/>
    <n v="7.3"/>
    <n v="3"/>
    <n v="1.97"/>
    <n v="3"/>
    <x v="0"/>
  </r>
  <r>
    <x v="6"/>
    <x v="146"/>
    <x v="2"/>
    <x v="0"/>
    <x v="1"/>
    <n v="0"/>
    <x v="982"/>
    <n v="74"/>
    <n v="31.42"/>
    <n v="175.1"/>
    <n v="84"/>
    <n v="14.88"/>
    <x v="967"/>
    <n v="95"/>
    <n v="7.12"/>
    <n v="10.5"/>
    <n v="6"/>
    <n v="2.84"/>
    <n v="1"/>
    <x v="0"/>
  </r>
  <r>
    <x v="49"/>
    <x v="11"/>
    <x v="0"/>
    <x v="0"/>
    <x v="0"/>
    <n v="36"/>
    <x v="987"/>
    <n v="112"/>
    <n v="48.13"/>
    <n v="286.2"/>
    <n v="86"/>
    <n v="24.33"/>
    <x v="968"/>
    <n v="129"/>
    <n v="11.78"/>
    <n v="11.3"/>
    <n v="3"/>
    <n v="3.05"/>
    <n v="3"/>
    <x v="0"/>
  </r>
  <r>
    <x v="35"/>
    <x v="184"/>
    <x v="2"/>
    <x v="0"/>
    <x v="1"/>
    <n v="0"/>
    <x v="988"/>
    <n v="143"/>
    <n v="49.61"/>
    <n v="214.3"/>
    <n v="134"/>
    <n v="18.22"/>
    <x v="969"/>
    <n v="119"/>
    <n v="6.8"/>
    <n v="9.9"/>
    <n v="2"/>
    <n v="2.67"/>
    <n v="0"/>
    <x v="1"/>
  </r>
  <r>
    <x v="4"/>
    <x v="77"/>
    <x v="1"/>
    <x v="0"/>
    <x v="1"/>
    <n v="0"/>
    <x v="989"/>
    <n v="94"/>
    <n v="37.86"/>
    <n v="105.8"/>
    <n v="98"/>
    <n v="8.99"/>
    <x v="752"/>
    <n v="78"/>
    <n v="9.67"/>
    <n v="13.5"/>
    <n v="4"/>
    <n v="3.65"/>
    <n v="1"/>
    <x v="0"/>
  </r>
  <r>
    <x v="13"/>
    <x v="147"/>
    <x v="2"/>
    <x v="0"/>
    <x v="1"/>
    <n v="0"/>
    <x v="990"/>
    <n v="79"/>
    <n v="29.67"/>
    <n v="236.8"/>
    <n v="136"/>
    <n v="20.13"/>
    <x v="970"/>
    <n v="110"/>
    <n v="12.17"/>
    <n v="8.5"/>
    <n v="5"/>
    <n v="2.2999999999999998"/>
    <n v="0"/>
    <x v="0"/>
  </r>
  <r>
    <x v="21"/>
    <x v="17"/>
    <x v="1"/>
    <x v="0"/>
    <x v="1"/>
    <n v="0"/>
    <x v="991"/>
    <n v="86"/>
    <n v="11.63"/>
    <n v="193.3"/>
    <n v="110"/>
    <n v="16.43"/>
    <x v="920"/>
    <n v="139"/>
    <n v="7.72"/>
    <n v="10.4"/>
    <n v="4"/>
    <n v="2.81"/>
    <n v="0"/>
    <x v="0"/>
  </r>
  <r>
    <x v="2"/>
    <x v="75"/>
    <x v="1"/>
    <x v="0"/>
    <x v="0"/>
    <n v="31"/>
    <x v="992"/>
    <n v="78"/>
    <n v="46.41"/>
    <n v="215.5"/>
    <n v="98"/>
    <n v="18.32"/>
    <x v="971"/>
    <n v="114"/>
    <n v="4.71"/>
    <n v="9.6"/>
    <n v="2"/>
    <n v="2.59"/>
    <n v="1"/>
    <x v="0"/>
  </r>
  <r>
    <x v="49"/>
    <x v="32"/>
    <x v="0"/>
    <x v="1"/>
    <x v="1"/>
    <n v="0"/>
    <x v="993"/>
    <n v="134"/>
    <n v="38.299999999999997"/>
    <n v="108.2"/>
    <n v="87"/>
    <n v="9.1999999999999993"/>
    <x v="972"/>
    <n v="132"/>
    <n v="6.28"/>
    <n v="17.3"/>
    <n v="9"/>
    <n v="4.67"/>
    <n v="1"/>
    <x v="1"/>
  </r>
  <r>
    <x v="46"/>
    <x v="165"/>
    <x v="0"/>
    <x v="0"/>
    <x v="0"/>
    <n v="23"/>
    <x v="994"/>
    <n v="130"/>
    <n v="48.14"/>
    <n v="162.6"/>
    <n v="74"/>
    <n v="13.82"/>
    <x v="973"/>
    <n v="104"/>
    <n v="8"/>
    <n v="7.2"/>
    <n v="6"/>
    <n v="1.94"/>
    <n v="1"/>
    <x v="0"/>
  </r>
  <r>
    <x v="24"/>
    <x v="67"/>
    <x v="2"/>
    <x v="1"/>
    <x v="1"/>
    <n v="0"/>
    <x v="995"/>
    <n v="78"/>
    <n v="22.34"/>
    <n v="219.7"/>
    <n v="106"/>
    <n v="18.670000000000002"/>
    <x v="974"/>
    <n v="103"/>
    <n v="7.01"/>
    <n v="11.1"/>
    <n v="2"/>
    <n v="3"/>
    <n v="1"/>
    <x v="1"/>
  </r>
  <r>
    <x v="26"/>
    <x v="2"/>
    <x v="2"/>
    <x v="0"/>
    <x v="0"/>
    <n v="12"/>
    <x v="436"/>
    <n v="87"/>
    <n v="15.25"/>
    <n v="138.6"/>
    <n v="73"/>
    <n v="11.78"/>
    <x v="975"/>
    <n v="114"/>
    <n v="7.46"/>
    <n v="10.7"/>
    <n v="2"/>
    <n v="2.89"/>
    <n v="1"/>
    <x v="0"/>
  </r>
  <r>
    <x v="32"/>
    <x v="51"/>
    <x v="2"/>
    <x v="0"/>
    <x v="1"/>
    <n v="0"/>
    <x v="572"/>
    <n v="102"/>
    <n v="21.61"/>
    <n v="247.7"/>
    <n v="106"/>
    <n v="21.05"/>
    <x v="396"/>
    <n v="75"/>
    <n v="9.35"/>
    <n v="5"/>
    <n v="3"/>
    <n v="1.35"/>
    <n v="3"/>
    <x v="0"/>
  </r>
  <r>
    <x v="50"/>
    <x v="116"/>
    <x v="0"/>
    <x v="0"/>
    <x v="0"/>
    <n v="28"/>
    <x v="996"/>
    <n v="132"/>
    <n v="18"/>
    <n v="231.7"/>
    <n v="107"/>
    <n v="19.690000000000001"/>
    <x v="976"/>
    <n v="120"/>
    <n v="12.66"/>
    <n v="10.7"/>
    <n v="5"/>
    <n v="2.89"/>
    <n v="1"/>
    <x v="0"/>
  </r>
  <r>
    <x v="13"/>
    <x v="27"/>
    <x v="1"/>
    <x v="0"/>
    <x v="1"/>
    <n v="0"/>
    <x v="319"/>
    <n v="79"/>
    <n v="24.19"/>
    <n v="158"/>
    <n v="113"/>
    <n v="13.43"/>
    <x v="63"/>
    <n v="75"/>
    <n v="7.99"/>
    <n v="6"/>
    <n v="11"/>
    <n v="1.62"/>
    <n v="2"/>
    <x v="0"/>
  </r>
  <r>
    <x v="3"/>
    <x v="19"/>
    <x v="1"/>
    <x v="0"/>
    <x v="0"/>
    <n v="36"/>
    <x v="997"/>
    <n v="93"/>
    <n v="34.32"/>
    <n v="156.30000000000001"/>
    <n v="75"/>
    <n v="13.29"/>
    <x v="977"/>
    <n v="92"/>
    <n v="5.91"/>
    <n v="13.7"/>
    <n v="5"/>
    <n v="3.7"/>
    <n v="0"/>
    <x v="0"/>
  </r>
  <r>
    <x v="32"/>
    <x v="59"/>
    <x v="0"/>
    <x v="0"/>
    <x v="1"/>
    <n v="0"/>
    <x v="998"/>
    <n v="91"/>
    <n v="42.04"/>
    <n v="182.7"/>
    <n v="60"/>
    <n v="15.53"/>
    <x v="594"/>
    <n v="112"/>
    <n v="6.44"/>
    <n v="14.7"/>
    <n v="2"/>
    <n v="3.97"/>
    <n v="3"/>
    <x v="0"/>
  </r>
  <r>
    <x v="43"/>
    <x v="73"/>
    <x v="1"/>
    <x v="0"/>
    <x v="0"/>
    <n v="38"/>
    <x v="952"/>
    <n v="96"/>
    <n v="41.17"/>
    <n v="159.69999999999999"/>
    <n v="144"/>
    <n v="13.57"/>
    <x v="703"/>
    <n v="108"/>
    <n v="9.4499999999999993"/>
    <n v="8.9"/>
    <n v="1"/>
    <n v="2.4"/>
    <n v="1"/>
    <x v="0"/>
  </r>
  <r>
    <x v="43"/>
    <x v="194"/>
    <x v="0"/>
    <x v="1"/>
    <x v="1"/>
    <n v="0"/>
    <x v="312"/>
    <n v="80"/>
    <n v="21.64"/>
    <n v="222.3"/>
    <n v="115"/>
    <n v="18.899999999999999"/>
    <x v="671"/>
    <n v="95"/>
    <n v="7.83"/>
    <n v="13.7"/>
    <n v="5"/>
    <n v="3.7"/>
    <n v="5"/>
    <x v="1"/>
  </r>
  <r>
    <x v="6"/>
    <x v="196"/>
    <x v="1"/>
    <x v="0"/>
    <x v="1"/>
    <n v="0"/>
    <x v="720"/>
    <n v="104"/>
    <n v="27.54"/>
    <n v="241.2"/>
    <n v="120"/>
    <n v="20.5"/>
    <x v="978"/>
    <n v="83"/>
    <n v="9.4700000000000006"/>
    <n v="10.9"/>
    <n v="7"/>
    <n v="2.94"/>
    <n v="1"/>
    <x v="0"/>
  </r>
  <r>
    <x v="18"/>
    <x v="63"/>
    <x v="0"/>
    <x v="0"/>
    <x v="0"/>
    <n v="33"/>
    <x v="78"/>
    <n v="93"/>
    <n v="30.45"/>
    <n v="238.3"/>
    <n v="102"/>
    <n v="20.260000000000002"/>
    <x v="14"/>
    <n v="96"/>
    <n v="7.46"/>
    <n v="10.6"/>
    <n v="1"/>
    <n v="2.86"/>
    <n v="2"/>
    <x v="0"/>
  </r>
  <r>
    <x v="30"/>
    <x v="26"/>
    <x v="0"/>
    <x v="0"/>
    <x v="1"/>
    <n v="0"/>
    <x v="999"/>
    <n v="85"/>
    <n v="32.83"/>
    <n v="172.1"/>
    <n v="105"/>
    <n v="14.63"/>
    <x v="525"/>
    <n v="119"/>
    <n v="5.83"/>
    <n v="10.199999999999999"/>
    <n v="1"/>
    <n v="2.75"/>
    <n v="0"/>
    <x v="0"/>
  </r>
  <r>
    <x v="11"/>
    <x v="28"/>
    <x v="1"/>
    <x v="0"/>
    <x v="1"/>
    <n v="0"/>
    <x v="237"/>
    <n v="99"/>
    <n v="29.19"/>
    <n v="174.8"/>
    <n v="87"/>
    <n v="14.86"/>
    <x v="18"/>
    <n v="130"/>
    <n v="8.5299999999999994"/>
    <n v="7.8"/>
    <n v="6"/>
    <n v="2.11"/>
    <n v="1"/>
    <x v="0"/>
  </r>
  <r>
    <x v="21"/>
    <x v="80"/>
    <x v="0"/>
    <x v="0"/>
    <x v="0"/>
    <n v="24"/>
    <x v="814"/>
    <n v="87"/>
    <n v="20.69"/>
    <n v="184"/>
    <n v="76"/>
    <n v="15.64"/>
    <x v="979"/>
    <n v="98"/>
    <n v="12"/>
    <n v="12.7"/>
    <n v="3"/>
    <n v="3.43"/>
    <n v="1"/>
    <x v="0"/>
  </r>
  <r>
    <x v="13"/>
    <x v="2"/>
    <x v="0"/>
    <x v="0"/>
    <x v="1"/>
    <n v="0"/>
    <x v="455"/>
    <n v="105"/>
    <n v="22.13"/>
    <n v="278"/>
    <n v="60"/>
    <n v="23.63"/>
    <x v="901"/>
    <n v="74"/>
    <n v="13.74"/>
    <n v="14"/>
    <n v="6"/>
    <n v="3.78"/>
    <n v="2"/>
    <x v="0"/>
  </r>
  <r>
    <x v="39"/>
    <x v="11"/>
    <x v="2"/>
    <x v="0"/>
    <x v="1"/>
    <n v="0"/>
    <x v="60"/>
    <n v="96"/>
    <n v="34.58"/>
    <n v="168.6"/>
    <n v="61"/>
    <n v="14.33"/>
    <x v="62"/>
    <n v="105"/>
    <n v="7.79"/>
    <n v="13.7"/>
    <n v="3"/>
    <n v="3.7"/>
    <n v="2"/>
    <x v="0"/>
  </r>
  <r>
    <x v="19"/>
    <x v="128"/>
    <x v="0"/>
    <x v="0"/>
    <x v="1"/>
    <n v="0"/>
    <x v="918"/>
    <n v="83"/>
    <n v="29.7"/>
    <n v="280.8"/>
    <n v="122"/>
    <n v="23.87"/>
    <x v="563"/>
    <n v="80"/>
    <n v="7.73"/>
    <n v="10.5"/>
    <n v="8"/>
    <n v="2.84"/>
    <n v="5"/>
    <x v="0"/>
  </r>
  <r>
    <x v="37"/>
    <x v="14"/>
    <x v="2"/>
    <x v="1"/>
    <x v="1"/>
    <n v="0"/>
    <x v="1000"/>
    <n v="120"/>
    <n v="40.97"/>
    <n v="231.8"/>
    <n v="96"/>
    <n v="19.7"/>
    <x v="175"/>
    <n v="67"/>
    <n v="9.91"/>
    <n v="9.9"/>
    <n v="1"/>
    <n v="2.67"/>
    <n v="1"/>
    <x v="1"/>
  </r>
  <r>
    <x v="6"/>
    <x v="67"/>
    <x v="0"/>
    <x v="0"/>
    <x v="1"/>
    <n v="0"/>
    <x v="281"/>
    <n v="95"/>
    <n v="24.09"/>
    <n v="221"/>
    <n v="100"/>
    <n v="18.79"/>
    <x v="842"/>
    <n v="71"/>
    <n v="10.220000000000001"/>
    <n v="10.199999999999999"/>
    <n v="3"/>
    <n v="2.75"/>
    <n v="0"/>
    <x v="0"/>
  </r>
  <r>
    <x v="34"/>
    <x v="82"/>
    <x v="1"/>
    <x v="0"/>
    <x v="1"/>
    <n v="0"/>
    <x v="1001"/>
    <n v="96"/>
    <n v="22.92"/>
    <n v="167.2"/>
    <n v="78"/>
    <n v="14.21"/>
    <x v="980"/>
    <n v="123"/>
    <n v="7.27"/>
    <n v="7.7"/>
    <n v="5"/>
    <n v="2.08"/>
    <n v="2"/>
    <x v="0"/>
  </r>
  <r>
    <x v="45"/>
    <x v="106"/>
    <x v="0"/>
    <x v="0"/>
    <x v="1"/>
    <n v="0"/>
    <x v="1002"/>
    <n v="119"/>
    <n v="27.73"/>
    <n v="249.4"/>
    <n v="51"/>
    <n v="21.2"/>
    <x v="795"/>
    <n v="77"/>
    <n v="7.57"/>
    <n v="9"/>
    <n v="10"/>
    <n v="2.4300000000000002"/>
    <n v="1"/>
    <x v="0"/>
  </r>
  <r>
    <x v="2"/>
    <x v="55"/>
    <x v="2"/>
    <x v="0"/>
    <x v="1"/>
    <n v="0"/>
    <x v="1003"/>
    <n v="73"/>
    <n v="56.07"/>
    <n v="208.3"/>
    <n v="120"/>
    <n v="17.71"/>
    <x v="981"/>
    <n v="102"/>
    <n v="12.02"/>
    <n v="10.6"/>
    <n v="6"/>
    <n v="2.86"/>
    <n v="0"/>
    <x v="1"/>
  </r>
  <r>
    <x v="16"/>
    <x v="77"/>
    <x v="2"/>
    <x v="0"/>
    <x v="1"/>
    <n v="0"/>
    <x v="1004"/>
    <n v="93"/>
    <n v="22.42"/>
    <n v="272.7"/>
    <n v="106"/>
    <n v="23.18"/>
    <x v="15"/>
    <n v="105"/>
    <n v="8.68"/>
    <n v="7.1"/>
    <n v="4"/>
    <n v="1.92"/>
    <n v="1"/>
    <x v="0"/>
  </r>
  <r>
    <x v="22"/>
    <x v="39"/>
    <x v="1"/>
    <x v="0"/>
    <x v="0"/>
    <n v="29"/>
    <x v="663"/>
    <n v="91"/>
    <n v="25.5"/>
    <n v="159.4"/>
    <n v="75"/>
    <n v="13.55"/>
    <x v="702"/>
    <n v="55"/>
    <n v="10.26"/>
    <n v="8.5"/>
    <n v="3"/>
    <n v="2.2999999999999998"/>
    <n v="1"/>
    <x v="0"/>
  </r>
  <r>
    <x v="46"/>
    <x v="152"/>
    <x v="0"/>
    <x v="0"/>
    <x v="0"/>
    <n v="30"/>
    <x v="181"/>
    <n v="93"/>
    <n v="33.42"/>
    <n v="241.4"/>
    <n v="140"/>
    <n v="20.52"/>
    <x v="982"/>
    <n v="118"/>
    <n v="10.17"/>
    <n v="12.9"/>
    <n v="4"/>
    <n v="3.48"/>
    <n v="2"/>
    <x v="0"/>
  </r>
  <r>
    <x v="40"/>
    <x v="85"/>
    <x v="2"/>
    <x v="0"/>
    <x v="1"/>
    <n v="0"/>
    <x v="1005"/>
    <n v="107"/>
    <n v="16.95"/>
    <n v="145.1"/>
    <n v="96"/>
    <n v="12.33"/>
    <x v="983"/>
    <n v="99"/>
    <n v="6.72"/>
    <n v="14.1"/>
    <n v="4"/>
    <n v="3.81"/>
    <n v="2"/>
    <x v="0"/>
  </r>
  <r>
    <x v="48"/>
    <x v="155"/>
    <x v="0"/>
    <x v="0"/>
    <x v="1"/>
    <n v="0"/>
    <x v="694"/>
    <n v="88"/>
    <n v="24.41"/>
    <n v="141.80000000000001"/>
    <n v="86"/>
    <n v="12.05"/>
    <x v="984"/>
    <n v="83"/>
    <n v="8.73"/>
    <n v="10.8"/>
    <n v="5"/>
    <n v="2.92"/>
    <n v="3"/>
    <x v="0"/>
  </r>
  <r>
    <x v="49"/>
    <x v="74"/>
    <x v="1"/>
    <x v="0"/>
    <x v="0"/>
    <n v="40"/>
    <x v="1006"/>
    <n v="56"/>
    <n v="39.42"/>
    <n v="211.8"/>
    <n v="91"/>
    <n v="18"/>
    <x v="985"/>
    <n v="74"/>
    <n v="12.08"/>
    <n v="12.3"/>
    <n v="3"/>
    <n v="3.32"/>
    <n v="2"/>
    <x v="0"/>
  </r>
  <r>
    <x v="35"/>
    <x v="28"/>
    <x v="0"/>
    <x v="0"/>
    <x v="1"/>
    <n v="0"/>
    <x v="924"/>
    <n v="107"/>
    <n v="12.38"/>
    <n v="186.4"/>
    <n v="103"/>
    <n v="15.84"/>
    <x v="520"/>
    <n v="110"/>
    <n v="7.89"/>
    <n v="10.5"/>
    <n v="4"/>
    <n v="2.84"/>
    <n v="3"/>
    <x v="0"/>
  </r>
  <r>
    <x v="48"/>
    <x v="42"/>
    <x v="0"/>
    <x v="0"/>
    <x v="0"/>
    <n v="15"/>
    <x v="268"/>
    <n v="143"/>
    <n v="37.71"/>
    <n v="210.6"/>
    <n v="115"/>
    <n v="17.899999999999999"/>
    <x v="517"/>
    <n v="109"/>
    <n v="9.98"/>
    <n v="12.4"/>
    <n v="9"/>
    <n v="3.35"/>
    <n v="1"/>
    <x v="0"/>
  </r>
  <r>
    <x v="27"/>
    <x v="11"/>
    <x v="0"/>
    <x v="0"/>
    <x v="1"/>
    <n v="0"/>
    <x v="1007"/>
    <n v="120"/>
    <n v="45.73"/>
    <n v="233.7"/>
    <n v="120"/>
    <n v="19.86"/>
    <x v="431"/>
    <n v="61"/>
    <n v="8.07"/>
    <n v="7.3"/>
    <n v="4"/>
    <n v="1.97"/>
    <n v="2"/>
    <x v="1"/>
  </r>
  <r>
    <x v="48"/>
    <x v="134"/>
    <x v="0"/>
    <x v="0"/>
    <x v="1"/>
    <n v="0"/>
    <x v="1008"/>
    <n v="114"/>
    <n v="45.61"/>
    <n v="185.5"/>
    <n v="111"/>
    <n v="15.77"/>
    <x v="449"/>
    <n v="88"/>
    <n v="11.91"/>
    <n v="6.3"/>
    <n v="7"/>
    <n v="1.7"/>
    <n v="1"/>
    <x v="1"/>
  </r>
  <r>
    <x v="2"/>
    <x v="106"/>
    <x v="0"/>
    <x v="0"/>
    <x v="0"/>
    <n v="27"/>
    <x v="1009"/>
    <n v="127"/>
    <n v="33.78"/>
    <n v="249"/>
    <n v="105"/>
    <n v="21.17"/>
    <x v="986"/>
    <n v="124"/>
    <n v="7.79"/>
    <n v="12.5"/>
    <n v="5"/>
    <n v="3.38"/>
    <n v="1"/>
    <x v="0"/>
  </r>
  <r>
    <x v="39"/>
    <x v="63"/>
    <x v="0"/>
    <x v="0"/>
    <x v="1"/>
    <n v="0"/>
    <x v="977"/>
    <n v="75"/>
    <n v="19.64"/>
    <n v="218.1"/>
    <n v="111"/>
    <n v="18.54"/>
    <x v="491"/>
    <n v="98"/>
    <n v="11.47"/>
    <n v="11.5"/>
    <n v="7"/>
    <n v="3.11"/>
    <n v="7"/>
    <x v="1"/>
  </r>
  <r>
    <x v="48"/>
    <x v="7"/>
    <x v="2"/>
    <x v="0"/>
    <x v="1"/>
    <n v="0"/>
    <x v="515"/>
    <n v="113"/>
    <n v="36.65"/>
    <n v="200.6"/>
    <n v="81"/>
    <n v="17.05"/>
    <x v="987"/>
    <n v="107"/>
    <n v="6.92"/>
    <n v="12.4"/>
    <n v="6"/>
    <n v="3.35"/>
    <n v="1"/>
    <x v="0"/>
  </r>
  <r>
    <x v="36"/>
    <x v="19"/>
    <x v="1"/>
    <x v="0"/>
    <x v="1"/>
    <n v="0"/>
    <x v="445"/>
    <n v="107"/>
    <n v="28.88"/>
    <n v="209.4"/>
    <n v="121"/>
    <n v="17.8"/>
    <x v="107"/>
    <n v="79"/>
    <n v="9.27"/>
    <n v="11.5"/>
    <n v="2"/>
    <n v="3.11"/>
    <n v="1"/>
    <x v="0"/>
  </r>
  <r>
    <x v="15"/>
    <x v="139"/>
    <x v="2"/>
    <x v="0"/>
    <x v="1"/>
    <n v="0"/>
    <x v="1010"/>
    <n v="85"/>
    <n v="34.29"/>
    <n v="169.4"/>
    <n v="116"/>
    <n v="14.4"/>
    <x v="988"/>
    <n v="80"/>
    <n v="12.88"/>
    <n v="6"/>
    <n v="4"/>
    <n v="1.62"/>
    <n v="0"/>
    <x v="0"/>
  </r>
  <r>
    <x v="14"/>
    <x v="139"/>
    <x v="1"/>
    <x v="0"/>
    <x v="1"/>
    <n v="0"/>
    <x v="307"/>
    <n v="133"/>
    <n v="37.590000000000003"/>
    <n v="160.19999999999999"/>
    <n v="140"/>
    <n v="13.62"/>
    <x v="989"/>
    <n v="84"/>
    <n v="7.28"/>
    <n v="8.4"/>
    <n v="3"/>
    <n v="2.27"/>
    <n v="4"/>
    <x v="0"/>
  </r>
  <r>
    <x v="39"/>
    <x v="67"/>
    <x v="2"/>
    <x v="0"/>
    <x v="0"/>
    <n v="32"/>
    <x v="911"/>
    <n v="117"/>
    <n v="37.18"/>
    <n v="115"/>
    <n v="61"/>
    <n v="9.7799999999999994"/>
    <x v="990"/>
    <n v="85"/>
    <n v="8.67"/>
    <n v="9.4"/>
    <n v="5"/>
    <n v="2.54"/>
    <n v="2"/>
    <x v="0"/>
  </r>
  <r>
    <x v="3"/>
    <x v="30"/>
    <x v="0"/>
    <x v="0"/>
    <x v="1"/>
    <n v="0"/>
    <x v="1011"/>
    <n v="89"/>
    <n v="49.93"/>
    <n v="272.5"/>
    <n v="71"/>
    <n v="23.16"/>
    <x v="991"/>
    <n v="76"/>
    <n v="8.02"/>
    <n v="11"/>
    <n v="10"/>
    <n v="2.97"/>
    <n v="2"/>
    <x v="1"/>
  </r>
  <r>
    <x v="29"/>
    <x v="39"/>
    <x v="0"/>
    <x v="0"/>
    <x v="0"/>
    <n v="26"/>
    <x v="1012"/>
    <n v="96"/>
    <n v="29.89"/>
    <n v="206.6"/>
    <n v="84"/>
    <n v="17.559999999999999"/>
    <x v="992"/>
    <n v="105"/>
    <n v="8.01"/>
    <n v="11.1"/>
    <n v="2"/>
    <n v="3"/>
    <n v="2"/>
    <x v="0"/>
  </r>
  <r>
    <x v="15"/>
    <x v="56"/>
    <x v="2"/>
    <x v="0"/>
    <x v="1"/>
    <n v="0"/>
    <x v="1013"/>
    <n v="95"/>
    <n v="47.35"/>
    <n v="240.7"/>
    <n v="90"/>
    <n v="20.46"/>
    <x v="993"/>
    <n v="90"/>
    <n v="5.4"/>
    <n v="11.6"/>
    <n v="5"/>
    <n v="3.13"/>
    <n v="1"/>
    <x v="1"/>
  </r>
  <r>
    <x v="12"/>
    <x v="114"/>
    <x v="1"/>
    <x v="0"/>
    <x v="0"/>
    <n v="29"/>
    <x v="246"/>
    <n v="105"/>
    <n v="40.17"/>
    <n v="190.8"/>
    <n v="114"/>
    <n v="16.22"/>
    <x v="994"/>
    <n v="105"/>
    <n v="5.81"/>
    <n v="7.2"/>
    <n v="2"/>
    <n v="1.94"/>
    <n v="3"/>
    <x v="0"/>
  </r>
  <r>
    <x v="24"/>
    <x v="21"/>
    <x v="0"/>
    <x v="0"/>
    <x v="1"/>
    <n v="0"/>
    <x v="1014"/>
    <n v="113"/>
    <n v="46.55"/>
    <n v="119.6"/>
    <n v="156"/>
    <n v="10.17"/>
    <x v="995"/>
    <n v="117"/>
    <n v="12.04"/>
    <n v="11.7"/>
    <n v="3"/>
    <n v="3.16"/>
    <n v="1"/>
    <x v="0"/>
  </r>
  <r>
    <x v="6"/>
    <x v="54"/>
    <x v="1"/>
    <x v="0"/>
    <x v="1"/>
    <n v="0"/>
    <x v="1015"/>
    <n v="129"/>
    <n v="22.29"/>
    <n v="160.5"/>
    <n v="94"/>
    <n v="13.64"/>
    <x v="480"/>
    <n v="88"/>
    <n v="9.31"/>
    <n v="5.6"/>
    <n v="9"/>
    <n v="1.51"/>
    <n v="5"/>
    <x v="1"/>
  </r>
  <r>
    <x v="12"/>
    <x v="73"/>
    <x v="0"/>
    <x v="0"/>
    <x v="0"/>
    <n v="23"/>
    <x v="1016"/>
    <n v="83"/>
    <n v="28.46"/>
    <n v="258.60000000000002"/>
    <n v="129"/>
    <n v="21.98"/>
    <x v="996"/>
    <n v="110"/>
    <n v="5.24"/>
    <n v="11.2"/>
    <n v="3"/>
    <n v="3.02"/>
    <n v="4"/>
    <x v="0"/>
  </r>
  <r>
    <x v="37"/>
    <x v="39"/>
    <x v="1"/>
    <x v="0"/>
    <x v="1"/>
    <n v="0"/>
    <x v="1017"/>
    <n v="68"/>
    <n v="33.61"/>
    <n v="250.5"/>
    <n v="53"/>
    <n v="21.29"/>
    <x v="45"/>
    <n v="67"/>
    <n v="8.15"/>
    <n v="10.5"/>
    <n v="3"/>
    <n v="2.84"/>
    <n v="3"/>
    <x v="0"/>
  </r>
  <r>
    <x v="0"/>
    <x v="117"/>
    <x v="0"/>
    <x v="0"/>
    <x v="1"/>
    <n v="0"/>
    <x v="316"/>
    <n v="93"/>
    <n v="28.82"/>
    <n v="230.9"/>
    <n v="71"/>
    <n v="19.63"/>
    <x v="997"/>
    <n v="115"/>
    <n v="12.14"/>
    <n v="9"/>
    <n v="7"/>
    <n v="2.4300000000000002"/>
    <n v="2"/>
    <x v="0"/>
  </r>
  <r>
    <x v="12"/>
    <x v="51"/>
    <x v="0"/>
    <x v="1"/>
    <x v="0"/>
    <n v="17"/>
    <x v="985"/>
    <n v="116"/>
    <n v="38.28"/>
    <n v="173.4"/>
    <n v="88"/>
    <n v="14.74"/>
    <x v="538"/>
    <n v="99"/>
    <n v="6.56"/>
    <n v="11.7"/>
    <n v="4"/>
    <n v="3.16"/>
    <n v="0"/>
    <x v="0"/>
  </r>
  <r>
    <x v="4"/>
    <x v="14"/>
    <x v="2"/>
    <x v="0"/>
    <x v="1"/>
    <n v="0"/>
    <x v="1018"/>
    <n v="84"/>
    <n v="22.05"/>
    <n v="177.5"/>
    <n v="80"/>
    <n v="15.09"/>
    <x v="998"/>
    <n v="87"/>
    <n v="10.3"/>
    <n v="7.5"/>
    <n v="3"/>
    <n v="2.0299999999999998"/>
    <n v="5"/>
    <x v="1"/>
  </r>
  <r>
    <x v="44"/>
    <x v="63"/>
    <x v="0"/>
    <x v="0"/>
    <x v="1"/>
    <n v="0"/>
    <x v="1019"/>
    <n v="66"/>
    <n v="34"/>
    <n v="107.9"/>
    <n v="104"/>
    <n v="9.17"/>
    <x v="631"/>
    <n v="82"/>
    <n v="10.52"/>
    <n v="11.4"/>
    <n v="2"/>
    <n v="3.08"/>
    <n v="3"/>
    <x v="0"/>
  </r>
  <r>
    <x v="33"/>
    <x v="82"/>
    <x v="2"/>
    <x v="0"/>
    <x v="0"/>
    <n v="36"/>
    <x v="889"/>
    <n v="87"/>
    <n v="16.3"/>
    <n v="261.60000000000002"/>
    <n v="105"/>
    <n v="22.24"/>
    <x v="64"/>
    <n v="109"/>
    <n v="10.29"/>
    <n v="13.3"/>
    <n v="4"/>
    <n v="3.59"/>
    <n v="0"/>
    <x v="0"/>
  </r>
  <r>
    <x v="41"/>
    <x v="25"/>
    <x v="2"/>
    <x v="0"/>
    <x v="0"/>
    <n v="25"/>
    <x v="1020"/>
    <n v="110"/>
    <n v="25.98"/>
    <n v="242.8"/>
    <n v="67"/>
    <n v="20.64"/>
    <x v="885"/>
    <n v="74"/>
    <n v="6.63"/>
    <n v="9.1"/>
    <n v="2"/>
    <n v="2.46"/>
    <n v="1"/>
    <x v="0"/>
  </r>
  <r>
    <x v="17"/>
    <x v="143"/>
    <x v="0"/>
    <x v="1"/>
    <x v="1"/>
    <n v="0"/>
    <x v="1021"/>
    <n v="85"/>
    <n v="45.63"/>
    <n v="150.6"/>
    <n v="131"/>
    <n v="12.8"/>
    <x v="999"/>
    <n v="84"/>
    <n v="13.41"/>
    <n v="9.6999999999999993"/>
    <n v="8"/>
    <n v="2.62"/>
    <n v="2"/>
    <x v="1"/>
  </r>
  <r>
    <x v="17"/>
    <x v="108"/>
    <x v="0"/>
    <x v="0"/>
    <x v="1"/>
    <n v="0"/>
    <x v="1022"/>
    <n v="152"/>
    <n v="32.049999999999997"/>
    <n v="148.30000000000001"/>
    <n v="115"/>
    <n v="12.61"/>
    <x v="165"/>
    <n v="88"/>
    <n v="8.09"/>
    <n v="15.2"/>
    <n v="5"/>
    <n v="4.0999999999999996"/>
    <n v="2"/>
    <x v="0"/>
  </r>
  <r>
    <x v="20"/>
    <x v="130"/>
    <x v="1"/>
    <x v="0"/>
    <x v="1"/>
    <n v="0"/>
    <x v="1023"/>
    <n v="97"/>
    <n v="29"/>
    <n v="162.1"/>
    <n v="111"/>
    <n v="13.78"/>
    <x v="871"/>
    <n v="131"/>
    <n v="9.48"/>
    <n v="6.1"/>
    <n v="1"/>
    <n v="1.65"/>
    <n v="1"/>
    <x v="0"/>
  </r>
  <r>
    <x v="1"/>
    <x v="96"/>
    <x v="0"/>
    <x v="0"/>
    <x v="1"/>
    <n v="0"/>
    <x v="786"/>
    <n v="124"/>
    <n v="32.54"/>
    <n v="200.7"/>
    <n v="116"/>
    <n v="17.059999999999999"/>
    <x v="935"/>
    <n v="76"/>
    <n v="10.35"/>
    <n v="8.1999999999999993"/>
    <n v="3"/>
    <n v="2.21"/>
    <n v="1"/>
    <x v="0"/>
  </r>
  <r>
    <x v="18"/>
    <x v="108"/>
    <x v="2"/>
    <x v="0"/>
    <x v="1"/>
    <n v="0"/>
    <x v="928"/>
    <n v="87"/>
    <n v="19.7"/>
    <n v="111.3"/>
    <n v="56"/>
    <n v="9.4600000000000009"/>
    <x v="259"/>
    <n v="77"/>
    <n v="7.66"/>
    <n v="7.1"/>
    <n v="4"/>
    <n v="1.92"/>
    <n v="1"/>
    <x v="0"/>
  </r>
  <r>
    <x v="35"/>
    <x v="63"/>
    <x v="1"/>
    <x v="0"/>
    <x v="1"/>
    <n v="0"/>
    <x v="10"/>
    <n v="86"/>
    <n v="21.9"/>
    <n v="203.9"/>
    <n v="105"/>
    <n v="17.329999999999998"/>
    <x v="1000"/>
    <n v="131"/>
    <n v="12.72"/>
    <n v="14.1"/>
    <n v="4"/>
    <n v="3.81"/>
    <n v="2"/>
    <x v="0"/>
  </r>
  <r>
    <x v="6"/>
    <x v="54"/>
    <x v="2"/>
    <x v="0"/>
    <x v="1"/>
    <n v="0"/>
    <x v="1024"/>
    <n v="108"/>
    <n v="22.39"/>
    <n v="216.5"/>
    <n v="103"/>
    <n v="18.399999999999999"/>
    <x v="620"/>
    <n v="126"/>
    <n v="8.82"/>
    <n v="11"/>
    <n v="5"/>
    <n v="2.97"/>
    <n v="1"/>
    <x v="0"/>
  </r>
  <r>
    <x v="42"/>
    <x v="102"/>
    <x v="0"/>
    <x v="0"/>
    <x v="1"/>
    <n v="0"/>
    <x v="1025"/>
    <n v="48"/>
    <n v="17.239999999999998"/>
    <n v="159.1"/>
    <n v="119"/>
    <n v="13.52"/>
    <x v="126"/>
    <n v="53"/>
    <n v="11.66"/>
    <n v="12.2"/>
    <n v="2"/>
    <n v="3.29"/>
    <n v="1"/>
    <x v="0"/>
  </r>
  <r>
    <x v="36"/>
    <x v="12"/>
    <x v="1"/>
    <x v="0"/>
    <x v="1"/>
    <n v="0"/>
    <x v="1026"/>
    <n v="121"/>
    <n v="18.28"/>
    <n v="256.39999999999998"/>
    <n v="46"/>
    <n v="21.79"/>
    <x v="109"/>
    <n v="131"/>
    <n v="11.12"/>
    <n v="12.6"/>
    <n v="3"/>
    <n v="3.4"/>
    <n v="2"/>
    <x v="0"/>
  </r>
  <r>
    <x v="20"/>
    <x v="35"/>
    <x v="0"/>
    <x v="0"/>
    <x v="0"/>
    <n v="43"/>
    <x v="537"/>
    <n v="105"/>
    <n v="20.59"/>
    <n v="260.2"/>
    <n v="115"/>
    <n v="22.12"/>
    <x v="1001"/>
    <n v="100"/>
    <n v="10.01"/>
    <n v="8.3000000000000007"/>
    <n v="5"/>
    <n v="2.2400000000000002"/>
    <n v="3"/>
    <x v="0"/>
  </r>
  <r>
    <x v="34"/>
    <x v="17"/>
    <x v="2"/>
    <x v="0"/>
    <x v="1"/>
    <n v="0"/>
    <x v="76"/>
    <n v="70"/>
    <n v="21.13"/>
    <n v="270.7"/>
    <n v="99"/>
    <n v="23.01"/>
    <x v="793"/>
    <n v="83"/>
    <n v="10.78"/>
    <n v="3.5"/>
    <n v="6"/>
    <n v="0.95"/>
    <n v="0"/>
    <x v="0"/>
  </r>
  <r>
    <x v="26"/>
    <x v="73"/>
    <x v="0"/>
    <x v="0"/>
    <x v="1"/>
    <n v="0"/>
    <x v="1027"/>
    <n v="101"/>
    <n v="26.81"/>
    <n v="298.60000000000002"/>
    <n v="100"/>
    <n v="25.38"/>
    <x v="1002"/>
    <n v="99"/>
    <n v="9.76"/>
    <n v="13.8"/>
    <n v="3"/>
    <n v="3.73"/>
    <n v="1"/>
    <x v="0"/>
  </r>
  <r>
    <x v="16"/>
    <x v="115"/>
    <x v="1"/>
    <x v="0"/>
    <x v="1"/>
    <n v="0"/>
    <x v="76"/>
    <n v="68"/>
    <n v="21.13"/>
    <n v="207.1"/>
    <n v="88"/>
    <n v="17.600000000000001"/>
    <x v="1003"/>
    <n v="93"/>
    <n v="7.08"/>
    <n v="14.8"/>
    <n v="1"/>
    <n v="4"/>
    <n v="0"/>
    <x v="0"/>
  </r>
  <r>
    <x v="37"/>
    <x v="85"/>
    <x v="0"/>
    <x v="0"/>
    <x v="1"/>
    <n v="0"/>
    <x v="1028"/>
    <n v="125"/>
    <n v="48.69"/>
    <n v="205.7"/>
    <n v="74"/>
    <n v="17.48"/>
    <x v="909"/>
    <n v="141"/>
    <n v="8.61"/>
    <n v="6.9"/>
    <n v="6"/>
    <n v="1.86"/>
    <n v="1"/>
    <x v="1"/>
  </r>
  <r>
    <x v="8"/>
    <x v="169"/>
    <x v="0"/>
    <x v="0"/>
    <x v="1"/>
    <n v="0"/>
    <x v="281"/>
    <n v="95"/>
    <n v="24.09"/>
    <n v="205.6"/>
    <n v="101"/>
    <n v="17.48"/>
    <x v="398"/>
    <n v="60"/>
    <n v="9.83"/>
    <n v="8.8000000000000007"/>
    <n v="6"/>
    <n v="2.38"/>
    <n v="0"/>
    <x v="0"/>
  </r>
  <r>
    <x v="13"/>
    <x v="76"/>
    <x v="1"/>
    <x v="0"/>
    <x v="0"/>
    <n v="25"/>
    <x v="1029"/>
    <n v="91"/>
    <n v="29.41"/>
    <n v="245.8"/>
    <n v="64"/>
    <n v="20.89"/>
    <x v="1004"/>
    <n v="99"/>
    <n v="13.5"/>
    <n v="4.8"/>
    <n v="3"/>
    <n v="1.3"/>
    <n v="0"/>
    <x v="0"/>
  </r>
  <r>
    <x v="1"/>
    <x v="62"/>
    <x v="0"/>
    <x v="0"/>
    <x v="1"/>
    <n v="0"/>
    <x v="1030"/>
    <n v="120"/>
    <n v="45.68"/>
    <n v="301"/>
    <n v="147"/>
    <n v="25.59"/>
    <x v="310"/>
    <n v="140"/>
    <n v="7.52"/>
    <n v="5.8"/>
    <n v="1"/>
    <n v="1.57"/>
    <n v="2"/>
    <x v="1"/>
  </r>
  <r>
    <x v="50"/>
    <x v="160"/>
    <x v="0"/>
    <x v="0"/>
    <x v="0"/>
    <n v="31"/>
    <x v="963"/>
    <n v="130"/>
    <n v="37.15"/>
    <n v="134.19999999999999"/>
    <n v="103"/>
    <n v="11.41"/>
    <x v="1005"/>
    <n v="105"/>
    <n v="5.35"/>
    <n v="9.4"/>
    <n v="6"/>
    <n v="2.54"/>
    <n v="0"/>
    <x v="0"/>
  </r>
  <r>
    <x v="35"/>
    <x v="13"/>
    <x v="0"/>
    <x v="0"/>
    <x v="1"/>
    <n v="0"/>
    <x v="1031"/>
    <n v="114"/>
    <n v="43.4"/>
    <n v="194.6"/>
    <n v="83"/>
    <n v="16.54"/>
    <x v="1006"/>
    <n v="78"/>
    <n v="12.45"/>
    <n v="3.7"/>
    <n v="5"/>
    <n v="1"/>
    <n v="3"/>
    <x v="0"/>
  </r>
  <r>
    <x v="20"/>
    <x v="134"/>
    <x v="0"/>
    <x v="0"/>
    <x v="1"/>
    <n v="0"/>
    <x v="1032"/>
    <n v="124"/>
    <n v="7.12"/>
    <n v="211"/>
    <n v="95"/>
    <n v="17.940000000000001"/>
    <x v="1007"/>
    <n v="55"/>
    <n v="10.71"/>
    <n v="11.4"/>
    <n v="5"/>
    <n v="3.08"/>
    <n v="1"/>
    <x v="0"/>
  </r>
  <r>
    <x v="50"/>
    <x v="104"/>
    <x v="0"/>
    <x v="0"/>
    <x v="1"/>
    <n v="0"/>
    <x v="811"/>
    <n v="87"/>
    <n v="44.34"/>
    <n v="258.10000000000002"/>
    <n v="78"/>
    <n v="21.94"/>
    <x v="977"/>
    <n v="123"/>
    <n v="5.91"/>
    <n v="5.8"/>
    <n v="2"/>
    <n v="1.57"/>
    <n v="1"/>
    <x v="0"/>
  </r>
  <r>
    <x v="26"/>
    <x v="64"/>
    <x v="1"/>
    <x v="0"/>
    <x v="0"/>
    <n v="26"/>
    <x v="1033"/>
    <n v="94"/>
    <n v="40.700000000000003"/>
    <n v="259.39999999999998"/>
    <n v="88"/>
    <n v="22.05"/>
    <x v="151"/>
    <n v="132"/>
    <n v="10.71"/>
    <n v="7.7"/>
    <n v="3"/>
    <n v="2.08"/>
    <n v="0"/>
    <x v="0"/>
  </r>
  <r>
    <x v="35"/>
    <x v="90"/>
    <x v="2"/>
    <x v="0"/>
    <x v="1"/>
    <n v="0"/>
    <x v="1034"/>
    <n v="94"/>
    <n v="38.54"/>
    <n v="168.4"/>
    <n v="129"/>
    <n v="14.31"/>
    <x v="172"/>
    <n v="117"/>
    <n v="8.49"/>
    <n v="10.199999999999999"/>
    <n v="1"/>
    <n v="2.75"/>
    <n v="0"/>
    <x v="0"/>
  </r>
  <r>
    <x v="45"/>
    <x v="64"/>
    <x v="2"/>
    <x v="0"/>
    <x v="1"/>
    <n v="0"/>
    <x v="239"/>
    <n v="110"/>
    <n v="26.86"/>
    <n v="197"/>
    <n v="103"/>
    <n v="16.75"/>
    <x v="516"/>
    <n v="132"/>
    <n v="6.97"/>
    <n v="10"/>
    <n v="5"/>
    <n v="2.7"/>
    <n v="1"/>
    <x v="0"/>
  </r>
  <r>
    <x v="41"/>
    <x v="172"/>
    <x v="2"/>
    <x v="0"/>
    <x v="1"/>
    <n v="0"/>
    <x v="1035"/>
    <n v="74"/>
    <n v="19.23"/>
    <n v="168.8"/>
    <n v="95"/>
    <n v="14.35"/>
    <x v="720"/>
    <n v="126"/>
    <n v="11.83"/>
    <n v="6.9"/>
    <n v="2"/>
    <n v="1.86"/>
    <n v="1"/>
    <x v="1"/>
  </r>
  <r>
    <x v="19"/>
    <x v="195"/>
    <x v="0"/>
    <x v="0"/>
    <x v="1"/>
    <n v="0"/>
    <x v="1036"/>
    <n v="142"/>
    <n v="31.06"/>
    <n v="246.5"/>
    <n v="63"/>
    <n v="20.95"/>
    <x v="1008"/>
    <n v="103"/>
    <n v="9.81"/>
    <n v="8.8000000000000007"/>
    <n v="2"/>
    <n v="2.38"/>
    <n v="1"/>
    <x v="0"/>
  </r>
  <r>
    <x v="11"/>
    <x v="177"/>
    <x v="0"/>
    <x v="1"/>
    <x v="1"/>
    <n v="0"/>
    <x v="534"/>
    <n v="83"/>
    <n v="27.42"/>
    <n v="124.4"/>
    <n v="83"/>
    <n v="10.57"/>
    <x v="1009"/>
    <n v="98"/>
    <n v="11.79"/>
    <n v="14.1"/>
    <n v="3"/>
    <n v="3.81"/>
    <n v="0"/>
    <x v="1"/>
  </r>
  <r>
    <x v="39"/>
    <x v="69"/>
    <x v="0"/>
    <x v="0"/>
    <x v="1"/>
    <n v="0"/>
    <x v="698"/>
    <n v="92"/>
    <n v="24.23"/>
    <n v="208.3"/>
    <n v="102"/>
    <n v="17.71"/>
    <x v="998"/>
    <n v="120"/>
    <n v="10.3"/>
    <n v="7.5"/>
    <n v="2"/>
    <n v="2.0299999999999998"/>
    <n v="2"/>
    <x v="0"/>
  </r>
  <r>
    <x v="33"/>
    <x v="21"/>
    <x v="0"/>
    <x v="1"/>
    <x v="1"/>
    <n v="0"/>
    <x v="740"/>
    <n v="108"/>
    <n v="32.39"/>
    <n v="259.7"/>
    <n v="108"/>
    <n v="22.07"/>
    <x v="1010"/>
    <n v="111"/>
    <n v="6.37"/>
    <n v="9.6999999999999993"/>
    <n v="2"/>
    <n v="2.62"/>
    <n v="2"/>
    <x v="1"/>
  </r>
  <r>
    <x v="4"/>
    <x v="62"/>
    <x v="1"/>
    <x v="1"/>
    <x v="0"/>
    <n v="15"/>
    <x v="377"/>
    <n v="110"/>
    <n v="27.08"/>
    <n v="170.6"/>
    <n v="120"/>
    <n v="14.5"/>
    <x v="1011"/>
    <n v="82"/>
    <n v="6.35"/>
    <n v="11.9"/>
    <n v="5"/>
    <n v="3.21"/>
    <n v="1"/>
    <x v="0"/>
  </r>
  <r>
    <x v="33"/>
    <x v="98"/>
    <x v="1"/>
    <x v="1"/>
    <x v="0"/>
    <n v="39"/>
    <x v="659"/>
    <n v="106"/>
    <n v="26.15"/>
    <n v="123.3"/>
    <n v="111"/>
    <n v="10.48"/>
    <x v="1012"/>
    <n v="103"/>
    <n v="5.3"/>
    <n v="9.1999999999999993"/>
    <n v="6"/>
    <n v="2.48"/>
    <n v="1"/>
    <x v="0"/>
  </r>
  <r>
    <x v="1"/>
    <x v="171"/>
    <x v="1"/>
    <x v="1"/>
    <x v="1"/>
    <n v="0"/>
    <x v="50"/>
    <n v="127"/>
    <n v="30.72"/>
    <n v="174.6"/>
    <n v="94"/>
    <n v="14.84"/>
    <x v="1013"/>
    <n v="114"/>
    <n v="7.44"/>
    <n v="12"/>
    <n v="6"/>
    <n v="3.24"/>
    <n v="2"/>
    <x v="0"/>
  </r>
  <r>
    <x v="0"/>
    <x v="169"/>
    <x v="1"/>
    <x v="0"/>
    <x v="1"/>
    <n v="0"/>
    <x v="1037"/>
    <n v="105"/>
    <n v="34.46"/>
    <n v="224.9"/>
    <n v="90"/>
    <n v="19.12"/>
    <x v="1014"/>
    <n v="108"/>
    <n v="11.43"/>
    <n v="12.1"/>
    <n v="7"/>
    <n v="3.27"/>
    <n v="0"/>
    <x v="0"/>
  </r>
  <r>
    <x v="14"/>
    <x v="103"/>
    <x v="0"/>
    <x v="0"/>
    <x v="0"/>
    <n v="35"/>
    <x v="1038"/>
    <n v="100"/>
    <n v="32.44"/>
    <n v="261.3"/>
    <n v="93"/>
    <n v="22.21"/>
    <x v="316"/>
    <n v="108"/>
    <n v="9.43"/>
    <n v="8.9"/>
    <n v="6"/>
    <n v="2.4"/>
    <n v="0"/>
    <x v="0"/>
  </r>
  <r>
    <x v="46"/>
    <x v="76"/>
    <x v="0"/>
    <x v="0"/>
    <x v="0"/>
    <n v="28"/>
    <x v="865"/>
    <n v="124"/>
    <n v="40.049999999999997"/>
    <n v="236.8"/>
    <n v="113"/>
    <n v="20.13"/>
    <x v="147"/>
    <n v="127"/>
    <n v="10.85"/>
    <n v="7.7"/>
    <n v="2"/>
    <n v="2.08"/>
    <n v="1"/>
    <x v="0"/>
  </r>
  <r>
    <x v="20"/>
    <x v="117"/>
    <x v="2"/>
    <x v="0"/>
    <x v="1"/>
    <n v="0"/>
    <x v="705"/>
    <n v="77"/>
    <n v="32.18"/>
    <n v="155.9"/>
    <n v="128"/>
    <n v="13.25"/>
    <x v="1015"/>
    <n v="83"/>
    <n v="8.3699999999999992"/>
    <n v="7.4"/>
    <n v="3"/>
    <n v="2"/>
    <n v="0"/>
    <x v="0"/>
  </r>
  <r>
    <x v="19"/>
    <x v="67"/>
    <x v="1"/>
    <x v="0"/>
    <x v="0"/>
    <n v="42"/>
    <x v="626"/>
    <n v="101"/>
    <n v="28.37"/>
    <n v="273.2"/>
    <n v="84"/>
    <n v="23.22"/>
    <x v="407"/>
    <n v="106"/>
    <n v="7.69"/>
    <n v="11.5"/>
    <n v="1"/>
    <n v="3.11"/>
    <n v="1"/>
    <x v="0"/>
  </r>
  <r>
    <x v="49"/>
    <x v="16"/>
    <x v="0"/>
    <x v="0"/>
    <x v="1"/>
    <n v="0"/>
    <x v="733"/>
    <n v="87"/>
    <n v="41.68"/>
    <n v="254.1"/>
    <n v="83"/>
    <n v="21.6"/>
    <x v="549"/>
    <n v="91"/>
    <n v="10.77"/>
    <n v="7.5"/>
    <n v="4"/>
    <n v="2.0299999999999998"/>
    <n v="0"/>
    <x v="1"/>
  </r>
  <r>
    <x v="36"/>
    <x v="18"/>
    <x v="0"/>
    <x v="0"/>
    <x v="1"/>
    <n v="0"/>
    <x v="1039"/>
    <n v="125"/>
    <n v="22.54"/>
    <n v="221.1"/>
    <n v="67"/>
    <n v="18.79"/>
    <x v="1016"/>
    <n v="101"/>
    <n v="5.76"/>
    <n v="12.7"/>
    <n v="2"/>
    <n v="3.43"/>
    <n v="4"/>
    <x v="1"/>
  </r>
  <r>
    <x v="1"/>
    <x v="41"/>
    <x v="0"/>
    <x v="0"/>
    <x v="1"/>
    <n v="0"/>
    <x v="161"/>
    <n v="64"/>
    <n v="30.99"/>
    <n v="139.80000000000001"/>
    <n v="121"/>
    <n v="11.88"/>
    <x v="1017"/>
    <n v="96"/>
    <n v="7.72"/>
    <n v="11.6"/>
    <n v="7"/>
    <n v="3.13"/>
    <n v="2"/>
    <x v="0"/>
  </r>
  <r>
    <x v="43"/>
    <x v="85"/>
    <x v="2"/>
    <x v="0"/>
    <x v="0"/>
    <n v="14"/>
    <x v="773"/>
    <n v="86"/>
    <n v="32.69"/>
    <n v="88.7"/>
    <n v="90"/>
    <n v="7.54"/>
    <x v="1018"/>
    <n v="120"/>
    <n v="10.32"/>
    <n v="10.5"/>
    <n v="3"/>
    <n v="2.84"/>
    <n v="2"/>
    <x v="0"/>
  </r>
  <r>
    <x v="35"/>
    <x v="85"/>
    <x v="2"/>
    <x v="1"/>
    <x v="1"/>
    <n v="0"/>
    <x v="1040"/>
    <n v="110"/>
    <n v="20.74"/>
    <n v="220.2"/>
    <n v="100"/>
    <n v="18.72"/>
    <x v="469"/>
    <n v="124"/>
    <n v="8.09"/>
    <n v="10.8"/>
    <n v="2"/>
    <n v="2.92"/>
    <n v="2"/>
    <x v="1"/>
  </r>
  <r>
    <x v="33"/>
    <x v="113"/>
    <x v="1"/>
    <x v="0"/>
    <x v="1"/>
    <n v="0"/>
    <x v="715"/>
    <n v="101"/>
    <n v="32.81"/>
    <n v="250"/>
    <n v="81"/>
    <n v="21.25"/>
    <x v="1019"/>
    <n v="79"/>
    <n v="6"/>
    <n v="9.6"/>
    <n v="2"/>
    <n v="2.59"/>
    <n v="2"/>
    <x v="0"/>
  </r>
  <r>
    <x v="50"/>
    <x v="98"/>
    <x v="0"/>
    <x v="0"/>
    <x v="0"/>
    <n v="39"/>
    <x v="1041"/>
    <n v="125"/>
    <n v="15.56"/>
    <n v="219.9"/>
    <n v="113"/>
    <n v="18.690000000000001"/>
    <x v="1020"/>
    <n v="99"/>
    <n v="10.31"/>
    <n v="12.7"/>
    <n v="8"/>
    <n v="3.43"/>
    <n v="2"/>
    <x v="0"/>
  </r>
  <r>
    <x v="11"/>
    <x v="138"/>
    <x v="0"/>
    <x v="0"/>
    <x v="1"/>
    <n v="0"/>
    <x v="1042"/>
    <n v="81"/>
    <n v="41.6"/>
    <n v="168"/>
    <n v="117"/>
    <n v="14.28"/>
    <x v="1021"/>
    <n v="87"/>
    <n v="12.67"/>
    <n v="6.6"/>
    <n v="1"/>
    <n v="1.78"/>
    <n v="1"/>
    <x v="0"/>
  </r>
  <r>
    <x v="26"/>
    <x v="34"/>
    <x v="1"/>
    <x v="0"/>
    <x v="0"/>
    <n v="24"/>
    <x v="452"/>
    <n v="103"/>
    <n v="40.770000000000003"/>
    <n v="285.89999999999998"/>
    <n v="65"/>
    <n v="24.3"/>
    <x v="105"/>
    <n v="106"/>
    <n v="11.55"/>
    <n v="9.5"/>
    <n v="4"/>
    <n v="2.57"/>
    <n v="0"/>
    <x v="0"/>
  </r>
  <r>
    <x v="19"/>
    <x v="86"/>
    <x v="0"/>
    <x v="0"/>
    <x v="1"/>
    <n v="0"/>
    <x v="1043"/>
    <n v="132"/>
    <n v="29.31"/>
    <n v="230.5"/>
    <n v="100"/>
    <n v="19.59"/>
    <x v="1022"/>
    <n v="109"/>
    <n v="10.27"/>
    <n v="11"/>
    <n v="5"/>
    <n v="2.97"/>
    <n v="0"/>
    <x v="0"/>
  </r>
  <r>
    <x v="27"/>
    <x v="44"/>
    <x v="0"/>
    <x v="0"/>
    <x v="1"/>
    <n v="0"/>
    <x v="484"/>
    <n v="83"/>
    <n v="41.23"/>
    <n v="245.4"/>
    <n v="97"/>
    <n v="20.86"/>
    <x v="645"/>
    <n v="80"/>
    <n v="9.8800000000000008"/>
    <n v="10"/>
    <n v="3"/>
    <n v="2.7"/>
    <n v="3"/>
    <x v="1"/>
  </r>
  <r>
    <x v="16"/>
    <x v="21"/>
    <x v="2"/>
    <x v="0"/>
    <x v="0"/>
    <n v="39"/>
    <x v="806"/>
    <n v="82"/>
    <n v="19.989999999999998"/>
    <n v="159.19999999999999"/>
    <n v="60"/>
    <n v="13.53"/>
    <x v="1023"/>
    <n v="113"/>
    <n v="10.64"/>
    <n v="11.3"/>
    <n v="10"/>
    <n v="3.05"/>
    <n v="2"/>
    <x v="0"/>
  </r>
  <r>
    <x v="5"/>
    <x v="126"/>
    <x v="2"/>
    <x v="0"/>
    <x v="1"/>
    <n v="0"/>
    <x v="990"/>
    <n v="127"/>
    <n v="29.67"/>
    <n v="259.3"/>
    <n v="71"/>
    <n v="22.04"/>
    <x v="439"/>
    <n v="120"/>
    <n v="7.67"/>
    <n v="11.3"/>
    <n v="7"/>
    <n v="3.05"/>
    <n v="1"/>
    <x v="0"/>
  </r>
  <r>
    <x v="43"/>
    <x v="90"/>
    <x v="2"/>
    <x v="0"/>
    <x v="1"/>
    <n v="0"/>
    <x v="1044"/>
    <n v="83"/>
    <n v="26.74"/>
    <n v="220.9"/>
    <n v="85"/>
    <n v="18.78"/>
    <x v="1024"/>
    <n v="129"/>
    <n v="9.85"/>
    <n v="12"/>
    <n v="7"/>
    <n v="3.24"/>
    <n v="1"/>
    <x v="0"/>
  </r>
  <r>
    <x v="14"/>
    <x v="197"/>
    <x v="0"/>
    <x v="0"/>
    <x v="0"/>
    <n v="21"/>
    <x v="478"/>
    <n v="97"/>
    <n v="32.64"/>
    <n v="239.1"/>
    <n v="81"/>
    <n v="20.32"/>
    <x v="1025"/>
    <n v="125"/>
    <n v="5.22"/>
    <n v="15.1"/>
    <n v="3"/>
    <n v="4.08"/>
    <n v="1"/>
    <x v="0"/>
  </r>
  <r>
    <x v="48"/>
    <x v="105"/>
    <x v="2"/>
    <x v="0"/>
    <x v="1"/>
    <n v="0"/>
    <x v="4"/>
    <n v="76"/>
    <n v="37.090000000000003"/>
    <n v="169.3"/>
    <n v="60"/>
    <n v="14.39"/>
    <x v="10"/>
    <n v="99"/>
    <n v="6.35"/>
    <n v="8"/>
    <n v="1"/>
    <n v="2.16"/>
    <n v="1"/>
    <x v="0"/>
  </r>
  <r>
    <x v="47"/>
    <x v="13"/>
    <x v="0"/>
    <x v="0"/>
    <x v="0"/>
    <n v="29"/>
    <x v="744"/>
    <n v="97"/>
    <n v="24.58"/>
    <n v="140"/>
    <n v="102"/>
    <n v="11.9"/>
    <x v="552"/>
    <n v="148"/>
    <n v="7.44"/>
    <n v="10.9"/>
    <n v="3"/>
    <n v="2.94"/>
    <n v="1"/>
    <x v="0"/>
  </r>
  <r>
    <x v="29"/>
    <x v="97"/>
    <x v="0"/>
    <x v="1"/>
    <x v="1"/>
    <n v="0"/>
    <x v="1045"/>
    <n v="108"/>
    <n v="26.11"/>
    <n v="232.9"/>
    <n v="85"/>
    <n v="19.8"/>
    <x v="217"/>
    <n v="92"/>
    <n v="9.64"/>
    <n v="14.1"/>
    <n v="4"/>
    <n v="3.81"/>
    <n v="0"/>
    <x v="1"/>
  </r>
  <r>
    <x v="4"/>
    <x v="107"/>
    <x v="2"/>
    <x v="0"/>
    <x v="0"/>
    <n v="29"/>
    <x v="1046"/>
    <n v="104"/>
    <n v="23.09"/>
    <n v="222.5"/>
    <n v="101"/>
    <n v="18.91"/>
    <x v="1026"/>
    <n v="92"/>
    <n v="10.6"/>
    <n v="7.9"/>
    <n v="6"/>
    <n v="2.13"/>
    <n v="2"/>
    <x v="0"/>
  </r>
  <r>
    <x v="25"/>
    <x v="43"/>
    <x v="2"/>
    <x v="0"/>
    <x v="1"/>
    <n v="0"/>
    <x v="1047"/>
    <n v="69"/>
    <n v="27.32"/>
    <n v="146.80000000000001"/>
    <n v="106"/>
    <n v="12.48"/>
    <x v="1027"/>
    <n v="144"/>
    <n v="12.95"/>
    <n v="8.1999999999999993"/>
    <n v="5"/>
    <n v="2.21"/>
    <n v="0"/>
    <x v="0"/>
  </r>
  <r>
    <x v="0"/>
    <x v="117"/>
    <x v="1"/>
    <x v="0"/>
    <x v="0"/>
    <n v="31"/>
    <x v="1048"/>
    <n v="91"/>
    <n v="34.43"/>
    <n v="241.4"/>
    <n v="108"/>
    <n v="20.52"/>
    <x v="1028"/>
    <n v="77"/>
    <n v="7.63"/>
    <n v="7.8"/>
    <n v="2"/>
    <n v="2.11"/>
    <n v="1"/>
    <x v="0"/>
  </r>
  <r>
    <x v="26"/>
    <x v="69"/>
    <x v="2"/>
    <x v="0"/>
    <x v="0"/>
    <n v="34"/>
    <x v="275"/>
    <n v="119"/>
    <n v="25.87"/>
    <n v="227.1"/>
    <n v="91"/>
    <n v="19.3"/>
    <x v="442"/>
    <n v="103"/>
    <n v="8.81"/>
    <n v="12.3"/>
    <n v="5"/>
    <n v="3.32"/>
    <n v="1"/>
    <x v="0"/>
  </r>
  <r>
    <x v="23"/>
    <x v="139"/>
    <x v="2"/>
    <x v="0"/>
    <x v="1"/>
    <n v="0"/>
    <x v="392"/>
    <n v="90"/>
    <n v="38.659999999999997"/>
    <n v="73.2"/>
    <n v="135"/>
    <n v="6.22"/>
    <x v="1029"/>
    <n v="99"/>
    <n v="5.14"/>
    <n v="4.7"/>
    <n v="7"/>
    <n v="1.27"/>
    <n v="0"/>
    <x v="0"/>
  </r>
  <r>
    <x v="40"/>
    <x v="41"/>
    <x v="1"/>
    <x v="0"/>
    <x v="1"/>
    <n v="0"/>
    <x v="1049"/>
    <n v="115"/>
    <n v="32.57"/>
    <n v="205.6"/>
    <n v="108"/>
    <n v="17.48"/>
    <x v="1030"/>
    <n v="123"/>
    <n v="9.4600000000000009"/>
    <n v="9.1999999999999993"/>
    <n v="3"/>
    <n v="2.48"/>
    <n v="2"/>
    <x v="0"/>
  </r>
  <r>
    <x v="0"/>
    <x v="145"/>
    <x v="2"/>
    <x v="0"/>
    <x v="1"/>
    <n v="0"/>
    <x v="1050"/>
    <n v="111"/>
    <n v="23.61"/>
    <n v="211.6"/>
    <n v="102"/>
    <n v="17.989999999999998"/>
    <x v="1031"/>
    <n v="91"/>
    <n v="8.08"/>
    <n v="10.8"/>
    <n v="3"/>
    <n v="2.92"/>
    <n v="1"/>
    <x v="0"/>
  </r>
  <r>
    <x v="46"/>
    <x v="17"/>
    <x v="1"/>
    <x v="0"/>
    <x v="1"/>
    <n v="0"/>
    <x v="613"/>
    <n v="102"/>
    <n v="21.59"/>
    <n v="206.9"/>
    <n v="107"/>
    <n v="17.59"/>
    <x v="513"/>
    <n v="99"/>
    <n v="10.43"/>
    <n v="6.1"/>
    <n v="6"/>
    <n v="1.65"/>
    <n v="0"/>
    <x v="0"/>
  </r>
  <r>
    <x v="32"/>
    <x v="35"/>
    <x v="0"/>
    <x v="0"/>
    <x v="1"/>
    <n v="0"/>
    <x v="917"/>
    <n v="87"/>
    <n v="28.66"/>
    <n v="259.2"/>
    <n v="105"/>
    <n v="22.03"/>
    <x v="423"/>
    <n v="123"/>
    <n v="12.59"/>
    <n v="7.3"/>
    <n v="4"/>
    <n v="1.97"/>
    <n v="1"/>
    <x v="0"/>
  </r>
  <r>
    <x v="11"/>
    <x v="21"/>
    <x v="0"/>
    <x v="0"/>
    <x v="1"/>
    <n v="0"/>
    <x v="1051"/>
    <n v="73"/>
    <n v="48.72"/>
    <n v="223.2"/>
    <n v="108"/>
    <n v="18.97"/>
    <x v="369"/>
    <n v="107"/>
    <n v="9.17"/>
    <n v="11.5"/>
    <n v="5"/>
    <n v="3.11"/>
    <n v="1"/>
    <x v="1"/>
  </r>
  <r>
    <x v="23"/>
    <x v="31"/>
    <x v="0"/>
    <x v="0"/>
    <x v="0"/>
    <n v="29"/>
    <x v="1052"/>
    <n v="121"/>
    <n v="27.98"/>
    <n v="262.8"/>
    <n v="108"/>
    <n v="22.34"/>
    <x v="1032"/>
    <n v="131"/>
    <n v="5.57"/>
    <n v="15.2"/>
    <n v="4"/>
    <n v="4.0999999999999996"/>
    <n v="1"/>
    <x v="0"/>
  </r>
  <r>
    <x v="14"/>
    <x v="134"/>
    <x v="0"/>
    <x v="0"/>
    <x v="1"/>
    <n v="0"/>
    <x v="672"/>
    <n v="90"/>
    <n v="24.48"/>
    <n v="135.80000000000001"/>
    <n v="91"/>
    <n v="11.54"/>
    <x v="315"/>
    <n v="129"/>
    <n v="9.56"/>
    <n v="13"/>
    <n v="4"/>
    <n v="3.51"/>
    <n v="1"/>
    <x v="0"/>
  </r>
  <r>
    <x v="6"/>
    <x v="73"/>
    <x v="0"/>
    <x v="0"/>
    <x v="0"/>
    <n v="47"/>
    <x v="1053"/>
    <n v="95"/>
    <n v="24.07"/>
    <n v="207.9"/>
    <n v="130"/>
    <n v="17.670000000000002"/>
    <x v="919"/>
    <n v="95"/>
    <n v="9.16"/>
    <n v="10.199999999999999"/>
    <n v="11"/>
    <n v="2.75"/>
    <n v="0"/>
    <x v="0"/>
  </r>
  <r>
    <x v="50"/>
    <x v="19"/>
    <x v="2"/>
    <x v="0"/>
    <x v="1"/>
    <n v="0"/>
    <x v="1054"/>
    <n v="80"/>
    <n v="27.74"/>
    <n v="167.6"/>
    <n v="90"/>
    <n v="14.25"/>
    <x v="1033"/>
    <n v="90"/>
    <n v="3.94"/>
    <n v="6.2"/>
    <n v="10"/>
    <n v="1.67"/>
    <n v="1"/>
    <x v="0"/>
  </r>
  <r>
    <x v="32"/>
    <x v="67"/>
    <x v="0"/>
    <x v="0"/>
    <x v="1"/>
    <n v="0"/>
    <x v="884"/>
    <n v="103"/>
    <n v="29.94"/>
    <n v="199.7"/>
    <n v="130"/>
    <n v="16.97"/>
    <x v="74"/>
    <n v="96"/>
    <n v="11.88"/>
    <n v="8.5"/>
    <n v="6"/>
    <n v="2.2999999999999998"/>
    <n v="2"/>
    <x v="0"/>
  </r>
  <r>
    <x v="22"/>
    <x v="116"/>
    <x v="2"/>
    <x v="0"/>
    <x v="1"/>
    <n v="0"/>
    <x v="668"/>
    <n v="105"/>
    <n v="29.73"/>
    <n v="262"/>
    <n v="75"/>
    <n v="22.27"/>
    <x v="703"/>
    <n v="93"/>
    <n v="9.4499999999999993"/>
    <n v="8.5"/>
    <n v="5"/>
    <n v="2.2999999999999998"/>
    <n v="1"/>
    <x v="0"/>
  </r>
  <r>
    <x v="49"/>
    <x v="41"/>
    <x v="0"/>
    <x v="1"/>
    <x v="1"/>
    <n v="0"/>
    <x v="543"/>
    <n v="118"/>
    <n v="31.84"/>
    <n v="160.69999999999999"/>
    <n v="111"/>
    <n v="13.66"/>
    <x v="1034"/>
    <n v="112"/>
    <n v="11.87"/>
    <n v="9.6"/>
    <n v="2"/>
    <n v="2.59"/>
    <n v="0"/>
    <x v="1"/>
  </r>
  <r>
    <x v="16"/>
    <x v="69"/>
    <x v="0"/>
    <x v="0"/>
    <x v="1"/>
    <n v="0"/>
    <x v="812"/>
    <n v="84"/>
    <n v="36.01"/>
    <n v="230.9"/>
    <n v="137"/>
    <n v="19.63"/>
    <x v="945"/>
    <n v="99"/>
    <n v="9.77"/>
    <n v="10.7"/>
    <n v="9"/>
    <n v="2.89"/>
    <n v="3"/>
    <x v="0"/>
  </r>
  <r>
    <x v="24"/>
    <x v="0"/>
    <x v="0"/>
    <x v="0"/>
    <x v="1"/>
    <n v="0"/>
    <x v="496"/>
    <n v="102"/>
    <n v="41.12"/>
    <n v="126.9"/>
    <n v="117"/>
    <n v="10.79"/>
    <x v="1035"/>
    <n v="92"/>
    <n v="8.35"/>
    <n v="11.7"/>
    <n v="6"/>
    <n v="3.16"/>
    <n v="0"/>
    <x v="0"/>
  </r>
  <r>
    <x v="50"/>
    <x v="77"/>
    <x v="1"/>
    <x v="0"/>
    <x v="1"/>
    <n v="0"/>
    <x v="925"/>
    <n v="103"/>
    <n v="33.340000000000003"/>
    <n v="199.7"/>
    <n v="123"/>
    <n v="16.97"/>
    <x v="1036"/>
    <n v="71"/>
    <n v="6.12"/>
    <n v="12.9"/>
    <n v="1"/>
    <n v="3.48"/>
    <n v="3"/>
    <x v="0"/>
  </r>
  <r>
    <x v="21"/>
    <x v="82"/>
    <x v="0"/>
    <x v="0"/>
    <x v="1"/>
    <n v="0"/>
    <x v="391"/>
    <n v="100"/>
    <n v="39.32"/>
    <n v="210.4"/>
    <n v="84"/>
    <n v="17.88"/>
    <x v="326"/>
    <n v="106"/>
    <n v="9.7799999999999994"/>
    <n v="12.4"/>
    <n v="2"/>
    <n v="3.35"/>
    <n v="3"/>
    <x v="0"/>
  </r>
  <r>
    <x v="35"/>
    <x v="6"/>
    <x v="1"/>
    <x v="0"/>
    <x v="1"/>
    <n v="0"/>
    <x v="0"/>
    <n v="104"/>
    <n v="27.47"/>
    <n v="196.3"/>
    <n v="119"/>
    <n v="16.690000000000001"/>
    <x v="1037"/>
    <n v="111"/>
    <n v="13.27"/>
    <n v="13.8"/>
    <n v="2"/>
    <n v="3.73"/>
    <n v="1"/>
    <x v="0"/>
  </r>
  <r>
    <x v="40"/>
    <x v="146"/>
    <x v="0"/>
    <x v="0"/>
    <x v="1"/>
    <n v="0"/>
    <x v="574"/>
    <n v="103"/>
    <n v="32.979999999999997"/>
    <n v="241"/>
    <n v="116"/>
    <n v="20.49"/>
    <x v="1038"/>
    <n v="153"/>
    <n v="10.24"/>
    <n v="11.9"/>
    <n v="5"/>
    <n v="3.21"/>
    <n v="0"/>
    <x v="0"/>
  </r>
  <r>
    <x v="21"/>
    <x v="85"/>
    <x v="2"/>
    <x v="0"/>
    <x v="1"/>
    <n v="0"/>
    <x v="1055"/>
    <n v="148"/>
    <n v="18.649999999999999"/>
    <n v="223.8"/>
    <n v="87"/>
    <n v="19.02"/>
    <x v="1039"/>
    <n v="96"/>
    <n v="10.81"/>
    <n v="15.4"/>
    <n v="8"/>
    <n v="4.16"/>
    <n v="3"/>
    <x v="0"/>
  </r>
  <r>
    <x v="16"/>
    <x v="166"/>
    <x v="1"/>
    <x v="1"/>
    <x v="1"/>
    <n v="0"/>
    <x v="1056"/>
    <n v="119"/>
    <n v="47.09"/>
    <n v="238.3"/>
    <n v="106"/>
    <n v="20.260000000000002"/>
    <x v="1040"/>
    <n v="96"/>
    <n v="4.25"/>
    <n v="8.3000000000000007"/>
    <n v="3"/>
    <n v="2.2400000000000002"/>
    <n v="1"/>
    <x v="0"/>
  </r>
  <r>
    <x v="40"/>
    <x v="121"/>
    <x v="1"/>
    <x v="0"/>
    <x v="1"/>
    <n v="0"/>
    <x v="48"/>
    <n v="83"/>
    <n v="32.659999999999997"/>
    <n v="163.6"/>
    <n v="88"/>
    <n v="13.91"/>
    <x v="378"/>
    <n v="138"/>
    <n v="7.64"/>
    <n v="6.1"/>
    <n v="3"/>
    <n v="1.65"/>
    <n v="0"/>
    <x v="0"/>
  </r>
  <r>
    <x v="40"/>
    <x v="145"/>
    <x v="0"/>
    <x v="0"/>
    <x v="1"/>
    <n v="0"/>
    <x v="46"/>
    <n v="147"/>
    <n v="33.729999999999997"/>
    <n v="216.9"/>
    <n v="121"/>
    <n v="18.440000000000001"/>
    <x v="1041"/>
    <n v="125"/>
    <n v="5.08"/>
    <n v="13.1"/>
    <n v="4"/>
    <n v="3.54"/>
    <n v="0"/>
    <x v="0"/>
  </r>
  <r>
    <x v="7"/>
    <x v="116"/>
    <x v="0"/>
    <x v="0"/>
    <x v="0"/>
    <n v="42"/>
    <x v="971"/>
    <n v="82"/>
    <n v="35.56"/>
    <n v="159.69999999999999"/>
    <n v="74"/>
    <n v="13.57"/>
    <x v="1042"/>
    <n v="100"/>
    <n v="8.17"/>
    <n v="9.5"/>
    <n v="3"/>
    <n v="2.57"/>
    <n v="0"/>
    <x v="0"/>
  </r>
  <r>
    <x v="27"/>
    <x v="101"/>
    <x v="0"/>
    <x v="0"/>
    <x v="1"/>
    <n v="0"/>
    <x v="982"/>
    <n v="98"/>
    <n v="31.42"/>
    <n v="216.4"/>
    <n v="125"/>
    <n v="18.39"/>
    <x v="10"/>
    <n v="116"/>
    <n v="6.35"/>
    <n v="18.399999999999999"/>
    <n v="3"/>
    <n v="4.97"/>
    <n v="2"/>
    <x v="0"/>
  </r>
  <r>
    <x v="32"/>
    <x v="43"/>
    <x v="1"/>
    <x v="0"/>
    <x v="1"/>
    <n v="0"/>
    <x v="697"/>
    <n v="119"/>
    <n v="28.53"/>
    <n v="142"/>
    <n v="123"/>
    <n v="12.07"/>
    <x v="344"/>
    <n v="128"/>
    <n v="8.58"/>
    <n v="7.3"/>
    <n v="4"/>
    <n v="1.97"/>
    <n v="2"/>
    <x v="0"/>
  </r>
  <r>
    <x v="29"/>
    <x v="26"/>
    <x v="1"/>
    <x v="0"/>
    <x v="1"/>
    <n v="0"/>
    <x v="1057"/>
    <n v="140"/>
    <n v="23.66"/>
    <n v="191.4"/>
    <n v="113"/>
    <n v="16.27"/>
    <x v="1043"/>
    <n v="125"/>
    <n v="12.89"/>
    <n v="11.8"/>
    <n v="3"/>
    <n v="3.19"/>
    <n v="3"/>
    <x v="0"/>
  </r>
  <r>
    <x v="44"/>
    <x v="80"/>
    <x v="2"/>
    <x v="0"/>
    <x v="1"/>
    <n v="0"/>
    <x v="1058"/>
    <n v="84"/>
    <n v="20.67"/>
    <n v="165.3"/>
    <n v="115"/>
    <n v="14.05"/>
    <x v="1044"/>
    <n v="95"/>
    <n v="10.98"/>
    <n v="8.9"/>
    <n v="2"/>
    <n v="2.4"/>
    <n v="1"/>
    <x v="0"/>
  </r>
  <r>
    <x v="0"/>
    <x v="106"/>
    <x v="1"/>
    <x v="0"/>
    <x v="0"/>
    <n v="39"/>
    <x v="1059"/>
    <n v="99"/>
    <n v="45.97"/>
    <n v="245.1"/>
    <n v="110"/>
    <n v="20.83"/>
    <x v="1045"/>
    <n v="113"/>
    <n v="4.9000000000000004"/>
    <n v="15.4"/>
    <n v="7"/>
    <n v="4.16"/>
    <n v="1"/>
    <x v="0"/>
  </r>
  <r>
    <x v="0"/>
    <x v="76"/>
    <x v="1"/>
    <x v="0"/>
    <x v="1"/>
    <n v="0"/>
    <x v="820"/>
    <n v="94"/>
    <n v="23.73"/>
    <n v="240.9"/>
    <n v="112"/>
    <n v="20.48"/>
    <x v="1046"/>
    <n v="88"/>
    <n v="5.72"/>
    <n v="8.8000000000000007"/>
    <n v="4"/>
    <n v="2.38"/>
    <n v="2"/>
    <x v="0"/>
  </r>
  <r>
    <x v="25"/>
    <x v="43"/>
    <x v="0"/>
    <x v="0"/>
    <x v="0"/>
    <n v="23"/>
    <x v="570"/>
    <n v="78"/>
    <n v="43.01"/>
    <n v="138.9"/>
    <n v="121"/>
    <n v="11.81"/>
    <x v="1047"/>
    <n v="104"/>
    <n v="12.5"/>
    <n v="11.8"/>
    <n v="3"/>
    <n v="3.19"/>
    <n v="2"/>
    <x v="0"/>
  </r>
  <r>
    <x v="45"/>
    <x v="51"/>
    <x v="2"/>
    <x v="0"/>
    <x v="0"/>
    <n v="26"/>
    <x v="1060"/>
    <n v="83"/>
    <n v="31.26"/>
    <n v="240.7"/>
    <n v="93"/>
    <n v="20.46"/>
    <x v="300"/>
    <n v="125"/>
    <n v="8.36"/>
    <n v="15"/>
    <n v="3"/>
    <n v="4.05"/>
    <n v="1"/>
    <x v="0"/>
  </r>
  <r>
    <x v="14"/>
    <x v="64"/>
    <x v="0"/>
    <x v="0"/>
    <x v="1"/>
    <n v="0"/>
    <x v="1061"/>
    <n v="108"/>
    <n v="34.56"/>
    <n v="259.89999999999998"/>
    <n v="66"/>
    <n v="22.09"/>
    <x v="1048"/>
    <n v="103"/>
    <n v="5.22"/>
    <n v="7.8"/>
    <n v="2"/>
    <n v="2.11"/>
    <n v="3"/>
    <x v="0"/>
  </r>
  <r>
    <x v="26"/>
    <x v="147"/>
    <x v="1"/>
    <x v="0"/>
    <x v="1"/>
    <n v="0"/>
    <x v="894"/>
    <n v="106"/>
    <n v="34.1"/>
    <n v="152.5"/>
    <n v="127"/>
    <n v="12.96"/>
    <x v="1049"/>
    <n v="128"/>
    <n v="8.9700000000000006"/>
    <n v="7.7"/>
    <n v="2"/>
    <n v="2.08"/>
    <n v="3"/>
    <x v="0"/>
  </r>
  <r>
    <x v="27"/>
    <x v="11"/>
    <x v="0"/>
    <x v="0"/>
    <x v="1"/>
    <n v="0"/>
    <x v="876"/>
    <n v="96"/>
    <n v="28.49"/>
    <n v="176"/>
    <n v="89"/>
    <n v="14.96"/>
    <x v="1050"/>
    <n v="113"/>
    <n v="11.29"/>
    <n v="13.4"/>
    <n v="6"/>
    <n v="3.62"/>
    <n v="2"/>
    <x v="0"/>
  </r>
  <r>
    <x v="13"/>
    <x v="147"/>
    <x v="1"/>
    <x v="0"/>
    <x v="1"/>
    <n v="0"/>
    <x v="1062"/>
    <n v="67"/>
    <n v="26.61"/>
    <n v="204.3"/>
    <n v="103"/>
    <n v="17.37"/>
    <x v="402"/>
    <n v="72"/>
    <n v="6.39"/>
    <n v="9.9"/>
    <n v="2"/>
    <n v="2.67"/>
    <n v="2"/>
    <x v="0"/>
  </r>
  <r>
    <x v="25"/>
    <x v="121"/>
    <x v="0"/>
    <x v="0"/>
    <x v="0"/>
    <n v="25"/>
    <x v="1063"/>
    <n v="140"/>
    <n v="36.57"/>
    <n v="197.4"/>
    <n v="69"/>
    <n v="16.78"/>
    <x v="939"/>
    <n v="117"/>
    <n v="7.29"/>
    <n v="10.6"/>
    <n v="10"/>
    <n v="2.86"/>
    <n v="1"/>
    <x v="0"/>
  </r>
  <r>
    <x v="49"/>
    <x v="54"/>
    <x v="1"/>
    <x v="0"/>
    <x v="1"/>
    <n v="0"/>
    <x v="1064"/>
    <n v="82"/>
    <n v="51.29"/>
    <n v="167.1"/>
    <n v="118"/>
    <n v="14.2"/>
    <x v="1051"/>
    <n v="89"/>
    <n v="3.25"/>
    <n v="10.5"/>
    <n v="6"/>
    <n v="2.84"/>
    <n v="1"/>
    <x v="0"/>
  </r>
  <r>
    <x v="0"/>
    <x v="67"/>
    <x v="0"/>
    <x v="0"/>
    <x v="0"/>
    <n v="42"/>
    <x v="1065"/>
    <n v="90"/>
    <n v="25.89"/>
    <n v="267.5"/>
    <n v="102"/>
    <n v="22.74"/>
    <x v="447"/>
    <n v="130"/>
    <n v="12.01"/>
    <n v="11.3"/>
    <n v="5"/>
    <n v="3.05"/>
    <n v="7"/>
    <x v="0"/>
  </r>
  <r>
    <x v="19"/>
    <x v="90"/>
    <x v="2"/>
    <x v="0"/>
    <x v="1"/>
    <n v="0"/>
    <x v="456"/>
    <n v="116"/>
    <n v="33.22"/>
    <n v="212.1"/>
    <n v="101"/>
    <n v="18.03"/>
    <x v="256"/>
    <n v="134"/>
    <n v="6.23"/>
    <n v="15.1"/>
    <n v="11"/>
    <n v="4.08"/>
    <n v="1"/>
    <x v="0"/>
  </r>
  <r>
    <x v="47"/>
    <x v="58"/>
    <x v="1"/>
    <x v="0"/>
    <x v="1"/>
    <n v="0"/>
    <x v="1066"/>
    <n v="97"/>
    <n v="35.479999999999997"/>
    <n v="275.5"/>
    <n v="83"/>
    <n v="23.42"/>
    <x v="384"/>
    <n v="122"/>
    <n v="8.2100000000000009"/>
    <n v="8"/>
    <n v="3"/>
    <n v="2.16"/>
    <n v="2"/>
    <x v="0"/>
  </r>
  <r>
    <x v="38"/>
    <x v="7"/>
    <x v="0"/>
    <x v="0"/>
    <x v="0"/>
    <n v="37"/>
    <x v="841"/>
    <n v="87"/>
    <n v="31.52"/>
    <n v="178.5"/>
    <n v="128"/>
    <n v="15.17"/>
    <x v="1052"/>
    <n v="107"/>
    <n v="9.82"/>
    <n v="8"/>
    <n v="3"/>
    <n v="2.16"/>
    <n v="4"/>
    <x v="0"/>
  </r>
  <r>
    <x v="3"/>
    <x v="126"/>
    <x v="0"/>
    <x v="0"/>
    <x v="0"/>
    <n v="17"/>
    <x v="113"/>
    <n v="95"/>
    <n v="31.14"/>
    <n v="252.8"/>
    <n v="125"/>
    <n v="21.49"/>
    <x v="774"/>
    <n v="95"/>
    <n v="7.05"/>
    <n v="9.6999999999999993"/>
    <n v="3"/>
    <n v="2.62"/>
    <n v="0"/>
    <x v="0"/>
  </r>
  <r>
    <x v="21"/>
    <x v="6"/>
    <x v="2"/>
    <x v="1"/>
    <x v="1"/>
    <n v="0"/>
    <x v="1067"/>
    <n v="100"/>
    <n v="9.2100000000000009"/>
    <n v="303.2"/>
    <n v="84"/>
    <n v="25.77"/>
    <x v="319"/>
    <n v="84"/>
    <n v="7.73"/>
    <n v="8.6"/>
    <n v="2"/>
    <n v="2.3199999999999998"/>
    <n v="1"/>
    <x v="1"/>
  </r>
  <r>
    <x v="9"/>
    <x v="173"/>
    <x v="1"/>
    <x v="0"/>
    <x v="0"/>
    <n v="26"/>
    <x v="1068"/>
    <n v="115"/>
    <n v="35.36"/>
    <n v="185"/>
    <n v="113"/>
    <n v="15.73"/>
    <x v="973"/>
    <n v="144"/>
    <n v="8"/>
    <n v="8.1"/>
    <n v="9"/>
    <n v="2.19"/>
    <n v="1"/>
    <x v="0"/>
  </r>
  <r>
    <x v="43"/>
    <x v="58"/>
    <x v="0"/>
    <x v="0"/>
    <x v="1"/>
    <n v="0"/>
    <x v="1069"/>
    <n v="110"/>
    <n v="39.15"/>
    <n v="77.900000000000006"/>
    <n v="87"/>
    <n v="6.62"/>
    <x v="1053"/>
    <n v="105"/>
    <n v="11.12"/>
    <n v="13.2"/>
    <n v="4"/>
    <n v="3.56"/>
    <n v="1"/>
    <x v="0"/>
  </r>
  <r>
    <x v="27"/>
    <x v="137"/>
    <x v="2"/>
    <x v="0"/>
    <x v="0"/>
    <n v="22"/>
    <x v="1070"/>
    <n v="102"/>
    <n v="40.94"/>
    <n v="75.900000000000006"/>
    <n v="106"/>
    <n v="6.45"/>
    <x v="1054"/>
    <n v="115"/>
    <n v="10.11"/>
    <n v="7.1"/>
    <n v="3"/>
    <n v="1.92"/>
    <n v="2"/>
    <x v="0"/>
  </r>
  <r>
    <x v="6"/>
    <x v="36"/>
    <x v="2"/>
    <x v="0"/>
    <x v="0"/>
    <n v="21"/>
    <x v="1071"/>
    <n v="119"/>
    <n v="33.270000000000003"/>
    <n v="106.2"/>
    <n v="95"/>
    <n v="9.0299999999999994"/>
    <x v="1003"/>
    <n v="94"/>
    <n v="7.08"/>
    <n v="5.3"/>
    <n v="3"/>
    <n v="1.43"/>
    <n v="2"/>
    <x v="0"/>
  </r>
  <r>
    <x v="34"/>
    <x v="35"/>
    <x v="1"/>
    <x v="0"/>
    <x v="1"/>
    <n v="0"/>
    <x v="1072"/>
    <n v="82"/>
    <n v="46.94"/>
    <n v="201.1"/>
    <n v="106"/>
    <n v="17.09"/>
    <x v="1055"/>
    <n v="73"/>
    <n v="10.41"/>
    <n v="8.9"/>
    <n v="4"/>
    <n v="2.4"/>
    <n v="0"/>
    <x v="1"/>
  </r>
  <r>
    <x v="37"/>
    <x v="102"/>
    <x v="1"/>
    <x v="0"/>
    <x v="1"/>
    <n v="0"/>
    <x v="1073"/>
    <n v="93"/>
    <n v="28.24"/>
    <n v="175.9"/>
    <n v="106"/>
    <n v="14.95"/>
    <x v="1056"/>
    <n v="55"/>
    <n v="10.96"/>
    <n v="16.2"/>
    <n v="3"/>
    <n v="4.37"/>
    <n v="2"/>
    <x v="0"/>
  </r>
  <r>
    <x v="18"/>
    <x v="16"/>
    <x v="2"/>
    <x v="0"/>
    <x v="0"/>
    <n v="28"/>
    <x v="673"/>
    <n v="117"/>
    <n v="23.1"/>
    <n v="244.5"/>
    <n v="102"/>
    <n v="20.78"/>
    <x v="604"/>
    <n v="74"/>
    <n v="9.34"/>
    <n v="11.5"/>
    <n v="3"/>
    <n v="3.11"/>
    <n v="4"/>
    <x v="1"/>
  </r>
  <r>
    <x v="33"/>
    <x v="62"/>
    <x v="0"/>
    <x v="1"/>
    <x v="1"/>
    <n v="0"/>
    <x v="748"/>
    <n v="122"/>
    <n v="32.15"/>
    <n v="223.2"/>
    <n v="92"/>
    <n v="18.97"/>
    <x v="1057"/>
    <n v="116"/>
    <n v="12.11"/>
    <n v="13.9"/>
    <n v="3"/>
    <n v="3.75"/>
    <n v="2"/>
    <x v="1"/>
  </r>
  <r>
    <x v="21"/>
    <x v="64"/>
    <x v="2"/>
    <x v="0"/>
    <x v="0"/>
    <n v="43"/>
    <x v="469"/>
    <n v="117"/>
    <n v="30.24"/>
    <n v="175.1"/>
    <n v="70"/>
    <n v="14.88"/>
    <x v="1058"/>
    <n v="117"/>
    <n v="7.26"/>
    <n v="11.5"/>
    <n v="4"/>
    <n v="3.11"/>
    <n v="1"/>
    <x v="0"/>
  </r>
  <r>
    <x v="19"/>
    <x v="21"/>
    <x v="1"/>
    <x v="0"/>
    <x v="0"/>
    <n v="39"/>
    <x v="75"/>
    <n v="73"/>
    <n v="24.46"/>
    <n v="210.3"/>
    <n v="117"/>
    <n v="17.88"/>
    <x v="1059"/>
    <n v="117"/>
    <n v="5.81"/>
    <n v="12.5"/>
    <n v="8"/>
    <n v="3.38"/>
    <n v="2"/>
    <x v="0"/>
  </r>
  <r>
    <x v="15"/>
    <x v="88"/>
    <x v="2"/>
    <x v="1"/>
    <x v="1"/>
    <n v="0"/>
    <x v="849"/>
    <n v="138"/>
    <n v="25.19"/>
    <n v="159.6"/>
    <n v="123"/>
    <n v="13.57"/>
    <x v="251"/>
    <n v="62"/>
    <n v="8.8800000000000008"/>
    <n v="8.6"/>
    <n v="3"/>
    <n v="2.3199999999999998"/>
    <n v="2"/>
    <x v="0"/>
  </r>
  <r>
    <x v="48"/>
    <x v="115"/>
    <x v="1"/>
    <x v="0"/>
    <x v="1"/>
    <n v="0"/>
    <x v="772"/>
    <n v="115"/>
    <n v="48.81"/>
    <n v="159.30000000000001"/>
    <n v="99"/>
    <n v="13.54"/>
    <x v="230"/>
    <n v="86"/>
    <n v="9.76"/>
    <n v="13.9"/>
    <n v="1"/>
    <n v="3.75"/>
    <n v="2"/>
    <x v="1"/>
  </r>
  <r>
    <x v="33"/>
    <x v="52"/>
    <x v="1"/>
    <x v="0"/>
    <x v="0"/>
    <n v="26"/>
    <x v="1074"/>
    <n v="144"/>
    <n v="30.55"/>
    <n v="218.1"/>
    <n v="129"/>
    <n v="18.54"/>
    <x v="1060"/>
    <n v="105"/>
    <n v="9.5500000000000007"/>
    <n v="9.3000000000000007"/>
    <n v="8"/>
    <n v="2.5099999999999998"/>
    <n v="1"/>
    <x v="1"/>
  </r>
  <r>
    <x v="4"/>
    <x v="13"/>
    <x v="2"/>
    <x v="0"/>
    <x v="1"/>
    <n v="0"/>
    <x v="1075"/>
    <n v="96"/>
    <n v="28.19"/>
    <n v="190"/>
    <n v="141"/>
    <n v="16.149999999999999"/>
    <x v="1061"/>
    <n v="116"/>
    <n v="6.48"/>
    <n v="10.9"/>
    <n v="3"/>
    <n v="2.94"/>
    <n v="5"/>
    <x v="1"/>
  </r>
  <r>
    <x v="45"/>
    <x v="116"/>
    <x v="2"/>
    <x v="0"/>
    <x v="0"/>
    <n v="25"/>
    <x v="1076"/>
    <n v="144"/>
    <n v="24.5"/>
    <n v="167.6"/>
    <n v="105"/>
    <n v="14.25"/>
    <x v="291"/>
    <n v="107"/>
    <n v="10.8"/>
    <n v="14.5"/>
    <n v="3"/>
    <n v="3.92"/>
    <n v="1"/>
    <x v="0"/>
  </r>
  <r>
    <x v="40"/>
    <x v="161"/>
    <x v="0"/>
    <x v="0"/>
    <x v="1"/>
    <n v="0"/>
    <x v="762"/>
    <n v="85"/>
    <n v="29.33"/>
    <n v="253.1"/>
    <n v="71"/>
    <n v="21.51"/>
    <x v="518"/>
    <n v="113"/>
    <n v="9.9700000000000006"/>
    <n v="5.9"/>
    <n v="6"/>
    <n v="1.59"/>
    <n v="0"/>
    <x v="0"/>
  </r>
  <r>
    <x v="26"/>
    <x v="93"/>
    <x v="2"/>
    <x v="0"/>
    <x v="1"/>
    <n v="0"/>
    <x v="640"/>
    <n v="134"/>
    <n v="18.55"/>
    <n v="142.30000000000001"/>
    <n v="76"/>
    <n v="12.1"/>
    <x v="1062"/>
    <n v="86"/>
    <n v="4.0999999999999996"/>
    <n v="10.9"/>
    <n v="5"/>
    <n v="2.94"/>
    <n v="2"/>
    <x v="0"/>
  </r>
  <r>
    <x v="16"/>
    <x v="112"/>
    <x v="1"/>
    <x v="0"/>
    <x v="1"/>
    <n v="0"/>
    <x v="1077"/>
    <n v="106"/>
    <n v="29.21"/>
    <n v="301.7"/>
    <n v="44"/>
    <n v="25.64"/>
    <x v="1063"/>
    <n v="108"/>
    <n v="6.27"/>
    <n v="9.6999999999999993"/>
    <n v="5"/>
    <n v="2.62"/>
    <n v="1"/>
    <x v="0"/>
  </r>
  <r>
    <x v="36"/>
    <x v="0"/>
    <x v="0"/>
    <x v="0"/>
    <x v="1"/>
    <n v="0"/>
    <x v="365"/>
    <n v="101"/>
    <n v="37.79"/>
    <n v="286"/>
    <n v="111"/>
    <n v="24.31"/>
    <x v="116"/>
    <n v="117"/>
    <n v="11.22"/>
    <n v="12.1"/>
    <n v="4"/>
    <n v="3.27"/>
    <n v="1"/>
    <x v="1"/>
  </r>
  <r>
    <x v="47"/>
    <x v="43"/>
    <x v="2"/>
    <x v="0"/>
    <x v="1"/>
    <n v="0"/>
    <x v="1052"/>
    <n v="110"/>
    <n v="27.98"/>
    <n v="270.60000000000002"/>
    <n v="103"/>
    <n v="23"/>
    <x v="1064"/>
    <n v="109"/>
    <n v="10.37"/>
    <n v="8"/>
    <n v="3"/>
    <n v="2.16"/>
    <n v="0"/>
    <x v="0"/>
  </r>
  <r>
    <x v="34"/>
    <x v="69"/>
    <x v="1"/>
    <x v="0"/>
    <x v="1"/>
    <n v="0"/>
    <x v="224"/>
    <n v="107"/>
    <n v="35.99"/>
    <n v="271.7"/>
    <n v="77"/>
    <n v="23.09"/>
    <x v="216"/>
    <n v="108"/>
    <n v="9.15"/>
    <n v="7.4"/>
    <n v="7"/>
    <n v="2"/>
    <n v="0"/>
    <x v="0"/>
  </r>
  <r>
    <x v="3"/>
    <x v="115"/>
    <x v="1"/>
    <x v="1"/>
    <x v="0"/>
    <n v="16"/>
    <x v="505"/>
    <n v="103"/>
    <n v="25.02"/>
    <n v="160.1"/>
    <n v="96"/>
    <n v="13.61"/>
    <x v="508"/>
    <n v="120"/>
    <n v="8.2799999999999994"/>
    <n v="7.7"/>
    <n v="2"/>
    <n v="2.08"/>
    <n v="0"/>
    <x v="1"/>
  </r>
  <r>
    <x v="0"/>
    <x v="139"/>
    <x v="1"/>
    <x v="1"/>
    <x v="1"/>
    <n v="0"/>
    <x v="850"/>
    <n v="103"/>
    <n v="43.3"/>
    <n v="252.2"/>
    <n v="80"/>
    <n v="21.44"/>
    <x v="657"/>
    <n v="103"/>
    <n v="8.01"/>
    <n v="8"/>
    <n v="3"/>
    <n v="2.16"/>
    <n v="0"/>
    <x v="1"/>
  </r>
  <r>
    <x v="46"/>
    <x v="60"/>
    <x v="1"/>
    <x v="1"/>
    <x v="1"/>
    <n v="0"/>
    <x v="135"/>
    <n v="113"/>
    <n v="28.92"/>
    <n v="271.8"/>
    <n v="94"/>
    <n v="23.1"/>
    <x v="1065"/>
    <n v="78"/>
    <n v="4.9800000000000004"/>
    <n v="8.6999999999999993"/>
    <n v="4"/>
    <n v="2.35"/>
    <n v="1"/>
    <x v="0"/>
  </r>
  <r>
    <x v="3"/>
    <x v="155"/>
    <x v="2"/>
    <x v="0"/>
    <x v="1"/>
    <n v="0"/>
    <x v="1078"/>
    <n v="91"/>
    <n v="33.17"/>
    <n v="261.5"/>
    <n v="57"/>
    <n v="22.23"/>
    <x v="523"/>
    <n v="90"/>
    <n v="9.17"/>
    <n v="11.4"/>
    <n v="5"/>
    <n v="3.08"/>
    <n v="0"/>
    <x v="0"/>
  </r>
  <r>
    <x v="28"/>
    <x v="117"/>
    <x v="1"/>
    <x v="0"/>
    <x v="1"/>
    <n v="0"/>
    <x v="176"/>
    <n v="83"/>
    <n v="25.38"/>
    <n v="187.1"/>
    <n v="130"/>
    <n v="15.9"/>
    <x v="1066"/>
    <n v="100"/>
    <n v="6.74"/>
    <n v="7.9"/>
    <n v="4"/>
    <n v="2.13"/>
    <n v="7"/>
    <x v="1"/>
  </r>
  <r>
    <x v="14"/>
    <x v="115"/>
    <x v="2"/>
    <x v="0"/>
    <x v="1"/>
    <n v="0"/>
    <x v="1079"/>
    <n v="75"/>
    <n v="13.92"/>
    <n v="253.8"/>
    <n v="114"/>
    <n v="21.57"/>
    <x v="298"/>
    <n v="125"/>
    <n v="9.59"/>
    <n v="8.9"/>
    <n v="1"/>
    <n v="2.4"/>
    <n v="2"/>
    <x v="1"/>
  </r>
  <r>
    <x v="21"/>
    <x v="34"/>
    <x v="1"/>
    <x v="1"/>
    <x v="0"/>
    <n v="25"/>
    <x v="962"/>
    <n v="109"/>
    <n v="32.49"/>
    <n v="149.6"/>
    <n v="120"/>
    <n v="12.72"/>
    <x v="28"/>
    <n v="60"/>
    <n v="10.25"/>
    <n v="9.8000000000000007"/>
    <n v="3"/>
    <n v="2.65"/>
    <n v="0"/>
    <x v="0"/>
  </r>
  <r>
    <x v="42"/>
    <x v="116"/>
    <x v="1"/>
    <x v="0"/>
    <x v="1"/>
    <n v="0"/>
    <x v="1080"/>
    <n v="156"/>
    <n v="40.630000000000003"/>
    <n v="273"/>
    <n v="106"/>
    <n v="23.21"/>
    <x v="1067"/>
    <n v="93"/>
    <n v="12.52"/>
    <n v="13.5"/>
    <n v="8"/>
    <n v="3.65"/>
    <n v="1"/>
    <x v="1"/>
  </r>
  <r>
    <x v="17"/>
    <x v="47"/>
    <x v="0"/>
    <x v="0"/>
    <x v="1"/>
    <n v="0"/>
    <x v="70"/>
    <n v="97"/>
    <n v="30.48"/>
    <n v="252.7"/>
    <n v="126"/>
    <n v="21.48"/>
    <x v="1038"/>
    <n v="114"/>
    <n v="10.24"/>
    <n v="8"/>
    <n v="5"/>
    <n v="2.16"/>
    <n v="0"/>
    <x v="0"/>
  </r>
  <r>
    <x v="7"/>
    <x v="155"/>
    <x v="1"/>
    <x v="0"/>
    <x v="1"/>
    <n v="0"/>
    <x v="582"/>
    <n v="91"/>
    <n v="31.5"/>
    <n v="219.1"/>
    <n v="88"/>
    <n v="18.62"/>
    <x v="498"/>
    <n v="107"/>
    <n v="10.96"/>
    <n v="5.5"/>
    <n v="5"/>
    <n v="1.49"/>
    <n v="0"/>
    <x v="0"/>
  </r>
  <r>
    <x v="11"/>
    <x v="198"/>
    <x v="2"/>
    <x v="1"/>
    <x v="1"/>
    <n v="0"/>
    <x v="854"/>
    <n v="80"/>
    <n v="24.04"/>
    <n v="123.9"/>
    <n v="76"/>
    <n v="10.53"/>
    <x v="1068"/>
    <n v="88"/>
    <n v="14.56"/>
    <n v="8.1"/>
    <n v="3"/>
    <n v="2.19"/>
    <n v="2"/>
    <x v="0"/>
  </r>
  <r>
    <x v="26"/>
    <x v="0"/>
    <x v="2"/>
    <x v="0"/>
    <x v="0"/>
    <n v="25"/>
    <x v="59"/>
    <n v="91"/>
    <n v="42.26"/>
    <n v="119.3"/>
    <n v="115"/>
    <n v="10.14"/>
    <x v="169"/>
    <n v="83"/>
    <n v="8.74"/>
    <n v="12"/>
    <n v="1"/>
    <n v="3.24"/>
    <n v="1"/>
    <x v="0"/>
  </r>
  <r>
    <x v="6"/>
    <x v="93"/>
    <x v="2"/>
    <x v="0"/>
    <x v="1"/>
    <n v="0"/>
    <x v="1081"/>
    <n v="131"/>
    <n v="25.93"/>
    <n v="252.4"/>
    <n v="107"/>
    <n v="21.45"/>
    <x v="1069"/>
    <n v="104"/>
    <n v="8.34"/>
    <n v="4.9000000000000004"/>
    <n v="3"/>
    <n v="1.32"/>
    <n v="2"/>
    <x v="0"/>
  </r>
  <r>
    <x v="11"/>
    <x v="63"/>
    <x v="0"/>
    <x v="0"/>
    <x v="1"/>
    <n v="0"/>
    <x v="417"/>
    <n v="102"/>
    <n v="24.75"/>
    <n v="230.9"/>
    <n v="87"/>
    <n v="19.63"/>
    <x v="22"/>
    <n v="86"/>
    <n v="8.17"/>
    <n v="11.4"/>
    <n v="7"/>
    <n v="3.08"/>
    <n v="1"/>
    <x v="0"/>
  </r>
  <r>
    <x v="2"/>
    <x v="57"/>
    <x v="0"/>
    <x v="0"/>
    <x v="1"/>
    <n v="0"/>
    <x v="432"/>
    <n v="116"/>
    <n v="27.91"/>
    <n v="196.2"/>
    <n v="153"/>
    <n v="16.68"/>
    <x v="1070"/>
    <n v="119"/>
    <n v="10.62"/>
    <n v="8.1"/>
    <n v="1"/>
    <n v="2.19"/>
    <n v="1"/>
    <x v="0"/>
  </r>
  <r>
    <x v="33"/>
    <x v="132"/>
    <x v="1"/>
    <x v="1"/>
    <x v="1"/>
    <n v="0"/>
    <x v="292"/>
    <n v="115"/>
    <n v="37.57"/>
    <n v="165.4"/>
    <n v="97"/>
    <n v="14.06"/>
    <x v="1071"/>
    <n v="117"/>
    <n v="10.59"/>
    <n v="9.6999999999999993"/>
    <n v="4"/>
    <n v="2.62"/>
    <n v="1"/>
    <x v="0"/>
  </r>
  <r>
    <x v="49"/>
    <x v="80"/>
    <x v="0"/>
    <x v="0"/>
    <x v="1"/>
    <n v="0"/>
    <x v="283"/>
    <n v="99"/>
    <n v="27.59"/>
    <n v="149.1"/>
    <n v="78"/>
    <n v="12.67"/>
    <x v="1072"/>
    <n v="115"/>
    <n v="11.5"/>
    <n v="14.8"/>
    <n v="1"/>
    <n v="4"/>
    <n v="4"/>
    <x v="1"/>
  </r>
  <r>
    <x v="44"/>
    <x v="14"/>
    <x v="0"/>
    <x v="0"/>
    <x v="1"/>
    <n v="0"/>
    <x v="1082"/>
    <n v="97"/>
    <n v="46.36"/>
    <n v="236.4"/>
    <n v="95"/>
    <n v="20.09"/>
    <x v="924"/>
    <n v="105"/>
    <n v="10.6"/>
    <n v="7.7"/>
    <n v="2"/>
    <n v="2.08"/>
    <n v="0"/>
    <x v="1"/>
  </r>
  <r>
    <x v="20"/>
    <x v="19"/>
    <x v="1"/>
    <x v="1"/>
    <x v="0"/>
    <n v="33"/>
    <x v="110"/>
    <n v="75"/>
    <n v="34.049999999999997"/>
    <n v="226.6"/>
    <n v="67"/>
    <n v="19.260000000000002"/>
    <x v="1073"/>
    <n v="91"/>
    <n v="8.9499999999999993"/>
    <n v="12.9"/>
    <n v="3"/>
    <n v="3.48"/>
    <n v="2"/>
    <x v="0"/>
  </r>
  <r>
    <x v="18"/>
    <x v="141"/>
    <x v="2"/>
    <x v="0"/>
    <x v="0"/>
    <n v="28"/>
    <x v="62"/>
    <n v="77"/>
    <n v="26.71"/>
    <n v="172.4"/>
    <n v="97"/>
    <n v="14.65"/>
    <x v="539"/>
    <n v="94"/>
    <n v="8.3000000000000007"/>
    <n v="11.1"/>
    <n v="9"/>
    <n v="3"/>
    <n v="1"/>
    <x v="0"/>
  </r>
  <r>
    <x v="22"/>
    <x v="97"/>
    <x v="2"/>
    <x v="1"/>
    <x v="0"/>
    <n v="12"/>
    <x v="1046"/>
    <n v="60"/>
    <n v="23.09"/>
    <n v="200.6"/>
    <n v="134"/>
    <n v="17.05"/>
    <x v="410"/>
    <n v="98"/>
    <n v="8.66"/>
    <n v="12.3"/>
    <n v="7"/>
    <n v="3.32"/>
    <n v="2"/>
    <x v="0"/>
  </r>
  <r>
    <x v="32"/>
    <x v="168"/>
    <x v="1"/>
    <x v="0"/>
    <x v="1"/>
    <n v="0"/>
    <x v="1083"/>
    <n v="110"/>
    <n v="40.24"/>
    <n v="231.9"/>
    <n v="92"/>
    <n v="19.71"/>
    <x v="1074"/>
    <n v="85"/>
    <n v="7.41"/>
    <n v="12.7"/>
    <n v="6"/>
    <n v="3.43"/>
    <n v="1"/>
    <x v="0"/>
  </r>
  <r>
    <x v="12"/>
    <x v="140"/>
    <x v="2"/>
    <x v="0"/>
    <x v="1"/>
    <n v="0"/>
    <x v="1084"/>
    <n v="133"/>
    <n v="18.940000000000001"/>
    <n v="175"/>
    <n v="66"/>
    <n v="14.88"/>
    <x v="929"/>
    <n v="106"/>
    <n v="9.77"/>
    <n v="5.5"/>
    <n v="6"/>
    <n v="1.49"/>
    <n v="3"/>
    <x v="0"/>
  </r>
  <r>
    <x v="2"/>
    <x v="102"/>
    <x v="2"/>
    <x v="1"/>
    <x v="0"/>
    <n v="28"/>
    <x v="373"/>
    <n v="89"/>
    <n v="26.54"/>
    <n v="107.1"/>
    <n v="114"/>
    <n v="9.1"/>
    <x v="785"/>
    <n v="95"/>
    <n v="7.55"/>
    <n v="14.7"/>
    <n v="3"/>
    <n v="3.97"/>
    <n v="0"/>
    <x v="1"/>
  </r>
  <r>
    <x v="34"/>
    <x v="6"/>
    <x v="1"/>
    <x v="0"/>
    <x v="1"/>
    <n v="0"/>
    <x v="962"/>
    <n v="93"/>
    <n v="32.49"/>
    <n v="282.8"/>
    <n v="56"/>
    <n v="24.04"/>
    <x v="1075"/>
    <n v="118"/>
    <n v="3.82"/>
    <n v="12"/>
    <n v="4"/>
    <n v="3.24"/>
    <n v="2"/>
    <x v="0"/>
  </r>
  <r>
    <x v="32"/>
    <x v="75"/>
    <x v="0"/>
    <x v="0"/>
    <x v="1"/>
    <n v="0"/>
    <x v="1085"/>
    <n v="123"/>
    <n v="26.01"/>
    <n v="141.1"/>
    <n v="127"/>
    <n v="11.99"/>
    <x v="920"/>
    <n v="76"/>
    <n v="7.72"/>
    <n v="10.3"/>
    <n v="15"/>
    <n v="2.78"/>
    <n v="1"/>
    <x v="1"/>
  </r>
  <r>
    <x v="0"/>
    <x v="29"/>
    <x v="0"/>
    <x v="0"/>
    <x v="1"/>
    <n v="0"/>
    <x v="1086"/>
    <n v="123"/>
    <n v="37.200000000000003"/>
    <n v="242.8"/>
    <n v="64"/>
    <n v="20.64"/>
    <x v="1076"/>
    <n v="80"/>
    <n v="3.86"/>
    <n v="10.3"/>
    <n v="3"/>
    <n v="2.78"/>
    <n v="4"/>
    <x v="0"/>
  </r>
  <r>
    <x v="13"/>
    <x v="117"/>
    <x v="0"/>
    <x v="0"/>
    <x v="1"/>
    <n v="0"/>
    <x v="1087"/>
    <n v="101"/>
    <n v="34.92"/>
    <n v="134.9"/>
    <n v="77"/>
    <n v="11.47"/>
    <x v="1077"/>
    <n v="83"/>
    <n v="13.97"/>
    <n v="10.3"/>
    <n v="2"/>
    <n v="2.78"/>
    <n v="3"/>
    <x v="0"/>
  </r>
  <r>
    <x v="26"/>
    <x v="5"/>
    <x v="0"/>
    <x v="1"/>
    <x v="1"/>
    <n v="0"/>
    <x v="985"/>
    <n v="111"/>
    <n v="38.28"/>
    <n v="184.9"/>
    <n v="98"/>
    <n v="15.72"/>
    <x v="594"/>
    <n v="146"/>
    <n v="6.44"/>
    <n v="9.9"/>
    <n v="1"/>
    <n v="2.67"/>
    <n v="0"/>
    <x v="1"/>
  </r>
  <r>
    <x v="7"/>
    <x v="90"/>
    <x v="2"/>
    <x v="0"/>
    <x v="1"/>
    <n v="0"/>
    <x v="521"/>
    <n v="127"/>
    <n v="42.48"/>
    <n v="254.5"/>
    <n v="118"/>
    <n v="21.63"/>
    <x v="1078"/>
    <n v="98"/>
    <n v="12.29"/>
    <n v="8.9"/>
    <n v="6"/>
    <n v="2.4"/>
    <n v="2"/>
    <x v="1"/>
  </r>
  <r>
    <x v="36"/>
    <x v="90"/>
    <x v="1"/>
    <x v="0"/>
    <x v="1"/>
    <n v="0"/>
    <x v="760"/>
    <n v="89"/>
    <n v="22.37"/>
    <n v="137"/>
    <n v="109"/>
    <n v="11.65"/>
    <x v="1079"/>
    <n v="107"/>
    <n v="11.53"/>
    <n v="10.199999999999999"/>
    <n v="5"/>
    <n v="2.75"/>
    <n v="3"/>
    <x v="0"/>
  </r>
  <r>
    <x v="20"/>
    <x v="112"/>
    <x v="1"/>
    <x v="0"/>
    <x v="0"/>
    <n v="21"/>
    <x v="934"/>
    <n v="99"/>
    <n v="33.64"/>
    <n v="165.6"/>
    <n v="100"/>
    <n v="14.08"/>
    <x v="140"/>
    <n v="120"/>
    <n v="9.36"/>
    <n v="10.1"/>
    <n v="9"/>
    <n v="2.73"/>
    <n v="0"/>
    <x v="0"/>
  </r>
  <r>
    <x v="40"/>
    <x v="100"/>
    <x v="0"/>
    <x v="0"/>
    <x v="1"/>
    <n v="0"/>
    <x v="399"/>
    <n v="129"/>
    <n v="28.31"/>
    <n v="210.2"/>
    <n v="107"/>
    <n v="17.87"/>
    <x v="1080"/>
    <n v="93"/>
    <n v="11.57"/>
    <n v="9.9"/>
    <n v="5"/>
    <n v="2.67"/>
    <n v="1"/>
    <x v="0"/>
  </r>
  <r>
    <x v="0"/>
    <x v="112"/>
    <x v="0"/>
    <x v="0"/>
    <x v="0"/>
    <n v="29"/>
    <x v="1088"/>
    <n v="79"/>
    <n v="38.32"/>
    <n v="187.1"/>
    <n v="112"/>
    <n v="15.9"/>
    <x v="811"/>
    <n v="112"/>
    <n v="12.65"/>
    <n v="12.9"/>
    <n v="3"/>
    <n v="3.48"/>
    <n v="1"/>
    <x v="0"/>
  </r>
  <r>
    <x v="39"/>
    <x v="135"/>
    <x v="0"/>
    <x v="0"/>
    <x v="1"/>
    <n v="0"/>
    <x v="1089"/>
    <n v="103"/>
    <n v="46.89"/>
    <n v="189.5"/>
    <n v="108"/>
    <n v="16.11"/>
    <x v="205"/>
    <n v="93"/>
    <n v="10.08"/>
    <n v="7.4"/>
    <n v="5"/>
    <n v="2"/>
    <n v="2"/>
    <x v="1"/>
  </r>
  <r>
    <x v="17"/>
    <x v="169"/>
    <x v="0"/>
    <x v="0"/>
    <x v="0"/>
    <n v="40"/>
    <x v="1090"/>
    <n v="105"/>
    <n v="24.29"/>
    <n v="88.6"/>
    <n v="61"/>
    <n v="7.53"/>
    <x v="958"/>
    <n v="96"/>
    <n v="13.05"/>
    <n v="10.8"/>
    <n v="6"/>
    <n v="2.92"/>
    <n v="1"/>
    <x v="0"/>
  </r>
  <r>
    <x v="39"/>
    <x v="48"/>
    <x v="2"/>
    <x v="0"/>
    <x v="1"/>
    <n v="0"/>
    <x v="439"/>
    <n v="113"/>
    <n v="35.22"/>
    <n v="256"/>
    <n v="80"/>
    <n v="21.76"/>
    <x v="1081"/>
    <n v="87"/>
    <n v="9.49"/>
    <n v="9.9"/>
    <n v="1"/>
    <n v="2.67"/>
    <n v="1"/>
    <x v="0"/>
  </r>
  <r>
    <x v="4"/>
    <x v="19"/>
    <x v="1"/>
    <x v="0"/>
    <x v="1"/>
    <n v="0"/>
    <x v="211"/>
    <n v="100"/>
    <n v="35.049999999999997"/>
    <n v="211.2"/>
    <n v="118"/>
    <n v="17.95"/>
    <x v="601"/>
    <n v="122"/>
    <n v="8.83"/>
    <n v="10.199999999999999"/>
    <n v="6"/>
    <n v="2.75"/>
    <n v="1"/>
    <x v="0"/>
  </r>
  <r>
    <x v="43"/>
    <x v="13"/>
    <x v="0"/>
    <x v="0"/>
    <x v="1"/>
    <n v="0"/>
    <x v="1091"/>
    <n v="66"/>
    <n v="35.75"/>
    <n v="195.8"/>
    <n v="76"/>
    <n v="16.64"/>
    <x v="518"/>
    <n v="82"/>
    <n v="9.9700000000000006"/>
    <n v="11.2"/>
    <n v="7"/>
    <n v="3.02"/>
    <n v="1"/>
    <x v="0"/>
  </r>
  <r>
    <x v="1"/>
    <x v="67"/>
    <x v="2"/>
    <x v="1"/>
    <x v="0"/>
    <n v="38"/>
    <x v="1092"/>
    <n v="117"/>
    <n v="38.369999999999997"/>
    <n v="119.6"/>
    <n v="122"/>
    <n v="10.17"/>
    <x v="1082"/>
    <n v="125"/>
    <n v="8.69"/>
    <n v="14"/>
    <n v="7"/>
    <n v="3.78"/>
    <n v="1"/>
    <x v="1"/>
  </r>
  <r>
    <x v="34"/>
    <x v="42"/>
    <x v="1"/>
    <x v="0"/>
    <x v="0"/>
    <n v="33"/>
    <x v="697"/>
    <n v="91"/>
    <n v="28.53"/>
    <n v="205.3"/>
    <n v="91"/>
    <n v="17.45"/>
    <x v="644"/>
    <n v="132"/>
    <n v="5.85"/>
    <n v="14.5"/>
    <n v="4"/>
    <n v="3.92"/>
    <n v="4"/>
    <x v="1"/>
  </r>
  <r>
    <x v="11"/>
    <x v="72"/>
    <x v="0"/>
    <x v="0"/>
    <x v="1"/>
    <n v="0"/>
    <x v="1017"/>
    <n v="118"/>
    <n v="33.61"/>
    <n v="152.19999999999999"/>
    <n v="96"/>
    <n v="12.94"/>
    <x v="637"/>
    <n v="93"/>
    <n v="9.9499999999999993"/>
    <n v="7"/>
    <n v="3"/>
    <n v="1.89"/>
    <n v="2"/>
    <x v="0"/>
  </r>
  <r>
    <x v="38"/>
    <x v="75"/>
    <x v="0"/>
    <x v="0"/>
    <x v="0"/>
    <n v="39"/>
    <x v="944"/>
    <n v="105"/>
    <n v="28.87"/>
    <n v="65.2"/>
    <n v="116"/>
    <n v="5.54"/>
    <x v="1083"/>
    <n v="92"/>
    <n v="6.5"/>
    <n v="10.9"/>
    <n v="4"/>
    <n v="2.94"/>
    <n v="1"/>
    <x v="0"/>
  </r>
  <r>
    <x v="44"/>
    <x v="105"/>
    <x v="1"/>
    <x v="0"/>
    <x v="0"/>
    <n v="28"/>
    <x v="683"/>
    <n v="104"/>
    <n v="32.4"/>
    <n v="237.3"/>
    <n v="105"/>
    <n v="20.170000000000002"/>
    <x v="1084"/>
    <n v="116"/>
    <n v="9.52"/>
    <n v="9.8000000000000007"/>
    <n v="1"/>
    <n v="2.65"/>
    <n v="2"/>
    <x v="0"/>
  </r>
  <r>
    <x v="3"/>
    <x v="105"/>
    <x v="1"/>
    <x v="0"/>
    <x v="0"/>
    <n v="45"/>
    <x v="1093"/>
    <n v="140"/>
    <n v="13.65"/>
    <n v="153.30000000000001"/>
    <n v="101"/>
    <n v="13.03"/>
    <x v="1085"/>
    <n v="123"/>
    <n v="13.91"/>
    <n v="12.8"/>
    <n v="3"/>
    <n v="3.46"/>
    <n v="2"/>
    <x v="0"/>
  </r>
  <r>
    <x v="39"/>
    <x v="193"/>
    <x v="0"/>
    <x v="0"/>
    <x v="0"/>
    <n v="36"/>
    <x v="1094"/>
    <n v="110"/>
    <n v="39.39"/>
    <n v="225.1"/>
    <n v="88"/>
    <n v="19.13"/>
    <x v="1086"/>
    <n v="89"/>
    <n v="9.08"/>
    <n v="12.1"/>
    <n v="2"/>
    <n v="3.27"/>
    <n v="0"/>
    <x v="0"/>
  </r>
  <r>
    <x v="36"/>
    <x v="178"/>
    <x v="0"/>
    <x v="0"/>
    <x v="1"/>
    <n v="0"/>
    <x v="357"/>
    <n v="114"/>
    <n v="11.75"/>
    <n v="230.3"/>
    <n v="109"/>
    <n v="19.579999999999998"/>
    <x v="105"/>
    <n v="96"/>
    <n v="11.55"/>
    <n v="6.5"/>
    <n v="4"/>
    <n v="1.76"/>
    <n v="0"/>
    <x v="0"/>
  </r>
  <r>
    <x v="16"/>
    <x v="98"/>
    <x v="1"/>
    <x v="0"/>
    <x v="1"/>
    <n v="0"/>
    <x v="1095"/>
    <n v="60"/>
    <n v="32.1"/>
    <n v="217.4"/>
    <n v="64"/>
    <n v="18.48"/>
    <x v="242"/>
    <n v="100"/>
    <n v="9.9"/>
    <n v="8.1999999999999993"/>
    <n v="7"/>
    <n v="2.21"/>
    <n v="4"/>
    <x v="0"/>
  </r>
  <r>
    <x v="21"/>
    <x v="78"/>
    <x v="1"/>
    <x v="0"/>
    <x v="1"/>
    <n v="0"/>
    <x v="535"/>
    <n v="125"/>
    <n v="25.6"/>
    <n v="169.1"/>
    <n v="126"/>
    <n v="14.37"/>
    <x v="1087"/>
    <n v="104"/>
    <n v="9.9499999999999993"/>
    <n v="10.4"/>
    <n v="8"/>
    <n v="2.81"/>
    <n v="8"/>
    <x v="1"/>
  </r>
  <r>
    <x v="30"/>
    <x v="72"/>
    <x v="1"/>
    <x v="0"/>
    <x v="0"/>
    <n v="25"/>
    <x v="1096"/>
    <n v="78"/>
    <n v="27.83"/>
    <n v="113.2"/>
    <n v="112"/>
    <n v="9.6199999999999992"/>
    <x v="1088"/>
    <n v="118"/>
    <n v="6.03"/>
    <n v="9.9"/>
    <n v="3"/>
    <n v="2.67"/>
    <n v="3"/>
    <x v="0"/>
  </r>
  <r>
    <x v="6"/>
    <x v="161"/>
    <x v="0"/>
    <x v="0"/>
    <x v="1"/>
    <n v="0"/>
    <x v="224"/>
    <n v="100"/>
    <n v="35.99"/>
    <n v="198.7"/>
    <n v="101"/>
    <n v="16.89"/>
    <x v="1089"/>
    <n v="136"/>
    <n v="13.58"/>
    <n v="6.5"/>
    <n v="9"/>
    <n v="1.76"/>
    <n v="1"/>
    <x v="0"/>
  </r>
  <r>
    <x v="1"/>
    <x v="145"/>
    <x v="0"/>
    <x v="0"/>
    <x v="1"/>
    <n v="0"/>
    <x v="44"/>
    <n v="103"/>
    <n v="29.84"/>
    <n v="132.30000000000001"/>
    <n v="120"/>
    <n v="11.25"/>
    <x v="1090"/>
    <n v="96"/>
    <n v="10.93"/>
    <n v="11.8"/>
    <n v="3"/>
    <n v="3.19"/>
    <n v="1"/>
    <x v="0"/>
  </r>
  <r>
    <x v="36"/>
    <x v="48"/>
    <x v="2"/>
    <x v="0"/>
    <x v="1"/>
    <n v="0"/>
    <x v="278"/>
    <n v="120"/>
    <n v="25.52"/>
    <n v="200.1"/>
    <n v="85"/>
    <n v="17.010000000000002"/>
    <x v="1091"/>
    <n v="105"/>
    <n v="12"/>
    <n v="11"/>
    <n v="3"/>
    <n v="2.97"/>
    <n v="2"/>
    <x v="0"/>
  </r>
  <r>
    <x v="50"/>
    <x v="181"/>
    <x v="1"/>
    <x v="0"/>
    <x v="1"/>
    <n v="0"/>
    <x v="498"/>
    <n v="99"/>
    <n v="32.22"/>
    <n v="176.3"/>
    <n v="117"/>
    <n v="14.99"/>
    <x v="1092"/>
    <n v="112"/>
    <n v="10.17"/>
    <n v="14.2"/>
    <n v="2"/>
    <n v="3.83"/>
    <n v="1"/>
    <x v="0"/>
  </r>
  <r>
    <x v="34"/>
    <x v="108"/>
    <x v="1"/>
    <x v="0"/>
    <x v="1"/>
    <n v="0"/>
    <x v="1097"/>
    <n v="94"/>
    <n v="12.04"/>
    <n v="215.6"/>
    <n v="102"/>
    <n v="18.329999999999998"/>
    <x v="414"/>
    <n v="125"/>
    <n v="10.39"/>
    <n v="9.5"/>
    <n v="1"/>
    <n v="2.57"/>
    <n v="6"/>
    <x v="1"/>
  </r>
  <r>
    <x v="29"/>
    <x v="27"/>
    <x v="0"/>
    <x v="0"/>
    <x v="1"/>
    <n v="0"/>
    <x v="1098"/>
    <n v="105"/>
    <n v="17.29"/>
    <n v="202.8"/>
    <n v="99"/>
    <n v="17.239999999999998"/>
    <x v="1093"/>
    <n v="119"/>
    <n v="6.13"/>
    <n v="9.4"/>
    <n v="6"/>
    <n v="2.54"/>
    <n v="3"/>
    <x v="0"/>
  </r>
  <r>
    <x v="23"/>
    <x v="144"/>
    <x v="0"/>
    <x v="0"/>
    <x v="1"/>
    <n v="0"/>
    <x v="1099"/>
    <n v="132"/>
    <n v="43.93"/>
    <n v="126.8"/>
    <n v="119"/>
    <n v="10.78"/>
    <x v="69"/>
    <n v="87"/>
    <n v="8.2100000000000009"/>
    <n v="9.6999999999999993"/>
    <n v="8"/>
    <n v="2.62"/>
    <n v="4"/>
    <x v="0"/>
  </r>
  <r>
    <x v="20"/>
    <x v="169"/>
    <x v="1"/>
    <x v="0"/>
    <x v="1"/>
    <n v="0"/>
    <x v="1100"/>
    <n v="126"/>
    <n v="41.21"/>
    <n v="152.9"/>
    <n v="115"/>
    <n v="13"/>
    <x v="1094"/>
    <n v="115"/>
    <n v="14.32"/>
    <n v="11.8"/>
    <n v="6"/>
    <n v="3.19"/>
    <n v="1"/>
    <x v="0"/>
  </r>
  <r>
    <x v="41"/>
    <x v="129"/>
    <x v="1"/>
    <x v="0"/>
    <x v="1"/>
    <n v="0"/>
    <x v="73"/>
    <n v="104"/>
    <n v="26.2"/>
    <n v="204.2"/>
    <n v="112"/>
    <n v="17.36"/>
    <x v="601"/>
    <n v="92"/>
    <n v="8.83"/>
    <n v="9.8000000000000007"/>
    <n v="4"/>
    <n v="2.65"/>
    <n v="2"/>
    <x v="0"/>
  </r>
  <r>
    <x v="2"/>
    <x v="77"/>
    <x v="2"/>
    <x v="0"/>
    <x v="1"/>
    <n v="0"/>
    <x v="1101"/>
    <n v="127"/>
    <n v="31.96"/>
    <n v="90.5"/>
    <n v="118"/>
    <n v="7.69"/>
    <x v="949"/>
    <n v="64"/>
    <n v="6.76"/>
    <n v="15.3"/>
    <n v="3"/>
    <n v="4.13"/>
    <n v="3"/>
    <x v="0"/>
  </r>
  <r>
    <x v="46"/>
    <x v="147"/>
    <x v="2"/>
    <x v="0"/>
    <x v="1"/>
    <n v="0"/>
    <x v="405"/>
    <n v="70"/>
    <n v="17.53"/>
    <n v="275"/>
    <n v="129"/>
    <n v="23.38"/>
    <x v="10"/>
    <n v="92"/>
    <n v="6.35"/>
    <n v="11.2"/>
    <n v="5"/>
    <n v="3.02"/>
    <n v="1"/>
    <x v="0"/>
  </r>
  <r>
    <x v="19"/>
    <x v="58"/>
    <x v="0"/>
    <x v="0"/>
    <x v="1"/>
    <n v="0"/>
    <x v="666"/>
    <n v="130"/>
    <n v="29.82"/>
    <n v="159.5"/>
    <n v="130"/>
    <n v="13.56"/>
    <x v="666"/>
    <n v="96"/>
    <n v="11.73"/>
    <n v="11.6"/>
    <n v="4"/>
    <n v="3.13"/>
    <n v="0"/>
    <x v="0"/>
  </r>
  <r>
    <x v="11"/>
    <x v="34"/>
    <x v="0"/>
    <x v="0"/>
    <x v="1"/>
    <n v="0"/>
    <x v="808"/>
    <n v="93"/>
    <n v="24.72"/>
    <n v="209.1"/>
    <n v="98"/>
    <n v="17.77"/>
    <x v="145"/>
    <n v="96"/>
    <n v="9.6300000000000008"/>
    <n v="10.9"/>
    <n v="1"/>
    <n v="2.94"/>
    <n v="1"/>
    <x v="0"/>
  </r>
  <r>
    <x v="29"/>
    <x v="40"/>
    <x v="2"/>
    <x v="1"/>
    <x v="1"/>
    <n v="0"/>
    <x v="1102"/>
    <n v="85"/>
    <n v="42.6"/>
    <n v="187.9"/>
    <n v="50"/>
    <n v="15.97"/>
    <x v="802"/>
    <n v="131"/>
    <n v="5.41"/>
    <n v="7.8"/>
    <n v="5"/>
    <n v="2.11"/>
    <n v="1"/>
    <x v="0"/>
  </r>
  <r>
    <x v="8"/>
    <x v="199"/>
    <x v="0"/>
    <x v="0"/>
    <x v="1"/>
    <n v="0"/>
    <x v="474"/>
    <n v="123"/>
    <n v="27.46"/>
    <n v="214.2"/>
    <n v="81"/>
    <n v="18.21"/>
    <x v="1095"/>
    <n v="106"/>
    <n v="14.18"/>
    <n v="8.6"/>
    <n v="5"/>
    <n v="2.3199999999999998"/>
    <n v="1"/>
    <x v="0"/>
  </r>
  <r>
    <x v="48"/>
    <x v="115"/>
    <x v="1"/>
    <x v="0"/>
    <x v="1"/>
    <n v="0"/>
    <x v="1103"/>
    <n v="101"/>
    <n v="44.22"/>
    <n v="256.5"/>
    <n v="68"/>
    <n v="21.8"/>
    <x v="1096"/>
    <n v="89"/>
    <n v="10.31"/>
    <n v="10"/>
    <n v="2"/>
    <n v="2.7"/>
    <n v="1"/>
    <x v="1"/>
  </r>
  <r>
    <x v="20"/>
    <x v="102"/>
    <x v="0"/>
    <x v="0"/>
    <x v="1"/>
    <n v="0"/>
    <x v="1104"/>
    <n v="124"/>
    <n v="47.82"/>
    <n v="301.5"/>
    <n v="96"/>
    <n v="25.63"/>
    <x v="1097"/>
    <n v="109"/>
    <n v="9.1300000000000008"/>
    <n v="8.6999999999999993"/>
    <n v="3"/>
    <n v="2.35"/>
    <n v="0"/>
    <x v="1"/>
  </r>
  <r>
    <x v="24"/>
    <x v="65"/>
    <x v="0"/>
    <x v="1"/>
    <x v="0"/>
    <n v="42"/>
    <x v="647"/>
    <n v="90"/>
    <n v="22.12"/>
    <n v="167"/>
    <n v="128"/>
    <n v="14.2"/>
    <x v="137"/>
    <n v="80"/>
    <n v="11.01"/>
    <n v="13.6"/>
    <n v="5"/>
    <n v="3.67"/>
    <n v="3"/>
    <x v="1"/>
  </r>
  <r>
    <x v="13"/>
    <x v="53"/>
    <x v="0"/>
    <x v="0"/>
    <x v="1"/>
    <n v="0"/>
    <x v="300"/>
    <n v="118"/>
    <n v="17.34"/>
    <n v="113.3"/>
    <n v="134"/>
    <n v="9.6300000000000008"/>
    <x v="1098"/>
    <n v="105"/>
    <n v="8.49"/>
    <n v="11.4"/>
    <n v="3"/>
    <n v="3.08"/>
    <n v="2"/>
    <x v="0"/>
  </r>
  <r>
    <x v="7"/>
    <x v="108"/>
    <x v="0"/>
    <x v="0"/>
    <x v="0"/>
    <n v="33"/>
    <x v="911"/>
    <n v="104"/>
    <n v="37.18"/>
    <n v="155"/>
    <n v="144"/>
    <n v="13.18"/>
    <x v="1099"/>
    <n v="117"/>
    <n v="4.46"/>
    <n v="12.1"/>
    <n v="4"/>
    <n v="3.27"/>
    <n v="1"/>
    <x v="0"/>
  </r>
  <r>
    <x v="27"/>
    <x v="61"/>
    <x v="1"/>
    <x v="0"/>
    <x v="0"/>
    <n v="30"/>
    <x v="1105"/>
    <n v="86"/>
    <n v="21.85"/>
    <n v="188.4"/>
    <n v="91"/>
    <n v="16.010000000000002"/>
    <x v="0"/>
    <n v="85"/>
    <n v="11.45"/>
    <n v="6.8"/>
    <n v="6"/>
    <n v="1.84"/>
    <n v="1"/>
    <x v="0"/>
  </r>
  <r>
    <x v="17"/>
    <x v="48"/>
    <x v="2"/>
    <x v="0"/>
    <x v="1"/>
    <n v="0"/>
    <x v="965"/>
    <n v="100"/>
    <n v="21.88"/>
    <n v="227.1"/>
    <n v="67"/>
    <n v="19.3"/>
    <x v="657"/>
    <n v="135"/>
    <n v="8.01"/>
    <n v="9.1999999999999993"/>
    <n v="4"/>
    <n v="2.48"/>
    <n v="2"/>
    <x v="1"/>
  </r>
  <r>
    <x v="26"/>
    <x v="106"/>
    <x v="0"/>
    <x v="0"/>
    <x v="1"/>
    <n v="0"/>
    <x v="1106"/>
    <n v="92"/>
    <n v="29.27"/>
    <n v="162.6"/>
    <n v="76"/>
    <n v="13.82"/>
    <x v="1100"/>
    <n v="101"/>
    <n v="11.26"/>
    <n v="8.6999999999999993"/>
    <n v="4"/>
    <n v="2.35"/>
    <n v="1"/>
    <x v="0"/>
  </r>
  <r>
    <x v="4"/>
    <x v="171"/>
    <x v="0"/>
    <x v="0"/>
    <x v="1"/>
    <n v="0"/>
    <x v="6"/>
    <n v="98"/>
    <n v="31.37"/>
    <n v="200.5"/>
    <n v="93"/>
    <n v="17.04"/>
    <x v="196"/>
    <n v="91"/>
    <n v="12.56"/>
    <n v="8.8000000000000007"/>
    <n v="3"/>
    <n v="2.38"/>
    <n v="2"/>
    <x v="0"/>
  </r>
  <r>
    <x v="37"/>
    <x v="41"/>
    <x v="2"/>
    <x v="0"/>
    <x v="1"/>
    <n v="0"/>
    <x v="917"/>
    <n v="99"/>
    <n v="28.66"/>
    <n v="175.6"/>
    <n v="107"/>
    <n v="14.93"/>
    <x v="867"/>
    <n v="92"/>
    <n v="10.95"/>
    <n v="10.9"/>
    <n v="7"/>
    <n v="2.94"/>
    <n v="0"/>
    <x v="0"/>
  </r>
  <r>
    <x v="20"/>
    <x v="100"/>
    <x v="0"/>
    <x v="0"/>
    <x v="0"/>
    <n v="30"/>
    <x v="789"/>
    <n v="118"/>
    <n v="29.58"/>
    <n v="205.3"/>
    <n v="81"/>
    <n v="17.45"/>
    <x v="1101"/>
    <n v="90"/>
    <n v="9.82"/>
    <n v="6.7"/>
    <n v="3"/>
    <n v="1.81"/>
    <n v="1"/>
    <x v="0"/>
  </r>
  <r>
    <x v="34"/>
    <x v="0"/>
    <x v="0"/>
    <x v="0"/>
    <x v="1"/>
    <n v="0"/>
    <x v="1107"/>
    <n v="65"/>
    <n v="39.17"/>
    <n v="257.39999999999998"/>
    <n v="80"/>
    <n v="21.88"/>
    <x v="1102"/>
    <n v="88"/>
    <n v="4.83"/>
    <n v="8.5"/>
    <n v="3"/>
    <n v="2.2999999999999998"/>
    <n v="1"/>
    <x v="0"/>
  </r>
  <r>
    <x v="47"/>
    <x v="119"/>
    <x v="1"/>
    <x v="0"/>
    <x v="1"/>
    <n v="0"/>
    <x v="80"/>
    <n v="73"/>
    <n v="33.69"/>
    <n v="202.8"/>
    <n v="115"/>
    <n v="17.239999999999998"/>
    <x v="1103"/>
    <n v="73"/>
    <n v="6.59"/>
    <n v="5.0999999999999996"/>
    <n v="5"/>
    <n v="1.38"/>
    <n v="1"/>
    <x v="0"/>
  </r>
  <r>
    <x v="47"/>
    <x v="14"/>
    <x v="2"/>
    <x v="0"/>
    <x v="1"/>
    <n v="0"/>
    <x v="42"/>
    <n v="96"/>
    <n v="31.64"/>
    <n v="211.6"/>
    <n v="100"/>
    <n v="17.989999999999998"/>
    <x v="1104"/>
    <n v="100"/>
    <n v="10.38"/>
    <n v="8"/>
    <n v="4"/>
    <n v="2.16"/>
    <n v="0"/>
    <x v="0"/>
  </r>
  <r>
    <x v="5"/>
    <x v="59"/>
    <x v="0"/>
    <x v="0"/>
    <x v="1"/>
    <n v="0"/>
    <x v="115"/>
    <n v="105"/>
    <n v="25.25"/>
    <n v="243"/>
    <n v="106"/>
    <n v="20.66"/>
    <x v="224"/>
    <n v="114"/>
    <n v="11.48"/>
    <n v="6.8"/>
    <n v="2"/>
    <n v="1.84"/>
    <n v="1"/>
    <x v="0"/>
  </r>
  <r>
    <x v="26"/>
    <x v="15"/>
    <x v="0"/>
    <x v="0"/>
    <x v="1"/>
    <n v="0"/>
    <x v="62"/>
    <n v="109"/>
    <n v="26.71"/>
    <n v="268.8"/>
    <n v="83"/>
    <n v="22.85"/>
    <x v="22"/>
    <n v="91"/>
    <n v="8.17"/>
    <n v="10"/>
    <n v="8"/>
    <n v="2.7"/>
    <n v="0"/>
    <x v="0"/>
  </r>
  <r>
    <x v="14"/>
    <x v="36"/>
    <x v="0"/>
    <x v="0"/>
    <x v="1"/>
    <n v="0"/>
    <x v="330"/>
    <n v="110"/>
    <n v="26.35"/>
    <n v="133.4"/>
    <n v="104"/>
    <n v="11.34"/>
    <x v="1105"/>
    <n v="84"/>
    <n v="7.92"/>
    <n v="7"/>
    <n v="4"/>
    <n v="1.89"/>
    <n v="4"/>
    <x v="1"/>
  </r>
  <r>
    <x v="28"/>
    <x v="49"/>
    <x v="0"/>
    <x v="1"/>
    <x v="0"/>
    <n v="26"/>
    <x v="1108"/>
    <n v="123"/>
    <n v="21.98"/>
    <n v="176.5"/>
    <n v="114"/>
    <n v="15"/>
    <x v="337"/>
    <n v="102"/>
    <n v="6.95"/>
    <n v="9.6"/>
    <n v="7"/>
    <n v="2.59"/>
    <n v="1"/>
    <x v="0"/>
  </r>
  <r>
    <x v="34"/>
    <x v="1"/>
    <x v="1"/>
    <x v="0"/>
    <x v="1"/>
    <n v="0"/>
    <x v="725"/>
    <n v="120"/>
    <n v="35.5"/>
    <n v="225.3"/>
    <n v="100"/>
    <n v="19.149999999999999"/>
    <x v="518"/>
    <n v="130"/>
    <n v="9.9700000000000006"/>
    <n v="11.1"/>
    <n v="5"/>
    <n v="3"/>
    <n v="0"/>
    <x v="0"/>
  </r>
  <r>
    <x v="50"/>
    <x v="144"/>
    <x v="2"/>
    <x v="0"/>
    <x v="1"/>
    <n v="0"/>
    <x v="1109"/>
    <n v="82"/>
    <n v="40.46"/>
    <n v="278.5"/>
    <n v="94"/>
    <n v="23.67"/>
    <x v="1106"/>
    <n v="134"/>
    <n v="8.69"/>
    <n v="11.8"/>
    <n v="10"/>
    <n v="3.19"/>
    <n v="0"/>
    <x v="1"/>
  </r>
  <r>
    <x v="44"/>
    <x v="83"/>
    <x v="0"/>
    <x v="0"/>
    <x v="1"/>
    <n v="0"/>
    <x v="1110"/>
    <n v="103"/>
    <n v="35.89"/>
    <n v="206.9"/>
    <n v="108"/>
    <n v="17.59"/>
    <x v="844"/>
    <n v="70"/>
    <n v="8.73"/>
    <n v="5.6"/>
    <n v="4"/>
    <n v="1.51"/>
    <n v="0"/>
    <x v="0"/>
  </r>
  <r>
    <x v="42"/>
    <x v="0"/>
    <x v="2"/>
    <x v="0"/>
    <x v="0"/>
    <n v="30"/>
    <x v="343"/>
    <n v="87"/>
    <n v="33.81"/>
    <n v="207"/>
    <n v="90"/>
    <n v="17.600000000000001"/>
    <x v="1107"/>
    <n v="76"/>
    <n v="7.19"/>
    <n v="12.6"/>
    <n v="4"/>
    <n v="3.4"/>
    <n v="3"/>
    <x v="0"/>
  </r>
  <r>
    <x v="40"/>
    <x v="5"/>
    <x v="1"/>
    <x v="0"/>
    <x v="1"/>
    <n v="0"/>
    <x v="1111"/>
    <n v="79"/>
    <n v="36.18"/>
    <n v="204.1"/>
    <n v="91"/>
    <n v="17.350000000000001"/>
    <x v="1108"/>
    <n v="113"/>
    <n v="7.03"/>
    <n v="10.199999999999999"/>
    <n v="2"/>
    <n v="2.75"/>
    <n v="1"/>
    <x v="0"/>
  </r>
  <r>
    <x v="8"/>
    <x v="43"/>
    <x v="2"/>
    <x v="0"/>
    <x v="1"/>
    <n v="0"/>
    <x v="1112"/>
    <n v="126"/>
    <n v="23.36"/>
    <n v="120"/>
    <n v="94"/>
    <n v="10.199999999999999"/>
    <x v="1109"/>
    <n v="64"/>
    <n v="5.86"/>
    <n v="12.4"/>
    <n v="2"/>
    <n v="3.35"/>
    <n v="3"/>
    <x v="0"/>
  </r>
  <r>
    <x v="11"/>
    <x v="37"/>
    <x v="2"/>
    <x v="0"/>
    <x v="0"/>
    <n v="31"/>
    <x v="1113"/>
    <n v="75"/>
    <n v="32.61"/>
    <n v="267.8"/>
    <n v="135"/>
    <n v="22.76"/>
    <x v="115"/>
    <n v="62"/>
    <n v="9.02"/>
    <n v="12.8"/>
    <n v="3"/>
    <n v="3.46"/>
    <n v="2"/>
    <x v="0"/>
  </r>
  <r>
    <x v="14"/>
    <x v="45"/>
    <x v="2"/>
    <x v="0"/>
    <x v="1"/>
    <n v="0"/>
    <x v="342"/>
    <n v="92"/>
    <n v="25.33"/>
    <n v="49.2"/>
    <n v="78"/>
    <n v="4.18"/>
    <x v="181"/>
    <n v="93"/>
    <n v="7.35"/>
    <n v="13.9"/>
    <n v="11"/>
    <n v="3.75"/>
    <n v="0"/>
    <x v="0"/>
  </r>
  <r>
    <x v="29"/>
    <x v="69"/>
    <x v="1"/>
    <x v="0"/>
    <x v="1"/>
    <n v="0"/>
    <x v="948"/>
    <n v="118"/>
    <n v="19.91"/>
    <n v="249.6"/>
    <n v="90"/>
    <n v="21.22"/>
    <x v="524"/>
    <n v="84"/>
    <n v="7.3"/>
    <n v="11.1"/>
    <n v="4"/>
    <n v="3"/>
    <n v="3"/>
    <x v="0"/>
  </r>
  <r>
    <x v="8"/>
    <x v="100"/>
    <x v="0"/>
    <x v="0"/>
    <x v="1"/>
    <n v="0"/>
    <x v="915"/>
    <n v="133"/>
    <n v="19.18"/>
    <n v="199.4"/>
    <n v="116"/>
    <n v="16.95"/>
    <x v="1110"/>
    <n v="105"/>
    <n v="6.42"/>
    <n v="10.1"/>
    <n v="5"/>
    <n v="2.73"/>
    <n v="0"/>
    <x v="0"/>
  </r>
  <r>
    <x v="42"/>
    <x v="124"/>
    <x v="2"/>
    <x v="0"/>
    <x v="1"/>
    <n v="0"/>
    <x v="520"/>
    <n v="105"/>
    <n v="29.9"/>
    <n v="188.3"/>
    <n v="88"/>
    <n v="16.010000000000002"/>
    <x v="1111"/>
    <n v="98"/>
    <n v="8.4700000000000006"/>
    <n v="11"/>
    <n v="6"/>
    <n v="2.97"/>
    <n v="1"/>
    <x v="0"/>
  </r>
  <r>
    <x v="11"/>
    <x v="83"/>
    <x v="2"/>
    <x v="0"/>
    <x v="1"/>
    <n v="0"/>
    <x v="966"/>
    <n v="109"/>
    <n v="40.22"/>
    <n v="169.9"/>
    <n v="107"/>
    <n v="14.44"/>
    <x v="1060"/>
    <n v="118"/>
    <n v="9.5500000000000007"/>
    <n v="11.1"/>
    <n v="2"/>
    <n v="3"/>
    <n v="1"/>
    <x v="1"/>
  </r>
  <r>
    <x v="44"/>
    <x v="16"/>
    <x v="0"/>
    <x v="0"/>
    <x v="1"/>
    <n v="0"/>
    <x v="550"/>
    <n v="102"/>
    <n v="28.8"/>
    <n v="184.9"/>
    <n v="144"/>
    <n v="15.72"/>
    <x v="546"/>
    <n v="89"/>
    <n v="10.54"/>
    <n v="2"/>
    <n v="7"/>
    <n v="0.54"/>
    <n v="1"/>
    <x v="0"/>
  </r>
  <r>
    <x v="26"/>
    <x v="141"/>
    <x v="0"/>
    <x v="0"/>
    <x v="1"/>
    <n v="0"/>
    <x v="825"/>
    <n v="79"/>
    <n v="22.03"/>
    <n v="246.2"/>
    <n v="99"/>
    <n v="20.93"/>
    <x v="1112"/>
    <n v="124"/>
    <n v="7.74"/>
    <n v="9.4"/>
    <n v="10"/>
    <n v="2.54"/>
    <n v="3"/>
    <x v="0"/>
  </r>
  <r>
    <x v="32"/>
    <x v="36"/>
    <x v="2"/>
    <x v="0"/>
    <x v="0"/>
    <n v="20"/>
    <x v="922"/>
    <n v="63"/>
    <n v="22.66"/>
    <n v="184.1"/>
    <n v="123"/>
    <n v="15.65"/>
    <x v="1113"/>
    <n v="107"/>
    <n v="12.28"/>
    <n v="13.5"/>
    <n v="2"/>
    <n v="3.65"/>
    <n v="1"/>
    <x v="0"/>
  </r>
  <r>
    <x v="13"/>
    <x v="78"/>
    <x v="2"/>
    <x v="0"/>
    <x v="1"/>
    <n v="0"/>
    <x v="697"/>
    <n v="121"/>
    <n v="28.53"/>
    <n v="212.9"/>
    <n v="123"/>
    <n v="18.100000000000001"/>
    <x v="152"/>
    <n v="73"/>
    <n v="9.3699999999999992"/>
    <n v="13"/>
    <n v="3"/>
    <n v="3.51"/>
    <n v="5"/>
    <x v="0"/>
  </r>
  <r>
    <x v="45"/>
    <x v="9"/>
    <x v="0"/>
    <x v="0"/>
    <x v="0"/>
    <n v="32"/>
    <x v="1114"/>
    <n v="107"/>
    <n v="29.68"/>
    <n v="310.60000000000002"/>
    <n v="115"/>
    <n v="26.4"/>
    <x v="566"/>
    <n v="92"/>
    <n v="10.56"/>
    <n v="9"/>
    <n v="4"/>
    <n v="2.4300000000000002"/>
    <n v="1"/>
    <x v="0"/>
  </r>
  <r>
    <x v="50"/>
    <x v="146"/>
    <x v="0"/>
    <x v="0"/>
    <x v="1"/>
    <n v="0"/>
    <x v="1115"/>
    <n v="101"/>
    <n v="25.55"/>
    <n v="255.9"/>
    <n v="112"/>
    <n v="21.75"/>
    <x v="1114"/>
    <n v="62"/>
    <n v="6.15"/>
    <n v="12.5"/>
    <n v="4"/>
    <n v="3.38"/>
    <n v="2"/>
    <x v="0"/>
  </r>
  <r>
    <x v="16"/>
    <x v="13"/>
    <x v="2"/>
    <x v="0"/>
    <x v="0"/>
    <n v="21"/>
    <x v="994"/>
    <n v="110"/>
    <n v="48.14"/>
    <n v="239.7"/>
    <n v="108"/>
    <n v="20.37"/>
    <x v="636"/>
    <n v="80"/>
    <n v="6.73"/>
    <n v="6.3"/>
    <n v="1"/>
    <n v="1.7"/>
    <n v="5"/>
    <x v="0"/>
  </r>
  <r>
    <x v="40"/>
    <x v="48"/>
    <x v="1"/>
    <x v="0"/>
    <x v="0"/>
    <n v="20"/>
    <x v="1116"/>
    <n v="83"/>
    <n v="26.83"/>
    <n v="161.5"/>
    <n v="56"/>
    <n v="13.73"/>
    <x v="359"/>
    <n v="100"/>
    <n v="12.22"/>
    <n v="8.6999999999999993"/>
    <n v="2"/>
    <n v="2.35"/>
    <n v="5"/>
    <x v="1"/>
  </r>
  <r>
    <x v="34"/>
    <x v="144"/>
    <x v="1"/>
    <x v="0"/>
    <x v="1"/>
    <n v="0"/>
    <x v="968"/>
    <n v="132"/>
    <n v="24"/>
    <n v="149.1"/>
    <n v="90"/>
    <n v="12.67"/>
    <x v="1115"/>
    <n v="72"/>
    <n v="7.71"/>
    <n v="7"/>
    <n v="2"/>
    <n v="1.89"/>
    <n v="2"/>
    <x v="0"/>
  </r>
  <r>
    <x v="18"/>
    <x v="23"/>
    <x v="0"/>
    <x v="1"/>
    <x v="1"/>
    <n v="0"/>
    <x v="1117"/>
    <n v="92"/>
    <n v="40.43"/>
    <n v="208.9"/>
    <n v="119"/>
    <n v="17.760000000000002"/>
    <x v="698"/>
    <n v="86"/>
    <n v="7.55"/>
    <n v="15.6"/>
    <n v="6"/>
    <n v="4.21"/>
    <n v="2"/>
    <x v="1"/>
  </r>
  <r>
    <x v="8"/>
    <x v="96"/>
    <x v="2"/>
    <x v="1"/>
    <x v="1"/>
    <n v="0"/>
    <x v="1118"/>
    <n v="84"/>
    <n v="34.68"/>
    <n v="168.5"/>
    <n v="61"/>
    <n v="14.32"/>
    <x v="1116"/>
    <n v="102"/>
    <n v="7.38"/>
    <n v="13.3"/>
    <n v="3"/>
    <n v="3.59"/>
    <n v="3"/>
    <x v="1"/>
  </r>
  <r>
    <x v="12"/>
    <x v="37"/>
    <x v="2"/>
    <x v="0"/>
    <x v="1"/>
    <n v="0"/>
    <x v="307"/>
    <n v="106"/>
    <n v="37.590000000000003"/>
    <n v="178.6"/>
    <n v="48"/>
    <n v="15.18"/>
    <x v="1117"/>
    <n v="90"/>
    <n v="9.1199999999999992"/>
    <n v="7.4"/>
    <n v="3"/>
    <n v="2"/>
    <n v="1"/>
    <x v="0"/>
  </r>
  <r>
    <x v="41"/>
    <x v="103"/>
    <x v="2"/>
    <x v="0"/>
    <x v="1"/>
    <n v="0"/>
    <x v="1119"/>
    <n v="133"/>
    <n v="20.059999999999999"/>
    <n v="248.1"/>
    <n v="99"/>
    <n v="21.09"/>
    <x v="328"/>
    <n v="122"/>
    <n v="9.65"/>
    <n v="5.3"/>
    <n v="5"/>
    <n v="1.43"/>
    <n v="1"/>
    <x v="0"/>
  </r>
  <r>
    <x v="32"/>
    <x v="41"/>
    <x v="0"/>
    <x v="0"/>
    <x v="1"/>
    <n v="0"/>
    <x v="637"/>
    <n v="73"/>
    <n v="27.85"/>
    <n v="255.6"/>
    <n v="85"/>
    <n v="21.73"/>
    <x v="340"/>
    <n v="95"/>
    <n v="8.68"/>
    <n v="15.7"/>
    <n v="4"/>
    <n v="4.24"/>
    <n v="0"/>
    <x v="0"/>
  </r>
  <r>
    <x v="18"/>
    <x v="113"/>
    <x v="2"/>
    <x v="0"/>
    <x v="0"/>
    <n v="4"/>
    <x v="402"/>
    <n v="96"/>
    <n v="24.02"/>
    <n v="230.4"/>
    <n v="88"/>
    <n v="19.579999999999998"/>
    <x v="522"/>
    <n v="85"/>
    <n v="10.07"/>
    <n v="9.4"/>
    <n v="3"/>
    <n v="2.54"/>
    <n v="3"/>
    <x v="0"/>
  </r>
  <r>
    <x v="46"/>
    <x v="126"/>
    <x v="0"/>
    <x v="0"/>
    <x v="1"/>
    <n v="0"/>
    <x v="1120"/>
    <n v="119"/>
    <n v="46.33"/>
    <n v="226.1"/>
    <n v="94"/>
    <n v="19.22"/>
    <x v="1118"/>
    <n v="94"/>
    <n v="7.16"/>
    <n v="16.399999999999999"/>
    <n v="5"/>
    <n v="4.43"/>
    <n v="3"/>
    <x v="1"/>
  </r>
  <r>
    <x v="10"/>
    <x v="116"/>
    <x v="1"/>
    <x v="0"/>
    <x v="0"/>
    <n v="16"/>
    <x v="1121"/>
    <n v="112"/>
    <n v="20.21"/>
    <n v="228.3"/>
    <n v="97"/>
    <n v="19.41"/>
    <x v="471"/>
    <n v="111"/>
    <n v="8.1"/>
    <n v="8.1999999999999993"/>
    <n v="5"/>
    <n v="2.21"/>
    <n v="2"/>
    <x v="0"/>
  </r>
  <r>
    <x v="26"/>
    <x v="58"/>
    <x v="0"/>
    <x v="0"/>
    <x v="1"/>
    <n v="0"/>
    <x v="1122"/>
    <n v="100"/>
    <n v="1.34"/>
    <n v="136.4"/>
    <n v="83"/>
    <n v="11.59"/>
    <x v="1119"/>
    <n v="89"/>
    <n v="7.05"/>
    <n v="12.1"/>
    <n v="1"/>
    <n v="3.27"/>
    <n v="0"/>
    <x v="0"/>
  </r>
  <r>
    <x v="22"/>
    <x v="33"/>
    <x v="1"/>
    <x v="0"/>
    <x v="1"/>
    <n v="0"/>
    <x v="297"/>
    <n v="96"/>
    <n v="27.12"/>
    <n v="167.2"/>
    <n v="123"/>
    <n v="14.21"/>
    <x v="1120"/>
    <n v="106"/>
    <n v="6.24"/>
    <n v="10.199999999999999"/>
    <n v="4"/>
    <n v="2.75"/>
    <n v="0"/>
    <x v="0"/>
  </r>
  <r>
    <x v="17"/>
    <x v="33"/>
    <x v="1"/>
    <x v="0"/>
    <x v="1"/>
    <n v="0"/>
    <x v="1123"/>
    <n v="70"/>
    <n v="25.53"/>
    <n v="185.7"/>
    <n v="98"/>
    <n v="15.78"/>
    <x v="318"/>
    <n v="128"/>
    <n v="9.56"/>
    <n v="12.1"/>
    <n v="2"/>
    <n v="3.27"/>
    <n v="1"/>
    <x v="0"/>
  </r>
  <r>
    <x v="10"/>
    <x v="146"/>
    <x v="0"/>
    <x v="0"/>
    <x v="0"/>
    <n v="30"/>
    <x v="1124"/>
    <n v="35"/>
    <n v="24.57"/>
    <n v="262.3"/>
    <n v="101"/>
    <n v="22.3"/>
    <x v="528"/>
    <n v="82"/>
    <n v="10.19"/>
    <n v="12"/>
    <n v="7"/>
    <n v="3.24"/>
    <n v="2"/>
    <x v="0"/>
  </r>
  <r>
    <x v="3"/>
    <x v="40"/>
    <x v="2"/>
    <x v="0"/>
    <x v="1"/>
    <n v="0"/>
    <x v="1125"/>
    <n v="77"/>
    <n v="37.54"/>
    <n v="148.5"/>
    <n v="87"/>
    <n v="12.62"/>
    <x v="429"/>
    <n v="100"/>
    <n v="8.2799999999999994"/>
    <n v="7.6"/>
    <n v="3"/>
    <n v="2.0499999999999998"/>
    <n v="2"/>
    <x v="0"/>
  </r>
  <r>
    <x v="7"/>
    <x v="112"/>
    <x v="2"/>
    <x v="0"/>
    <x v="1"/>
    <n v="0"/>
    <x v="1126"/>
    <n v="96"/>
    <n v="36.770000000000003"/>
    <n v="266.3"/>
    <n v="77"/>
    <n v="22.64"/>
    <x v="145"/>
    <n v="110"/>
    <n v="9.6300000000000008"/>
    <n v="4.5"/>
    <n v="3"/>
    <n v="1.22"/>
    <n v="0"/>
    <x v="0"/>
  </r>
  <r>
    <x v="24"/>
    <x v="2"/>
    <x v="2"/>
    <x v="0"/>
    <x v="1"/>
    <n v="0"/>
    <x v="316"/>
    <n v="96"/>
    <n v="28.82"/>
    <n v="157.6"/>
    <n v="94"/>
    <n v="13.4"/>
    <x v="1121"/>
    <n v="70"/>
    <n v="4.42"/>
    <n v="10.6"/>
    <n v="7"/>
    <n v="2.86"/>
    <n v="0"/>
    <x v="0"/>
  </r>
  <r>
    <x v="37"/>
    <x v="98"/>
    <x v="2"/>
    <x v="0"/>
    <x v="0"/>
    <n v="35"/>
    <x v="605"/>
    <n v="119"/>
    <n v="43.57"/>
    <n v="258.10000000000002"/>
    <n v="91"/>
    <n v="21.94"/>
    <x v="578"/>
    <n v="130"/>
    <n v="9.6999999999999993"/>
    <n v="11.7"/>
    <n v="1"/>
    <n v="3.16"/>
    <n v="1"/>
    <x v="0"/>
  </r>
  <r>
    <x v="16"/>
    <x v="121"/>
    <x v="0"/>
    <x v="0"/>
    <x v="1"/>
    <n v="0"/>
    <x v="1074"/>
    <n v="128"/>
    <n v="30.55"/>
    <n v="299.8"/>
    <n v="92"/>
    <n v="25.48"/>
    <x v="1122"/>
    <n v="120"/>
    <n v="8.34"/>
    <n v="7.6"/>
    <n v="3"/>
    <n v="2.0499999999999998"/>
    <n v="1"/>
    <x v="0"/>
  </r>
  <r>
    <x v="45"/>
    <x v="67"/>
    <x v="0"/>
    <x v="0"/>
    <x v="1"/>
    <n v="0"/>
    <x v="1127"/>
    <n v="120"/>
    <n v="45.22"/>
    <n v="130.1"/>
    <n v="84"/>
    <n v="11.06"/>
    <x v="975"/>
    <n v="63"/>
    <n v="7.46"/>
    <n v="13.1"/>
    <n v="6"/>
    <n v="3.54"/>
    <n v="3"/>
    <x v="0"/>
  </r>
  <r>
    <x v="25"/>
    <x v="13"/>
    <x v="0"/>
    <x v="0"/>
    <x v="1"/>
    <n v="0"/>
    <x v="1128"/>
    <n v="97"/>
    <n v="16.440000000000001"/>
    <n v="193.8"/>
    <n v="95"/>
    <n v="16.47"/>
    <x v="563"/>
    <n v="88"/>
    <n v="7.73"/>
    <n v="9.6999999999999993"/>
    <n v="3"/>
    <n v="2.62"/>
    <n v="2"/>
    <x v="0"/>
  </r>
  <r>
    <x v="19"/>
    <x v="31"/>
    <x v="1"/>
    <x v="0"/>
    <x v="1"/>
    <n v="0"/>
    <x v="1129"/>
    <n v="116"/>
    <n v="14.06"/>
    <n v="194.6"/>
    <n v="95"/>
    <n v="16.54"/>
    <x v="50"/>
    <n v="54"/>
    <n v="7.15"/>
    <n v="10.9"/>
    <n v="9"/>
    <n v="2.94"/>
    <n v="0"/>
    <x v="0"/>
  </r>
  <r>
    <x v="48"/>
    <x v="159"/>
    <x v="0"/>
    <x v="0"/>
    <x v="1"/>
    <n v="0"/>
    <x v="385"/>
    <n v="87"/>
    <n v="28.59"/>
    <n v="161.69999999999999"/>
    <n v="92"/>
    <n v="13.74"/>
    <x v="410"/>
    <n v="112"/>
    <n v="8.66"/>
    <n v="10.1"/>
    <n v="3"/>
    <n v="2.73"/>
    <n v="3"/>
    <x v="0"/>
  </r>
  <r>
    <x v="14"/>
    <x v="15"/>
    <x v="1"/>
    <x v="0"/>
    <x v="1"/>
    <n v="0"/>
    <x v="1028"/>
    <n v="109"/>
    <n v="48.69"/>
    <n v="178.2"/>
    <n v="67"/>
    <n v="15.15"/>
    <x v="217"/>
    <n v="152"/>
    <n v="9.64"/>
    <n v="10.7"/>
    <n v="14"/>
    <n v="2.89"/>
    <n v="1"/>
    <x v="1"/>
  </r>
  <r>
    <x v="11"/>
    <x v="166"/>
    <x v="1"/>
    <x v="0"/>
    <x v="1"/>
    <n v="0"/>
    <x v="901"/>
    <n v="95"/>
    <n v="29.63"/>
    <n v="186.6"/>
    <n v="128"/>
    <n v="15.86"/>
    <x v="673"/>
    <n v="105"/>
    <n v="11.62"/>
    <n v="12.9"/>
    <n v="5"/>
    <n v="3.48"/>
    <n v="3"/>
    <x v="0"/>
  </r>
  <r>
    <x v="27"/>
    <x v="111"/>
    <x v="0"/>
    <x v="1"/>
    <x v="1"/>
    <n v="0"/>
    <x v="683"/>
    <n v="100"/>
    <n v="32.4"/>
    <n v="161.69999999999999"/>
    <n v="104"/>
    <n v="13.74"/>
    <x v="1123"/>
    <n v="136"/>
    <n v="8.5500000000000007"/>
    <n v="13"/>
    <n v="6"/>
    <n v="3.51"/>
    <n v="1"/>
    <x v="0"/>
  </r>
  <r>
    <x v="11"/>
    <x v="115"/>
    <x v="0"/>
    <x v="0"/>
    <x v="1"/>
    <n v="0"/>
    <x v="905"/>
    <n v="102"/>
    <n v="22.68"/>
    <n v="204.6"/>
    <n v="71"/>
    <n v="17.39"/>
    <x v="2"/>
    <n v="103"/>
    <n v="8.86"/>
    <n v="11.1"/>
    <n v="7"/>
    <n v="3"/>
    <n v="1"/>
    <x v="0"/>
  </r>
  <r>
    <x v="25"/>
    <x v="75"/>
    <x v="2"/>
    <x v="0"/>
    <x v="0"/>
    <n v="27"/>
    <x v="1130"/>
    <n v="96"/>
    <n v="34.78"/>
    <n v="136"/>
    <n v="93"/>
    <n v="11.56"/>
    <x v="779"/>
    <n v="82"/>
    <n v="9.4700000000000006"/>
    <n v="6.6"/>
    <n v="2"/>
    <n v="1.78"/>
    <n v="3"/>
    <x v="0"/>
  </r>
  <r>
    <x v="28"/>
    <x v="147"/>
    <x v="2"/>
    <x v="0"/>
    <x v="1"/>
    <n v="0"/>
    <x v="952"/>
    <n v="88"/>
    <n v="41.17"/>
    <n v="233.2"/>
    <n v="89"/>
    <n v="19.82"/>
    <x v="1124"/>
    <n v="121"/>
    <n v="8.48"/>
    <n v="6.2"/>
    <n v="6"/>
    <n v="1.67"/>
    <n v="3"/>
    <x v="0"/>
  </r>
  <r>
    <x v="2"/>
    <x v="112"/>
    <x v="0"/>
    <x v="0"/>
    <x v="0"/>
    <n v="33"/>
    <x v="1131"/>
    <n v="112"/>
    <n v="43.03"/>
    <n v="210.1"/>
    <n v="94"/>
    <n v="17.86"/>
    <x v="1125"/>
    <n v="98"/>
    <n v="4.2699999999999996"/>
    <n v="11.9"/>
    <n v="4"/>
    <n v="3.21"/>
    <n v="3"/>
    <x v="0"/>
  </r>
  <r>
    <x v="14"/>
    <x v="55"/>
    <x v="0"/>
    <x v="0"/>
    <x v="1"/>
    <n v="0"/>
    <x v="1132"/>
    <n v="110"/>
    <n v="22.1"/>
    <n v="185.3"/>
    <n v="88"/>
    <n v="15.75"/>
    <x v="23"/>
    <n v="105"/>
    <n v="8.0399999999999991"/>
    <n v="8.3000000000000007"/>
    <n v="4"/>
    <n v="2.2400000000000002"/>
    <n v="0"/>
    <x v="0"/>
  </r>
  <r>
    <x v="33"/>
    <x v="121"/>
    <x v="1"/>
    <x v="0"/>
    <x v="1"/>
    <n v="0"/>
    <x v="996"/>
    <n v="151"/>
    <n v="18"/>
    <n v="189.6"/>
    <n v="142"/>
    <n v="16.12"/>
    <x v="138"/>
    <n v="67"/>
    <n v="7.69"/>
    <n v="12.7"/>
    <n v="7"/>
    <n v="3.43"/>
    <n v="0"/>
    <x v="0"/>
  </r>
  <r>
    <x v="47"/>
    <x v="169"/>
    <x v="1"/>
    <x v="0"/>
    <x v="1"/>
    <n v="0"/>
    <x v="428"/>
    <n v="111"/>
    <n v="31.25"/>
    <n v="123.5"/>
    <n v="92"/>
    <n v="10.5"/>
    <x v="1126"/>
    <n v="105"/>
    <n v="7.23"/>
    <n v="6.1"/>
    <n v="2"/>
    <n v="1.65"/>
    <n v="1"/>
    <x v="0"/>
  </r>
  <r>
    <x v="27"/>
    <x v="73"/>
    <x v="0"/>
    <x v="0"/>
    <x v="1"/>
    <n v="0"/>
    <x v="527"/>
    <n v="82"/>
    <n v="33.409999999999997"/>
    <n v="190"/>
    <n v="89"/>
    <n v="16.149999999999999"/>
    <x v="1127"/>
    <n v="99"/>
    <n v="7.34"/>
    <n v="10.8"/>
    <n v="2"/>
    <n v="2.92"/>
    <n v="2"/>
    <x v="0"/>
  </r>
  <r>
    <x v="32"/>
    <x v="137"/>
    <x v="2"/>
    <x v="0"/>
    <x v="1"/>
    <n v="0"/>
    <x v="6"/>
    <n v="81"/>
    <n v="31.37"/>
    <n v="172"/>
    <n v="103"/>
    <n v="14.62"/>
    <x v="239"/>
    <n v="96"/>
    <n v="8.25"/>
    <n v="13.7"/>
    <n v="3"/>
    <n v="3.7"/>
    <n v="3"/>
    <x v="0"/>
  </r>
  <r>
    <x v="44"/>
    <x v="32"/>
    <x v="1"/>
    <x v="0"/>
    <x v="1"/>
    <n v="0"/>
    <x v="1133"/>
    <n v="113"/>
    <n v="44.52"/>
    <n v="148.1"/>
    <n v="99"/>
    <n v="12.59"/>
    <x v="543"/>
    <n v="74"/>
    <n v="6.53"/>
    <n v="13.8"/>
    <n v="4"/>
    <n v="3.73"/>
    <n v="0"/>
    <x v="0"/>
  </r>
  <r>
    <x v="8"/>
    <x v="62"/>
    <x v="2"/>
    <x v="0"/>
    <x v="1"/>
    <n v="0"/>
    <x v="872"/>
    <n v="118"/>
    <n v="34.409999999999997"/>
    <n v="260.2"/>
    <n v="67"/>
    <n v="22.12"/>
    <x v="1128"/>
    <n v="112"/>
    <n v="7.98"/>
    <n v="9.1999999999999993"/>
    <n v="5"/>
    <n v="2.48"/>
    <n v="3"/>
    <x v="0"/>
  </r>
  <r>
    <x v="12"/>
    <x v="160"/>
    <x v="0"/>
    <x v="0"/>
    <x v="0"/>
    <n v="22"/>
    <x v="588"/>
    <n v="104"/>
    <n v="28.51"/>
    <n v="246.8"/>
    <n v="91"/>
    <n v="20.98"/>
    <x v="1129"/>
    <n v="117"/>
    <n v="9.18"/>
    <n v="7.5"/>
    <n v="11"/>
    <n v="2.0299999999999998"/>
    <n v="1"/>
    <x v="0"/>
  </r>
  <r>
    <x v="11"/>
    <x v="130"/>
    <x v="0"/>
    <x v="0"/>
    <x v="0"/>
    <n v="26"/>
    <x v="748"/>
    <n v="112"/>
    <n v="32.15"/>
    <n v="178.2"/>
    <n v="97"/>
    <n v="15.15"/>
    <x v="394"/>
    <n v="104"/>
    <n v="8.9700000000000006"/>
    <n v="11.1"/>
    <n v="4"/>
    <n v="3"/>
    <n v="1"/>
    <x v="0"/>
  </r>
  <r>
    <x v="2"/>
    <x v="137"/>
    <x v="0"/>
    <x v="0"/>
    <x v="1"/>
    <n v="0"/>
    <x v="260"/>
    <n v="106"/>
    <n v="34.880000000000003"/>
    <n v="99.5"/>
    <n v="122"/>
    <n v="8.4600000000000009"/>
    <x v="1130"/>
    <n v="75"/>
    <n v="8.5299999999999994"/>
    <n v="13.4"/>
    <n v="3"/>
    <n v="3.62"/>
    <n v="1"/>
    <x v="0"/>
  </r>
  <r>
    <x v="18"/>
    <x v="135"/>
    <x v="0"/>
    <x v="0"/>
    <x v="0"/>
    <n v="23"/>
    <x v="1045"/>
    <n v="93"/>
    <n v="26.11"/>
    <n v="216.9"/>
    <n v="88"/>
    <n v="18.440000000000001"/>
    <x v="1058"/>
    <n v="91"/>
    <n v="7.26"/>
    <n v="12.6"/>
    <n v="3"/>
    <n v="3.4"/>
    <n v="2"/>
    <x v="0"/>
  </r>
  <r>
    <x v="7"/>
    <x v="115"/>
    <x v="2"/>
    <x v="0"/>
    <x v="1"/>
    <n v="0"/>
    <x v="1134"/>
    <n v="129"/>
    <n v="26.27"/>
    <n v="193.6"/>
    <n v="87"/>
    <n v="16.46"/>
    <x v="184"/>
    <n v="145"/>
    <n v="8.14"/>
    <n v="13.4"/>
    <n v="3"/>
    <n v="3.62"/>
    <n v="2"/>
    <x v="0"/>
  </r>
  <r>
    <x v="37"/>
    <x v="155"/>
    <x v="0"/>
    <x v="0"/>
    <x v="1"/>
    <n v="0"/>
    <x v="565"/>
    <n v="109"/>
    <n v="26.13"/>
    <n v="194"/>
    <n v="105"/>
    <n v="16.489999999999998"/>
    <x v="486"/>
    <n v="114"/>
    <n v="11.52"/>
    <n v="14.1"/>
    <n v="6"/>
    <n v="3.81"/>
    <n v="1"/>
    <x v="0"/>
  </r>
  <r>
    <x v="47"/>
    <x v="137"/>
    <x v="1"/>
    <x v="1"/>
    <x v="0"/>
    <n v="36"/>
    <x v="617"/>
    <n v="138"/>
    <n v="29.1"/>
    <n v="185.8"/>
    <n v="102"/>
    <n v="15.79"/>
    <x v="1131"/>
    <n v="97"/>
    <n v="10.24"/>
    <n v="10.8"/>
    <n v="3"/>
    <n v="2.92"/>
    <n v="1"/>
    <x v="0"/>
  </r>
  <r>
    <x v="32"/>
    <x v="67"/>
    <x v="2"/>
    <x v="0"/>
    <x v="1"/>
    <n v="0"/>
    <x v="1135"/>
    <n v="106"/>
    <n v="55.78"/>
    <n v="151.69999999999999"/>
    <n v="89"/>
    <n v="12.89"/>
    <x v="1132"/>
    <n v="114"/>
    <n v="13.66"/>
    <n v="8.6999999999999993"/>
    <n v="3"/>
    <n v="2.35"/>
    <n v="1"/>
    <x v="1"/>
  </r>
  <r>
    <x v="2"/>
    <x v="185"/>
    <x v="0"/>
    <x v="1"/>
    <x v="1"/>
    <n v="0"/>
    <x v="1136"/>
    <n v="69"/>
    <n v="24.8"/>
    <n v="208.2"/>
    <n v="141"/>
    <n v="17.7"/>
    <x v="184"/>
    <n v="106"/>
    <n v="8.14"/>
    <n v="14.4"/>
    <n v="10"/>
    <n v="3.89"/>
    <n v="0"/>
    <x v="1"/>
  </r>
  <r>
    <x v="45"/>
    <x v="20"/>
    <x v="0"/>
    <x v="0"/>
    <x v="0"/>
    <n v="37"/>
    <x v="544"/>
    <n v="76"/>
    <n v="34.200000000000003"/>
    <n v="280.10000000000002"/>
    <n v="122"/>
    <n v="23.81"/>
    <x v="1133"/>
    <n v="110"/>
    <n v="6.94"/>
    <n v="11.8"/>
    <n v="1"/>
    <n v="3.19"/>
    <n v="1"/>
    <x v="0"/>
  </r>
  <r>
    <x v="9"/>
    <x v="17"/>
    <x v="2"/>
    <x v="0"/>
    <x v="1"/>
    <n v="0"/>
    <x v="1137"/>
    <n v="72"/>
    <n v="23.65"/>
    <n v="246"/>
    <n v="112"/>
    <n v="20.91"/>
    <x v="235"/>
    <n v="121"/>
    <n v="9.32"/>
    <n v="11.4"/>
    <n v="9"/>
    <n v="3.08"/>
    <n v="5"/>
    <x v="0"/>
  </r>
  <r>
    <x v="1"/>
    <x v="81"/>
    <x v="0"/>
    <x v="0"/>
    <x v="1"/>
    <n v="0"/>
    <x v="1121"/>
    <n v="128"/>
    <n v="20.21"/>
    <n v="278.3"/>
    <n v="65"/>
    <n v="23.66"/>
    <x v="445"/>
    <n v="61"/>
    <n v="8.77"/>
    <n v="13.2"/>
    <n v="10"/>
    <n v="3.56"/>
    <n v="2"/>
    <x v="0"/>
  </r>
  <r>
    <x v="1"/>
    <x v="52"/>
    <x v="1"/>
    <x v="0"/>
    <x v="1"/>
    <n v="0"/>
    <x v="665"/>
    <n v="87"/>
    <n v="36.99"/>
    <n v="279"/>
    <n v="71"/>
    <n v="23.72"/>
    <x v="719"/>
    <n v="65"/>
    <n v="11.28"/>
    <n v="10.4"/>
    <n v="4"/>
    <n v="2.81"/>
    <n v="2"/>
    <x v="1"/>
  </r>
  <r>
    <x v="10"/>
    <x v="37"/>
    <x v="0"/>
    <x v="0"/>
    <x v="1"/>
    <n v="0"/>
    <x v="531"/>
    <n v="133"/>
    <n v="24.65"/>
    <n v="209.1"/>
    <n v="92"/>
    <n v="17.77"/>
    <x v="1134"/>
    <n v="112"/>
    <n v="14.78"/>
    <n v="14.6"/>
    <n v="2"/>
    <n v="3.94"/>
    <n v="1"/>
    <x v="0"/>
  </r>
  <r>
    <x v="9"/>
    <x v="40"/>
    <x v="2"/>
    <x v="0"/>
    <x v="1"/>
    <n v="0"/>
    <x v="171"/>
    <n v="89"/>
    <n v="34.6"/>
    <n v="289.60000000000002"/>
    <n v="69"/>
    <n v="24.62"/>
    <x v="1135"/>
    <n v="71"/>
    <n v="9.58"/>
    <n v="8.6999999999999993"/>
    <n v="3"/>
    <n v="2.35"/>
    <n v="3"/>
    <x v="0"/>
  </r>
  <r>
    <x v="34"/>
    <x v="19"/>
    <x v="0"/>
    <x v="0"/>
    <x v="1"/>
    <n v="0"/>
    <x v="1138"/>
    <n v="115"/>
    <n v="40.82"/>
    <n v="180.4"/>
    <n v="91"/>
    <n v="15.33"/>
    <x v="670"/>
    <n v="122"/>
    <n v="6"/>
    <n v="8"/>
    <n v="6"/>
    <n v="2.16"/>
    <n v="3"/>
    <x v="0"/>
  </r>
  <r>
    <x v="44"/>
    <x v="112"/>
    <x v="1"/>
    <x v="0"/>
    <x v="1"/>
    <n v="0"/>
    <x v="1139"/>
    <n v="121"/>
    <n v="14.25"/>
    <n v="240.2"/>
    <n v="96"/>
    <n v="20.420000000000002"/>
    <x v="111"/>
    <n v="108"/>
    <n v="7.14"/>
    <n v="6.7"/>
    <n v="8"/>
    <n v="1.81"/>
    <n v="1"/>
    <x v="0"/>
  </r>
  <r>
    <x v="14"/>
    <x v="27"/>
    <x v="1"/>
    <x v="0"/>
    <x v="1"/>
    <n v="0"/>
    <x v="1140"/>
    <n v="106"/>
    <n v="45.87"/>
    <n v="228.8"/>
    <n v="101"/>
    <n v="19.45"/>
    <x v="1136"/>
    <n v="106"/>
    <n v="11.59"/>
    <n v="10.1"/>
    <n v="8"/>
    <n v="2.73"/>
    <n v="1"/>
    <x v="1"/>
  </r>
  <r>
    <x v="42"/>
    <x v="4"/>
    <x v="0"/>
    <x v="0"/>
    <x v="0"/>
    <n v="21"/>
    <x v="31"/>
    <n v="84"/>
    <n v="21.47"/>
    <n v="209.6"/>
    <n v="102"/>
    <n v="17.82"/>
    <x v="769"/>
    <n v="129"/>
    <n v="8.66"/>
    <n v="10.6"/>
    <n v="2"/>
    <n v="2.86"/>
    <n v="1"/>
    <x v="0"/>
  </r>
  <r>
    <x v="9"/>
    <x v="102"/>
    <x v="2"/>
    <x v="0"/>
    <x v="0"/>
    <n v="15"/>
    <x v="1141"/>
    <n v="125"/>
    <n v="14.98"/>
    <n v="175.9"/>
    <n v="142"/>
    <n v="14.95"/>
    <x v="1137"/>
    <n v="85"/>
    <n v="12.15"/>
    <n v="9.6999999999999993"/>
    <n v="1"/>
    <n v="2.62"/>
    <n v="2"/>
    <x v="0"/>
  </r>
  <r>
    <x v="10"/>
    <x v="97"/>
    <x v="0"/>
    <x v="0"/>
    <x v="0"/>
    <n v="26"/>
    <x v="784"/>
    <n v="61"/>
    <n v="40.26"/>
    <n v="263.39999999999998"/>
    <n v="97"/>
    <n v="22.39"/>
    <x v="1138"/>
    <n v="91"/>
    <n v="8.15"/>
    <n v="11.2"/>
    <n v="8"/>
    <n v="3.02"/>
    <n v="1"/>
    <x v="0"/>
  </r>
  <r>
    <x v="23"/>
    <x v="32"/>
    <x v="1"/>
    <x v="0"/>
    <x v="1"/>
    <n v="0"/>
    <x v="1142"/>
    <n v="117"/>
    <n v="21.1"/>
    <n v="192.8"/>
    <n v="108"/>
    <n v="16.39"/>
    <x v="803"/>
    <n v="84"/>
    <n v="7.33"/>
    <n v="6.4"/>
    <n v="5"/>
    <n v="1.73"/>
    <n v="3"/>
    <x v="0"/>
  </r>
  <r>
    <x v="10"/>
    <x v="62"/>
    <x v="2"/>
    <x v="1"/>
    <x v="0"/>
    <n v="30"/>
    <x v="1143"/>
    <n v="132"/>
    <n v="31.31"/>
    <n v="167.5"/>
    <n v="109"/>
    <n v="14.24"/>
    <x v="481"/>
    <n v="114"/>
    <n v="9.58"/>
    <n v="10"/>
    <n v="10"/>
    <n v="2.7"/>
    <n v="0"/>
    <x v="0"/>
  </r>
  <r>
    <x v="50"/>
    <x v="80"/>
    <x v="0"/>
    <x v="0"/>
    <x v="1"/>
    <n v="0"/>
    <x v="989"/>
    <n v="133"/>
    <n v="37.86"/>
    <n v="277"/>
    <n v="89"/>
    <n v="23.55"/>
    <x v="1139"/>
    <n v="94"/>
    <n v="4.58"/>
    <n v="13.6"/>
    <n v="4"/>
    <n v="3.67"/>
    <n v="4"/>
    <x v="0"/>
  </r>
  <r>
    <x v="39"/>
    <x v="64"/>
    <x v="0"/>
    <x v="0"/>
    <x v="1"/>
    <n v="0"/>
    <x v="1144"/>
    <n v="98"/>
    <n v="25.36"/>
    <n v="193.6"/>
    <n v="88"/>
    <n v="16.46"/>
    <x v="1140"/>
    <n v="119"/>
    <n v="11.2"/>
    <n v="11.1"/>
    <n v="5"/>
    <n v="3"/>
    <n v="1"/>
    <x v="0"/>
  </r>
  <r>
    <x v="32"/>
    <x v="78"/>
    <x v="2"/>
    <x v="0"/>
    <x v="1"/>
    <n v="0"/>
    <x v="303"/>
    <n v="125"/>
    <n v="35.11"/>
    <n v="180.2"/>
    <n v="113"/>
    <n v="15.32"/>
    <x v="1141"/>
    <n v="95"/>
    <n v="9.93"/>
    <n v="12.2"/>
    <n v="4"/>
    <n v="3.29"/>
    <n v="3"/>
    <x v="0"/>
  </r>
  <r>
    <x v="0"/>
    <x v="180"/>
    <x v="2"/>
    <x v="0"/>
    <x v="0"/>
    <n v="27"/>
    <x v="657"/>
    <n v="102"/>
    <n v="27.15"/>
    <n v="168.8"/>
    <n v="113"/>
    <n v="14.35"/>
    <x v="1142"/>
    <n v="127"/>
    <n v="10.98"/>
    <n v="9.6"/>
    <n v="9"/>
    <n v="2.59"/>
    <n v="3"/>
    <x v="0"/>
  </r>
  <r>
    <x v="0"/>
    <x v="43"/>
    <x v="0"/>
    <x v="0"/>
    <x v="0"/>
    <n v="27"/>
    <x v="1145"/>
    <n v="118"/>
    <n v="34.799999999999997"/>
    <n v="209.4"/>
    <n v="91"/>
    <n v="17.8"/>
    <x v="1135"/>
    <n v="67"/>
    <n v="9.58"/>
    <n v="7"/>
    <n v="2"/>
    <n v="1.89"/>
    <n v="2"/>
    <x v="0"/>
  </r>
  <r>
    <x v="10"/>
    <x v="4"/>
    <x v="1"/>
    <x v="0"/>
    <x v="1"/>
    <n v="0"/>
    <x v="1146"/>
    <n v="79"/>
    <n v="36.24"/>
    <n v="120.7"/>
    <n v="116"/>
    <n v="10.26"/>
    <x v="1143"/>
    <n v="102"/>
    <n v="11"/>
    <n v="7.5"/>
    <n v="4"/>
    <n v="2.0299999999999998"/>
    <n v="1"/>
    <x v="0"/>
  </r>
  <r>
    <x v="47"/>
    <x v="132"/>
    <x v="0"/>
    <x v="1"/>
    <x v="1"/>
    <n v="0"/>
    <x v="1147"/>
    <n v="121"/>
    <n v="45.83"/>
    <n v="171.7"/>
    <n v="91"/>
    <n v="14.59"/>
    <x v="1144"/>
    <n v="98"/>
    <n v="9.86"/>
    <n v="8.1999999999999993"/>
    <n v="6"/>
    <n v="2.21"/>
    <n v="1"/>
    <x v="0"/>
  </r>
  <r>
    <x v="37"/>
    <x v="200"/>
    <x v="0"/>
    <x v="0"/>
    <x v="1"/>
    <n v="0"/>
    <x v="716"/>
    <n v="92"/>
    <n v="19.84"/>
    <n v="213.8"/>
    <n v="112"/>
    <n v="18.170000000000002"/>
    <x v="682"/>
    <n v="112"/>
    <n v="9.64"/>
    <n v="9.6999999999999993"/>
    <n v="6"/>
    <n v="2.62"/>
    <n v="2"/>
    <x v="0"/>
  </r>
  <r>
    <x v="21"/>
    <x v="53"/>
    <x v="1"/>
    <x v="0"/>
    <x v="1"/>
    <n v="0"/>
    <x v="1148"/>
    <n v="97"/>
    <n v="23.83"/>
    <n v="213.9"/>
    <n v="102"/>
    <n v="18.18"/>
    <x v="993"/>
    <n v="126"/>
    <n v="5.4"/>
    <n v="7.1"/>
    <n v="2"/>
    <n v="1.92"/>
    <n v="1"/>
    <x v="0"/>
  </r>
  <r>
    <x v="39"/>
    <x v="116"/>
    <x v="0"/>
    <x v="0"/>
    <x v="1"/>
    <n v="0"/>
    <x v="1149"/>
    <n v="92"/>
    <n v="23.15"/>
    <n v="220.9"/>
    <n v="110"/>
    <n v="18.78"/>
    <x v="2"/>
    <n v="116"/>
    <n v="8.86"/>
    <n v="13.3"/>
    <n v="7"/>
    <n v="3.59"/>
    <n v="3"/>
    <x v="0"/>
  </r>
  <r>
    <x v="11"/>
    <x v="183"/>
    <x v="0"/>
    <x v="0"/>
    <x v="0"/>
    <n v="16"/>
    <x v="1150"/>
    <n v="87"/>
    <n v="15.05"/>
    <n v="178.8"/>
    <n v="108"/>
    <n v="15.2"/>
    <x v="926"/>
    <n v="96"/>
    <n v="10.29"/>
    <n v="11.5"/>
    <n v="3"/>
    <n v="3.11"/>
    <n v="2"/>
    <x v="0"/>
  </r>
  <r>
    <x v="49"/>
    <x v="35"/>
    <x v="0"/>
    <x v="0"/>
    <x v="1"/>
    <n v="0"/>
    <x v="1151"/>
    <n v="58"/>
    <n v="36.6"/>
    <n v="242.4"/>
    <n v="91"/>
    <n v="20.6"/>
    <x v="423"/>
    <n v="105"/>
    <n v="12.59"/>
    <n v="12.1"/>
    <n v="9"/>
    <n v="3.27"/>
    <n v="0"/>
    <x v="0"/>
  </r>
  <r>
    <x v="45"/>
    <x v="60"/>
    <x v="1"/>
    <x v="0"/>
    <x v="1"/>
    <n v="0"/>
    <x v="1152"/>
    <n v="104"/>
    <n v="45.76"/>
    <n v="193.8"/>
    <n v="144"/>
    <n v="16.47"/>
    <x v="411"/>
    <n v="61"/>
    <n v="11.59"/>
    <n v="8.9"/>
    <n v="2"/>
    <n v="2.4"/>
    <n v="3"/>
    <x v="1"/>
  </r>
  <r>
    <x v="28"/>
    <x v="76"/>
    <x v="2"/>
    <x v="0"/>
    <x v="0"/>
    <n v="25"/>
    <x v="321"/>
    <n v="118"/>
    <n v="34.65"/>
    <n v="267.10000000000002"/>
    <n v="48"/>
    <n v="22.7"/>
    <x v="453"/>
    <n v="105"/>
    <n v="10.130000000000001"/>
    <n v="7.3"/>
    <n v="5"/>
    <n v="1.97"/>
    <n v="0"/>
    <x v="0"/>
  </r>
  <r>
    <x v="32"/>
    <x v="41"/>
    <x v="2"/>
    <x v="0"/>
    <x v="0"/>
    <n v="34"/>
    <x v="1021"/>
    <n v="112"/>
    <n v="45.63"/>
    <n v="222.2"/>
    <n v="108"/>
    <n v="18.89"/>
    <x v="1145"/>
    <n v="102"/>
    <n v="5.29"/>
    <n v="10.3"/>
    <n v="3"/>
    <n v="2.78"/>
    <n v="0"/>
    <x v="0"/>
  </r>
  <r>
    <x v="24"/>
    <x v="53"/>
    <x v="0"/>
    <x v="0"/>
    <x v="1"/>
    <n v="0"/>
    <x v="519"/>
    <n v="122"/>
    <n v="19.45"/>
    <n v="127.7"/>
    <n v="154"/>
    <n v="10.85"/>
    <x v="1146"/>
    <n v="109"/>
    <n v="11.39"/>
    <n v="10.1"/>
    <n v="5"/>
    <n v="2.73"/>
    <n v="2"/>
    <x v="0"/>
  </r>
  <r>
    <x v="13"/>
    <x v="93"/>
    <x v="0"/>
    <x v="0"/>
    <x v="1"/>
    <n v="0"/>
    <x v="1050"/>
    <n v="65"/>
    <n v="23.61"/>
    <n v="208.9"/>
    <n v="109"/>
    <n v="17.760000000000002"/>
    <x v="210"/>
    <n v="82"/>
    <n v="10.46"/>
    <n v="9.1999999999999993"/>
    <n v="3"/>
    <n v="2.48"/>
    <n v="2"/>
    <x v="0"/>
  </r>
  <r>
    <x v="1"/>
    <x v="48"/>
    <x v="0"/>
    <x v="0"/>
    <x v="1"/>
    <n v="0"/>
    <x v="866"/>
    <n v="55"/>
    <n v="31.62"/>
    <n v="237.4"/>
    <n v="105"/>
    <n v="20.18"/>
    <x v="663"/>
    <n v="83"/>
    <n v="6.66"/>
    <n v="12.2"/>
    <n v="6"/>
    <n v="3.29"/>
    <n v="1"/>
    <x v="0"/>
  </r>
  <r>
    <x v="46"/>
    <x v="4"/>
    <x v="2"/>
    <x v="0"/>
    <x v="0"/>
    <n v="26"/>
    <x v="1153"/>
    <n v="91"/>
    <n v="28.97"/>
    <n v="254.5"/>
    <n v="90"/>
    <n v="21.63"/>
    <x v="645"/>
    <n v="122"/>
    <n v="9.8800000000000008"/>
    <n v="15.1"/>
    <n v="5"/>
    <n v="4.08"/>
    <n v="0"/>
    <x v="0"/>
  </r>
  <r>
    <x v="38"/>
    <x v="67"/>
    <x v="1"/>
    <x v="0"/>
    <x v="1"/>
    <n v="0"/>
    <x v="1154"/>
    <n v="95"/>
    <n v="27.97"/>
    <n v="230.9"/>
    <n v="87"/>
    <n v="19.63"/>
    <x v="1147"/>
    <n v="91"/>
    <n v="6.75"/>
    <n v="9.9"/>
    <n v="3"/>
    <n v="2.67"/>
    <n v="4"/>
    <x v="0"/>
  </r>
  <r>
    <x v="38"/>
    <x v="4"/>
    <x v="1"/>
    <x v="0"/>
    <x v="1"/>
    <n v="0"/>
    <x v="917"/>
    <n v="121"/>
    <n v="28.66"/>
    <n v="168.6"/>
    <n v="94"/>
    <n v="14.33"/>
    <x v="1148"/>
    <n v="59"/>
    <n v="4.29"/>
    <n v="12.3"/>
    <n v="4"/>
    <n v="3.32"/>
    <n v="1"/>
    <x v="0"/>
  </r>
  <r>
    <x v="27"/>
    <x v="101"/>
    <x v="1"/>
    <x v="0"/>
    <x v="1"/>
    <n v="0"/>
    <x v="526"/>
    <n v="119"/>
    <n v="44.4"/>
    <n v="250.8"/>
    <n v="105"/>
    <n v="21.32"/>
    <x v="355"/>
    <n v="112"/>
    <n v="7.92"/>
    <n v="9.8000000000000007"/>
    <n v="2"/>
    <n v="2.65"/>
    <n v="0"/>
    <x v="1"/>
  </r>
  <r>
    <x v="8"/>
    <x v="3"/>
    <x v="0"/>
    <x v="0"/>
    <x v="1"/>
    <n v="0"/>
    <x v="740"/>
    <n v="91"/>
    <n v="32.39"/>
    <n v="178.4"/>
    <n v="75"/>
    <n v="15.16"/>
    <x v="1149"/>
    <n v="113"/>
    <n v="7.31"/>
    <n v="13.1"/>
    <n v="5"/>
    <n v="3.54"/>
    <n v="1"/>
    <x v="0"/>
  </r>
  <r>
    <x v="22"/>
    <x v="19"/>
    <x v="2"/>
    <x v="0"/>
    <x v="1"/>
    <n v="0"/>
    <x v="1155"/>
    <n v="121"/>
    <n v="30.79"/>
    <n v="314.39999999999998"/>
    <n v="109"/>
    <n v="26.72"/>
    <x v="1150"/>
    <n v="81"/>
    <n v="11.1"/>
    <n v="4.2"/>
    <n v="9"/>
    <n v="1.1299999999999999"/>
    <n v="2"/>
    <x v="0"/>
  </r>
  <r>
    <x v="26"/>
    <x v="52"/>
    <x v="1"/>
    <x v="0"/>
    <x v="1"/>
    <n v="0"/>
    <x v="232"/>
    <n v="131"/>
    <n v="30.11"/>
    <n v="114.7"/>
    <n v="122"/>
    <n v="9.75"/>
    <x v="1151"/>
    <n v="88"/>
    <n v="6.91"/>
    <n v="6.5"/>
    <n v="6"/>
    <n v="1.76"/>
    <n v="3"/>
    <x v="0"/>
  </r>
  <r>
    <x v="7"/>
    <x v="141"/>
    <x v="0"/>
    <x v="0"/>
    <x v="1"/>
    <n v="0"/>
    <x v="1156"/>
    <n v="114"/>
    <n v="27.29"/>
    <n v="240.5"/>
    <n v="103"/>
    <n v="20.440000000000001"/>
    <x v="1152"/>
    <n v="121"/>
    <n v="10.51"/>
    <n v="11.3"/>
    <n v="4"/>
    <n v="3.05"/>
    <n v="1"/>
    <x v="0"/>
  </r>
  <r>
    <x v="28"/>
    <x v="75"/>
    <x v="1"/>
    <x v="0"/>
    <x v="1"/>
    <n v="0"/>
    <x v="216"/>
    <n v="116"/>
    <n v="22.9"/>
    <n v="295.3"/>
    <n v="98"/>
    <n v="25.1"/>
    <x v="1153"/>
    <n v="121"/>
    <n v="8.8000000000000007"/>
    <n v="6.6"/>
    <n v="5"/>
    <n v="1.78"/>
    <n v="2"/>
    <x v="0"/>
  </r>
  <r>
    <x v="12"/>
    <x v="15"/>
    <x v="2"/>
    <x v="0"/>
    <x v="0"/>
    <n v="28"/>
    <x v="80"/>
    <n v="107"/>
    <n v="33.69"/>
    <n v="139.1"/>
    <n v="123"/>
    <n v="11.82"/>
    <x v="1154"/>
    <n v="139"/>
    <n v="8.9600000000000009"/>
    <n v="8.8000000000000007"/>
    <n v="1"/>
    <n v="2.38"/>
    <n v="2"/>
    <x v="0"/>
  </r>
  <r>
    <x v="21"/>
    <x v="11"/>
    <x v="1"/>
    <x v="1"/>
    <x v="1"/>
    <n v="0"/>
    <x v="1157"/>
    <n v="134"/>
    <n v="38.909999999999997"/>
    <n v="255.7"/>
    <n v="71"/>
    <n v="21.73"/>
    <x v="140"/>
    <n v="120"/>
    <n v="9.36"/>
    <n v="10.1"/>
    <n v="2"/>
    <n v="2.73"/>
    <n v="4"/>
    <x v="1"/>
  </r>
  <r>
    <x v="35"/>
    <x v="79"/>
    <x v="1"/>
    <x v="0"/>
    <x v="1"/>
    <n v="0"/>
    <x v="555"/>
    <n v="137"/>
    <n v="41.09"/>
    <n v="135.80000000000001"/>
    <n v="100"/>
    <n v="11.54"/>
    <x v="1155"/>
    <n v="123"/>
    <n v="12.49"/>
    <n v="13.1"/>
    <n v="3"/>
    <n v="3.54"/>
    <n v="0"/>
    <x v="0"/>
  </r>
  <r>
    <x v="17"/>
    <x v="108"/>
    <x v="0"/>
    <x v="0"/>
    <x v="1"/>
    <n v="0"/>
    <x v="1015"/>
    <n v="108"/>
    <n v="22.29"/>
    <n v="176.2"/>
    <n v="81"/>
    <n v="14.98"/>
    <x v="1156"/>
    <n v="81"/>
    <n v="4.04"/>
    <n v="4.3"/>
    <n v="4"/>
    <n v="1.1599999999999999"/>
    <n v="1"/>
    <x v="0"/>
  </r>
  <r>
    <x v="35"/>
    <x v="66"/>
    <x v="0"/>
    <x v="0"/>
    <x v="1"/>
    <n v="0"/>
    <x v="921"/>
    <n v="101"/>
    <n v="39.799999999999997"/>
    <n v="200.2"/>
    <n v="121"/>
    <n v="17.02"/>
    <x v="459"/>
    <n v="89"/>
    <n v="10.68"/>
    <n v="13.1"/>
    <n v="9"/>
    <n v="3.54"/>
    <n v="2"/>
    <x v="0"/>
  </r>
  <r>
    <x v="4"/>
    <x v="143"/>
    <x v="0"/>
    <x v="0"/>
    <x v="1"/>
    <n v="0"/>
    <x v="492"/>
    <n v="72"/>
    <n v="34.020000000000003"/>
    <n v="300.89999999999998"/>
    <n v="120"/>
    <n v="25.58"/>
    <x v="177"/>
    <n v="68"/>
    <n v="10.62"/>
    <n v="11.9"/>
    <n v="5"/>
    <n v="3.21"/>
    <n v="0"/>
    <x v="0"/>
  </r>
  <r>
    <x v="43"/>
    <x v="55"/>
    <x v="1"/>
    <x v="0"/>
    <x v="1"/>
    <n v="0"/>
    <x v="35"/>
    <n v="107"/>
    <n v="26.18"/>
    <n v="94.4"/>
    <n v="114"/>
    <n v="8.02"/>
    <x v="1157"/>
    <n v="95"/>
    <n v="12.94"/>
    <n v="10.1"/>
    <n v="7"/>
    <n v="2.73"/>
    <n v="1"/>
    <x v="0"/>
  </r>
  <r>
    <x v="48"/>
    <x v="8"/>
    <x v="0"/>
    <x v="0"/>
    <x v="0"/>
    <n v="23"/>
    <x v="1158"/>
    <n v="106"/>
    <n v="38.11"/>
    <n v="189.6"/>
    <n v="100"/>
    <n v="16.12"/>
    <x v="1158"/>
    <n v="75"/>
    <n v="10.029999999999999"/>
    <n v="9.8000000000000007"/>
    <n v="4"/>
    <n v="2.65"/>
    <n v="0"/>
    <x v="0"/>
  </r>
  <r>
    <x v="22"/>
    <x v="36"/>
    <x v="2"/>
    <x v="0"/>
    <x v="1"/>
    <n v="0"/>
    <x v="1159"/>
    <n v="83"/>
    <n v="25.21"/>
    <n v="181.6"/>
    <n v="79"/>
    <n v="15.44"/>
    <x v="331"/>
    <n v="104"/>
    <n v="7"/>
    <n v="8.3000000000000007"/>
    <n v="6"/>
    <n v="2.2400000000000002"/>
    <n v="3"/>
    <x v="0"/>
  </r>
  <r>
    <x v="42"/>
    <x v="27"/>
    <x v="0"/>
    <x v="0"/>
    <x v="0"/>
    <n v="24"/>
    <x v="1114"/>
    <n v="76"/>
    <n v="29.68"/>
    <n v="176.6"/>
    <n v="114"/>
    <n v="15.01"/>
    <x v="328"/>
    <n v="91"/>
    <n v="9.65"/>
    <n v="8.8000000000000007"/>
    <n v="5"/>
    <n v="2.38"/>
    <n v="2"/>
    <x v="0"/>
  </r>
  <r>
    <x v="9"/>
    <x v="3"/>
    <x v="0"/>
    <x v="0"/>
    <x v="1"/>
    <n v="0"/>
    <x v="1160"/>
    <n v="110"/>
    <n v="23.55"/>
    <n v="153.19999999999999"/>
    <n v="86"/>
    <n v="13.02"/>
    <x v="1159"/>
    <n v="103"/>
    <n v="9.6999999999999993"/>
    <n v="11.1"/>
    <n v="7"/>
    <n v="3"/>
    <n v="1"/>
    <x v="0"/>
  </r>
  <r>
    <x v="19"/>
    <x v="117"/>
    <x v="1"/>
    <x v="0"/>
    <x v="1"/>
    <n v="0"/>
    <x v="1161"/>
    <n v="69"/>
    <n v="18.53"/>
    <n v="265.8"/>
    <n v="98"/>
    <n v="22.59"/>
    <x v="1160"/>
    <n v="80"/>
    <n v="10.27"/>
    <n v="12.6"/>
    <n v="2"/>
    <n v="3.4"/>
    <n v="1"/>
    <x v="0"/>
  </r>
  <r>
    <x v="44"/>
    <x v="102"/>
    <x v="1"/>
    <x v="0"/>
    <x v="1"/>
    <n v="0"/>
    <x v="283"/>
    <n v="99"/>
    <n v="27.59"/>
    <n v="212.5"/>
    <n v="95"/>
    <n v="18.059999999999999"/>
    <x v="297"/>
    <n v="114"/>
    <n v="9.66"/>
    <n v="11.1"/>
    <n v="8"/>
    <n v="3"/>
    <n v="4"/>
    <x v="0"/>
  </r>
  <r>
    <x v="50"/>
    <x v="119"/>
    <x v="0"/>
    <x v="0"/>
    <x v="1"/>
    <n v="0"/>
    <x v="1162"/>
    <n v="84"/>
    <n v="35.840000000000003"/>
    <n v="189.6"/>
    <n v="98"/>
    <n v="16.12"/>
    <x v="1161"/>
    <n v="99"/>
    <n v="7.09"/>
    <n v="16.399999999999999"/>
    <n v="3"/>
    <n v="4.43"/>
    <n v="2"/>
    <x v="0"/>
  </r>
  <r>
    <x v="49"/>
    <x v="107"/>
    <x v="0"/>
    <x v="0"/>
    <x v="1"/>
    <n v="0"/>
    <x v="1163"/>
    <n v="107"/>
    <n v="24.21"/>
    <n v="318.7"/>
    <n v="78"/>
    <n v="27.09"/>
    <x v="651"/>
    <n v="108"/>
    <n v="10.08"/>
    <n v="11.1"/>
    <n v="7"/>
    <n v="3"/>
    <n v="1"/>
    <x v="0"/>
  </r>
  <r>
    <x v="49"/>
    <x v="111"/>
    <x v="2"/>
    <x v="0"/>
    <x v="1"/>
    <n v="0"/>
    <x v="273"/>
    <n v="65"/>
    <n v="31.03"/>
    <n v="232.1"/>
    <n v="96"/>
    <n v="19.73"/>
    <x v="1162"/>
    <n v="82"/>
    <n v="6.71"/>
    <n v="7.5"/>
    <n v="2"/>
    <n v="2.0299999999999998"/>
    <n v="2"/>
    <x v="0"/>
  </r>
  <r>
    <x v="50"/>
    <x v="90"/>
    <x v="1"/>
    <x v="0"/>
    <x v="1"/>
    <n v="0"/>
    <x v="926"/>
    <n v="97"/>
    <n v="37.33"/>
    <n v="141.1"/>
    <n v="144"/>
    <n v="11.99"/>
    <x v="765"/>
    <n v="101"/>
    <n v="9.26"/>
    <n v="10.8"/>
    <n v="4"/>
    <n v="2.92"/>
    <n v="2"/>
    <x v="0"/>
  </r>
  <r>
    <x v="34"/>
    <x v="96"/>
    <x v="1"/>
    <x v="0"/>
    <x v="1"/>
    <n v="0"/>
    <x v="1164"/>
    <n v="66"/>
    <n v="32.909999999999997"/>
    <n v="238.2"/>
    <n v="82"/>
    <n v="20.25"/>
    <x v="1163"/>
    <n v="107"/>
    <n v="7.94"/>
    <n v="12.9"/>
    <n v="3"/>
    <n v="3.48"/>
    <n v="0"/>
    <x v="0"/>
  </r>
  <r>
    <x v="45"/>
    <x v="60"/>
    <x v="2"/>
    <x v="0"/>
    <x v="0"/>
    <n v="28"/>
    <x v="1165"/>
    <n v="88"/>
    <n v="39.64"/>
    <n v="113.3"/>
    <n v="102"/>
    <n v="9.6300000000000008"/>
    <x v="1164"/>
    <n v="71"/>
    <n v="5.31"/>
    <n v="16.100000000000001"/>
    <n v="4"/>
    <n v="4.3499999999999996"/>
    <n v="0"/>
    <x v="0"/>
  </r>
  <r>
    <x v="16"/>
    <x v="8"/>
    <x v="2"/>
    <x v="0"/>
    <x v="1"/>
    <n v="0"/>
    <x v="622"/>
    <n v="53"/>
    <n v="27"/>
    <n v="188.5"/>
    <n v="132"/>
    <n v="16.02"/>
    <x v="46"/>
    <n v="87"/>
    <n v="8.52"/>
    <n v="9.8000000000000007"/>
    <n v="4"/>
    <n v="2.65"/>
    <n v="2"/>
    <x v="0"/>
  </r>
  <r>
    <x v="4"/>
    <x v="13"/>
    <x v="0"/>
    <x v="0"/>
    <x v="1"/>
    <n v="0"/>
    <x v="1166"/>
    <n v="112"/>
    <n v="21.44"/>
    <n v="274.7"/>
    <n v="126"/>
    <n v="23.35"/>
    <x v="1165"/>
    <n v="95"/>
    <n v="8.3000000000000007"/>
    <n v="9.8000000000000007"/>
    <n v="4"/>
    <n v="2.65"/>
    <n v="1"/>
    <x v="0"/>
  </r>
  <r>
    <x v="3"/>
    <x v="144"/>
    <x v="2"/>
    <x v="0"/>
    <x v="1"/>
    <n v="0"/>
    <x v="1167"/>
    <n v="108"/>
    <n v="49.37"/>
    <n v="253.9"/>
    <n v="92"/>
    <n v="21.58"/>
    <x v="110"/>
    <n v="126"/>
    <n v="11.85"/>
    <n v="10.1"/>
    <n v="5"/>
    <n v="2.73"/>
    <n v="3"/>
    <x v="1"/>
  </r>
  <r>
    <x v="11"/>
    <x v="126"/>
    <x v="1"/>
    <x v="0"/>
    <x v="0"/>
    <n v="30"/>
    <x v="1168"/>
    <n v="113"/>
    <n v="10.3"/>
    <n v="165.9"/>
    <n v="96"/>
    <n v="14.1"/>
    <x v="1166"/>
    <n v="99"/>
    <n v="5.98"/>
    <n v="13.3"/>
    <n v="7"/>
    <n v="3.59"/>
    <n v="0"/>
    <x v="0"/>
  </r>
  <r>
    <x v="22"/>
    <x v="77"/>
    <x v="0"/>
    <x v="0"/>
    <x v="1"/>
    <n v="0"/>
    <x v="960"/>
    <n v="95"/>
    <n v="25.23"/>
    <n v="193.8"/>
    <n v="98"/>
    <n v="16.47"/>
    <x v="1167"/>
    <n v="106"/>
    <n v="9.27"/>
    <n v="6.9"/>
    <n v="6"/>
    <n v="1.86"/>
    <n v="0"/>
    <x v="0"/>
  </r>
  <r>
    <x v="26"/>
    <x v="18"/>
    <x v="0"/>
    <x v="0"/>
    <x v="1"/>
    <n v="0"/>
    <x v="117"/>
    <n v="108"/>
    <n v="41.91"/>
    <n v="216.3"/>
    <n v="89"/>
    <n v="18.39"/>
    <x v="373"/>
    <n v="99"/>
    <n v="8.08"/>
    <n v="12.7"/>
    <n v="3"/>
    <n v="3.43"/>
    <n v="2"/>
    <x v="0"/>
  </r>
  <r>
    <x v="21"/>
    <x v="9"/>
    <x v="1"/>
    <x v="0"/>
    <x v="1"/>
    <n v="0"/>
    <x v="1169"/>
    <n v="112"/>
    <n v="50.68"/>
    <n v="201.3"/>
    <n v="100"/>
    <n v="17.11"/>
    <x v="297"/>
    <n v="88"/>
    <n v="9.66"/>
    <n v="9.6999999999999993"/>
    <n v="4"/>
    <n v="2.62"/>
    <n v="2"/>
    <x v="1"/>
  </r>
  <r>
    <x v="46"/>
    <x v="102"/>
    <x v="2"/>
    <x v="0"/>
    <x v="1"/>
    <n v="0"/>
    <x v="24"/>
    <n v="82"/>
    <n v="20.28"/>
    <n v="185.1"/>
    <n v="111"/>
    <n v="15.73"/>
    <x v="1168"/>
    <n v="74"/>
    <n v="7.07"/>
    <n v="10.9"/>
    <n v="4"/>
    <n v="2.94"/>
    <n v="2"/>
    <x v="0"/>
  </r>
  <r>
    <x v="11"/>
    <x v="46"/>
    <x v="1"/>
    <x v="0"/>
    <x v="1"/>
    <n v="0"/>
    <x v="484"/>
    <n v="82"/>
    <n v="41.23"/>
    <n v="232.9"/>
    <n v="97"/>
    <n v="19.8"/>
    <x v="134"/>
    <n v="86"/>
    <n v="6.93"/>
    <n v="9.6"/>
    <n v="7"/>
    <n v="2.59"/>
    <n v="0"/>
    <x v="0"/>
  </r>
  <r>
    <x v="23"/>
    <x v="59"/>
    <x v="1"/>
    <x v="1"/>
    <x v="0"/>
    <n v="18"/>
    <x v="1170"/>
    <n v="89"/>
    <n v="37.76"/>
    <n v="160.6"/>
    <n v="109"/>
    <n v="13.65"/>
    <x v="900"/>
    <n v="102"/>
    <n v="9.85"/>
    <n v="13.6"/>
    <n v="2"/>
    <n v="3.67"/>
    <n v="0"/>
    <x v="1"/>
  </r>
  <r>
    <x v="35"/>
    <x v="106"/>
    <x v="1"/>
    <x v="0"/>
    <x v="1"/>
    <n v="0"/>
    <x v="276"/>
    <n v="135"/>
    <n v="40.15"/>
    <n v="273.89999999999998"/>
    <n v="88"/>
    <n v="23.28"/>
    <x v="944"/>
    <n v="77"/>
    <n v="10.220000000000001"/>
    <n v="10.1"/>
    <n v="6"/>
    <n v="2.73"/>
    <n v="2"/>
    <x v="1"/>
  </r>
  <r>
    <x v="28"/>
    <x v="66"/>
    <x v="2"/>
    <x v="0"/>
    <x v="1"/>
    <n v="0"/>
    <x v="462"/>
    <n v="87"/>
    <n v="24.51"/>
    <n v="212.2"/>
    <n v="74"/>
    <n v="18.04"/>
    <x v="435"/>
    <n v="87"/>
    <n v="7.62"/>
    <n v="9.5"/>
    <n v="4"/>
    <n v="2.57"/>
    <n v="0"/>
    <x v="0"/>
  </r>
  <r>
    <x v="12"/>
    <x v="113"/>
    <x v="1"/>
    <x v="0"/>
    <x v="0"/>
    <n v="19"/>
    <x v="270"/>
    <n v="100"/>
    <n v="26.28"/>
    <n v="241.6"/>
    <n v="109"/>
    <n v="20.54"/>
    <x v="1169"/>
    <n v="112"/>
    <n v="7.2"/>
    <n v="12.6"/>
    <n v="1"/>
    <n v="3.4"/>
    <n v="3"/>
    <x v="0"/>
  </r>
  <r>
    <x v="49"/>
    <x v="147"/>
    <x v="0"/>
    <x v="0"/>
    <x v="0"/>
    <n v="25"/>
    <x v="1112"/>
    <n v="100"/>
    <n v="23.36"/>
    <n v="176.7"/>
    <n v="83"/>
    <n v="15.02"/>
    <x v="59"/>
    <n v="93"/>
    <n v="8.4700000000000006"/>
    <n v="10.199999999999999"/>
    <n v="6"/>
    <n v="2.75"/>
    <n v="2"/>
    <x v="0"/>
  </r>
  <r>
    <x v="33"/>
    <x v="49"/>
    <x v="0"/>
    <x v="0"/>
    <x v="1"/>
    <n v="0"/>
    <x v="959"/>
    <n v="93"/>
    <n v="17.63"/>
    <n v="127"/>
    <n v="107"/>
    <n v="10.8"/>
    <x v="1170"/>
    <n v="66"/>
    <n v="14.82"/>
    <n v="14.4"/>
    <n v="1"/>
    <n v="3.89"/>
    <n v="0"/>
    <x v="0"/>
  </r>
  <r>
    <x v="5"/>
    <x v="50"/>
    <x v="0"/>
    <x v="0"/>
    <x v="1"/>
    <n v="0"/>
    <x v="1171"/>
    <n v="112"/>
    <n v="23.22"/>
    <n v="209.4"/>
    <n v="81"/>
    <n v="17.8"/>
    <x v="739"/>
    <n v="78"/>
    <n v="7.25"/>
    <n v="12.2"/>
    <n v="2"/>
    <n v="3.29"/>
    <n v="4"/>
    <x v="1"/>
  </r>
  <r>
    <x v="1"/>
    <x v="37"/>
    <x v="1"/>
    <x v="0"/>
    <x v="1"/>
    <n v="0"/>
    <x v="1172"/>
    <n v="101"/>
    <n v="49.27"/>
    <n v="255.6"/>
    <n v="115"/>
    <n v="21.73"/>
    <x v="840"/>
    <n v="76"/>
    <n v="10.93"/>
    <n v="11.7"/>
    <n v="4"/>
    <n v="3.16"/>
    <n v="2"/>
    <x v="1"/>
  </r>
  <r>
    <x v="14"/>
    <x v="106"/>
    <x v="1"/>
    <x v="0"/>
    <x v="1"/>
    <n v="0"/>
    <x v="1173"/>
    <n v="85"/>
    <n v="44.35"/>
    <n v="168.5"/>
    <n v="103"/>
    <n v="14.32"/>
    <x v="199"/>
    <n v="91"/>
    <n v="8.02"/>
    <n v="13.3"/>
    <n v="5"/>
    <n v="3.59"/>
    <n v="3"/>
    <x v="0"/>
  </r>
  <r>
    <x v="24"/>
    <x v="186"/>
    <x v="2"/>
    <x v="0"/>
    <x v="1"/>
    <n v="0"/>
    <x v="1174"/>
    <n v="71"/>
    <n v="33.25"/>
    <n v="126.4"/>
    <n v="74"/>
    <n v="10.74"/>
    <x v="54"/>
    <n v="87"/>
    <n v="6.69"/>
    <n v="14.2"/>
    <n v="4"/>
    <n v="3.83"/>
    <n v="1"/>
    <x v="0"/>
  </r>
  <r>
    <x v="19"/>
    <x v="18"/>
    <x v="0"/>
    <x v="0"/>
    <x v="1"/>
    <n v="0"/>
    <x v="832"/>
    <n v="96"/>
    <n v="37.770000000000003"/>
    <n v="162.5"/>
    <n v="111"/>
    <n v="13.81"/>
    <x v="1171"/>
    <n v="120"/>
    <n v="8.32"/>
    <n v="11.9"/>
    <n v="7"/>
    <n v="3.21"/>
    <n v="4"/>
    <x v="0"/>
  </r>
  <r>
    <x v="14"/>
    <x v="167"/>
    <x v="2"/>
    <x v="1"/>
    <x v="1"/>
    <n v="0"/>
    <x v="1175"/>
    <n v="119"/>
    <n v="29.39"/>
    <n v="183"/>
    <n v="86"/>
    <n v="15.56"/>
    <x v="1172"/>
    <n v="100"/>
    <n v="10.19"/>
    <n v="9.8000000000000007"/>
    <n v="1"/>
    <n v="2.65"/>
    <n v="0"/>
    <x v="1"/>
  </r>
  <r>
    <x v="31"/>
    <x v="18"/>
    <x v="1"/>
    <x v="0"/>
    <x v="1"/>
    <n v="0"/>
    <x v="1176"/>
    <n v="109"/>
    <n v="42.47"/>
    <n v="242.4"/>
    <n v="106"/>
    <n v="20.6"/>
    <x v="1173"/>
    <n v="78"/>
    <n v="10.43"/>
    <n v="11.6"/>
    <n v="4"/>
    <n v="3.13"/>
    <n v="0"/>
    <x v="1"/>
  </r>
  <r>
    <x v="30"/>
    <x v="40"/>
    <x v="2"/>
    <x v="0"/>
    <x v="1"/>
    <n v="0"/>
    <x v="1134"/>
    <n v="84"/>
    <n v="26.27"/>
    <n v="216.2"/>
    <n v="91"/>
    <n v="18.38"/>
    <x v="1174"/>
    <n v="82"/>
    <n v="10.34"/>
    <n v="13.7"/>
    <n v="3"/>
    <n v="3.7"/>
    <n v="1"/>
    <x v="0"/>
  </r>
  <r>
    <x v="34"/>
    <x v="57"/>
    <x v="2"/>
    <x v="0"/>
    <x v="1"/>
    <n v="0"/>
    <x v="857"/>
    <n v="108"/>
    <n v="15.37"/>
    <n v="276.2"/>
    <n v="77"/>
    <n v="23.48"/>
    <x v="208"/>
    <n v="111"/>
    <n v="6.59"/>
    <n v="12.7"/>
    <n v="2"/>
    <n v="3.43"/>
    <n v="1"/>
    <x v="0"/>
  </r>
  <r>
    <x v="42"/>
    <x v="155"/>
    <x v="2"/>
    <x v="0"/>
    <x v="0"/>
    <n v="27"/>
    <x v="1177"/>
    <n v="78"/>
    <n v="45.7"/>
    <n v="246.6"/>
    <n v="89"/>
    <n v="20.96"/>
    <x v="1175"/>
    <n v="102"/>
    <n v="12.24"/>
    <n v="16.399999999999999"/>
    <n v="3"/>
    <n v="4.43"/>
    <n v="0"/>
    <x v="0"/>
  </r>
  <r>
    <x v="0"/>
    <x v="41"/>
    <x v="1"/>
    <x v="0"/>
    <x v="1"/>
    <n v="0"/>
    <x v="1178"/>
    <n v="95"/>
    <n v="18.04"/>
    <n v="157.6"/>
    <n v="113"/>
    <n v="13.4"/>
    <x v="769"/>
    <n v="69"/>
    <n v="8.66"/>
    <n v="8.1"/>
    <n v="3"/>
    <n v="2.19"/>
    <n v="1"/>
    <x v="0"/>
  </r>
  <r>
    <x v="45"/>
    <x v="47"/>
    <x v="0"/>
    <x v="0"/>
    <x v="1"/>
    <n v="0"/>
    <x v="1179"/>
    <n v="117"/>
    <n v="4.59"/>
    <n v="160.9"/>
    <n v="97"/>
    <n v="13.68"/>
    <x v="1176"/>
    <n v="96"/>
    <n v="12.58"/>
    <n v="10.7"/>
    <n v="3"/>
    <n v="2.89"/>
    <n v="3"/>
    <x v="0"/>
  </r>
  <r>
    <x v="7"/>
    <x v="60"/>
    <x v="2"/>
    <x v="0"/>
    <x v="1"/>
    <n v="0"/>
    <x v="863"/>
    <n v="112"/>
    <n v="41.65"/>
    <n v="180.4"/>
    <n v="91"/>
    <n v="15.33"/>
    <x v="720"/>
    <n v="105"/>
    <n v="11.83"/>
    <n v="9.6999999999999993"/>
    <n v="6"/>
    <n v="2.62"/>
    <n v="1"/>
    <x v="0"/>
  </r>
  <r>
    <x v="39"/>
    <x v="57"/>
    <x v="1"/>
    <x v="0"/>
    <x v="1"/>
    <n v="0"/>
    <x v="1180"/>
    <n v="85"/>
    <n v="33.44"/>
    <n v="205.9"/>
    <n v="74"/>
    <n v="17.5"/>
    <x v="1177"/>
    <n v="112"/>
    <n v="9.75"/>
    <n v="11.2"/>
    <n v="5"/>
    <n v="3.02"/>
    <n v="3"/>
    <x v="0"/>
  </r>
  <r>
    <x v="10"/>
    <x v="15"/>
    <x v="1"/>
    <x v="0"/>
    <x v="0"/>
    <n v="26"/>
    <x v="51"/>
    <n v="98"/>
    <n v="22.3"/>
    <n v="106.5"/>
    <n v="97"/>
    <n v="9.0500000000000007"/>
    <x v="203"/>
    <n v="96"/>
    <n v="9.98"/>
    <n v="10.199999999999999"/>
    <n v="6"/>
    <n v="2.75"/>
    <n v="2"/>
    <x v="0"/>
  </r>
  <r>
    <x v="49"/>
    <x v="117"/>
    <x v="1"/>
    <x v="0"/>
    <x v="0"/>
    <n v="23"/>
    <x v="1181"/>
    <n v="96"/>
    <n v="25.43"/>
    <n v="239.8"/>
    <n v="124"/>
    <n v="20.38"/>
    <x v="1178"/>
    <n v="135"/>
    <n v="13.21"/>
    <n v="7.4"/>
    <n v="4"/>
    <n v="2"/>
    <n v="2"/>
    <x v="0"/>
  </r>
  <r>
    <x v="36"/>
    <x v="67"/>
    <x v="0"/>
    <x v="0"/>
    <x v="1"/>
    <n v="0"/>
    <x v="452"/>
    <n v="70"/>
    <n v="40.770000000000003"/>
    <n v="251.8"/>
    <n v="99"/>
    <n v="21.4"/>
    <x v="830"/>
    <n v="112"/>
    <n v="7.59"/>
    <n v="10.9"/>
    <n v="10"/>
    <n v="2.94"/>
    <n v="1"/>
    <x v="0"/>
  </r>
  <r>
    <x v="0"/>
    <x v="36"/>
    <x v="1"/>
    <x v="0"/>
    <x v="0"/>
    <n v="31"/>
    <x v="130"/>
    <n v="77"/>
    <n v="24.16"/>
    <n v="193"/>
    <n v="97"/>
    <n v="16.41"/>
    <x v="942"/>
    <n v="88"/>
    <n v="11.4"/>
    <n v="11"/>
    <n v="4"/>
    <n v="2.97"/>
    <n v="1"/>
    <x v="0"/>
  </r>
  <r>
    <x v="35"/>
    <x v="131"/>
    <x v="2"/>
    <x v="0"/>
    <x v="0"/>
    <n v="31"/>
    <x v="715"/>
    <n v="99"/>
    <n v="32.81"/>
    <n v="224.8"/>
    <n v="87"/>
    <n v="19.11"/>
    <x v="183"/>
    <n v="91"/>
    <n v="8.89"/>
    <n v="10.3"/>
    <n v="8"/>
    <n v="2.78"/>
    <n v="2"/>
    <x v="0"/>
  </r>
  <r>
    <x v="49"/>
    <x v="60"/>
    <x v="0"/>
    <x v="0"/>
    <x v="1"/>
    <n v="0"/>
    <x v="1182"/>
    <n v="49"/>
    <n v="35.04"/>
    <n v="224.6"/>
    <n v="115"/>
    <n v="19.09"/>
    <x v="105"/>
    <n v="74"/>
    <n v="11.55"/>
    <n v="13"/>
    <n v="1"/>
    <n v="3.51"/>
    <n v="1"/>
    <x v="0"/>
  </r>
  <r>
    <x v="43"/>
    <x v="108"/>
    <x v="0"/>
    <x v="0"/>
    <x v="1"/>
    <n v="0"/>
    <x v="888"/>
    <n v="138"/>
    <n v="27.25"/>
    <n v="221.3"/>
    <n v="92"/>
    <n v="18.809999999999999"/>
    <x v="810"/>
    <n v="120"/>
    <n v="6.77"/>
    <n v="11.2"/>
    <n v="2"/>
    <n v="3.02"/>
    <n v="0"/>
    <x v="0"/>
  </r>
  <r>
    <x v="6"/>
    <x v="47"/>
    <x v="0"/>
    <x v="0"/>
    <x v="1"/>
    <n v="0"/>
    <x v="1183"/>
    <n v="108"/>
    <n v="33.979999999999997"/>
    <n v="288.39999999999998"/>
    <n v="80"/>
    <n v="24.51"/>
    <x v="463"/>
    <n v="103"/>
    <n v="8.1300000000000008"/>
    <n v="11.3"/>
    <n v="7"/>
    <n v="3.05"/>
    <n v="1"/>
    <x v="0"/>
  </r>
  <r>
    <x v="21"/>
    <x v="17"/>
    <x v="0"/>
    <x v="0"/>
    <x v="1"/>
    <n v="0"/>
    <x v="1184"/>
    <n v="105"/>
    <n v="36.229999999999997"/>
    <n v="206.2"/>
    <n v="108"/>
    <n v="17.53"/>
    <x v="1179"/>
    <n v="93"/>
    <n v="7.35"/>
    <n v="8.9"/>
    <n v="3"/>
    <n v="2.4"/>
    <n v="0"/>
    <x v="0"/>
  </r>
  <r>
    <x v="19"/>
    <x v="146"/>
    <x v="0"/>
    <x v="0"/>
    <x v="1"/>
    <n v="0"/>
    <x v="84"/>
    <n v="102"/>
    <n v="30.31"/>
    <n v="235"/>
    <n v="120"/>
    <n v="19.98"/>
    <x v="1180"/>
    <n v="119"/>
    <n v="10.79"/>
    <n v="10.9"/>
    <n v="1"/>
    <n v="2.94"/>
    <n v="3"/>
    <x v="0"/>
  </r>
  <r>
    <x v="13"/>
    <x v="73"/>
    <x v="2"/>
    <x v="1"/>
    <x v="1"/>
    <n v="0"/>
    <x v="1185"/>
    <n v="120"/>
    <n v="42.89"/>
    <n v="207"/>
    <n v="112"/>
    <n v="17.600000000000001"/>
    <x v="1181"/>
    <n v="95"/>
    <n v="12.81"/>
    <n v="12"/>
    <n v="5"/>
    <n v="3.24"/>
    <n v="3"/>
    <x v="1"/>
  </r>
  <r>
    <x v="39"/>
    <x v="119"/>
    <x v="0"/>
    <x v="0"/>
    <x v="1"/>
    <n v="0"/>
    <x v="1017"/>
    <n v="64"/>
    <n v="33.61"/>
    <n v="136.69999999999999"/>
    <n v="126"/>
    <n v="11.62"/>
    <x v="1143"/>
    <n v="81"/>
    <n v="11"/>
    <n v="13.2"/>
    <n v="5"/>
    <n v="3.56"/>
    <n v="4"/>
    <x v="0"/>
  </r>
  <r>
    <x v="0"/>
    <x v="28"/>
    <x v="2"/>
    <x v="0"/>
    <x v="0"/>
    <n v="29"/>
    <x v="1186"/>
    <n v="105"/>
    <n v="18.89"/>
    <n v="217.9"/>
    <n v="101"/>
    <n v="18.52"/>
    <x v="526"/>
    <n v="108"/>
    <n v="11.16"/>
    <n v="6.6"/>
    <n v="3"/>
    <n v="1.78"/>
    <n v="2"/>
    <x v="0"/>
  </r>
  <r>
    <x v="10"/>
    <x v="108"/>
    <x v="0"/>
    <x v="0"/>
    <x v="1"/>
    <n v="0"/>
    <x v="1187"/>
    <n v="86"/>
    <n v="16.41"/>
    <n v="210.2"/>
    <n v="133"/>
    <n v="17.87"/>
    <x v="1103"/>
    <n v="106"/>
    <n v="6.59"/>
    <n v="12.5"/>
    <n v="3"/>
    <n v="3.38"/>
    <n v="1"/>
    <x v="1"/>
  </r>
  <r>
    <x v="13"/>
    <x v="180"/>
    <x v="0"/>
    <x v="0"/>
    <x v="1"/>
    <n v="0"/>
    <x v="1188"/>
    <n v="78"/>
    <n v="20.96"/>
    <n v="170"/>
    <n v="85"/>
    <n v="14.45"/>
    <x v="264"/>
    <n v="78"/>
    <n v="7.47"/>
    <n v="12.7"/>
    <n v="2"/>
    <n v="3.43"/>
    <n v="1"/>
    <x v="0"/>
  </r>
  <r>
    <x v="36"/>
    <x v="102"/>
    <x v="0"/>
    <x v="0"/>
    <x v="1"/>
    <n v="0"/>
    <x v="449"/>
    <n v="108"/>
    <n v="32.93"/>
    <n v="183.2"/>
    <n v="124"/>
    <n v="15.57"/>
    <x v="1182"/>
    <n v="72"/>
    <n v="13.22"/>
    <n v="10.8"/>
    <n v="5"/>
    <n v="2.92"/>
    <n v="1"/>
    <x v="0"/>
  </r>
  <r>
    <x v="25"/>
    <x v="121"/>
    <x v="1"/>
    <x v="1"/>
    <x v="1"/>
    <n v="0"/>
    <x v="179"/>
    <n v="134"/>
    <n v="35.17"/>
    <n v="167.7"/>
    <n v="105"/>
    <n v="14.25"/>
    <x v="974"/>
    <n v="86"/>
    <n v="7.01"/>
    <n v="10.9"/>
    <n v="4"/>
    <n v="2.94"/>
    <n v="0"/>
    <x v="0"/>
  </r>
  <r>
    <x v="44"/>
    <x v="49"/>
    <x v="0"/>
    <x v="0"/>
    <x v="1"/>
    <n v="0"/>
    <x v="1176"/>
    <n v="96"/>
    <n v="42.47"/>
    <n v="261.89999999999998"/>
    <n v="92"/>
    <n v="22.26"/>
    <x v="940"/>
    <n v="108"/>
    <n v="7.51"/>
    <n v="12.7"/>
    <n v="4"/>
    <n v="3.43"/>
    <n v="3"/>
    <x v="1"/>
  </r>
  <r>
    <x v="19"/>
    <x v="39"/>
    <x v="1"/>
    <x v="0"/>
    <x v="1"/>
    <n v="0"/>
    <x v="672"/>
    <n v="102"/>
    <n v="24.48"/>
    <n v="224.7"/>
    <n v="73"/>
    <n v="19.100000000000001"/>
    <x v="89"/>
    <n v="91"/>
    <n v="10.25"/>
    <n v="10"/>
    <n v="7"/>
    <n v="2.7"/>
    <n v="1"/>
    <x v="0"/>
  </r>
  <r>
    <x v="9"/>
    <x v="64"/>
    <x v="0"/>
    <x v="0"/>
    <x v="0"/>
    <n v="33"/>
    <x v="1189"/>
    <n v="83"/>
    <n v="50.92"/>
    <n v="163.4"/>
    <n v="84"/>
    <n v="13.89"/>
    <x v="228"/>
    <n v="88"/>
    <n v="6.6"/>
    <n v="11.6"/>
    <n v="5"/>
    <n v="3.13"/>
    <n v="0"/>
    <x v="0"/>
  </r>
  <r>
    <x v="18"/>
    <x v="201"/>
    <x v="0"/>
    <x v="0"/>
    <x v="1"/>
    <n v="0"/>
    <x v="124"/>
    <n v="127"/>
    <n v="38.42"/>
    <n v="304.60000000000002"/>
    <n v="83"/>
    <n v="25.89"/>
    <x v="45"/>
    <n v="132"/>
    <n v="8.15"/>
    <n v="12.6"/>
    <n v="4"/>
    <n v="3.4"/>
    <n v="2"/>
    <x v="1"/>
  </r>
  <r>
    <x v="33"/>
    <x v="145"/>
    <x v="0"/>
    <x v="0"/>
    <x v="1"/>
    <n v="0"/>
    <x v="974"/>
    <n v="106"/>
    <n v="23.39"/>
    <n v="143.5"/>
    <n v="94"/>
    <n v="12.2"/>
    <x v="1183"/>
    <n v="110"/>
    <n v="12.32"/>
    <n v="9.6"/>
    <n v="6"/>
    <n v="2.59"/>
    <n v="2"/>
    <x v="0"/>
  </r>
  <r>
    <x v="20"/>
    <x v="61"/>
    <x v="0"/>
    <x v="1"/>
    <x v="0"/>
    <n v="26"/>
    <x v="224"/>
    <n v="121"/>
    <n v="35.99"/>
    <n v="139.19999999999999"/>
    <n v="123"/>
    <n v="11.83"/>
    <x v="228"/>
    <n v="89"/>
    <n v="6.6"/>
    <n v="11.1"/>
    <n v="3"/>
    <n v="3"/>
    <n v="1"/>
    <x v="0"/>
  </r>
  <r>
    <x v="30"/>
    <x v="121"/>
    <x v="0"/>
    <x v="0"/>
    <x v="1"/>
    <n v="0"/>
    <x v="436"/>
    <n v="80"/>
    <n v="15.25"/>
    <n v="179.8"/>
    <n v="81"/>
    <n v="15.28"/>
    <x v="336"/>
    <n v="120"/>
    <n v="6.56"/>
    <n v="9.5"/>
    <n v="4"/>
    <n v="2.57"/>
    <n v="2"/>
    <x v="0"/>
  </r>
  <r>
    <x v="19"/>
    <x v="49"/>
    <x v="1"/>
    <x v="1"/>
    <x v="1"/>
    <n v="0"/>
    <x v="1190"/>
    <n v="126"/>
    <n v="33.590000000000003"/>
    <n v="246.5"/>
    <n v="112"/>
    <n v="20.95"/>
    <x v="853"/>
    <n v="104"/>
    <n v="12.84"/>
    <n v="12.5"/>
    <n v="8"/>
    <n v="3.38"/>
    <n v="2"/>
    <x v="0"/>
  </r>
  <r>
    <x v="43"/>
    <x v="161"/>
    <x v="1"/>
    <x v="0"/>
    <x v="1"/>
    <n v="0"/>
    <x v="1191"/>
    <n v="102"/>
    <n v="45.9"/>
    <n v="256.60000000000002"/>
    <n v="111"/>
    <n v="21.81"/>
    <x v="672"/>
    <n v="104"/>
    <n v="7.58"/>
    <n v="12"/>
    <n v="5"/>
    <n v="3.24"/>
    <n v="2"/>
    <x v="1"/>
  </r>
  <r>
    <x v="13"/>
    <x v="3"/>
    <x v="0"/>
    <x v="0"/>
    <x v="1"/>
    <n v="0"/>
    <x v="597"/>
    <n v="116"/>
    <n v="38.200000000000003"/>
    <n v="192"/>
    <n v="79"/>
    <n v="16.32"/>
    <x v="173"/>
    <n v="98"/>
    <n v="9.5500000000000007"/>
    <n v="11.3"/>
    <n v="11"/>
    <n v="3.05"/>
    <n v="3"/>
    <x v="0"/>
  </r>
  <r>
    <x v="26"/>
    <x v="118"/>
    <x v="2"/>
    <x v="0"/>
    <x v="1"/>
    <n v="0"/>
    <x v="805"/>
    <n v="99"/>
    <n v="33.03"/>
    <n v="123.6"/>
    <n v="133"/>
    <n v="10.51"/>
    <x v="1184"/>
    <n v="99"/>
    <n v="10.33"/>
    <n v="10.199999999999999"/>
    <n v="2"/>
    <n v="2.75"/>
    <n v="2"/>
    <x v="0"/>
  </r>
  <r>
    <x v="15"/>
    <x v="123"/>
    <x v="2"/>
    <x v="1"/>
    <x v="1"/>
    <n v="0"/>
    <x v="1192"/>
    <n v="89"/>
    <n v="8.11"/>
    <n v="264.39999999999998"/>
    <n v="95"/>
    <n v="22.47"/>
    <x v="1185"/>
    <n v="97"/>
    <n v="10.58"/>
    <n v="13.2"/>
    <n v="3"/>
    <n v="3.56"/>
    <n v="0"/>
    <x v="1"/>
  </r>
  <r>
    <x v="45"/>
    <x v="19"/>
    <x v="0"/>
    <x v="0"/>
    <x v="1"/>
    <n v="0"/>
    <x v="1193"/>
    <n v="105"/>
    <n v="32.32"/>
    <n v="182.2"/>
    <n v="116"/>
    <n v="15.49"/>
    <x v="423"/>
    <n v="105"/>
    <n v="12.59"/>
    <n v="13"/>
    <n v="2"/>
    <n v="3.51"/>
    <n v="1"/>
    <x v="0"/>
  </r>
  <r>
    <x v="37"/>
    <x v="60"/>
    <x v="1"/>
    <x v="1"/>
    <x v="1"/>
    <n v="0"/>
    <x v="864"/>
    <n v="94"/>
    <n v="15.22"/>
    <n v="339.9"/>
    <n v="106"/>
    <n v="28.89"/>
    <x v="1186"/>
    <n v="76"/>
    <n v="7.78"/>
    <n v="7.9"/>
    <n v="1"/>
    <n v="2.13"/>
    <n v="1"/>
    <x v="1"/>
  </r>
  <r>
    <x v="11"/>
    <x v="63"/>
    <x v="0"/>
    <x v="0"/>
    <x v="1"/>
    <n v="0"/>
    <x v="1194"/>
    <n v="83"/>
    <n v="31.04"/>
    <n v="154.5"/>
    <n v="111"/>
    <n v="13.13"/>
    <x v="9"/>
    <n v="57"/>
    <n v="8.82"/>
    <n v="12.1"/>
    <n v="5"/>
    <n v="3.27"/>
    <n v="0"/>
    <x v="0"/>
  </r>
  <r>
    <x v="13"/>
    <x v="27"/>
    <x v="0"/>
    <x v="0"/>
    <x v="0"/>
    <n v="35"/>
    <x v="477"/>
    <n v="86"/>
    <n v="34.94"/>
    <n v="298.5"/>
    <n v="119"/>
    <n v="25.37"/>
    <x v="217"/>
    <n v="104"/>
    <n v="9.64"/>
    <n v="6.9"/>
    <n v="4"/>
    <n v="1.86"/>
    <n v="1"/>
    <x v="0"/>
  </r>
  <r>
    <x v="45"/>
    <x v="115"/>
    <x v="0"/>
    <x v="0"/>
    <x v="1"/>
    <n v="0"/>
    <x v="1195"/>
    <n v="82"/>
    <n v="39.36"/>
    <n v="266.89999999999998"/>
    <n v="97"/>
    <n v="22.69"/>
    <x v="1081"/>
    <n v="118"/>
    <n v="9.49"/>
    <n v="7.4"/>
    <n v="10"/>
    <n v="2"/>
    <n v="1"/>
    <x v="0"/>
  </r>
  <r>
    <x v="33"/>
    <x v="85"/>
    <x v="2"/>
    <x v="1"/>
    <x v="1"/>
    <n v="0"/>
    <x v="1196"/>
    <n v="69"/>
    <n v="42.72"/>
    <n v="252.5"/>
    <n v="96"/>
    <n v="21.46"/>
    <x v="484"/>
    <n v="112"/>
    <n v="5.32"/>
    <n v="9.9"/>
    <n v="1"/>
    <n v="2.67"/>
    <n v="3"/>
    <x v="1"/>
  </r>
  <r>
    <x v="4"/>
    <x v="31"/>
    <x v="0"/>
    <x v="0"/>
    <x v="1"/>
    <n v="0"/>
    <x v="617"/>
    <n v="103"/>
    <n v="29.1"/>
    <n v="243.5"/>
    <n v="121"/>
    <n v="20.7"/>
    <x v="991"/>
    <n v="92"/>
    <n v="8.02"/>
    <n v="13"/>
    <n v="3"/>
    <n v="3.51"/>
    <n v="2"/>
    <x v="0"/>
  </r>
  <r>
    <x v="31"/>
    <x v="64"/>
    <x v="2"/>
    <x v="0"/>
    <x v="1"/>
    <n v="0"/>
    <x v="1001"/>
    <n v="94"/>
    <n v="22.92"/>
    <n v="204.1"/>
    <n v="106"/>
    <n v="17.350000000000001"/>
    <x v="892"/>
    <n v="109"/>
    <n v="10.73"/>
    <n v="6.7"/>
    <n v="8"/>
    <n v="1.81"/>
    <n v="1"/>
    <x v="0"/>
  </r>
  <r>
    <x v="6"/>
    <x v="184"/>
    <x v="0"/>
    <x v="0"/>
    <x v="1"/>
    <n v="0"/>
    <x v="786"/>
    <n v="114"/>
    <n v="32.54"/>
    <n v="168.5"/>
    <n v="138"/>
    <n v="14.32"/>
    <x v="1187"/>
    <n v="99"/>
    <n v="4.92"/>
    <n v="10.3"/>
    <n v="3"/>
    <n v="2.78"/>
    <n v="1"/>
    <x v="0"/>
  </r>
  <r>
    <x v="47"/>
    <x v="166"/>
    <x v="0"/>
    <x v="0"/>
    <x v="1"/>
    <n v="0"/>
    <x v="990"/>
    <n v="65"/>
    <n v="29.67"/>
    <n v="197.4"/>
    <n v="116"/>
    <n v="16.78"/>
    <x v="1188"/>
    <n v="86"/>
    <n v="10.73"/>
    <n v="10.6"/>
    <n v="2"/>
    <n v="2.86"/>
    <n v="0"/>
    <x v="0"/>
  </r>
  <r>
    <x v="11"/>
    <x v="58"/>
    <x v="0"/>
    <x v="0"/>
    <x v="1"/>
    <n v="0"/>
    <x v="1197"/>
    <n v="125"/>
    <n v="30.16"/>
    <n v="226.2"/>
    <n v="104"/>
    <n v="19.23"/>
    <x v="1189"/>
    <n v="72"/>
    <n v="11.43"/>
    <n v="10.9"/>
    <n v="4"/>
    <n v="2.94"/>
    <n v="0"/>
    <x v="0"/>
  </r>
  <r>
    <x v="37"/>
    <x v="70"/>
    <x v="2"/>
    <x v="0"/>
    <x v="1"/>
    <n v="0"/>
    <x v="538"/>
    <n v="89"/>
    <n v="30.96"/>
    <n v="211.5"/>
    <n v="104"/>
    <n v="17.98"/>
    <x v="581"/>
    <n v="124"/>
    <n v="9.33"/>
    <n v="6.8"/>
    <n v="1"/>
    <n v="1.84"/>
    <n v="1"/>
    <x v="0"/>
  </r>
  <r>
    <x v="43"/>
    <x v="19"/>
    <x v="1"/>
    <x v="0"/>
    <x v="1"/>
    <n v="0"/>
    <x v="497"/>
    <n v="85"/>
    <n v="37.81"/>
    <n v="165.4"/>
    <n v="76"/>
    <n v="14.06"/>
    <x v="350"/>
    <n v="97"/>
    <n v="9.3800000000000008"/>
    <n v="11.2"/>
    <n v="4"/>
    <n v="3.02"/>
    <n v="0"/>
    <x v="0"/>
  </r>
  <r>
    <x v="30"/>
    <x v="67"/>
    <x v="0"/>
    <x v="0"/>
    <x v="1"/>
    <n v="0"/>
    <x v="206"/>
    <n v="68"/>
    <n v="28.03"/>
    <n v="210.4"/>
    <n v="86"/>
    <n v="17.88"/>
    <x v="1018"/>
    <n v="104"/>
    <n v="10.32"/>
    <n v="7.8"/>
    <n v="4"/>
    <n v="2.11"/>
    <n v="2"/>
    <x v="0"/>
  </r>
  <r>
    <x v="0"/>
    <x v="143"/>
    <x v="0"/>
    <x v="0"/>
    <x v="1"/>
    <n v="0"/>
    <x v="1164"/>
    <n v="58"/>
    <n v="32.909999999999997"/>
    <n v="148.69999999999999"/>
    <n v="115"/>
    <n v="12.64"/>
    <x v="904"/>
    <n v="105"/>
    <n v="12.71"/>
    <n v="13.1"/>
    <n v="1"/>
    <n v="3.54"/>
    <n v="2"/>
    <x v="0"/>
  </r>
  <r>
    <x v="19"/>
    <x v="62"/>
    <x v="2"/>
    <x v="0"/>
    <x v="1"/>
    <n v="0"/>
    <x v="1198"/>
    <n v="121"/>
    <n v="17.190000000000001"/>
    <n v="263.2"/>
    <n v="110"/>
    <n v="22.37"/>
    <x v="1190"/>
    <n v="74"/>
    <n v="6.2"/>
    <n v="7.3"/>
    <n v="5"/>
    <n v="1.97"/>
    <n v="0"/>
    <x v="0"/>
  </r>
  <r>
    <x v="36"/>
    <x v="21"/>
    <x v="0"/>
    <x v="0"/>
    <x v="0"/>
    <n v="24"/>
    <x v="1199"/>
    <n v="88"/>
    <n v="15.69"/>
    <n v="193.1"/>
    <n v="98"/>
    <n v="16.41"/>
    <x v="1191"/>
    <n v="119"/>
    <n v="4.47"/>
    <n v="11.6"/>
    <n v="3"/>
    <n v="3.13"/>
    <n v="2"/>
    <x v="0"/>
  </r>
  <r>
    <x v="43"/>
    <x v="4"/>
    <x v="0"/>
    <x v="0"/>
    <x v="1"/>
    <n v="0"/>
    <x v="1200"/>
    <n v="128"/>
    <n v="28.71"/>
    <n v="123.9"/>
    <n v="99"/>
    <n v="10.53"/>
    <x v="1192"/>
    <n v="105"/>
    <n v="11.98"/>
    <n v="2.9"/>
    <n v="7"/>
    <n v="0.78"/>
    <n v="2"/>
    <x v="0"/>
  </r>
  <r>
    <x v="38"/>
    <x v="68"/>
    <x v="2"/>
    <x v="0"/>
    <x v="0"/>
    <n v="29"/>
    <x v="139"/>
    <n v="102"/>
    <n v="37.26"/>
    <n v="206"/>
    <n v="109"/>
    <n v="17.510000000000002"/>
    <x v="410"/>
    <n v="117"/>
    <n v="8.66"/>
    <n v="15"/>
    <n v="5"/>
    <n v="4.05"/>
    <n v="1"/>
    <x v="0"/>
  </r>
  <r>
    <x v="25"/>
    <x v="51"/>
    <x v="2"/>
    <x v="0"/>
    <x v="1"/>
    <n v="0"/>
    <x v="1201"/>
    <n v="101"/>
    <n v="24.91"/>
    <n v="284.5"/>
    <n v="142"/>
    <n v="24.18"/>
    <x v="355"/>
    <n v="98"/>
    <n v="7.92"/>
    <n v="14"/>
    <n v="6"/>
    <n v="3.78"/>
    <n v="3"/>
    <x v="0"/>
  </r>
  <r>
    <x v="12"/>
    <x v="73"/>
    <x v="0"/>
    <x v="0"/>
    <x v="0"/>
    <n v="31"/>
    <x v="223"/>
    <n v="116"/>
    <n v="29.29"/>
    <n v="266.2"/>
    <n v="91"/>
    <n v="22.63"/>
    <x v="1022"/>
    <n v="90"/>
    <n v="10.27"/>
    <n v="11.8"/>
    <n v="5"/>
    <n v="3.19"/>
    <n v="1"/>
    <x v="0"/>
  </r>
  <r>
    <x v="14"/>
    <x v="49"/>
    <x v="0"/>
    <x v="0"/>
    <x v="1"/>
    <n v="0"/>
    <x v="1202"/>
    <n v="143"/>
    <n v="32.450000000000003"/>
    <n v="149.69999999999999"/>
    <n v="72"/>
    <n v="12.72"/>
    <x v="909"/>
    <n v="87"/>
    <n v="8.61"/>
    <n v="13"/>
    <n v="3"/>
    <n v="3.51"/>
    <n v="1"/>
    <x v="0"/>
  </r>
  <r>
    <x v="36"/>
    <x v="70"/>
    <x v="0"/>
    <x v="0"/>
    <x v="1"/>
    <n v="0"/>
    <x v="143"/>
    <n v="74"/>
    <n v="39.46"/>
    <n v="327.10000000000002"/>
    <n v="88"/>
    <n v="27.8"/>
    <x v="528"/>
    <n v="119"/>
    <n v="10.19"/>
    <n v="10.9"/>
    <n v="2"/>
    <n v="2.94"/>
    <n v="3"/>
    <x v="1"/>
  </r>
  <r>
    <x v="34"/>
    <x v="120"/>
    <x v="0"/>
    <x v="0"/>
    <x v="1"/>
    <n v="0"/>
    <x v="265"/>
    <n v="124"/>
    <n v="28.76"/>
    <n v="173.3"/>
    <n v="108"/>
    <n v="14.73"/>
    <x v="512"/>
    <n v="64"/>
    <n v="9.74"/>
    <n v="12.4"/>
    <n v="4"/>
    <n v="3.35"/>
    <n v="4"/>
    <x v="1"/>
  </r>
  <r>
    <x v="30"/>
    <x v="75"/>
    <x v="2"/>
    <x v="0"/>
    <x v="1"/>
    <n v="0"/>
    <x v="1203"/>
    <n v="107"/>
    <n v="21.05"/>
    <n v="319"/>
    <n v="125"/>
    <n v="27.12"/>
    <x v="1193"/>
    <n v="78"/>
    <n v="10.69"/>
    <n v="7.3"/>
    <n v="4"/>
    <n v="1.97"/>
    <n v="2"/>
    <x v="0"/>
  </r>
  <r>
    <x v="8"/>
    <x v="76"/>
    <x v="2"/>
    <x v="0"/>
    <x v="1"/>
    <n v="0"/>
    <x v="1204"/>
    <n v="117"/>
    <n v="16.32"/>
    <n v="177"/>
    <n v="68"/>
    <n v="15.05"/>
    <x v="524"/>
    <n v="127"/>
    <n v="7.3"/>
    <n v="9.6999999999999993"/>
    <n v="4"/>
    <n v="2.62"/>
    <n v="3"/>
    <x v="0"/>
  </r>
  <r>
    <x v="33"/>
    <x v="105"/>
    <x v="1"/>
    <x v="0"/>
    <x v="0"/>
    <n v="27"/>
    <x v="1205"/>
    <n v="106"/>
    <n v="15.88"/>
    <n v="252"/>
    <n v="92"/>
    <n v="21.42"/>
    <x v="312"/>
    <n v="104"/>
    <n v="8.5"/>
    <n v="10.9"/>
    <n v="1"/>
    <n v="2.94"/>
    <n v="1"/>
    <x v="0"/>
  </r>
  <r>
    <x v="8"/>
    <x v="48"/>
    <x v="0"/>
    <x v="0"/>
    <x v="1"/>
    <n v="0"/>
    <x v="1206"/>
    <n v="130"/>
    <n v="15.4"/>
    <n v="170.6"/>
    <n v="100"/>
    <n v="14.5"/>
    <x v="1194"/>
    <n v="74"/>
    <n v="6.18"/>
    <n v="5.4"/>
    <n v="9"/>
    <n v="1.46"/>
    <n v="1"/>
    <x v="0"/>
  </r>
  <r>
    <x v="11"/>
    <x v="26"/>
    <x v="2"/>
    <x v="0"/>
    <x v="1"/>
    <n v="0"/>
    <x v="1207"/>
    <n v="81"/>
    <n v="25.99"/>
    <n v="256.60000000000002"/>
    <n v="82"/>
    <n v="21.81"/>
    <x v="1195"/>
    <n v="112"/>
    <n v="7.81"/>
    <n v="5.3"/>
    <n v="6"/>
    <n v="1.43"/>
    <n v="2"/>
    <x v="0"/>
  </r>
  <r>
    <x v="29"/>
    <x v="27"/>
    <x v="1"/>
    <x v="1"/>
    <x v="0"/>
    <n v="29"/>
    <x v="1208"/>
    <n v="98"/>
    <n v="14.48"/>
    <n v="230.4"/>
    <n v="85"/>
    <n v="19.579999999999998"/>
    <x v="498"/>
    <n v="104"/>
    <n v="10.96"/>
    <n v="9"/>
    <n v="3"/>
    <n v="2.4300000000000002"/>
    <n v="2"/>
    <x v="0"/>
  </r>
  <r>
    <x v="42"/>
    <x v="90"/>
    <x v="0"/>
    <x v="0"/>
    <x v="0"/>
    <n v="34"/>
    <x v="214"/>
    <n v="72"/>
    <n v="27.2"/>
    <n v="184.5"/>
    <n v="119"/>
    <n v="15.68"/>
    <x v="607"/>
    <n v="101"/>
    <n v="9.3699999999999992"/>
    <n v="6.1"/>
    <n v="10"/>
    <n v="1.65"/>
    <n v="1"/>
    <x v="0"/>
  </r>
  <r>
    <x v="0"/>
    <x v="19"/>
    <x v="0"/>
    <x v="0"/>
    <x v="0"/>
    <n v="10"/>
    <x v="1209"/>
    <n v="54"/>
    <n v="31.09"/>
    <n v="292.39999999999998"/>
    <n v="68"/>
    <n v="24.85"/>
    <x v="1196"/>
    <n v="116"/>
    <n v="6.4"/>
    <n v="11.5"/>
    <n v="4"/>
    <n v="3.11"/>
    <n v="0"/>
    <x v="0"/>
  </r>
  <r>
    <x v="34"/>
    <x v="77"/>
    <x v="0"/>
    <x v="0"/>
    <x v="1"/>
    <n v="0"/>
    <x v="1210"/>
    <n v="105"/>
    <n v="41"/>
    <n v="174.3"/>
    <n v="85"/>
    <n v="14.82"/>
    <x v="82"/>
    <n v="59"/>
    <n v="11.04"/>
    <n v="8.5"/>
    <n v="4"/>
    <n v="2.2999999999999998"/>
    <n v="2"/>
    <x v="0"/>
  </r>
  <r>
    <x v="6"/>
    <x v="4"/>
    <x v="2"/>
    <x v="0"/>
    <x v="1"/>
    <n v="0"/>
    <x v="943"/>
    <n v="142"/>
    <n v="30.12"/>
    <n v="123.5"/>
    <n v="88"/>
    <n v="10.5"/>
    <x v="1197"/>
    <n v="51"/>
    <n v="9.59"/>
    <n v="8.4"/>
    <n v="6"/>
    <n v="2.27"/>
    <n v="1"/>
    <x v="0"/>
  </r>
  <r>
    <x v="11"/>
    <x v="43"/>
    <x v="2"/>
    <x v="0"/>
    <x v="1"/>
    <n v="0"/>
    <x v="864"/>
    <n v="128"/>
    <n v="15.22"/>
    <n v="180.8"/>
    <n v="137"/>
    <n v="15.37"/>
    <x v="1106"/>
    <n v="94"/>
    <n v="8.69"/>
    <n v="14"/>
    <n v="3"/>
    <n v="3.78"/>
    <n v="2"/>
    <x v="0"/>
  </r>
  <r>
    <x v="44"/>
    <x v="126"/>
    <x v="0"/>
    <x v="1"/>
    <x v="0"/>
    <n v="16"/>
    <x v="110"/>
    <n v="72"/>
    <n v="34.049999999999997"/>
    <n v="197.8"/>
    <n v="91"/>
    <n v="16.809999999999999"/>
    <x v="1198"/>
    <n v="92"/>
    <n v="6.8"/>
    <n v="10.4"/>
    <n v="3"/>
    <n v="2.81"/>
    <n v="1"/>
    <x v="0"/>
  </r>
  <r>
    <x v="48"/>
    <x v="35"/>
    <x v="2"/>
    <x v="1"/>
    <x v="1"/>
    <n v="0"/>
    <x v="531"/>
    <n v="103"/>
    <n v="24.65"/>
    <n v="294.3"/>
    <n v="93"/>
    <n v="25.02"/>
    <x v="464"/>
    <n v="120"/>
    <n v="10.79"/>
    <n v="11"/>
    <n v="2"/>
    <n v="2.97"/>
    <n v="4"/>
    <x v="1"/>
  </r>
  <r>
    <x v="42"/>
    <x v="47"/>
    <x v="2"/>
    <x v="0"/>
    <x v="1"/>
    <n v="0"/>
    <x v="297"/>
    <n v="99"/>
    <n v="27.12"/>
    <n v="119.7"/>
    <n v="149"/>
    <n v="10.17"/>
    <x v="671"/>
    <n v="126"/>
    <n v="7.83"/>
    <n v="6.8"/>
    <n v="3"/>
    <n v="1.84"/>
    <n v="2"/>
    <x v="0"/>
  </r>
  <r>
    <x v="7"/>
    <x v="77"/>
    <x v="0"/>
    <x v="0"/>
    <x v="1"/>
    <n v="0"/>
    <x v="853"/>
    <n v="106"/>
    <n v="25.81"/>
    <n v="138"/>
    <n v="126"/>
    <n v="11.73"/>
    <x v="1152"/>
    <n v="112"/>
    <n v="10.51"/>
    <n v="11.2"/>
    <n v="8"/>
    <n v="3.02"/>
    <n v="3"/>
    <x v="0"/>
  </r>
  <r>
    <x v="13"/>
    <x v="93"/>
    <x v="1"/>
    <x v="0"/>
    <x v="1"/>
    <n v="0"/>
    <x v="295"/>
    <n v="120"/>
    <n v="29.95"/>
    <n v="236"/>
    <n v="138"/>
    <n v="20.059999999999999"/>
    <x v="1199"/>
    <n v="104"/>
    <n v="6.86"/>
    <n v="10.6"/>
    <n v="4"/>
    <n v="2.86"/>
    <n v="1"/>
    <x v="0"/>
  </r>
  <r>
    <x v="35"/>
    <x v="123"/>
    <x v="1"/>
    <x v="0"/>
    <x v="1"/>
    <n v="0"/>
    <x v="1211"/>
    <n v="95"/>
    <n v="25.86"/>
    <n v="121"/>
    <n v="105"/>
    <n v="10.29"/>
    <x v="771"/>
    <n v="126"/>
    <n v="8.91"/>
    <n v="9.8000000000000007"/>
    <n v="5"/>
    <n v="2.65"/>
    <n v="0"/>
    <x v="0"/>
  </r>
  <r>
    <x v="29"/>
    <x v="131"/>
    <x v="1"/>
    <x v="0"/>
    <x v="1"/>
    <n v="0"/>
    <x v="534"/>
    <n v="122"/>
    <n v="27.42"/>
    <n v="220.6"/>
    <n v="95"/>
    <n v="18.75"/>
    <x v="400"/>
    <n v="104"/>
    <n v="10.11"/>
    <n v="9.6"/>
    <n v="3"/>
    <n v="2.59"/>
    <n v="1"/>
    <x v="0"/>
  </r>
  <r>
    <x v="27"/>
    <x v="78"/>
    <x v="2"/>
    <x v="1"/>
    <x v="1"/>
    <n v="0"/>
    <x v="237"/>
    <n v="78"/>
    <n v="29.19"/>
    <n v="144.5"/>
    <n v="86"/>
    <n v="12.28"/>
    <x v="608"/>
    <n v="106"/>
    <n v="7.11"/>
    <n v="6.8"/>
    <n v="3"/>
    <n v="1.84"/>
    <n v="3"/>
    <x v="0"/>
  </r>
  <r>
    <x v="30"/>
    <x v="144"/>
    <x v="0"/>
    <x v="0"/>
    <x v="1"/>
    <n v="0"/>
    <x v="1212"/>
    <n v="110"/>
    <n v="47.41"/>
    <n v="190.2"/>
    <n v="67"/>
    <n v="16.170000000000002"/>
    <x v="224"/>
    <n v="84"/>
    <n v="11.48"/>
    <n v="11.7"/>
    <n v="7"/>
    <n v="3.16"/>
    <n v="0"/>
    <x v="1"/>
  </r>
  <r>
    <x v="49"/>
    <x v="126"/>
    <x v="0"/>
    <x v="0"/>
    <x v="0"/>
    <n v="27"/>
    <x v="21"/>
    <n v="121"/>
    <n v="36.21"/>
    <n v="226.2"/>
    <n v="101"/>
    <n v="19.23"/>
    <x v="1200"/>
    <n v="99"/>
    <n v="8.5399999999999991"/>
    <n v="11.1"/>
    <n v="3"/>
    <n v="3"/>
    <n v="4"/>
    <x v="0"/>
  </r>
  <r>
    <x v="14"/>
    <x v="28"/>
    <x v="0"/>
    <x v="0"/>
    <x v="1"/>
    <n v="0"/>
    <x v="169"/>
    <n v="121"/>
    <n v="36.92"/>
    <n v="303.39999999999998"/>
    <n v="73"/>
    <n v="25.79"/>
    <x v="801"/>
    <n v="71"/>
    <n v="8.8699999999999992"/>
    <n v="12.4"/>
    <n v="2"/>
    <n v="3.35"/>
    <n v="0"/>
    <x v="1"/>
  </r>
  <r>
    <x v="49"/>
    <x v="53"/>
    <x v="0"/>
    <x v="0"/>
    <x v="1"/>
    <n v="0"/>
    <x v="520"/>
    <n v="111"/>
    <n v="29.9"/>
    <n v="285.2"/>
    <n v="115"/>
    <n v="24.24"/>
    <x v="426"/>
    <n v="122"/>
    <n v="6.79"/>
    <n v="13"/>
    <n v="7"/>
    <n v="3.51"/>
    <n v="1"/>
    <x v="0"/>
  </r>
  <r>
    <x v="25"/>
    <x v="142"/>
    <x v="0"/>
    <x v="0"/>
    <x v="1"/>
    <n v="0"/>
    <x v="1213"/>
    <n v="107"/>
    <n v="40.61"/>
    <n v="187.2"/>
    <n v="88"/>
    <n v="15.91"/>
    <x v="1138"/>
    <n v="84"/>
    <n v="8.15"/>
    <n v="11.8"/>
    <n v="3"/>
    <n v="3.19"/>
    <n v="2"/>
    <x v="0"/>
  </r>
  <r>
    <x v="28"/>
    <x v="43"/>
    <x v="1"/>
    <x v="0"/>
    <x v="1"/>
    <n v="0"/>
    <x v="922"/>
    <n v="94"/>
    <n v="22.66"/>
    <n v="247.8"/>
    <n v="126"/>
    <n v="21.06"/>
    <x v="1144"/>
    <n v="78"/>
    <n v="9.86"/>
    <n v="11.3"/>
    <n v="5"/>
    <n v="3.05"/>
    <n v="5"/>
    <x v="1"/>
  </r>
  <r>
    <x v="29"/>
    <x v="137"/>
    <x v="0"/>
    <x v="0"/>
    <x v="1"/>
    <n v="0"/>
    <x v="943"/>
    <n v="72"/>
    <n v="30.12"/>
    <n v="248.9"/>
    <n v="105"/>
    <n v="21.16"/>
    <x v="1201"/>
    <n v="87"/>
    <n v="9.0399999999999991"/>
    <n v="8.6"/>
    <n v="7"/>
    <n v="2.3199999999999998"/>
    <n v="3"/>
    <x v="0"/>
  </r>
  <r>
    <x v="15"/>
    <x v="64"/>
    <x v="0"/>
    <x v="0"/>
    <x v="1"/>
    <n v="0"/>
    <x v="6"/>
    <n v="103"/>
    <n v="31.37"/>
    <n v="209"/>
    <n v="86"/>
    <n v="17.77"/>
    <x v="378"/>
    <n v="70"/>
    <n v="7.64"/>
    <n v="10.199999999999999"/>
    <n v="6"/>
    <n v="2.75"/>
    <n v="2"/>
    <x v="0"/>
  </r>
  <r>
    <x v="22"/>
    <x v="35"/>
    <x v="0"/>
    <x v="0"/>
    <x v="0"/>
    <n v="24"/>
    <x v="884"/>
    <n v="109"/>
    <n v="29.94"/>
    <n v="159.4"/>
    <n v="81"/>
    <n v="13.55"/>
    <x v="1202"/>
    <n v="94"/>
    <n v="12.11"/>
    <n v="12.1"/>
    <n v="9"/>
    <n v="3.27"/>
    <n v="0"/>
    <x v="0"/>
  </r>
  <r>
    <x v="12"/>
    <x v="169"/>
    <x v="0"/>
    <x v="0"/>
    <x v="1"/>
    <n v="0"/>
    <x v="1145"/>
    <n v="108"/>
    <n v="34.799999999999997"/>
    <n v="143.1"/>
    <n v="105"/>
    <n v="12.16"/>
    <x v="975"/>
    <n v="84"/>
    <n v="7.46"/>
    <n v="11"/>
    <n v="4"/>
    <n v="2.97"/>
    <n v="6"/>
    <x v="0"/>
  </r>
  <r>
    <x v="0"/>
    <x v="90"/>
    <x v="2"/>
    <x v="0"/>
    <x v="1"/>
    <n v="0"/>
    <x v="694"/>
    <n v="80"/>
    <n v="24.41"/>
    <n v="134.30000000000001"/>
    <n v="65"/>
    <n v="11.42"/>
    <x v="1159"/>
    <n v="84"/>
    <n v="9.6999999999999993"/>
    <n v="15.5"/>
    <n v="5"/>
    <n v="4.1900000000000004"/>
    <n v="2"/>
    <x v="0"/>
  </r>
  <r>
    <x v="21"/>
    <x v="67"/>
    <x v="1"/>
    <x v="0"/>
    <x v="1"/>
    <n v="0"/>
    <x v="70"/>
    <n v="93"/>
    <n v="30.48"/>
    <n v="188.8"/>
    <n v="65"/>
    <n v="16.05"/>
    <x v="73"/>
    <n v="88"/>
    <n v="11.39"/>
    <n v="12.1"/>
    <n v="5"/>
    <n v="3.27"/>
    <n v="1"/>
    <x v="0"/>
  </r>
  <r>
    <x v="3"/>
    <x v="64"/>
    <x v="0"/>
    <x v="0"/>
    <x v="1"/>
    <n v="0"/>
    <x v="1214"/>
    <n v="100"/>
    <n v="23.34"/>
    <n v="212.2"/>
    <n v="129"/>
    <n v="18.04"/>
    <x v="783"/>
    <n v="92"/>
    <n v="6.87"/>
    <n v="10.5"/>
    <n v="2"/>
    <n v="2.84"/>
    <n v="1"/>
    <x v="0"/>
  </r>
  <r>
    <x v="18"/>
    <x v="70"/>
    <x v="1"/>
    <x v="0"/>
    <x v="1"/>
    <n v="0"/>
    <x v="1117"/>
    <n v="92"/>
    <n v="40.43"/>
    <n v="223.5"/>
    <n v="155"/>
    <n v="19"/>
    <x v="326"/>
    <n v="90"/>
    <n v="9.7799999999999994"/>
    <n v="10.199999999999999"/>
    <n v="6"/>
    <n v="2.75"/>
    <n v="2"/>
    <x v="0"/>
  </r>
  <r>
    <x v="27"/>
    <x v="62"/>
    <x v="2"/>
    <x v="0"/>
    <x v="1"/>
    <n v="0"/>
    <x v="1215"/>
    <n v="92"/>
    <n v="34.630000000000003"/>
    <n v="216.4"/>
    <n v="97"/>
    <n v="18.39"/>
    <x v="1133"/>
    <n v="66"/>
    <n v="6.94"/>
    <n v="7.6"/>
    <n v="5"/>
    <n v="2.0499999999999998"/>
    <n v="2"/>
    <x v="0"/>
  </r>
  <r>
    <x v="0"/>
    <x v="82"/>
    <x v="0"/>
    <x v="0"/>
    <x v="0"/>
    <n v="25"/>
    <x v="458"/>
    <n v="95"/>
    <n v="32.520000000000003"/>
    <n v="250.7"/>
    <n v="136"/>
    <n v="21.31"/>
    <x v="116"/>
    <n v="86"/>
    <n v="11.22"/>
    <n v="17.600000000000001"/>
    <n v="5"/>
    <n v="4.75"/>
    <n v="2"/>
    <x v="0"/>
  </r>
  <r>
    <x v="33"/>
    <x v="143"/>
    <x v="2"/>
    <x v="1"/>
    <x v="1"/>
    <n v="0"/>
    <x v="646"/>
    <n v="141"/>
    <n v="35.549999999999997"/>
    <n v="205"/>
    <n v="93"/>
    <n v="17.43"/>
    <x v="1203"/>
    <n v="111"/>
    <n v="5.37"/>
    <n v="7.8"/>
    <n v="3"/>
    <n v="2.11"/>
    <n v="2"/>
    <x v="0"/>
  </r>
  <r>
    <x v="40"/>
    <x v="103"/>
    <x v="2"/>
    <x v="0"/>
    <x v="0"/>
    <n v="33"/>
    <x v="1216"/>
    <n v="104"/>
    <n v="15.1"/>
    <n v="109.6"/>
    <n v="94"/>
    <n v="9.32"/>
    <x v="413"/>
    <n v="107"/>
    <n v="7.77"/>
    <n v="7.1"/>
    <n v="9"/>
    <n v="1.92"/>
    <n v="3"/>
    <x v="0"/>
  </r>
  <r>
    <x v="12"/>
    <x v="130"/>
    <x v="2"/>
    <x v="0"/>
    <x v="1"/>
    <n v="0"/>
    <x v="314"/>
    <n v="88"/>
    <n v="16.52"/>
    <n v="155.6"/>
    <n v="85"/>
    <n v="13.23"/>
    <x v="809"/>
    <n v="105"/>
    <n v="11.77"/>
    <n v="12.4"/>
    <n v="5"/>
    <n v="3.35"/>
    <n v="0"/>
    <x v="0"/>
  </r>
  <r>
    <x v="34"/>
    <x v="121"/>
    <x v="2"/>
    <x v="0"/>
    <x v="1"/>
    <n v="0"/>
    <x v="1217"/>
    <n v="96"/>
    <n v="23.44"/>
    <n v="192.6"/>
    <n v="63"/>
    <n v="16.37"/>
    <x v="633"/>
    <n v="125"/>
    <n v="11.51"/>
    <n v="11"/>
    <n v="5"/>
    <n v="2.97"/>
    <n v="1"/>
    <x v="0"/>
  </r>
  <r>
    <x v="6"/>
    <x v="76"/>
    <x v="2"/>
    <x v="0"/>
    <x v="1"/>
    <n v="0"/>
    <x v="1218"/>
    <n v="112"/>
    <n v="38.130000000000003"/>
    <n v="185.7"/>
    <n v="103"/>
    <n v="15.78"/>
    <x v="1204"/>
    <n v="83"/>
    <n v="7.17"/>
    <n v="10"/>
    <n v="1"/>
    <n v="2.7"/>
    <n v="2"/>
    <x v="0"/>
  </r>
  <r>
    <x v="8"/>
    <x v="6"/>
    <x v="1"/>
    <x v="0"/>
    <x v="0"/>
    <n v="13"/>
    <x v="228"/>
    <n v="65"/>
    <n v="35.29"/>
    <n v="152.69999999999999"/>
    <n v="77"/>
    <n v="12.98"/>
    <x v="299"/>
    <n v="95"/>
    <n v="10.48"/>
    <n v="9.6999999999999993"/>
    <n v="3"/>
    <n v="2.62"/>
    <n v="1"/>
    <x v="0"/>
  </r>
  <r>
    <x v="45"/>
    <x v="59"/>
    <x v="2"/>
    <x v="0"/>
    <x v="1"/>
    <n v="0"/>
    <x v="1219"/>
    <n v="95"/>
    <n v="45.58"/>
    <n v="120.5"/>
    <n v="126"/>
    <n v="10.24"/>
    <x v="97"/>
    <n v="121"/>
    <n v="9.94"/>
    <n v="14.4"/>
    <n v="6"/>
    <n v="3.89"/>
    <n v="2"/>
    <x v="0"/>
  </r>
  <r>
    <x v="37"/>
    <x v="105"/>
    <x v="0"/>
    <x v="0"/>
    <x v="1"/>
    <n v="0"/>
    <x v="3"/>
    <n v="61"/>
    <n v="28.34"/>
    <n v="179.3"/>
    <n v="88"/>
    <n v="15.24"/>
    <x v="509"/>
    <n v="131"/>
    <n v="10.92"/>
    <n v="6.8"/>
    <n v="7"/>
    <n v="1.84"/>
    <n v="4"/>
    <x v="1"/>
  </r>
  <r>
    <x v="44"/>
    <x v="72"/>
    <x v="1"/>
    <x v="0"/>
    <x v="1"/>
    <n v="0"/>
    <x v="1220"/>
    <n v="104"/>
    <n v="45.41"/>
    <n v="180.4"/>
    <n v="131"/>
    <n v="15.33"/>
    <x v="1104"/>
    <n v="106"/>
    <n v="10.38"/>
    <n v="17.3"/>
    <n v="4"/>
    <n v="4.67"/>
    <n v="1"/>
    <x v="1"/>
  </r>
  <r>
    <x v="15"/>
    <x v="110"/>
    <x v="0"/>
    <x v="0"/>
    <x v="1"/>
    <n v="0"/>
    <x v="196"/>
    <n v="108"/>
    <n v="30.91"/>
    <n v="198.6"/>
    <n v="148"/>
    <n v="16.88"/>
    <x v="494"/>
    <n v="96"/>
    <n v="9.3000000000000007"/>
    <n v="9.3000000000000007"/>
    <n v="3"/>
    <n v="2.5099999999999998"/>
    <n v="2"/>
    <x v="0"/>
  </r>
  <r>
    <x v="19"/>
    <x v="26"/>
    <x v="0"/>
    <x v="0"/>
    <x v="1"/>
    <n v="0"/>
    <x v="141"/>
    <n v="80"/>
    <n v="25.01"/>
    <n v="199.7"/>
    <n v="100"/>
    <n v="16.97"/>
    <x v="1126"/>
    <n v="106"/>
    <n v="7.23"/>
    <n v="13.7"/>
    <n v="7"/>
    <n v="3.7"/>
    <n v="0"/>
    <x v="0"/>
  </r>
  <r>
    <x v="34"/>
    <x v="80"/>
    <x v="0"/>
    <x v="0"/>
    <x v="0"/>
    <n v="29"/>
    <x v="1221"/>
    <n v="115"/>
    <n v="6.41"/>
    <n v="144.1"/>
    <n v="111"/>
    <n v="12.25"/>
    <x v="189"/>
    <n v="101"/>
    <n v="10.199999999999999"/>
    <n v="4.9000000000000004"/>
    <n v="3"/>
    <n v="1.32"/>
    <n v="1"/>
    <x v="0"/>
  </r>
  <r>
    <x v="16"/>
    <x v="192"/>
    <x v="0"/>
    <x v="0"/>
    <x v="1"/>
    <n v="0"/>
    <x v="1222"/>
    <n v="88"/>
    <n v="31.45"/>
    <n v="224.9"/>
    <n v="98"/>
    <n v="19.12"/>
    <x v="315"/>
    <n v="105"/>
    <n v="9.56"/>
    <n v="11.4"/>
    <n v="3"/>
    <n v="3.08"/>
    <n v="2"/>
    <x v="0"/>
  </r>
  <r>
    <x v="26"/>
    <x v="58"/>
    <x v="0"/>
    <x v="0"/>
    <x v="1"/>
    <n v="0"/>
    <x v="450"/>
    <n v="108"/>
    <n v="26.59"/>
    <n v="171"/>
    <n v="116"/>
    <n v="14.54"/>
    <x v="620"/>
    <n v="96"/>
    <n v="8.82"/>
    <n v="8.6"/>
    <n v="4"/>
    <n v="2.3199999999999998"/>
    <n v="2"/>
    <x v="0"/>
  </r>
  <r>
    <x v="8"/>
    <x v="8"/>
    <x v="0"/>
    <x v="0"/>
    <x v="0"/>
    <n v="29"/>
    <x v="236"/>
    <n v="129"/>
    <n v="36.64"/>
    <n v="161.9"/>
    <n v="77"/>
    <n v="13.76"/>
    <x v="1205"/>
    <n v="91"/>
    <n v="5.77"/>
    <n v="8.8000000000000007"/>
    <n v="5"/>
    <n v="2.38"/>
    <n v="2"/>
    <x v="0"/>
  </r>
  <r>
    <x v="10"/>
    <x v="115"/>
    <x v="2"/>
    <x v="0"/>
    <x v="1"/>
    <n v="0"/>
    <x v="1223"/>
    <n v="70"/>
    <n v="22.93"/>
    <n v="211.5"/>
    <n v="74"/>
    <n v="17.98"/>
    <x v="1124"/>
    <n v="105"/>
    <n v="8.48"/>
    <n v="11.3"/>
    <n v="6"/>
    <n v="3.05"/>
    <n v="1"/>
    <x v="0"/>
  </r>
  <r>
    <x v="16"/>
    <x v="62"/>
    <x v="0"/>
    <x v="0"/>
    <x v="1"/>
    <n v="0"/>
    <x v="465"/>
    <n v="116"/>
    <n v="33.119999999999997"/>
    <n v="209.9"/>
    <n v="93"/>
    <n v="17.84"/>
    <x v="272"/>
    <n v="100"/>
    <n v="8.73"/>
    <n v="12.8"/>
    <n v="3"/>
    <n v="3.46"/>
    <n v="0"/>
    <x v="0"/>
  </r>
  <r>
    <x v="49"/>
    <x v="153"/>
    <x v="1"/>
    <x v="0"/>
    <x v="0"/>
    <n v="20"/>
    <x v="1224"/>
    <n v="105"/>
    <n v="40.65"/>
    <n v="209.1"/>
    <n v="111"/>
    <n v="17.77"/>
    <x v="1206"/>
    <n v="130"/>
    <n v="12.07"/>
    <n v="13.3"/>
    <n v="3"/>
    <n v="3.59"/>
    <n v="5"/>
    <x v="0"/>
  </r>
  <r>
    <x v="15"/>
    <x v="48"/>
    <x v="2"/>
    <x v="0"/>
    <x v="1"/>
    <n v="0"/>
    <x v="1225"/>
    <n v="85"/>
    <n v="15.74"/>
    <n v="177.6"/>
    <n v="92"/>
    <n v="15.1"/>
    <x v="1107"/>
    <n v="72"/>
    <n v="7.19"/>
    <n v="14.4"/>
    <n v="4"/>
    <n v="3.89"/>
    <n v="3"/>
    <x v="0"/>
  </r>
  <r>
    <x v="39"/>
    <x v="3"/>
    <x v="2"/>
    <x v="0"/>
    <x v="1"/>
    <n v="0"/>
    <x v="430"/>
    <n v="133"/>
    <n v="35.6"/>
    <n v="211.5"/>
    <n v="121"/>
    <n v="17.98"/>
    <x v="1207"/>
    <n v="123"/>
    <n v="13.1"/>
    <n v="7.2"/>
    <n v="4"/>
    <n v="1.94"/>
    <n v="1"/>
    <x v="0"/>
  </r>
  <r>
    <x v="0"/>
    <x v="62"/>
    <x v="0"/>
    <x v="0"/>
    <x v="1"/>
    <n v="0"/>
    <x v="1190"/>
    <n v="83"/>
    <n v="33.590000000000003"/>
    <n v="164.5"/>
    <n v="86"/>
    <n v="13.98"/>
    <x v="1208"/>
    <n v="98"/>
    <n v="4.2300000000000004"/>
    <n v="6.4"/>
    <n v="6"/>
    <n v="1.73"/>
    <n v="1"/>
    <x v="0"/>
  </r>
  <r>
    <x v="8"/>
    <x v="69"/>
    <x v="0"/>
    <x v="1"/>
    <x v="1"/>
    <n v="0"/>
    <x v="1226"/>
    <n v="112"/>
    <n v="10.69"/>
    <n v="202.9"/>
    <n v="111"/>
    <n v="17.25"/>
    <x v="1209"/>
    <n v="58"/>
    <n v="11.66"/>
    <n v="8.9"/>
    <n v="8"/>
    <n v="2.4"/>
    <n v="1"/>
    <x v="0"/>
  </r>
  <r>
    <x v="15"/>
    <x v="35"/>
    <x v="0"/>
    <x v="0"/>
    <x v="0"/>
    <n v="28"/>
    <x v="571"/>
    <n v="97"/>
    <n v="34.39"/>
    <n v="69.2"/>
    <n v="84"/>
    <n v="5.88"/>
    <x v="411"/>
    <n v="64"/>
    <n v="11.59"/>
    <n v="6.7"/>
    <n v="3"/>
    <n v="1.81"/>
    <n v="1"/>
    <x v="0"/>
  </r>
  <r>
    <x v="24"/>
    <x v="123"/>
    <x v="0"/>
    <x v="0"/>
    <x v="1"/>
    <n v="0"/>
    <x v="175"/>
    <n v="116"/>
    <n v="23.14"/>
    <n v="181.4"/>
    <n v="93"/>
    <n v="15.42"/>
    <x v="1210"/>
    <n v="108"/>
    <n v="5.91"/>
    <n v="11.3"/>
    <n v="4"/>
    <n v="3.05"/>
    <n v="0"/>
    <x v="0"/>
  </r>
  <r>
    <x v="19"/>
    <x v="60"/>
    <x v="1"/>
    <x v="0"/>
    <x v="1"/>
    <n v="0"/>
    <x v="255"/>
    <n v="109"/>
    <n v="35.19"/>
    <n v="167.4"/>
    <n v="80"/>
    <n v="14.23"/>
    <x v="961"/>
    <n v="117"/>
    <n v="10.72"/>
    <n v="2.6"/>
    <n v="6"/>
    <n v="0.7"/>
    <n v="1"/>
    <x v="0"/>
  </r>
  <r>
    <x v="15"/>
    <x v="13"/>
    <x v="1"/>
    <x v="0"/>
    <x v="0"/>
    <n v="33"/>
    <x v="198"/>
    <n v="95"/>
    <n v="35.340000000000003"/>
    <n v="233.5"/>
    <n v="88"/>
    <n v="19.850000000000001"/>
    <x v="654"/>
    <n v="92"/>
    <n v="9.9600000000000009"/>
    <n v="13.5"/>
    <n v="3"/>
    <n v="3.65"/>
    <n v="1"/>
    <x v="0"/>
  </r>
  <r>
    <x v="46"/>
    <x v="62"/>
    <x v="0"/>
    <x v="1"/>
    <x v="1"/>
    <n v="0"/>
    <x v="1227"/>
    <n v="122"/>
    <n v="47.01"/>
    <n v="195.6"/>
    <n v="79"/>
    <n v="16.63"/>
    <x v="914"/>
    <n v="78"/>
    <n v="9.4600000000000009"/>
    <n v="7.2"/>
    <n v="3"/>
    <n v="1.94"/>
    <n v="1"/>
    <x v="1"/>
  </r>
  <r>
    <x v="33"/>
    <x v="202"/>
    <x v="0"/>
    <x v="0"/>
    <x v="0"/>
    <n v="31"/>
    <x v="1228"/>
    <n v="87"/>
    <n v="53.35"/>
    <n v="147.69999999999999"/>
    <n v="103"/>
    <n v="12.55"/>
    <x v="990"/>
    <n v="97"/>
    <n v="8.67"/>
    <n v="10.1"/>
    <n v="7"/>
    <n v="2.73"/>
    <n v="3"/>
    <x v="0"/>
  </r>
  <r>
    <x v="7"/>
    <x v="105"/>
    <x v="0"/>
    <x v="1"/>
    <x v="0"/>
    <n v="25"/>
    <x v="1229"/>
    <n v="114"/>
    <n v="49.05"/>
    <n v="203.4"/>
    <n v="74"/>
    <n v="17.29"/>
    <x v="367"/>
    <n v="117"/>
    <n v="10.28"/>
    <n v="13"/>
    <n v="5"/>
    <n v="3.51"/>
    <n v="1"/>
    <x v="0"/>
  </r>
  <r>
    <x v="9"/>
    <x v="108"/>
    <x v="1"/>
    <x v="0"/>
    <x v="1"/>
    <n v="0"/>
    <x v="1230"/>
    <n v="85"/>
    <n v="35.85"/>
    <n v="329.3"/>
    <n v="69"/>
    <n v="27.99"/>
    <x v="1046"/>
    <n v="78"/>
    <n v="5.72"/>
    <n v="9.4"/>
    <n v="5"/>
    <n v="2.54"/>
    <n v="4"/>
    <x v="0"/>
  </r>
  <r>
    <x v="6"/>
    <x v="185"/>
    <x v="1"/>
    <x v="0"/>
    <x v="0"/>
    <n v="35"/>
    <x v="1231"/>
    <n v="76"/>
    <n v="11.03"/>
    <n v="184.1"/>
    <n v="91"/>
    <n v="15.65"/>
    <x v="712"/>
    <n v="75"/>
    <n v="6.82"/>
    <n v="14.6"/>
    <n v="1"/>
    <n v="3.94"/>
    <n v="1"/>
    <x v="0"/>
  </r>
  <r>
    <x v="30"/>
    <x v="89"/>
    <x v="2"/>
    <x v="0"/>
    <x v="0"/>
    <n v="26"/>
    <x v="1232"/>
    <n v="137"/>
    <n v="41.4"/>
    <n v="236.8"/>
    <n v="108"/>
    <n v="20.13"/>
    <x v="634"/>
    <n v="149"/>
    <n v="7.8"/>
    <n v="9"/>
    <n v="9"/>
    <n v="2.4300000000000002"/>
    <n v="1"/>
    <x v="0"/>
  </r>
  <r>
    <x v="23"/>
    <x v="149"/>
    <x v="1"/>
    <x v="0"/>
    <x v="1"/>
    <n v="0"/>
    <x v="111"/>
    <n v="97"/>
    <n v="33.49"/>
    <n v="203.7"/>
    <n v="107"/>
    <n v="17.309999999999999"/>
    <x v="618"/>
    <n v="105"/>
    <n v="9.09"/>
    <n v="8.6999999999999993"/>
    <n v="3"/>
    <n v="2.35"/>
    <n v="3"/>
    <x v="0"/>
  </r>
  <r>
    <x v="22"/>
    <x v="49"/>
    <x v="0"/>
    <x v="0"/>
    <x v="0"/>
    <n v="31"/>
    <x v="333"/>
    <n v="88"/>
    <n v="47.26"/>
    <n v="253.2"/>
    <n v="65"/>
    <n v="21.52"/>
    <x v="1211"/>
    <n v="114"/>
    <n v="10.039999999999999"/>
    <n v="8.6999999999999993"/>
    <n v="4"/>
    <n v="2.35"/>
    <n v="0"/>
    <x v="0"/>
  </r>
  <r>
    <x v="42"/>
    <x v="186"/>
    <x v="2"/>
    <x v="0"/>
    <x v="1"/>
    <n v="0"/>
    <x v="1233"/>
    <n v="103"/>
    <n v="53.24"/>
    <n v="216.3"/>
    <n v="151"/>
    <n v="18.39"/>
    <x v="1212"/>
    <n v="106"/>
    <n v="9.83"/>
    <n v="12.8"/>
    <n v="4"/>
    <n v="3.46"/>
    <n v="2"/>
    <x v="1"/>
  </r>
  <r>
    <x v="25"/>
    <x v="112"/>
    <x v="1"/>
    <x v="0"/>
    <x v="0"/>
    <n v="16"/>
    <x v="160"/>
    <n v="88"/>
    <n v="24.77"/>
    <n v="191"/>
    <n v="129"/>
    <n v="16.239999999999998"/>
    <x v="578"/>
    <n v="82"/>
    <n v="9.6999999999999993"/>
    <n v="11.3"/>
    <n v="7"/>
    <n v="3.05"/>
    <n v="0"/>
    <x v="0"/>
  </r>
  <r>
    <x v="22"/>
    <x v="51"/>
    <x v="0"/>
    <x v="0"/>
    <x v="0"/>
    <n v="37"/>
    <x v="1234"/>
    <n v="102"/>
    <n v="12.89"/>
    <n v="173.6"/>
    <n v="147"/>
    <n v="14.76"/>
    <x v="1"/>
    <n v="96"/>
    <n v="7.32"/>
    <n v="8.1999999999999993"/>
    <n v="13"/>
    <n v="2.21"/>
    <n v="0"/>
    <x v="0"/>
  </r>
  <r>
    <x v="41"/>
    <x v="203"/>
    <x v="0"/>
    <x v="0"/>
    <x v="1"/>
    <n v="0"/>
    <x v="877"/>
    <n v="95"/>
    <n v="22.44"/>
    <n v="231.2"/>
    <n v="74"/>
    <n v="19.649999999999999"/>
    <x v="1213"/>
    <n v="108"/>
    <n v="14.1"/>
    <n v="8.6999999999999993"/>
    <n v="10"/>
    <n v="2.35"/>
    <n v="1"/>
    <x v="0"/>
  </r>
  <r>
    <x v="6"/>
    <x v="9"/>
    <x v="2"/>
    <x v="0"/>
    <x v="1"/>
    <n v="0"/>
    <x v="381"/>
    <n v="102"/>
    <n v="21.08"/>
    <n v="262.10000000000002"/>
    <n v="101"/>
    <n v="22.28"/>
    <x v="1206"/>
    <n v="98"/>
    <n v="12.07"/>
    <n v="11.7"/>
    <n v="2"/>
    <n v="3.16"/>
    <n v="2"/>
    <x v="0"/>
  </r>
  <r>
    <x v="49"/>
    <x v="119"/>
    <x v="0"/>
    <x v="0"/>
    <x v="1"/>
    <n v="0"/>
    <x v="1235"/>
    <n v="98"/>
    <n v="29.22"/>
    <n v="159"/>
    <n v="127"/>
    <n v="13.52"/>
    <x v="1214"/>
    <n v="101"/>
    <n v="6.28"/>
    <n v="7.6"/>
    <n v="3"/>
    <n v="2.0499999999999998"/>
    <n v="2"/>
    <x v="0"/>
  </r>
  <r>
    <x v="23"/>
    <x v="9"/>
    <x v="2"/>
    <x v="0"/>
    <x v="0"/>
    <n v="31"/>
    <x v="824"/>
    <n v="70"/>
    <n v="42.4"/>
    <n v="209.5"/>
    <n v="59"/>
    <n v="17.809999999999999"/>
    <x v="463"/>
    <n v="75"/>
    <n v="8.1300000000000008"/>
    <n v="9.9"/>
    <n v="2"/>
    <n v="2.67"/>
    <n v="4"/>
    <x v="0"/>
  </r>
  <r>
    <x v="37"/>
    <x v="102"/>
    <x v="0"/>
    <x v="1"/>
    <x v="1"/>
    <n v="0"/>
    <x v="1236"/>
    <n v="100"/>
    <n v="38.83"/>
    <n v="145.1"/>
    <n v="108"/>
    <n v="12.33"/>
    <x v="82"/>
    <n v="140"/>
    <n v="11.04"/>
    <n v="7.7"/>
    <n v="7"/>
    <n v="2.08"/>
    <n v="0"/>
    <x v="0"/>
  </r>
  <r>
    <x v="39"/>
    <x v="68"/>
    <x v="2"/>
    <x v="0"/>
    <x v="1"/>
    <n v="0"/>
    <x v="917"/>
    <n v="71"/>
    <n v="28.66"/>
    <n v="205.1"/>
    <n v="48"/>
    <n v="17.43"/>
    <x v="664"/>
    <n v="88"/>
    <n v="7.91"/>
    <n v="5.9"/>
    <n v="2"/>
    <n v="1.59"/>
    <n v="3"/>
    <x v="0"/>
  </r>
  <r>
    <x v="38"/>
    <x v="179"/>
    <x v="0"/>
    <x v="0"/>
    <x v="1"/>
    <n v="0"/>
    <x v="576"/>
    <n v="138"/>
    <n v="21.03"/>
    <n v="248.5"/>
    <n v="105"/>
    <n v="21.12"/>
    <x v="1215"/>
    <n v="78"/>
    <n v="12.13"/>
    <n v="13.3"/>
    <n v="4"/>
    <n v="3.59"/>
    <n v="0"/>
    <x v="0"/>
  </r>
  <r>
    <x v="46"/>
    <x v="90"/>
    <x v="0"/>
    <x v="0"/>
    <x v="1"/>
    <n v="0"/>
    <x v="126"/>
    <n v="61"/>
    <n v="30.38"/>
    <n v="252.3"/>
    <n v="84"/>
    <n v="21.45"/>
    <x v="633"/>
    <n v="76"/>
    <n v="11.51"/>
    <n v="8.4"/>
    <n v="4"/>
    <n v="2.27"/>
    <n v="1"/>
    <x v="0"/>
  </r>
  <r>
    <x v="27"/>
    <x v="62"/>
    <x v="0"/>
    <x v="0"/>
    <x v="1"/>
    <n v="0"/>
    <x v="768"/>
    <n v="86"/>
    <n v="19.239999999999998"/>
    <n v="185.5"/>
    <n v="97"/>
    <n v="15.77"/>
    <x v="269"/>
    <n v="145"/>
    <n v="10.68"/>
    <n v="9.5"/>
    <n v="5"/>
    <n v="2.57"/>
    <n v="1"/>
    <x v="0"/>
  </r>
  <r>
    <x v="42"/>
    <x v="45"/>
    <x v="0"/>
    <x v="0"/>
    <x v="0"/>
    <n v="25"/>
    <x v="1163"/>
    <n v="106"/>
    <n v="24.21"/>
    <n v="313.7"/>
    <n v="109"/>
    <n v="26.66"/>
    <x v="1216"/>
    <n v="117"/>
    <n v="5.7"/>
    <n v="13.4"/>
    <n v="6"/>
    <n v="3.62"/>
    <n v="2"/>
    <x v="0"/>
  </r>
  <r>
    <x v="16"/>
    <x v="141"/>
    <x v="0"/>
    <x v="0"/>
    <x v="1"/>
    <n v="0"/>
    <x v="156"/>
    <n v="71"/>
    <n v="25.45"/>
    <n v="212.5"/>
    <n v="97"/>
    <n v="18.059999999999999"/>
    <x v="195"/>
    <n v="67"/>
    <n v="11.07"/>
    <n v="12.6"/>
    <n v="4"/>
    <n v="3.4"/>
    <n v="3"/>
    <x v="0"/>
  </r>
  <r>
    <x v="25"/>
    <x v="28"/>
    <x v="0"/>
    <x v="0"/>
    <x v="1"/>
    <n v="0"/>
    <x v="1237"/>
    <n v="116"/>
    <n v="38.61"/>
    <n v="120.5"/>
    <n v="103"/>
    <n v="10.24"/>
    <x v="1217"/>
    <n v="102"/>
    <n v="5.27"/>
    <n v="4.7"/>
    <n v="4"/>
    <n v="1.27"/>
    <n v="5"/>
    <x v="1"/>
  </r>
  <r>
    <x v="48"/>
    <x v="113"/>
    <x v="0"/>
    <x v="0"/>
    <x v="1"/>
    <n v="0"/>
    <x v="336"/>
    <n v="75"/>
    <n v="26.4"/>
    <n v="169.9"/>
    <n v="87"/>
    <n v="14.44"/>
    <x v="1218"/>
    <n v="133"/>
    <n v="9.32"/>
    <n v="12.6"/>
    <n v="5"/>
    <n v="3.4"/>
    <n v="2"/>
    <x v="0"/>
  </r>
  <r>
    <x v="35"/>
    <x v="57"/>
    <x v="1"/>
    <x v="0"/>
    <x v="1"/>
    <n v="0"/>
    <x v="450"/>
    <n v="105"/>
    <n v="26.59"/>
    <n v="185.5"/>
    <n v="98"/>
    <n v="15.77"/>
    <x v="1219"/>
    <n v="96"/>
    <n v="10.199999999999999"/>
    <n v="11.8"/>
    <n v="3"/>
    <n v="3.19"/>
    <n v="1"/>
    <x v="0"/>
  </r>
  <r>
    <x v="36"/>
    <x v="98"/>
    <x v="0"/>
    <x v="0"/>
    <x v="0"/>
    <n v="42"/>
    <x v="1238"/>
    <n v="105"/>
    <n v="25.28"/>
    <n v="167.3"/>
    <n v="105"/>
    <n v="14.22"/>
    <x v="1220"/>
    <n v="105"/>
    <n v="12.18"/>
    <n v="10.4"/>
    <n v="7"/>
    <n v="2.81"/>
    <n v="0"/>
    <x v="0"/>
  </r>
  <r>
    <x v="30"/>
    <x v="167"/>
    <x v="2"/>
    <x v="0"/>
    <x v="1"/>
    <n v="0"/>
    <x v="1239"/>
    <n v="112"/>
    <n v="46.19"/>
    <n v="155.1"/>
    <n v="96"/>
    <n v="13.18"/>
    <x v="1221"/>
    <n v="97"/>
    <n v="8.98"/>
    <n v="6.6"/>
    <n v="4"/>
    <n v="1.78"/>
    <n v="3"/>
    <x v="0"/>
  </r>
  <r>
    <x v="42"/>
    <x v="28"/>
    <x v="0"/>
    <x v="1"/>
    <x v="0"/>
    <n v="23"/>
    <x v="1240"/>
    <n v="54"/>
    <n v="41.74"/>
    <n v="292.7"/>
    <n v="83"/>
    <n v="24.88"/>
    <x v="508"/>
    <n v="90"/>
    <n v="8.2799999999999994"/>
    <n v="10.8"/>
    <n v="7"/>
    <n v="2.92"/>
    <n v="1"/>
    <x v="0"/>
  </r>
  <r>
    <x v="37"/>
    <x v="48"/>
    <x v="2"/>
    <x v="0"/>
    <x v="1"/>
    <n v="0"/>
    <x v="1241"/>
    <n v="108"/>
    <n v="41.7"/>
    <n v="259.89999999999998"/>
    <n v="140"/>
    <n v="22.09"/>
    <x v="1222"/>
    <n v="115"/>
    <n v="9.19"/>
    <n v="10.7"/>
    <n v="2"/>
    <n v="2.89"/>
    <n v="3"/>
    <x v="1"/>
  </r>
  <r>
    <x v="27"/>
    <x v="155"/>
    <x v="1"/>
    <x v="0"/>
    <x v="1"/>
    <n v="0"/>
    <x v="925"/>
    <n v="87"/>
    <n v="33.340000000000003"/>
    <n v="236.8"/>
    <n v="66"/>
    <n v="20.13"/>
    <x v="727"/>
    <n v="75"/>
    <n v="8.1999999999999993"/>
    <n v="11.9"/>
    <n v="1"/>
    <n v="3.21"/>
    <n v="0"/>
    <x v="0"/>
  </r>
  <r>
    <x v="13"/>
    <x v="4"/>
    <x v="0"/>
    <x v="0"/>
    <x v="1"/>
    <n v="0"/>
    <x v="1242"/>
    <n v="112"/>
    <n v="22.8"/>
    <n v="195.1"/>
    <n v="104"/>
    <n v="16.579999999999998"/>
    <x v="684"/>
    <n v="139"/>
    <n v="7.18"/>
    <n v="10.5"/>
    <n v="2"/>
    <n v="2.84"/>
    <n v="2"/>
    <x v="0"/>
  </r>
  <r>
    <x v="1"/>
    <x v="33"/>
    <x v="2"/>
    <x v="1"/>
    <x v="0"/>
    <n v="31"/>
    <x v="192"/>
    <n v="78"/>
    <n v="38.25"/>
    <n v="191.3"/>
    <n v="79"/>
    <n v="16.260000000000002"/>
    <x v="1219"/>
    <n v="79"/>
    <n v="10.199999999999999"/>
    <n v="9.1"/>
    <n v="3"/>
    <n v="2.46"/>
    <n v="1"/>
    <x v="0"/>
  </r>
  <r>
    <x v="6"/>
    <x v="33"/>
    <x v="2"/>
    <x v="0"/>
    <x v="1"/>
    <n v="0"/>
    <x v="14"/>
    <n v="100"/>
    <n v="32.25"/>
    <n v="115.9"/>
    <n v="133"/>
    <n v="9.85"/>
    <x v="1141"/>
    <n v="115"/>
    <n v="9.93"/>
    <n v="7.4"/>
    <n v="4"/>
    <n v="2"/>
    <n v="0"/>
    <x v="0"/>
  </r>
  <r>
    <x v="27"/>
    <x v="151"/>
    <x v="0"/>
    <x v="0"/>
    <x v="1"/>
    <n v="0"/>
    <x v="1090"/>
    <n v="96"/>
    <n v="24.29"/>
    <n v="177.9"/>
    <n v="96"/>
    <n v="15.12"/>
    <x v="1223"/>
    <n v="117"/>
    <n v="5.0999999999999996"/>
    <n v="6.6"/>
    <n v="4"/>
    <n v="1.78"/>
    <n v="0"/>
    <x v="0"/>
  </r>
  <r>
    <x v="40"/>
    <x v="143"/>
    <x v="0"/>
    <x v="0"/>
    <x v="1"/>
    <n v="0"/>
    <x v="483"/>
    <n v="80"/>
    <n v="29.85"/>
    <n v="238"/>
    <n v="94"/>
    <n v="20.23"/>
    <x v="932"/>
    <n v="103"/>
    <n v="8.93"/>
    <n v="10.199999999999999"/>
    <n v="6"/>
    <n v="2.75"/>
    <n v="1"/>
    <x v="0"/>
  </r>
  <r>
    <x v="4"/>
    <x v="27"/>
    <x v="0"/>
    <x v="0"/>
    <x v="1"/>
    <n v="0"/>
    <x v="1243"/>
    <n v="109"/>
    <n v="15.71"/>
    <n v="219"/>
    <n v="115"/>
    <n v="18.62"/>
    <x v="4"/>
    <n v="80"/>
    <n v="9.57"/>
    <n v="12.9"/>
    <n v="4"/>
    <n v="3.48"/>
    <n v="2"/>
    <x v="0"/>
  </r>
  <r>
    <x v="15"/>
    <x v="96"/>
    <x v="2"/>
    <x v="0"/>
    <x v="1"/>
    <n v="0"/>
    <x v="1244"/>
    <n v="94"/>
    <n v="27.13"/>
    <n v="276.8"/>
    <n v="118"/>
    <n v="23.53"/>
    <x v="364"/>
    <n v="65"/>
    <n v="10.06"/>
    <n v="8.8000000000000007"/>
    <n v="3"/>
    <n v="2.38"/>
    <n v="0"/>
    <x v="0"/>
  </r>
  <r>
    <x v="6"/>
    <x v="131"/>
    <x v="0"/>
    <x v="0"/>
    <x v="1"/>
    <n v="0"/>
    <x v="501"/>
    <n v="100"/>
    <n v="27.05"/>
    <n v="202.5"/>
    <n v="90"/>
    <n v="17.21"/>
    <x v="289"/>
    <n v="96"/>
    <n v="10.49"/>
    <n v="11.5"/>
    <n v="6"/>
    <n v="3.11"/>
    <n v="2"/>
    <x v="0"/>
  </r>
  <r>
    <x v="29"/>
    <x v="63"/>
    <x v="0"/>
    <x v="0"/>
    <x v="1"/>
    <n v="0"/>
    <x v="551"/>
    <n v="120"/>
    <n v="43.25"/>
    <n v="159.30000000000001"/>
    <n v="92"/>
    <n v="13.54"/>
    <x v="1224"/>
    <n v="94"/>
    <n v="11.9"/>
    <n v="6"/>
    <n v="5"/>
    <n v="1.62"/>
    <n v="1"/>
    <x v="0"/>
  </r>
  <r>
    <x v="28"/>
    <x v="72"/>
    <x v="0"/>
    <x v="0"/>
    <x v="0"/>
    <n v="33"/>
    <x v="1245"/>
    <n v="53"/>
    <n v="46.02"/>
    <n v="200.7"/>
    <n v="116"/>
    <n v="17.059999999999999"/>
    <x v="1086"/>
    <n v="102"/>
    <n v="9.08"/>
    <n v="10.9"/>
    <n v="3"/>
    <n v="2.94"/>
    <n v="3"/>
    <x v="0"/>
  </r>
  <r>
    <x v="47"/>
    <x v="144"/>
    <x v="0"/>
    <x v="0"/>
    <x v="1"/>
    <n v="0"/>
    <x v="255"/>
    <n v="112"/>
    <n v="35.19"/>
    <n v="173.8"/>
    <n v="96"/>
    <n v="14.77"/>
    <x v="274"/>
    <n v="61"/>
    <n v="8.0299999999999994"/>
    <n v="12.1"/>
    <n v="3"/>
    <n v="3.27"/>
    <n v="1"/>
    <x v="0"/>
  </r>
  <r>
    <x v="30"/>
    <x v="204"/>
    <x v="2"/>
    <x v="1"/>
    <x v="1"/>
    <n v="0"/>
    <x v="1246"/>
    <n v="89"/>
    <n v="24.7"/>
    <n v="303.8"/>
    <n v="93"/>
    <n v="25.82"/>
    <x v="107"/>
    <n v="82"/>
    <n v="9.27"/>
    <n v="8.9"/>
    <n v="4"/>
    <n v="2.4"/>
    <n v="0"/>
    <x v="0"/>
  </r>
  <r>
    <x v="47"/>
    <x v="88"/>
    <x v="1"/>
    <x v="0"/>
    <x v="0"/>
    <n v="25"/>
    <x v="1247"/>
    <n v="102"/>
    <n v="39.22"/>
    <n v="233.8"/>
    <n v="109"/>
    <n v="19.87"/>
    <x v="6"/>
    <n v="90"/>
    <n v="9.7100000000000009"/>
    <n v="13.5"/>
    <n v="2"/>
    <n v="3.65"/>
    <n v="3"/>
    <x v="0"/>
  </r>
  <r>
    <x v="34"/>
    <x v="7"/>
    <x v="0"/>
    <x v="0"/>
    <x v="1"/>
    <n v="0"/>
    <x v="1248"/>
    <n v="104"/>
    <n v="25.76"/>
    <n v="242.2"/>
    <n v="114"/>
    <n v="20.59"/>
    <x v="1225"/>
    <n v="109"/>
    <n v="13.69"/>
    <n v="10.8"/>
    <n v="2"/>
    <n v="2.92"/>
    <n v="1"/>
    <x v="0"/>
  </r>
  <r>
    <x v="36"/>
    <x v="80"/>
    <x v="1"/>
    <x v="0"/>
    <x v="1"/>
    <n v="0"/>
    <x v="1249"/>
    <n v="57"/>
    <n v="24.84"/>
    <n v="196.2"/>
    <n v="97"/>
    <n v="16.68"/>
    <x v="1226"/>
    <n v="110"/>
    <n v="13.95"/>
    <n v="9.1999999999999993"/>
    <n v="3"/>
    <n v="2.48"/>
    <n v="0"/>
    <x v="0"/>
  </r>
  <r>
    <x v="24"/>
    <x v="31"/>
    <x v="0"/>
    <x v="0"/>
    <x v="1"/>
    <n v="0"/>
    <x v="1250"/>
    <n v="111"/>
    <n v="43.52"/>
    <n v="187.4"/>
    <n v="61"/>
    <n v="15.93"/>
    <x v="154"/>
    <n v="81"/>
    <n v="5.36"/>
    <n v="11.5"/>
    <n v="4"/>
    <n v="3.11"/>
    <n v="3"/>
    <x v="0"/>
  </r>
  <r>
    <x v="10"/>
    <x v="171"/>
    <x v="0"/>
    <x v="0"/>
    <x v="1"/>
    <n v="0"/>
    <x v="470"/>
    <n v="52"/>
    <n v="25.62"/>
    <n v="246.7"/>
    <n v="96"/>
    <n v="20.97"/>
    <x v="1227"/>
    <n v="118"/>
    <n v="4.67"/>
    <n v="7"/>
    <n v="4"/>
    <n v="1.89"/>
    <n v="2"/>
    <x v="0"/>
  </r>
  <r>
    <x v="49"/>
    <x v="29"/>
    <x v="0"/>
    <x v="1"/>
    <x v="1"/>
    <n v="0"/>
    <x v="866"/>
    <n v="107"/>
    <n v="31.62"/>
    <n v="66"/>
    <n v="94"/>
    <n v="5.61"/>
    <x v="298"/>
    <n v="105"/>
    <n v="9.59"/>
    <n v="12.9"/>
    <n v="4"/>
    <n v="3.48"/>
    <n v="1"/>
    <x v="0"/>
  </r>
  <r>
    <x v="43"/>
    <x v="96"/>
    <x v="0"/>
    <x v="0"/>
    <x v="1"/>
    <n v="0"/>
    <x v="1251"/>
    <n v="110"/>
    <n v="36.19"/>
    <n v="187"/>
    <n v="69"/>
    <n v="15.9"/>
    <x v="648"/>
    <n v="71"/>
    <n v="5.76"/>
    <n v="6.3"/>
    <n v="3"/>
    <n v="1.7"/>
    <n v="3"/>
    <x v="0"/>
  </r>
  <r>
    <x v="4"/>
    <x v="82"/>
    <x v="0"/>
    <x v="0"/>
    <x v="0"/>
    <n v="30"/>
    <x v="1120"/>
    <n v="105"/>
    <n v="46.33"/>
    <n v="253"/>
    <n v="83"/>
    <n v="21.51"/>
    <x v="1228"/>
    <n v="123"/>
    <n v="8.14"/>
    <n v="8.6999999999999993"/>
    <n v="6"/>
    <n v="2.35"/>
    <n v="3"/>
    <x v="0"/>
  </r>
  <r>
    <x v="50"/>
    <x v="77"/>
    <x v="0"/>
    <x v="0"/>
    <x v="1"/>
    <n v="0"/>
    <x v="191"/>
    <n v="109"/>
    <n v="22.97"/>
    <n v="205.2"/>
    <n v="99"/>
    <n v="17.440000000000001"/>
    <x v="48"/>
    <n v="119"/>
    <n v="7.48"/>
    <n v="11.7"/>
    <n v="4"/>
    <n v="3.16"/>
    <n v="1"/>
    <x v="0"/>
  </r>
  <r>
    <x v="25"/>
    <x v="160"/>
    <x v="1"/>
    <x v="0"/>
    <x v="1"/>
    <n v="0"/>
    <x v="270"/>
    <n v="56"/>
    <n v="26.28"/>
    <n v="263"/>
    <n v="84"/>
    <n v="22.36"/>
    <x v="1229"/>
    <n v="89"/>
    <n v="16.55"/>
    <n v="15.5"/>
    <n v="2"/>
    <n v="4.1900000000000004"/>
    <n v="1"/>
    <x v="0"/>
  </r>
  <r>
    <x v="23"/>
    <x v="143"/>
    <x v="2"/>
    <x v="0"/>
    <x v="0"/>
    <n v="35"/>
    <x v="1252"/>
    <n v="116"/>
    <n v="39.19"/>
    <n v="265.8"/>
    <n v="130"/>
    <n v="22.59"/>
    <x v="436"/>
    <n v="69"/>
    <n v="12.14"/>
    <n v="10.6"/>
    <n v="6"/>
    <n v="2.86"/>
    <n v="5"/>
    <x v="0"/>
  </r>
  <r>
    <x v="15"/>
    <x v="156"/>
    <x v="2"/>
    <x v="0"/>
    <x v="1"/>
    <n v="0"/>
    <x v="338"/>
    <n v="84"/>
    <n v="28.12"/>
    <n v="203.7"/>
    <n v="107"/>
    <n v="17.309999999999999"/>
    <x v="1086"/>
    <n v="65"/>
    <n v="9.08"/>
    <n v="8.1999999999999993"/>
    <n v="1"/>
    <n v="2.21"/>
    <n v="1"/>
    <x v="0"/>
  </r>
  <r>
    <x v="5"/>
    <x v="146"/>
    <x v="2"/>
    <x v="0"/>
    <x v="1"/>
    <n v="0"/>
    <x v="208"/>
    <n v="120"/>
    <n v="24.36"/>
    <n v="230.7"/>
    <n v="111"/>
    <n v="19.61"/>
    <x v="682"/>
    <n v="91"/>
    <n v="9.64"/>
    <n v="7.8"/>
    <n v="2"/>
    <n v="2.11"/>
    <n v="4"/>
    <x v="1"/>
  </r>
  <r>
    <x v="30"/>
    <x v="77"/>
    <x v="0"/>
    <x v="0"/>
    <x v="1"/>
    <n v="0"/>
    <x v="955"/>
    <n v="108"/>
    <n v="46.09"/>
    <n v="237"/>
    <n v="122"/>
    <n v="20.149999999999999"/>
    <x v="723"/>
    <n v="122"/>
    <n v="10.8"/>
    <n v="9.8000000000000007"/>
    <n v="5"/>
    <n v="2.65"/>
    <n v="2"/>
    <x v="1"/>
  </r>
  <r>
    <x v="17"/>
    <x v="146"/>
    <x v="0"/>
    <x v="0"/>
    <x v="1"/>
    <n v="0"/>
    <x v="1253"/>
    <n v="104"/>
    <n v="43.1"/>
    <n v="117.9"/>
    <n v="123"/>
    <n v="10.02"/>
    <x v="1230"/>
    <n v="104"/>
    <n v="11.18"/>
    <n v="14"/>
    <n v="2"/>
    <n v="3.78"/>
    <n v="0"/>
    <x v="0"/>
  </r>
  <r>
    <x v="11"/>
    <x v="55"/>
    <x v="0"/>
    <x v="0"/>
    <x v="1"/>
    <n v="0"/>
    <x v="118"/>
    <n v="77"/>
    <n v="28.41"/>
    <n v="131.80000000000001"/>
    <n v="79"/>
    <n v="11.2"/>
    <x v="1231"/>
    <n v="98"/>
    <n v="8.43"/>
    <n v="9.4"/>
    <n v="1"/>
    <n v="2.54"/>
    <n v="6"/>
    <x v="1"/>
  </r>
  <r>
    <x v="7"/>
    <x v="155"/>
    <x v="2"/>
    <x v="0"/>
    <x v="1"/>
    <n v="0"/>
    <x v="644"/>
    <n v="101"/>
    <n v="23.02"/>
    <n v="238.1"/>
    <n v="124"/>
    <n v="20.239999999999998"/>
    <x v="804"/>
    <n v="102"/>
    <n v="8.8000000000000007"/>
    <n v="10.6"/>
    <n v="2"/>
    <n v="2.86"/>
    <n v="1"/>
    <x v="0"/>
  </r>
  <r>
    <x v="15"/>
    <x v="78"/>
    <x v="0"/>
    <x v="0"/>
    <x v="1"/>
    <n v="0"/>
    <x v="148"/>
    <n v="90"/>
    <n v="26.98"/>
    <n v="198.4"/>
    <n v="117"/>
    <n v="16.86"/>
    <x v="1138"/>
    <n v="76"/>
    <n v="8.15"/>
    <n v="10.5"/>
    <n v="4"/>
    <n v="2.84"/>
    <n v="1"/>
    <x v="0"/>
  </r>
  <r>
    <x v="36"/>
    <x v="128"/>
    <x v="2"/>
    <x v="0"/>
    <x v="1"/>
    <n v="0"/>
    <x v="643"/>
    <n v="84"/>
    <n v="24.62"/>
    <n v="164.9"/>
    <n v="141"/>
    <n v="14.02"/>
    <x v="415"/>
    <n v="75"/>
    <n v="10.42"/>
    <n v="8.1999999999999993"/>
    <n v="4"/>
    <n v="2.21"/>
    <n v="2"/>
    <x v="0"/>
  </r>
  <r>
    <x v="43"/>
    <x v="115"/>
    <x v="0"/>
    <x v="0"/>
    <x v="1"/>
    <n v="0"/>
    <x v="1254"/>
    <n v="97"/>
    <n v="16.8"/>
    <n v="146.9"/>
    <n v="68"/>
    <n v="12.49"/>
    <x v="344"/>
    <n v="105"/>
    <n v="8.58"/>
    <n v="10"/>
    <n v="4"/>
    <n v="2.7"/>
    <n v="3"/>
    <x v="0"/>
  </r>
  <r>
    <x v="35"/>
    <x v="146"/>
    <x v="2"/>
    <x v="1"/>
    <x v="1"/>
    <n v="0"/>
    <x v="1116"/>
    <n v="71"/>
    <n v="26.83"/>
    <n v="203.2"/>
    <n v="114"/>
    <n v="17.27"/>
    <x v="574"/>
    <n v="82"/>
    <n v="7.59"/>
    <n v="10"/>
    <n v="2"/>
    <n v="2.7"/>
    <n v="3"/>
    <x v="1"/>
  </r>
  <r>
    <x v="11"/>
    <x v="66"/>
    <x v="0"/>
    <x v="0"/>
    <x v="0"/>
    <n v="37"/>
    <x v="395"/>
    <n v="107"/>
    <n v="27.71"/>
    <n v="312.8"/>
    <n v="118"/>
    <n v="26.59"/>
    <x v="323"/>
    <n v="85"/>
    <n v="9"/>
    <n v="11.6"/>
    <n v="5"/>
    <n v="3.13"/>
    <n v="1"/>
    <x v="0"/>
  </r>
  <r>
    <x v="24"/>
    <x v="83"/>
    <x v="0"/>
    <x v="0"/>
    <x v="1"/>
    <n v="0"/>
    <x v="829"/>
    <n v="119"/>
    <n v="30.87"/>
    <n v="335.7"/>
    <n v="118"/>
    <n v="28.53"/>
    <x v="1066"/>
    <n v="64"/>
    <n v="6.74"/>
    <n v="8.3000000000000007"/>
    <n v="6"/>
    <n v="2.2400000000000002"/>
    <n v="4"/>
    <x v="0"/>
  </r>
  <r>
    <x v="45"/>
    <x v="93"/>
    <x v="2"/>
    <x v="0"/>
    <x v="1"/>
    <n v="0"/>
    <x v="1255"/>
    <n v="78"/>
    <n v="21.93"/>
    <n v="188"/>
    <n v="116"/>
    <n v="15.98"/>
    <x v="1232"/>
    <n v="102"/>
    <n v="10.58"/>
    <n v="11.2"/>
    <n v="3"/>
    <n v="3.02"/>
    <n v="2"/>
    <x v="0"/>
  </r>
  <r>
    <x v="6"/>
    <x v="2"/>
    <x v="1"/>
    <x v="0"/>
    <x v="1"/>
    <n v="0"/>
    <x v="1256"/>
    <n v="83"/>
    <n v="14.62"/>
    <n v="260.7"/>
    <n v="86"/>
    <n v="22.16"/>
    <x v="1233"/>
    <n v="109"/>
    <n v="4.4400000000000004"/>
    <n v="8.9"/>
    <n v="4"/>
    <n v="2.4"/>
    <n v="1"/>
    <x v="0"/>
  </r>
  <r>
    <x v="12"/>
    <x v="116"/>
    <x v="2"/>
    <x v="0"/>
    <x v="0"/>
    <n v="17"/>
    <x v="1257"/>
    <n v="71"/>
    <n v="32.96"/>
    <n v="189.8"/>
    <n v="81"/>
    <n v="16.13"/>
    <x v="635"/>
    <n v="97"/>
    <n v="8.83"/>
    <n v="12.6"/>
    <n v="7"/>
    <n v="3.4"/>
    <n v="0"/>
    <x v="0"/>
  </r>
  <r>
    <x v="28"/>
    <x v="72"/>
    <x v="0"/>
    <x v="0"/>
    <x v="1"/>
    <n v="0"/>
    <x v="677"/>
    <n v="105"/>
    <n v="32.11"/>
    <n v="153.6"/>
    <n v="116"/>
    <n v="13.06"/>
    <x v="789"/>
    <n v="106"/>
    <n v="9.6"/>
    <n v="10.199999999999999"/>
    <n v="2"/>
    <n v="2.75"/>
    <n v="2"/>
    <x v="0"/>
  </r>
  <r>
    <x v="46"/>
    <x v="64"/>
    <x v="1"/>
    <x v="1"/>
    <x v="1"/>
    <n v="0"/>
    <x v="741"/>
    <n v="72"/>
    <n v="30.58"/>
    <n v="170"/>
    <n v="98"/>
    <n v="14.45"/>
    <x v="638"/>
    <n v="89"/>
    <n v="8.58"/>
    <n v="13.8"/>
    <n v="2"/>
    <n v="3.73"/>
    <n v="1"/>
    <x v="1"/>
  </r>
  <r>
    <x v="31"/>
    <x v="11"/>
    <x v="0"/>
    <x v="0"/>
    <x v="1"/>
    <n v="0"/>
    <x v="482"/>
    <n v="98"/>
    <n v="31.18"/>
    <n v="281.3"/>
    <n v="95"/>
    <n v="23.91"/>
    <x v="1234"/>
    <n v="113"/>
    <n v="4.7300000000000004"/>
    <n v="8.1999999999999993"/>
    <n v="8"/>
    <n v="2.21"/>
    <n v="1"/>
    <x v="0"/>
  </r>
  <r>
    <x v="15"/>
    <x v="28"/>
    <x v="1"/>
    <x v="0"/>
    <x v="1"/>
    <n v="0"/>
    <x v="410"/>
    <n v="101"/>
    <n v="48.98"/>
    <n v="137.9"/>
    <n v="93"/>
    <n v="11.72"/>
    <x v="898"/>
    <n v="88"/>
    <n v="9.2899999999999991"/>
    <n v="0"/>
    <n v="0"/>
    <n v="0"/>
    <n v="0"/>
    <x v="0"/>
  </r>
  <r>
    <x v="5"/>
    <x v="113"/>
    <x v="0"/>
    <x v="0"/>
    <x v="1"/>
    <n v="0"/>
    <x v="265"/>
    <n v="96"/>
    <n v="28.76"/>
    <n v="149.9"/>
    <n v="83"/>
    <n v="12.74"/>
    <x v="2"/>
    <n v="119"/>
    <n v="8.86"/>
    <n v="4.5999999999999996"/>
    <n v="4"/>
    <n v="1.24"/>
    <n v="2"/>
    <x v="0"/>
  </r>
  <r>
    <x v="47"/>
    <x v="90"/>
    <x v="0"/>
    <x v="1"/>
    <x v="0"/>
    <n v="29"/>
    <x v="1258"/>
    <n v="113"/>
    <n v="33.24"/>
    <n v="171.6"/>
    <n v="96"/>
    <n v="14.59"/>
    <x v="271"/>
    <n v="85"/>
    <n v="9.18"/>
    <n v="13.5"/>
    <n v="9"/>
    <n v="3.65"/>
    <n v="1"/>
    <x v="1"/>
  </r>
  <r>
    <x v="43"/>
    <x v="44"/>
    <x v="0"/>
    <x v="0"/>
    <x v="0"/>
    <n v="20"/>
    <x v="1259"/>
    <n v="102"/>
    <n v="44.95"/>
    <n v="219.6"/>
    <n v="123"/>
    <n v="18.670000000000002"/>
    <x v="501"/>
    <n v="89"/>
    <n v="9.02"/>
    <n v="11.3"/>
    <n v="3"/>
    <n v="3.05"/>
    <n v="2"/>
    <x v="0"/>
  </r>
  <r>
    <x v="48"/>
    <x v="165"/>
    <x v="0"/>
    <x v="0"/>
    <x v="1"/>
    <n v="0"/>
    <x v="316"/>
    <n v="151"/>
    <n v="28.82"/>
    <n v="112.9"/>
    <n v="84"/>
    <n v="9.6"/>
    <x v="1235"/>
    <n v="99"/>
    <n v="2.5499999999999998"/>
    <n v="8.6999999999999993"/>
    <n v="4"/>
    <n v="2.35"/>
    <n v="0"/>
    <x v="0"/>
  </r>
  <r>
    <x v="14"/>
    <x v="153"/>
    <x v="0"/>
    <x v="0"/>
    <x v="1"/>
    <n v="0"/>
    <x v="1260"/>
    <n v="102"/>
    <n v="24.06"/>
    <n v="263"/>
    <n v="94"/>
    <n v="22.36"/>
    <x v="233"/>
    <n v="113"/>
    <n v="9.32"/>
    <n v="3.4"/>
    <n v="4"/>
    <n v="0.92"/>
    <n v="2"/>
    <x v="0"/>
  </r>
  <r>
    <x v="13"/>
    <x v="98"/>
    <x v="1"/>
    <x v="0"/>
    <x v="1"/>
    <n v="0"/>
    <x v="950"/>
    <n v="71"/>
    <n v="26.32"/>
    <n v="244"/>
    <n v="73"/>
    <n v="20.74"/>
    <x v="684"/>
    <n v="81"/>
    <n v="7.18"/>
    <n v="12.8"/>
    <n v="4"/>
    <n v="3.46"/>
    <n v="0"/>
    <x v="0"/>
  </r>
  <r>
    <x v="10"/>
    <x v="147"/>
    <x v="1"/>
    <x v="0"/>
    <x v="1"/>
    <n v="0"/>
    <x v="1261"/>
    <n v="85"/>
    <n v="46.44"/>
    <n v="211.1"/>
    <n v="82"/>
    <n v="17.940000000000001"/>
    <x v="369"/>
    <n v="129"/>
    <n v="9.17"/>
    <n v="13.1"/>
    <n v="7"/>
    <n v="3.54"/>
    <n v="2"/>
    <x v="1"/>
  </r>
  <r>
    <x v="50"/>
    <x v="98"/>
    <x v="1"/>
    <x v="0"/>
    <x v="1"/>
    <n v="0"/>
    <x v="1262"/>
    <n v="94"/>
    <n v="38.18"/>
    <n v="225.9"/>
    <n v="120"/>
    <n v="19.2"/>
    <x v="1057"/>
    <n v="105"/>
    <n v="12.11"/>
    <n v="12.5"/>
    <n v="8"/>
    <n v="3.38"/>
    <n v="2"/>
    <x v="0"/>
  </r>
  <r>
    <x v="15"/>
    <x v="102"/>
    <x v="0"/>
    <x v="0"/>
    <x v="1"/>
    <n v="0"/>
    <x v="1014"/>
    <n v="97"/>
    <n v="46.55"/>
    <n v="289.7"/>
    <n v="106"/>
    <n v="24.62"/>
    <x v="1202"/>
    <n v="126"/>
    <n v="12.11"/>
    <n v="5.8"/>
    <n v="3"/>
    <n v="1.57"/>
    <n v="2"/>
    <x v="1"/>
  </r>
  <r>
    <x v="40"/>
    <x v="144"/>
    <x v="0"/>
    <x v="0"/>
    <x v="1"/>
    <n v="0"/>
    <x v="1263"/>
    <n v="92"/>
    <n v="17.68"/>
    <n v="197"/>
    <n v="125"/>
    <n v="16.75"/>
    <x v="1236"/>
    <n v="123"/>
    <n v="4.95"/>
    <n v="14.6"/>
    <n v="8"/>
    <n v="3.94"/>
    <n v="0"/>
    <x v="0"/>
  </r>
  <r>
    <x v="24"/>
    <x v="144"/>
    <x v="0"/>
    <x v="0"/>
    <x v="0"/>
    <n v="31"/>
    <x v="819"/>
    <n v="90"/>
    <n v="19.62"/>
    <n v="217.4"/>
    <n v="78"/>
    <n v="18.48"/>
    <x v="723"/>
    <n v="102"/>
    <n v="10.8"/>
    <n v="13.1"/>
    <n v="4"/>
    <n v="3.54"/>
    <n v="1"/>
    <x v="0"/>
  </r>
  <r>
    <x v="7"/>
    <x v="90"/>
    <x v="0"/>
    <x v="0"/>
    <x v="1"/>
    <n v="0"/>
    <x v="1170"/>
    <n v="107"/>
    <n v="37.76"/>
    <n v="199.4"/>
    <n v="102"/>
    <n v="16.95"/>
    <x v="1149"/>
    <n v="107"/>
    <n v="7.31"/>
    <n v="9.4"/>
    <n v="3"/>
    <n v="2.54"/>
    <n v="2"/>
    <x v="0"/>
  </r>
  <r>
    <x v="3"/>
    <x v="103"/>
    <x v="0"/>
    <x v="0"/>
    <x v="1"/>
    <n v="0"/>
    <x v="1264"/>
    <n v="98"/>
    <n v="19.79"/>
    <n v="95.6"/>
    <n v="74"/>
    <n v="8.1300000000000008"/>
    <x v="22"/>
    <n v="94"/>
    <n v="8.17"/>
    <n v="10.5"/>
    <n v="3"/>
    <n v="2.84"/>
    <n v="3"/>
    <x v="0"/>
  </r>
  <r>
    <x v="50"/>
    <x v="116"/>
    <x v="0"/>
    <x v="0"/>
    <x v="1"/>
    <n v="0"/>
    <x v="604"/>
    <n v="118"/>
    <n v="37.01"/>
    <n v="231.7"/>
    <n v="128"/>
    <n v="19.690000000000001"/>
    <x v="1122"/>
    <n v="128"/>
    <n v="8.34"/>
    <n v="0"/>
    <n v="0"/>
    <n v="0"/>
    <n v="3"/>
    <x v="0"/>
  </r>
  <r>
    <x v="39"/>
    <x v="43"/>
    <x v="0"/>
    <x v="0"/>
    <x v="1"/>
    <n v="0"/>
    <x v="1265"/>
    <n v="84"/>
    <n v="22"/>
    <n v="157.30000000000001"/>
    <n v="89"/>
    <n v="13.37"/>
    <x v="578"/>
    <n v="77"/>
    <n v="9.6999999999999993"/>
    <n v="13.3"/>
    <n v="3"/>
    <n v="3.59"/>
    <n v="0"/>
    <x v="0"/>
  </r>
  <r>
    <x v="49"/>
    <x v="21"/>
    <x v="0"/>
    <x v="0"/>
    <x v="0"/>
    <n v="33"/>
    <x v="1266"/>
    <n v="73"/>
    <n v="27.51"/>
    <n v="273"/>
    <n v="58"/>
    <n v="23.21"/>
    <x v="125"/>
    <n v="76"/>
    <n v="6.93"/>
    <n v="13.7"/>
    <n v="4"/>
    <n v="3.7"/>
    <n v="0"/>
    <x v="0"/>
  </r>
  <r>
    <x v="13"/>
    <x v="126"/>
    <x v="1"/>
    <x v="0"/>
    <x v="0"/>
    <n v="29"/>
    <x v="587"/>
    <n v="122"/>
    <n v="33.799999999999997"/>
    <n v="238.6"/>
    <n v="114"/>
    <n v="20.28"/>
    <x v="472"/>
    <n v="69"/>
    <n v="13.03"/>
    <n v="11.5"/>
    <n v="5"/>
    <n v="3.11"/>
    <n v="1"/>
    <x v="0"/>
  </r>
  <r>
    <x v="42"/>
    <x v="66"/>
    <x v="1"/>
    <x v="0"/>
    <x v="0"/>
    <n v="45"/>
    <x v="1267"/>
    <n v="85"/>
    <n v="25.13"/>
    <n v="147.4"/>
    <n v="93"/>
    <n v="12.53"/>
    <x v="1237"/>
    <n v="110"/>
    <n v="9.16"/>
    <n v="14"/>
    <n v="5"/>
    <n v="3.78"/>
    <n v="1"/>
    <x v="0"/>
  </r>
  <r>
    <x v="22"/>
    <x v="9"/>
    <x v="0"/>
    <x v="0"/>
    <x v="1"/>
    <n v="0"/>
    <x v="1268"/>
    <n v="114"/>
    <n v="44.59"/>
    <n v="198.9"/>
    <n v="96"/>
    <n v="16.91"/>
    <x v="264"/>
    <n v="90"/>
    <n v="7.47"/>
    <n v="6.6"/>
    <n v="5"/>
    <n v="1.78"/>
    <n v="3"/>
    <x v="0"/>
  </r>
  <r>
    <x v="19"/>
    <x v="53"/>
    <x v="0"/>
    <x v="0"/>
    <x v="1"/>
    <n v="0"/>
    <x v="690"/>
    <n v="83"/>
    <n v="41.89"/>
    <n v="160.30000000000001"/>
    <n v="88"/>
    <n v="13.63"/>
    <x v="138"/>
    <n v="99"/>
    <n v="7.69"/>
    <n v="7.6"/>
    <n v="7"/>
    <n v="2.0499999999999998"/>
    <n v="1"/>
    <x v="0"/>
  </r>
  <r>
    <x v="33"/>
    <x v="13"/>
    <x v="2"/>
    <x v="0"/>
    <x v="1"/>
    <n v="0"/>
    <x v="482"/>
    <n v="111"/>
    <n v="31.18"/>
    <n v="168.8"/>
    <n v="98"/>
    <n v="14.35"/>
    <x v="1238"/>
    <n v="97"/>
    <n v="8.99"/>
    <n v="9.9"/>
    <n v="4"/>
    <n v="2.67"/>
    <n v="4"/>
    <x v="0"/>
  </r>
  <r>
    <x v="47"/>
    <x v="108"/>
    <x v="0"/>
    <x v="0"/>
    <x v="1"/>
    <n v="0"/>
    <x v="40"/>
    <n v="95"/>
    <n v="32.619999999999997"/>
    <n v="200.9"/>
    <n v="101"/>
    <n v="17.079999999999998"/>
    <x v="1175"/>
    <n v="74"/>
    <n v="12.24"/>
    <n v="18.2"/>
    <n v="3"/>
    <n v="4.91"/>
    <n v="1"/>
    <x v="0"/>
  </r>
  <r>
    <x v="0"/>
    <x v="113"/>
    <x v="0"/>
    <x v="0"/>
    <x v="1"/>
    <n v="0"/>
    <x v="448"/>
    <n v="109"/>
    <n v="31.93"/>
    <n v="154.6"/>
    <n v="97"/>
    <n v="13.14"/>
    <x v="1239"/>
    <n v="102"/>
    <n v="9.6300000000000008"/>
    <n v="10.1"/>
    <n v="3"/>
    <n v="2.73"/>
    <n v="2"/>
    <x v="0"/>
  </r>
  <r>
    <x v="8"/>
    <x v="82"/>
    <x v="2"/>
    <x v="0"/>
    <x v="1"/>
    <n v="0"/>
    <x v="1269"/>
    <n v="106"/>
    <n v="44.15"/>
    <n v="152.69999999999999"/>
    <n v="116"/>
    <n v="12.98"/>
    <x v="400"/>
    <n v="92"/>
    <n v="10.11"/>
    <n v="10.199999999999999"/>
    <n v="2"/>
    <n v="2.75"/>
    <n v="0"/>
    <x v="0"/>
  </r>
  <r>
    <x v="19"/>
    <x v="68"/>
    <x v="0"/>
    <x v="1"/>
    <x v="1"/>
    <n v="0"/>
    <x v="564"/>
    <n v="123"/>
    <n v="30.67"/>
    <n v="194"/>
    <n v="98"/>
    <n v="16.489999999999998"/>
    <x v="121"/>
    <n v="88"/>
    <n v="10.23"/>
    <n v="8.4"/>
    <n v="5"/>
    <n v="2.27"/>
    <n v="0"/>
    <x v="0"/>
  </r>
  <r>
    <x v="27"/>
    <x v="97"/>
    <x v="2"/>
    <x v="0"/>
    <x v="1"/>
    <n v="0"/>
    <x v="1270"/>
    <n v="107"/>
    <n v="8.81"/>
    <n v="230.2"/>
    <n v="104"/>
    <n v="19.57"/>
    <x v="1038"/>
    <n v="118"/>
    <n v="10.24"/>
    <n v="10.4"/>
    <n v="4"/>
    <n v="2.81"/>
    <n v="2"/>
    <x v="0"/>
  </r>
  <r>
    <x v="37"/>
    <x v="171"/>
    <x v="0"/>
    <x v="0"/>
    <x v="1"/>
    <n v="0"/>
    <x v="229"/>
    <n v="106"/>
    <n v="51.66"/>
    <n v="232.2"/>
    <n v="54"/>
    <n v="19.739999999999998"/>
    <x v="418"/>
    <n v="76"/>
    <n v="6.62"/>
    <n v="5.8"/>
    <n v="3"/>
    <n v="1.57"/>
    <n v="1"/>
    <x v="1"/>
  </r>
  <r>
    <x v="27"/>
    <x v="126"/>
    <x v="2"/>
    <x v="0"/>
    <x v="1"/>
    <n v="0"/>
    <x v="211"/>
    <n v="122"/>
    <n v="35.049999999999997"/>
    <n v="164.5"/>
    <n v="94"/>
    <n v="13.98"/>
    <x v="1240"/>
    <n v="101"/>
    <n v="6.31"/>
    <n v="12.6"/>
    <n v="7"/>
    <n v="3.4"/>
    <n v="3"/>
    <x v="0"/>
  </r>
  <r>
    <x v="50"/>
    <x v="80"/>
    <x v="2"/>
    <x v="0"/>
    <x v="1"/>
    <n v="0"/>
    <x v="1271"/>
    <n v="92"/>
    <n v="27.93"/>
    <n v="233.7"/>
    <n v="107"/>
    <n v="19.86"/>
    <x v="587"/>
    <n v="104"/>
    <n v="8.43"/>
    <n v="11.8"/>
    <n v="1"/>
    <n v="3.19"/>
    <n v="2"/>
    <x v="0"/>
  </r>
  <r>
    <x v="1"/>
    <x v="101"/>
    <x v="1"/>
    <x v="0"/>
    <x v="1"/>
    <n v="0"/>
    <x v="425"/>
    <n v="117"/>
    <n v="38.86"/>
    <n v="132.80000000000001"/>
    <n v="123"/>
    <n v="11.29"/>
    <x v="382"/>
    <n v="124"/>
    <n v="10.220000000000001"/>
    <n v="10.1"/>
    <n v="2"/>
    <n v="2.73"/>
    <n v="9"/>
    <x v="1"/>
  </r>
  <r>
    <x v="6"/>
    <x v="32"/>
    <x v="0"/>
    <x v="0"/>
    <x v="0"/>
    <n v="22"/>
    <x v="649"/>
    <n v="80"/>
    <n v="34.07"/>
    <n v="131.1"/>
    <n v="84"/>
    <n v="11.14"/>
    <x v="841"/>
    <n v="67"/>
    <n v="10.38"/>
    <n v="7.6"/>
    <n v="5"/>
    <n v="2.0499999999999998"/>
    <n v="1"/>
    <x v="0"/>
  </r>
  <r>
    <x v="13"/>
    <x v="106"/>
    <x v="1"/>
    <x v="0"/>
    <x v="1"/>
    <n v="0"/>
    <x v="1272"/>
    <n v="107"/>
    <n v="26.23"/>
    <n v="183"/>
    <n v="111"/>
    <n v="15.56"/>
    <x v="1241"/>
    <n v="134"/>
    <n v="2.4300000000000002"/>
    <n v="10.9"/>
    <n v="8"/>
    <n v="2.94"/>
    <n v="0"/>
    <x v="0"/>
  </r>
  <r>
    <x v="12"/>
    <x v="90"/>
    <x v="2"/>
    <x v="0"/>
    <x v="0"/>
    <n v="30"/>
    <x v="1273"/>
    <n v="93"/>
    <n v="20.89"/>
    <n v="233.5"/>
    <n v="91"/>
    <n v="19.850000000000001"/>
    <x v="1221"/>
    <n v="144"/>
    <n v="8.98"/>
    <n v="9.6"/>
    <n v="2"/>
    <n v="2.59"/>
    <n v="2"/>
    <x v="0"/>
  </r>
  <r>
    <x v="49"/>
    <x v="46"/>
    <x v="2"/>
    <x v="1"/>
    <x v="1"/>
    <n v="0"/>
    <x v="1125"/>
    <n v="100"/>
    <n v="37.54"/>
    <n v="265.7"/>
    <n v="106"/>
    <n v="22.58"/>
    <x v="481"/>
    <n v="94"/>
    <n v="9.58"/>
    <n v="6.4"/>
    <n v="3"/>
    <n v="1.73"/>
    <n v="0"/>
    <x v="0"/>
  </r>
  <r>
    <x v="36"/>
    <x v="19"/>
    <x v="1"/>
    <x v="0"/>
    <x v="1"/>
    <n v="0"/>
    <x v="359"/>
    <n v="78"/>
    <n v="36.479999999999997"/>
    <n v="251.7"/>
    <n v="98"/>
    <n v="21.39"/>
    <x v="381"/>
    <n v="88"/>
    <n v="10.84"/>
    <n v="13.9"/>
    <n v="2"/>
    <n v="3.75"/>
    <n v="0"/>
    <x v="0"/>
  </r>
  <r>
    <x v="49"/>
    <x v="64"/>
    <x v="1"/>
    <x v="1"/>
    <x v="1"/>
    <n v="0"/>
    <x v="134"/>
    <n v="123"/>
    <n v="34.340000000000003"/>
    <n v="184.3"/>
    <n v="78"/>
    <n v="15.67"/>
    <x v="355"/>
    <n v="89"/>
    <n v="7.92"/>
    <n v="7.4"/>
    <n v="2"/>
    <n v="2"/>
    <n v="2"/>
    <x v="1"/>
  </r>
  <r>
    <x v="28"/>
    <x v="65"/>
    <x v="1"/>
    <x v="0"/>
    <x v="0"/>
    <n v="32"/>
    <x v="1274"/>
    <n v="108"/>
    <n v="35.619999999999997"/>
    <n v="109.6"/>
    <n v="64"/>
    <n v="9.32"/>
    <x v="732"/>
    <n v="145"/>
    <n v="8.5399999999999991"/>
    <n v="9.1"/>
    <n v="6"/>
    <n v="2.46"/>
    <n v="6"/>
    <x v="1"/>
  </r>
  <r>
    <x v="11"/>
    <x v="66"/>
    <x v="2"/>
    <x v="0"/>
    <x v="1"/>
    <n v="0"/>
    <x v="417"/>
    <n v="102"/>
    <n v="24.75"/>
    <n v="284.7"/>
    <n v="111"/>
    <n v="24.2"/>
    <x v="1022"/>
    <n v="91"/>
    <n v="10.27"/>
    <n v="12.2"/>
    <n v="5"/>
    <n v="3.29"/>
    <n v="0"/>
    <x v="0"/>
  </r>
  <r>
    <x v="10"/>
    <x v="17"/>
    <x v="1"/>
    <x v="0"/>
    <x v="0"/>
    <n v="19"/>
    <x v="1207"/>
    <n v="87"/>
    <n v="25.99"/>
    <n v="213.2"/>
    <n v="99"/>
    <n v="18.12"/>
    <x v="1242"/>
    <n v="114"/>
    <n v="9.24"/>
    <n v="10.8"/>
    <n v="6"/>
    <n v="2.92"/>
    <n v="2"/>
    <x v="0"/>
  </r>
  <r>
    <x v="44"/>
    <x v="83"/>
    <x v="0"/>
    <x v="0"/>
    <x v="0"/>
    <n v="25"/>
    <x v="213"/>
    <n v="96"/>
    <n v="23.51"/>
    <n v="80.599999999999994"/>
    <n v="79"/>
    <n v="6.85"/>
    <x v="1243"/>
    <n v="83"/>
    <n v="7.37"/>
    <n v="8.3000000000000007"/>
    <n v="8"/>
    <n v="2.2400000000000002"/>
    <n v="0"/>
    <x v="0"/>
  </r>
  <r>
    <x v="7"/>
    <x v="20"/>
    <x v="0"/>
    <x v="0"/>
    <x v="1"/>
    <n v="0"/>
    <x v="705"/>
    <n v="157"/>
    <n v="32.18"/>
    <n v="174.9"/>
    <n v="70"/>
    <n v="14.87"/>
    <x v="1244"/>
    <n v="117"/>
    <n v="9.99"/>
    <n v="11.2"/>
    <n v="5"/>
    <n v="3.02"/>
    <n v="3"/>
    <x v="0"/>
  </r>
  <r>
    <x v="16"/>
    <x v="59"/>
    <x v="2"/>
    <x v="0"/>
    <x v="1"/>
    <n v="0"/>
    <x v="765"/>
    <n v="86"/>
    <n v="33.880000000000003"/>
    <n v="194.8"/>
    <n v="102"/>
    <n v="16.559999999999999"/>
    <x v="1245"/>
    <n v="82"/>
    <n v="13.42"/>
    <n v="14.3"/>
    <n v="2"/>
    <n v="3.86"/>
    <n v="4"/>
    <x v="0"/>
  </r>
  <r>
    <x v="19"/>
    <x v="76"/>
    <x v="2"/>
    <x v="1"/>
    <x v="1"/>
    <n v="0"/>
    <x v="1275"/>
    <n v="99"/>
    <n v="42.08"/>
    <n v="108.5"/>
    <n v="118"/>
    <n v="9.2200000000000006"/>
    <x v="1246"/>
    <n v="72"/>
    <n v="10.44"/>
    <n v="10.6"/>
    <n v="3"/>
    <n v="2.86"/>
    <n v="2"/>
    <x v="0"/>
  </r>
  <r>
    <x v="2"/>
    <x v="181"/>
    <x v="1"/>
    <x v="0"/>
    <x v="1"/>
    <n v="0"/>
    <x v="666"/>
    <n v="99"/>
    <n v="29.82"/>
    <n v="155.30000000000001"/>
    <n v="83"/>
    <n v="13.2"/>
    <x v="556"/>
    <n v="86"/>
    <n v="8.07"/>
    <n v="11.5"/>
    <n v="3"/>
    <n v="3.11"/>
    <n v="1"/>
    <x v="0"/>
  </r>
  <r>
    <x v="32"/>
    <x v="4"/>
    <x v="0"/>
    <x v="0"/>
    <x v="1"/>
    <n v="0"/>
    <x v="542"/>
    <n v="70"/>
    <n v="30.5"/>
    <n v="143"/>
    <n v="93"/>
    <n v="12.16"/>
    <x v="782"/>
    <n v="113"/>
    <n v="5.23"/>
    <n v="11.2"/>
    <n v="5"/>
    <n v="3.02"/>
    <n v="1"/>
    <x v="0"/>
  </r>
  <r>
    <x v="18"/>
    <x v="63"/>
    <x v="2"/>
    <x v="1"/>
    <x v="0"/>
    <n v="39"/>
    <x v="1276"/>
    <n v="94"/>
    <n v="21.56"/>
    <n v="293.60000000000002"/>
    <n v="115"/>
    <n v="24.96"/>
    <x v="76"/>
    <n v="91"/>
    <n v="7.83"/>
    <n v="8.4"/>
    <n v="4"/>
    <n v="2.27"/>
    <n v="0"/>
    <x v="0"/>
  </r>
  <r>
    <x v="11"/>
    <x v="49"/>
    <x v="0"/>
    <x v="1"/>
    <x v="1"/>
    <n v="0"/>
    <x v="1277"/>
    <n v="87"/>
    <n v="40.75"/>
    <n v="281.7"/>
    <n v="92"/>
    <n v="23.94"/>
    <x v="240"/>
    <n v="113"/>
    <n v="8.26"/>
    <n v="11.4"/>
    <n v="1"/>
    <n v="3.08"/>
    <n v="1"/>
    <x v="1"/>
  </r>
  <r>
    <x v="11"/>
    <x v="16"/>
    <x v="0"/>
    <x v="0"/>
    <x v="0"/>
    <n v="33"/>
    <x v="1278"/>
    <n v="101"/>
    <n v="24.31"/>
    <n v="212.2"/>
    <n v="102"/>
    <n v="18.04"/>
    <x v="1247"/>
    <n v="120"/>
    <n v="4.72"/>
    <n v="15.3"/>
    <n v="4"/>
    <n v="4.13"/>
    <n v="5"/>
    <x v="1"/>
  </r>
  <r>
    <x v="6"/>
    <x v="138"/>
    <x v="0"/>
    <x v="0"/>
    <x v="1"/>
    <n v="0"/>
    <x v="1279"/>
    <n v="109"/>
    <n v="15.62"/>
    <n v="198.4"/>
    <n v="111"/>
    <n v="16.86"/>
    <x v="563"/>
    <n v="125"/>
    <n v="7.73"/>
    <n v="13"/>
    <n v="7"/>
    <n v="3.51"/>
    <n v="2"/>
    <x v="0"/>
  </r>
  <r>
    <x v="34"/>
    <x v="80"/>
    <x v="1"/>
    <x v="0"/>
    <x v="1"/>
    <n v="0"/>
    <x v="594"/>
    <n v="80"/>
    <n v="35.770000000000003"/>
    <n v="176.6"/>
    <n v="96"/>
    <n v="15.01"/>
    <x v="1248"/>
    <n v="56"/>
    <n v="6.74"/>
    <n v="15.5"/>
    <n v="4"/>
    <n v="4.1900000000000004"/>
    <n v="1"/>
    <x v="0"/>
  </r>
  <r>
    <x v="12"/>
    <x v="73"/>
    <x v="0"/>
    <x v="0"/>
    <x v="0"/>
    <n v="29"/>
    <x v="397"/>
    <n v="130"/>
    <n v="34.22"/>
    <n v="203.7"/>
    <n v="115"/>
    <n v="17.309999999999999"/>
    <x v="1249"/>
    <n v="113"/>
    <n v="5.85"/>
    <n v="6.4"/>
    <n v="6"/>
    <n v="1.73"/>
    <n v="1"/>
    <x v="1"/>
  </r>
  <r>
    <x v="35"/>
    <x v="40"/>
    <x v="2"/>
    <x v="0"/>
    <x v="1"/>
    <n v="0"/>
    <x v="417"/>
    <n v="59"/>
    <n v="24.75"/>
    <n v="287.89999999999998"/>
    <n v="131"/>
    <n v="24.47"/>
    <x v="157"/>
    <n v="121"/>
    <n v="8.18"/>
    <n v="9.1999999999999993"/>
    <n v="4"/>
    <n v="2.48"/>
    <n v="2"/>
    <x v="0"/>
  </r>
  <r>
    <x v="14"/>
    <x v="83"/>
    <x v="2"/>
    <x v="1"/>
    <x v="0"/>
    <n v="31"/>
    <x v="171"/>
    <n v="82"/>
    <n v="34.6"/>
    <n v="200.3"/>
    <n v="72"/>
    <n v="17.03"/>
    <x v="145"/>
    <n v="112"/>
    <n v="9.6300000000000008"/>
    <n v="13.4"/>
    <n v="6"/>
    <n v="3.62"/>
    <n v="1"/>
    <x v="1"/>
  </r>
  <r>
    <x v="17"/>
    <x v="90"/>
    <x v="0"/>
    <x v="0"/>
    <x v="1"/>
    <n v="0"/>
    <x v="150"/>
    <n v="76"/>
    <n v="39.51"/>
    <n v="153.30000000000001"/>
    <n v="103"/>
    <n v="13.03"/>
    <x v="542"/>
    <n v="107"/>
    <n v="9.66"/>
    <n v="10.5"/>
    <n v="2"/>
    <n v="2.84"/>
    <n v="1"/>
    <x v="0"/>
  </r>
  <r>
    <x v="29"/>
    <x v="200"/>
    <x v="0"/>
    <x v="0"/>
    <x v="0"/>
    <n v="8"/>
    <x v="1280"/>
    <n v="119"/>
    <n v="14.71"/>
    <n v="285.2"/>
    <n v="97"/>
    <n v="24.24"/>
    <x v="1250"/>
    <n v="133"/>
    <n v="8.1199999999999992"/>
    <n v="8.6999999999999993"/>
    <n v="2"/>
    <n v="2.35"/>
    <n v="2"/>
    <x v="0"/>
  </r>
  <r>
    <x v="16"/>
    <x v="53"/>
    <x v="1"/>
    <x v="0"/>
    <x v="1"/>
    <n v="0"/>
    <x v="1281"/>
    <n v="102"/>
    <n v="18.68"/>
    <n v="220.8"/>
    <n v="114"/>
    <n v="18.77"/>
    <x v="1251"/>
    <n v="133"/>
    <n v="4.68"/>
    <n v="10.9"/>
    <n v="6"/>
    <n v="2.94"/>
    <n v="0"/>
    <x v="0"/>
  </r>
  <r>
    <x v="26"/>
    <x v="148"/>
    <x v="1"/>
    <x v="0"/>
    <x v="1"/>
    <n v="0"/>
    <x v="777"/>
    <n v="88"/>
    <n v="26.52"/>
    <n v="276.10000000000002"/>
    <n v="81"/>
    <n v="23.47"/>
    <x v="374"/>
    <n v="94"/>
    <n v="7.92"/>
    <n v="9.3000000000000007"/>
    <n v="5"/>
    <n v="2.5099999999999998"/>
    <n v="1"/>
    <x v="0"/>
  </r>
  <r>
    <x v="26"/>
    <x v="121"/>
    <x v="0"/>
    <x v="0"/>
    <x v="1"/>
    <n v="0"/>
    <x v="1282"/>
    <n v="112"/>
    <n v="55.47"/>
    <n v="165.1"/>
    <n v="110"/>
    <n v="14.03"/>
    <x v="803"/>
    <n v="97"/>
    <n v="7.33"/>
    <n v="7.5"/>
    <n v="1"/>
    <n v="2.0299999999999998"/>
    <n v="1"/>
    <x v="1"/>
  </r>
  <r>
    <x v="1"/>
    <x v="33"/>
    <x v="2"/>
    <x v="0"/>
    <x v="1"/>
    <n v="0"/>
    <x v="476"/>
    <n v="58"/>
    <n v="33.15"/>
    <n v="198.5"/>
    <n v="88"/>
    <n v="16.87"/>
    <x v="674"/>
    <n v="110"/>
    <n v="13.69"/>
    <n v="14.8"/>
    <n v="9"/>
    <n v="4"/>
    <n v="0"/>
    <x v="0"/>
  </r>
  <r>
    <x v="47"/>
    <x v="128"/>
    <x v="0"/>
    <x v="1"/>
    <x v="1"/>
    <n v="0"/>
    <x v="1283"/>
    <n v="91"/>
    <n v="18.7"/>
    <n v="147.30000000000001"/>
    <n v="75"/>
    <n v="12.52"/>
    <x v="390"/>
    <n v="73"/>
    <n v="8.57"/>
    <n v="6.4"/>
    <n v="7"/>
    <n v="1.73"/>
    <n v="0"/>
    <x v="0"/>
  </r>
  <r>
    <x v="38"/>
    <x v="113"/>
    <x v="0"/>
    <x v="0"/>
    <x v="1"/>
    <n v="0"/>
    <x v="141"/>
    <n v="119"/>
    <n v="25.01"/>
    <n v="161"/>
    <n v="111"/>
    <n v="13.69"/>
    <x v="1252"/>
    <n v="106"/>
    <n v="12.42"/>
    <n v="9"/>
    <n v="3"/>
    <n v="2.4300000000000002"/>
    <n v="5"/>
    <x v="1"/>
  </r>
  <r>
    <x v="9"/>
    <x v="48"/>
    <x v="2"/>
    <x v="0"/>
    <x v="1"/>
    <n v="0"/>
    <x v="777"/>
    <n v="141"/>
    <n v="26.52"/>
    <n v="256.8"/>
    <n v="72"/>
    <n v="21.83"/>
    <x v="520"/>
    <n v="123"/>
    <n v="7.89"/>
    <n v="11.9"/>
    <n v="5"/>
    <n v="3.21"/>
    <n v="2"/>
    <x v="0"/>
  </r>
  <r>
    <x v="23"/>
    <x v="64"/>
    <x v="1"/>
    <x v="0"/>
    <x v="1"/>
    <n v="0"/>
    <x v="346"/>
    <n v="99"/>
    <n v="16.690000000000001"/>
    <n v="186.7"/>
    <n v="85"/>
    <n v="15.87"/>
    <x v="228"/>
    <n v="96"/>
    <n v="6.6"/>
    <n v="9.3000000000000007"/>
    <n v="4"/>
    <n v="2.5099999999999998"/>
    <n v="2"/>
    <x v="0"/>
  </r>
  <r>
    <x v="22"/>
    <x v="85"/>
    <x v="0"/>
    <x v="0"/>
    <x v="1"/>
    <n v="0"/>
    <x v="1284"/>
    <n v="120"/>
    <n v="35.799999999999997"/>
    <n v="153.1"/>
    <n v="84"/>
    <n v="13.01"/>
    <x v="1253"/>
    <n v="79"/>
    <n v="11.8"/>
    <n v="11"/>
    <n v="5"/>
    <n v="2.97"/>
    <n v="0"/>
    <x v="0"/>
  </r>
  <r>
    <x v="16"/>
    <x v="19"/>
    <x v="0"/>
    <x v="0"/>
    <x v="1"/>
    <n v="0"/>
    <x v="842"/>
    <n v="66"/>
    <n v="33.630000000000003"/>
    <n v="133.9"/>
    <n v="119"/>
    <n v="11.38"/>
    <x v="1254"/>
    <n v="94"/>
    <n v="7.98"/>
    <n v="10.9"/>
    <n v="3"/>
    <n v="2.94"/>
    <n v="4"/>
    <x v="1"/>
  </r>
  <r>
    <x v="18"/>
    <x v="173"/>
    <x v="1"/>
    <x v="0"/>
    <x v="1"/>
    <n v="0"/>
    <x v="1203"/>
    <n v="113"/>
    <n v="21.05"/>
    <n v="236.2"/>
    <n v="77"/>
    <n v="20.079999999999998"/>
    <x v="1255"/>
    <n v="81"/>
    <n v="3.29"/>
    <n v="3.7"/>
    <n v="2"/>
    <n v="1"/>
    <n v="0"/>
    <x v="0"/>
  </r>
  <r>
    <x v="10"/>
    <x v="35"/>
    <x v="0"/>
    <x v="0"/>
    <x v="0"/>
    <n v="15"/>
    <x v="806"/>
    <n v="97"/>
    <n v="19.989999999999998"/>
    <n v="196.3"/>
    <n v="126"/>
    <n v="16.690000000000001"/>
    <x v="1003"/>
    <n v="113"/>
    <n v="7.08"/>
    <n v="6.4"/>
    <n v="3"/>
    <n v="1.73"/>
    <n v="1"/>
    <x v="0"/>
  </r>
  <r>
    <x v="40"/>
    <x v="132"/>
    <x v="0"/>
    <x v="0"/>
    <x v="0"/>
    <n v="28"/>
    <x v="1285"/>
    <n v="82"/>
    <n v="17.899999999999999"/>
    <n v="197.4"/>
    <n v="109"/>
    <n v="16.78"/>
    <x v="496"/>
    <n v="91"/>
    <n v="8.44"/>
    <n v="8.6"/>
    <n v="6"/>
    <n v="2.3199999999999998"/>
    <n v="2"/>
    <x v="0"/>
  </r>
  <r>
    <x v="6"/>
    <x v="3"/>
    <x v="0"/>
    <x v="0"/>
    <x v="1"/>
    <n v="0"/>
    <x v="1286"/>
    <n v="121"/>
    <n v="18.989999999999998"/>
    <n v="237.3"/>
    <n v="119"/>
    <n v="20.170000000000002"/>
    <x v="129"/>
    <n v="110"/>
    <n v="11.41"/>
    <n v="13.1"/>
    <n v="6"/>
    <n v="3.54"/>
    <n v="1"/>
    <x v="0"/>
  </r>
  <r>
    <x v="12"/>
    <x v="82"/>
    <x v="0"/>
    <x v="0"/>
    <x v="1"/>
    <n v="0"/>
    <x v="377"/>
    <n v="104"/>
    <n v="27.08"/>
    <n v="202.3"/>
    <n v="98"/>
    <n v="17.2"/>
    <x v="1020"/>
    <n v="73"/>
    <n v="10.31"/>
    <n v="9.5"/>
    <n v="3"/>
    <n v="2.57"/>
    <n v="2"/>
    <x v="0"/>
  </r>
  <r>
    <x v="35"/>
    <x v="46"/>
    <x v="2"/>
    <x v="0"/>
    <x v="1"/>
    <n v="0"/>
    <x v="1287"/>
    <n v="123"/>
    <n v="13.89"/>
    <n v="210.2"/>
    <n v="108"/>
    <n v="17.87"/>
    <x v="1256"/>
    <n v="64"/>
    <n v="9.5399999999999991"/>
    <n v="11.3"/>
    <n v="3"/>
    <n v="3.05"/>
    <n v="6"/>
    <x v="1"/>
  </r>
  <r>
    <x v="3"/>
    <x v="116"/>
    <x v="0"/>
    <x v="0"/>
    <x v="0"/>
    <n v="21"/>
    <x v="1109"/>
    <n v="88"/>
    <n v="40.46"/>
    <n v="209.6"/>
    <n v="84"/>
    <n v="17.82"/>
    <x v="877"/>
    <n v="95"/>
    <n v="10.49"/>
    <n v="10"/>
    <n v="5"/>
    <n v="2.7"/>
    <n v="2"/>
    <x v="0"/>
  </r>
  <r>
    <x v="24"/>
    <x v="64"/>
    <x v="0"/>
    <x v="0"/>
    <x v="0"/>
    <n v="40"/>
    <x v="1288"/>
    <n v="99"/>
    <n v="21.78"/>
    <n v="247.7"/>
    <n v="78"/>
    <n v="21.05"/>
    <x v="1238"/>
    <n v="121"/>
    <n v="8.99"/>
    <n v="15.6"/>
    <n v="3"/>
    <n v="4.21"/>
    <n v="0"/>
    <x v="0"/>
  </r>
  <r>
    <x v="32"/>
    <x v="200"/>
    <x v="0"/>
    <x v="0"/>
    <x v="0"/>
    <n v="31"/>
    <x v="617"/>
    <n v="104"/>
    <n v="29.1"/>
    <n v="193.6"/>
    <n v="74"/>
    <n v="16.46"/>
    <x v="655"/>
    <n v="85"/>
    <n v="8.84"/>
    <n v="10.199999999999999"/>
    <n v="4"/>
    <n v="2.75"/>
    <n v="1"/>
    <x v="0"/>
  </r>
  <r>
    <x v="48"/>
    <x v="3"/>
    <x v="2"/>
    <x v="0"/>
    <x v="1"/>
    <n v="0"/>
    <x v="1161"/>
    <n v="88"/>
    <n v="18.53"/>
    <n v="259.3"/>
    <n v="120"/>
    <n v="22.04"/>
    <x v="352"/>
    <n v="119"/>
    <n v="8.19"/>
    <n v="13.3"/>
    <n v="3"/>
    <n v="3.59"/>
    <n v="4"/>
    <x v="1"/>
  </r>
  <r>
    <x v="40"/>
    <x v="62"/>
    <x v="0"/>
    <x v="0"/>
    <x v="1"/>
    <n v="0"/>
    <x v="1289"/>
    <n v="114"/>
    <n v="37.4"/>
    <n v="207.7"/>
    <n v="76"/>
    <n v="17.649999999999999"/>
    <x v="1257"/>
    <n v="137"/>
    <n v="7.58"/>
    <n v="12.1"/>
    <n v="3"/>
    <n v="3.27"/>
    <n v="2"/>
    <x v="0"/>
  </r>
  <r>
    <x v="12"/>
    <x v="105"/>
    <x v="0"/>
    <x v="0"/>
    <x v="1"/>
    <n v="0"/>
    <x v="1290"/>
    <n v="65"/>
    <n v="9.4499999999999993"/>
    <n v="242.7"/>
    <n v="121"/>
    <n v="20.63"/>
    <x v="676"/>
    <n v="134"/>
    <n v="7.93"/>
    <n v="11.3"/>
    <n v="4"/>
    <n v="3.05"/>
    <n v="0"/>
    <x v="0"/>
  </r>
  <r>
    <x v="36"/>
    <x v="69"/>
    <x v="2"/>
    <x v="0"/>
    <x v="1"/>
    <n v="0"/>
    <x v="228"/>
    <n v="96"/>
    <n v="35.29"/>
    <n v="229"/>
    <n v="112"/>
    <n v="19.47"/>
    <x v="1"/>
    <n v="131"/>
    <n v="7.32"/>
    <n v="13.3"/>
    <n v="2"/>
    <n v="3.59"/>
    <n v="1"/>
    <x v="0"/>
  </r>
  <r>
    <x v="31"/>
    <x v="102"/>
    <x v="0"/>
    <x v="0"/>
    <x v="0"/>
    <n v="31"/>
    <x v="539"/>
    <n v="108"/>
    <n v="18.63"/>
    <n v="249.3"/>
    <n v="119"/>
    <n v="21.19"/>
    <x v="1258"/>
    <n v="101"/>
    <n v="14.45"/>
    <n v="8.3000000000000007"/>
    <n v="4"/>
    <n v="2.2400000000000002"/>
    <n v="4"/>
    <x v="1"/>
  </r>
  <r>
    <x v="12"/>
    <x v="73"/>
    <x v="0"/>
    <x v="0"/>
    <x v="1"/>
    <n v="0"/>
    <x v="1291"/>
    <n v="113"/>
    <n v="33.520000000000003"/>
    <n v="242.3"/>
    <n v="116"/>
    <n v="20.6"/>
    <x v="1259"/>
    <n v="76"/>
    <n v="8.64"/>
    <n v="11"/>
    <n v="5"/>
    <n v="2.97"/>
    <n v="2"/>
    <x v="0"/>
  </r>
  <r>
    <x v="19"/>
    <x v="181"/>
    <x v="0"/>
    <x v="0"/>
    <x v="1"/>
    <n v="0"/>
    <x v="661"/>
    <n v="120"/>
    <n v="29.87"/>
    <n v="168.6"/>
    <n v="90"/>
    <n v="14.33"/>
    <x v="288"/>
    <n v="110"/>
    <n v="8.9499999999999993"/>
    <n v="14.6"/>
    <n v="4"/>
    <n v="3.94"/>
    <n v="1"/>
    <x v="0"/>
  </r>
  <r>
    <x v="36"/>
    <x v="98"/>
    <x v="2"/>
    <x v="0"/>
    <x v="1"/>
    <n v="0"/>
    <x v="260"/>
    <n v="115"/>
    <n v="34.880000000000003"/>
    <n v="184.8"/>
    <n v="137"/>
    <n v="15.71"/>
    <x v="1105"/>
    <n v="115"/>
    <n v="7.92"/>
    <n v="7"/>
    <n v="6"/>
    <n v="1.89"/>
    <n v="0"/>
    <x v="0"/>
  </r>
  <r>
    <x v="20"/>
    <x v="18"/>
    <x v="1"/>
    <x v="0"/>
    <x v="0"/>
    <n v="13"/>
    <x v="999"/>
    <n v="104"/>
    <n v="32.83"/>
    <n v="111.6"/>
    <n v="98"/>
    <n v="9.49"/>
    <x v="99"/>
    <n v="94"/>
    <n v="10.23"/>
    <n v="12.1"/>
    <n v="4"/>
    <n v="3.27"/>
    <n v="1"/>
    <x v="0"/>
  </r>
  <r>
    <x v="12"/>
    <x v="55"/>
    <x v="2"/>
    <x v="0"/>
    <x v="0"/>
    <n v="34"/>
    <x v="1292"/>
    <n v="121"/>
    <n v="39.54"/>
    <n v="153.19999999999999"/>
    <n v="115"/>
    <n v="13.02"/>
    <x v="796"/>
    <n v="77"/>
    <n v="12.9"/>
    <n v="4.7"/>
    <n v="3"/>
    <n v="1.27"/>
    <n v="3"/>
    <x v="0"/>
  </r>
  <r>
    <x v="33"/>
    <x v="9"/>
    <x v="0"/>
    <x v="0"/>
    <x v="1"/>
    <n v="0"/>
    <x v="1293"/>
    <n v="89"/>
    <n v="17.46"/>
    <n v="149.30000000000001"/>
    <n v="100"/>
    <n v="12.69"/>
    <x v="791"/>
    <n v="114"/>
    <n v="8.4600000000000009"/>
    <n v="11"/>
    <n v="5"/>
    <n v="2.97"/>
    <n v="0"/>
    <x v="0"/>
  </r>
  <r>
    <x v="14"/>
    <x v="4"/>
    <x v="0"/>
    <x v="0"/>
    <x v="0"/>
    <n v="31"/>
    <x v="1294"/>
    <n v="70"/>
    <n v="44.73"/>
    <n v="279.3"/>
    <n v="118"/>
    <n v="23.74"/>
    <x v="1046"/>
    <n v="143"/>
    <n v="5.72"/>
    <n v="9.6999999999999993"/>
    <n v="4"/>
    <n v="2.62"/>
    <n v="5"/>
    <x v="0"/>
  </r>
  <r>
    <x v="23"/>
    <x v="100"/>
    <x v="1"/>
    <x v="0"/>
    <x v="1"/>
    <n v="0"/>
    <x v="111"/>
    <n v="79"/>
    <n v="33.49"/>
    <n v="201"/>
    <n v="114"/>
    <n v="17.09"/>
    <x v="969"/>
    <n v="111"/>
    <n v="6.8"/>
    <n v="11.6"/>
    <n v="5"/>
    <n v="3.13"/>
    <n v="1"/>
    <x v="0"/>
  </r>
  <r>
    <x v="43"/>
    <x v="41"/>
    <x v="1"/>
    <x v="0"/>
    <x v="1"/>
    <n v="0"/>
    <x v="688"/>
    <n v="90"/>
    <n v="28.78"/>
    <n v="156"/>
    <n v="138"/>
    <n v="13.26"/>
    <x v="559"/>
    <n v="106"/>
    <n v="9.49"/>
    <n v="11.6"/>
    <n v="6"/>
    <n v="3.13"/>
    <n v="2"/>
    <x v="0"/>
  </r>
  <r>
    <x v="41"/>
    <x v="94"/>
    <x v="0"/>
    <x v="0"/>
    <x v="1"/>
    <n v="0"/>
    <x v="1295"/>
    <n v="123"/>
    <n v="34.26"/>
    <n v="129.19999999999999"/>
    <n v="110"/>
    <n v="10.98"/>
    <x v="1141"/>
    <n v="98"/>
    <n v="9.93"/>
    <n v="12.9"/>
    <n v="4"/>
    <n v="3.48"/>
    <n v="1"/>
    <x v="0"/>
  </r>
  <r>
    <x v="13"/>
    <x v="51"/>
    <x v="0"/>
    <x v="0"/>
    <x v="1"/>
    <n v="0"/>
    <x v="1296"/>
    <n v="119"/>
    <n v="42.67"/>
    <n v="91.2"/>
    <n v="96"/>
    <n v="7.75"/>
    <x v="96"/>
    <n v="87"/>
    <n v="6.4"/>
    <n v="13.8"/>
    <n v="3"/>
    <n v="3.73"/>
    <n v="3"/>
    <x v="0"/>
  </r>
  <r>
    <x v="12"/>
    <x v="115"/>
    <x v="0"/>
    <x v="0"/>
    <x v="1"/>
    <n v="0"/>
    <x v="1107"/>
    <n v="117"/>
    <n v="39.17"/>
    <n v="225"/>
    <n v="101"/>
    <n v="19.13"/>
    <x v="148"/>
    <n v="111"/>
    <n v="8.93"/>
    <n v="7.6"/>
    <n v="6"/>
    <n v="2.0499999999999998"/>
    <n v="3"/>
    <x v="0"/>
  </r>
  <r>
    <x v="11"/>
    <x v="1"/>
    <x v="2"/>
    <x v="0"/>
    <x v="1"/>
    <n v="0"/>
    <x v="1297"/>
    <n v="120"/>
    <n v="18.670000000000002"/>
    <n v="230.5"/>
    <n v="86"/>
    <n v="19.59"/>
    <x v="766"/>
    <n v="103"/>
    <n v="11.51"/>
    <n v="11.9"/>
    <n v="6"/>
    <n v="3.21"/>
    <n v="1"/>
    <x v="0"/>
  </r>
  <r>
    <x v="0"/>
    <x v="29"/>
    <x v="0"/>
    <x v="0"/>
    <x v="1"/>
    <n v="0"/>
    <x v="1298"/>
    <n v="107"/>
    <n v="29.48"/>
    <n v="222"/>
    <n v="84"/>
    <n v="18.87"/>
    <x v="1260"/>
    <n v="94"/>
    <n v="2.89"/>
    <n v="13.7"/>
    <n v="6"/>
    <n v="3.7"/>
    <n v="1"/>
    <x v="0"/>
  </r>
  <r>
    <x v="20"/>
    <x v="169"/>
    <x v="0"/>
    <x v="0"/>
    <x v="0"/>
    <n v="38"/>
    <x v="217"/>
    <n v="93"/>
    <n v="36.450000000000003"/>
    <n v="211.7"/>
    <n v="57"/>
    <n v="17.989999999999998"/>
    <x v="1261"/>
    <n v="79"/>
    <n v="7.43"/>
    <n v="10"/>
    <n v="8"/>
    <n v="2.7"/>
    <n v="1"/>
    <x v="0"/>
  </r>
  <r>
    <x v="38"/>
    <x v="107"/>
    <x v="0"/>
    <x v="0"/>
    <x v="1"/>
    <n v="0"/>
    <x v="1299"/>
    <n v="103"/>
    <n v="16.34"/>
    <n v="246.8"/>
    <n v="134"/>
    <n v="20.98"/>
    <x v="1262"/>
    <n v="92"/>
    <n v="10.34"/>
    <n v="9.6999999999999993"/>
    <n v="4"/>
    <n v="2.62"/>
    <n v="1"/>
    <x v="0"/>
  </r>
  <r>
    <x v="46"/>
    <x v="131"/>
    <x v="1"/>
    <x v="0"/>
    <x v="1"/>
    <n v="0"/>
    <x v="1025"/>
    <n v="145"/>
    <n v="17.239999999999998"/>
    <n v="249.1"/>
    <n v="116"/>
    <n v="21.17"/>
    <x v="1161"/>
    <n v="107"/>
    <n v="7.09"/>
    <n v="7.1"/>
    <n v="6"/>
    <n v="1.92"/>
    <n v="1"/>
    <x v="0"/>
  </r>
  <r>
    <x v="39"/>
    <x v="34"/>
    <x v="0"/>
    <x v="0"/>
    <x v="1"/>
    <n v="0"/>
    <x v="693"/>
    <n v="74"/>
    <n v="39.53"/>
    <n v="181.8"/>
    <n v="142"/>
    <n v="15.45"/>
    <x v="868"/>
    <n v="86"/>
    <n v="9.14"/>
    <n v="10.4"/>
    <n v="6"/>
    <n v="2.81"/>
    <n v="4"/>
    <x v="0"/>
  </r>
  <r>
    <x v="24"/>
    <x v="17"/>
    <x v="0"/>
    <x v="0"/>
    <x v="0"/>
    <n v="45"/>
    <x v="990"/>
    <n v="120"/>
    <n v="29.67"/>
    <n v="217.5"/>
    <n v="95"/>
    <n v="18.489999999999998"/>
    <x v="357"/>
    <n v="67"/>
    <n v="9.91"/>
    <n v="12.2"/>
    <n v="2"/>
    <n v="3.29"/>
    <n v="1"/>
    <x v="0"/>
  </r>
  <r>
    <x v="20"/>
    <x v="102"/>
    <x v="0"/>
    <x v="0"/>
    <x v="1"/>
    <n v="0"/>
    <x v="1110"/>
    <n v="99"/>
    <n v="35.89"/>
    <n v="176.7"/>
    <n v="66"/>
    <n v="15.02"/>
    <x v="179"/>
    <n v="96"/>
    <n v="9.9700000000000006"/>
    <n v="14.7"/>
    <n v="7"/>
    <n v="3.97"/>
    <n v="4"/>
    <x v="0"/>
  </r>
  <r>
    <x v="15"/>
    <x v="115"/>
    <x v="0"/>
    <x v="0"/>
    <x v="1"/>
    <n v="0"/>
    <x v="1300"/>
    <n v="96"/>
    <n v="18.559999999999999"/>
    <n v="153.1"/>
    <n v="80"/>
    <n v="13.01"/>
    <x v="291"/>
    <n v="102"/>
    <n v="10.8"/>
    <n v="9.8000000000000007"/>
    <n v="5"/>
    <n v="2.65"/>
    <n v="2"/>
    <x v="0"/>
  </r>
  <r>
    <x v="19"/>
    <x v="26"/>
    <x v="1"/>
    <x v="0"/>
    <x v="1"/>
    <n v="0"/>
    <x v="1289"/>
    <n v="95"/>
    <n v="37.4"/>
    <n v="179.9"/>
    <n v="121"/>
    <n v="15.29"/>
    <x v="59"/>
    <n v="109"/>
    <n v="8.4700000000000006"/>
    <n v="11.5"/>
    <n v="5"/>
    <n v="3.11"/>
    <n v="0"/>
    <x v="0"/>
  </r>
  <r>
    <x v="44"/>
    <x v="73"/>
    <x v="0"/>
    <x v="0"/>
    <x v="1"/>
    <n v="0"/>
    <x v="362"/>
    <n v="98"/>
    <n v="30.84"/>
    <n v="164.5"/>
    <n v="98"/>
    <n v="13.98"/>
    <x v="407"/>
    <n v="110"/>
    <n v="7.69"/>
    <n v="10.9"/>
    <n v="4"/>
    <n v="2.94"/>
    <n v="2"/>
    <x v="0"/>
  </r>
  <r>
    <x v="19"/>
    <x v="117"/>
    <x v="0"/>
    <x v="0"/>
    <x v="0"/>
    <n v="11"/>
    <x v="50"/>
    <n v="82"/>
    <n v="30.72"/>
    <n v="173.7"/>
    <n v="90"/>
    <n v="14.76"/>
    <x v="415"/>
    <n v="89"/>
    <n v="10.42"/>
    <n v="10.1"/>
    <n v="4"/>
    <n v="2.73"/>
    <n v="2"/>
    <x v="0"/>
  </r>
  <r>
    <x v="27"/>
    <x v="41"/>
    <x v="1"/>
    <x v="0"/>
    <x v="0"/>
    <n v="32"/>
    <x v="1187"/>
    <n v="109"/>
    <n v="16.41"/>
    <n v="145.80000000000001"/>
    <n v="109"/>
    <n v="12.39"/>
    <x v="759"/>
    <n v="82"/>
    <n v="7.85"/>
    <n v="9.4"/>
    <n v="2"/>
    <n v="2.54"/>
    <n v="1"/>
    <x v="0"/>
  </r>
  <r>
    <x v="7"/>
    <x v="105"/>
    <x v="0"/>
    <x v="0"/>
    <x v="1"/>
    <n v="0"/>
    <x v="1301"/>
    <n v="93"/>
    <n v="31.2"/>
    <n v="170.5"/>
    <n v="80"/>
    <n v="14.49"/>
    <x v="639"/>
    <n v="88"/>
    <n v="8.7200000000000006"/>
    <n v="8.3000000000000007"/>
    <n v="5"/>
    <n v="2.2400000000000002"/>
    <n v="3"/>
    <x v="0"/>
  </r>
  <r>
    <x v="24"/>
    <x v="82"/>
    <x v="1"/>
    <x v="0"/>
    <x v="0"/>
    <n v="38"/>
    <x v="790"/>
    <n v="90"/>
    <n v="18.34"/>
    <n v="140.4"/>
    <n v="94"/>
    <n v="11.93"/>
    <x v="1263"/>
    <n v="79"/>
    <n v="11.41"/>
    <n v="10.5"/>
    <n v="2"/>
    <n v="2.84"/>
    <n v="0"/>
    <x v="0"/>
  </r>
  <r>
    <x v="46"/>
    <x v="188"/>
    <x v="2"/>
    <x v="1"/>
    <x v="1"/>
    <n v="0"/>
    <x v="92"/>
    <n v="96"/>
    <n v="27.37"/>
    <n v="244.9"/>
    <n v="82"/>
    <n v="20.82"/>
    <x v="1228"/>
    <n v="103"/>
    <n v="8.14"/>
    <n v="7.7"/>
    <n v="6"/>
    <n v="2.08"/>
    <n v="1"/>
    <x v="0"/>
  </r>
  <r>
    <x v="34"/>
    <x v="119"/>
    <x v="2"/>
    <x v="0"/>
    <x v="1"/>
    <n v="0"/>
    <x v="1144"/>
    <n v="146"/>
    <n v="25.36"/>
    <n v="161.9"/>
    <n v="109"/>
    <n v="13.76"/>
    <x v="1264"/>
    <n v="109"/>
    <n v="8.91"/>
    <n v="8.3000000000000007"/>
    <n v="2"/>
    <n v="2.2400000000000002"/>
    <n v="3"/>
    <x v="0"/>
  </r>
  <r>
    <x v="42"/>
    <x v="164"/>
    <x v="0"/>
    <x v="0"/>
    <x v="1"/>
    <n v="0"/>
    <x v="1302"/>
    <n v="124"/>
    <n v="38.729999999999997"/>
    <n v="169.5"/>
    <n v="112"/>
    <n v="14.41"/>
    <x v="1265"/>
    <n v="91"/>
    <n v="9.0500000000000007"/>
    <n v="5.6"/>
    <n v="4"/>
    <n v="1.51"/>
    <n v="3"/>
    <x v="0"/>
  </r>
  <r>
    <x v="7"/>
    <x v="131"/>
    <x v="0"/>
    <x v="0"/>
    <x v="1"/>
    <n v="0"/>
    <x v="562"/>
    <n v="120"/>
    <n v="23.43"/>
    <n v="225.8"/>
    <n v="110"/>
    <n v="19.190000000000001"/>
    <x v="543"/>
    <n v="95"/>
    <n v="6.53"/>
    <n v="10.199999999999999"/>
    <n v="6"/>
    <n v="2.75"/>
    <n v="1"/>
    <x v="1"/>
  </r>
  <r>
    <x v="16"/>
    <x v="103"/>
    <x v="1"/>
    <x v="0"/>
    <x v="0"/>
    <n v="40"/>
    <x v="281"/>
    <n v="87"/>
    <n v="24.09"/>
    <n v="268.3"/>
    <n v="89"/>
    <n v="22.81"/>
    <x v="571"/>
    <n v="68"/>
    <n v="10.86"/>
    <n v="8.5"/>
    <n v="7"/>
    <n v="2.2999999999999998"/>
    <n v="0"/>
    <x v="0"/>
  </r>
  <r>
    <x v="14"/>
    <x v="62"/>
    <x v="2"/>
    <x v="0"/>
    <x v="0"/>
    <n v="22"/>
    <x v="13"/>
    <n v="115"/>
    <n v="33.39"/>
    <n v="150.30000000000001"/>
    <n v="109"/>
    <n v="12.78"/>
    <x v="1266"/>
    <n v="75"/>
    <n v="7.93"/>
    <n v="9.3000000000000007"/>
    <n v="1"/>
    <n v="2.5099999999999998"/>
    <n v="0"/>
    <x v="0"/>
  </r>
  <r>
    <x v="6"/>
    <x v="2"/>
    <x v="1"/>
    <x v="0"/>
    <x v="1"/>
    <n v="0"/>
    <x v="1303"/>
    <n v="133"/>
    <n v="24.96"/>
    <n v="171.7"/>
    <n v="73"/>
    <n v="14.59"/>
    <x v="1267"/>
    <n v="69"/>
    <n v="10.55"/>
    <n v="9.9"/>
    <n v="3"/>
    <n v="2.67"/>
    <n v="1"/>
    <x v="0"/>
  </r>
  <r>
    <x v="3"/>
    <x v="39"/>
    <x v="0"/>
    <x v="0"/>
    <x v="1"/>
    <n v="0"/>
    <x v="577"/>
    <n v="111"/>
    <n v="29.56"/>
    <n v="287.39999999999998"/>
    <n v="105"/>
    <n v="24.43"/>
    <x v="609"/>
    <n v="91"/>
    <n v="9.2200000000000006"/>
    <n v="9.1"/>
    <n v="7"/>
    <n v="2.46"/>
    <n v="1"/>
    <x v="0"/>
  </r>
  <r>
    <x v="46"/>
    <x v="106"/>
    <x v="0"/>
    <x v="0"/>
    <x v="0"/>
    <n v="34"/>
    <x v="1304"/>
    <n v="80"/>
    <n v="51.88"/>
    <n v="156.5"/>
    <n v="109"/>
    <n v="13.3"/>
    <x v="1268"/>
    <n v="81"/>
    <n v="12.6"/>
    <n v="13.2"/>
    <n v="7"/>
    <n v="3.56"/>
    <n v="1"/>
    <x v="0"/>
  </r>
  <r>
    <x v="29"/>
    <x v="102"/>
    <x v="0"/>
    <x v="1"/>
    <x v="1"/>
    <n v="0"/>
    <x v="663"/>
    <n v="106"/>
    <n v="25.5"/>
    <n v="293.8"/>
    <n v="123"/>
    <n v="24.97"/>
    <x v="719"/>
    <n v="65"/>
    <n v="11.28"/>
    <n v="10.3"/>
    <n v="7"/>
    <n v="2.78"/>
    <n v="3"/>
    <x v="0"/>
  </r>
  <r>
    <x v="13"/>
    <x v="62"/>
    <x v="0"/>
    <x v="0"/>
    <x v="1"/>
    <n v="0"/>
    <x v="1305"/>
    <n v="114"/>
    <n v="33.58"/>
    <n v="206.9"/>
    <n v="119"/>
    <n v="17.59"/>
    <x v="863"/>
    <n v="109"/>
    <n v="7.36"/>
    <n v="11.3"/>
    <n v="4"/>
    <n v="3.05"/>
    <n v="1"/>
    <x v="0"/>
  </r>
  <r>
    <x v="10"/>
    <x v="68"/>
    <x v="1"/>
    <x v="0"/>
    <x v="1"/>
    <n v="0"/>
    <x v="1306"/>
    <n v="67"/>
    <n v="40.83"/>
    <n v="153"/>
    <n v="98"/>
    <n v="13.01"/>
    <x v="40"/>
    <n v="72"/>
    <n v="11.21"/>
    <n v="10.199999999999999"/>
    <n v="6"/>
    <n v="2.75"/>
    <n v="2"/>
    <x v="0"/>
  </r>
  <r>
    <x v="12"/>
    <x v="93"/>
    <x v="2"/>
    <x v="0"/>
    <x v="0"/>
    <n v="30"/>
    <x v="180"/>
    <n v="117"/>
    <n v="31.65"/>
    <n v="286.7"/>
    <n v="76"/>
    <n v="24.37"/>
    <x v="708"/>
    <n v="113"/>
    <n v="7.39"/>
    <n v="12.9"/>
    <n v="3"/>
    <n v="3.48"/>
    <n v="2"/>
    <x v="0"/>
  </r>
  <r>
    <x v="7"/>
    <x v="7"/>
    <x v="0"/>
    <x v="0"/>
    <x v="0"/>
    <n v="39"/>
    <x v="1307"/>
    <n v="127"/>
    <n v="19.87"/>
    <n v="276.5"/>
    <n v="88"/>
    <n v="23.5"/>
    <x v="223"/>
    <n v="125"/>
    <n v="13.05"/>
    <n v="12.3"/>
    <n v="2"/>
    <n v="3.32"/>
    <n v="0"/>
    <x v="0"/>
  </r>
  <r>
    <x v="24"/>
    <x v="134"/>
    <x v="0"/>
    <x v="0"/>
    <x v="0"/>
    <n v="17"/>
    <x v="1083"/>
    <n v="95"/>
    <n v="40.24"/>
    <n v="263.5"/>
    <n v="56"/>
    <n v="22.4"/>
    <x v="1269"/>
    <n v="107"/>
    <n v="11.68"/>
    <n v="12"/>
    <n v="4"/>
    <n v="3.24"/>
    <n v="1"/>
    <x v="0"/>
  </r>
  <r>
    <x v="42"/>
    <x v="14"/>
    <x v="1"/>
    <x v="0"/>
    <x v="1"/>
    <n v="0"/>
    <x v="327"/>
    <n v="93"/>
    <n v="29.44"/>
    <n v="131.19999999999999"/>
    <n v="80"/>
    <n v="11.15"/>
    <x v="138"/>
    <n v="104"/>
    <n v="7.69"/>
    <n v="5.4"/>
    <n v="3"/>
    <n v="1.46"/>
    <n v="0"/>
    <x v="0"/>
  </r>
  <r>
    <x v="0"/>
    <x v="60"/>
    <x v="0"/>
    <x v="0"/>
    <x v="1"/>
    <n v="0"/>
    <x v="1308"/>
    <n v="135"/>
    <n v="30.82"/>
    <n v="182.4"/>
    <n v="108"/>
    <n v="15.5"/>
    <x v="463"/>
    <n v="103"/>
    <n v="8.1300000000000008"/>
    <n v="6.7"/>
    <n v="2"/>
    <n v="1.81"/>
    <n v="0"/>
    <x v="0"/>
  </r>
  <r>
    <x v="8"/>
    <x v="118"/>
    <x v="1"/>
    <x v="0"/>
    <x v="1"/>
    <n v="0"/>
    <x v="697"/>
    <n v="72"/>
    <n v="28.53"/>
    <n v="211"/>
    <n v="99"/>
    <n v="17.940000000000001"/>
    <x v="53"/>
    <n v="109"/>
    <n v="6.91"/>
    <n v="10.5"/>
    <n v="6"/>
    <n v="2.84"/>
    <n v="4"/>
    <x v="1"/>
  </r>
  <r>
    <x v="17"/>
    <x v="51"/>
    <x v="0"/>
    <x v="0"/>
    <x v="1"/>
    <n v="0"/>
    <x v="826"/>
    <n v="112"/>
    <n v="14.89"/>
    <n v="266.89999999999998"/>
    <n v="107"/>
    <n v="22.69"/>
    <x v="542"/>
    <n v="104"/>
    <n v="9.66"/>
    <n v="9.8000000000000007"/>
    <n v="10"/>
    <n v="2.65"/>
    <n v="2"/>
    <x v="0"/>
  </r>
  <r>
    <x v="18"/>
    <x v="15"/>
    <x v="0"/>
    <x v="0"/>
    <x v="1"/>
    <n v="0"/>
    <x v="1061"/>
    <n v="45"/>
    <n v="34.56"/>
    <n v="141.9"/>
    <n v="87"/>
    <n v="12.06"/>
    <x v="430"/>
    <n v="71"/>
    <n v="9.0299999999999994"/>
    <n v="8.5"/>
    <n v="6"/>
    <n v="2.2999999999999998"/>
    <n v="0"/>
    <x v="0"/>
  </r>
  <r>
    <x v="40"/>
    <x v="138"/>
    <x v="0"/>
    <x v="0"/>
    <x v="1"/>
    <n v="0"/>
    <x v="1225"/>
    <n v="95"/>
    <n v="15.74"/>
    <n v="161.9"/>
    <n v="70"/>
    <n v="13.76"/>
    <x v="1270"/>
    <n v="78"/>
    <n v="12.83"/>
    <n v="11.3"/>
    <n v="3"/>
    <n v="3.05"/>
    <n v="5"/>
    <x v="1"/>
  </r>
  <r>
    <x v="43"/>
    <x v="88"/>
    <x v="0"/>
    <x v="0"/>
    <x v="0"/>
    <n v="21"/>
    <x v="1309"/>
    <n v="135"/>
    <n v="44.69"/>
    <n v="149.5"/>
    <n v="96"/>
    <n v="12.71"/>
    <x v="122"/>
    <n v="109"/>
    <n v="6.32"/>
    <n v="8.1"/>
    <n v="4"/>
    <n v="2.19"/>
    <n v="1"/>
    <x v="0"/>
  </r>
  <r>
    <x v="10"/>
    <x v="118"/>
    <x v="1"/>
    <x v="0"/>
    <x v="0"/>
    <n v="22"/>
    <x v="1310"/>
    <n v="116"/>
    <n v="24.11"/>
    <n v="167.3"/>
    <n v="99"/>
    <n v="14.22"/>
    <x v="657"/>
    <n v="130"/>
    <n v="8.01"/>
    <n v="7.8"/>
    <n v="3"/>
    <n v="2.11"/>
    <n v="1"/>
    <x v="0"/>
  </r>
  <r>
    <x v="35"/>
    <x v="134"/>
    <x v="1"/>
    <x v="0"/>
    <x v="0"/>
    <n v="32"/>
    <x v="1311"/>
    <n v="62"/>
    <n v="8.6"/>
    <n v="201.4"/>
    <n v="87"/>
    <n v="17.12"/>
    <x v="686"/>
    <n v="121"/>
    <n v="6.61"/>
    <n v="4.2"/>
    <n v="4"/>
    <n v="1.1299999999999999"/>
    <n v="2"/>
    <x v="0"/>
  </r>
  <r>
    <x v="37"/>
    <x v="121"/>
    <x v="0"/>
    <x v="0"/>
    <x v="1"/>
    <n v="0"/>
    <x v="1223"/>
    <n v="59"/>
    <n v="22.93"/>
    <n v="156"/>
    <n v="152"/>
    <n v="13.26"/>
    <x v="1271"/>
    <n v="112"/>
    <n v="8.89"/>
    <n v="10.199999999999999"/>
    <n v="5"/>
    <n v="2.75"/>
    <n v="1"/>
    <x v="0"/>
  </r>
  <r>
    <x v="31"/>
    <x v="64"/>
    <x v="0"/>
    <x v="0"/>
    <x v="1"/>
    <n v="0"/>
    <x v="1312"/>
    <n v="110"/>
    <n v="42.86"/>
    <n v="226.1"/>
    <n v="103"/>
    <n v="19.22"/>
    <x v="331"/>
    <n v="83"/>
    <n v="7"/>
    <n v="13.8"/>
    <n v="3"/>
    <n v="3.73"/>
    <n v="1"/>
    <x v="0"/>
  </r>
  <r>
    <x v="30"/>
    <x v="4"/>
    <x v="0"/>
    <x v="0"/>
    <x v="0"/>
    <n v="41"/>
    <x v="236"/>
    <n v="95"/>
    <n v="36.64"/>
    <n v="241.8"/>
    <n v="92"/>
    <n v="20.55"/>
    <x v="1272"/>
    <n v="108"/>
    <n v="6.61"/>
    <n v="9.6"/>
    <n v="3"/>
    <n v="2.59"/>
    <n v="1"/>
    <x v="0"/>
  </r>
  <r>
    <x v="47"/>
    <x v="116"/>
    <x v="0"/>
    <x v="0"/>
    <x v="1"/>
    <n v="0"/>
    <x v="33"/>
    <n v="66"/>
    <n v="21.22"/>
    <n v="257.2"/>
    <n v="85"/>
    <n v="21.86"/>
    <x v="1082"/>
    <n v="115"/>
    <n v="8.69"/>
    <n v="13.4"/>
    <n v="4"/>
    <n v="3.62"/>
    <n v="0"/>
    <x v="0"/>
  </r>
  <r>
    <x v="7"/>
    <x v="10"/>
    <x v="0"/>
    <x v="0"/>
    <x v="1"/>
    <n v="0"/>
    <x v="113"/>
    <n v="131"/>
    <n v="31.14"/>
    <n v="179.2"/>
    <n v="73"/>
    <n v="15.23"/>
    <x v="1273"/>
    <n v="100"/>
    <n v="13.18"/>
    <n v="9.9"/>
    <n v="5"/>
    <n v="2.67"/>
    <n v="2"/>
    <x v="0"/>
  </r>
  <r>
    <x v="39"/>
    <x v="51"/>
    <x v="0"/>
    <x v="0"/>
    <x v="1"/>
    <n v="0"/>
    <x v="1313"/>
    <n v="107"/>
    <n v="39.119999999999997"/>
    <n v="212"/>
    <n v="120"/>
    <n v="18.02"/>
    <x v="743"/>
    <n v="119"/>
    <n v="7.87"/>
    <n v="13.2"/>
    <n v="4"/>
    <n v="3.56"/>
    <n v="1"/>
    <x v="0"/>
  </r>
  <r>
    <x v="39"/>
    <x v="47"/>
    <x v="1"/>
    <x v="0"/>
    <x v="1"/>
    <n v="0"/>
    <x v="1046"/>
    <n v="125"/>
    <n v="23.09"/>
    <n v="163.19999999999999"/>
    <n v="88"/>
    <n v="13.87"/>
    <x v="1174"/>
    <n v="106"/>
    <n v="10.34"/>
    <n v="12.6"/>
    <n v="3"/>
    <n v="3.4"/>
    <n v="0"/>
    <x v="0"/>
  </r>
  <r>
    <x v="30"/>
    <x v="6"/>
    <x v="2"/>
    <x v="0"/>
    <x v="0"/>
    <n v="20"/>
    <x v="290"/>
    <n v="98"/>
    <n v="34.97"/>
    <n v="136.1"/>
    <n v="107"/>
    <n v="11.57"/>
    <x v="1204"/>
    <n v="147"/>
    <n v="7.17"/>
    <n v="8.6999999999999993"/>
    <n v="3"/>
    <n v="2.35"/>
    <n v="2"/>
    <x v="0"/>
  </r>
  <r>
    <x v="40"/>
    <x v="65"/>
    <x v="1"/>
    <x v="0"/>
    <x v="1"/>
    <n v="0"/>
    <x v="1314"/>
    <n v="105"/>
    <n v="12.55"/>
    <n v="143.4"/>
    <n v="114"/>
    <n v="12.19"/>
    <x v="259"/>
    <n v="98"/>
    <n v="7.66"/>
    <n v="10.9"/>
    <n v="3"/>
    <n v="2.94"/>
    <n v="2"/>
    <x v="0"/>
  </r>
  <r>
    <x v="13"/>
    <x v="98"/>
    <x v="1"/>
    <x v="0"/>
    <x v="1"/>
    <n v="0"/>
    <x v="705"/>
    <n v="119"/>
    <n v="32.18"/>
    <n v="233.5"/>
    <n v="112"/>
    <n v="19.850000000000001"/>
    <x v="1274"/>
    <n v="104"/>
    <n v="12.19"/>
    <n v="10"/>
    <n v="1"/>
    <n v="2.7"/>
    <n v="2"/>
    <x v="0"/>
  </r>
  <r>
    <x v="0"/>
    <x v="162"/>
    <x v="1"/>
    <x v="0"/>
    <x v="1"/>
    <n v="0"/>
    <x v="505"/>
    <n v="115"/>
    <n v="25.02"/>
    <n v="161.9"/>
    <n v="123"/>
    <n v="13.76"/>
    <x v="1275"/>
    <n v="103"/>
    <n v="6.39"/>
    <n v="7.2"/>
    <n v="6"/>
    <n v="1.94"/>
    <n v="3"/>
    <x v="0"/>
  </r>
  <r>
    <x v="17"/>
    <x v="86"/>
    <x v="1"/>
    <x v="0"/>
    <x v="0"/>
    <n v="42"/>
    <x v="1214"/>
    <n v="95"/>
    <n v="23.34"/>
    <n v="184.2"/>
    <n v="94"/>
    <n v="15.66"/>
    <x v="1276"/>
    <n v="70"/>
    <n v="10.41"/>
    <n v="10.199999999999999"/>
    <n v="3"/>
    <n v="2.75"/>
    <n v="0"/>
    <x v="0"/>
  </r>
  <r>
    <x v="11"/>
    <x v="112"/>
    <x v="2"/>
    <x v="0"/>
    <x v="1"/>
    <n v="0"/>
    <x v="104"/>
    <n v="125"/>
    <n v="12.02"/>
    <n v="211"/>
    <n v="113"/>
    <n v="17.940000000000001"/>
    <x v="1277"/>
    <n v="107"/>
    <n v="7.86"/>
    <n v="0"/>
    <n v="0"/>
    <n v="0"/>
    <n v="2"/>
    <x v="0"/>
  </r>
  <r>
    <x v="13"/>
    <x v="133"/>
    <x v="1"/>
    <x v="0"/>
    <x v="1"/>
    <n v="0"/>
    <x v="1130"/>
    <n v="117"/>
    <n v="34.78"/>
    <n v="205.2"/>
    <n v="94"/>
    <n v="17.440000000000001"/>
    <x v="643"/>
    <n v="84"/>
    <n v="7.41"/>
    <n v="10.7"/>
    <n v="5"/>
    <n v="2.89"/>
    <n v="0"/>
    <x v="0"/>
  </r>
  <r>
    <x v="24"/>
    <x v="18"/>
    <x v="2"/>
    <x v="0"/>
    <x v="1"/>
    <n v="0"/>
    <x v="499"/>
    <n v="88"/>
    <n v="20.93"/>
    <n v="213.9"/>
    <n v="84"/>
    <n v="18.18"/>
    <x v="1171"/>
    <n v="88"/>
    <n v="8.32"/>
    <n v="12"/>
    <n v="2"/>
    <n v="3.24"/>
    <n v="5"/>
    <x v="1"/>
  </r>
  <r>
    <x v="3"/>
    <x v="76"/>
    <x v="2"/>
    <x v="0"/>
    <x v="0"/>
    <n v="19"/>
    <x v="1018"/>
    <n v="115"/>
    <n v="22.05"/>
    <n v="160.80000000000001"/>
    <n v="101"/>
    <n v="13.67"/>
    <x v="440"/>
    <n v="63"/>
    <n v="11.93"/>
    <n v="12.2"/>
    <n v="3"/>
    <n v="3.29"/>
    <n v="2"/>
    <x v="0"/>
  </r>
  <r>
    <x v="47"/>
    <x v="81"/>
    <x v="0"/>
    <x v="1"/>
    <x v="1"/>
    <n v="0"/>
    <x v="1009"/>
    <n v="70"/>
    <n v="33.78"/>
    <n v="209.5"/>
    <n v="106"/>
    <n v="17.809999999999999"/>
    <x v="740"/>
    <n v="126"/>
    <n v="12.69"/>
    <n v="12.4"/>
    <n v="4"/>
    <n v="3.35"/>
    <n v="0"/>
    <x v="0"/>
  </r>
  <r>
    <x v="5"/>
    <x v="101"/>
    <x v="0"/>
    <x v="0"/>
    <x v="1"/>
    <n v="0"/>
    <x v="1315"/>
    <n v="116"/>
    <n v="24.67"/>
    <n v="233.7"/>
    <n v="82"/>
    <n v="19.86"/>
    <x v="1278"/>
    <n v="95"/>
    <n v="9.39"/>
    <n v="7.9"/>
    <n v="5"/>
    <n v="2.13"/>
    <n v="2"/>
    <x v="0"/>
  </r>
  <r>
    <x v="4"/>
    <x v="198"/>
    <x v="0"/>
    <x v="0"/>
    <x v="1"/>
    <n v="0"/>
    <x v="1316"/>
    <n v="101"/>
    <n v="22.98"/>
    <n v="152.5"/>
    <n v="79"/>
    <n v="12.96"/>
    <x v="1279"/>
    <n v="83"/>
    <n v="10.119999999999999"/>
    <n v="8.4"/>
    <n v="5"/>
    <n v="2.27"/>
    <n v="2"/>
    <x v="0"/>
  </r>
  <r>
    <x v="38"/>
    <x v="106"/>
    <x v="1"/>
    <x v="0"/>
    <x v="0"/>
    <n v="28"/>
    <x v="1317"/>
    <n v="105"/>
    <n v="21.2"/>
    <n v="250.4"/>
    <n v="78"/>
    <n v="21.28"/>
    <x v="1280"/>
    <n v="128"/>
    <n v="9.74"/>
    <n v="7.8"/>
    <n v="8"/>
    <n v="2.11"/>
    <n v="1"/>
    <x v="0"/>
  </r>
  <r>
    <x v="48"/>
    <x v="1"/>
    <x v="0"/>
    <x v="0"/>
    <x v="1"/>
    <n v="0"/>
    <x v="629"/>
    <n v="76"/>
    <n v="36.700000000000003"/>
    <n v="145.4"/>
    <n v="118"/>
    <n v="12.36"/>
    <x v="3"/>
    <n v="129"/>
    <n v="8.41"/>
    <n v="12.1"/>
    <n v="4"/>
    <n v="3.27"/>
    <n v="1"/>
    <x v="0"/>
  </r>
  <r>
    <x v="46"/>
    <x v="96"/>
    <x v="0"/>
    <x v="0"/>
    <x v="1"/>
    <n v="0"/>
    <x v="980"/>
    <n v="142"/>
    <n v="20.260000000000002"/>
    <n v="228.4"/>
    <n v="139"/>
    <n v="19.41"/>
    <x v="1264"/>
    <n v="61"/>
    <n v="8.91"/>
    <n v="8.4"/>
    <n v="9"/>
    <n v="2.27"/>
    <n v="2"/>
    <x v="0"/>
  </r>
  <r>
    <x v="1"/>
    <x v="105"/>
    <x v="2"/>
    <x v="0"/>
    <x v="1"/>
    <n v="0"/>
    <x v="1318"/>
    <n v="116"/>
    <n v="24.53"/>
    <n v="156.4"/>
    <n v="74"/>
    <n v="13.29"/>
    <x v="297"/>
    <n v="90"/>
    <n v="9.66"/>
    <n v="7.8"/>
    <n v="10"/>
    <n v="2.11"/>
    <n v="3"/>
    <x v="0"/>
  </r>
  <r>
    <x v="13"/>
    <x v="96"/>
    <x v="0"/>
    <x v="0"/>
    <x v="1"/>
    <n v="0"/>
    <x v="1319"/>
    <n v="121"/>
    <n v="39.979999999999997"/>
    <n v="220.6"/>
    <n v="87"/>
    <n v="18.75"/>
    <x v="823"/>
    <n v="91"/>
    <n v="10.63"/>
    <n v="11.8"/>
    <n v="4"/>
    <n v="3.19"/>
    <n v="1"/>
    <x v="0"/>
  </r>
  <r>
    <x v="46"/>
    <x v="11"/>
    <x v="2"/>
    <x v="0"/>
    <x v="1"/>
    <n v="0"/>
    <x v="789"/>
    <n v="57"/>
    <n v="29.58"/>
    <n v="281.10000000000002"/>
    <n v="118"/>
    <n v="23.89"/>
    <x v="309"/>
    <n v="94"/>
    <n v="8.8699999999999992"/>
    <n v="9.6999999999999993"/>
    <n v="2"/>
    <n v="2.62"/>
    <n v="0"/>
    <x v="0"/>
  </r>
  <r>
    <x v="1"/>
    <x v="20"/>
    <x v="2"/>
    <x v="1"/>
    <x v="1"/>
    <n v="0"/>
    <x v="830"/>
    <n v="65"/>
    <n v="19.55"/>
    <n v="122.3"/>
    <n v="96"/>
    <n v="10.4"/>
    <x v="161"/>
    <n v="75"/>
    <n v="11.03"/>
    <n v="6.4"/>
    <n v="1"/>
    <n v="1.73"/>
    <n v="0"/>
    <x v="1"/>
  </r>
  <r>
    <x v="34"/>
    <x v="205"/>
    <x v="1"/>
    <x v="0"/>
    <x v="1"/>
    <n v="0"/>
    <x v="1320"/>
    <n v="93"/>
    <n v="25.79"/>
    <n v="178.5"/>
    <n v="77"/>
    <n v="15.17"/>
    <x v="1096"/>
    <n v="111"/>
    <n v="10.31"/>
    <n v="13.1"/>
    <n v="8"/>
    <n v="3.54"/>
    <n v="2"/>
    <x v="0"/>
  </r>
  <r>
    <x v="26"/>
    <x v="76"/>
    <x v="0"/>
    <x v="0"/>
    <x v="1"/>
    <n v="0"/>
    <x v="1321"/>
    <n v="93"/>
    <n v="37.159999999999997"/>
    <n v="149.9"/>
    <n v="130"/>
    <n v="12.74"/>
    <x v="483"/>
    <n v="131"/>
    <n v="9.2100000000000009"/>
    <n v="9.1999999999999993"/>
    <n v="5"/>
    <n v="2.48"/>
    <n v="2"/>
    <x v="0"/>
  </r>
  <r>
    <x v="41"/>
    <x v="42"/>
    <x v="0"/>
    <x v="0"/>
    <x v="1"/>
    <n v="0"/>
    <x v="523"/>
    <n v="98"/>
    <n v="32.35"/>
    <n v="252.7"/>
    <n v="70"/>
    <n v="21.48"/>
    <x v="1141"/>
    <n v="97"/>
    <n v="9.93"/>
    <n v="7.2"/>
    <n v="9"/>
    <n v="1.94"/>
    <n v="2"/>
    <x v="0"/>
  </r>
  <r>
    <x v="16"/>
    <x v="73"/>
    <x v="0"/>
    <x v="0"/>
    <x v="1"/>
    <n v="0"/>
    <x v="1322"/>
    <n v="60"/>
    <n v="31.4"/>
    <n v="262"/>
    <n v="73"/>
    <n v="22.27"/>
    <x v="793"/>
    <n v="120"/>
    <n v="10.78"/>
    <n v="12.3"/>
    <n v="6"/>
    <n v="3.32"/>
    <n v="2"/>
    <x v="1"/>
  </r>
  <r>
    <x v="16"/>
    <x v="40"/>
    <x v="1"/>
    <x v="0"/>
    <x v="1"/>
    <n v="0"/>
    <x v="1323"/>
    <n v="99"/>
    <n v="19.600000000000001"/>
    <n v="224.7"/>
    <n v="117"/>
    <n v="19.100000000000001"/>
    <x v="1199"/>
    <n v="98"/>
    <n v="6.86"/>
    <n v="18"/>
    <n v="2"/>
    <n v="4.8600000000000003"/>
    <n v="1"/>
    <x v="0"/>
  </r>
  <r>
    <x v="8"/>
    <x v="41"/>
    <x v="1"/>
    <x v="0"/>
    <x v="1"/>
    <n v="0"/>
    <x v="1324"/>
    <n v="108"/>
    <n v="19.21"/>
    <n v="169.2"/>
    <n v="107"/>
    <n v="14.38"/>
    <x v="1119"/>
    <n v="61"/>
    <n v="7.05"/>
    <n v="9.1999999999999993"/>
    <n v="5"/>
    <n v="2.48"/>
    <n v="2"/>
    <x v="1"/>
  </r>
  <r>
    <x v="49"/>
    <x v="115"/>
    <x v="1"/>
    <x v="0"/>
    <x v="1"/>
    <n v="0"/>
    <x v="1325"/>
    <n v="100"/>
    <n v="50.01"/>
    <n v="232.5"/>
    <n v="53"/>
    <n v="19.760000000000002"/>
    <x v="329"/>
    <n v="64"/>
    <n v="8.7799999999999994"/>
    <n v="9"/>
    <n v="1"/>
    <n v="2.4300000000000002"/>
    <n v="0"/>
    <x v="1"/>
  </r>
  <r>
    <x v="33"/>
    <x v="66"/>
    <x v="0"/>
    <x v="0"/>
    <x v="1"/>
    <n v="0"/>
    <x v="515"/>
    <n v="86"/>
    <n v="36.65"/>
    <n v="167.8"/>
    <n v="59"/>
    <n v="14.26"/>
    <x v="1218"/>
    <n v="67"/>
    <n v="9.32"/>
    <n v="6.4"/>
    <n v="8"/>
    <n v="1.73"/>
    <n v="3"/>
    <x v="0"/>
  </r>
  <r>
    <x v="19"/>
    <x v="30"/>
    <x v="1"/>
    <x v="0"/>
    <x v="1"/>
    <n v="0"/>
    <x v="10"/>
    <n v="80"/>
    <n v="21.9"/>
    <n v="208.7"/>
    <n v="93"/>
    <n v="17.739999999999998"/>
    <x v="70"/>
    <n v="103"/>
    <n v="9.09"/>
    <n v="14"/>
    <n v="7"/>
    <n v="3.78"/>
    <n v="1"/>
    <x v="0"/>
  </r>
  <r>
    <x v="27"/>
    <x v="51"/>
    <x v="0"/>
    <x v="1"/>
    <x v="0"/>
    <n v="28"/>
    <x v="1326"/>
    <n v="117"/>
    <n v="35.9"/>
    <n v="312.5"/>
    <n v="98"/>
    <n v="26.56"/>
    <x v="992"/>
    <n v="118"/>
    <n v="8.01"/>
    <n v="10.7"/>
    <n v="2"/>
    <n v="2.89"/>
    <n v="3"/>
    <x v="1"/>
  </r>
  <r>
    <x v="15"/>
    <x v="53"/>
    <x v="0"/>
    <x v="0"/>
    <x v="0"/>
    <n v="24"/>
    <x v="1327"/>
    <n v="82"/>
    <n v="12.1"/>
    <n v="181.6"/>
    <n v="103"/>
    <n v="15.44"/>
    <x v="3"/>
    <n v="111"/>
    <n v="8.41"/>
    <n v="12.9"/>
    <n v="1"/>
    <n v="3.48"/>
    <n v="1"/>
    <x v="0"/>
  </r>
  <r>
    <x v="40"/>
    <x v="15"/>
    <x v="1"/>
    <x v="0"/>
    <x v="1"/>
    <n v="0"/>
    <x v="1328"/>
    <n v="121"/>
    <n v="16.13"/>
    <n v="253.2"/>
    <n v="83"/>
    <n v="21.52"/>
    <x v="697"/>
    <n v="86"/>
    <n v="7.88"/>
    <n v="14.2"/>
    <n v="2"/>
    <n v="3.83"/>
    <n v="2"/>
    <x v="0"/>
  </r>
  <r>
    <x v="18"/>
    <x v="94"/>
    <x v="2"/>
    <x v="0"/>
    <x v="1"/>
    <n v="0"/>
    <x v="1329"/>
    <n v="116"/>
    <n v="44.1"/>
    <n v="269.7"/>
    <n v="109"/>
    <n v="22.92"/>
    <x v="520"/>
    <n v="130"/>
    <n v="7.89"/>
    <n v="9.5"/>
    <n v="3"/>
    <n v="2.57"/>
    <n v="1"/>
    <x v="1"/>
  </r>
  <r>
    <x v="34"/>
    <x v="64"/>
    <x v="1"/>
    <x v="0"/>
    <x v="0"/>
    <n v="28"/>
    <x v="1330"/>
    <n v="123"/>
    <n v="36.69"/>
    <n v="285.2"/>
    <n v="76"/>
    <n v="24.24"/>
    <x v="279"/>
    <n v="78"/>
    <n v="8.64"/>
    <n v="6.9"/>
    <n v="3"/>
    <n v="1.86"/>
    <n v="1"/>
    <x v="0"/>
  </r>
  <r>
    <x v="10"/>
    <x v="31"/>
    <x v="0"/>
    <x v="0"/>
    <x v="1"/>
    <n v="0"/>
    <x v="964"/>
    <n v="113"/>
    <n v="16.579999999999998"/>
    <n v="268.10000000000002"/>
    <n v="69"/>
    <n v="22.79"/>
    <x v="158"/>
    <n v="62"/>
    <n v="11.49"/>
    <n v="13.2"/>
    <n v="4"/>
    <n v="3.56"/>
    <n v="3"/>
    <x v="0"/>
  </r>
  <r>
    <x v="48"/>
    <x v="7"/>
    <x v="2"/>
    <x v="0"/>
    <x v="1"/>
    <n v="0"/>
    <x v="1201"/>
    <n v="121"/>
    <n v="24.91"/>
    <n v="169.9"/>
    <n v="125"/>
    <n v="14.44"/>
    <x v="1281"/>
    <n v="112"/>
    <n v="10.75"/>
    <n v="8.1999999999999993"/>
    <n v="5"/>
    <n v="2.21"/>
    <n v="0"/>
    <x v="0"/>
  </r>
  <r>
    <x v="3"/>
    <x v="53"/>
    <x v="1"/>
    <x v="0"/>
    <x v="1"/>
    <n v="0"/>
    <x v="71"/>
    <n v="72"/>
    <n v="26.84"/>
    <n v="234"/>
    <n v="93"/>
    <n v="19.89"/>
    <x v="703"/>
    <n v="86"/>
    <n v="9.4499999999999993"/>
    <n v="12.2"/>
    <n v="5"/>
    <n v="3.29"/>
    <n v="2"/>
    <x v="0"/>
  </r>
  <r>
    <x v="39"/>
    <x v="145"/>
    <x v="0"/>
    <x v="0"/>
    <x v="1"/>
    <n v="0"/>
    <x v="1331"/>
    <n v="117"/>
    <n v="23.78"/>
    <n v="223.6"/>
    <n v="96"/>
    <n v="19.010000000000002"/>
    <x v="381"/>
    <n v="93"/>
    <n v="10.84"/>
    <n v="12.7"/>
    <n v="4"/>
    <n v="3.43"/>
    <n v="2"/>
    <x v="0"/>
  </r>
  <r>
    <x v="35"/>
    <x v="6"/>
    <x v="1"/>
    <x v="0"/>
    <x v="0"/>
    <n v="21"/>
    <x v="1332"/>
    <n v="112"/>
    <n v="26.04"/>
    <n v="263.3"/>
    <n v="110"/>
    <n v="22.38"/>
    <x v="265"/>
    <n v="85"/>
    <n v="6.08"/>
    <n v="11.9"/>
    <n v="7"/>
    <n v="3.21"/>
    <n v="1"/>
    <x v="0"/>
  </r>
  <r>
    <x v="25"/>
    <x v="137"/>
    <x v="1"/>
    <x v="0"/>
    <x v="1"/>
    <n v="0"/>
    <x v="506"/>
    <n v="119"/>
    <n v="31.59"/>
    <n v="192.3"/>
    <n v="83"/>
    <n v="16.350000000000001"/>
    <x v="323"/>
    <n v="96"/>
    <n v="9"/>
    <n v="6.6"/>
    <n v="4"/>
    <n v="1.78"/>
    <n v="1"/>
    <x v="0"/>
  </r>
  <r>
    <x v="33"/>
    <x v="151"/>
    <x v="1"/>
    <x v="0"/>
    <x v="1"/>
    <n v="0"/>
    <x v="1333"/>
    <n v="101"/>
    <n v="30.97"/>
    <n v="212.3"/>
    <n v="95"/>
    <n v="18.05"/>
    <x v="877"/>
    <n v="123"/>
    <n v="10.49"/>
    <n v="9.3000000000000007"/>
    <n v="4"/>
    <n v="2.5099999999999998"/>
    <n v="2"/>
    <x v="0"/>
  </r>
  <r>
    <x v="46"/>
    <x v="64"/>
    <x v="0"/>
    <x v="0"/>
    <x v="1"/>
    <n v="0"/>
    <x v="1334"/>
    <n v="133"/>
    <n v="31.57"/>
    <n v="235.1"/>
    <n v="149"/>
    <n v="19.98"/>
    <x v="1282"/>
    <n v="78"/>
    <n v="11.54"/>
    <n v="16.899999999999999"/>
    <n v="6"/>
    <n v="4.5599999999999996"/>
    <n v="0"/>
    <x v="0"/>
  </r>
  <r>
    <x v="38"/>
    <x v="85"/>
    <x v="2"/>
    <x v="0"/>
    <x v="0"/>
    <n v="29"/>
    <x v="1335"/>
    <n v="81"/>
    <n v="37.840000000000003"/>
    <n v="190.3"/>
    <n v="109"/>
    <n v="16.18"/>
    <x v="141"/>
    <n v="87"/>
    <n v="9.0500000000000007"/>
    <n v="11.5"/>
    <n v="2"/>
    <n v="3.11"/>
    <n v="1"/>
    <x v="0"/>
  </r>
  <r>
    <x v="35"/>
    <x v="72"/>
    <x v="0"/>
    <x v="0"/>
    <x v="1"/>
    <n v="0"/>
    <x v="937"/>
    <n v="67"/>
    <n v="33.54"/>
    <n v="264.5"/>
    <n v="106"/>
    <n v="22.48"/>
    <x v="779"/>
    <n v="116"/>
    <n v="9.4700000000000006"/>
    <n v="9"/>
    <n v="6"/>
    <n v="2.4300000000000002"/>
    <n v="1"/>
    <x v="0"/>
  </r>
  <r>
    <x v="9"/>
    <x v="118"/>
    <x v="2"/>
    <x v="0"/>
    <x v="0"/>
    <n v="33"/>
    <x v="854"/>
    <n v="130"/>
    <n v="24.04"/>
    <n v="186.4"/>
    <n v="114"/>
    <n v="15.84"/>
    <x v="703"/>
    <n v="111"/>
    <n v="9.4499999999999993"/>
    <n v="7.7"/>
    <n v="6"/>
    <n v="2.08"/>
    <n v="1"/>
    <x v="0"/>
  </r>
  <r>
    <x v="45"/>
    <x v="77"/>
    <x v="2"/>
    <x v="0"/>
    <x v="1"/>
    <n v="0"/>
    <x v="1068"/>
    <n v="69"/>
    <n v="35.36"/>
    <n v="95.1"/>
    <n v="94"/>
    <n v="8.08"/>
    <x v="33"/>
    <n v="129"/>
    <n v="8.0299999999999994"/>
    <n v="8"/>
    <n v="11"/>
    <n v="2.16"/>
    <n v="1"/>
    <x v="0"/>
  </r>
  <r>
    <x v="50"/>
    <x v="130"/>
    <x v="0"/>
    <x v="0"/>
    <x v="1"/>
    <n v="0"/>
    <x v="1336"/>
    <n v="92"/>
    <n v="20.149999999999999"/>
    <n v="177.8"/>
    <n v="109"/>
    <n v="15.11"/>
    <x v="633"/>
    <n v="98"/>
    <n v="11.51"/>
    <n v="12.1"/>
    <n v="4"/>
    <n v="3.27"/>
    <n v="1"/>
    <x v="0"/>
  </r>
  <r>
    <x v="10"/>
    <x v="128"/>
    <x v="2"/>
    <x v="0"/>
    <x v="1"/>
    <n v="0"/>
    <x v="1332"/>
    <n v="65"/>
    <n v="26.04"/>
    <n v="229.7"/>
    <n v="90"/>
    <n v="19.52"/>
    <x v="296"/>
    <n v="94"/>
    <n v="6.67"/>
    <n v="10.7"/>
    <n v="8"/>
    <n v="2.89"/>
    <n v="1"/>
    <x v="0"/>
  </r>
  <r>
    <x v="47"/>
    <x v="200"/>
    <x v="2"/>
    <x v="0"/>
    <x v="1"/>
    <n v="0"/>
    <x v="1337"/>
    <n v="87"/>
    <n v="18.41"/>
    <n v="183.6"/>
    <n v="116"/>
    <n v="15.61"/>
    <x v="1283"/>
    <n v="109"/>
    <n v="7.95"/>
    <n v="13.5"/>
    <n v="2"/>
    <n v="3.65"/>
    <n v="0"/>
    <x v="0"/>
  </r>
  <r>
    <x v="40"/>
    <x v="142"/>
    <x v="0"/>
    <x v="0"/>
    <x v="1"/>
    <n v="0"/>
    <x v="1338"/>
    <n v="116"/>
    <n v="42.02"/>
    <n v="303.7"/>
    <n v="103"/>
    <n v="25.81"/>
    <x v="511"/>
    <n v="94"/>
    <n v="4.74"/>
    <n v="9.3000000000000007"/>
    <n v="2"/>
    <n v="2.5099999999999998"/>
    <n v="2"/>
    <x v="1"/>
  </r>
  <r>
    <x v="42"/>
    <x v="147"/>
    <x v="2"/>
    <x v="1"/>
    <x v="1"/>
    <n v="0"/>
    <x v="1158"/>
    <n v="81"/>
    <n v="38.11"/>
    <n v="243.3"/>
    <n v="90"/>
    <n v="20.68"/>
    <x v="1284"/>
    <n v="66"/>
    <n v="6.65"/>
    <n v="12"/>
    <n v="8"/>
    <n v="3.24"/>
    <n v="3"/>
    <x v="0"/>
  </r>
  <r>
    <x v="9"/>
    <x v="32"/>
    <x v="0"/>
    <x v="0"/>
    <x v="0"/>
    <n v="43"/>
    <x v="1339"/>
    <n v="100"/>
    <n v="20.13"/>
    <n v="144.1"/>
    <n v="108"/>
    <n v="12.25"/>
    <x v="1285"/>
    <n v="91"/>
    <n v="7.11"/>
    <n v="8.5"/>
    <n v="6"/>
    <n v="2.2999999999999998"/>
    <n v="1"/>
    <x v="0"/>
  </r>
  <r>
    <x v="22"/>
    <x v="78"/>
    <x v="2"/>
    <x v="0"/>
    <x v="1"/>
    <n v="0"/>
    <x v="1202"/>
    <n v="62"/>
    <n v="32.450000000000003"/>
    <n v="226.6"/>
    <n v="53"/>
    <n v="19.260000000000002"/>
    <x v="935"/>
    <n v="96"/>
    <n v="10.35"/>
    <n v="7.8"/>
    <n v="3"/>
    <n v="2.11"/>
    <n v="2"/>
    <x v="0"/>
  </r>
  <r>
    <x v="35"/>
    <x v="153"/>
    <x v="0"/>
    <x v="0"/>
    <x v="1"/>
    <n v="0"/>
    <x v="1340"/>
    <n v="60"/>
    <n v="54.03"/>
    <n v="152.9"/>
    <n v="100"/>
    <n v="13"/>
    <x v="385"/>
    <n v="63"/>
    <n v="5.55"/>
    <n v="10.4"/>
    <n v="7"/>
    <n v="2.81"/>
    <n v="1"/>
    <x v="1"/>
  </r>
  <r>
    <x v="6"/>
    <x v="146"/>
    <x v="0"/>
    <x v="0"/>
    <x v="1"/>
    <n v="0"/>
    <x v="182"/>
    <n v="112"/>
    <n v="53.04"/>
    <n v="180"/>
    <n v="109"/>
    <n v="15.3"/>
    <x v="830"/>
    <n v="94"/>
    <n v="7.59"/>
    <n v="12.8"/>
    <n v="4"/>
    <n v="3.46"/>
    <n v="1"/>
    <x v="1"/>
  </r>
  <r>
    <x v="42"/>
    <x v="100"/>
    <x v="0"/>
    <x v="0"/>
    <x v="1"/>
    <n v="0"/>
    <x v="760"/>
    <n v="95"/>
    <n v="22.37"/>
    <n v="179.3"/>
    <n v="109"/>
    <n v="15.24"/>
    <x v="1286"/>
    <n v="129"/>
    <n v="11.3"/>
    <n v="15.5"/>
    <n v="3"/>
    <n v="4.1900000000000004"/>
    <n v="1"/>
    <x v="1"/>
  </r>
  <r>
    <x v="41"/>
    <x v="20"/>
    <x v="0"/>
    <x v="0"/>
    <x v="0"/>
    <n v="33"/>
    <x v="533"/>
    <n v="105"/>
    <n v="32.880000000000003"/>
    <n v="231.6"/>
    <n v="79"/>
    <n v="19.690000000000001"/>
    <x v="1287"/>
    <n v="90"/>
    <n v="10.18"/>
    <n v="11.1"/>
    <n v="11"/>
    <n v="3"/>
    <n v="2"/>
    <x v="0"/>
  </r>
  <r>
    <x v="35"/>
    <x v="68"/>
    <x v="2"/>
    <x v="0"/>
    <x v="1"/>
    <n v="0"/>
    <x v="838"/>
    <n v="92"/>
    <n v="31.47"/>
    <n v="213"/>
    <n v="85"/>
    <n v="18.11"/>
    <x v="620"/>
    <n v="85"/>
    <n v="8.82"/>
    <n v="8.5"/>
    <n v="5"/>
    <n v="2.2999999999999998"/>
    <n v="2"/>
    <x v="0"/>
  </r>
  <r>
    <x v="23"/>
    <x v="136"/>
    <x v="2"/>
    <x v="0"/>
    <x v="1"/>
    <n v="0"/>
    <x v="284"/>
    <n v="106"/>
    <n v="32.86"/>
    <n v="169"/>
    <n v="150"/>
    <n v="14.37"/>
    <x v="170"/>
    <n v="122"/>
    <n v="10.130000000000001"/>
    <n v="11.8"/>
    <n v="4"/>
    <n v="3.19"/>
    <n v="0"/>
    <x v="0"/>
  </r>
  <r>
    <x v="38"/>
    <x v="103"/>
    <x v="0"/>
    <x v="0"/>
    <x v="1"/>
    <n v="0"/>
    <x v="468"/>
    <n v="107"/>
    <n v="24.89"/>
    <n v="196.5"/>
    <n v="99"/>
    <n v="16.7"/>
    <x v="935"/>
    <n v="106"/>
    <n v="10.35"/>
    <n v="7.8"/>
    <n v="2"/>
    <n v="2.11"/>
    <n v="1"/>
    <x v="0"/>
  </r>
  <r>
    <x v="23"/>
    <x v="61"/>
    <x v="2"/>
    <x v="0"/>
    <x v="1"/>
    <n v="0"/>
    <x v="1327"/>
    <n v="90"/>
    <n v="12.1"/>
    <n v="304.39999999999998"/>
    <n v="119"/>
    <n v="25.87"/>
    <x v="807"/>
    <n v="103"/>
    <n v="8.25"/>
    <n v="8.6"/>
    <n v="4"/>
    <n v="2.3199999999999998"/>
    <n v="0"/>
    <x v="0"/>
  </r>
  <r>
    <x v="2"/>
    <x v="43"/>
    <x v="2"/>
    <x v="0"/>
    <x v="1"/>
    <n v="0"/>
    <x v="114"/>
    <n v="90"/>
    <n v="34.85"/>
    <n v="140.9"/>
    <n v="114"/>
    <n v="11.98"/>
    <x v="1288"/>
    <n v="96"/>
    <n v="12.27"/>
    <n v="7.5"/>
    <n v="4"/>
    <n v="2.0299999999999998"/>
    <n v="2"/>
    <x v="0"/>
  </r>
  <r>
    <x v="23"/>
    <x v="32"/>
    <x v="2"/>
    <x v="0"/>
    <x v="1"/>
    <n v="0"/>
    <x v="375"/>
    <n v="78"/>
    <n v="36.869999999999997"/>
    <n v="211"/>
    <n v="115"/>
    <n v="17.940000000000001"/>
    <x v="165"/>
    <n v="116"/>
    <n v="8.09"/>
    <n v="11.4"/>
    <n v="5"/>
    <n v="3.08"/>
    <n v="3"/>
    <x v="0"/>
  </r>
  <r>
    <x v="1"/>
    <x v="39"/>
    <x v="2"/>
    <x v="0"/>
    <x v="1"/>
    <n v="0"/>
    <x v="663"/>
    <n v="122"/>
    <n v="25.5"/>
    <n v="218.5"/>
    <n v="116"/>
    <n v="18.57"/>
    <x v="315"/>
    <n v="89"/>
    <n v="9.56"/>
    <n v="9.8000000000000007"/>
    <n v="1"/>
    <n v="2.65"/>
    <n v="3"/>
    <x v="0"/>
  </r>
  <r>
    <x v="35"/>
    <x v="101"/>
    <x v="0"/>
    <x v="0"/>
    <x v="1"/>
    <n v="0"/>
    <x v="1341"/>
    <n v="106"/>
    <n v="27.9"/>
    <n v="206"/>
    <n v="56"/>
    <n v="17.510000000000002"/>
    <x v="816"/>
    <n v="124"/>
    <n v="8.76"/>
    <n v="11.4"/>
    <n v="2"/>
    <n v="3.08"/>
    <n v="1"/>
    <x v="0"/>
  </r>
  <r>
    <x v="41"/>
    <x v="102"/>
    <x v="2"/>
    <x v="0"/>
    <x v="1"/>
    <n v="0"/>
    <x v="1342"/>
    <n v="113"/>
    <n v="36.04"/>
    <n v="226.6"/>
    <n v="128"/>
    <n v="19.260000000000002"/>
    <x v="112"/>
    <n v="114"/>
    <n v="8.7100000000000009"/>
    <n v="8.9"/>
    <n v="7"/>
    <n v="2.4"/>
    <n v="3"/>
    <x v="0"/>
  </r>
  <r>
    <x v="28"/>
    <x v="101"/>
    <x v="2"/>
    <x v="0"/>
    <x v="0"/>
    <n v="37"/>
    <x v="306"/>
    <n v="99"/>
    <n v="28.44"/>
    <n v="194.7"/>
    <n v="99"/>
    <n v="16.55"/>
    <x v="1289"/>
    <n v="112"/>
    <n v="10.65"/>
    <n v="12"/>
    <n v="9"/>
    <n v="3.24"/>
    <n v="2"/>
    <x v="0"/>
  </r>
  <r>
    <x v="10"/>
    <x v="116"/>
    <x v="0"/>
    <x v="0"/>
    <x v="1"/>
    <n v="0"/>
    <x v="662"/>
    <n v="130"/>
    <n v="26.25"/>
    <n v="217.2"/>
    <n v="101"/>
    <n v="18.46"/>
    <x v="1069"/>
    <n v="52"/>
    <n v="8.34"/>
    <n v="13.9"/>
    <n v="4"/>
    <n v="3.75"/>
    <n v="1"/>
    <x v="0"/>
  </r>
  <r>
    <x v="44"/>
    <x v="131"/>
    <x v="2"/>
    <x v="0"/>
    <x v="0"/>
    <n v="30"/>
    <x v="1343"/>
    <n v="95"/>
    <n v="30.14"/>
    <n v="211.8"/>
    <n v="102"/>
    <n v="18"/>
    <x v="1290"/>
    <n v="108"/>
    <n v="10.81"/>
    <n v="9.3000000000000007"/>
    <n v="7"/>
    <n v="2.5099999999999998"/>
    <n v="3"/>
    <x v="0"/>
  </r>
  <r>
    <x v="50"/>
    <x v="66"/>
    <x v="1"/>
    <x v="0"/>
    <x v="1"/>
    <n v="0"/>
    <x v="491"/>
    <n v="141"/>
    <n v="39.299999999999997"/>
    <n v="267.8"/>
    <n v="136"/>
    <n v="22.76"/>
    <x v="1039"/>
    <n v="100"/>
    <n v="10.81"/>
    <n v="8.8000000000000007"/>
    <n v="5"/>
    <n v="2.38"/>
    <n v="1"/>
    <x v="1"/>
  </r>
  <r>
    <x v="13"/>
    <x v="74"/>
    <x v="0"/>
    <x v="0"/>
    <x v="1"/>
    <n v="0"/>
    <x v="386"/>
    <n v="100"/>
    <n v="34.49"/>
    <n v="178.6"/>
    <n v="46"/>
    <n v="15.18"/>
    <x v="523"/>
    <n v="116"/>
    <n v="9.17"/>
    <n v="12.8"/>
    <n v="3"/>
    <n v="3.46"/>
    <n v="5"/>
    <x v="0"/>
  </r>
  <r>
    <x v="39"/>
    <x v="67"/>
    <x v="1"/>
    <x v="0"/>
    <x v="1"/>
    <n v="0"/>
    <x v="1181"/>
    <n v="120"/>
    <n v="25.43"/>
    <n v="200.7"/>
    <n v="85"/>
    <n v="17.059999999999999"/>
    <x v="45"/>
    <n v="107"/>
    <n v="8.15"/>
    <n v="14.3"/>
    <n v="9"/>
    <n v="3.86"/>
    <n v="0"/>
    <x v="0"/>
  </r>
  <r>
    <x v="0"/>
    <x v="85"/>
    <x v="2"/>
    <x v="1"/>
    <x v="1"/>
    <n v="0"/>
    <x v="1344"/>
    <n v="81"/>
    <n v="58.7"/>
    <n v="203.4"/>
    <n v="106"/>
    <n v="17.29"/>
    <x v="401"/>
    <n v="107"/>
    <n v="9.7899999999999991"/>
    <n v="11.8"/>
    <n v="8"/>
    <n v="3.19"/>
    <n v="1"/>
    <x v="1"/>
  </r>
  <r>
    <x v="43"/>
    <x v="91"/>
    <x v="1"/>
    <x v="0"/>
    <x v="1"/>
    <n v="0"/>
    <x v="1345"/>
    <n v="80"/>
    <n v="45.03"/>
    <n v="281.2"/>
    <n v="66"/>
    <n v="23.9"/>
    <x v="1291"/>
    <n v="80"/>
    <n v="7.47"/>
    <n v="8.4"/>
    <n v="4"/>
    <n v="2.27"/>
    <n v="1"/>
    <x v="1"/>
  </r>
  <r>
    <x v="38"/>
    <x v="15"/>
    <x v="1"/>
    <x v="0"/>
    <x v="1"/>
    <n v="0"/>
    <x v="1040"/>
    <n v="92"/>
    <n v="20.74"/>
    <n v="138.30000000000001"/>
    <n v="114"/>
    <n v="11.76"/>
    <x v="606"/>
    <n v="128"/>
    <n v="10.09"/>
    <n v="5.8"/>
    <n v="5"/>
    <n v="1.57"/>
    <n v="1"/>
    <x v="0"/>
  </r>
  <r>
    <x v="50"/>
    <x v="64"/>
    <x v="0"/>
    <x v="0"/>
    <x v="1"/>
    <n v="0"/>
    <x v="943"/>
    <n v="88"/>
    <n v="30.12"/>
    <n v="270.39999999999998"/>
    <n v="99"/>
    <n v="22.98"/>
    <x v="415"/>
    <n v="90"/>
    <n v="10.42"/>
    <n v="14"/>
    <n v="2"/>
    <n v="3.78"/>
    <n v="2"/>
    <x v="0"/>
  </r>
  <r>
    <x v="46"/>
    <x v="125"/>
    <x v="0"/>
    <x v="0"/>
    <x v="1"/>
    <n v="0"/>
    <x v="1346"/>
    <n v="80"/>
    <n v="22.63"/>
    <n v="206.5"/>
    <n v="120"/>
    <n v="17.55"/>
    <x v="518"/>
    <n v="96"/>
    <n v="9.9700000000000006"/>
    <n v="10.3"/>
    <n v="8"/>
    <n v="2.78"/>
    <n v="1"/>
    <x v="0"/>
  </r>
  <r>
    <x v="29"/>
    <x v="35"/>
    <x v="2"/>
    <x v="0"/>
    <x v="1"/>
    <n v="0"/>
    <x v="267"/>
    <n v="90"/>
    <n v="38.270000000000003"/>
    <n v="279.5"/>
    <n v="127"/>
    <n v="23.76"/>
    <x v="1292"/>
    <n v="103"/>
    <n v="10.52"/>
    <n v="8.8000000000000007"/>
    <n v="4"/>
    <n v="2.38"/>
    <n v="0"/>
    <x v="1"/>
  </r>
  <r>
    <x v="11"/>
    <x v="88"/>
    <x v="1"/>
    <x v="0"/>
    <x v="1"/>
    <n v="0"/>
    <x v="1347"/>
    <n v="120"/>
    <n v="35.43"/>
    <n v="174.4"/>
    <n v="99"/>
    <n v="14.82"/>
    <x v="1293"/>
    <n v="105"/>
    <n v="13.98"/>
    <n v="11.2"/>
    <n v="4"/>
    <n v="3.02"/>
    <n v="1"/>
    <x v="0"/>
  </r>
  <r>
    <x v="43"/>
    <x v="13"/>
    <x v="1"/>
    <x v="0"/>
    <x v="0"/>
    <n v="30"/>
    <x v="32"/>
    <n v="107"/>
    <n v="29.43"/>
    <n v="247.2"/>
    <n v="101"/>
    <n v="21.01"/>
    <x v="1294"/>
    <n v="104"/>
    <n v="7.14"/>
    <n v="11.5"/>
    <n v="5"/>
    <n v="3.11"/>
    <n v="1"/>
    <x v="0"/>
  </r>
  <r>
    <x v="2"/>
    <x v="112"/>
    <x v="2"/>
    <x v="1"/>
    <x v="1"/>
    <n v="0"/>
    <x v="1348"/>
    <n v="131"/>
    <n v="27.61"/>
    <n v="167"/>
    <n v="102"/>
    <n v="14.2"/>
    <x v="1295"/>
    <n v="118"/>
    <n v="5.8"/>
    <n v="11.4"/>
    <n v="2"/>
    <n v="3.08"/>
    <n v="2"/>
    <x v="1"/>
  </r>
  <r>
    <x v="44"/>
    <x v="5"/>
    <x v="0"/>
    <x v="0"/>
    <x v="0"/>
    <n v="38"/>
    <x v="1"/>
    <n v="126"/>
    <n v="41.38"/>
    <n v="273.8"/>
    <n v="109"/>
    <n v="23.27"/>
    <x v="1296"/>
    <n v="91"/>
    <n v="12.73"/>
    <n v="14.1"/>
    <n v="8"/>
    <n v="3.81"/>
    <n v="2"/>
    <x v="0"/>
  </r>
  <r>
    <x v="47"/>
    <x v="75"/>
    <x v="0"/>
    <x v="0"/>
    <x v="1"/>
    <n v="0"/>
    <x v="705"/>
    <n v="100"/>
    <n v="32.18"/>
    <n v="239.3"/>
    <n v="107"/>
    <n v="20.34"/>
    <x v="1156"/>
    <n v="89"/>
    <n v="4.04"/>
    <n v="9.9"/>
    <n v="3"/>
    <n v="2.67"/>
    <n v="3"/>
    <x v="0"/>
  </r>
  <r>
    <x v="7"/>
    <x v="40"/>
    <x v="1"/>
    <x v="0"/>
    <x v="0"/>
    <n v="46"/>
    <x v="209"/>
    <n v="124"/>
    <n v="28.61"/>
    <n v="270.89999999999998"/>
    <n v="103"/>
    <n v="23.03"/>
    <x v="907"/>
    <n v="98"/>
    <n v="10.01"/>
    <n v="6.7"/>
    <n v="2"/>
    <n v="1.81"/>
    <n v="4"/>
    <x v="0"/>
  </r>
  <r>
    <x v="30"/>
    <x v="43"/>
    <x v="0"/>
    <x v="0"/>
    <x v="0"/>
    <n v="24"/>
    <x v="1349"/>
    <n v="90"/>
    <n v="39.590000000000003"/>
    <n v="152.1"/>
    <n v="94"/>
    <n v="12.93"/>
    <x v="1297"/>
    <n v="82"/>
    <n v="15.49"/>
    <n v="10.7"/>
    <n v="6"/>
    <n v="2.89"/>
    <n v="1"/>
    <x v="0"/>
  </r>
  <r>
    <x v="5"/>
    <x v="155"/>
    <x v="0"/>
    <x v="0"/>
    <x v="0"/>
    <n v="37"/>
    <x v="330"/>
    <n v="98"/>
    <n v="26.35"/>
    <n v="142.4"/>
    <n v="105"/>
    <n v="12.1"/>
    <x v="1298"/>
    <n v="117"/>
    <n v="6.47"/>
    <n v="5.9"/>
    <n v="4"/>
    <n v="1.59"/>
    <n v="1"/>
    <x v="0"/>
  </r>
  <r>
    <x v="12"/>
    <x v="29"/>
    <x v="2"/>
    <x v="0"/>
    <x v="1"/>
    <n v="0"/>
    <x v="662"/>
    <n v="130"/>
    <n v="26.25"/>
    <n v="203.8"/>
    <n v="90"/>
    <n v="17.32"/>
    <x v="1294"/>
    <n v="59"/>
    <n v="7.14"/>
    <n v="11.8"/>
    <n v="3"/>
    <n v="3.19"/>
    <n v="0"/>
    <x v="0"/>
  </r>
  <r>
    <x v="40"/>
    <x v="15"/>
    <x v="2"/>
    <x v="0"/>
    <x v="1"/>
    <n v="0"/>
    <x v="1350"/>
    <n v="102"/>
    <n v="39.9"/>
    <n v="195.7"/>
    <n v="110"/>
    <n v="16.63"/>
    <x v="942"/>
    <n v="71"/>
    <n v="11.4"/>
    <n v="8.4"/>
    <n v="8"/>
    <n v="2.27"/>
    <n v="2"/>
    <x v="0"/>
  </r>
  <r>
    <x v="21"/>
    <x v="41"/>
    <x v="0"/>
    <x v="1"/>
    <x v="1"/>
    <n v="0"/>
    <x v="1351"/>
    <n v="78"/>
    <n v="50.73"/>
    <n v="270.5"/>
    <n v="142"/>
    <n v="22.99"/>
    <x v="1102"/>
    <n v="84"/>
    <n v="4.83"/>
    <n v="12.2"/>
    <n v="2"/>
    <n v="3.29"/>
    <n v="0"/>
    <x v="1"/>
  </r>
  <r>
    <x v="27"/>
    <x v="148"/>
    <x v="0"/>
    <x v="0"/>
    <x v="0"/>
    <n v="33"/>
    <x v="1352"/>
    <n v="140"/>
    <n v="18.97"/>
    <n v="213.3"/>
    <n v="111"/>
    <n v="18.13"/>
    <x v="995"/>
    <n v="115"/>
    <n v="12.04"/>
    <n v="16"/>
    <n v="3"/>
    <n v="4.32"/>
    <n v="0"/>
    <x v="0"/>
  </r>
  <r>
    <x v="32"/>
    <x v="32"/>
    <x v="0"/>
    <x v="0"/>
    <x v="1"/>
    <n v="0"/>
    <x v="990"/>
    <n v="98"/>
    <n v="29.67"/>
    <n v="180.2"/>
    <n v="103"/>
    <n v="15.32"/>
    <x v="1299"/>
    <n v="89"/>
    <n v="8.06"/>
    <n v="10.7"/>
    <n v="2"/>
    <n v="2.89"/>
    <n v="2"/>
    <x v="0"/>
  </r>
  <r>
    <x v="24"/>
    <x v="43"/>
    <x v="2"/>
    <x v="1"/>
    <x v="0"/>
    <n v="27"/>
    <x v="44"/>
    <n v="137"/>
    <n v="29.84"/>
    <n v="210.6"/>
    <n v="60"/>
    <n v="17.899999999999999"/>
    <x v="1037"/>
    <n v="121"/>
    <n v="13.27"/>
    <n v="6.9"/>
    <n v="5"/>
    <n v="1.86"/>
    <n v="1"/>
    <x v="0"/>
  </r>
  <r>
    <x v="4"/>
    <x v="2"/>
    <x v="0"/>
    <x v="0"/>
    <x v="0"/>
    <n v="35"/>
    <x v="1353"/>
    <n v="138"/>
    <n v="35.28"/>
    <n v="201"/>
    <n v="116"/>
    <n v="17.09"/>
    <x v="1300"/>
    <n v="107"/>
    <n v="7.4"/>
    <n v="7.5"/>
    <n v="16"/>
    <n v="2.0299999999999998"/>
    <n v="4"/>
    <x v="0"/>
  </r>
  <r>
    <x v="30"/>
    <x v="169"/>
    <x v="0"/>
    <x v="0"/>
    <x v="1"/>
    <n v="0"/>
    <x v="1354"/>
    <n v="85"/>
    <n v="44"/>
    <n v="129.5"/>
    <n v="114"/>
    <n v="11.01"/>
    <x v="112"/>
    <n v="106"/>
    <n v="8.7100000000000009"/>
    <n v="10.9"/>
    <n v="7"/>
    <n v="2.94"/>
    <n v="2"/>
    <x v="0"/>
  </r>
  <r>
    <x v="28"/>
    <x v="102"/>
    <x v="0"/>
    <x v="0"/>
    <x v="1"/>
    <n v="0"/>
    <x v="1355"/>
    <n v="106"/>
    <n v="38.57"/>
    <n v="182.2"/>
    <n v="77"/>
    <n v="15.49"/>
    <x v="1129"/>
    <n v="107"/>
    <n v="9.18"/>
    <n v="11.6"/>
    <n v="2"/>
    <n v="3.13"/>
    <n v="0"/>
    <x v="1"/>
  </r>
  <r>
    <x v="25"/>
    <x v="105"/>
    <x v="1"/>
    <x v="0"/>
    <x v="1"/>
    <n v="0"/>
    <x v="1207"/>
    <n v="119"/>
    <n v="25.99"/>
    <n v="171.2"/>
    <n v="107"/>
    <n v="14.55"/>
    <x v="1301"/>
    <n v="106"/>
    <n v="11.57"/>
    <n v="12"/>
    <n v="5"/>
    <n v="3.24"/>
    <n v="2"/>
    <x v="0"/>
  </r>
  <r>
    <x v="14"/>
    <x v="53"/>
    <x v="1"/>
    <x v="0"/>
    <x v="0"/>
    <n v="27"/>
    <x v="1356"/>
    <n v="51"/>
    <n v="26.64"/>
    <n v="236.5"/>
    <n v="118"/>
    <n v="20.100000000000001"/>
    <x v="709"/>
    <n v="111"/>
    <n v="5.54"/>
    <n v="12.6"/>
    <n v="6"/>
    <n v="3.4"/>
    <n v="2"/>
    <x v="0"/>
  </r>
  <r>
    <x v="22"/>
    <x v="112"/>
    <x v="1"/>
    <x v="0"/>
    <x v="1"/>
    <n v="0"/>
    <x v="1357"/>
    <n v="85"/>
    <n v="25.64"/>
    <n v="295.89999999999998"/>
    <n v="88"/>
    <n v="25.15"/>
    <x v="109"/>
    <n v="104"/>
    <n v="11.12"/>
    <n v="12.5"/>
    <n v="1"/>
    <n v="3.38"/>
    <n v="1"/>
    <x v="0"/>
  </r>
  <r>
    <x v="46"/>
    <x v="167"/>
    <x v="0"/>
    <x v="0"/>
    <x v="1"/>
    <n v="0"/>
    <x v="292"/>
    <n v="126"/>
    <n v="37.57"/>
    <n v="204.5"/>
    <n v="110"/>
    <n v="17.38"/>
    <x v="1164"/>
    <n v="98"/>
    <n v="5.31"/>
    <n v="6.8"/>
    <n v="3"/>
    <n v="1.84"/>
    <n v="4"/>
    <x v="0"/>
  </r>
  <r>
    <x v="36"/>
    <x v="88"/>
    <x v="1"/>
    <x v="0"/>
    <x v="1"/>
    <n v="0"/>
    <x v="1045"/>
    <n v="148"/>
    <n v="26.11"/>
    <n v="262.10000000000002"/>
    <n v="87"/>
    <n v="22.28"/>
    <x v="475"/>
    <n v="99"/>
    <n v="10.15"/>
    <n v="9.8000000000000007"/>
    <n v="3"/>
    <n v="2.65"/>
    <n v="2"/>
    <x v="0"/>
  </r>
  <r>
    <x v="8"/>
    <x v="69"/>
    <x v="0"/>
    <x v="0"/>
    <x v="1"/>
    <n v="0"/>
    <x v="1358"/>
    <n v="126"/>
    <n v="30.69"/>
    <n v="230"/>
    <n v="98"/>
    <n v="19.55"/>
    <x v="1302"/>
    <n v="73"/>
    <n v="10.46"/>
    <n v="10.6"/>
    <n v="3"/>
    <n v="2.86"/>
    <n v="0"/>
    <x v="0"/>
  </r>
  <r>
    <x v="43"/>
    <x v="147"/>
    <x v="0"/>
    <x v="0"/>
    <x v="1"/>
    <n v="0"/>
    <x v="499"/>
    <n v="106"/>
    <n v="20.93"/>
    <n v="182"/>
    <n v="102"/>
    <n v="15.47"/>
    <x v="1303"/>
    <n v="75"/>
    <n v="11.01"/>
    <n v="12.6"/>
    <n v="7"/>
    <n v="3.4"/>
    <n v="2"/>
    <x v="0"/>
  </r>
  <r>
    <x v="33"/>
    <x v="14"/>
    <x v="2"/>
    <x v="0"/>
    <x v="1"/>
    <n v="0"/>
    <x v="883"/>
    <n v="94"/>
    <n v="28.17"/>
    <n v="257.39999999999998"/>
    <n v="80"/>
    <n v="21.88"/>
    <x v="772"/>
    <n v="114"/>
    <n v="7.69"/>
    <n v="10"/>
    <n v="4"/>
    <n v="2.7"/>
    <n v="1"/>
    <x v="0"/>
  </r>
  <r>
    <x v="32"/>
    <x v="130"/>
    <x v="1"/>
    <x v="0"/>
    <x v="1"/>
    <n v="0"/>
    <x v="1359"/>
    <n v="92"/>
    <n v="34.03"/>
    <n v="118.7"/>
    <n v="87"/>
    <n v="10.09"/>
    <x v="130"/>
    <n v="65"/>
    <n v="10.65"/>
    <n v="6"/>
    <n v="6"/>
    <n v="1.62"/>
    <n v="2"/>
    <x v="0"/>
  </r>
  <r>
    <x v="10"/>
    <x v="143"/>
    <x v="2"/>
    <x v="0"/>
    <x v="1"/>
    <n v="0"/>
    <x v="950"/>
    <n v="82"/>
    <n v="26.32"/>
    <n v="287.7"/>
    <n v="109"/>
    <n v="24.45"/>
    <x v="350"/>
    <n v="80"/>
    <n v="9.3800000000000008"/>
    <n v="5.9"/>
    <n v="9"/>
    <n v="1.59"/>
    <n v="3"/>
    <x v="0"/>
  </r>
  <r>
    <x v="20"/>
    <x v="102"/>
    <x v="2"/>
    <x v="0"/>
    <x v="1"/>
    <n v="0"/>
    <x v="1360"/>
    <n v="116"/>
    <n v="21.32"/>
    <n v="261.5"/>
    <n v="95"/>
    <n v="22.23"/>
    <x v="707"/>
    <n v="104"/>
    <n v="10.87"/>
    <n v="11.4"/>
    <n v="9"/>
    <n v="3.08"/>
    <n v="2"/>
    <x v="0"/>
  </r>
  <r>
    <x v="10"/>
    <x v="69"/>
    <x v="0"/>
    <x v="0"/>
    <x v="0"/>
    <n v="33"/>
    <x v="1143"/>
    <n v="111"/>
    <n v="31.31"/>
    <n v="312.60000000000002"/>
    <n v="89"/>
    <n v="26.57"/>
    <x v="1304"/>
    <n v="55"/>
    <n v="11.88"/>
    <n v="12.2"/>
    <n v="4"/>
    <n v="3.29"/>
    <n v="1"/>
    <x v="0"/>
  </r>
  <r>
    <x v="40"/>
    <x v="102"/>
    <x v="0"/>
    <x v="0"/>
    <x v="0"/>
    <n v="24"/>
    <x v="1361"/>
    <n v="99"/>
    <n v="46.7"/>
    <n v="193.5"/>
    <n v="118"/>
    <n v="16.45"/>
    <x v="1305"/>
    <n v="109"/>
    <n v="13.48"/>
    <n v="10.8"/>
    <n v="3"/>
    <n v="2.92"/>
    <n v="3"/>
    <x v="0"/>
  </r>
  <r>
    <x v="38"/>
    <x v="90"/>
    <x v="0"/>
    <x v="1"/>
    <x v="0"/>
    <n v="39"/>
    <x v="1362"/>
    <n v="140"/>
    <n v="24.14"/>
    <n v="241.6"/>
    <n v="89"/>
    <n v="20.54"/>
    <x v="1306"/>
    <n v="72"/>
    <n v="13.59"/>
    <n v="11.3"/>
    <n v="5"/>
    <n v="3.05"/>
    <n v="1"/>
    <x v="0"/>
  </r>
  <r>
    <x v="16"/>
    <x v="69"/>
    <x v="1"/>
    <x v="1"/>
    <x v="0"/>
    <n v="21"/>
    <x v="1248"/>
    <n v="99"/>
    <n v="25.76"/>
    <n v="147.80000000000001"/>
    <n v="89"/>
    <n v="12.56"/>
    <x v="978"/>
    <n v="114"/>
    <n v="9.4700000000000006"/>
    <n v="10"/>
    <n v="4"/>
    <n v="2.7"/>
    <n v="1"/>
    <x v="0"/>
  </r>
  <r>
    <x v="28"/>
    <x v="9"/>
    <x v="0"/>
    <x v="0"/>
    <x v="1"/>
    <n v="0"/>
    <x v="33"/>
    <n v="114"/>
    <n v="21.22"/>
    <n v="133"/>
    <n v="121"/>
    <n v="11.31"/>
    <x v="1307"/>
    <n v="85"/>
    <n v="7.21"/>
    <n v="10.6"/>
    <n v="7"/>
    <n v="2.86"/>
    <n v="3"/>
    <x v="0"/>
  </r>
  <r>
    <x v="33"/>
    <x v="116"/>
    <x v="0"/>
    <x v="0"/>
    <x v="1"/>
    <n v="0"/>
    <x v="1363"/>
    <n v="114"/>
    <n v="39.56"/>
    <n v="186.4"/>
    <n v="123"/>
    <n v="15.84"/>
    <x v="1308"/>
    <n v="122"/>
    <n v="6.9"/>
    <n v="11.5"/>
    <n v="6"/>
    <n v="3.11"/>
    <n v="5"/>
    <x v="0"/>
  </r>
  <r>
    <x v="18"/>
    <x v="43"/>
    <x v="1"/>
    <x v="0"/>
    <x v="1"/>
    <n v="0"/>
    <x v="1364"/>
    <n v="120"/>
    <n v="48.96"/>
    <n v="255.8"/>
    <n v="90"/>
    <n v="21.74"/>
    <x v="395"/>
    <n v="99"/>
    <n v="10.5"/>
    <n v="13.4"/>
    <n v="4"/>
    <n v="3.62"/>
    <n v="0"/>
    <x v="1"/>
  </r>
  <r>
    <x v="16"/>
    <x v="100"/>
    <x v="0"/>
    <x v="0"/>
    <x v="0"/>
    <n v="23"/>
    <x v="380"/>
    <n v="145"/>
    <n v="29.04"/>
    <n v="236.7"/>
    <n v="93"/>
    <n v="20.12"/>
    <x v="1309"/>
    <n v="100"/>
    <n v="13.25"/>
    <n v="12.7"/>
    <n v="1"/>
    <n v="3.43"/>
    <n v="1"/>
    <x v="0"/>
  </r>
  <r>
    <x v="35"/>
    <x v="2"/>
    <x v="0"/>
    <x v="0"/>
    <x v="1"/>
    <n v="0"/>
    <x v="1365"/>
    <n v="114"/>
    <n v="36.74"/>
    <n v="197.5"/>
    <n v="107"/>
    <n v="16.79"/>
    <x v="591"/>
    <n v="104"/>
    <n v="9.8000000000000007"/>
    <n v="9.8000000000000007"/>
    <n v="3"/>
    <n v="2.65"/>
    <n v="1"/>
    <x v="0"/>
  </r>
  <r>
    <x v="19"/>
    <x v="130"/>
    <x v="0"/>
    <x v="0"/>
    <x v="1"/>
    <n v="0"/>
    <x v="253"/>
    <n v="100"/>
    <n v="23.58"/>
    <n v="215.4"/>
    <n v="58"/>
    <n v="18.309999999999999"/>
    <x v="708"/>
    <n v="98"/>
    <n v="7.39"/>
    <n v="4.9000000000000004"/>
    <n v="4"/>
    <n v="1.32"/>
    <n v="2"/>
    <x v="0"/>
  </r>
  <r>
    <x v="15"/>
    <x v="65"/>
    <x v="2"/>
    <x v="0"/>
    <x v="1"/>
    <n v="0"/>
    <x v="522"/>
    <n v="112"/>
    <n v="35.82"/>
    <n v="238.7"/>
    <n v="73"/>
    <n v="20.29"/>
    <x v="1263"/>
    <n v="90"/>
    <n v="11.41"/>
    <n v="9.1999999999999993"/>
    <n v="5"/>
    <n v="2.48"/>
    <n v="3"/>
    <x v="0"/>
  </r>
  <r>
    <x v="11"/>
    <x v="18"/>
    <x v="0"/>
    <x v="0"/>
    <x v="1"/>
    <n v="0"/>
    <x v="196"/>
    <n v="117"/>
    <n v="30.91"/>
    <n v="158.1"/>
    <n v="91"/>
    <n v="13.44"/>
    <x v="1310"/>
    <n v="123"/>
    <n v="11.98"/>
    <n v="9.6999999999999993"/>
    <n v="9"/>
    <n v="2.62"/>
    <n v="0"/>
    <x v="0"/>
  </r>
  <r>
    <x v="2"/>
    <x v="61"/>
    <x v="1"/>
    <x v="0"/>
    <x v="0"/>
    <n v="30"/>
    <x v="64"/>
    <n v="103"/>
    <n v="10.47"/>
    <n v="255.1"/>
    <n v="110"/>
    <n v="21.68"/>
    <x v="1092"/>
    <n v="96"/>
    <n v="10.17"/>
    <n v="12.4"/>
    <n v="5"/>
    <n v="3.35"/>
    <n v="1"/>
    <x v="0"/>
  </r>
  <r>
    <x v="41"/>
    <x v="103"/>
    <x v="2"/>
    <x v="0"/>
    <x v="1"/>
    <n v="0"/>
    <x v="686"/>
    <n v="85"/>
    <n v="35.31"/>
    <n v="196.7"/>
    <n v="112"/>
    <n v="16.72"/>
    <x v="968"/>
    <n v="83"/>
    <n v="11.78"/>
    <n v="6.8"/>
    <n v="3"/>
    <n v="1.84"/>
    <n v="1"/>
    <x v="0"/>
  </r>
  <r>
    <x v="44"/>
    <x v="32"/>
    <x v="2"/>
    <x v="0"/>
    <x v="1"/>
    <n v="0"/>
    <x v="139"/>
    <n v="73"/>
    <n v="37.26"/>
    <n v="167"/>
    <n v="65"/>
    <n v="14.2"/>
    <x v="1311"/>
    <n v="119"/>
    <n v="7.26"/>
    <n v="10"/>
    <n v="5"/>
    <n v="2.7"/>
    <n v="1"/>
    <x v="0"/>
  </r>
  <r>
    <x v="49"/>
    <x v="43"/>
    <x v="0"/>
    <x v="0"/>
    <x v="1"/>
    <n v="0"/>
    <x v="1366"/>
    <n v="73"/>
    <n v="41.8"/>
    <n v="240.1"/>
    <n v="87"/>
    <n v="20.41"/>
    <x v="1294"/>
    <n v="89"/>
    <n v="7.14"/>
    <n v="8.9"/>
    <n v="5"/>
    <n v="2.4"/>
    <n v="3"/>
    <x v="0"/>
  </r>
  <r>
    <x v="38"/>
    <x v="116"/>
    <x v="0"/>
    <x v="0"/>
    <x v="1"/>
    <n v="0"/>
    <x v="1367"/>
    <n v="84"/>
    <n v="43.74"/>
    <n v="184.8"/>
    <n v="115"/>
    <n v="15.71"/>
    <x v="1045"/>
    <n v="109"/>
    <n v="4.9000000000000004"/>
    <n v="13.5"/>
    <n v="7"/>
    <n v="3.65"/>
    <n v="0"/>
    <x v="0"/>
  </r>
  <r>
    <x v="2"/>
    <x v="198"/>
    <x v="0"/>
    <x v="0"/>
    <x v="1"/>
    <n v="0"/>
    <x v="537"/>
    <n v="130"/>
    <n v="20.59"/>
    <n v="216"/>
    <n v="86"/>
    <n v="18.36"/>
    <x v="1312"/>
    <n v="33"/>
    <n v="10.58"/>
    <n v="16.100000000000001"/>
    <n v="5"/>
    <n v="4.3499999999999996"/>
    <n v="2"/>
    <x v="0"/>
  </r>
  <r>
    <x v="1"/>
    <x v="105"/>
    <x v="0"/>
    <x v="0"/>
    <x v="1"/>
    <n v="0"/>
    <x v="1368"/>
    <n v="136"/>
    <n v="51.26"/>
    <n v="257.7"/>
    <n v="72"/>
    <n v="21.9"/>
    <x v="1313"/>
    <n v="118"/>
    <n v="5.98"/>
    <n v="13.4"/>
    <n v="2"/>
    <n v="3.62"/>
    <n v="4"/>
    <x v="1"/>
  </r>
  <r>
    <x v="9"/>
    <x v="194"/>
    <x v="0"/>
    <x v="0"/>
    <x v="1"/>
    <n v="0"/>
    <x v="1369"/>
    <n v="96"/>
    <n v="39.76"/>
    <n v="218.9"/>
    <n v="111"/>
    <n v="18.61"/>
    <x v="1314"/>
    <n v="109"/>
    <n v="8.23"/>
    <n v="9.5"/>
    <n v="3"/>
    <n v="2.57"/>
    <n v="0"/>
    <x v="0"/>
  </r>
  <r>
    <x v="13"/>
    <x v="54"/>
    <x v="0"/>
    <x v="1"/>
    <x v="1"/>
    <n v="0"/>
    <x v="1370"/>
    <n v="108"/>
    <n v="16.93"/>
    <n v="308.7"/>
    <n v="102"/>
    <n v="26.24"/>
    <x v="685"/>
    <n v="62"/>
    <n v="7.25"/>
    <n v="13.7"/>
    <n v="6"/>
    <n v="3.7"/>
    <n v="2"/>
    <x v="1"/>
  </r>
  <r>
    <x v="13"/>
    <x v="161"/>
    <x v="2"/>
    <x v="0"/>
    <x v="1"/>
    <n v="0"/>
    <x v="944"/>
    <n v="123"/>
    <n v="28.87"/>
    <n v="183.1"/>
    <n v="94"/>
    <n v="15.56"/>
    <x v="1315"/>
    <n v="72"/>
    <n v="17.77"/>
    <n v="12.7"/>
    <n v="7"/>
    <n v="3.43"/>
    <n v="2"/>
    <x v="0"/>
  </r>
  <r>
    <x v="36"/>
    <x v="206"/>
    <x v="0"/>
    <x v="1"/>
    <x v="0"/>
    <n v="26"/>
    <x v="587"/>
    <n v="115"/>
    <n v="33.799999999999997"/>
    <n v="166.6"/>
    <n v="67"/>
    <n v="14.16"/>
    <x v="148"/>
    <n v="118"/>
    <n v="8.93"/>
    <n v="14.4"/>
    <n v="3"/>
    <n v="3.89"/>
    <n v="1"/>
    <x v="1"/>
  </r>
  <r>
    <x v="15"/>
    <x v="13"/>
    <x v="1"/>
    <x v="1"/>
    <x v="1"/>
    <n v="0"/>
    <x v="1371"/>
    <n v="86"/>
    <n v="19.75"/>
    <n v="229.7"/>
    <n v="127"/>
    <n v="19.52"/>
    <x v="1316"/>
    <n v="109"/>
    <n v="9.19"/>
    <n v="10.1"/>
    <n v="3"/>
    <n v="2.73"/>
    <n v="3"/>
    <x v="0"/>
  </r>
  <r>
    <x v="8"/>
    <x v="78"/>
    <x v="2"/>
    <x v="1"/>
    <x v="1"/>
    <n v="0"/>
    <x v="726"/>
    <n v="128"/>
    <n v="43.5"/>
    <n v="140.9"/>
    <n v="92"/>
    <n v="11.98"/>
    <x v="1317"/>
    <n v="130"/>
    <n v="13.9"/>
    <n v="12.1"/>
    <n v="2"/>
    <n v="3.27"/>
    <n v="1"/>
    <x v="1"/>
  </r>
  <r>
    <x v="1"/>
    <x v="27"/>
    <x v="1"/>
    <x v="0"/>
    <x v="0"/>
    <n v="27"/>
    <x v="9"/>
    <n v="84"/>
    <n v="31.91"/>
    <n v="221"/>
    <n v="147"/>
    <n v="18.79"/>
    <x v="336"/>
    <n v="110"/>
    <n v="6.56"/>
    <n v="10"/>
    <n v="4"/>
    <n v="2.7"/>
    <n v="3"/>
    <x v="0"/>
  </r>
  <r>
    <x v="44"/>
    <x v="61"/>
    <x v="1"/>
    <x v="0"/>
    <x v="0"/>
    <n v="21"/>
    <x v="1372"/>
    <n v="91"/>
    <n v="33.299999999999997"/>
    <n v="213.9"/>
    <n v="84"/>
    <n v="18.18"/>
    <x v="1318"/>
    <n v="111"/>
    <n v="3.97"/>
    <n v="8.6"/>
    <n v="4"/>
    <n v="2.3199999999999998"/>
    <n v="0"/>
    <x v="0"/>
  </r>
  <r>
    <x v="6"/>
    <x v="79"/>
    <x v="0"/>
    <x v="0"/>
    <x v="1"/>
    <n v="0"/>
    <x v="1265"/>
    <n v="97"/>
    <n v="22"/>
    <n v="185.4"/>
    <n v="101"/>
    <n v="15.76"/>
    <x v="294"/>
    <n v="106"/>
    <n v="9.2100000000000009"/>
    <n v="1.1000000000000001"/>
    <n v="2"/>
    <n v="0.3"/>
    <n v="2"/>
    <x v="0"/>
  </r>
  <r>
    <x v="19"/>
    <x v="43"/>
    <x v="2"/>
    <x v="0"/>
    <x v="0"/>
    <n v="12"/>
    <x v="292"/>
    <n v="108"/>
    <n v="37.57"/>
    <n v="151"/>
    <n v="118"/>
    <n v="12.84"/>
    <x v="1299"/>
    <n v="80"/>
    <n v="8.06"/>
    <n v="9"/>
    <n v="6"/>
    <n v="2.4300000000000002"/>
    <n v="2"/>
    <x v="0"/>
  </r>
  <r>
    <x v="18"/>
    <x v="153"/>
    <x v="1"/>
    <x v="0"/>
    <x v="1"/>
    <n v="0"/>
    <x v="1373"/>
    <n v="92"/>
    <n v="23.89"/>
    <n v="186.8"/>
    <n v="96"/>
    <n v="15.88"/>
    <x v="944"/>
    <n v="89"/>
    <n v="10.220000000000001"/>
    <n v="9.5"/>
    <n v="5"/>
    <n v="2.57"/>
    <n v="2"/>
    <x v="0"/>
  </r>
  <r>
    <x v="42"/>
    <x v="8"/>
    <x v="0"/>
    <x v="1"/>
    <x v="1"/>
    <n v="0"/>
    <x v="1374"/>
    <n v="123"/>
    <n v="47.24"/>
    <n v="155.80000000000001"/>
    <n v="112"/>
    <n v="13.24"/>
    <x v="1319"/>
    <n v="71"/>
    <n v="11.56"/>
    <n v="9.1999999999999993"/>
    <n v="10"/>
    <n v="2.48"/>
    <n v="0"/>
    <x v="1"/>
  </r>
  <r>
    <x v="47"/>
    <x v="93"/>
    <x v="0"/>
    <x v="0"/>
    <x v="1"/>
    <n v="0"/>
    <x v="640"/>
    <n v="117"/>
    <n v="18.55"/>
    <n v="217.4"/>
    <n v="124"/>
    <n v="18.48"/>
    <x v="253"/>
    <n v="141"/>
    <n v="8.48"/>
    <n v="12.8"/>
    <n v="6"/>
    <n v="3.46"/>
    <n v="0"/>
    <x v="0"/>
  </r>
  <r>
    <x v="27"/>
    <x v="37"/>
    <x v="0"/>
    <x v="0"/>
    <x v="1"/>
    <n v="0"/>
    <x v="770"/>
    <n v="109"/>
    <n v="35.33"/>
    <n v="123.5"/>
    <n v="112"/>
    <n v="10.5"/>
    <x v="209"/>
    <n v="115"/>
    <n v="13.12"/>
    <n v="5.7"/>
    <n v="9"/>
    <n v="1.54"/>
    <n v="0"/>
    <x v="0"/>
  </r>
  <r>
    <x v="30"/>
    <x v="51"/>
    <x v="2"/>
    <x v="0"/>
    <x v="1"/>
    <n v="0"/>
    <x v="227"/>
    <n v="96"/>
    <n v="35"/>
    <n v="257.10000000000002"/>
    <n v="94"/>
    <n v="21.85"/>
    <x v="1320"/>
    <n v="63"/>
    <n v="9.4"/>
    <n v="12.1"/>
    <n v="8"/>
    <n v="3.27"/>
    <n v="0"/>
    <x v="0"/>
  </r>
  <r>
    <x v="9"/>
    <x v="133"/>
    <x v="0"/>
    <x v="0"/>
    <x v="1"/>
    <n v="0"/>
    <x v="1375"/>
    <n v="139"/>
    <n v="52.46"/>
    <n v="150.80000000000001"/>
    <n v="94"/>
    <n v="12.82"/>
    <x v="1321"/>
    <n v="66"/>
    <n v="8.94"/>
    <n v="7.3"/>
    <n v="3"/>
    <n v="1.97"/>
    <n v="4"/>
    <x v="1"/>
  </r>
  <r>
    <x v="41"/>
    <x v="91"/>
    <x v="2"/>
    <x v="0"/>
    <x v="1"/>
    <n v="0"/>
    <x v="1376"/>
    <n v="69"/>
    <n v="41.24"/>
    <n v="209"/>
    <n v="117"/>
    <n v="17.77"/>
    <x v="1322"/>
    <n v="82"/>
    <n v="9.89"/>
    <n v="14.4"/>
    <n v="6"/>
    <n v="3.89"/>
    <n v="2"/>
    <x v="0"/>
  </r>
  <r>
    <x v="19"/>
    <x v="79"/>
    <x v="1"/>
    <x v="0"/>
    <x v="1"/>
    <n v="0"/>
    <x v="304"/>
    <n v="82"/>
    <n v="39.03"/>
    <n v="138.1"/>
    <n v="103"/>
    <n v="11.74"/>
    <x v="1323"/>
    <n v="109"/>
    <n v="11.29"/>
    <n v="3.3"/>
    <n v="3"/>
    <n v="0.89"/>
    <n v="1"/>
    <x v="0"/>
  </r>
  <r>
    <x v="26"/>
    <x v="66"/>
    <x v="2"/>
    <x v="0"/>
    <x v="0"/>
    <n v="28"/>
    <x v="174"/>
    <n v="62"/>
    <n v="28.22"/>
    <n v="233.9"/>
    <n v="88"/>
    <n v="19.88"/>
    <x v="432"/>
    <n v="84"/>
    <n v="7.65"/>
    <n v="7.7"/>
    <n v="3"/>
    <n v="2.08"/>
    <n v="2"/>
    <x v="0"/>
  </r>
  <r>
    <x v="18"/>
    <x v="4"/>
    <x v="0"/>
    <x v="0"/>
    <x v="1"/>
    <n v="0"/>
    <x v="643"/>
    <n v="126"/>
    <n v="24.62"/>
    <n v="200.6"/>
    <n v="82"/>
    <n v="17.05"/>
    <x v="8"/>
    <n v="81"/>
    <n v="9.4"/>
    <n v="13.3"/>
    <n v="9"/>
    <n v="3.59"/>
    <n v="0"/>
    <x v="1"/>
  </r>
  <r>
    <x v="38"/>
    <x v="132"/>
    <x v="2"/>
    <x v="1"/>
    <x v="1"/>
    <n v="0"/>
    <x v="1178"/>
    <n v="77"/>
    <n v="18.04"/>
    <n v="123.5"/>
    <n v="100"/>
    <n v="10.5"/>
    <x v="270"/>
    <n v="92"/>
    <n v="4.34"/>
    <n v="12.9"/>
    <n v="3"/>
    <n v="3.48"/>
    <n v="0"/>
    <x v="0"/>
  </r>
  <r>
    <x v="49"/>
    <x v="16"/>
    <x v="0"/>
    <x v="0"/>
    <x v="1"/>
    <n v="0"/>
    <x v="268"/>
    <n v="84"/>
    <n v="37.71"/>
    <n v="166"/>
    <n v="125"/>
    <n v="14.11"/>
    <x v="1030"/>
    <n v="72"/>
    <n v="9.4600000000000009"/>
    <n v="13.2"/>
    <n v="4"/>
    <n v="3.56"/>
    <n v="1"/>
    <x v="0"/>
  </r>
  <r>
    <x v="27"/>
    <x v="24"/>
    <x v="0"/>
    <x v="0"/>
    <x v="1"/>
    <n v="0"/>
    <x v="1130"/>
    <n v="98"/>
    <n v="34.78"/>
    <n v="212.5"/>
    <n v="90"/>
    <n v="18.059999999999999"/>
    <x v="352"/>
    <n v="95"/>
    <n v="8.19"/>
    <n v="9.8000000000000007"/>
    <n v="7"/>
    <n v="2.65"/>
    <n v="2"/>
    <x v="0"/>
  </r>
  <r>
    <x v="37"/>
    <x v="73"/>
    <x v="0"/>
    <x v="0"/>
    <x v="0"/>
    <n v="44"/>
    <x v="667"/>
    <n v="95"/>
    <n v="25.84"/>
    <n v="274.89999999999998"/>
    <n v="73"/>
    <n v="23.37"/>
    <x v="1149"/>
    <n v="121"/>
    <n v="7.31"/>
    <n v="10"/>
    <n v="1"/>
    <n v="2.7"/>
    <n v="2"/>
    <x v="0"/>
  </r>
  <r>
    <x v="35"/>
    <x v="41"/>
    <x v="0"/>
    <x v="1"/>
    <x v="0"/>
    <n v="29"/>
    <x v="811"/>
    <n v="81"/>
    <n v="44.34"/>
    <n v="163.69999999999999"/>
    <n v="112"/>
    <n v="13.91"/>
    <x v="1324"/>
    <n v="117"/>
    <n v="12.23"/>
    <n v="17"/>
    <n v="6"/>
    <n v="4.59"/>
    <n v="1"/>
    <x v="1"/>
  </r>
  <r>
    <x v="45"/>
    <x v="134"/>
    <x v="0"/>
    <x v="0"/>
    <x v="1"/>
    <n v="0"/>
    <x v="469"/>
    <n v="83"/>
    <n v="30.24"/>
    <n v="167.3"/>
    <n v="84"/>
    <n v="14.22"/>
    <x v="522"/>
    <n v="142"/>
    <n v="10.07"/>
    <n v="15.2"/>
    <n v="8"/>
    <n v="4.0999999999999996"/>
    <n v="0"/>
    <x v="0"/>
  </r>
  <r>
    <x v="8"/>
    <x v="25"/>
    <x v="0"/>
    <x v="0"/>
    <x v="1"/>
    <n v="0"/>
    <x v="778"/>
    <n v="97"/>
    <n v="39.97"/>
    <n v="196.8"/>
    <n v="104"/>
    <n v="16.73"/>
    <x v="1325"/>
    <n v="110"/>
    <n v="11.69"/>
    <n v="7"/>
    <n v="7"/>
    <n v="1.89"/>
    <n v="3"/>
    <x v="0"/>
  </r>
  <r>
    <x v="38"/>
    <x v="147"/>
    <x v="0"/>
    <x v="0"/>
    <x v="1"/>
    <n v="0"/>
    <x v="546"/>
    <n v="92"/>
    <n v="31.76"/>
    <n v="173.7"/>
    <n v="123"/>
    <n v="14.76"/>
    <x v="1050"/>
    <n v="131"/>
    <n v="11.29"/>
    <n v="9.6999999999999993"/>
    <n v="4"/>
    <n v="2.62"/>
    <n v="2"/>
    <x v="0"/>
  </r>
  <r>
    <x v="47"/>
    <x v="51"/>
    <x v="1"/>
    <x v="1"/>
    <x v="1"/>
    <n v="0"/>
    <x v="1021"/>
    <n v="81"/>
    <n v="45.63"/>
    <n v="174.4"/>
    <n v="115"/>
    <n v="14.82"/>
    <x v="905"/>
    <n v="96"/>
    <n v="8.7100000000000009"/>
    <n v="11.6"/>
    <n v="4"/>
    <n v="3.13"/>
    <n v="1"/>
    <x v="0"/>
  </r>
  <r>
    <x v="30"/>
    <x v="180"/>
    <x v="2"/>
    <x v="0"/>
    <x v="1"/>
    <n v="0"/>
    <x v="48"/>
    <n v="95"/>
    <n v="32.659999999999997"/>
    <n v="249.8"/>
    <n v="94"/>
    <n v="21.23"/>
    <x v="960"/>
    <n v="100"/>
    <n v="5.97"/>
    <n v="7.3"/>
    <n v="3"/>
    <n v="1.97"/>
    <n v="3"/>
    <x v="0"/>
  </r>
  <r>
    <x v="35"/>
    <x v="41"/>
    <x v="0"/>
    <x v="0"/>
    <x v="1"/>
    <n v="0"/>
    <x v="1377"/>
    <n v="82"/>
    <n v="40.92"/>
    <n v="269.39999999999998"/>
    <n v="85"/>
    <n v="22.9"/>
    <x v="1326"/>
    <n v="74"/>
    <n v="8.42"/>
    <n v="10.1"/>
    <n v="3"/>
    <n v="2.73"/>
    <n v="0"/>
    <x v="1"/>
  </r>
  <r>
    <x v="26"/>
    <x v="145"/>
    <x v="1"/>
    <x v="0"/>
    <x v="1"/>
    <n v="0"/>
    <x v="741"/>
    <n v="113"/>
    <n v="30.58"/>
    <n v="149.80000000000001"/>
    <n v="112"/>
    <n v="12.73"/>
    <x v="795"/>
    <n v="79"/>
    <n v="7.57"/>
    <n v="9.8000000000000007"/>
    <n v="7"/>
    <n v="2.65"/>
    <n v="2"/>
    <x v="0"/>
  </r>
  <r>
    <x v="3"/>
    <x v="79"/>
    <x v="0"/>
    <x v="0"/>
    <x v="1"/>
    <n v="0"/>
    <x v="1012"/>
    <n v="89"/>
    <n v="29.89"/>
    <n v="274.3"/>
    <n v="119"/>
    <n v="23.32"/>
    <x v="189"/>
    <n v="69"/>
    <n v="10.199999999999999"/>
    <n v="12.4"/>
    <n v="4"/>
    <n v="3.35"/>
    <n v="1"/>
    <x v="0"/>
  </r>
  <r>
    <x v="43"/>
    <x v="27"/>
    <x v="2"/>
    <x v="0"/>
    <x v="1"/>
    <n v="0"/>
    <x v="1378"/>
    <n v="91"/>
    <n v="18.600000000000001"/>
    <n v="207.5"/>
    <n v="111"/>
    <n v="17.64"/>
    <x v="265"/>
    <n v="107"/>
    <n v="6.08"/>
    <n v="11.6"/>
    <n v="5"/>
    <n v="3.13"/>
    <n v="0"/>
    <x v="0"/>
  </r>
  <r>
    <x v="18"/>
    <x v="127"/>
    <x v="2"/>
    <x v="0"/>
    <x v="1"/>
    <n v="0"/>
    <x v="1379"/>
    <n v="124"/>
    <n v="43.37"/>
    <n v="230.6"/>
    <n v="110"/>
    <n v="19.600000000000001"/>
    <x v="1008"/>
    <n v="69"/>
    <n v="9.81"/>
    <n v="8.5"/>
    <n v="5"/>
    <n v="2.2999999999999998"/>
    <n v="3"/>
    <x v="1"/>
  </r>
  <r>
    <x v="26"/>
    <x v="103"/>
    <x v="0"/>
    <x v="1"/>
    <x v="1"/>
    <n v="0"/>
    <x v="1066"/>
    <n v="84"/>
    <n v="35.479999999999997"/>
    <n v="173.3"/>
    <n v="88"/>
    <n v="14.73"/>
    <x v="650"/>
    <n v="107"/>
    <n v="11.91"/>
    <n v="8.3000000000000007"/>
    <n v="3"/>
    <n v="2.2400000000000002"/>
    <n v="3"/>
    <x v="0"/>
  </r>
  <r>
    <x v="39"/>
    <x v="153"/>
    <x v="2"/>
    <x v="0"/>
    <x v="0"/>
    <n v="20"/>
    <x v="359"/>
    <n v="108"/>
    <n v="36.479999999999997"/>
    <n v="96.6"/>
    <n v="82"/>
    <n v="8.2100000000000009"/>
    <x v="1327"/>
    <n v="145"/>
    <n v="7.68"/>
    <n v="7.9"/>
    <n v="5"/>
    <n v="2.13"/>
    <n v="1"/>
    <x v="0"/>
  </r>
  <r>
    <x v="49"/>
    <x v="52"/>
    <x v="1"/>
    <x v="0"/>
    <x v="1"/>
    <n v="0"/>
    <x v="1380"/>
    <n v="121"/>
    <n v="8.36"/>
    <n v="143.9"/>
    <n v="136"/>
    <n v="12.23"/>
    <x v="311"/>
    <n v="97"/>
    <n v="9.14"/>
    <n v="12.1"/>
    <n v="13"/>
    <n v="3.27"/>
    <n v="1"/>
    <x v="0"/>
  </r>
  <r>
    <x v="27"/>
    <x v="145"/>
    <x v="2"/>
    <x v="0"/>
    <x v="1"/>
    <n v="0"/>
    <x v="402"/>
    <n v="133"/>
    <n v="24.02"/>
    <n v="134.9"/>
    <n v="96"/>
    <n v="11.47"/>
    <x v="1038"/>
    <n v="97"/>
    <n v="10.24"/>
    <n v="11.2"/>
    <n v="3"/>
    <n v="3.02"/>
    <n v="2"/>
    <x v="0"/>
  </r>
  <r>
    <x v="20"/>
    <x v="116"/>
    <x v="0"/>
    <x v="0"/>
    <x v="1"/>
    <n v="0"/>
    <x v="822"/>
    <n v="89"/>
    <n v="43.04"/>
    <n v="237.9"/>
    <n v="114"/>
    <n v="20.22"/>
    <x v="185"/>
    <n v="85"/>
    <n v="6.94"/>
    <n v="9.6999999999999993"/>
    <n v="7"/>
    <n v="2.62"/>
    <n v="4"/>
    <x v="0"/>
  </r>
  <r>
    <x v="6"/>
    <x v="41"/>
    <x v="0"/>
    <x v="0"/>
    <x v="1"/>
    <n v="0"/>
    <x v="509"/>
    <n v="128"/>
    <n v="35.020000000000003"/>
    <n v="198.1"/>
    <n v="71"/>
    <n v="16.84"/>
    <x v="1036"/>
    <n v="116"/>
    <n v="6.12"/>
    <n v="13.2"/>
    <n v="3"/>
    <n v="3.56"/>
    <n v="0"/>
    <x v="0"/>
  </r>
  <r>
    <x v="41"/>
    <x v="71"/>
    <x v="0"/>
    <x v="0"/>
    <x v="0"/>
    <n v="31"/>
    <x v="1327"/>
    <n v="58"/>
    <n v="12.1"/>
    <n v="124.7"/>
    <n v="105"/>
    <n v="10.6"/>
    <x v="701"/>
    <n v="108"/>
    <n v="7"/>
    <n v="11.7"/>
    <n v="3"/>
    <n v="3.16"/>
    <n v="0"/>
    <x v="0"/>
  </r>
  <r>
    <x v="6"/>
    <x v="69"/>
    <x v="2"/>
    <x v="0"/>
    <x v="1"/>
    <n v="0"/>
    <x v="349"/>
    <n v="69"/>
    <n v="44.51"/>
    <n v="245"/>
    <n v="135"/>
    <n v="20.83"/>
    <x v="70"/>
    <n v="94"/>
    <n v="9.09"/>
    <n v="14.7"/>
    <n v="4"/>
    <n v="3.97"/>
    <n v="0"/>
    <x v="1"/>
  </r>
  <r>
    <x v="44"/>
    <x v="146"/>
    <x v="2"/>
    <x v="0"/>
    <x v="1"/>
    <n v="0"/>
    <x v="458"/>
    <n v="134"/>
    <n v="32.520000000000003"/>
    <n v="261.5"/>
    <n v="113"/>
    <n v="22.23"/>
    <x v="727"/>
    <n v="111"/>
    <n v="8.1999999999999993"/>
    <n v="10"/>
    <n v="3"/>
    <n v="2.7"/>
    <n v="1"/>
    <x v="0"/>
  </r>
  <r>
    <x v="38"/>
    <x v="56"/>
    <x v="0"/>
    <x v="0"/>
    <x v="1"/>
    <n v="0"/>
    <x v="922"/>
    <n v="101"/>
    <n v="22.66"/>
    <n v="255.5"/>
    <n v="127"/>
    <n v="21.72"/>
    <x v="64"/>
    <n v="68"/>
    <n v="10.29"/>
    <n v="11.6"/>
    <n v="2"/>
    <n v="3.13"/>
    <n v="0"/>
    <x v="0"/>
  </r>
  <r>
    <x v="21"/>
    <x v="43"/>
    <x v="1"/>
    <x v="0"/>
    <x v="0"/>
    <n v="24"/>
    <x v="129"/>
    <n v="138"/>
    <n v="31.21"/>
    <n v="203.8"/>
    <n v="90"/>
    <n v="17.32"/>
    <x v="555"/>
    <n v="89"/>
    <n v="7.51"/>
    <n v="6"/>
    <n v="3"/>
    <n v="1.62"/>
    <n v="2"/>
    <x v="0"/>
  </r>
  <r>
    <x v="24"/>
    <x v="164"/>
    <x v="0"/>
    <x v="0"/>
    <x v="0"/>
    <n v="30"/>
    <x v="205"/>
    <n v="116"/>
    <n v="26.38"/>
    <n v="195.5"/>
    <n v="50"/>
    <n v="16.62"/>
    <x v="432"/>
    <n v="108"/>
    <n v="7.65"/>
    <n v="15.4"/>
    <n v="6"/>
    <n v="4.16"/>
    <n v="1"/>
    <x v="0"/>
  </r>
  <r>
    <x v="21"/>
    <x v="35"/>
    <x v="1"/>
    <x v="0"/>
    <x v="0"/>
    <n v="28"/>
    <x v="987"/>
    <n v="93"/>
    <n v="48.13"/>
    <n v="185.4"/>
    <n v="98"/>
    <n v="15.76"/>
    <x v="1328"/>
    <n v="78"/>
    <n v="14.08"/>
    <n v="6.1"/>
    <n v="8"/>
    <n v="1.65"/>
    <n v="1"/>
    <x v="0"/>
  </r>
  <r>
    <x v="6"/>
    <x v="1"/>
    <x v="2"/>
    <x v="0"/>
    <x v="0"/>
    <n v="50"/>
    <x v="1381"/>
    <n v="94"/>
    <n v="31.71"/>
    <n v="178"/>
    <n v="106"/>
    <n v="15.13"/>
    <x v="1159"/>
    <n v="100"/>
    <n v="9.6999999999999993"/>
    <n v="12.1"/>
    <n v="4"/>
    <n v="3.27"/>
    <n v="2"/>
    <x v="0"/>
  </r>
  <r>
    <x v="47"/>
    <x v="34"/>
    <x v="0"/>
    <x v="0"/>
    <x v="0"/>
    <n v="38"/>
    <x v="1382"/>
    <n v="104"/>
    <n v="27.76"/>
    <n v="136"/>
    <n v="114"/>
    <n v="11.56"/>
    <x v="1329"/>
    <n v="127"/>
    <n v="11.21"/>
    <n v="4.3"/>
    <n v="6"/>
    <n v="1.1599999999999999"/>
    <n v="0"/>
    <x v="0"/>
  </r>
  <r>
    <x v="2"/>
    <x v="2"/>
    <x v="2"/>
    <x v="0"/>
    <x v="1"/>
    <n v="0"/>
    <x v="60"/>
    <n v="125"/>
    <n v="34.58"/>
    <n v="182.9"/>
    <n v="88"/>
    <n v="15.55"/>
    <x v="675"/>
    <n v="121"/>
    <n v="9.6199999999999992"/>
    <n v="13.8"/>
    <n v="2"/>
    <n v="3.73"/>
    <n v="1"/>
    <x v="0"/>
  </r>
  <r>
    <x v="21"/>
    <x v="115"/>
    <x v="0"/>
    <x v="0"/>
    <x v="0"/>
    <n v="19"/>
    <x v="1383"/>
    <n v="110"/>
    <n v="30.28"/>
    <n v="212.8"/>
    <n v="100"/>
    <n v="18.09"/>
    <x v="519"/>
    <n v="123"/>
    <n v="10.18"/>
    <n v="10"/>
    <n v="6"/>
    <n v="2.7"/>
    <n v="1"/>
    <x v="0"/>
  </r>
  <r>
    <x v="28"/>
    <x v="124"/>
    <x v="0"/>
    <x v="0"/>
    <x v="1"/>
    <n v="0"/>
    <x v="1372"/>
    <n v="103"/>
    <n v="33.299999999999997"/>
    <n v="89.1"/>
    <n v="95"/>
    <n v="7.57"/>
    <x v="1330"/>
    <n v="82"/>
    <n v="13.6"/>
    <n v="10.3"/>
    <n v="3"/>
    <n v="2.78"/>
    <n v="1"/>
    <x v="0"/>
  </r>
  <r>
    <x v="20"/>
    <x v="116"/>
    <x v="0"/>
    <x v="0"/>
    <x v="0"/>
    <n v="24"/>
    <x v="1384"/>
    <n v="95"/>
    <n v="19.399999999999999"/>
    <n v="161.5"/>
    <n v="86"/>
    <n v="13.73"/>
    <x v="676"/>
    <n v="90"/>
    <n v="7.93"/>
    <n v="13"/>
    <n v="9"/>
    <n v="3.51"/>
    <n v="2"/>
    <x v="0"/>
  </r>
  <r>
    <x v="1"/>
    <x v="178"/>
    <x v="0"/>
    <x v="0"/>
    <x v="1"/>
    <n v="0"/>
    <x v="1385"/>
    <n v="124"/>
    <n v="47.45"/>
    <n v="180.5"/>
    <n v="108"/>
    <n v="15.34"/>
    <x v="401"/>
    <n v="104"/>
    <n v="9.7899999999999991"/>
    <n v="9.5"/>
    <n v="11"/>
    <n v="2.57"/>
    <n v="2"/>
    <x v="1"/>
  </r>
  <r>
    <x v="6"/>
    <x v="97"/>
    <x v="1"/>
    <x v="0"/>
    <x v="1"/>
    <n v="0"/>
    <x v="688"/>
    <n v="111"/>
    <n v="28.78"/>
    <n v="139.5"/>
    <n v="69"/>
    <n v="11.86"/>
    <x v="1331"/>
    <n v="87"/>
    <n v="8.8699999999999992"/>
    <n v="12"/>
    <n v="3"/>
    <n v="3.24"/>
    <n v="0"/>
    <x v="0"/>
  </r>
  <r>
    <x v="33"/>
    <x v="6"/>
    <x v="2"/>
    <x v="0"/>
    <x v="1"/>
    <n v="0"/>
    <x v="217"/>
    <n v="94"/>
    <n v="36.450000000000003"/>
    <n v="138"/>
    <n v="149"/>
    <n v="11.73"/>
    <x v="534"/>
    <n v="102"/>
    <n v="6.69"/>
    <n v="9.9"/>
    <n v="1"/>
    <n v="2.67"/>
    <n v="2"/>
    <x v="0"/>
  </r>
  <r>
    <x v="48"/>
    <x v="73"/>
    <x v="0"/>
    <x v="1"/>
    <x v="1"/>
    <n v="0"/>
    <x v="1386"/>
    <n v="125"/>
    <n v="43.49"/>
    <n v="142.69999999999999"/>
    <n v="111"/>
    <n v="12.13"/>
    <x v="45"/>
    <n v="101"/>
    <n v="8.15"/>
    <n v="11.7"/>
    <n v="3"/>
    <n v="3.16"/>
    <n v="0"/>
    <x v="0"/>
  </r>
  <r>
    <x v="28"/>
    <x v="112"/>
    <x v="1"/>
    <x v="0"/>
    <x v="1"/>
    <n v="0"/>
    <x v="849"/>
    <n v="71"/>
    <n v="25.19"/>
    <n v="285.10000000000002"/>
    <n v="91"/>
    <n v="24.23"/>
    <x v="857"/>
    <n v="155"/>
    <n v="7.49"/>
    <n v="6.2"/>
    <n v="3"/>
    <n v="1.67"/>
    <n v="2"/>
    <x v="0"/>
  </r>
  <r>
    <x v="19"/>
    <x v="66"/>
    <x v="0"/>
    <x v="0"/>
    <x v="1"/>
    <n v="0"/>
    <x v="24"/>
    <n v="93"/>
    <n v="20.28"/>
    <n v="223.9"/>
    <n v="103"/>
    <n v="19.03"/>
    <x v="893"/>
    <n v="122"/>
    <n v="9.5399999999999991"/>
    <n v="8.6999999999999993"/>
    <n v="4"/>
    <n v="2.35"/>
    <n v="2"/>
    <x v="0"/>
  </r>
  <r>
    <x v="1"/>
    <x v="76"/>
    <x v="2"/>
    <x v="0"/>
    <x v="1"/>
    <n v="0"/>
    <x v="733"/>
    <n v="91"/>
    <n v="41.68"/>
    <n v="217.2"/>
    <n v="92"/>
    <n v="18.46"/>
    <x v="1332"/>
    <n v="128"/>
    <n v="10.94"/>
    <n v="13.9"/>
    <n v="6"/>
    <n v="3.75"/>
    <n v="0"/>
    <x v="1"/>
  </r>
  <r>
    <x v="36"/>
    <x v="124"/>
    <x v="1"/>
    <x v="0"/>
    <x v="1"/>
    <n v="0"/>
    <x v="1043"/>
    <n v="114"/>
    <n v="29.31"/>
    <n v="256.60000000000002"/>
    <n v="69"/>
    <n v="21.81"/>
    <x v="437"/>
    <n v="104"/>
    <n v="10.59"/>
    <n v="0"/>
    <n v="0"/>
    <n v="0"/>
    <n v="2"/>
    <x v="0"/>
  </r>
  <r>
    <x v="42"/>
    <x v="79"/>
    <x v="2"/>
    <x v="1"/>
    <x v="0"/>
    <n v="30"/>
    <x v="494"/>
    <n v="107"/>
    <n v="29.8"/>
    <n v="153.30000000000001"/>
    <n v="116"/>
    <n v="13.03"/>
    <x v="1333"/>
    <n v="85"/>
    <n v="10.51"/>
    <n v="11.1"/>
    <n v="3"/>
    <n v="3"/>
    <n v="1"/>
    <x v="0"/>
  </r>
  <r>
    <x v="2"/>
    <x v="76"/>
    <x v="2"/>
    <x v="0"/>
    <x v="0"/>
    <n v="27"/>
    <x v="1387"/>
    <n v="113"/>
    <n v="0.44"/>
    <n v="254"/>
    <n v="102"/>
    <n v="21.59"/>
    <x v="509"/>
    <n v="156"/>
    <n v="10.92"/>
    <n v="9.1999999999999993"/>
    <n v="5"/>
    <n v="2.48"/>
    <n v="3"/>
    <x v="0"/>
  </r>
  <r>
    <x v="12"/>
    <x v="143"/>
    <x v="0"/>
    <x v="0"/>
    <x v="1"/>
    <n v="0"/>
    <x v="320"/>
    <n v="143"/>
    <n v="31.3"/>
    <n v="211.7"/>
    <n v="105"/>
    <n v="17.989999999999998"/>
    <x v="1334"/>
    <n v="116"/>
    <n v="10.93"/>
    <n v="9.9"/>
    <n v="2"/>
    <n v="2.67"/>
    <n v="1"/>
    <x v="0"/>
  </r>
  <r>
    <x v="43"/>
    <x v="105"/>
    <x v="0"/>
    <x v="0"/>
    <x v="1"/>
    <n v="0"/>
    <x v="1388"/>
    <n v="90"/>
    <n v="30.92"/>
    <n v="151.5"/>
    <n v="87"/>
    <n v="12.88"/>
    <x v="1335"/>
    <n v="100"/>
    <n v="6.44"/>
    <n v="7.5"/>
    <n v="3"/>
    <n v="2.0299999999999998"/>
    <n v="1"/>
    <x v="0"/>
  </r>
  <r>
    <x v="20"/>
    <x v="158"/>
    <x v="2"/>
    <x v="0"/>
    <x v="1"/>
    <n v="0"/>
    <x v="133"/>
    <n v="122"/>
    <n v="32.270000000000003"/>
    <n v="173.7"/>
    <n v="85"/>
    <n v="14.76"/>
    <x v="1336"/>
    <n v="84"/>
    <n v="11.57"/>
    <n v="10.3"/>
    <n v="1"/>
    <n v="2.78"/>
    <n v="0"/>
    <x v="0"/>
  </r>
  <r>
    <x v="13"/>
    <x v="138"/>
    <x v="0"/>
    <x v="0"/>
    <x v="1"/>
    <n v="0"/>
    <x v="431"/>
    <n v="142"/>
    <n v="37.94"/>
    <n v="216.5"/>
    <n v="114"/>
    <n v="18.399999999999999"/>
    <x v="297"/>
    <n v="111"/>
    <n v="9.66"/>
    <n v="12.4"/>
    <n v="2"/>
    <n v="3.35"/>
    <n v="1"/>
    <x v="0"/>
  </r>
  <r>
    <x v="6"/>
    <x v="79"/>
    <x v="1"/>
    <x v="0"/>
    <x v="0"/>
    <n v="31"/>
    <x v="421"/>
    <n v="94"/>
    <n v="36.72"/>
    <n v="225.1"/>
    <n v="123"/>
    <n v="19.13"/>
    <x v="566"/>
    <n v="109"/>
    <n v="10.56"/>
    <n v="10.7"/>
    <n v="1"/>
    <n v="2.89"/>
    <n v="2"/>
    <x v="0"/>
  </r>
  <r>
    <x v="29"/>
    <x v="53"/>
    <x v="0"/>
    <x v="0"/>
    <x v="1"/>
    <n v="0"/>
    <x v="623"/>
    <n v="124"/>
    <n v="33.75"/>
    <n v="266.60000000000002"/>
    <n v="100"/>
    <n v="22.66"/>
    <x v="867"/>
    <n v="80"/>
    <n v="10.95"/>
    <n v="8"/>
    <n v="7"/>
    <n v="2.16"/>
    <n v="2"/>
    <x v="0"/>
  </r>
  <r>
    <x v="31"/>
    <x v="111"/>
    <x v="1"/>
    <x v="0"/>
    <x v="1"/>
    <n v="0"/>
    <x v="297"/>
    <n v="115"/>
    <n v="27.12"/>
    <n v="195.4"/>
    <n v="118"/>
    <n v="16.61"/>
    <x v="1337"/>
    <n v="86"/>
    <n v="4.6100000000000003"/>
    <n v="7.1"/>
    <n v="7"/>
    <n v="1.92"/>
    <n v="1"/>
    <x v="0"/>
  </r>
  <r>
    <x v="48"/>
    <x v="72"/>
    <x v="1"/>
    <x v="0"/>
    <x v="0"/>
    <n v="40"/>
    <x v="1389"/>
    <n v="78"/>
    <n v="17.850000000000001"/>
    <n v="180.6"/>
    <n v="100"/>
    <n v="15.35"/>
    <x v="76"/>
    <n v="115"/>
    <n v="7.83"/>
    <n v="10.199999999999999"/>
    <n v="2"/>
    <n v="2.75"/>
    <n v="2"/>
    <x v="1"/>
  </r>
  <r>
    <x v="16"/>
    <x v="0"/>
    <x v="0"/>
    <x v="0"/>
    <x v="1"/>
    <n v="0"/>
    <x v="919"/>
    <n v="108"/>
    <n v="34.770000000000003"/>
    <n v="162.4"/>
    <n v="110"/>
    <n v="13.8"/>
    <x v="1338"/>
    <n v="102"/>
    <n v="6.98"/>
    <n v="13.4"/>
    <n v="1"/>
    <n v="3.62"/>
    <n v="3"/>
    <x v="0"/>
  </r>
  <r>
    <x v="24"/>
    <x v="5"/>
    <x v="1"/>
    <x v="0"/>
    <x v="1"/>
    <n v="0"/>
    <x v="1390"/>
    <n v="92"/>
    <n v="46.58"/>
    <n v="231.8"/>
    <n v="82"/>
    <n v="19.7"/>
    <x v="1339"/>
    <n v="83"/>
    <n v="12.76"/>
    <n v="6.2"/>
    <n v="1"/>
    <n v="1.67"/>
    <n v="0"/>
    <x v="1"/>
  </r>
  <r>
    <x v="45"/>
    <x v="157"/>
    <x v="2"/>
    <x v="0"/>
    <x v="1"/>
    <n v="0"/>
    <x v="562"/>
    <n v="97"/>
    <n v="23.43"/>
    <n v="187.7"/>
    <n v="118"/>
    <n v="15.95"/>
    <x v="1103"/>
    <n v="85"/>
    <n v="6.59"/>
    <n v="8.6999999999999993"/>
    <n v="6"/>
    <n v="2.35"/>
    <n v="1"/>
    <x v="0"/>
  </r>
  <r>
    <x v="28"/>
    <x v="59"/>
    <x v="0"/>
    <x v="0"/>
    <x v="1"/>
    <n v="0"/>
    <x v="542"/>
    <n v="94"/>
    <n v="30.5"/>
    <n v="270.39999999999998"/>
    <n v="92"/>
    <n v="22.98"/>
    <x v="649"/>
    <n v="88"/>
    <n v="8.59"/>
    <n v="7.9"/>
    <n v="4"/>
    <n v="2.13"/>
    <n v="0"/>
    <x v="0"/>
  </r>
  <r>
    <x v="22"/>
    <x v="132"/>
    <x v="1"/>
    <x v="0"/>
    <x v="0"/>
    <n v="39"/>
    <x v="1391"/>
    <n v="101"/>
    <n v="23.68"/>
    <n v="178.3"/>
    <n v="117"/>
    <n v="15.16"/>
    <x v="1340"/>
    <n v="104"/>
    <n v="11.09"/>
    <n v="8.1"/>
    <n v="1"/>
    <n v="2.19"/>
    <n v="3"/>
    <x v="0"/>
  </r>
  <r>
    <x v="0"/>
    <x v="169"/>
    <x v="0"/>
    <x v="0"/>
    <x v="1"/>
    <n v="0"/>
    <x v="1392"/>
    <n v="86"/>
    <n v="1.33"/>
    <n v="171.4"/>
    <n v="100"/>
    <n v="14.57"/>
    <x v="303"/>
    <n v="80"/>
    <n v="8.39"/>
    <n v="12.9"/>
    <n v="2"/>
    <n v="3.48"/>
    <n v="2"/>
    <x v="0"/>
  </r>
  <r>
    <x v="7"/>
    <x v="39"/>
    <x v="0"/>
    <x v="0"/>
    <x v="0"/>
    <n v="23"/>
    <x v="940"/>
    <n v="88"/>
    <n v="31.13"/>
    <n v="147.4"/>
    <n v="89"/>
    <n v="12.53"/>
    <x v="1341"/>
    <n v="108"/>
    <n v="15.76"/>
    <n v="11.3"/>
    <n v="7"/>
    <n v="3.05"/>
    <n v="1"/>
    <x v="0"/>
  </r>
  <r>
    <x v="45"/>
    <x v="106"/>
    <x v="0"/>
    <x v="0"/>
    <x v="1"/>
    <n v="0"/>
    <x v="1393"/>
    <n v="106"/>
    <n v="23.8"/>
    <n v="153.69999999999999"/>
    <n v="101"/>
    <n v="13.06"/>
    <x v="700"/>
    <n v="87"/>
    <n v="2.25"/>
    <n v="12.5"/>
    <n v="1"/>
    <n v="3.38"/>
    <n v="2"/>
    <x v="0"/>
  </r>
  <r>
    <x v="2"/>
    <x v="104"/>
    <x v="0"/>
    <x v="0"/>
    <x v="1"/>
    <n v="0"/>
    <x v="607"/>
    <n v="59"/>
    <n v="30.46"/>
    <n v="283.3"/>
    <n v="101"/>
    <n v="24.08"/>
    <x v="952"/>
    <n v="83"/>
    <n v="12.84"/>
    <n v="5.8"/>
    <n v="7"/>
    <n v="1.57"/>
    <n v="2"/>
    <x v="0"/>
  </r>
  <r>
    <x v="26"/>
    <x v="9"/>
    <x v="1"/>
    <x v="0"/>
    <x v="1"/>
    <n v="0"/>
    <x v="1197"/>
    <n v="136"/>
    <n v="30.16"/>
    <n v="240.3"/>
    <n v="104"/>
    <n v="20.43"/>
    <x v="269"/>
    <n v="133"/>
    <n v="10.68"/>
    <n v="12"/>
    <n v="3"/>
    <n v="3.24"/>
    <n v="0"/>
    <x v="0"/>
  </r>
  <r>
    <x v="7"/>
    <x v="17"/>
    <x v="1"/>
    <x v="0"/>
    <x v="1"/>
    <n v="0"/>
    <x v="146"/>
    <n v="129"/>
    <n v="19.649999999999999"/>
    <n v="167.8"/>
    <n v="104"/>
    <n v="14.26"/>
    <x v="1342"/>
    <n v="124"/>
    <n v="6.38"/>
    <n v="12.6"/>
    <n v="9"/>
    <n v="3.4"/>
    <n v="1"/>
    <x v="0"/>
  </r>
  <r>
    <x v="47"/>
    <x v="1"/>
    <x v="1"/>
    <x v="1"/>
    <x v="1"/>
    <n v="0"/>
    <x v="1394"/>
    <n v="103"/>
    <n v="40.340000000000003"/>
    <n v="176.7"/>
    <n v="84"/>
    <n v="15.02"/>
    <x v="371"/>
    <n v="81"/>
    <n v="11.85"/>
    <n v="14.2"/>
    <n v="4"/>
    <n v="3.83"/>
    <n v="0"/>
    <x v="1"/>
  </r>
  <r>
    <x v="38"/>
    <x v="62"/>
    <x v="1"/>
    <x v="0"/>
    <x v="1"/>
    <n v="0"/>
    <x v="1395"/>
    <n v="90"/>
    <n v="8.76"/>
    <n v="164"/>
    <n v="98"/>
    <n v="13.94"/>
    <x v="204"/>
    <n v="80"/>
    <n v="7.62"/>
    <n v="9.5"/>
    <n v="4"/>
    <n v="2.57"/>
    <n v="3"/>
    <x v="0"/>
  </r>
  <r>
    <x v="33"/>
    <x v="43"/>
    <x v="1"/>
    <x v="0"/>
    <x v="0"/>
    <n v="19"/>
    <x v="363"/>
    <n v="104"/>
    <n v="26.47"/>
    <n v="185.4"/>
    <n v="118"/>
    <n v="15.76"/>
    <x v="990"/>
    <n v="116"/>
    <n v="8.67"/>
    <n v="8.1999999999999993"/>
    <n v="2"/>
    <n v="2.21"/>
    <n v="3"/>
    <x v="0"/>
  </r>
  <r>
    <x v="8"/>
    <x v="106"/>
    <x v="2"/>
    <x v="0"/>
    <x v="0"/>
    <n v="23"/>
    <x v="863"/>
    <n v="88"/>
    <n v="41.65"/>
    <n v="265"/>
    <n v="105"/>
    <n v="22.53"/>
    <x v="1180"/>
    <n v="108"/>
    <n v="10.79"/>
    <n v="14.9"/>
    <n v="3"/>
    <n v="4.0199999999999996"/>
    <n v="2"/>
    <x v="0"/>
  </r>
  <r>
    <x v="13"/>
    <x v="117"/>
    <x v="0"/>
    <x v="1"/>
    <x v="1"/>
    <n v="0"/>
    <x v="1186"/>
    <n v="126"/>
    <n v="18.89"/>
    <n v="313.39999999999998"/>
    <n v="95"/>
    <n v="26.64"/>
    <x v="1343"/>
    <n v="82"/>
    <n v="9.7100000000000009"/>
    <n v="10.5"/>
    <n v="6"/>
    <n v="2.84"/>
    <n v="1"/>
    <x v="0"/>
  </r>
  <r>
    <x v="37"/>
    <x v="4"/>
    <x v="1"/>
    <x v="0"/>
    <x v="0"/>
    <n v="44"/>
    <x v="1396"/>
    <n v="85"/>
    <n v="19.72"/>
    <n v="150.1"/>
    <n v="120"/>
    <n v="12.76"/>
    <x v="438"/>
    <n v="98"/>
    <n v="11.11"/>
    <n v="12"/>
    <n v="2"/>
    <n v="3.24"/>
    <n v="1"/>
    <x v="0"/>
  </r>
  <r>
    <x v="26"/>
    <x v="1"/>
    <x v="2"/>
    <x v="0"/>
    <x v="1"/>
    <n v="0"/>
    <x v="1397"/>
    <n v="81"/>
    <n v="26.44"/>
    <n v="133.1"/>
    <n v="94"/>
    <n v="11.31"/>
    <x v="1146"/>
    <n v="77"/>
    <n v="11.39"/>
    <n v="9.1"/>
    <n v="2"/>
    <n v="2.46"/>
    <n v="1"/>
    <x v="0"/>
  </r>
  <r>
    <x v="44"/>
    <x v="93"/>
    <x v="2"/>
    <x v="0"/>
    <x v="0"/>
    <n v="31"/>
    <x v="1398"/>
    <n v="68"/>
    <n v="29.78"/>
    <n v="199.2"/>
    <n v="73"/>
    <n v="16.93"/>
    <x v="611"/>
    <n v="99"/>
    <n v="9.89"/>
    <n v="13.2"/>
    <n v="6"/>
    <n v="3.56"/>
    <n v="1"/>
    <x v="0"/>
  </r>
  <r>
    <x v="26"/>
    <x v="12"/>
    <x v="1"/>
    <x v="0"/>
    <x v="1"/>
    <n v="0"/>
    <x v="1399"/>
    <n v="84"/>
    <n v="26.3"/>
    <n v="177.8"/>
    <n v="125"/>
    <n v="15.11"/>
    <x v="1186"/>
    <n v="90"/>
    <n v="7.78"/>
    <n v="5.9"/>
    <n v="2"/>
    <n v="1.59"/>
    <n v="4"/>
    <x v="1"/>
  </r>
  <r>
    <x v="1"/>
    <x v="169"/>
    <x v="2"/>
    <x v="0"/>
    <x v="0"/>
    <n v="34"/>
    <x v="1338"/>
    <n v="105"/>
    <n v="42.02"/>
    <n v="225.5"/>
    <n v="133"/>
    <n v="19.170000000000002"/>
    <x v="368"/>
    <n v="76"/>
    <n v="8.3800000000000008"/>
    <n v="6.1"/>
    <n v="5"/>
    <n v="1.65"/>
    <n v="2"/>
    <x v="1"/>
  </r>
  <r>
    <x v="19"/>
    <x v="64"/>
    <x v="0"/>
    <x v="0"/>
    <x v="0"/>
    <n v="24"/>
    <x v="1400"/>
    <n v="81"/>
    <n v="38.68"/>
    <n v="234.9"/>
    <n v="71"/>
    <n v="19.97"/>
    <x v="857"/>
    <n v="128"/>
    <n v="7.49"/>
    <n v="9"/>
    <n v="13"/>
    <n v="2.4300000000000002"/>
    <n v="1"/>
    <x v="0"/>
  </r>
  <r>
    <x v="7"/>
    <x v="17"/>
    <x v="1"/>
    <x v="0"/>
    <x v="0"/>
    <n v="30"/>
    <x v="1222"/>
    <n v="117"/>
    <n v="31.45"/>
    <n v="249.5"/>
    <n v="141"/>
    <n v="21.21"/>
    <x v="52"/>
    <n v="103"/>
    <n v="7.1"/>
    <n v="7.4"/>
    <n v="7"/>
    <n v="2"/>
    <n v="0"/>
    <x v="0"/>
  </r>
  <r>
    <x v="39"/>
    <x v="90"/>
    <x v="0"/>
    <x v="0"/>
    <x v="1"/>
    <n v="0"/>
    <x v="622"/>
    <n v="119"/>
    <n v="27"/>
    <n v="211.8"/>
    <n v="105"/>
    <n v="18"/>
    <x v="163"/>
    <n v="101"/>
    <n v="8.91"/>
    <n v="10.3"/>
    <n v="3"/>
    <n v="2.78"/>
    <n v="1"/>
    <x v="0"/>
  </r>
  <r>
    <x v="7"/>
    <x v="16"/>
    <x v="1"/>
    <x v="0"/>
    <x v="1"/>
    <n v="0"/>
    <x v="1401"/>
    <n v="95"/>
    <n v="31.6"/>
    <n v="212"/>
    <n v="98"/>
    <n v="18.02"/>
    <x v="1344"/>
    <n v="81"/>
    <n v="12.7"/>
    <n v="11.3"/>
    <n v="4"/>
    <n v="3.05"/>
    <n v="3"/>
    <x v="0"/>
  </r>
  <r>
    <x v="18"/>
    <x v="143"/>
    <x v="0"/>
    <x v="0"/>
    <x v="1"/>
    <n v="0"/>
    <x v="900"/>
    <n v="74"/>
    <n v="37.83"/>
    <n v="169.7"/>
    <n v="75"/>
    <n v="14.42"/>
    <x v="1345"/>
    <n v="94"/>
    <n v="11.89"/>
    <n v="9"/>
    <n v="3"/>
    <n v="2.4300000000000002"/>
    <n v="2"/>
    <x v="0"/>
  </r>
  <r>
    <x v="7"/>
    <x v="65"/>
    <x v="0"/>
    <x v="0"/>
    <x v="1"/>
    <n v="0"/>
    <x v="67"/>
    <n v="101"/>
    <n v="34.19"/>
    <n v="170.7"/>
    <n v="86"/>
    <n v="14.51"/>
    <x v="459"/>
    <n v="113"/>
    <n v="10.68"/>
    <n v="11.6"/>
    <n v="3"/>
    <n v="3.13"/>
    <n v="3"/>
    <x v="0"/>
  </r>
  <r>
    <x v="9"/>
    <x v="134"/>
    <x v="0"/>
    <x v="0"/>
    <x v="0"/>
    <n v="17"/>
    <x v="654"/>
    <n v="114"/>
    <n v="28.54"/>
    <n v="243.7"/>
    <n v="93"/>
    <n v="20.71"/>
    <x v="893"/>
    <n v="114"/>
    <n v="9.5399999999999991"/>
    <n v="9.1"/>
    <n v="2"/>
    <n v="2.46"/>
    <n v="1"/>
    <x v="0"/>
  </r>
  <r>
    <x v="24"/>
    <x v="115"/>
    <x v="1"/>
    <x v="0"/>
    <x v="1"/>
    <n v="0"/>
    <x v="1224"/>
    <n v="88"/>
    <n v="40.65"/>
    <n v="243.5"/>
    <n v="79"/>
    <n v="20.7"/>
    <x v="1346"/>
    <n v="92"/>
    <n v="10.39"/>
    <n v="10.9"/>
    <n v="3"/>
    <n v="2.94"/>
    <n v="3"/>
    <x v="1"/>
  </r>
  <r>
    <x v="35"/>
    <x v="45"/>
    <x v="2"/>
    <x v="0"/>
    <x v="1"/>
    <n v="0"/>
    <x v="661"/>
    <n v="109"/>
    <n v="29.87"/>
    <n v="211.8"/>
    <n v="97"/>
    <n v="18"/>
    <x v="1347"/>
    <n v="109"/>
    <n v="6.21"/>
    <n v="9.1999999999999993"/>
    <n v="3"/>
    <n v="2.48"/>
    <n v="5"/>
    <x v="1"/>
  </r>
  <r>
    <x v="25"/>
    <x v="143"/>
    <x v="0"/>
    <x v="0"/>
    <x v="0"/>
    <n v="29"/>
    <x v="1402"/>
    <n v="90"/>
    <n v="18.899999999999999"/>
    <n v="263.5"/>
    <n v="98"/>
    <n v="22.4"/>
    <x v="400"/>
    <n v="128"/>
    <n v="10.11"/>
    <n v="9"/>
    <n v="6"/>
    <n v="2.4300000000000002"/>
    <n v="6"/>
    <x v="1"/>
  </r>
  <r>
    <x v="42"/>
    <x v="26"/>
    <x v="0"/>
    <x v="0"/>
    <x v="1"/>
    <n v="0"/>
    <x v="751"/>
    <n v="74"/>
    <n v="14.91"/>
    <n v="214.8"/>
    <n v="58"/>
    <n v="18.260000000000002"/>
    <x v="1348"/>
    <n v="147"/>
    <n v="9.06"/>
    <n v="10.8"/>
    <n v="6"/>
    <n v="2.92"/>
    <n v="1"/>
    <x v="0"/>
  </r>
  <r>
    <x v="35"/>
    <x v="169"/>
    <x v="0"/>
    <x v="0"/>
    <x v="1"/>
    <n v="0"/>
    <x v="1403"/>
    <n v="99"/>
    <n v="41.5"/>
    <n v="246.9"/>
    <n v="111"/>
    <n v="20.99"/>
    <x v="323"/>
    <n v="133"/>
    <n v="9"/>
    <n v="7.2"/>
    <n v="2"/>
    <n v="1.94"/>
    <n v="0"/>
    <x v="0"/>
  </r>
  <r>
    <x v="34"/>
    <x v="152"/>
    <x v="0"/>
    <x v="0"/>
    <x v="0"/>
    <n v="27"/>
    <x v="91"/>
    <n v="89"/>
    <n v="28.05"/>
    <n v="127.3"/>
    <n v="118"/>
    <n v="10.82"/>
    <x v="1349"/>
    <n v="95"/>
    <n v="12.8"/>
    <n v="7.7"/>
    <n v="4"/>
    <n v="2.08"/>
    <n v="2"/>
    <x v="0"/>
  </r>
  <r>
    <x v="42"/>
    <x v="33"/>
    <x v="1"/>
    <x v="0"/>
    <x v="0"/>
    <n v="27"/>
    <x v="1404"/>
    <n v="110"/>
    <n v="21.66"/>
    <n v="103.3"/>
    <n v="99"/>
    <n v="8.7799999999999994"/>
    <x v="332"/>
    <n v="73"/>
    <n v="7.39"/>
    <n v="9.1"/>
    <n v="3"/>
    <n v="2.46"/>
    <n v="0"/>
    <x v="0"/>
  </r>
  <r>
    <x v="12"/>
    <x v="81"/>
    <x v="0"/>
    <x v="0"/>
    <x v="1"/>
    <n v="0"/>
    <x v="465"/>
    <n v="106"/>
    <n v="33.119999999999997"/>
    <n v="292.7"/>
    <n v="103"/>
    <n v="24.88"/>
    <x v="1054"/>
    <n v="82"/>
    <n v="10.11"/>
    <n v="5.5"/>
    <n v="3"/>
    <n v="1.49"/>
    <n v="0"/>
    <x v="0"/>
  </r>
  <r>
    <x v="33"/>
    <x v="131"/>
    <x v="0"/>
    <x v="0"/>
    <x v="1"/>
    <n v="0"/>
    <x v="1405"/>
    <n v="131"/>
    <n v="9.3000000000000007"/>
    <n v="256.10000000000002"/>
    <n v="105"/>
    <n v="21.77"/>
    <x v="1283"/>
    <n v="135"/>
    <n v="7.95"/>
    <n v="11.1"/>
    <n v="4"/>
    <n v="3"/>
    <n v="1"/>
    <x v="0"/>
  </r>
  <r>
    <x v="28"/>
    <x v="14"/>
    <x v="2"/>
    <x v="0"/>
    <x v="1"/>
    <n v="0"/>
    <x v="1406"/>
    <n v="142"/>
    <n v="15.39"/>
    <n v="211.7"/>
    <n v="75"/>
    <n v="17.989999999999998"/>
    <x v="1350"/>
    <n v="76"/>
    <n v="8.77"/>
    <n v="9.3000000000000007"/>
    <n v="2"/>
    <n v="2.5099999999999998"/>
    <n v="1"/>
    <x v="0"/>
  </r>
  <r>
    <x v="20"/>
    <x v="114"/>
    <x v="0"/>
    <x v="0"/>
    <x v="1"/>
    <n v="0"/>
    <x v="865"/>
    <n v="132"/>
    <n v="40.049999999999997"/>
    <n v="115.9"/>
    <n v="129"/>
    <n v="9.85"/>
    <x v="1069"/>
    <n v="136"/>
    <n v="8.34"/>
    <n v="16.2"/>
    <n v="2"/>
    <n v="4.37"/>
    <n v="0"/>
    <x v="0"/>
  </r>
  <r>
    <x v="33"/>
    <x v="162"/>
    <x v="1"/>
    <x v="0"/>
    <x v="1"/>
    <n v="0"/>
    <x v="698"/>
    <n v="82"/>
    <n v="24.23"/>
    <n v="231.4"/>
    <n v="110"/>
    <n v="19.670000000000002"/>
    <x v="1351"/>
    <n v="67"/>
    <n v="5.9"/>
    <n v="10"/>
    <n v="4"/>
    <n v="2.7"/>
    <n v="2"/>
    <x v="0"/>
  </r>
  <r>
    <x v="35"/>
    <x v="150"/>
    <x v="1"/>
    <x v="0"/>
    <x v="1"/>
    <n v="0"/>
    <x v="1407"/>
    <n v="68"/>
    <n v="9.18"/>
    <n v="179.3"/>
    <n v="96"/>
    <n v="15.24"/>
    <x v="109"/>
    <n v="101"/>
    <n v="11.12"/>
    <n v="10.199999999999999"/>
    <n v="8"/>
    <n v="2.75"/>
    <n v="1"/>
    <x v="0"/>
  </r>
  <r>
    <x v="6"/>
    <x v="58"/>
    <x v="0"/>
    <x v="0"/>
    <x v="1"/>
    <n v="0"/>
    <x v="195"/>
    <n v="87"/>
    <n v="36.520000000000003"/>
    <n v="131"/>
    <n v="114"/>
    <n v="11.14"/>
    <x v="1002"/>
    <n v="104"/>
    <n v="9.76"/>
    <n v="9.4"/>
    <n v="3"/>
    <n v="2.54"/>
    <n v="3"/>
    <x v="0"/>
  </r>
  <r>
    <x v="32"/>
    <x v="36"/>
    <x v="2"/>
    <x v="1"/>
    <x v="1"/>
    <n v="0"/>
    <x v="1408"/>
    <n v="118"/>
    <n v="42.74"/>
    <n v="196.6"/>
    <n v="80"/>
    <n v="16.71"/>
    <x v="1259"/>
    <n v="53"/>
    <n v="8.64"/>
    <n v="11"/>
    <n v="2"/>
    <n v="2.97"/>
    <n v="0"/>
    <x v="1"/>
  </r>
  <r>
    <x v="20"/>
    <x v="188"/>
    <x v="1"/>
    <x v="0"/>
    <x v="1"/>
    <n v="0"/>
    <x v="794"/>
    <n v="99"/>
    <n v="23.63"/>
    <n v="250.7"/>
    <n v="108"/>
    <n v="21.31"/>
    <x v="1352"/>
    <n v="87"/>
    <n v="12.88"/>
    <n v="6.1"/>
    <n v="3"/>
    <n v="1.65"/>
    <n v="4"/>
    <x v="0"/>
  </r>
  <r>
    <x v="42"/>
    <x v="45"/>
    <x v="0"/>
    <x v="0"/>
    <x v="1"/>
    <n v="0"/>
    <x v="1409"/>
    <n v="114"/>
    <n v="19.940000000000001"/>
    <n v="208.7"/>
    <n v="105"/>
    <n v="17.739999999999998"/>
    <x v="1353"/>
    <n v="98"/>
    <n v="9.15"/>
    <n v="14.4"/>
    <n v="2"/>
    <n v="3.89"/>
    <n v="2"/>
    <x v="0"/>
  </r>
  <r>
    <x v="11"/>
    <x v="130"/>
    <x v="0"/>
    <x v="0"/>
    <x v="1"/>
    <n v="0"/>
    <x v="1410"/>
    <n v="108"/>
    <n v="44.88"/>
    <n v="132.19999999999999"/>
    <n v="75"/>
    <n v="11.24"/>
    <x v="973"/>
    <n v="91"/>
    <n v="8"/>
    <n v="10.6"/>
    <n v="8"/>
    <n v="2.86"/>
    <n v="3"/>
    <x v="0"/>
  </r>
  <r>
    <x v="5"/>
    <x v="168"/>
    <x v="1"/>
    <x v="0"/>
    <x v="1"/>
    <n v="0"/>
    <x v="878"/>
    <n v="105"/>
    <n v="14.04"/>
    <n v="204"/>
    <n v="99"/>
    <n v="17.34"/>
    <x v="606"/>
    <n v="122"/>
    <n v="10.09"/>
    <n v="9.1"/>
    <n v="4"/>
    <n v="2.46"/>
    <n v="1"/>
    <x v="0"/>
  </r>
  <r>
    <x v="45"/>
    <x v="123"/>
    <x v="0"/>
    <x v="1"/>
    <x v="0"/>
    <n v="28"/>
    <x v="1012"/>
    <n v="126"/>
    <n v="29.89"/>
    <n v="253.6"/>
    <n v="76"/>
    <n v="21.56"/>
    <x v="1354"/>
    <n v="72"/>
    <n v="5.78"/>
    <n v="11.4"/>
    <n v="5"/>
    <n v="3.08"/>
    <n v="1"/>
    <x v="0"/>
  </r>
  <r>
    <x v="3"/>
    <x v="163"/>
    <x v="1"/>
    <x v="0"/>
    <x v="1"/>
    <n v="0"/>
    <x v="1411"/>
    <n v="100"/>
    <n v="37.47"/>
    <n v="211.2"/>
    <n v="79"/>
    <n v="17.95"/>
    <x v="460"/>
    <n v="112"/>
    <n v="11.67"/>
    <n v="13.6"/>
    <n v="8"/>
    <n v="3.67"/>
    <n v="2"/>
    <x v="0"/>
  </r>
  <r>
    <x v="22"/>
    <x v="36"/>
    <x v="1"/>
    <x v="0"/>
    <x v="1"/>
    <n v="0"/>
    <x v="729"/>
    <n v="104"/>
    <n v="36.89"/>
    <n v="152.30000000000001"/>
    <n v="83"/>
    <n v="12.95"/>
    <x v="760"/>
    <n v="109"/>
    <n v="6.04"/>
    <n v="11.8"/>
    <n v="4"/>
    <n v="3.19"/>
    <n v="2"/>
    <x v="0"/>
  </r>
  <r>
    <x v="32"/>
    <x v="113"/>
    <x v="0"/>
    <x v="0"/>
    <x v="0"/>
    <n v="25"/>
    <x v="1255"/>
    <n v="77"/>
    <n v="21.93"/>
    <n v="290"/>
    <n v="110"/>
    <n v="24.65"/>
    <x v="1355"/>
    <n v="110"/>
    <n v="7.97"/>
    <n v="11.6"/>
    <n v="5"/>
    <n v="3.13"/>
    <n v="1"/>
    <x v="0"/>
  </r>
  <r>
    <x v="16"/>
    <x v="166"/>
    <x v="1"/>
    <x v="0"/>
    <x v="1"/>
    <n v="0"/>
    <x v="433"/>
    <n v="106"/>
    <n v="25.59"/>
    <n v="152.9"/>
    <n v="112"/>
    <n v="13"/>
    <x v="465"/>
    <n v="86"/>
    <n v="9.7200000000000006"/>
    <n v="3.5"/>
    <n v="3"/>
    <n v="0.95"/>
    <n v="1"/>
    <x v="0"/>
  </r>
  <r>
    <x v="6"/>
    <x v="86"/>
    <x v="0"/>
    <x v="0"/>
    <x v="1"/>
    <n v="0"/>
    <x v="498"/>
    <n v="122"/>
    <n v="32.22"/>
    <n v="103.8"/>
    <n v="95"/>
    <n v="8.82"/>
    <x v="463"/>
    <n v="106"/>
    <n v="8.1300000000000008"/>
    <n v="10.8"/>
    <n v="5"/>
    <n v="2.92"/>
    <n v="2"/>
    <x v="0"/>
  </r>
  <r>
    <x v="17"/>
    <x v="55"/>
    <x v="0"/>
    <x v="0"/>
    <x v="0"/>
    <n v="33"/>
    <x v="562"/>
    <n v="95"/>
    <n v="23.43"/>
    <n v="235.5"/>
    <n v="128"/>
    <n v="20.02"/>
    <x v="1356"/>
    <n v="70"/>
    <n v="12.06"/>
    <n v="11"/>
    <n v="6"/>
    <n v="2.97"/>
    <n v="2"/>
    <x v="0"/>
  </r>
  <r>
    <x v="41"/>
    <x v="36"/>
    <x v="2"/>
    <x v="0"/>
    <x v="1"/>
    <n v="0"/>
    <x v="1108"/>
    <n v="80"/>
    <n v="21.98"/>
    <n v="142.69999999999999"/>
    <n v="101"/>
    <n v="12.13"/>
    <x v="1357"/>
    <n v="89"/>
    <n v="11.62"/>
    <n v="12.3"/>
    <n v="4"/>
    <n v="3.32"/>
    <n v="3"/>
    <x v="0"/>
  </r>
  <r>
    <x v="21"/>
    <x v="117"/>
    <x v="2"/>
    <x v="0"/>
    <x v="1"/>
    <n v="0"/>
    <x v="146"/>
    <n v="77"/>
    <n v="19.649999999999999"/>
    <n v="213.6"/>
    <n v="100"/>
    <n v="18.16"/>
    <x v="1212"/>
    <n v="72"/>
    <n v="9.83"/>
    <n v="10.7"/>
    <n v="6"/>
    <n v="2.89"/>
    <n v="1"/>
    <x v="0"/>
  </r>
  <r>
    <x v="8"/>
    <x v="64"/>
    <x v="0"/>
    <x v="0"/>
    <x v="0"/>
    <n v="23"/>
    <x v="1412"/>
    <n v="114"/>
    <n v="37.72"/>
    <n v="254.7"/>
    <n v="84"/>
    <n v="21.65"/>
    <x v="1358"/>
    <n v="117"/>
    <n v="11.27"/>
    <n v="7.2"/>
    <n v="5"/>
    <n v="1.94"/>
    <n v="2"/>
    <x v="0"/>
  </r>
  <r>
    <x v="12"/>
    <x v="17"/>
    <x v="0"/>
    <x v="0"/>
    <x v="1"/>
    <n v="0"/>
    <x v="1413"/>
    <n v="113"/>
    <n v="44.83"/>
    <n v="186.5"/>
    <n v="103"/>
    <n v="15.85"/>
    <x v="190"/>
    <n v="99"/>
    <n v="8.7899999999999991"/>
    <n v="18.3"/>
    <n v="6"/>
    <n v="4.9400000000000004"/>
    <n v="1"/>
    <x v="1"/>
  </r>
  <r>
    <x v="26"/>
    <x v="53"/>
    <x v="1"/>
    <x v="0"/>
    <x v="1"/>
    <n v="0"/>
    <x v="1414"/>
    <n v="91"/>
    <n v="10.42"/>
    <n v="194.4"/>
    <n v="94"/>
    <n v="16.52"/>
    <x v="1359"/>
    <n v="80"/>
    <n v="6.44"/>
    <n v="11.4"/>
    <n v="9"/>
    <n v="3.08"/>
    <n v="1"/>
    <x v="0"/>
  </r>
  <r>
    <x v="36"/>
    <x v="5"/>
    <x v="1"/>
    <x v="1"/>
    <x v="1"/>
    <n v="0"/>
    <x v="428"/>
    <n v="113"/>
    <n v="31.25"/>
    <n v="164.7"/>
    <n v="110"/>
    <n v="14"/>
    <x v="1360"/>
    <n v="87"/>
    <n v="5"/>
    <n v="10.1"/>
    <n v="4"/>
    <n v="2.73"/>
    <n v="1"/>
    <x v="0"/>
  </r>
  <r>
    <x v="19"/>
    <x v="135"/>
    <x v="0"/>
    <x v="0"/>
    <x v="1"/>
    <n v="0"/>
    <x v="1016"/>
    <n v="68"/>
    <n v="28.46"/>
    <n v="143.80000000000001"/>
    <n v="74"/>
    <n v="12.22"/>
    <x v="744"/>
    <n v="111"/>
    <n v="6.3"/>
    <n v="10.3"/>
    <n v="3"/>
    <n v="2.78"/>
    <n v="0"/>
    <x v="1"/>
  </r>
  <r>
    <x v="47"/>
    <x v="9"/>
    <x v="2"/>
    <x v="0"/>
    <x v="0"/>
    <n v="27"/>
    <x v="73"/>
    <n v="122"/>
    <n v="26.2"/>
    <n v="195.3"/>
    <n v="150"/>
    <n v="16.600000000000001"/>
    <x v="1361"/>
    <n v="86"/>
    <n v="12.45"/>
    <n v="13.2"/>
    <n v="2"/>
    <n v="3.56"/>
    <n v="4"/>
    <x v="0"/>
  </r>
  <r>
    <x v="14"/>
    <x v="17"/>
    <x v="1"/>
    <x v="0"/>
    <x v="1"/>
    <n v="0"/>
    <x v="490"/>
    <n v="101"/>
    <n v="42.84"/>
    <n v="170.2"/>
    <n v="105"/>
    <n v="14.47"/>
    <x v="729"/>
    <n v="64"/>
    <n v="9.41"/>
    <n v="5.7"/>
    <n v="5"/>
    <n v="1.54"/>
    <n v="0"/>
    <x v="0"/>
  </r>
  <r>
    <x v="8"/>
    <x v="61"/>
    <x v="1"/>
    <x v="1"/>
    <x v="1"/>
    <n v="0"/>
    <x v="1002"/>
    <n v="94"/>
    <n v="27.73"/>
    <n v="291.7"/>
    <n v="108"/>
    <n v="24.79"/>
    <x v="270"/>
    <n v="111"/>
    <n v="4.34"/>
    <n v="11.2"/>
    <n v="3"/>
    <n v="3.02"/>
    <n v="0"/>
    <x v="0"/>
  </r>
  <r>
    <x v="28"/>
    <x v="137"/>
    <x v="0"/>
    <x v="0"/>
    <x v="1"/>
    <n v="0"/>
    <x v="259"/>
    <n v="80"/>
    <n v="33.71"/>
    <n v="187"/>
    <n v="89"/>
    <n v="15.9"/>
    <x v="1362"/>
    <n v="96"/>
    <n v="6.01"/>
    <n v="16.600000000000001"/>
    <n v="4"/>
    <n v="4.4800000000000004"/>
    <n v="2"/>
    <x v="0"/>
  </r>
  <r>
    <x v="27"/>
    <x v="40"/>
    <x v="0"/>
    <x v="0"/>
    <x v="1"/>
    <n v="0"/>
    <x v="1415"/>
    <n v="48"/>
    <n v="55.2"/>
    <n v="236.4"/>
    <n v="82"/>
    <n v="20.09"/>
    <x v="1363"/>
    <n v="78"/>
    <n v="8.44"/>
    <n v="13.1"/>
    <n v="5"/>
    <n v="3.54"/>
    <n v="0"/>
    <x v="1"/>
  </r>
  <r>
    <x v="13"/>
    <x v="63"/>
    <x v="2"/>
    <x v="0"/>
    <x v="1"/>
    <n v="0"/>
    <x v="262"/>
    <n v="78"/>
    <n v="21.81"/>
    <n v="215.3"/>
    <n v="120"/>
    <n v="18.3"/>
    <x v="1298"/>
    <n v="140"/>
    <n v="6.47"/>
    <n v="14.3"/>
    <n v="9"/>
    <n v="3.86"/>
    <n v="2"/>
    <x v="0"/>
  </r>
  <r>
    <x v="32"/>
    <x v="100"/>
    <x v="2"/>
    <x v="0"/>
    <x v="1"/>
    <n v="0"/>
    <x v="123"/>
    <n v="110"/>
    <n v="31.94"/>
    <n v="200.5"/>
    <n v="101"/>
    <n v="17.04"/>
    <x v="692"/>
    <n v="125"/>
    <n v="9.1199999999999992"/>
    <n v="10.199999999999999"/>
    <n v="11"/>
    <n v="2.75"/>
    <n v="2"/>
    <x v="0"/>
  </r>
  <r>
    <x v="43"/>
    <x v="121"/>
    <x v="2"/>
    <x v="0"/>
    <x v="1"/>
    <n v="0"/>
    <x v="1416"/>
    <n v="71"/>
    <n v="21.96"/>
    <n v="214.1"/>
    <n v="68"/>
    <n v="18.2"/>
    <x v="1364"/>
    <n v="100"/>
    <n v="9.67"/>
    <n v="10.3"/>
    <n v="4"/>
    <n v="2.78"/>
    <n v="5"/>
    <x v="1"/>
  </r>
  <r>
    <x v="42"/>
    <x v="106"/>
    <x v="0"/>
    <x v="1"/>
    <x v="1"/>
    <n v="0"/>
    <x v="880"/>
    <n v="106"/>
    <n v="21.34"/>
    <n v="128.9"/>
    <n v="96"/>
    <n v="10.96"/>
    <x v="1365"/>
    <n v="129"/>
    <n v="11.34"/>
    <n v="6.3"/>
    <n v="6"/>
    <n v="1.7"/>
    <n v="4"/>
    <x v="1"/>
  </r>
  <r>
    <x v="42"/>
    <x v="17"/>
    <x v="2"/>
    <x v="0"/>
    <x v="0"/>
    <n v="26"/>
    <x v="1417"/>
    <n v="108"/>
    <n v="43.72"/>
    <n v="224.3"/>
    <n v="122"/>
    <n v="19.07"/>
    <x v="271"/>
    <n v="118"/>
    <n v="9.18"/>
    <n v="12.6"/>
    <n v="4"/>
    <n v="3.4"/>
    <n v="1"/>
    <x v="0"/>
  </r>
  <r>
    <x v="20"/>
    <x v="63"/>
    <x v="0"/>
    <x v="0"/>
    <x v="1"/>
    <n v="0"/>
    <x v="1418"/>
    <n v="90"/>
    <n v="21.18"/>
    <n v="146.4"/>
    <n v="70"/>
    <n v="12.44"/>
    <x v="204"/>
    <n v="95"/>
    <n v="7.62"/>
    <n v="10.5"/>
    <n v="6"/>
    <n v="2.84"/>
    <n v="1"/>
    <x v="0"/>
  </r>
  <r>
    <x v="6"/>
    <x v="25"/>
    <x v="1"/>
    <x v="0"/>
    <x v="1"/>
    <n v="0"/>
    <x v="1419"/>
    <n v="144"/>
    <n v="29.77"/>
    <n v="216.9"/>
    <n v="69"/>
    <n v="18.440000000000001"/>
    <x v="1366"/>
    <n v="146"/>
    <n v="10.97"/>
    <n v="9.9"/>
    <n v="3"/>
    <n v="2.67"/>
    <n v="1"/>
    <x v="0"/>
  </r>
  <r>
    <x v="6"/>
    <x v="137"/>
    <x v="0"/>
    <x v="0"/>
    <x v="1"/>
    <n v="0"/>
    <x v="76"/>
    <n v="91"/>
    <n v="21.13"/>
    <n v="173.4"/>
    <n v="105"/>
    <n v="14.74"/>
    <x v="1079"/>
    <n v="109"/>
    <n v="11.53"/>
    <n v="7.5"/>
    <n v="5"/>
    <n v="2.0299999999999998"/>
    <n v="3"/>
    <x v="0"/>
  </r>
  <r>
    <x v="6"/>
    <x v="83"/>
    <x v="0"/>
    <x v="0"/>
    <x v="1"/>
    <n v="0"/>
    <x v="149"/>
    <n v="130"/>
    <n v="46.17"/>
    <n v="156"/>
    <n v="131"/>
    <n v="13.26"/>
    <x v="1367"/>
    <n v="108"/>
    <n v="6.13"/>
    <n v="11.6"/>
    <n v="9"/>
    <n v="3.13"/>
    <n v="2"/>
    <x v="0"/>
  </r>
  <r>
    <x v="36"/>
    <x v="39"/>
    <x v="0"/>
    <x v="0"/>
    <x v="0"/>
    <n v="33"/>
    <x v="783"/>
    <n v="115"/>
    <n v="31.16"/>
    <n v="201.4"/>
    <n v="87"/>
    <n v="17.12"/>
    <x v="1128"/>
    <n v="84"/>
    <n v="7.98"/>
    <n v="10.4"/>
    <n v="15"/>
    <n v="2.81"/>
    <n v="3"/>
    <x v="0"/>
  </r>
  <r>
    <x v="29"/>
    <x v="126"/>
    <x v="1"/>
    <x v="0"/>
    <x v="1"/>
    <n v="0"/>
    <x v="1198"/>
    <n v="119"/>
    <n v="17.190000000000001"/>
    <n v="214.4"/>
    <n v="67"/>
    <n v="18.22"/>
    <x v="1031"/>
    <n v="112"/>
    <n v="8.08"/>
    <n v="10.3"/>
    <n v="5"/>
    <n v="2.78"/>
    <n v="2"/>
    <x v="0"/>
  </r>
  <r>
    <x v="33"/>
    <x v="3"/>
    <x v="1"/>
    <x v="0"/>
    <x v="1"/>
    <n v="0"/>
    <x v="1061"/>
    <n v="70"/>
    <n v="34.56"/>
    <n v="228.9"/>
    <n v="97"/>
    <n v="19.46"/>
    <x v="1368"/>
    <n v="118"/>
    <n v="10"/>
    <n v="14.3"/>
    <n v="3"/>
    <n v="3.86"/>
    <n v="1"/>
    <x v="0"/>
  </r>
  <r>
    <x v="36"/>
    <x v="176"/>
    <x v="0"/>
    <x v="0"/>
    <x v="0"/>
    <n v="35"/>
    <x v="666"/>
    <n v="88"/>
    <n v="29.82"/>
    <n v="190"/>
    <n v="65"/>
    <n v="16.149999999999999"/>
    <x v="421"/>
    <n v="94"/>
    <n v="6.24"/>
    <n v="10.5"/>
    <n v="3"/>
    <n v="2.84"/>
    <n v="2"/>
    <x v="0"/>
  </r>
  <r>
    <x v="18"/>
    <x v="126"/>
    <x v="0"/>
    <x v="0"/>
    <x v="1"/>
    <n v="0"/>
    <x v="1127"/>
    <n v="97"/>
    <n v="45.22"/>
    <n v="214.6"/>
    <n v="94"/>
    <n v="18.239999999999998"/>
    <x v="1369"/>
    <n v="100"/>
    <n v="13.78"/>
    <n v="14.2"/>
    <n v="2"/>
    <n v="3.83"/>
    <n v="2"/>
    <x v="1"/>
  </r>
  <r>
    <x v="1"/>
    <x v="65"/>
    <x v="0"/>
    <x v="0"/>
    <x v="0"/>
    <n v="41"/>
    <x v="835"/>
    <n v="110"/>
    <n v="29.17"/>
    <n v="136.1"/>
    <n v="78"/>
    <n v="11.57"/>
    <x v="239"/>
    <n v="103"/>
    <n v="8.25"/>
    <n v="10.8"/>
    <n v="7"/>
    <n v="2.92"/>
    <n v="0"/>
    <x v="0"/>
  </r>
  <r>
    <x v="17"/>
    <x v="108"/>
    <x v="2"/>
    <x v="0"/>
    <x v="1"/>
    <n v="0"/>
    <x v="1420"/>
    <n v="98"/>
    <n v="13.38"/>
    <n v="225.6"/>
    <n v="102"/>
    <n v="19.18"/>
    <x v="810"/>
    <n v="106"/>
    <n v="6.77"/>
    <n v="14"/>
    <n v="8"/>
    <n v="3.78"/>
    <n v="0"/>
    <x v="0"/>
  </r>
  <r>
    <x v="8"/>
    <x v="4"/>
    <x v="2"/>
    <x v="0"/>
    <x v="0"/>
    <n v="20"/>
    <x v="1421"/>
    <n v="110"/>
    <n v="36.020000000000003"/>
    <n v="215.1"/>
    <n v="120"/>
    <n v="18.28"/>
    <x v="1188"/>
    <n v="107"/>
    <n v="10.73"/>
    <n v="9.4"/>
    <n v="2"/>
    <n v="2.54"/>
    <n v="0"/>
    <x v="0"/>
  </r>
  <r>
    <x v="32"/>
    <x v="43"/>
    <x v="0"/>
    <x v="0"/>
    <x v="1"/>
    <n v="0"/>
    <x v="1422"/>
    <n v="101"/>
    <n v="10.83"/>
    <n v="195.8"/>
    <n v="95"/>
    <n v="16.64"/>
    <x v="832"/>
    <n v="87"/>
    <n v="9.4499999999999993"/>
    <n v="10"/>
    <n v="6"/>
    <n v="2.7"/>
    <n v="1"/>
    <x v="0"/>
  </r>
  <r>
    <x v="21"/>
    <x v="12"/>
    <x v="0"/>
    <x v="0"/>
    <x v="1"/>
    <n v="0"/>
    <x v="1298"/>
    <n v="100"/>
    <n v="29.48"/>
    <n v="213.7"/>
    <n v="74"/>
    <n v="18.16"/>
    <x v="1010"/>
    <n v="69"/>
    <n v="6.37"/>
    <n v="11.5"/>
    <n v="4"/>
    <n v="3.11"/>
    <n v="1"/>
    <x v="0"/>
  </r>
  <r>
    <x v="6"/>
    <x v="130"/>
    <x v="0"/>
    <x v="0"/>
    <x v="1"/>
    <n v="0"/>
    <x v="1423"/>
    <n v="123"/>
    <n v="38.4"/>
    <n v="162.80000000000001"/>
    <n v="106"/>
    <n v="13.84"/>
    <x v="1370"/>
    <n v="85"/>
    <n v="12.24"/>
    <n v="10.1"/>
    <n v="4"/>
    <n v="2.73"/>
    <n v="1"/>
    <x v="0"/>
  </r>
  <r>
    <x v="12"/>
    <x v="115"/>
    <x v="0"/>
    <x v="1"/>
    <x v="0"/>
    <n v="32"/>
    <x v="1029"/>
    <n v="101"/>
    <n v="29.41"/>
    <n v="209.4"/>
    <n v="93"/>
    <n v="17.8"/>
    <x v="1371"/>
    <n v="91"/>
    <n v="10.4"/>
    <n v="12.2"/>
    <n v="4"/>
    <n v="3.29"/>
    <n v="0"/>
    <x v="0"/>
  </r>
  <r>
    <x v="24"/>
    <x v="41"/>
    <x v="0"/>
    <x v="0"/>
    <x v="1"/>
    <n v="0"/>
    <x v="58"/>
    <n v="102"/>
    <n v="38.229999999999997"/>
    <n v="143.80000000000001"/>
    <n v="87"/>
    <n v="12.22"/>
    <x v="288"/>
    <n v="105"/>
    <n v="8.9499999999999993"/>
    <n v="8"/>
    <n v="2"/>
    <n v="2.16"/>
    <n v="0"/>
    <x v="0"/>
  </r>
  <r>
    <x v="19"/>
    <x v="143"/>
    <x v="0"/>
    <x v="0"/>
    <x v="1"/>
    <n v="0"/>
    <x v="1424"/>
    <n v="128"/>
    <n v="23.29"/>
    <n v="217"/>
    <n v="116"/>
    <n v="18.45"/>
    <x v="352"/>
    <n v="86"/>
    <n v="8.19"/>
    <n v="10"/>
    <n v="5"/>
    <n v="2.7"/>
    <n v="2"/>
    <x v="0"/>
  </r>
  <r>
    <x v="21"/>
    <x v="11"/>
    <x v="2"/>
    <x v="0"/>
    <x v="1"/>
    <n v="0"/>
    <x v="698"/>
    <n v="109"/>
    <n v="24.23"/>
    <n v="176.1"/>
    <n v="107"/>
    <n v="14.97"/>
    <x v="18"/>
    <n v="88"/>
    <n v="8.5299999999999994"/>
    <n v="8.1999999999999993"/>
    <n v="3"/>
    <n v="2.21"/>
    <n v="2"/>
    <x v="0"/>
  </r>
  <r>
    <x v="35"/>
    <x v="53"/>
    <x v="1"/>
    <x v="0"/>
    <x v="1"/>
    <n v="0"/>
    <x v="1163"/>
    <n v="126"/>
    <n v="24.21"/>
    <n v="126.2"/>
    <n v="118"/>
    <n v="10.73"/>
    <x v="1372"/>
    <n v="71"/>
    <n v="12.34"/>
    <n v="4.5999999999999996"/>
    <n v="4"/>
    <n v="1.24"/>
    <n v="1"/>
    <x v="0"/>
  </r>
  <r>
    <x v="3"/>
    <x v="102"/>
    <x v="0"/>
    <x v="0"/>
    <x v="0"/>
    <n v="21"/>
    <x v="712"/>
    <n v="112"/>
    <n v="24.99"/>
    <n v="197.3"/>
    <n v="43"/>
    <n v="16.77"/>
    <x v="1373"/>
    <n v="93"/>
    <n v="12.03"/>
    <n v="8.6999999999999993"/>
    <n v="3"/>
    <n v="2.35"/>
    <n v="2"/>
    <x v="0"/>
  </r>
  <r>
    <x v="35"/>
    <x v="11"/>
    <x v="0"/>
    <x v="0"/>
    <x v="1"/>
    <n v="0"/>
    <x v="1144"/>
    <n v="96"/>
    <n v="25.36"/>
    <n v="260.7"/>
    <n v="116"/>
    <n v="22.16"/>
    <x v="1374"/>
    <n v="120"/>
    <n v="9.0500000000000007"/>
    <n v="8.1"/>
    <n v="2"/>
    <n v="2.19"/>
    <n v="1"/>
    <x v="0"/>
  </r>
  <r>
    <x v="11"/>
    <x v="31"/>
    <x v="1"/>
    <x v="0"/>
    <x v="1"/>
    <n v="0"/>
    <x v="510"/>
    <n v="77"/>
    <n v="36.86"/>
    <n v="207.3"/>
    <n v="117"/>
    <n v="17.62"/>
    <x v="64"/>
    <n v="117"/>
    <n v="10.29"/>
    <n v="5.6"/>
    <n v="2"/>
    <n v="1.51"/>
    <n v="1"/>
    <x v="0"/>
  </r>
  <r>
    <x v="43"/>
    <x v="7"/>
    <x v="2"/>
    <x v="0"/>
    <x v="0"/>
    <n v="28"/>
    <x v="1425"/>
    <n v="123"/>
    <n v="52.36"/>
    <n v="247.8"/>
    <n v="128"/>
    <n v="21.06"/>
    <x v="391"/>
    <n v="103"/>
    <n v="6.88"/>
    <n v="7.4"/>
    <n v="3"/>
    <n v="2"/>
    <n v="1"/>
    <x v="0"/>
  </r>
  <r>
    <x v="6"/>
    <x v="137"/>
    <x v="0"/>
    <x v="0"/>
    <x v="1"/>
    <n v="0"/>
    <x v="1426"/>
    <n v="125"/>
    <n v="9.86"/>
    <n v="67.5"/>
    <n v="116"/>
    <n v="5.74"/>
    <x v="937"/>
    <n v="136"/>
    <n v="8.3699999999999992"/>
    <n v="11.5"/>
    <n v="3"/>
    <n v="3.11"/>
    <n v="0"/>
    <x v="0"/>
  </r>
  <r>
    <x v="36"/>
    <x v="40"/>
    <x v="0"/>
    <x v="0"/>
    <x v="1"/>
    <n v="0"/>
    <x v="327"/>
    <n v="80"/>
    <n v="29.44"/>
    <n v="236.2"/>
    <n v="94"/>
    <n v="20.079999999999998"/>
    <x v="1290"/>
    <n v="84"/>
    <n v="10.81"/>
    <n v="11.8"/>
    <n v="6"/>
    <n v="3.19"/>
    <n v="2"/>
    <x v="0"/>
  </r>
  <r>
    <x v="31"/>
    <x v="3"/>
    <x v="0"/>
    <x v="0"/>
    <x v="0"/>
    <n v="19"/>
    <x v="1091"/>
    <n v="90"/>
    <n v="35.75"/>
    <n v="241.8"/>
    <n v="87"/>
    <n v="20.55"/>
    <x v="1343"/>
    <n v="102"/>
    <n v="9.7100000000000009"/>
    <n v="13.1"/>
    <n v="3"/>
    <n v="3.54"/>
    <n v="4"/>
    <x v="0"/>
  </r>
  <r>
    <x v="3"/>
    <x v="49"/>
    <x v="1"/>
    <x v="0"/>
    <x v="0"/>
    <n v="24"/>
    <x v="94"/>
    <n v="125"/>
    <n v="10.01"/>
    <n v="305.5"/>
    <n v="90"/>
    <n v="25.97"/>
    <x v="554"/>
    <n v="73"/>
    <n v="7.15"/>
    <n v="12.1"/>
    <n v="6"/>
    <n v="3.27"/>
    <n v="0"/>
    <x v="0"/>
  </r>
  <r>
    <x v="41"/>
    <x v="159"/>
    <x v="0"/>
    <x v="0"/>
    <x v="1"/>
    <n v="0"/>
    <x v="784"/>
    <n v="102"/>
    <n v="40.26"/>
    <n v="167.1"/>
    <n v="87"/>
    <n v="14.2"/>
    <x v="25"/>
    <n v="115"/>
    <n v="12.61"/>
    <n v="9.6999999999999993"/>
    <n v="3"/>
    <n v="2.62"/>
    <n v="3"/>
    <x v="0"/>
  </r>
  <r>
    <x v="15"/>
    <x v="160"/>
    <x v="0"/>
    <x v="0"/>
    <x v="1"/>
    <n v="0"/>
    <x v="1157"/>
    <n v="102"/>
    <n v="38.909999999999997"/>
    <n v="160.69999999999999"/>
    <n v="136"/>
    <n v="13.66"/>
    <x v="868"/>
    <n v="109"/>
    <n v="9.14"/>
    <n v="12.5"/>
    <n v="2"/>
    <n v="3.38"/>
    <n v="0"/>
    <x v="0"/>
  </r>
  <r>
    <x v="3"/>
    <x v="199"/>
    <x v="0"/>
    <x v="1"/>
    <x v="1"/>
    <n v="0"/>
    <x v="618"/>
    <n v="118"/>
    <n v="27.68"/>
    <n v="229.6"/>
    <n v="91"/>
    <n v="19.52"/>
    <x v="1375"/>
    <n v="94"/>
    <n v="14.97"/>
    <n v="13.6"/>
    <n v="3"/>
    <n v="3.67"/>
    <n v="0"/>
    <x v="1"/>
  </r>
  <r>
    <x v="14"/>
    <x v="4"/>
    <x v="0"/>
    <x v="0"/>
    <x v="1"/>
    <n v="0"/>
    <x v="1427"/>
    <n v="100"/>
    <n v="14.64"/>
    <n v="259.8"/>
    <n v="113"/>
    <n v="22.08"/>
    <x v="1376"/>
    <n v="79"/>
    <n v="6.66"/>
    <n v="9.1"/>
    <n v="9"/>
    <n v="2.46"/>
    <n v="2"/>
    <x v="0"/>
  </r>
  <r>
    <x v="33"/>
    <x v="41"/>
    <x v="1"/>
    <x v="0"/>
    <x v="1"/>
    <n v="0"/>
    <x v="711"/>
    <n v="89"/>
    <n v="36.090000000000003"/>
    <n v="215.4"/>
    <n v="127"/>
    <n v="18.309999999999999"/>
    <x v="1377"/>
    <n v="73"/>
    <n v="8.41"/>
    <n v="11.3"/>
    <n v="2"/>
    <n v="3.05"/>
    <n v="2"/>
    <x v="0"/>
  </r>
  <r>
    <x v="49"/>
    <x v="146"/>
    <x v="0"/>
    <x v="0"/>
    <x v="1"/>
    <n v="0"/>
    <x v="485"/>
    <n v="98"/>
    <n v="25.67"/>
    <n v="120.6"/>
    <n v="119"/>
    <n v="10.25"/>
    <x v="872"/>
    <n v="81"/>
    <n v="6.88"/>
    <n v="9.1999999999999993"/>
    <n v="2"/>
    <n v="2.48"/>
    <n v="2"/>
    <x v="0"/>
  </r>
  <r>
    <x v="1"/>
    <x v="104"/>
    <x v="1"/>
    <x v="0"/>
    <x v="1"/>
    <n v="0"/>
    <x v="707"/>
    <n v="67"/>
    <n v="26.96"/>
    <n v="130.4"/>
    <n v="96"/>
    <n v="11.08"/>
    <x v="1174"/>
    <n v="80"/>
    <n v="10.34"/>
    <n v="6.9"/>
    <n v="5"/>
    <n v="1.86"/>
    <n v="2"/>
    <x v="0"/>
  </r>
  <r>
    <x v="19"/>
    <x v="169"/>
    <x v="2"/>
    <x v="0"/>
    <x v="1"/>
    <n v="0"/>
    <x v="1428"/>
    <n v="93"/>
    <n v="50.32"/>
    <n v="226.4"/>
    <n v="117"/>
    <n v="19.239999999999998"/>
    <x v="438"/>
    <n v="98"/>
    <n v="11.11"/>
    <n v="12.3"/>
    <n v="10"/>
    <n v="3.32"/>
    <n v="0"/>
    <x v="1"/>
  </r>
  <r>
    <x v="5"/>
    <x v="106"/>
    <x v="2"/>
    <x v="0"/>
    <x v="0"/>
    <n v="32"/>
    <x v="711"/>
    <n v="77"/>
    <n v="36.090000000000003"/>
    <n v="251.5"/>
    <n v="78"/>
    <n v="21.38"/>
    <x v="1278"/>
    <n v="85"/>
    <n v="9.39"/>
    <n v="6.6"/>
    <n v="2"/>
    <n v="1.78"/>
    <n v="3"/>
    <x v="0"/>
  </r>
  <r>
    <x v="37"/>
    <x v="146"/>
    <x v="0"/>
    <x v="0"/>
    <x v="1"/>
    <n v="0"/>
    <x v="1429"/>
    <n v="61"/>
    <n v="39.85"/>
    <n v="179.3"/>
    <n v="111"/>
    <n v="15.24"/>
    <x v="1378"/>
    <n v="117"/>
    <n v="12.85"/>
    <n v="10.4"/>
    <n v="6"/>
    <n v="2.81"/>
    <n v="3"/>
    <x v="0"/>
  </r>
  <r>
    <x v="6"/>
    <x v="139"/>
    <x v="2"/>
    <x v="0"/>
    <x v="1"/>
    <n v="0"/>
    <x v="27"/>
    <n v="92"/>
    <n v="30.06"/>
    <n v="187.5"/>
    <n v="97"/>
    <n v="15.94"/>
    <x v="733"/>
    <n v="88"/>
    <n v="8.86"/>
    <n v="6.5"/>
    <n v="3"/>
    <n v="1.76"/>
    <n v="2"/>
    <x v="0"/>
  </r>
  <r>
    <x v="25"/>
    <x v="87"/>
    <x v="0"/>
    <x v="0"/>
    <x v="0"/>
    <n v="19"/>
    <x v="1044"/>
    <n v="123"/>
    <n v="26.74"/>
    <n v="257.7"/>
    <n v="94"/>
    <n v="21.9"/>
    <x v="164"/>
    <n v="107"/>
    <n v="8.57"/>
    <n v="9.6"/>
    <n v="6"/>
    <n v="2.59"/>
    <n v="0"/>
    <x v="0"/>
  </r>
  <r>
    <x v="45"/>
    <x v="0"/>
    <x v="0"/>
    <x v="0"/>
    <x v="1"/>
    <n v="0"/>
    <x v="1430"/>
    <n v="108"/>
    <n v="44.29"/>
    <n v="102.4"/>
    <n v="110"/>
    <n v="8.6999999999999993"/>
    <x v="1379"/>
    <n v="148"/>
    <n v="5.84"/>
    <n v="9.8000000000000007"/>
    <n v="5"/>
    <n v="2.65"/>
    <n v="1"/>
    <x v="0"/>
  </r>
  <r>
    <x v="28"/>
    <x v="176"/>
    <x v="1"/>
    <x v="1"/>
    <x v="1"/>
    <n v="0"/>
    <x v="1431"/>
    <n v="134"/>
    <n v="21.17"/>
    <n v="141.19999999999999"/>
    <n v="78"/>
    <n v="12"/>
    <x v="1206"/>
    <n v="113"/>
    <n v="12.07"/>
    <n v="11.4"/>
    <n v="2"/>
    <n v="3.08"/>
    <n v="2"/>
    <x v="1"/>
  </r>
  <r>
    <x v="3"/>
    <x v="106"/>
    <x v="0"/>
    <x v="0"/>
    <x v="1"/>
    <n v="0"/>
    <x v="430"/>
    <n v="49"/>
    <n v="35.6"/>
    <n v="237.4"/>
    <n v="117"/>
    <n v="20.18"/>
    <x v="215"/>
    <n v="98"/>
    <n v="10.76"/>
    <n v="9.8000000000000007"/>
    <n v="11"/>
    <n v="2.65"/>
    <n v="1"/>
    <x v="0"/>
  </r>
  <r>
    <x v="30"/>
    <x v="95"/>
    <x v="0"/>
    <x v="0"/>
    <x v="1"/>
    <n v="0"/>
    <x v="855"/>
    <n v="44"/>
    <n v="48.57"/>
    <n v="167.5"/>
    <n v="144"/>
    <n v="14.24"/>
    <x v="343"/>
    <n v="97"/>
    <n v="11.7"/>
    <n v="8.6999999999999993"/>
    <n v="4"/>
    <n v="2.35"/>
    <n v="1"/>
    <x v="1"/>
  </r>
  <r>
    <x v="20"/>
    <x v="29"/>
    <x v="0"/>
    <x v="0"/>
    <x v="1"/>
    <n v="0"/>
    <x v="1202"/>
    <n v="44"/>
    <n v="32.450000000000003"/>
    <n v="161.4"/>
    <n v="109"/>
    <n v="13.72"/>
    <x v="1380"/>
    <n v="100"/>
    <n v="10.44"/>
    <n v="8.4"/>
    <n v="2"/>
    <n v="2.27"/>
    <n v="1"/>
    <x v="0"/>
  </r>
  <r>
    <x v="27"/>
    <x v="169"/>
    <x v="0"/>
    <x v="0"/>
    <x v="0"/>
    <n v="50"/>
    <x v="725"/>
    <n v="130"/>
    <n v="35.5"/>
    <n v="132.9"/>
    <n v="104"/>
    <n v="11.3"/>
    <x v="1114"/>
    <n v="107"/>
    <n v="6.15"/>
    <n v="11.1"/>
    <n v="4"/>
    <n v="3"/>
    <n v="2"/>
    <x v="0"/>
  </r>
  <r>
    <x v="46"/>
    <x v="88"/>
    <x v="0"/>
    <x v="0"/>
    <x v="0"/>
    <n v="36"/>
    <x v="1432"/>
    <n v="141"/>
    <n v="13.19"/>
    <n v="207"/>
    <n v="60"/>
    <n v="17.600000000000001"/>
    <x v="633"/>
    <n v="115"/>
    <n v="11.51"/>
    <n v="10.9"/>
    <n v="2"/>
    <n v="2.94"/>
    <n v="1"/>
    <x v="0"/>
  </r>
  <r>
    <x v="49"/>
    <x v="67"/>
    <x v="0"/>
    <x v="0"/>
    <x v="1"/>
    <n v="0"/>
    <x v="955"/>
    <n v="101"/>
    <n v="46.09"/>
    <n v="237.4"/>
    <n v="133"/>
    <n v="20.18"/>
    <x v="1381"/>
    <n v="103"/>
    <n v="6.54"/>
    <n v="8.4"/>
    <n v="6"/>
    <n v="2.27"/>
    <n v="1"/>
    <x v="1"/>
  </r>
  <r>
    <x v="17"/>
    <x v="51"/>
    <x v="0"/>
    <x v="0"/>
    <x v="1"/>
    <n v="0"/>
    <x v="1070"/>
    <n v="104"/>
    <n v="40.94"/>
    <n v="144.5"/>
    <n v="92"/>
    <n v="12.28"/>
    <x v="397"/>
    <n v="98"/>
    <n v="5.66"/>
    <n v="11.6"/>
    <n v="1"/>
    <n v="3.13"/>
    <n v="0"/>
    <x v="0"/>
  </r>
  <r>
    <x v="27"/>
    <x v="135"/>
    <x v="2"/>
    <x v="0"/>
    <x v="1"/>
    <n v="0"/>
    <x v="692"/>
    <n v="98"/>
    <n v="19.52"/>
    <n v="192.6"/>
    <n v="101"/>
    <n v="16.37"/>
    <x v="1209"/>
    <n v="108"/>
    <n v="11.66"/>
    <n v="12.2"/>
    <n v="5"/>
    <n v="3.29"/>
    <n v="0"/>
    <x v="0"/>
  </r>
  <r>
    <x v="29"/>
    <x v="78"/>
    <x v="0"/>
    <x v="0"/>
    <x v="0"/>
    <n v="34"/>
    <x v="1433"/>
    <n v="80"/>
    <n v="23.6"/>
    <n v="142"/>
    <n v="108"/>
    <n v="12.07"/>
    <x v="1382"/>
    <n v="77"/>
    <n v="8.27"/>
    <n v="11.8"/>
    <n v="7"/>
    <n v="3.19"/>
    <n v="1"/>
    <x v="0"/>
  </r>
  <r>
    <x v="3"/>
    <x v="50"/>
    <x v="1"/>
    <x v="0"/>
    <x v="0"/>
    <n v="27"/>
    <x v="609"/>
    <n v="112"/>
    <n v="35.67"/>
    <n v="155"/>
    <n v="80"/>
    <n v="13.18"/>
    <x v="1383"/>
    <n v="111"/>
    <n v="11.32"/>
    <n v="7.2"/>
    <n v="6"/>
    <n v="1.94"/>
    <n v="0"/>
    <x v="0"/>
  </r>
  <r>
    <x v="49"/>
    <x v="167"/>
    <x v="1"/>
    <x v="0"/>
    <x v="1"/>
    <n v="0"/>
    <x v="1223"/>
    <n v="98"/>
    <n v="22.93"/>
    <n v="248.4"/>
    <n v="130"/>
    <n v="21.11"/>
    <x v="1384"/>
    <n v="113"/>
    <n v="10.63"/>
    <n v="14.7"/>
    <n v="2"/>
    <n v="3.97"/>
    <n v="3"/>
    <x v="0"/>
  </r>
  <r>
    <x v="25"/>
    <x v="111"/>
    <x v="0"/>
    <x v="1"/>
    <x v="1"/>
    <n v="0"/>
    <x v="1434"/>
    <n v="99"/>
    <n v="27.88"/>
    <n v="153.1"/>
    <n v="102"/>
    <n v="13.01"/>
    <x v="1032"/>
    <n v="104"/>
    <n v="5.57"/>
    <n v="6.4"/>
    <n v="4"/>
    <n v="1.73"/>
    <n v="0"/>
    <x v="0"/>
  </r>
  <r>
    <x v="32"/>
    <x v="132"/>
    <x v="0"/>
    <x v="0"/>
    <x v="1"/>
    <n v="0"/>
    <x v="1240"/>
    <n v="130"/>
    <n v="41.74"/>
    <n v="192.7"/>
    <n v="54"/>
    <n v="16.38"/>
    <x v="1385"/>
    <n v="83"/>
    <n v="6.38"/>
    <n v="9.1"/>
    <n v="4"/>
    <n v="2.46"/>
    <n v="1"/>
    <x v="0"/>
  </r>
  <r>
    <x v="49"/>
    <x v="169"/>
    <x v="1"/>
    <x v="0"/>
    <x v="0"/>
    <n v="32"/>
    <x v="1093"/>
    <n v="94"/>
    <n v="13.65"/>
    <n v="199.9"/>
    <n v="124"/>
    <n v="16.989999999999998"/>
    <x v="772"/>
    <n v="117"/>
    <n v="7.69"/>
    <n v="16.600000000000001"/>
    <n v="3"/>
    <n v="4.4800000000000004"/>
    <n v="0"/>
    <x v="0"/>
  </r>
  <r>
    <x v="49"/>
    <x v="0"/>
    <x v="1"/>
    <x v="0"/>
    <x v="1"/>
    <n v="0"/>
    <x v="1435"/>
    <n v="90"/>
    <n v="15.42"/>
    <n v="207.5"/>
    <n v="109"/>
    <n v="17.64"/>
    <x v="204"/>
    <n v="96"/>
    <n v="7.62"/>
    <n v="5.6"/>
    <n v="5"/>
    <n v="1.51"/>
    <n v="2"/>
    <x v="0"/>
  </r>
  <r>
    <x v="3"/>
    <x v="62"/>
    <x v="1"/>
    <x v="0"/>
    <x v="0"/>
    <n v="36"/>
    <x v="523"/>
    <n v="115"/>
    <n v="32.35"/>
    <n v="256.60000000000002"/>
    <n v="78"/>
    <n v="21.81"/>
    <x v="1364"/>
    <n v="145"/>
    <n v="9.67"/>
    <n v="3.8"/>
    <n v="4"/>
    <n v="1.03"/>
    <n v="1"/>
    <x v="0"/>
  </r>
  <r>
    <x v="42"/>
    <x v="26"/>
    <x v="1"/>
    <x v="0"/>
    <x v="1"/>
    <n v="0"/>
    <x v="1436"/>
    <n v="108"/>
    <n v="18.46"/>
    <n v="209.9"/>
    <n v="126"/>
    <n v="17.84"/>
    <x v="1386"/>
    <n v="117"/>
    <n v="10.02"/>
    <n v="7.9"/>
    <n v="5"/>
    <n v="2.13"/>
    <n v="1"/>
    <x v="1"/>
  </r>
  <r>
    <x v="22"/>
    <x v="72"/>
    <x v="0"/>
    <x v="0"/>
    <x v="0"/>
    <n v="15"/>
    <x v="933"/>
    <n v="106"/>
    <n v="42.91"/>
    <n v="187.8"/>
    <n v="69"/>
    <n v="15.96"/>
    <x v="1269"/>
    <n v="137"/>
    <n v="11.68"/>
    <n v="10"/>
    <n v="3"/>
    <n v="2.7"/>
    <n v="2"/>
    <x v="0"/>
  </r>
  <r>
    <x v="29"/>
    <x v="35"/>
    <x v="0"/>
    <x v="0"/>
    <x v="0"/>
    <n v="32"/>
    <x v="482"/>
    <n v="94"/>
    <n v="31.18"/>
    <n v="269.10000000000002"/>
    <n v="120"/>
    <n v="22.87"/>
    <x v="1237"/>
    <n v="38"/>
    <n v="9.16"/>
    <n v="6.7"/>
    <n v="4"/>
    <n v="1.81"/>
    <n v="5"/>
    <x v="0"/>
  </r>
  <r>
    <x v="0"/>
    <x v="27"/>
    <x v="1"/>
    <x v="1"/>
    <x v="1"/>
    <n v="0"/>
    <x v="482"/>
    <n v="103"/>
    <n v="31.18"/>
    <n v="141.9"/>
    <n v="113"/>
    <n v="12.06"/>
    <x v="501"/>
    <n v="122"/>
    <n v="9.02"/>
    <n v="10.4"/>
    <n v="9"/>
    <n v="2.81"/>
    <n v="2"/>
    <x v="0"/>
  </r>
  <r>
    <x v="35"/>
    <x v="29"/>
    <x v="1"/>
    <x v="0"/>
    <x v="1"/>
    <n v="0"/>
    <x v="205"/>
    <n v="100"/>
    <n v="26.38"/>
    <n v="135.9"/>
    <n v="84"/>
    <n v="11.55"/>
    <x v="535"/>
    <n v="82"/>
    <n v="8.31"/>
    <n v="3.8"/>
    <n v="9"/>
    <n v="1.03"/>
    <n v="3"/>
    <x v="0"/>
  </r>
  <r>
    <x v="31"/>
    <x v="137"/>
    <x v="0"/>
    <x v="0"/>
    <x v="0"/>
    <n v="19"/>
    <x v="1075"/>
    <n v="122"/>
    <n v="28.19"/>
    <n v="186.9"/>
    <n v="89"/>
    <n v="15.89"/>
    <x v="1387"/>
    <n v="78"/>
    <n v="11.24"/>
    <n v="0"/>
    <n v="0"/>
    <n v="0"/>
    <n v="1"/>
    <x v="0"/>
  </r>
  <r>
    <x v="0"/>
    <x v="148"/>
    <x v="2"/>
    <x v="0"/>
    <x v="1"/>
    <n v="0"/>
    <x v="430"/>
    <n v="67"/>
    <n v="35.6"/>
    <n v="273.8"/>
    <n v="89"/>
    <n v="23.27"/>
    <x v="669"/>
    <n v="88"/>
    <n v="6.76"/>
    <n v="12.8"/>
    <n v="1"/>
    <n v="3.46"/>
    <n v="0"/>
    <x v="0"/>
  </r>
  <r>
    <x v="37"/>
    <x v="88"/>
    <x v="0"/>
    <x v="0"/>
    <x v="1"/>
    <n v="0"/>
    <x v="1437"/>
    <n v="104"/>
    <n v="47.48"/>
    <n v="201.6"/>
    <n v="87"/>
    <n v="17.14"/>
    <x v="1388"/>
    <n v="99"/>
    <n v="12.64"/>
    <n v="7.9"/>
    <n v="2"/>
    <n v="2.13"/>
    <n v="2"/>
    <x v="1"/>
  </r>
  <r>
    <x v="36"/>
    <x v="76"/>
    <x v="0"/>
    <x v="1"/>
    <x v="1"/>
    <n v="0"/>
    <x v="1438"/>
    <n v="87"/>
    <n v="43.61"/>
    <n v="222.1"/>
    <n v="101"/>
    <n v="18.88"/>
    <x v="774"/>
    <n v="122"/>
    <n v="7.05"/>
    <n v="13"/>
    <n v="3"/>
    <n v="3.51"/>
    <n v="1"/>
    <x v="0"/>
  </r>
  <r>
    <x v="19"/>
    <x v="81"/>
    <x v="0"/>
    <x v="0"/>
    <x v="1"/>
    <n v="0"/>
    <x v="66"/>
    <n v="89"/>
    <n v="28.93"/>
    <n v="187.5"/>
    <n v="83"/>
    <n v="15.94"/>
    <x v="1389"/>
    <n v="100"/>
    <n v="5.38"/>
    <n v="4.3"/>
    <n v="3"/>
    <n v="1.1599999999999999"/>
    <n v="0"/>
    <x v="0"/>
  </r>
  <r>
    <x v="31"/>
    <x v="87"/>
    <x v="1"/>
    <x v="0"/>
    <x v="1"/>
    <n v="0"/>
    <x v="820"/>
    <n v="92"/>
    <n v="23.73"/>
    <n v="250.2"/>
    <n v="115"/>
    <n v="21.27"/>
    <x v="1285"/>
    <n v="79"/>
    <n v="7.11"/>
    <n v="10.8"/>
    <n v="4"/>
    <n v="2.92"/>
    <n v="1"/>
    <x v="0"/>
  </r>
  <r>
    <x v="45"/>
    <x v="8"/>
    <x v="0"/>
    <x v="0"/>
    <x v="0"/>
    <n v="34"/>
    <x v="725"/>
    <n v="119"/>
    <n v="35.5"/>
    <n v="142.1"/>
    <n v="106"/>
    <n v="12.08"/>
    <x v="542"/>
    <n v="87"/>
    <n v="9.66"/>
    <n v="12.5"/>
    <n v="4"/>
    <n v="3.38"/>
    <n v="4"/>
    <x v="0"/>
  </r>
  <r>
    <x v="19"/>
    <x v="142"/>
    <x v="2"/>
    <x v="0"/>
    <x v="1"/>
    <n v="0"/>
    <x v="1439"/>
    <n v="126"/>
    <n v="35.72"/>
    <n v="248.9"/>
    <n v="108"/>
    <n v="21.16"/>
    <x v="111"/>
    <n v="88"/>
    <n v="7.14"/>
    <n v="14.4"/>
    <n v="2"/>
    <n v="3.89"/>
    <n v="4"/>
    <x v="0"/>
  </r>
  <r>
    <x v="30"/>
    <x v="133"/>
    <x v="0"/>
    <x v="0"/>
    <x v="1"/>
    <n v="0"/>
    <x v="187"/>
    <n v="89"/>
    <n v="34.44"/>
    <n v="163"/>
    <n v="96"/>
    <n v="13.86"/>
    <x v="1356"/>
    <n v="151"/>
    <n v="12.06"/>
    <n v="8.3000000000000007"/>
    <n v="3"/>
    <n v="2.2400000000000002"/>
    <n v="0"/>
    <x v="0"/>
  </r>
  <r>
    <x v="3"/>
    <x v="142"/>
    <x v="1"/>
    <x v="0"/>
    <x v="1"/>
    <n v="0"/>
    <x v="656"/>
    <n v="112"/>
    <n v="29.65"/>
    <n v="265.8"/>
    <n v="122"/>
    <n v="22.59"/>
    <x v="69"/>
    <n v="87"/>
    <n v="8.2100000000000009"/>
    <n v="0"/>
    <n v="0"/>
    <n v="0"/>
    <n v="4"/>
    <x v="0"/>
  </r>
  <r>
    <x v="30"/>
    <x v="65"/>
    <x v="0"/>
    <x v="0"/>
    <x v="1"/>
    <n v="0"/>
    <x v="1284"/>
    <n v="117"/>
    <n v="35.799999999999997"/>
    <n v="164.2"/>
    <n v="103"/>
    <n v="13.96"/>
    <x v="1390"/>
    <n v="68"/>
    <n v="9.06"/>
    <n v="9.4"/>
    <n v="5"/>
    <n v="2.54"/>
    <n v="0"/>
    <x v="0"/>
  </r>
  <r>
    <x v="35"/>
    <x v="19"/>
    <x v="2"/>
    <x v="0"/>
    <x v="1"/>
    <n v="0"/>
    <x v="420"/>
    <n v="88"/>
    <n v="20.66"/>
    <n v="253"/>
    <n v="124"/>
    <n v="21.51"/>
    <x v="442"/>
    <n v="120"/>
    <n v="8.81"/>
    <n v="10.7"/>
    <n v="4"/>
    <n v="2.89"/>
    <n v="1"/>
    <x v="0"/>
  </r>
  <r>
    <x v="44"/>
    <x v="62"/>
    <x v="0"/>
    <x v="0"/>
    <x v="1"/>
    <n v="0"/>
    <x v="1440"/>
    <n v="67"/>
    <n v="21.73"/>
    <n v="181.6"/>
    <n v="112"/>
    <n v="15.44"/>
    <x v="321"/>
    <n v="63"/>
    <n v="8.8800000000000008"/>
    <n v="15.9"/>
    <n v="2"/>
    <n v="4.29"/>
    <n v="2"/>
    <x v="0"/>
  </r>
  <r>
    <x v="0"/>
    <x v="52"/>
    <x v="0"/>
    <x v="0"/>
    <x v="1"/>
    <n v="0"/>
    <x v="1316"/>
    <n v="98"/>
    <n v="22.98"/>
    <n v="242"/>
    <n v="107"/>
    <n v="20.57"/>
    <x v="1391"/>
    <n v="96"/>
    <n v="11.11"/>
    <n v="10.199999999999999"/>
    <n v="2"/>
    <n v="2.75"/>
    <n v="2"/>
    <x v="0"/>
  </r>
  <r>
    <x v="40"/>
    <x v="77"/>
    <x v="2"/>
    <x v="0"/>
    <x v="1"/>
    <n v="0"/>
    <x v="1441"/>
    <n v="62"/>
    <n v="16.899999999999999"/>
    <n v="275"/>
    <n v="86"/>
    <n v="23.38"/>
    <x v="1392"/>
    <n v="94"/>
    <n v="9.5399999999999991"/>
    <n v="16.7"/>
    <n v="3"/>
    <n v="4.51"/>
    <n v="2"/>
    <x v="0"/>
  </r>
  <r>
    <x v="34"/>
    <x v="39"/>
    <x v="0"/>
    <x v="0"/>
    <x v="1"/>
    <n v="0"/>
    <x v="1442"/>
    <n v="105"/>
    <n v="47.07"/>
    <n v="246.9"/>
    <n v="94"/>
    <n v="20.99"/>
    <x v="0"/>
    <n v="107"/>
    <n v="11.45"/>
    <n v="10.3"/>
    <n v="3"/>
    <n v="2.78"/>
    <n v="1"/>
    <x v="1"/>
  </r>
  <r>
    <x v="7"/>
    <x v="145"/>
    <x v="2"/>
    <x v="0"/>
    <x v="1"/>
    <n v="0"/>
    <x v="1443"/>
    <n v="116"/>
    <n v="48.86"/>
    <n v="235.3"/>
    <n v="126"/>
    <n v="20"/>
    <x v="1393"/>
    <n v="114"/>
    <n v="13.14"/>
    <n v="5"/>
    <n v="3"/>
    <n v="1.35"/>
    <n v="4"/>
    <x v="1"/>
  </r>
  <r>
    <x v="16"/>
    <x v="41"/>
    <x v="1"/>
    <x v="0"/>
    <x v="0"/>
    <n v="23"/>
    <x v="652"/>
    <n v="104"/>
    <n v="20.49"/>
    <n v="227.8"/>
    <n v="115"/>
    <n v="19.36"/>
    <x v="1394"/>
    <n v="100"/>
    <n v="7.13"/>
    <n v="10.199999999999999"/>
    <n v="3"/>
    <n v="2.75"/>
    <n v="1"/>
    <x v="0"/>
  </r>
  <r>
    <x v="38"/>
    <x v="95"/>
    <x v="2"/>
    <x v="0"/>
    <x v="1"/>
    <n v="0"/>
    <x v="320"/>
    <n v="106"/>
    <n v="31.3"/>
    <n v="204.9"/>
    <n v="70"/>
    <n v="17.420000000000002"/>
    <x v="1395"/>
    <n v="133"/>
    <n v="10.09"/>
    <n v="9.8000000000000007"/>
    <n v="3"/>
    <n v="2.65"/>
    <n v="2"/>
    <x v="0"/>
  </r>
  <r>
    <x v="22"/>
    <x v="144"/>
    <x v="2"/>
    <x v="0"/>
    <x v="1"/>
    <n v="0"/>
    <x v="1222"/>
    <n v="84"/>
    <n v="31.45"/>
    <n v="232.5"/>
    <n v="129"/>
    <n v="19.760000000000002"/>
    <x v="1396"/>
    <n v="82"/>
    <n v="8.6"/>
    <n v="14.9"/>
    <n v="4"/>
    <n v="4.0199999999999996"/>
    <n v="3"/>
    <x v="0"/>
  </r>
  <r>
    <x v="18"/>
    <x v="146"/>
    <x v="0"/>
    <x v="0"/>
    <x v="1"/>
    <n v="0"/>
    <x v="670"/>
    <n v="109"/>
    <n v="27.35"/>
    <n v="144.19999999999999"/>
    <n v="152"/>
    <n v="12.26"/>
    <x v="1397"/>
    <n v="97"/>
    <n v="5.42"/>
    <n v="12.9"/>
    <n v="12"/>
    <n v="3.48"/>
    <n v="1"/>
    <x v="0"/>
  </r>
  <r>
    <x v="30"/>
    <x v="35"/>
    <x v="0"/>
    <x v="0"/>
    <x v="1"/>
    <n v="0"/>
    <x v="971"/>
    <n v="134"/>
    <n v="35.56"/>
    <n v="0"/>
    <n v="0"/>
    <n v="0"/>
    <x v="756"/>
    <n v="94"/>
    <n v="7.89"/>
    <n v="11.8"/>
    <n v="6"/>
    <n v="3.19"/>
    <n v="1"/>
    <x v="0"/>
  </r>
  <r>
    <x v="47"/>
    <x v="28"/>
    <x v="2"/>
    <x v="1"/>
    <x v="1"/>
    <n v="0"/>
    <x v="1444"/>
    <n v="71"/>
    <n v="26.93"/>
    <n v="306.60000000000002"/>
    <n v="66"/>
    <n v="26.06"/>
    <x v="806"/>
    <n v="93"/>
    <n v="6.49"/>
    <n v="2.1"/>
    <n v="4"/>
    <n v="0.56999999999999995"/>
    <n v="1"/>
    <x v="0"/>
  </r>
  <r>
    <x v="38"/>
    <x v="114"/>
    <x v="1"/>
    <x v="0"/>
    <x v="1"/>
    <n v="0"/>
    <x v="342"/>
    <n v="73"/>
    <n v="25.33"/>
    <n v="131"/>
    <n v="81"/>
    <n v="11.14"/>
    <x v="1398"/>
    <n v="69"/>
    <n v="10.74"/>
    <n v="8.6"/>
    <n v="3"/>
    <n v="2.3199999999999998"/>
    <n v="2"/>
    <x v="1"/>
  </r>
  <r>
    <x v="38"/>
    <x v="27"/>
    <x v="2"/>
    <x v="0"/>
    <x v="1"/>
    <n v="0"/>
    <x v="919"/>
    <n v="63"/>
    <n v="34.770000000000003"/>
    <n v="208.8"/>
    <n v="95"/>
    <n v="17.75"/>
    <x v="65"/>
    <n v="119"/>
    <n v="10.08"/>
    <n v="9.8000000000000007"/>
    <n v="2"/>
    <n v="2.65"/>
    <n v="0"/>
    <x v="0"/>
  </r>
  <r>
    <x v="2"/>
    <x v="133"/>
    <x v="1"/>
    <x v="0"/>
    <x v="1"/>
    <n v="0"/>
    <x v="1445"/>
    <n v="86"/>
    <n v="49.1"/>
    <n v="175.9"/>
    <n v="87"/>
    <n v="14.95"/>
    <x v="1399"/>
    <n v="106"/>
    <n v="9.69"/>
    <n v="9.5"/>
    <n v="2"/>
    <n v="2.57"/>
    <n v="0"/>
    <x v="1"/>
  </r>
  <r>
    <x v="40"/>
    <x v="39"/>
    <x v="0"/>
    <x v="0"/>
    <x v="0"/>
    <n v="40"/>
    <x v="1436"/>
    <n v="90"/>
    <n v="18.46"/>
    <n v="206.4"/>
    <n v="154"/>
    <n v="17.54"/>
    <x v="888"/>
    <n v="118"/>
    <n v="5.68"/>
    <n v="13.4"/>
    <n v="4"/>
    <n v="3.62"/>
    <n v="0"/>
    <x v="0"/>
  </r>
  <r>
    <x v="44"/>
    <x v="156"/>
    <x v="0"/>
    <x v="0"/>
    <x v="1"/>
    <n v="0"/>
    <x v="964"/>
    <n v="129"/>
    <n v="16.579999999999998"/>
    <n v="260.39999999999998"/>
    <n v="78"/>
    <n v="22.13"/>
    <x v="1400"/>
    <n v="100"/>
    <n v="3.99"/>
    <n v="7"/>
    <n v="5"/>
    <n v="1.89"/>
    <n v="1"/>
    <x v="0"/>
  </r>
  <r>
    <x v="43"/>
    <x v="145"/>
    <x v="0"/>
    <x v="0"/>
    <x v="1"/>
    <n v="0"/>
    <x v="399"/>
    <n v="102"/>
    <n v="28.31"/>
    <n v="261"/>
    <n v="103"/>
    <n v="22.19"/>
    <x v="478"/>
    <n v="85"/>
    <n v="11.82"/>
    <n v="13.3"/>
    <n v="5"/>
    <n v="3.59"/>
    <n v="0"/>
    <x v="0"/>
  </r>
  <r>
    <x v="20"/>
    <x v="114"/>
    <x v="0"/>
    <x v="0"/>
    <x v="1"/>
    <n v="0"/>
    <x v="691"/>
    <n v="104"/>
    <n v="26.55"/>
    <n v="90"/>
    <n v="101"/>
    <n v="7.65"/>
    <x v="379"/>
    <n v="116"/>
    <n v="9.23"/>
    <n v="7.3"/>
    <n v="5"/>
    <n v="1.97"/>
    <n v="1"/>
    <x v="0"/>
  </r>
  <r>
    <x v="23"/>
    <x v="6"/>
    <x v="0"/>
    <x v="1"/>
    <x v="1"/>
    <n v="0"/>
    <x v="1443"/>
    <n v="118"/>
    <n v="48.86"/>
    <n v="259.60000000000002"/>
    <n v="84"/>
    <n v="22.07"/>
    <x v="751"/>
    <n v="86"/>
    <n v="6.89"/>
    <n v="10"/>
    <n v="3"/>
    <n v="2.7"/>
    <n v="1"/>
    <x v="1"/>
  </r>
  <r>
    <x v="45"/>
    <x v="1"/>
    <x v="0"/>
    <x v="0"/>
    <x v="0"/>
    <n v="19"/>
    <x v="494"/>
    <n v="96"/>
    <n v="29.8"/>
    <n v="241.3"/>
    <n v="146"/>
    <n v="20.51"/>
    <x v="91"/>
    <n v="109"/>
    <n v="9.51"/>
    <n v="7.8"/>
    <n v="2"/>
    <n v="2.11"/>
    <n v="0"/>
    <x v="0"/>
  </r>
  <r>
    <x v="48"/>
    <x v="27"/>
    <x v="1"/>
    <x v="0"/>
    <x v="1"/>
    <n v="0"/>
    <x v="1446"/>
    <n v="75"/>
    <n v="17.36"/>
    <n v="219.5"/>
    <n v="97"/>
    <n v="18.66"/>
    <x v="1401"/>
    <n v="92"/>
    <n v="3.32"/>
    <n v="9.8000000000000007"/>
    <n v="5"/>
    <n v="2.65"/>
    <n v="0"/>
    <x v="0"/>
  </r>
  <r>
    <x v="30"/>
    <x v="11"/>
    <x v="0"/>
    <x v="0"/>
    <x v="1"/>
    <n v="0"/>
    <x v="71"/>
    <n v="103"/>
    <n v="26.84"/>
    <n v="259.60000000000002"/>
    <n v="90"/>
    <n v="22.07"/>
    <x v="1402"/>
    <n v="117"/>
    <n v="10.35"/>
    <n v="14"/>
    <n v="2"/>
    <n v="3.78"/>
    <n v="0"/>
    <x v="0"/>
  </r>
  <r>
    <x v="27"/>
    <x v="55"/>
    <x v="0"/>
    <x v="0"/>
    <x v="0"/>
    <n v="19"/>
    <x v="1201"/>
    <n v="73"/>
    <n v="24.91"/>
    <n v="246.4"/>
    <n v="65"/>
    <n v="20.94"/>
    <x v="1403"/>
    <n v="114"/>
    <n v="8.9600000000000009"/>
    <n v="4.0999999999999996"/>
    <n v="4"/>
    <n v="1.1100000000000001"/>
    <n v="1"/>
    <x v="0"/>
  </r>
  <r>
    <x v="50"/>
    <x v="79"/>
    <x v="0"/>
    <x v="0"/>
    <x v="1"/>
    <n v="0"/>
    <x v="1447"/>
    <n v="116"/>
    <n v="41.79"/>
    <n v="286.7"/>
    <n v="91"/>
    <n v="24.37"/>
    <x v="354"/>
    <n v="115"/>
    <n v="10.83"/>
    <n v="9"/>
    <n v="13"/>
    <n v="2.4300000000000002"/>
    <n v="1"/>
    <x v="1"/>
  </r>
  <r>
    <x v="35"/>
    <x v="61"/>
    <x v="1"/>
    <x v="1"/>
    <x v="1"/>
    <n v="0"/>
    <x v="1448"/>
    <n v="146"/>
    <n v="42.64"/>
    <n v="152.5"/>
    <n v="105"/>
    <n v="12.96"/>
    <x v="663"/>
    <n v="104"/>
    <n v="6.66"/>
    <n v="10"/>
    <n v="5"/>
    <n v="2.7"/>
    <n v="2"/>
    <x v="0"/>
  </r>
  <r>
    <x v="14"/>
    <x v="101"/>
    <x v="0"/>
    <x v="0"/>
    <x v="1"/>
    <n v="0"/>
    <x v="891"/>
    <n v="113"/>
    <n v="20.350000000000001"/>
    <n v="189.7"/>
    <n v="84"/>
    <n v="16.12"/>
    <x v="1404"/>
    <n v="108"/>
    <n v="11.53"/>
    <n v="12.9"/>
    <n v="7"/>
    <n v="3.48"/>
    <n v="2"/>
    <x v="0"/>
  </r>
  <r>
    <x v="19"/>
    <x v="106"/>
    <x v="0"/>
    <x v="0"/>
    <x v="1"/>
    <n v="0"/>
    <x v="952"/>
    <n v="87"/>
    <n v="41.17"/>
    <n v="226.1"/>
    <n v="101"/>
    <n v="19.22"/>
    <x v="1405"/>
    <n v="121"/>
    <n v="12.09"/>
    <n v="8.1999999999999993"/>
    <n v="3"/>
    <n v="2.21"/>
    <n v="5"/>
    <x v="1"/>
  </r>
  <r>
    <x v="23"/>
    <x v="27"/>
    <x v="0"/>
    <x v="0"/>
    <x v="1"/>
    <n v="0"/>
    <x v="1449"/>
    <n v="83"/>
    <n v="27.78"/>
    <n v="249.3"/>
    <n v="119"/>
    <n v="21.19"/>
    <x v="1387"/>
    <n v="90"/>
    <n v="11.24"/>
    <n v="9.8000000000000007"/>
    <n v="4"/>
    <n v="2.65"/>
    <n v="7"/>
    <x v="0"/>
  </r>
  <r>
    <x v="14"/>
    <x v="20"/>
    <x v="0"/>
    <x v="0"/>
    <x v="1"/>
    <n v="0"/>
    <x v="92"/>
    <n v="113"/>
    <n v="27.37"/>
    <n v="208"/>
    <n v="134"/>
    <n v="17.68"/>
    <x v="470"/>
    <n v="81"/>
    <n v="9.36"/>
    <n v="8.4"/>
    <n v="4"/>
    <n v="2.27"/>
    <n v="3"/>
    <x v="0"/>
  </r>
  <r>
    <x v="6"/>
    <x v="86"/>
    <x v="1"/>
    <x v="0"/>
    <x v="1"/>
    <n v="0"/>
    <x v="965"/>
    <n v="111"/>
    <n v="21.88"/>
    <n v="169.5"/>
    <n v="104"/>
    <n v="14.41"/>
    <x v="112"/>
    <n v="97"/>
    <n v="8.7100000000000009"/>
    <n v="10.3"/>
    <n v="5"/>
    <n v="2.78"/>
    <n v="1"/>
    <x v="0"/>
  </r>
  <r>
    <x v="36"/>
    <x v="126"/>
    <x v="0"/>
    <x v="0"/>
    <x v="1"/>
    <n v="0"/>
    <x v="1450"/>
    <n v="94"/>
    <n v="13.87"/>
    <n v="268.10000000000002"/>
    <n v="112"/>
    <n v="22.79"/>
    <x v="44"/>
    <n v="75"/>
    <n v="6.34"/>
    <n v="8.6"/>
    <n v="18"/>
    <n v="2.3199999999999998"/>
    <n v="1"/>
    <x v="0"/>
  </r>
  <r>
    <x v="28"/>
    <x v="132"/>
    <x v="0"/>
    <x v="0"/>
    <x v="0"/>
    <n v="20"/>
    <x v="686"/>
    <n v="91"/>
    <n v="35.31"/>
    <n v="199.7"/>
    <n v="113"/>
    <n v="16.97"/>
    <x v="512"/>
    <n v="110"/>
    <n v="9.74"/>
    <n v="7.3"/>
    <n v="1"/>
    <n v="1.97"/>
    <n v="1"/>
    <x v="0"/>
  </r>
  <r>
    <x v="11"/>
    <x v="41"/>
    <x v="0"/>
    <x v="0"/>
    <x v="1"/>
    <n v="0"/>
    <x v="1451"/>
    <n v="65"/>
    <n v="39.659999999999997"/>
    <n v="209.8"/>
    <n v="93"/>
    <n v="17.829999999999998"/>
    <x v="461"/>
    <n v="109"/>
    <n v="9.48"/>
    <n v="9.1"/>
    <n v="4"/>
    <n v="2.46"/>
    <n v="1"/>
    <x v="0"/>
  </r>
  <r>
    <x v="40"/>
    <x v="28"/>
    <x v="0"/>
    <x v="0"/>
    <x v="0"/>
    <n v="36"/>
    <x v="801"/>
    <n v="81"/>
    <n v="28.56"/>
    <n v="163.19999999999999"/>
    <n v="125"/>
    <n v="13.87"/>
    <x v="413"/>
    <n v="120"/>
    <n v="7.77"/>
    <n v="8"/>
    <n v="2"/>
    <n v="2.16"/>
    <n v="6"/>
    <x v="1"/>
  </r>
  <r>
    <x v="32"/>
    <x v="102"/>
    <x v="0"/>
    <x v="0"/>
    <x v="1"/>
    <n v="0"/>
    <x v="754"/>
    <n v="88"/>
    <n v="42.77"/>
    <n v="175.1"/>
    <n v="103"/>
    <n v="14.88"/>
    <x v="1165"/>
    <n v="112"/>
    <n v="8.3000000000000007"/>
    <n v="5.4"/>
    <n v="5"/>
    <n v="1.46"/>
    <n v="1"/>
    <x v="0"/>
  </r>
  <r>
    <x v="12"/>
    <x v="48"/>
    <x v="0"/>
    <x v="0"/>
    <x v="0"/>
    <n v="30"/>
    <x v="428"/>
    <n v="102"/>
    <n v="31.25"/>
    <n v="183.4"/>
    <n v="123"/>
    <n v="15.59"/>
    <x v="1232"/>
    <n v="52"/>
    <n v="10.58"/>
    <n v="11.6"/>
    <n v="7"/>
    <n v="3.13"/>
    <n v="0"/>
    <x v="0"/>
  </r>
  <r>
    <x v="27"/>
    <x v="63"/>
    <x v="1"/>
    <x v="0"/>
    <x v="1"/>
    <n v="0"/>
    <x v="344"/>
    <n v="44"/>
    <n v="43.59"/>
    <n v="214.5"/>
    <n v="105"/>
    <n v="18.23"/>
    <x v="631"/>
    <n v="75"/>
    <n v="10.52"/>
    <n v="7.9"/>
    <n v="1"/>
    <n v="2.13"/>
    <n v="3"/>
    <x v="1"/>
  </r>
  <r>
    <x v="26"/>
    <x v="78"/>
    <x v="0"/>
    <x v="0"/>
    <x v="1"/>
    <n v="0"/>
    <x v="1452"/>
    <n v="134"/>
    <n v="30.63"/>
    <n v="97.7"/>
    <n v="85"/>
    <n v="8.3000000000000007"/>
    <x v="157"/>
    <n v="134"/>
    <n v="8.18"/>
    <n v="8.4"/>
    <n v="3"/>
    <n v="2.27"/>
    <n v="1"/>
    <x v="0"/>
  </r>
  <r>
    <x v="6"/>
    <x v="181"/>
    <x v="1"/>
    <x v="0"/>
    <x v="1"/>
    <n v="0"/>
    <x v="1302"/>
    <n v="81"/>
    <n v="38.729999999999997"/>
    <n v="161.80000000000001"/>
    <n v="97"/>
    <n v="13.75"/>
    <x v="86"/>
    <n v="106"/>
    <n v="9.76"/>
    <n v="8"/>
    <n v="5"/>
    <n v="2.16"/>
    <n v="1"/>
    <x v="0"/>
  </r>
  <r>
    <x v="18"/>
    <x v="44"/>
    <x v="0"/>
    <x v="0"/>
    <x v="0"/>
    <n v="20"/>
    <x v="1267"/>
    <n v="132"/>
    <n v="25.13"/>
    <n v="276.8"/>
    <n v="94"/>
    <n v="23.53"/>
    <x v="1147"/>
    <n v="110"/>
    <n v="6.75"/>
    <n v="10.199999999999999"/>
    <n v="6"/>
    <n v="2.75"/>
    <n v="0"/>
    <x v="0"/>
  </r>
  <r>
    <x v="49"/>
    <x v="31"/>
    <x v="0"/>
    <x v="0"/>
    <x v="1"/>
    <n v="0"/>
    <x v="1453"/>
    <n v="136"/>
    <n v="39.93"/>
    <n v="270.8"/>
    <n v="134"/>
    <n v="23.02"/>
    <x v="1406"/>
    <n v="101"/>
    <n v="9.8699999999999992"/>
    <n v="13.9"/>
    <n v="2"/>
    <n v="3.75"/>
    <n v="1"/>
    <x v="1"/>
  </r>
  <r>
    <x v="37"/>
    <x v="43"/>
    <x v="1"/>
    <x v="0"/>
    <x v="1"/>
    <n v="0"/>
    <x v="625"/>
    <n v="54"/>
    <n v="18.850000000000001"/>
    <n v="213.4"/>
    <n v="82"/>
    <n v="18.14"/>
    <x v="572"/>
    <n v="116"/>
    <n v="8.3800000000000008"/>
    <n v="7.9"/>
    <n v="2"/>
    <n v="2.13"/>
    <n v="2"/>
    <x v="0"/>
  </r>
  <r>
    <x v="28"/>
    <x v="88"/>
    <x v="0"/>
    <x v="1"/>
    <x v="1"/>
    <n v="0"/>
    <x v="1454"/>
    <n v="81"/>
    <n v="39.700000000000003"/>
    <n v="187.7"/>
    <n v="71"/>
    <n v="15.95"/>
    <x v="1407"/>
    <n v="97"/>
    <n v="5.5"/>
    <n v="9.6"/>
    <n v="2"/>
    <n v="2.59"/>
    <n v="0"/>
    <x v="1"/>
  </r>
  <r>
    <x v="10"/>
    <x v="5"/>
    <x v="0"/>
    <x v="0"/>
    <x v="0"/>
    <n v="35"/>
    <x v="937"/>
    <n v="134"/>
    <n v="33.54"/>
    <n v="141.1"/>
    <n v="99"/>
    <n v="11.99"/>
    <x v="1392"/>
    <n v="90"/>
    <n v="9.5399999999999991"/>
    <n v="10.1"/>
    <n v="4"/>
    <n v="2.73"/>
    <n v="2"/>
    <x v="1"/>
  </r>
  <r>
    <x v="44"/>
    <x v="11"/>
    <x v="2"/>
    <x v="0"/>
    <x v="1"/>
    <n v="0"/>
    <x v="145"/>
    <n v="96"/>
    <n v="9.89"/>
    <n v="202.1"/>
    <n v="126"/>
    <n v="17.18"/>
    <x v="779"/>
    <n v="97"/>
    <n v="9.4700000000000006"/>
    <n v="10.4"/>
    <n v="5"/>
    <n v="2.81"/>
    <n v="0"/>
    <x v="0"/>
  </r>
  <r>
    <x v="30"/>
    <x v="197"/>
    <x v="2"/>
    <x v="0"/>
    <x v="1"/>
    <n v="0"/>
    <x v="1455"/>
    <n v="72"/>
    <n v="36.159999999999997"/>
    <n v="225.2"/>
    <n v="90"/>
    <n v="19.14"/>
    <x v="753"/>
    <n v="99"/>
    <n v="8.7799999999999994"/>
    <n v="7"/>
    <n v="6"/>
    <n v="1.89"/>
    <n v="1"/>
    <x v="0"/>
  </r>
  <r>
    <x v="6"/>
    <x v="62"/>
    <x v="0"/>
    <x v="0"/>
    <x v="1"/>
    <n v="0"/>
    <x v="1248"/>
    <n v="89"/>
    <n v="25.76"/>
    <n v="131.69999999999999"/>
    <n v="78"/>
    <n v="11.19"/>
    <x v="437"/>
    <n v="131"/>
    <n v="10.59"/>
    <n v="11.8"/>
    <n v="4"/>
    <n v="3.19"/>
    <n v="0"/>
    <x v="0"/>
  </r>
  <r>
    <x v="25"/>
    <x v="66"/>
    <x v="0"/>
    <x v="1"/>
    <x v="1"/>
    <n v="0"/>
    <x v="28"/>
    <n v="117"/>
    <n v="24.87"/>
    <n v="218.7"/>
    <n v="93"/>
    <n v="18.59"/>
    <x v="177"/>
    <n v="97"/>
    <n v="10.62"/>
    <n v="11.5"/>
    <n v="5"/>
    <n v="3.11"/>
    <n v="1"/>
    <x v="0"/>
  </r>
  <r>
    <x v="10"/>
    <x v="19"/>
    <x v="1"/>
    <x v="0"/>
    <x v="1"/>
    <n v="0"/>
    <x v="1078"/>
    <n v="100"/>
    <n v="33.17"/>
    <n v="148.80000000000001"/>
    <n v="95"/>
    <n v="12.65"/>
    <x v="1408"/>
    <n v="117"/>
    <n v="10.1"/>
    <n v="6.7"/>
    <n v="2"/>
    <n v="1.81"/>
    <n v="0"/>
    <x v="0"/>
  </r>
  <r>
    <x v="30"/>
    <x v="82"/>
    <x v="2"/>
    <x v="0"/>
    <x v="1"/>
    <n v="0"/>
    <x v="1456"/>
    <n v="71"/>
    <n v="35.51"/>
    <n v="214.8"/>
    <n v="92"/>
    <n v="18.260000000000002"/>
    <x v="1409"/>
    <n v="108"/>
    <n v="11.16"/>
    <n v="13"/>
    <n v="5"/>
    <n v="3.51"/>
    <n v="1"/>
    <x v="0"/>
  </r>
  <r>
    <x v="20"/>
    <x v="63"/>
    <x v="1"/>
    <x v="0"/>
    <x v="1"/>
    <n v="0"/>
    <x v="1457"/>
    <n v="107"/>
    <n v="23.07"/>
    <n v="208.4"/>
    <n v="103"/>
    <n v="17.71"/>
    <x v="1320"/>
    <n v="95"/>
    <n v="9.4"/>
    <n v="8.8000000000000007"/>
    <n v="3"/>
    <n v="2.38"/>
    <n v="7"/>
    <x v="1"/>
  </r>
  <r>
    <x v="45"/>
    <x v="2"/>
    <x v="0"/>
    <x v="0"/>
    <x v="1"/>
    <n v="0"/>
    <x v="1423"/>
    <n v="86"/>
    <n v="38.4"/>
    <n v="275.60000000000002"/>
    <n v="105"/>
    <n v="23.43"/>
    <x v="1390"/>
    <n v="108"/>
    <n v="9.06"/>
    <n v="14.3"/>
    <n v="3"/>
    <n v="3.86"/>
    <n v="3"/>
    <x v="1"/>
  </r>
  <r>
    <x v="0"/>
    <x v="137"/>
    <x v="2"/>
    <x v="0"/>
    <x v="1"/>
    <n v="0"/>
    <x v="1458"/>
    <n v="106"/>
    <n v="26.06"/>
    <n v="224.5"/>
    <n v="117"/>
    <n v="19.079999999999998"/>
    <x v="646"/>
    <n v="152"/>
    <n v="12.3"/>
    <n v="8.9"/>
    <n v="5"/>
    <n v="2.4"/>
    <n v="2"/>
    <x v="0"/>
  </r>
  <r>
    <x v="7"/>
    <x v="190"/>
    <x v="0"/>
    <x v="0"/>
    <x v="1"/>
    <n v="0"/>
    <x v="611"/>
    <n v="87"/>
    <n v="35.14"/>
    <n v="281.10000000000002"/>
    <n v="83"/>
    <n v="23.89"/>
    <x v="1394"/>
    <n v="77"/>
    <n v="7.13"/>
    <n v="11"/>
    <n v="5"/>
    <n v="2.97"/>
    <n v="3"/>
    <x v="0"/>
  </r>
  <r>
    <x v="27"/>
    <x v="121"/>
    <x v="0"/>
    <x v="0"/>
    <x v="0"/>
    <n v="12"/>
    <x v="1101"/>
    <n v="105"/>
    <n v="31.96"/>
    <n v="151.30000000000001"/>
    <n v="107"/>
    <n v="12.86"/>
    <x v="862"/>
    <n v="132"/>
    <n v="9.09"/>
    <n v="10.5"/>
    <n v="3"/>
    <n v="2.84"/>
    <n v="2"/>
    <x v="0"/>
  </r>
  <r>
    <x v="11"/>
    <x v="100"/>
    <x v="1"/>
    <x v="1"/>
    <x v="1"/>
    <n v="0"/>
    <x v="1459"/>
    <n v="83"/>
    <n v="20.79"/>
    <n v="118.8"/>
    <n v="94"/>
    <n v="10.1"/>
    <x v="1410"/>
    <n v="95"/>
    <n v="6.66"/>
    <n v="13.7"/>
    <n v="3"/>
    <n v="3.7"/>
    <n v="3"/>
    <x v="1"/>
  </r>
  <r>
    <x v="13"/>
    <x v="102"/>
    <x v="0"/>
    <x v="0"/>
    <x v="1"/>
    <n v="0"/>
    <x v="1460"/>
    <n v="96"/>
    <n v="44.08"/>
    <n v="175.2"/>
    <n v="97"/>
    <n v="14.89"/>
    <x v="1001"/>
    <n v="36"/>
    <n v="10.01"/>
    <n v="12"/>
    <n v="5"/>
    <n v="3.24"/>
    <n v="3"/>
    <x v="0"/>
  </r>
  <r>
    <x v="28"/>
    <x v="65"/>
    <x v="1"/>
    <x v="1"/>
    <x v="1"/>
    <n v="0"/>
    <x v="946"/>
    <n v="114"/>
    <n v="19.57"/>
    <n v="211.3"/>
    <n v="70"/>
    <n v="17.96"/>
    <x v="1411"/>
    <n v="85"/>
    <n v="6.12"/>
    <n v="13.8"/>
    <n v="3"/>
    <n v="3.73"/>
    <n v="2"/>
    <x v="1"/>
  </r>
  <r>
    <x v="12"/>
    <x v="152"/>
    <x v="0"/>
    <x v="0"/>
    <x v="0"/>
    <n v="28"/>
    <x v="1175"/>
    <n v="109"/>
    <n v="29.39"/>
    <n v="137.6"/>
    <n v="94"/>
    <n v="11.7"/>
    <x v="523"/>
    <n v="109"/>
    <n v="9.17"/>
    <n v="8.3000000000000007"/>
    <n v="6"/>
    <n v="2.2400000000000002"/>
    <n v="1"/>
    <x v="0"/>
  </r>
  <r>
    <x v="4"/>
    <x v="116"/>
    <x v="0"/>
    <x v="1"/>
    <x v="1"/>
    <n v="0"/>
    <x v="450"/>
    <n v="116"/>
    <n v="26.59"/>
    <n v="130.4"/>
    <n v="114"/>
    <n v="11.08"/>
    <x v="1412"/>
    <n v="109"/>
    <n v="9.33"/>
    <n v="7.3"/>
    <n v="5"/>
    <n v="1.97"/>
    <n v="1"/>
    <x v="0"/>
  </r>
  <r>
    <x v="43"/>
    <x v="178"/>
    <x v="0"/>
    <x v="0"/>
    <x v="0"/>
    <n v="24"/>
    <x v="1288"/>
    <n v="104"/>
    <n v="21.78"/>
    <n v="143.4"/>
    <n v="127"/>
    <n v="12.19"/>
    <x v="649"/>
    <n v="98"/>
    <n v="8.59"/>
    <n v="11.6"/>
    <n v="3"/>
    <n v="3.13"/>
    <n v="1"/>
    <x v="0"/>
  </r>
  <r>
    <x v="39"/>
    <x v="59"/>
    <x v="1"/>
    <x v="0"/>
    <x v="1"/>
    <n v="0"/>
    <x v="580"/>
    <n v="130"/>
    <n v="38.74"/>
    <n v="302.60000000000002"/>
    <n v="71"/>
    <n v="25.72"/>
    <x v="1413"/>
    <n v="82"/>
    <n v="8.6199999999999992"/>
    <n v="5.5"/>
    <n v="7"/>
    <n v="1.49"/>
    <n v="1"/>
    <x v="1"/>
  </r>
  <r>
    <x v="17"/>
    <x v="155"/>
    <x v="0"/>
    <x v="0"/>
    <x v="0"/>
    <n v="31"/>
    <x v="1461"/>
    <n v="63"/>
    <n v="33.130000000000003"/>
    <n v="191.6"/>
    <n v="90"/>
    <n v="16.29"/>
    <x v="824"/>
    <n v="129"/>
    <n v="6.89"/>
    <n v="13.2"/>
    <n v="2"/>
    <n v="3.56"/>
    <n v="2"/>
    <x v="0"/>
  </r>
  <r>
    <x v="13"/>
    <x v="48"/>
    <x v="1"/>
    <x v="0"/>
    <x v="0"/>
    <n v="34"/>
    <x v="1462"/>
    <n v="63"/>
    <n v="7.63"/>
    <n v="134.19999999999999"/>
    <n v="82"/>
    <n v="11.41"/>
    <x v="1257"/>
    <n v="118"/>
    <n v="7.58"/>
    <n v="13.3"/>
    <n v="3"/>
    <n v="3.59"/>
    <n v="1"/>
    <x v="0"/>
  </r>
  <r>
    <x v="48"/>
    <x v="137"/>
    <x v="1"/>
    <x v="0"/>
    <x v="0"/>
    <n v="30"/>
    <x v="1463"/>
    <n v="114"/>
    <n v="44.68"/>
    <n v="215.8"/>
    <n v="130"/>
    <n v="18.34"/>
    <x v="101"/>
    <n v="88"/>
    <n v="6.97"/>
    <n v="7.8"/>
    <n v="2"/>
    <n v="2.11"/>
    <n v="0"/>
    <x v="0"/>
  </r>
  <r>
    <x v="16"/>
    <x v="144"/>
    <x v="0"/>
    <x v="0"/>
    <x v="1"/>
    <n v="0"/>
    <x v="1326"/>
    <n v="70"/>
    <n v="35.9"/>
    <n v="252.7"/>
    <n v="122"/>
    <n v="21.48"/>
    <x v="1414"/>
    <n v="104"/>
    <n v="10.16"/>
    <n v="12.3"/>
    <n v="3"/>
    <n v="3.32"/>
    <n v="0"/>
    <x v="0"/>
  </r>
  <r>
    <x v="1"/>
    <x v="137"/>
    <x v="2"/>
    <x v="0"/>
    <x v="1"/>
    <n v="0"/>
    <x v="431"/>
    <n v="109"/>
    <n v="37.94"/>
    <n v="127.5"/>
    <n v="86"/>
    <n v="10.84"/>
    <x v="1415"/>
    <n v="83"/>
    <n v="13.02"/>
    <n v="14.5"/>
    <n v="4"/>
    <n v="3.92"/>
    <n v="3"/>
    <x v="0"/>
  </r>
  <r>
    <x v="47"/>
    <x v="6"/>
    <x v="1"/>
    <x v="0"/>
    <x v="1"/>
    <n v="0"/>
    <x v="199"/>
    <n v="82"/>
    <n v="20.23"/>
    <n v="187.5"/>
    <n v="108"/>
    <n v="15.94"/>
    <x v="46"/>
    <n v="97"/>
    <n v="8.52"/>
    <n v="11.5"/>
    <n v="3"/>
    <n v="3.11"/>
    <n v="1"/>
    <x v="0"/>
  </r>
  <r>
    <x v="34"/>
    <x v="181"/>
    <x v="0"/>
    <x v="0"/>
    <x v="1"/>
    <n v="0"/>
    <x v="914"/>
    <n v="91"/>
    <n v="45.24"/>
    <n v="225.2"/>
    <n v="79"/>
    <n v="19.14"/>
    <x v="400"/>
    <n v="58"/>
    <n v="10.11"/>
    <n v="8.9"/>
    <n v="8"/>
    <n v="2.4"/>
    <n v="3"/>
    <x v="1"/>
  </r>
  <r>
    <x v="0"/>
    <x v="103"/>
    <x v="0"/>
    <x v="0"/>
    <x v="1"/>
    <n v="0"/>
    <x v="86"/>
    <n v="103"/>
    <n v="28.99"/>
    <n v="254.3"/>
    <n v="77"/>
    <n v="21.62"/>
    <x v="321"/>
    <n v="138"/>
    <n v="8.8800000000000008"/>
    <n v="10.5"/>
    <n v="2"/>
    <n v="2.84"/>
    <n v="2"/>
    <x v="0"/>
  </r>
  <r>
    <x v="4"/>
    <x v="77"/>
    <x v="0"/>
    <x v="0"/>
    <x v="1"/>
    <n v="0"/>
    <x v="1464"/>
    <n v="124"/>
    <n v="30.35"/>
    <n v="146.9"/>
    <n v="141"/>
    <n v="12.49"/>
    <x v="945"/>
    <n v="102"/>
    <n v="9.77"/>
    <n v="9.9"/>
    <n v="7"/>
    <n v="2.67"/>
    <n v="1"/>
    <x v="0"/>
  </r>
  <r>
    <x v="24"/>
    <x v="207"/>
    <x v="2"/>
    <x v="0"/>
    <x v="1"/>
    <n v="0"/>
    <x v="260"/>
    <n v="145"/>
    <n v="34.880000000000003"/>
    <n v="154.80000000000001"/>
    <n v="95"/>
    <n v="13.16"/>
    <x v="909"/>
    <n v="77"/>
    <n v="8.61"/>
    <n v="14.1"/>
    <n v="5"/>
    <n v="3.81"/>
    <n v="3"/>
    <x v="0"/>
  </r>
  <r>
    <x v="0"/>
    <x v="89"/>
    <x v="0"/>
    <x v="0"/>
    <x v="0"/>
    <n v="31"/>
    <x v="719"/>
    <n v="97"/>
    <n v="39.58"/>
    <n v="183.5"/>
    <n v="111"/>
    <n v="15.6"/>
    <x v="1416"/>
    <n v="111"/>
    <n v="9.31"/>
    <n v="13"/>
    <n v="2"/>
    <n v="3.51"/>
    <n v="0"/>
    <x v="0"/>
  </r>
  <r>
    <x v="13"/>
    <x v="139"/>
    <x v="1"/>
    <x v="0"/>
    <x v="0"/>
    <n v="39"/>
    <x v="318"/>
    <n v="107"/>
    <n v="40.78"/>
    <n v="253.8"/>
    <n v="77"/>
    <n v="21.57"/>
    <x v="1417"/>
    <n v="85"/>
    <n v="5.79"/>
    <n v="6.7"/>
    <n v="3"/>
    <n v="1.81"/>
    <n v="5"/>
    <x v="0"/>
  </r>
  <r>
    <x v="15"/>
    <x v="87"/>
    <x v="1"/>
    <x v="0"/>
    <x v="1"/>
    <n v="0"/>
    <x v="1290"/>
    <n v="97"/>
    <n v="9.4499999999999993"/>
    <n v="288.7"/>
    <n v="83"/>
    <n v="24.54"/>
    <x v="1418"/>
    <n v="110"/>
    <n v="5"/>
    <n v="12.1"/>
    <n v="3"/>
    <n v="3.27"/>
    <n v="2"/>
    <x v="0"/>
  </r>
  <r>
    <x v="11"/>
    <x v="75"/>
    <x v="2"/>
    <x v="0"/>
    <x v="1"/>
    <n v="0"/>
    <x v="1297"/>
    <n v="100"/>
    <n v="18.670000000000002"/>
    <n v="189.6"/>
    <n v="104"/>
    <n v="16.12"/>
    <x v="836"/>
    <n v="85"/>
    <n v="9.3000000000000007"/>
    <n v="11.1"/>
    <n v="3"/>
    <n v="3"/>
    <n v="1"/>
    <x v="0"/>
  </r>
  <r>
    <x v="6"/>
    <x v="100"/>
    <x v="0"/>
    <x v="0"/>
    <x v="1"/>
    <n v="0"/>
    <x v="925"/>
    <n v="89"/>
    <n v="33.340000000000003"/>
    <n v="185.5"/>
    <n v="87"/>
    <n v="15.77"/>
    <x v="1419"/>
    <n v="132"/>
    <n v="11.25"/>
    <n v="5.2"/>
    <n v="6"/>
    <n v="1.4"/>
    <n v="2"/>
    <x v="0"/>
  </r>
  <r>
    <x v="5"/>
    <x v="160"/>
    <x v="2"/>
    <x v="0"/>
    <x v="1"/>
    <n v="0"/>
    <x v="612"/>
    <n v="127"/>
    <n v="28.36"/>
    <n v="143.5"/>
    <n v="121"/>
    <n v="12.2"/>
    <x v="871"/>
    <n v="130"/>
    <n v="9.48"/>
    <n v="11.8"/>
    <n v="4"/>
    <n v="3.19"/>
    <n v="0"/>
    <x v="0"/>
  </r>
  <r>
    <x v="43"/>
    <x v="7"/>
    <x v="1"/>
    <x v="0"/>
    <x v="1"/>
    <n v="0"/>
    <x v="1465"/>
    <n v="90"/>
    <n v="41.28"/>
    <n v="234.1"/>
    <n v="80"/>
    <n v="19.899999999999999"/>
    <x v="908"/>
    <n v="104"/>
    <n v="9.52"/>
    <n v="6"/>
    <n v="3"/>
    <n v="1.62"/>
    <n v="5"/>
    <x v="0"/>
  </r>
  <r>
    <x v="14"/>
    <x v="162"/>
    <x v="1"/>
    <x v="0"/>
    <x v="1"/>
    <n v="0"/>
    <x v="493"/>
    <n v="105"/>
    <n v="45.34"/>
    <n v="158.19999999999999"/>
    <n v="88"/>
    <n v="13.45"/>
    <x v="514"/>
    <n v="111"/>
    <n v="12.95"/>
    <n v="13.8"/>
    <n v="3"/>
    <n v="3.73"/>
    <n v="3"/>
    <x v="1"/>
  </r>
  <r>
    <x v="50"/>
    <x v="76"/>
    <x v="0"/>
    <x v="0"/>
    <x v="0"/>
    <n v="23"/>
    <x v="1466"/>
    <n v="80"/>
    <n v="30.94"/>
    <n v="216.1"/>
    <n v="85"/>
    <n v="18.37"/>
    <x v="1420"/>
    <n v="82"/>
    <n v="7.06"/>
    <n v="9.8000000000000007"/>
    <n v="4"/>
    <n v="2.65"/>
    <n v="1"/>
    <x v="0"/>
  </r>
  <r>
    <x v="16"/>
    <x v="20"/>
    <x v="0"/>
    <x v="0"/>
    <x v="1"/>
    <n v="0"/>
    <x v="967"/>
    <n v="92"/>
    <n v="14.6"/>
    <n v="193.9"/>
    <n v="127"/>
    <n v="16.48"/>
    <x v="415"/>
    <n v="93"/>
    <n v="10.42"/>
    <n v="10.1"/>
    <n v="2"/>
    <n v="2.73"/>
    <n v="0"/>
    <x v="0"/>
  </r>
  <r>
    <x v="5"/>
    <x v="106"/>
    <x v="0"/>
    <x v="0"/>
    <x v="0"/>
    <n v="33"/>
    <x v="1467"/>
    <n v="87"/>
    <n v="24.92"/>
    <n v="114.8"/>
    <n v="59"/>
    <n v="9.76"/>
    <x v="1421"/>
    <n v="99"/>
    <n v="9.92"/>
    <n v="2.9"/>
    <n v="7"/>
    <n v="0.78"/>
    <n v="0"/>
    <x v="0"/>
  </r>
  <r>
    <x v="10"/>
    <x v="78"/>
    <x v="2"/>
    <x v="0"/>
    <x v="0"/>
    <n v="35"/>
    <x v="561"/>
    <n v="101"/>
    <n v="18.79"/>
    <n v="208.3"/>
    <n v="81"/>
    <n v="17.71"/>
    <x v="1422"/>
    <n v="77"/>
    <n v="3.93"/>
    <n v="13.9"/>
    <n v="2"/>
    <n v="3.75"/>
    <n v="4"/>
    <x v="1"/>
  </r>
  <r>
    <x v="27"/>
    <x v="116"/>
    <x v="0"/>
    <x v="0"/>
    <x v="1"/>
    <n v="0"/>
    <x v="1468"/>
    <n v="89"/>
    <n v="20.16"/>
    <n v="199.6"/>
    <n v="97"/>
    <n v="16.97"/>
    <x v="1423"/>
    <n v="61"/>
    <n v="2.4"/>
    <n v="11.5"/>
    <n v="5"/>
    <n v="3.11"/>
    <n v="1"/>
    <x v="0"/>
  </r>
  <r>
    <x v="21"/>
    <x v="106"/>
    <x v="0"/>
    <x v="0"/>
    <x v="0"/>
    <n v="22"/>
    <x v="1190"/>
    <n v="105"/>
    <n v="33.590000000000003"/>
    <n v="80"/>
    <n v="86"/>
    <n v="6.8"/>
    <x v="1424"/>
    <n v="82"/>
    <n v="5.44"/>
    <n v="15.6"/>
    <n v="12"/>
    <n v="4.21"/>
    <n v="2"/>
    <x v="0"/>
  </r>
  <r>
    <x v="44"/>
    <x v="26"/>
    <x v="2"/>
    <x v="0"/>
    <x v="0"/>
    <n v="32"/>
    <x v="1091"/>
    <n v="116"/>
    <n v="35.75"/>
    <n v="192.2"/>
    <n v="83"/>
    <n v="16.34"/>
    <x v="583"/>
    <n v="92"/>
    <n v="11.07"/>
    <n v="10.8"/>
    <n v="4"/>
    <n v="2.92"/>
    <n v="6"/>
    <x v="0"/>
  </r>
  <r>
    <x v="6"/>
    <x v="116"/>
    <x v="0"/>
    <x v="0"/>
    <x v="0"/>
    <n v="28"/>
    <x v="1469"/>
    <n v="96"/>
    <n v="37.450000000000003"/>
    <n v="285.8"/>
    <n v="72"/>
    <n v="24.29"/>
    <x v="311"/>
    <n v="111"/>
    <n v="9.14"/>
    <n v="9.4"/>
    <n v="6"/>
    <n v="2.54"/>
    <n v="4"/>
    <x v="0"/>
  </r>
  <r>
    <x v="3"/>
    <x v="93"/>
    <x v="0"/>
    <x v="0"/>
    <x v="0"/>
    <n v="34"/>
    <x v="1470"/>
    <n v="114"/>
    <n v="27.49"/>
    <n v="207.6"/>
    <n v="115"/>
    <n v="17.649999999999999"/>
    <x v="765"/>
    <n v="114"/>
    <n v="9.26"/>
    <n v="9.1999999999999993"/>
    <n v="4"/>
    <n v="2.48"/>
    <n v="0"/>
    <x v="0"/>
  </r>
  <r>
    <x v="40"/>
    <x v="32"/>
    <x v="0"/>
    <x v="1"/>
    <x v="1"/>
    <n v="0"/>
    <x v="1471"/>
    <n v="83"/>
    <n v="24.94"/>
    <n v="148.30000000000001"/>
    <n v="91"/>
    <n v="12.61"/>
    <x v="1398"/>
    <n v="69"/>
    <n v="10.74"/>
    <n v="12.5"/>
    <n v="3"/>
    <n v="3.38"/>
    <n v="3"/>
    <x v="0"/>
  </r>
  <r>
    <x v="6"/>
    <x v="184"/>
    <x v="2"/>
    <x v="0"/>
    <x v="1"/>
    <n v="0"/>
    <x v="1378"/>
    <n v="103"/>
    <n v="18.600000000000001"/>
    <n v="101.3"/>
    <n v="111"/>
    <n v="8.61"/>
    <x v="285"/>
    <n v="106"/>
    <n v="7.53"/>
    <n v="7.8"/>
    <n v="7"/>
    <n v="2.11"/>
    <n v="1"/>
    <x v="0"/>
  </r>
  <r>
    <x v="40"/>
    <x v="29"/>
    <x v="2"/>
    <x v="0"/>
    <x v="1"/>
    <n v="0"/>
    <x v="1076"/>
    <n v="115"/>
    <n v="24.5"/>
    <n v="249.8"/>
    <n v="68"/>
    <n v="21.23"/>
    <x v="91"/>
    <n v="82"/>
    <n v="9.51"/>
    <n v="13.6"/>
    <n v="3"/>
    <n v="3.67"/>
    <n v="1"/>
    <x v="0"/>
  </r>
  <r>
    <x v="1"/>
    <x v="3"/>
    <x v="0"/>
    <x v="0"/>
    <x v="0"/>
    <n v="42"/>
    <x v="1472"/>
    <n v="93"/>
    <n v="42.31"/>
    <n v="170.8"/>
    <n v="108"/>
    <n v="14.52"/>
    <x v="764"/>
    <n v="91"/>
    <n v="4.7"/>
    <n v="11.2"/>
    <n v="8"/>
    <n v="3.02"/>
    <n v="1"/>
    <x v="0"/>
  </r>
  <r>
    <x v="41"/>
    <x v="105"/>
    <x v="0"/>
    <x v="0"/>
    <x v="1"/>
    <n v="0"/>
    <x v="235"/>
    <n v="112"/>
    <n v="14.57"/>
    <n v="221.6"/>
    <n v="70"/>
    <n v="18.84"/>
    <x v="638"/>
    <n v="75"/>
    <n v="8.58"/>
    <n v="11.6"/>
    <n v="3"/>
    <n v="3.13"/>
    <n v="4"/>
    <x v="1"/>
  </r>
  <r>
    <x v="14"/>
    <x v="126"/>
    <x v="0"/>
    <x v="0"/>
    <x v="1"/>
    <n v="0"/>
    <x v="195"/>
    <n v="112"/>
    <n v="36.520000000000003"/>
    <n v="209.7"/>
    <n v="104"/>
    <n v="17.82"/>
    <x v="903"/>
    <n v="97"/>
    <n v="7.4"/>
    <n v="9.4"/>
    <n v="5"/>
    <n v="2.54"/>
    <n v="3"/>
    <x v="0"/>
  </r>
  <r>
    <x v="35"/>
    <x v="48"/>
    <x v="1"/>
    <x v="0"/>
    <x v="1"/>
    <n v="0"/>
    <x v="1473"/>
    <n v="137"/>
    <n v="27.01"/>
    <n v="242.8"/>
    <n v="109"/>
    <n v="20.64"/>
    <x v="90"/>
    <n v="97"/>
    <n v="11.15"/>
    <n v="6.5"/>
    <n v="4"/>
    <n v="1.76"/>
    <n v="0"/>
    <x v="0"/>
  </r>
  <r>
    <x v="13"/>
    <x v="4"/>
    <x v="2"/>
    <x v="0"/>
    <x v="0"/>
    <n v="28"/>
    <x v="1283"/>
    <n v="94"/>
    <n v="18.7"/>
    <n v="141.5"/>
    <n v="76"/>
    <n v="12.03"/>
    <x v="269"/>
    <n v="87"/>
    <n v="10.68"/>
    <n v="6.4"/>
    <n v="3"/>
    <n v="1.73"/>
    <n v="2"/>
    <x v="0"/>
  </r>
  <r>
    <x v="38"/>
    <x v="58"/>
    <x v="0"/>
    <x v="0"/>
    <x v="1"/>
    <n v="0"/>
    <x v="1020"/>
    <n v="145"/>
    <n v="25.98"/>
    <n v="183.6"/>
    <n v="102"/>
    <n v="15.61"/>
    <x v="479"/>
    <n v="75"/>
    <n v="6.83"/>
    <n v="10.5"/>
    <n v="2"/>
    <n v="2.84"/>
    <n v="1"/>
    <x v="0"/>
  </r>
  <r>
    <x v="24"/>
    <x v="53"/>
    <x v="0"/>
    <x v="0"/>
    <x v="1"/>
    <n v="0"/>
    <x v="417"/>
    <n v="103"/>
    <n v="24.75"/>
    <n v="197.1"/>
    <n v="137"/>
    <n v="16.75"/>
    <x v="1309"/>
    <n v="83"/>
    <n v="13.25"/>
    <n v="10.5"/>
    <n v="4"/>
    <n v="2.84"/>
    <n v="0"/>
    <x v="0"/>
  </r>
  <r>
    <x v="8"/>
    <x v="129"/>
    <x v="1"/>
    <x v="0"/>
    <x v="1"/>
    <n v="0"/>
    <x v="1474"/>
    <n v="83"/>
    <n v="15.86"/>
    <n v="199.6"/>
    <n v="114"/>
    <n v="16.97"/>
    <x v="213"/>
    <n v="104"/>
    <n v="9.2799999999999994"/>
    <n v="6.5"/>
    <n v="4"/>
    <n v="1.76"/>
    <n v="0"/>
    <x v="0"/>
  </r>
  <r>
    <x v="3"/>
    <x v="34"/>
    <x v="1"/>
    <x v="0"/>
    <x v="1"/>
    <n v="0"/>
    <x v="510"/>
    <n v="134"/>
    <n v="36.86"/>
    <n v="187.8"/>
    <n v="106"/>
    <n v="15.96"/>
    <x v="1425"/>
    <n v="108"/>
    <n v="6.21"/>
    <n v="8.3000000000000007"/>
    <n v="2"/>
    <n v="2.2400000000000002"/>
    <n v="0"/>
    <x v="0"/>
  </r>
  <r>
    <x v="24"/>
    <x v="165"/>
    <x v="1"/>
    <x v="0"/>
    <x v="1"/>
    <n v="0"/>
    <x v="997"/>
    <n v="101"/>
    <n v="34.32"/>
    <n v="154.69999999999999"/>
    <n v="78"/>
    <n v="13.15"/>
    <x v="903"/>
    <n v="79"/>
    <n v="7.4"/>
    <n v="9"/>
    <n v="2"/>
    <n v="2.4300000000000002"/>
    <n v="1"/>
    <x v="0"/>
  </r>
  <r>
    <x v="36"/>
    <x v="102"/>
    <x v="1"/>
    <x v="0"/>
    <x v="1"/>
    <n v="0"/>
    <x v="468"/>
    <n v="81"/>
    <n v="24.89"/>
    <n v="225.1"/>
    <n v="80"/>
    <n v="19.13"/>
    <x v="935"/>
    <n v="117"/>
    <n v="10.35"/>
    <n v="8.5"/>
    <n v="2"/>
    <n v="2.2999999999999998"/>
    <n v="1"/>
    <x v="0"/>
  </r>
  <r>
    <x v="35"/>
    <x v="20"/>
    <x v="0"/>
    <x v="0"/>
    <x v="1"/>
    <n v="0"/>
    <x v="1082"/>
    <n v="74"/>
    <n v="46.36"/>
    <n v="224.9"/>
    <n v="85"/>
    <n v="19.12"/>
    <x v="991"/>
    <n v="104"/>
    <n v="8.02"/>
    <n v="10.5"/>
    <n v="3"/>
    <n v="2.84"/>
    <n v="2"/>
    <x v="1"/>
  </r>
  <r>
    <x v="17"/>
    <x v="105"/>
    <x v="0"/>
    <x v="0"/>
    <x v="1"/>
    <n v="0"/>
    <x v="382"/>
    <n v="81"/>
    <n v="29.38"/>
    <n v="193.4"/>
    <n v="90"/>
    <n v="16.440000000000001"/>
    <x v="1426"/>
    <n v="107"/>
    <n v="4.03"/>
    <n v="12.8"/>
    <n v="5"/>
    <n v="3.46"/>
    <n v="2"/>
    <x v="0"/>
  </r>
  <r>
    <x v="43"/>
    <x v="11"/>
    <x v="1"/>
    <x v="0"/>
    <x v="1"/>
    <n v="0"/>
    <x v="635"/>
    <n v="119"/>
    <n v="32.33"/>
    <n v="157.1"/>
    <n v="70"/>
    <n v="13.35"/>
    <x v="22"/>
    <n v="120"/>
    <n v="8.17"/>
    <n v="14"/>
    <n v="6"/>
    <n v="3.78"/>
    <n v="0"/>
    <x v="0"/>
  </r>
  <r>
    <x v="28"/>
    <x v="5"/>
    <x v="0"/>
    <x v="0"/>
    <x v="1"/>
    <n v="0"/>
    <x v="1475"/>
    <n v="83"/>
    <n v="22.2"/>
    <n v="208.1"/>
    <n v="144"/>
    <n v="17.690000000000001"/>
    <x v="483"/>
    <n v="72"/>
    <n v="9.2100000000000009"/>
    <n v="15.6"/>
    <n v="3"/>
    <n v="4.21"/>
    <n v="3"/>
    <x v="0"/>
  </r>
  <r>
    <x v="18"/>
    <x v="116"/>
    <x v="0"/>
    <x v="0"/>
    <x v="1"/>
    <n v="0"/>
    <x v="1444"/>
    <n v="92"/>
    <n v="26.93"/>
    <n v="188"/>
    <n v="117"/>
    <n v="15.98"/>
    <x v="1322"/>
    <n v="125"/>
    <n v="9.89"/>
    <n v="13.5"/>
    <n v="4"/>
    <n v="3.65"/>
    <n v="4"/>
    <x v="1"/>
  </r>
  <r>
    <x v="42"/>
    <x v="85"/>
    <x v="0"/>
    <x v="0"/>
    <x v="1"/>
    <n v="0"/>
    <x v="399"/>
    <n v="111"/>
    <n v="28.31"/>
    <n v="236.2"/>
    <n v="98"/>
    <n v="20.079999999999998"/>
    <x v="1427"/>
    <n v="92"/>
    <n v="9.25"/>
    <n v="15.6"/>
    <n v="2"/>
    <n v="4.21"/>
    <n v="1"/>
    <x v="0"/>
  </r>
  <r>
    <x v="42"/>
    <x v="78"/>
    <x v="0"/>
    <x v="0"/>
    <x v="1"/>
    <n v="0"/>
    <x v="1108"/>
    <n v="103"/>
    <n v="21.98"/>
    <n v="202.8"/>
    <n v="89"/>
    <n v="17.239999999999998"/>
    <x v="877"/>
    <n v="126"/>
    <n v="10.49"/>
    <n v="12.9"/>
    <n v="2"/>
    <n v="3.48"/>
    <n v="2"/>
    <x v="0"/>
  </r>
  <r>
    <x v="31"/>
    <x v="55"/>
    <x v="0"/>
    <x v="0"/>
    <x v="1"/>
    <n v="0"/>
    <x v="765"/>
    <n v="112"/>
    <n v="33.880000000000003"/>
    <n v="193.4"/>
    <n v="120"/>
    <n v="16.440000000000001"/>
    <x v="0"/>
    <n v="117"/>
    <n v="11.45"/>
    <n v="7"/>
    <n v="10"/>
    <n v="1.89"/>
    <n v="0"/>
    <x v="0"/>
  </r>
  <r>
    <x v="24"/>
    <x v="7"/>
    <x v="0"/>
    <x v="0"/>
    <x v="1"/>
    <n v="0"/>
    <x v="838"/>
    <n v="126"/>
    <n v="31.47"/>
    <n v="233"/>
    <n v="98"/>
    <n v="19.809999999999999"/>
    <x v="1428"/>
    <n v="106"/>
    <n v="6.85"/>
    <n v="9.1"/>
    <n v="7"/>
    <n v="2.46"/>
    <n v="0"/>
    <x v="0"/>
  </r>
  <r>
    <x v="50"/>
    <x v="44"/>
    <x v="1"/>
    <x v="0"/>
    <x v="1"/>
    <n v="0"/>
    <x v="666"/>
    <n v="80"/>
    <n v="29.82"/>
    <n v="197.4"/>
    <n v="127"/>
    <n v="16.78"/>
    <x v="59"/>
    <n v="102"/>
    <n v="8.4700000000000006"/>
    <n v="9.6999999999999993"/>
    <n v="2"/>
    <n v="2.62"/>
    <n v="2"/>
    <x v="0"/>
  </r>
  <r>
    <x v="47"/>
    <x v="100"/>
    <x v="2"/>
    <x v="0"/>
    <x v="1"/>
    <n v="0"/>
    <x v="696"/>
    <n v="123"/>
    <n v="44.78"/>
    <n v="151.9"/>
    <n v="74"/>
    <n v="12.91"/>
    <x v="398"/>
    <n v="101"/>
    <n v="9.83"/>
    <n v="10.7"/>
    <n v="2"/>
    <n v="2.89"/>
    <n v="2"/>
    <x v="0"/>
  </r>
  <r>
    <x v="32"/>
    <x v="115"/>
    <x v="2"/>
    <x v="0"/>
    <x v="1"/>
    <n v="0"/>
    <x v="1476"/>
    <n v="108"/>
    <n v="16.010000000000002"/>
    <n v="264.10000000000002"/>
    <n v="100"/>
    <n v="22.45"/>
    <x v="369"/>
    <n v="79"/>
    <n v="9.17"/>
    <n v="7.3"/>
    <n v="3"/>
    <n v="1.97"/>
    <n v="1"/>
    <x v="0"/>
  </r>
  <r>
    <x v="43"/>
    <x v="126"/>
    <x v="2"/>
    <x v="0"/>
    <x v="1"/>
    <n v="0"/>
    <x v="1477"/>
    <n v="83"/>
    <n v="32.200000000000003"/>
    <n v="219"/>
    <n v="89"/>
    <n v="18.62"/>
    <x v="1429"/>
    <n v="116"/>
    <n v="7.56"/>
    <n v="7.1"/>
    <n v="8"/>
    <n v="1.92"/>
    <n v="3"/>
    <x v="0"/>
  </r>
  <r>
    <x v="37"/>
    <x v="43"/>
    <x v="2"/>
    <x v="0"/>
    <x v="0"/>
    <n v="35"/>
    <x v="1119"/>
    <n v="103"/>
    <n v="20.059999999999999"/>
    <n v="167.2"/>
    <n v="106"/>
    <n v="14.21"/>
    <x v="765"/>
    <n v="102"/>
    <n v="9.26"/>
    <n v="11.8"/>
    <n v="2"/>
    <n v="3.19"/>
    <n v="2"/>
    <x v="0"/>
  </r>
  <r>
    <x v="5"/>
    <x v="60"/>
    <x v="0"/>
    <x v="0"/>
    <x v="1"/>
    <n v="0"/>
    <x v="81"/>
    <n v="98"/>
    <n v="36.06"/>
    <n v="189.4"/>
    <n v="89"/>
    <n v="16.100000000000001"/>
    <x v="1430"/>
    <n v="95"/>
    <n v="15.85"/>
    <n v="8.4"/>
    <n v="5"/>
    <n v="2.27"/>
    <n v="3"/>
    <x v="0"/>
  </r>
  <r>
    <x v="29"/>
    <x v="113"/>
    <x v="0"/>
    <x v="0"/>
    <x v="0"/>
    <n v="31"/>
    <x v="309"/>
    <n v="98"/>
    <n v="37.880000000000003"/>
    <n v="180.5"/>
    <n v="105"/>
    <n v="15.34"/>
    <x v="1431"/>
    <n v="101"/>
    <n v="6.81"/>
    <n v="13"/>
    <n v="4"/>
    <n v="3.51"/>
    <n v="0"/>
    <x v="0"/>
  </r>
  <r>
    <x v="49"/>
    <x v="69"/>
    <x v="1"/>
    <x v="0"/>
    <x v="0"/>
    <n v="25"/>
    <x v="23"/>
    <n v="137"/>
    <n v="32.299999999999997"/>
    <n v="116.6"/>
    <n v="76"/>
    <n v="9.91"/>
    <x v="1010"/>
    <n v="110"/>
    <n v="6.37"/>
    <n v="12.2"/>
    <n v="2"/>
    <n v="3.29"/>
    <n v="1"/>
    <x v="0"/>
  </r>
  <r>
    <x v="16"/>
    <x v="17"/>
    <x v="1"/>
    <x v="0"/>
    <x v="1"/>
    <n v="0"/>
    <x v="1478"/>
    <n v="129"/>
    <n v="46.21"/>
    <n v="237.2"/>
    <n v="128"/>
    <n v="20.16"/>
    <x v="832"/>
    <n v="91"/>
    <n v="9.4499999999999993"/>
    <n v="8.6999999999999993"/>
    <n v="2"/>
    <n v="2.35"/>
    <n v="4"/>
    <x v="1"/>
  </r>
  <r>
    <x v="3"/>
    <x v="66"/>
    <x v="1"/>
    <x v="0"/>
    <x v="0"/>
    <n v="29"/>
    <x v="456"/>
    <n v="83"/>
    <n v="33.22"/>
    <n v="268.2"/>
    <n v="93"/>
    <n v="22.8"/>
    <x v="1429"/>
    <n v="95"/>
    <n v="7.56"/>
    <n v="8.4"/>
    <n v="6"/>
    <n v="2.27"/>
    <n v="3"/>
    <x v="0"/>
  </r>
  <r>
    <x v="27"/>
    <x v="123"/>
    <x v="2"/>
    <x v="0"/>
    <x v="1"/>
    <n v="0"/>
    <x v="603"/>
    <n v="93"/>
    <n v="33.93"/>
    <n v="214.3"/>
    <n v="99"/>
    <n v="18.22"/>
    <x v="733"/>
    <n v="110"/>
    <n v="8.86"/>
    <n v="7.2"/>
    <n v="5"/>
    <n v="1.94"/>
    <n v="3"/>
    <x v="0"/>
  </r>
  <r>
    <x v="18"/>
    <x v="26"/>
    <x v="0"/>
    <x v="0"/>
    <x v="0"/>
    <n v="21"/>
    <x v="415"/>
    <n v="85"/>
    <n v="27.3"/>
    <n v="223.1"/>
    <n v="79"/>
    <n v="18.96"/>
    <x v="1432"/>
    <n v="92"/>
    <n v="5.58"/>
    <n v="9.5"/>
    <n v="1"/>
    <n v="2.57"/>
    <n v="2"/>
    <x v="0"/>
  </r>
  <r>
    <x v="7"/>
    <x v="88"/>
    <x v="0"/>
    <x v="0"/>
    <x v="0"/>
    <n v="26"/>
    <x v="148"/>
    <n v="91"/>
    <n v="26.98"/>
    <n v="160.5"/>
    <n v="127"/>
    <n v="13.64"/>
    <x v="1052"/>
    <n v="88"/>
    <n v="9.82"/>
    <n v="9.9"/>
    <n v="3"/>
    <n v="2.67"/>
    <n v="1"/>
    <x v="0"/>
  </r>
  <r>
    <x v="24"/>
    <x v="185"/>
    <x v="2"/>
    <x v="0"/>
    <x v="1"/>
    <n v="0"/>
    <x v="1134"/>
    <n v="122"/>
    <n v="26.27"/>
    <n v="214.2"/>
    <n v="71"/>
    <n v="18.21"/>
    <x v="992"/>
    <n v="105"/>
    <n v="8.01"/>
    <n v="12"/>
    <n v="2"/>
    <n v="3.24"/>
    <n v="3"/>
    <x v="1"/>
  </r>
  <r>
    <x v="37"/>
    <x v="77"/>
    <x v="1"/>
    <x v="0"/>
    <x v="0"/>
    <n v="34"/>
    <x v="773"/>
    <n v="114"/>
    <n v="32.69"/>
    <n v="129.30000000000001"/>
    <n v="114"/>
    <n v="10.99"/>
    <x v="1367"/>
    <n v="102"/>
    <n v="6.13"/>
    <n v="6.3"/>
    <n v="12"/>
    <n v="1.7"/>
    <n v="1"/>
    <x v="0"/>
  </r>
  <r>
    <x v="14"/>
    <x v="3"/>
    <x v="0"/>
    <x v="0"/>
    <x v="1"/>
    <n v="0"/>
    <x v="1479"/>
    <n v="106"/>
    <n v="51.87"/>
    <n v="188"/>
    <n v="115"/>
    <n v="15.98"/>
    <x v="1071"/>
    <n v="116"/>
    <n v="10.59"/>
    <n v="8.5"/>
    <n v="5"/>
    <n v="2.2999999999999998"/>
    <n v="0"/>
    <x v="1"/>
  </r>
  <r>
    <x v="6"/>
    <x v="48"/>
    <x v="2"/>
    <x v="0"/>
    <x v="1"/>
    <n v="0"/>
    <x v="1480"/>
    <n v="88"/>
    <n v="12.33"/>
    <n v="204"/>
    <n v="112"/>
    <n v="17.34"/>
    <x v="1433"/>
    <n v="118"/>
    <n v="5.31"/>
    <n v="6.6"/>
    <n v="3"/>
    <n v="1.78"/>
    <n v="1"/>
    <x v="0"/>
  </r>
  <r>
    <x v="16"/>
    <x v="177"/>
    <x v="2"/>
    <x v="0"/>
    <x v="0"/>
    <n v="40"/>
    <x v="1481"/>
    <n v="61"/>
    <n v="17.88"/>
    <n v="341.3"/>
    <n v="79"/>
    <n v="29.01"/>
    <x v="14"/>
    <n v="97"/>
    <n v="7.46"/>
    <n v="6.3"/>
    <n v="3"/>
    <n v="1.7"/>
    <n v="2"/>
    <x v="0"/>
  </r>
  <r>
    <x v="14"/>
    <x v="97"/>
    <x v="0"/>
    <x v="0"/>
    <x v="1"/>
    <n v="0"/>
    <x v="1358"/>
    <n v="88"/>
    <n v="30.69"/>
    <n v="134.69999999999999"/>
    <n v="102"/>
    <n v="11.45"/>
    <x v="1327"/>
    <n v="97"/>
    <n v="7.68"/>
    <n v="10"/>
    <n v="3"/>
    <n v="2.7"/>
    <n v="2"/>
    <x v="0"/>
  </r>
  <r>
    <x v="15"/>
    <x v="147"/>
    <x v="1"/>
    <x v="0"/>
    <x v="0"/>
    <n v="29"/>
    <x v="264"/>
    <n v="86"/>
    <n v="36.5"/>
    <n v="314.3"/>
    <n v="109"/>
    <n v="26.72"/>
    <x v="25"/>
    <n v="110"/>
    <n v="12.61"/>
    <n v="14.3"/>
    <n v="2"/>
    <n v="3.86"/>
    <n v="0"/>
    <x v="0"/>
  </r>
  <r>
    <x v="43"/>
    <x v="0"/>
    <x v="1"/>
    <x v="0"/>
    <x v="1"/>
    <n v="0"/>
    <x v="1482"/>
    <n v="95"/>
    <n v="14.76"/>
    <n v="108.1"/>
    <n v="85"/>
    <n v="9.19"/>
    <x v="1222"/>
    <n v="87"/>
    <n v="9.19"/>
    <n v="13.2"/>
    <n v="3"/>
    <n v="3.56"/>
    <n v="1"/>
    <x v="0"/>
  </r>
  <r>
    <x v="6"/>
    <x v="105"/>
    <x v="2"/>
    <x v="0"/>
    <x v="1"/>
    <n v="0"/>
    <x v="749"/>
    <n v="99"/>
    <n v="22.36"/>
    <n v="174.8"/>
    <n v="128"/>
    <n v="14.86"/>
    <x v="826"/>
    <n v="83"/>
    <n v="8.2899999999999991"/>
    <n v="7.9"/>
    <n v="2"/>
    <n v="2.13"/>
    <n v="5"/>
    <x v="1"/>
  </r>
  <r>
    <x v="28"/>
    <x v="55"/>
    <x v="0"/>
    <x v="0"/>
    <x v="1"/>
    <n v="0"/>
    <x v="644"/>
    <n v="102"/>
    <n v="23.02"/>
    <n v="237.1"/>
    <n v="122"/>
    <n v="20.149999999999999"/>
    <x v="484"/>
    <n v="91"/>
    <n v="5.32"/>
    <n v="17.5"/>
    <n v="4"/>
    <n v="4.7300000000000004"/>
    <n v="0"/>
    <x v="0"/>
  </r>
  <r>
    <x v="11"/>
    <x v="207"/>
    <x v="0"/>
    <x v="0"/>
    <x v="1"/>
    <n v="0"/>
    <x v="901"/>
    <n v="85"/>
    <n v="29.63"/>
    <n v="254.1"/>
    <n v="95"/>
    <n v="21.6"/>
    <x v="1163"/>
    <n v="96"/>
    <n v="7.94"/>
    <n v="5.9"/>
    <n v="3"/>
    <n v="1.59"/>
    <n v="6"/>
    <x v="0"/>
  </r>
  <r>
    <x v="42"/>
    <x v="17"/>
    <x v="2"/>
    <x v="0"/>
    <x v="1"/>
    <n v="0"/>
    <x v="30"/>
    <n v="63"/>
    <n v="34.659999999999997"/>
    <n v="191.8"/>
    <n v="93"/>
    <n v="16.3"/>
    <x v="745"/>
    <n v="125"/>
    <n v="5.96"/>
    <n v="12.1"/>
    <n v="4"/>
    <n v="3.27"/>
    <n v="3"/>
    <x v="0"/>
  </r>
  <r>
    <x v="4"/>
    <x v="42"/>
    <x v="2"/>
    <x v="0"/>
    <x v="1"/>
    <n v="0"/>
    <x v="480"/>
    <n v="108"/>
    <n v="40.04"/>
    <n v="142.30000000000001"/>
    <n v="143"/>
    <n v="12.1"/>
    <x v="1434"/>
    <n v="131"/>
    <n v="14.25"/>
    <n v="12.5"/>
    <n v="5"/>
    <n v="3.38"/>
    <n v="0"/>
    <x v="0"/>
  </r>
  <r>
    <x v="25"/>
    <x v="131"/>
    <x v="0"/>
    <x v="0"/>
    <x v="1"/>
    <n v="0"/>
    <x v="5"/>
    <n v="113"/>
    <n v="26.69"/>
    <n v="256.89999999999998"/>
    <n v="97"/>
    <n v="21.84"/>
    <x v="911"/>
    <n v="126"/>
    <n v="8.35"/>
    <n v="12.1"/>
    <n v="2"/>
    <n v="3.27"/>
    <n v="2"/>
    <x v="0"/>
  </r>
  <r>
    <x v="42"/>
    <x v="151"/>
    <x v="0"/>
    <x v="1"/>
    <x v="1"/>
    <n v="0"/>
    <x v="703"/>
    <n v="55"/>
    <n v="19.02"/>
    <n v="223"/>
    <n v="124"/>
    <n v="18.96"/>
    <x v="691"/>
    <n v="81"/>
    <n v="10.94"/>
    <n v="10"/>
    <n v="7"/>
    <n v="2.7"/>
    <n v="3"/>
    <x v="0"/>
  </r>
  <r>
    <x v="11"/>
    <x v="21"/>
    <x v="2"/>
    <x v="1"/>
    <x v="1"/>
    <n v="0"/>
    <x v="246"/>
    <n v="91"/>
    <n v="40.17"/>
    <n v="152.80000000000001"/>
    <n v="130"/>
    <n v="12.99"/>
    <x v="1307"/>
    <n v="98"/>
    <n v="7.21"/>
    <n v="11.2"/>
    <n v="8"/>
    <n v="3.02"/>
    <n v="3"/>
    <x v="0"/>
  </r>
  <r>
    <x v="32"/>
    <x v="26"/>
    <x v="1"/>
    <x v="0"/>
    <x v="1"/>
    <n v="0"/>
    <x v="608"/>
    <n v="88"/>
    <n v="27.81"/>
    <n v="283.39999999999998"/>
    <n v="93"/>
    <n v="24.09"/>
    <x v="1435"/>
    <n v="108"/>
    <n v="11.79"/>
    <n v="8.6"/>
    <n v="9"/>
    <n v="2.3199999999999998"/>
    <n v="0"/>
    <x v="0"/>
  </r>
  <r>
    <x v="22"/>
    <x v="108"/>
    <x v="0"/>
    <x v="0"/>
    <x v="0"/>
    <n v="29"/>
    <x v="828"/>
    <n v="127"/>
    <n v="36.31"/>
    <n v="175.9"/>
    <n v="82"/>
    <n v="14.95"/>
    <x v="235"/>
    <n v="100"/>
    <n v="9.32"/>
    <n v="8.9"/>
    <n v="3"/>
    <n v="2.4"/>
    <n v="1"/>
    <x v="0"/>
  </r>
  <r>
    <x v="6"/>
    <x v="58"/>
    <x v="2"/>
    <x v="0"/>
    <x v="0"/>
    <n v="30"/>
    <x v="1483"/>
    <n v="72"/>
    <n v="24.38"/>
    <n v="170"/>
    <n v="92"/>
    <n v="14.45"/>
    <x v="1016"/>
    <n v="68"/>
    <n v="5.76"/>
    <n v="9.4"/>
    <n v="4"/>
    <n v="2.54"/>
    <n v="3"/>
    <x v="0"/>
  </r>
  <r>
    <x v="13"/>
    <x v="6"/>
    <x v="1"/>
    <x v="0"/>
    <x v="1"/>
    <n v="0"/>
    <x v="1484"/>
    <n v="98"/>
    <n v="16.510000000000002"/>
    <n v="228"/>
    <n v="131"/>
    <n v="19.38"/>
    <x v="291"/>
    <n v="111"/>
    <n v="10.8"/>
    <n v="10.6"/>
    <n v="3"/>
    <n v="2.86"/>
    <n v="1"/>
    <x v="0"/>
  </r>
  <r>
    <x v="42"/>
    <x v="90"/>
    <x v="0"/>
    <x v="0"/>
    <x v="1"/>
    <n v="0"/>
    <x v="248"/>
    <n v="93"/>
    <n v="16"/>
    <n v="147.6"/>
    <n v="80"/>
    <n v="12.55"/>
    <x v="26"/>
    <n v="85"/>
    <n v="9.61"/>
    <n v="10.1"/>
    <n v="2"/>
    <n v="2.73"/>
    <n v="0"/>
    <x v="0"/>
  </r>
  <r>
    <x v="32"/>
    <x v="168"/>
    <x v="2"/>
    <x v="0"/>
    <x v="1"/>
    <n v="0"/>
    <x v="651"/>
    <n v="95"/>
    <n v="38.47"/>
    <n v="274.3"/>
    <n v="109"/>
    <n v="23.32"/>
    <x v="509"/>
    <n v="119"/>
    <n v="10.92"/>
    <n v="8.1999999999999993"/>
    <n v="3"/>
    <n v="2.21"/>
    <n v="2"/>
    <x v="1"/>
  </r>
  <r>
    <x v="43"/>
    <x v="177"/>
    <x v="0"/>
    <x v="0"/>
    <x v="0"/>
    <n v="27"/>
    <x v="523"/>
    <n v="93"/>
    <n v="32.35"/>
    <n v="249"/>
    <n v="127"/>
    <n v="21.17"/>
    <x v="1343"/>
    <n v="82"/>
    <n v="9.7100000000000009"/>
    <n v="10.6"/>
    <n v="4"/>
    <n v="2.86"/>
    <n v="1"/>
    <x v="0"/>
  </r>
  <r>
    <x v="41"/>
    <x v="126"/>
    <x v="0"/>
    <x v="0"/>
    <x v="1"/>
    <n v="0"/>
    <x v="841"/>
    <n v="114"/>
    <n v="31.52"/>
    <n v="191.4"/>
    <n v="119"/>
    <n v="16.27"/>
    <x v="1061"/>
    <n v="78"/>
    <n v="6.48"/>
    <n v="10"/>
    <n v="11"/>
    <n v="2.7"/>
    <n v="2"/>
    <x v="0"/>
  </r>
  <r>
    <x v="23"/>
    <x v="67"/>
    <x v="0"/>
    <x v="0"/>
    <x v="1"/>
    <n v="0"/>
    <x v="868"/>
    <n v="121"/>
    <n v="30.52"/>
    <n v="191.9"/>
    <n v="131"/>
    <n v="16.309999999999999"/>
    <x v="1436"/>
    <n v="125"/>
    <n v="7.45"/>
    <n v="12"/>
    <n v="4"/>
    <n v="3.24"/>
    <n v="0"/>
    <x v="0"/>
  </r>
  <r>
    <x v="17"/>
    <x v="147"/>
    <x v="1"/>
    <x v="0"/>
    <x v="1"/>
    <n v="0"/>
    <x v="239"/>
    <n v="94"/>
    <n v="26.86"/>
    <n v="207.9"/>
    <n v="100"/>
    <n v="17.670000000000002"/>
    <x v="164"/>
    <n v="120"/>
    <n v="8.57"/>
    <n v="10.1"/>
    <n v="10"/>
    <n v="2.73"/>
    <n v="0"/>
    <x v="0"/>
  </r>
  <r>
    <x v="3"/>
    <x v="67"/>
    <x v="0"/>
    <x v="0"/>
    <x v="1"/>
    <n v="0"/>
    <x v="1029"/>
    <n v="131"/>
    <n v="29.41"/>
    <n v="190.4"/>
    <n v="108"/>
    <n v="16.18"/>
    <x v="958"/>
    <n v="66"/>
    <n v="13.05"/>
    <n v="10.4"/>
    <n v="2"/>
    <n v="2.81"/>
    <n v="0"/>
    <x v="0"/>
  </r>
  <r>
    <x v="17"/>
    <x v="0"/>
    <x v="0"/>
    <x v="0"/>
    <x v="0"/>
    <n v="32"/>
    <x v="277"/>
    <n v="101"/>
    <n v="22.81"/>
    <n v="211.9"/>
    <n v="145"/>
    <n v="18.010000000000002"/>
    <x v="577"/>
    <n v="138"/>
    <n v="7.54"/>
    <n v="8.1999999999999993"/>
    <n v="5"/>
    <n v="2.21"/>
    <n v="1"/>
    <x v="0"/>
  </r>
  <r>
    <x v="7"/>
    <x v="108"/>
    <x v="0"/>
    <x v="0"/>
    <x v="0"/>
    <n v="32"/>
    <x v="54"/>
    <n v="123"/>
    <n v="21.28"/>
    <n v="230.9"/>
    <n v="101"/>
    <n v="19.63"/>
    <x v="1259"/>
    <n v="106"/>
    <n v="8.64"/>
    <n v="12.6"/>
    <n v="9"/>
    <n v="3.4"/>
    <n v="3"/>
    <x v="0"/>
  </r>
  <r>
    <x v="29"/>
    <x v="85"/>
    <x v="0"/>
    <x v="0"/>
    <x v="1"/>
    <n v="0"/>
    <x v="1372"/>
    <n v="111"/>
    <n v="33.299999999999997"/>
    <n v="227"/>
    <n v="108"/>
    <n v="19.3"/>
    <x v="1437"/>
    <n v="113"/>
    <n v="14.09"/>
    <n v="13.2"/>
    <n v="1"/>
    <n v="3.56"/>
    <n v="2"/>
    <x v="0"/>
  </r>
  <r>
    <x v="26"/>
    <x v="69"/>
    <x v="2"/>
    <x v="0"/>
    <x v="0"/>
    <n v="13"/>
    <x v="632"/>
    <n v="61"/>
    <n v="36.409999999999997"/>
    <n v="181.2"/>
    <n v="88"/>
    <n v="15.4"/>
    <x v="747"/>
    <n v="68"/>
    <n v="7.83"/>
    <n v="10.3"/>
    <n v="2"/>
    <n v="2.78"/>
    <n v="0"/>
    <x v="0"/>
  </r>
  <r>
    <x v="41"/>
    <x v="20"/>
    <x v="0"/>
    <x v="0"/>
    <x v="1"/>
    <n v="0"/>
    <x v="307"/>
    <n v="101"/>
    <n v="37.590000000000003"/>
    <n v="236.7"/>
    <n v="65"/>
    <n v="20.12"/>
    <x v="1438"/>
    <n v="137"/>
    <n v="11.35"/>
    <n v="9.5"/>
    <n v="1"/>
    <n v="2.57"/>
    <n v="0"/>
    <x v="0"/>
  </r>
  <r>
    <x v="38"/>
    <x v="115"/>
    <x v="1"/>
    <x v="0"/>
    <x v="0"/>
    <n v="26"/>
    <x v="877"/>
    <n v="100"/>
    <n v="22.44"/>
    <n v="173.3"/>
    <n v="121"/>
    <n v="14.73"/>
    <x v="1237"/>
    <n v="108"/>
    <n v="9.16"/>
    <n v="11.6"/>
    <n v="5"/>
    <n v="3.13"/>
    <n v="1"/>
    <x v="0"/>
  </r>
  <r>
    <x v="23"/>
    <x v="15"/>
    <x v="1"/>
    <x v="0"/>
    <x v="1"/>
    <n v="0"/>
    <x v="128"/>
    <n v="92"/>
    <n v="26.79"/>
    <n v="198.3"/>
    <n v="87"/>
    <n v="16.86"/>
    <x v="1439"/>
    <n v="106"/>
    <n v="16.420000000000002"/>
    <n v="9.1"/>
    <n v="4"/>
    <n v="2.46"/>
    <n v="1"/>
    <x v="0"/>
  </r>
  <r>
    <x v="20"/>
    <x v="28"/>
    <x v="1"/>
    <x v="0"/>
    <x v="0"/>
    <n v="30"/>
    <x v="193"/>
    <n v="71"/>
    <n v="18.75"/>
    <n v="182.4"/>
    <n v="108"/>
    <n v="15.5"/>
    <x v="1382"/>
    <n v="88"/>
    <n v="8.27"/>
    <n v="11"/>
    <n v="8"/>
    <n v="2.97"/>
    <n v="2"/>
    <x v="0"/>
  </r>
  <r>
    <x v="13"/>
    <x v="83"/>
    <x v="0"/>
    <x v="1"/>
    <x v="1"/>
    <n v="0"/>
    <x v="474"/>
    <n v="121"/>
    <n v="27.46"/>
    <n v="192.9"/>
    <n v="137"/>
    <n v="16.399999999999999"/>
    <x v="737"/>
    <n v="96"/>
    <n v="7.57"/>
    <n v="11.2"/>
    <n v="13"/>
    <n v="3.02"/>
    <n v="0"/>
    <x v="0"/>
  </r>
  <r>
    <x v="11"/>
    <x v="156"/>
    <x v="1"/>
    <x v="0"/>
    <x v="0"/>
    <n v="28"/>
    <x v="1077"/>
    <n v="116"/>
    <n v="29.21"/>
    <n v="240.7"/>
    <n v="125"/>
    <n v="20.46"/>
    <x v="610"/>
    <n v="80"/>
    <n v="11.05"/>
    <n v="10.6"/>
    <n v="7"/>
    <n v="2.86"/>
    <n v="1"/>
    <x v="0"/>
  </r>
  <r>
    <x v="48"/>
    <x v="131"/>
    <x v="2"/>
    <x v="0"/>
    <x v="0"/>
    <n v="32"/>
    <x v="419"/>
    <n v="99"/>
    <n v="35.869999999999997"/>
    <n v="155.1"/>
    <n v="89"/>
    <n v="13.18"/>
    <x v="1440"/>
    <n v="96"/>
    <n v="10.57"/>
    <n v="11.4"/>
    <n v="5"/>
    <n v="3.08"/>
    <n v="1"/>
    <x v="0"/>
  </r>
  <r>
    <x v="25"/>
    <x v="85"/>
    <x v="0"/>
    <x v="0"/>
    <x v="1"/>
    <n v="0"/>
    <x v="1391"/>
    <n v="89"/>
    <n v="23.68"/>
    <n v="192.3"/>
    <n v="95"/>
    <n v="16.350000000000001"/>
    <x v="1441"/>
    <n v="75"/>
    <n v="6.8"/>
    <n v="9.3000000000000007"/>
    <n v="3"/>
    <n v="2.5099999999999998"/>
    <n v="7"/>
    <x v="1"/>
  </r>
  <r>
    <x v="20"/>
    <x v="65"/>
    <x v="0"/>
    <x v="0"/>
    <x v="1"/>
    <n v="0"/>
    <x v="1485"/>
    <n v="99"/>
    <n v="49.57"/>
    <n v="221.1"/>
    <n v="93"/>
    <n v="18.79"/>
    <x v="726"/>
    <n v="110"/>
    <n v="10.31"/>
    <n v="14"/>
    <n v="9"/>
    <n v="3.78"/>
    <n v="2"/>
    <x v="1"/>
  </r>
  <r>
    <x v="29"/>
    <x v="83"/>
    <x v="1"/>
    <x v="0"/>
    <x v="1"/>
    <n v="0"/>
    <x v="794"/>
    <n v="110"/>
    <n v="23.63"/>
    <n v="132.9"/>
    <n v="93"/>
    <n v="11.3"/>
    <x v="629"/>
    <n v="120"/>
    <n v="12.24"/>
    <n v="12.1"/>
    <n v="1"/>
    <n v="3.27"/>
    <n v="0"/>
    <x v="0"/>
  </r>
  <r>
    <x v="6"/>
    <x v="147"/>
    <x v="1"/>
    <x v="0"/>
    <x v="1"/>
    <n v="0"/>
    <x v="575"/>
    <n v="125"/>
    <n v="39.92"/>
    <n v="199.2"/>
    <n v="99"/>
    <n v="16.93"/>
    <x v="1127"/>
    <n v="88"/>
    <n v="7.34"/>
    <n v="10"/>
    <n v="1"/>
    <n v="2.7"/>
    <n v="4"/>
    <x v="0"/>
  </r>
  <r>
    <x v="2"/>
    <x v="44"/>
    <x v="1"/>
    <x v="0"/>
    <x v="1"/>
    <n v="0"/>
    <x v="1486"/>
    <n v="83"/>
    <n v="31.89"/>
    <n v="201.4"/>
    <n v="81"/>
    <n v="17.12"/>
    <x v="393"/>
    <n v="79"/>
    <n v="11.89"/>
    <n v="8.8000000000000007"/>
    <n v="1"/>
    <n v="2.38"/>
    <n v="1"/>
    <x v="0"/>
  </r>
  <r>
    <x v="27"/>
    <x v="48"/>
    <x v="0"/>
    <x v="0"/>
    <x v="1"/>
    <n v="0"/>
    <x v="347"/>
    <n v="143"/>
    <n v="27.17"/>
    <n v="210.1"/>
    <n v="93"/>
    <n v="17.86"/>
    <x v="697"/>
    <n v="86"/>
    <n v="7.88"/>
    <n v="13.1"/>
    <n v="7"/>
    <n v="3.54"/>
    <n v="2"/>
    <x v="0"/>
  </r>
  <r>
    <x v="50"/>
    <x v="100"/>
    <x v="1"/>
    <x v="0"/>
    <x v="0"/>
    <n v="33"/>
    <x v="232"/>
    <n v="100"/>
    <n v="30.11"/>
    <n v="194"/>
    <n v="85"/>
    <n v="16.489999999999998"/>
    <x v="942"/>
    <n v="124"/>
    <n v="11.4"/>
    <n v="5.2"/>
    <n v="5"/>
    <n v="1.4"/>
    <n v="1"/>
    <x v="0"/>
  </r>
  <r>
    <x v="4"/>
    <x v="82"/>
    <x v="1"/>
    <x v="0"/>
    <x v="1"/>
    <n v="0"/>
    <x v="89"/>
    <n v="101"/>
    <n v="20.04"/>
    <n v="160.4"/>
    <n v="92"/>
    <n v="13.63"/>
    <x v="437"/>
    <n v="150"/>
    <n v="10.59"/>
    <n v="11.4"/>
    <n v="10"/>
    <n v="3.08"/>
    <n v="0"/>
    <x v="0"/>
  </r>
  <r>
    <x v="25"/>
    <x v="39"/>
    <x v="0"/>
    <x v="0"/>
    <x v="0"/>
    <n v="21"/>
    <x v="1487"/>
    <n v="95"/>
    <n v="42.09"/>
    <n v="256.3"/>
    <n v="150"/>
    <n v="21.79"/>
    <x v="111"/>
    <n v="72"/>
    <n v="7.14"/>
    <n v="10.8"/>
    <n v="6"/>
    <n v="2.92"/>
    <n v="2"/>
    <x v="0"/>
  </r>
  <r>
    <x v="23"/>
    <x v="28"/>
    <x v="1"/>
    <x v="0"/>
    <x v="1"/>
    <n v="0"/>
    <x v="445"/>
    <n v="77"/>
    <n v="28.88"/>
    <n v="138.30000000000001"/>
    <n v="155"/>
    <n v="11.76"/>
    <x v="550"/>
    <n v="105"/>
    <n v="6.42"/>
    <n v="8.5"/>
    <n v="7"/>
    <n v="2.2999999999999998"/>
    <n v="1"/>
    <x v="0"/>
  </r>
  <r>
    <x v="46"/>
    <x v="188"/>
    <x v="0"/>
    <x v="0"/>
    <x v="1"/>
    <n v="0"/>
    <x v="1222"/>
    <n v="120"/>
    <n v="31.45"/>
    <n v="203.7"/>
    <n v="129"/>
    <n v="17.309999999999999"/>
    <x v="439"/>
    <n v="89"/>
    <n v="7.67"/>
    <n v="14.1"/>
    <n v="3"/>
    <n v="3.81"/>
    <n v="3"/>
    <x v="0"/>
  </r>
  <r>
    <x v="3"/>
    <x v="16"/>
    <x v="1"/>
    <x v="0"/>
    <x v="0"/>
    <n v="17"/>
    <x v="1488"/>
    <n v="84"/>
    <n v="34.83"/>
    <n v="201"/>
    <n v="102"/>
    <n v="17.09"/>
    <x v="1322"/>
    <n v="97"/>
    <n v="9.89"/>
    <n v="11.3"/>
    <n v="5"/>
    <n v="3.05"/>
    <n v="0"/>
    <x v="0"/>
  </r>
  <r>
    <x v="50"/>
    <x v="3"/>
    <x v="1"/>
    <x v="0"/>
    <x v="0"/>
    <n v="24"/>
    <x v="341"/>
    <n v="119"/>
    <n v="38.340000000000003"/>
    <n v="182"/>
    <n v="108"/>
    <n v="15.47"/>
    <x v="1274"/>
    <n v="106"/>
    <n v="12.19"/>
    <n v="9.4"/>
    <n v="2"/>
    <n v="2.54"/>
    <n v="3"/>
    <x v="0"/>
  </r>
  <r>
    <x v="9"/>
    <x v="46"/>
    <x v="2"/>
    <x v="0"/>
    <x v="1"/>
    <n v="0"/>
    <x v="860"/>
    <n v="115"/>
    <n v="28.85"/>
    <n v="141.4"/>
    <n v="123"/>
    <n v="12.02"/>
    <x v="276"/>
    <n v="115"/>
    <n v="11.39"/>
    <n v="10.5"/>
    <n v="3"/>
    <n v="2.84"/>
    <n v="4"/>
    <x v="1"/>
  </r>
  <r>
    <x v="1"/>
    <x v="65"/>
    <x v="0"/>
    <x v="0"/>
    <x v="1"/>
    <n v="0"/>
    <x v="1489"/>
    <n v="102"/>
    <n v="40.68"/>
    <n v="223.4"/>
    <n v="127"/>
    <n v="18.989999999999998"/>
    <x v="545"/>
    <n v="104"/>
    <n v="11.31"/>
    <n v="10.6"/>
    <n v="6"/>
    <n v="2.86"/>
    <n v="0"/>
    <x v="0"/>
  </r>
  <r>
    <x v="10"/>
    <x v="108"/>
    <x v="0"/>
    <x v="0"/>
    <x v="1"/>
    <n v="0"/>
    <x v="1490"/>
    <n v="96"/>
    <n v="19.260000000000002"/>
    <n v="197.9"/>
    <n v="89"/>
    <n v="16.82"/>
    <x v="1442"/>
    <n v="93"/>
    <n v="12.8"/>
    <n v="11.7"/>
    <n v="2"/>
    <n v="3.16"/>
    <n v="4"/>
    <x v="1"/>
  </r>
  <r>
    <x v="43"/>
    <x v="128"/>
    <x v="0"/>
    <x v="0"/>
    <x v="1"/>
    <n v="0"/>
    <x v="554"/>
    <n v="100"/>
    <n v="27.52"/>
    <n v="230.1"/>
    <n v="138"/>
    <n v="19.559999999999999"/>
    <x v="1443"/>
    <n v="78"/>
    <n v="6.7"/>
    <n v="10.199999999999999"/>
    <n v="11"/>
    <n v="2.75"/>
    <n v="3"/>
    <x v="0"/>
  </r>
  <r>
    <x v="11"/>
    <x v="85"/>
    <x v="2"/>
    <x v="0"/>
    <x v="0"/>
    <n v="16"/>
    <x v="922"/>
    <n v="110"/>
    <n v="22.66"/>
    <n v="185.7"/>
    <n v="111"/>
    <n v="15.78"/>
    <x v="980"/>
    <n v="113"/>
    <n v="7.27"/>
    <n v="5.6"/>
    <n v="4"/>
    <n v="1.51"/>
    <n v="2"/>
    <x v="0"/>
  </r>
  <r>
    <x v="48"/>
    <x v="65"/>
    <x v="2"/>
    <x v="0"/>
    <x v="0"/>
    <n v="25"/>
    <x v="549"/>
    <n v="88"/>
    <n v="29.02"/>
    <n v="109.9"/>
    <n v="113"/>
    <n v="9.34"/>
    <x v="14"/>
    <n v="99"/>
    <n v="7.46"/>
    <n v="8.6999999999999993"/>
    <n v="1"/>
    <n v="2.35"/>
    <n v="3"/>
    <x v="0"/>
  </r>
  <r>
    <x v="33"/>
    <x v="12"/>
    <x v="0"/>
    <x v="0"/>
    <x v="1"/>
    <n v="0"/>
    <x v="722"/>
    <n v="100"/>
    <n v="54.79"/>
    <n v="230.4"/>
    <n v="135"/>
    <n v="19.579999999999998"/>
    <x v="595"/>
    <n v="104"/>
    <n v="10.87"/>
    <n v="7.8"/>
    <n v="5"/>
    <n v="2.11"/>
    <n v="2"/>
    <x v="1"/>
  </r>
  <r>
    <x v="49"/>
    <x v="5"/>
    <x v="0"/>
    <x v="0"/>
    <x v="1"/>
    <n v="0"/>
    <x v="280"/>
    <n v="74"/>
    <n v="21.15"/>
    <n v="320.89999999999998"/>
    <n v="78"/>
    <n v="27.28"/>
    <x v="1444"/>
    <n v="126"/>
    <n v="7.07"/>
    <n v="10.4"/>
    <n v="4"/>
    <n v="2.81"/>
    <n v="2"/>
    <x v="0"/>
  </r>
  <r>
    <x v="4"/>
    <x v="0"/>
    <x v="0"/>
    <x v="0"/>
    <x v="1"/>
    <n v="0"/>
    <x v="1491"/>
    <n v="94"/>
    <n v="24.97"/>
    <n v="114.3"/>
    <n v="111"/>
    <n v="9.7200000000000006"/>
    <x v="1445"/>
    <n v="97"/>
    <n v="5.15"/>
    <n v="11.4"/>
    <n v="5"/>
    <n v="3.08"/>
    <n v="3"/>
    <x v="0"/>
  </r>
  <r>
    <x v="6"/>
    <x v="64"/>
    <x v="2"/>
    <x v="0"/>
    <x v="1"/>
    <n v="0"/>
    <x v="116"/>
    <n v="123"/>
    <n v="32.74"/>
    <n v="206.4"/>
    <n v="105"/>
    <n v="17.54"/>
    <x v="1446"/>
    <n v="93"/>
    <n v="12.74"/>
    <n v="10.8"/>
    <n v="3"/>
    <n v="2.92"/>
    <n v="1"/>
    <x v="0"/>
  </r>
  <r>
    <x v="1"/>
    <x v="0"/>
    <x v="1"/>
    <x v="0"/>
    <x v="0"/>
    <n v="36"/>
    <x v="1492"/>
    <n v="83"/>
    <n v="16.37"/>
    <n v="179.6"/>
    <n v="91"/>
    <n v="15.27"/>
    <x v="48"/>
    <n v="121"/>
    <n v="7.48"/>
    <n v="10.3"/>
    <n v="2"/>
    <n v="2.78"/>
    <n v="1"/>
    <x v="0"/>
  </r>
  <r>
    <x v="22"/>
    <x v="142"/>
    <x v="2"/>
    <x v="0"/>
    <x v="1"/>
    <n v="0"/>
    <x v="1004"/>
    <n v="96"/>
    <n v="22.42"/>
    <n v="167.6"/>
    <n v="107"/>
    <n v="14.25"/>
    <x v="1447"/>
    <n v="106"/>
    <n v="9.27"/>
    <n v="14.7"/>
    <n v="5"/>
    <n v="3.97"/>
    <n v="3"/>
    <x v="0"/>
  </r>
  <r>
    <x v="5"/>
    <x v="75"/>
    <x v="1"/>
    <x v="0"/>
    <x v="1"/>
    <n v="0"/>
    <x v="505"/>
    <n v="121"/>
    <n v="25.02"/>
    <n v="175.2"/>
    <n v="87"/>
    <n v="14.89"/>
    <x v="1367"/>
    <n v="80"/>
    <n v="6.13"/>
    <n v="13.3"/>
    <n v="3"/>
    <n v="3.59"/>
    <n v="2"/>
    <x v="0"/>
  </r>
  <r>
    <x v="43"/>
    <x v="163"/>
    <x v="0"/>
    <x v="0"/>
    <x v="1"/>
    <n v="0"/>
    <x v="378"/>
    <n v="139"/>
    <n v="24.33"/>
    <n v="239.6"/>
    <n v="88"/>
    <n v="20.37"/>
    <x v="203"/>
    <n v="123"/>
    <n v="9.98"/>
    <n v="7.1"/>
    <n v="5"/>
    <n v="1.92"/>
    <n v="2"/>
    <x v="0"/>
  </r>
  <r>
    <x v="7"/>
    <x v="130"/>
    <x v="1"/>
    <x v="0"/>
    <x v="1"/>
    <n v="0"/>
    <x v="1493"/>
    <n v="127"/>
    <n v="47.67"/>
    <n v="179.4"/>
    <n v="79"/>
    <n v="15.25"/>
    <x v="1448"/>
    <n v="77"/>
    <n v="6.78"/>
    <n v="15.2"/>
    <n v="6"/>
    <n v="4.0999999999999996"/>
    <n v="5"/>
    <x v="0"/>
  </r>
  <r>
    <x v="3"/>
    <x v="67"/>
    <x v="0"/>
    <x v="0"/>
    <x v="0"/>
    <n v="31"/>
    <x v="658"/>
    <n v="85"/>
    <n v="40.32"/>
    <n v="213.1"/>
    <n v="100"/>
    <n v="18.11"/>
    <x v="990"/>
    <n v="87"/>
    <n v="8.67"/>
    <n v="10.7"/>
    <n v="4"/>
    <n v="2.89"/>
    <n v="1"/>
    <x v="0"/>
  </r>
  <r>
    <x v="29"/>
    <x v="11"/>
    <x v="2"/>
    <x v="0"/>
    <x v="1"/>
    <n v="0"/>
    <x v="1143"/>
    <n v="95"/>
    <n v="31.31"/>
    <n v="181.6"/>
    <n v="101"/>
    <n v="15.44"/>
    <x v="1449"/>
    <n v="113"/>
    <n v="6.45"/>
    <n v="12.8"/>
    <n v="4"/>
    <n v="3.46"/>
    <n v="2"/>
    <x v="0"/>
  </r>
  <r>
    <x v="18"/>
    <x v="130"/>
    <x v="0"/>
    <x v="0"/>
    <x v="1"/>
    <n v="0"/>
    <x v="640"/>
    <n v="141"/>
    <n v="18.55"/>
    <n v="187.1"/>
    <n v="140"/>
    <n v="15.9"/>
    <x v="1177"/>
    <n v="100"/>
    <n v="9.75"/>
    <n v="10"/>
    <n v="4"/>
    <n v="2.7"/>
    <n v="3"/>
    <x v="0"/>
  </r>
  <r>
    <x v="21"/>
    <x v="104"/>
    <x v="1"/>
    <x v="0"/>
    <x v="1"/>
    <n v="0"/>
    <x v="486"/>
    <n v="115"/>
    <n v="23.48"/>
    <n v="158.19999999999999"/>
    <n v="82"/>
    <n v="13.45"/>
    <x v="1343"/>
    <n v="118"/>
    <n v="9.7100000000000009"/>
    <n v="10.3"/>
    <n v="2"/>
    <n v="2.78"/>
    <n v="5"/>
    <x v="1"/>
  </r>
  <r>
    <x v="42"/>
    <x v="118"/>
    <x v="2"/>
    <x v="0"/>
    <x v="1"/>
    <n v="0"/>
    <x v="507"/>
    <n v="112"/>
    <n v="26.42"/>
    <n v="290.89999999999998"/>
    <n v="92"/>
    <n v="24.73"/>
    <x v="367"/>
    <n v="91"/>
    <n v="10.28"/>
    <n v="13.9"/>
    <n v="5"/>
    <n v="3.75"/>
    <n v="1"/>
    <x v="0"/>
  </r>
  <r>
    <x v="36"/>
    <x v="86"/>
    <x v="0"/>
    <x v="0"/>
    <x v="1"/>
    <n v="0"/>
    <x v="1241"/>
    <n v="91"/>
    <n v="41.7"/>
    <n v="122.9"/>
    <n v="130"/>
    <n v="10.45"/>
    <x v="367"/>
    <n v="102"/>
    <n v="10.28"/>
    <n v="8.5"/>
    <n v="4"/>
    <n v="2.2999999999999998"/>
    <n v="4"/>
    <x v="0"/>
  </r>
  <r>
    <x v="34"/>
    <x v="37"/>
    <x v="0"/>
    <x v="1"/>
    <x v="1"/>
    <n v="0"/>
    <x v="227"/>
    <n v="97"/>
    <n v="35"/>
    <n v="277.39999999999998"/>
    <n v="117"/>
    <n v="23.58"/>
    <x v="618"/>
    <n v="139"/>
    <n v="9.09"/>
    <n v="11"/>
    <n v="2"/>
    <n v="2.97"/>
    <n v="0"/>
    <x v="1"/>
  </r>
  <r>
    <x v="41"/>
    <x v="80"/>
    <x v="1"/>
    <x v="0"/>
    <x v="1"/>
    <n v="0"/>
    <x v="1412"/>
    <n v="112"/>
    <n v="37.72"/>
    <n v="278.2"/>
    <n v="122"/>
    <n v="23.65"/>
    <x v="1450"/>
    <n v="85"/>
    <n v="12.96"/>
    <n v="7.1"/>
    <n v="5"/>
    <n v="1.92"/>
    <n v="0"/>
    <x v="1"/>
  </r>
  <r>
    <x v="36"/>
    <x v="200"/>
    <x v="0"/>
    <x v="0"/>
    <x v="1"/>
    <n v="0"/>
    <x v="23"/>
    <n v="100"/>
    <n v="32.299999999999997"/>
    <n v="246.6"/>
    <n v="78"/>
    <n v="20.96"/>
    <x v="1225"/>
    <n v="107"/>
    <n v="13.69"/>
    <n v="9.5"/>
    <n v="4"/>
    <n v="2.57"/>
    <n v="1"/>
    <x v="0"/>
  </r>
  <r>
    <x v="17"/>
    <x v="60"/>
    <x v="0"/>
    <x v="0"/>
    <x v="1"/>
    <n v="0"/>
    <x v="1125"/>
    <n v="111"/>
    <n v="37.54"/>
    <n v="156.19999999999999"/>
    <n v="67"/>
    <n v="13.28"/>
    <x v="287"/>
    <n v="89"/>
    <n v="8.4600000000000009"/>
    <n v="10.5"/>
    <n v="4"/>
    <n v="2.84"/>
    <n v="2"/>
    <x v="0"/>
  </r>
  <r>
    <x v="49"/>
    <x v="15"/>
    <x v="0"/>
    <x v="0"/>
    <x v="0"/>
    <n v="47"/>
    <x v="1494"/>
    <n v="117"/>
    <n v="29.53"/>
    <n v="204"/>
    <n v="114"/>
    <n v="17.34"/>
    <x v="1277"/>
    <n v="94"/>
    <n v="7.86"/>
    <n v="6.3"/>
    <n v="3"/>
    <n v="1.7"/>
    <n v="2"/>
    <x v="0"/>
  </r>
  <r>
    <x v="47"/>
    <x v="106"/>
    <x v="1"/>
    <x v="0"/>
    <x v="1"/>
    <n v="0"/>
    <x v="692"/>
    <n v="94"/>
    <n v="19.52"/>
    <n v="150"/>
    <n v="104"/>
    <n v="12.75"/>
    <x v="1405"/>
    <n v="119"/>
    <n v="12.09"/>
    <n v="9.6"/>
    <n v="4"/>
    <n v="2.59"/>
    <n v="2"/>
    <x v="0"/>
  </r>
  <r>
    <x v="7"/>
    <x v="32"/>
    <x v="1"/>
    <x v="0"/>
    <x v="1"/>
    <n v="0"/>
    <x v="1495"/>
    <n v="97"/>
    <n v="19.350000000000001"/>
    <n v="192.3"/>
    <n v="97"/>
    <n v="16.350000000000001"/>
    <x v="1364"/>
    <n v="89"/>
    <n v="9.67"/>
    <n v="10.4"/>
    <n v="1"/>
    <n v="2.81"/>
    <n v="3"/>
    <x v="0"/>
  </r>
  <r>
    <x v="25"/>
    <x v="76"/>
    <x v="0"/>
    <x v="1"/>
    <x v="1"/>
    <n v="0"/>
    <x v="879"/>
    <n v="60"/>
    <n v="24.34"/>
    <n v="179.5"/>
    <n v="159"/>
    <n v="15.26"/>
    <x v="319"/>
    <n v="122"/>
    <n v="7.73"/>
    <n v="6.2"/>
    <n v="4"/>
    <n v="1.67"/>
    <n v="4"/>
    <x v="1"/>
  </r>
  <r>
    <x v="8"/>
    <x v="111"/>
    <x v="0"/>
    <x v="0"/>
    <x v="1"/>
    <n v="0"/>
    <x v="1496"/>
    <n v="111"/>
    <n v="31.35"/>
    <n v="203.8"/>
    <n v="110"/>
    <n v="17.32"/>
    <x v="459"/>
    <n v="100"/>
    <n v="10.68"/>
    <n v="9.3000000000000007"/>
    <n v="5"/>
    <n v="2.5099999999999998"/>
    <n v="3"/>
    <x v="0"/>
  </r>
  <r>
    <x v="21"/>
    <x v="106"/>
    <x v="1"/>
    <x v="0"/>
    <x v="1"/>
    <n v="0"/>
    <x v="981"/>
    <n v="99"/>
    <n v="38.08"/>
    <n v="210.7"/>
    <n v="80"/>
    <n v="17.91"/>
    <x v="1380"/>
    <n v="75"/>
    <n v="10.44"/>
    <n v="2.1"/>
    <n v="5"/>
    <n v="0.56999999999999995"/>
    <n v="0"/>
    <x v="0"/>
  </r>
  <r>
    <x v="37"/>
    <x v="88"/>
    <x v="2"/>
    <x v="0"/>
    <x v="1"/>
    <n v="0"/>
    <x v="591"/>
    <n v="95"/>
    <n v="36.75"/>
    <n v="185.7"/>
    <n v="105"/>
    <n v="15.78"/>
    <x v="1004"/>
    <n v="143"/>
    <n v="13.5"/>
    <n v="10"/>
    <n v="5"/>
    <n v="2.7"/>
    <n v="2"/>
    <x v="0"/>
  </r>
  <r>
    <x v="30"/>
    <x v="40"/>
    <x v="0"/>
    <x v="0"/>
    <x v="1"/>
    <n v="0"/>
    <x v="112"/>
    <n v="121"/>
    <n v="22.08"/>
    <n v="230.1"/>
    <n v="105"/>
    <n v="19.559999999999999"/>
    <x v="122"/>
    <n v="123"/>
    <n v="6.32"/>
    <n v="13.3"/>
    <n v="3"/>
    <n v="3.59"/>
    <n v="0"/>
    <x v="0"/>
  </r>
  <r>
    <x v="28"/>
    <x v="36"/>
    <x v="0"/>
    <x v="0"/>
    <x v="1"/>
    <n v="0"/>
    <x v="222"/>
    <n v="97"/>
    <n v="34.75"/>
    <n v="273.2"/>
    <n v="128"/>
    <n v="23.22"/>
    <x v="373"/>
    <n v="118"/>
    <n v="8.08"/>
    <n v="11"/>
    <n v="5"/>
    <n v="2.97"/>
    <n v="1"/>
    <x v="0"/>
  </r>
  <r>
    <x v="26"/>
    <x v="75"/>
    <x v="1"/>
    <x v="0"/>
    <x v="0"/>
    <n v="44"/>
    <x v="400"/>
    <n v="101"/>
    <n v="36.82"/>
    <n v="173.1"/>
    <n v="98"/>
    <n v="14.71"/>
    <x v="1451"/>
    <n v="95"/>
    <n v="10.89"/>
    <n v="9.1"/>
    <n v="3"/>
    <n v="2.46"/>
    <n v="1"/>
    <x v="0"/>
  </r>
  <r>
    <x v="21"/>
    <x v="153"/>
    <x v="2"/>
    <x v="0"/>
    <x v="1"/>
    <n v="0"/>
    <x v="426"/>
    <n v="93"/>
    <n v="38.78"/>
    <n v="136.4"/>
    <n v="106"/>
    <n v="11.59"/>
    <x v="321"/>
    <n v="107"/>
    <n v="8.8800000000000008"/>
    <n v="9"/>
    <n v="2"/>
    <n v="2.4300000000000002"/>
    <n v="1"/>
    <x v="0"/>
  </r>
  <r>
    <x v="14"/>
    <x v="197"/>
    <x v="0"/>
    <x v="0"/>
    <x v="1"/>
    <n v="0"/>
    <x v="1423"/>
    <n v="110"/>
    <n v="38.4"/>
    <n v="299.10000000000002"/>
    <n v="86"/>
    <n v="25.42"/>
    <x v="1452"/>
    <n v="81"/>
    <n v="11.31"/>
    <n v="11.2"/>
    <n v="4"/>
    <n v="3.02"/>
    <n v="1"/>
    <x v="1"/>
  </r>
  <r>
    <x v="12"/>
    <x v="26"/>
    <x v="0"/>
    <x v="0"/>
    <x v="1"/>
    <n v="0"/>
    <x v="1497"/>
    <n v="115"/>
    <n v="17.600000000000001"/>
    <n v="117.9"/>
    <n v="102"/>
    <n v="10.02"/>
    <x v="1374"/>
    <n v="94"/>
    <n v="9.0500000000000007"/>
    <n v="12"/>
    <n v="3"/>
    <n v="3.24"/>
    <n v="4"/>
    <x v="1"/>
  </r>
  <r>
    <x v="49"/>
    <x v="93"/>
    <x v="0"/>
    <x v="0"/>
    <x v="1"/>
    <n v="0"/>
    <x v="977"/>
    <n v="70"/>
    <n v="19.64"/>
    <n v="252.2"/>
    <n v="143"/>
    <n v="21.44"/>
    <x v="71"/>
    <n v="91"/>
    <n v="9.4"/>
    <n v="7.5"/>
    <n v="6"/>
    <n v="2.0299999999999998"/>
    <n v="0"/>
    <x v="0"/>
  </r>
  <r>
    <x v="21"/>
    <x v="108"/>
    <x v="1"/>
    <x v="0"/>
    <x v="1"/>
    <n v="0"/>
    <x v="1086"/>
    <n v="125"/>
    <n v="37.200000000000003"/>
    <n v="148.30000000000001"/>
    <n v="102"/>
    <n v="12.61"/>
    <x v="1047"/>
    <n v="97"/>
    <n v="12.5"/>
    <n v="9.6999999999999993"/>
    <n v="6"/>
    <n v="2.62"/>
    <n v="1"/>
    <x v="0"/>
  </r>
  <r>
    <x v="19"/>
    <x v="70"/>
    <x v="2"/>
    <x v="0"/>
    <x v="1"/>
    <n v="0"/>
    <x v="1498"/>
    <n v="67"/>
    <n v="38.049999999999997"/>
    <n v="244.8"/>
    <n v="74"/>
    <n v="20.81"/>
    <x v="1453"/>
    <n v="156"/>
    <n v="10.07"/>
    <n v="12.3"/>
    <n v="5"/>
    <n v="3.32"/>
    <n v="3"/>
    <x v="0"/>
  </r>
  <r>
    <x v="27"/>
    <x v="139"/>
    <x v="0"/>
    <x v="0"/>
    <x v="1"/>
    <n v="0"/>
    <x v="1499"/>
    <n v="71"/>
    <n v="24.45"/>
    <n v="184"/>
    <n v="131"/>
    <n v="15.64"/>
    <x v="1454"/>
    <n v="132"/>
    <n v="12.4"/>
    <n v="12.9"/>
    <n v="4"/>
    <n v="3.48"/>
    <n v="3"/>
    <x v="0"/>
  </r>
  <r>
    <x v="18"/>
    <x v="25"/>
    <x v="1"/>
    <x v="0"/>
    <x v="0"/>
    <n v="43"/>
    <x v="1500"/>
    <n v="123"/>
    <n v="5.08"/>
    <n v="129.1"/>
    <n v="117"/>
    <n v="10.97"/>
    <x v="1455"/>
    <n v="105"/>
    <n v="14.67"/>
    <n v="8.6"/>
    <n v="6"/>
    <n v="2.3199999999999998"/>
    <n v="2"/>
    <x v="0"/>
  </r>
  <r>
    <x v="24"/>
    <x v="97"/>
    <x v="2"/>
    <x v="0"/>
    <x v="0"/>
    <n v="28"/>
    <x v="1501"/>
    <n v="121"/>
    <n v="47.04"/>
    <n v="203.7"/>
    <n v="99"/>
    <n v="17.309999999999999"/>
    <x v="24"/>
    <n v="88"/>
    <n v="11.08"/>
    <n v="8.3000000000000007"/>
    <n v="3"/>
    <n v="2.2400000000000002"/>
    <n v="0"/>
    <x v="0"/>
  </r>
  <r>
    <x v="36"/>
    <x v="2"/>
    <x v="1"/>
    <x v="0"/>
    <x v="0"/>
    <n v="41"/>
    <x v="932"/>
    <n v="102"/>
    <n v="26.16"/>
    <n v="140.69999999999999"/>
    <n v="117"/>
    <n v="11.96"/>
    <x v="1456"/>
    <n v="101"/>
    <n v="9.8000000000000007"/>
    <n v="12.8"/>
    <n v="5"/>
    <n v="3.46"/>
    <n v="1"/>
    <x v="0"/>
  </r>
  <r>
    <x v="5"/>
    <x v="75"/>
    <x v="0"/>
    <x v="0"/>
    <x v="1"/>
    <n v="0"/>
    <x v="740"/>
    <n v="128"/>
    <n v="32.39"/>
    <n v="205.5"/>
    <n v="103"/>
    <n v="17.47"/>
    <x v="1457"/>
    <n v="63"/>
    <n v="5.88"/>
    <n v="13.8"/>
    <n v="5"/>
    <n v="3.73"/>
    <n v="0"/>
    <x v="0"/>
  </r>
  <r>
    <x v="30"/>
    <x v="77"/>
    <x v="1"/>
    <x v="0"/>
    <x v="1"/>
    <n v="0"/>
    <x v="116"/>
    <n v="102"/>
    <n v="32.74"/>
    <n v="178.9"/>
    <n v="118"/>
    <n v="15.21"/>
    <x v="542"/>
    <n v="74"/>
    <n v="9.66"/>
    <n v="9.4"/>
    <n v="4"/>
    <n v="2.54"/>
    <n v="1"/>
    <x v="0"/>
  </r>
  <r>
    <x v="29"/>
    <x v="4"/>
    <x v="1"/>
    <x v="0"/>
    <x v="1"/>
    <n v="0"/>
    <x v="515"/>
    <n v="74"/>
    <n v="36.65"/>
    <n v="192.9"/>
    <n v="98"/>
    <n v="16.399999999999999"/>
    <x v="1061"/>
    <n v="103"/>
    <n v="6.48"/>
    <n v="10.1"/>
    <n v="4"/>
    <n v="2.73"/>
    <n v="5"/>
    <x v="0"/>
  </r>
  <r>
    <x v="6"/>
    <x v="143"/>
    <x v="0"/>
    <x v="0"/>
    <x v="1"/>
    <n v="0"/>
    <x v="172"/>
    <n v="100"/>
    <n v="30.6"/>
    <n v="229"/>
    <n v="103"/>
    <n v="19.47"/>
    <x v="1063"/>
    <n v="105"/>
    <n v="6.27"/>
    <n v="7.8"/>
    <n v="8"/>
    <n v="2.11"/>
    <n v="3"/>
    <x v="0"/>
  </r>
  <r>
    <x v="40"/>
    <x v="11"/>
    <x v="2"/>
    <x v="0"/>
    <x v="1"/>
    <n v="0"/>
    <x v="1044"/>
    <n v="116"/>
    <n v="26.74"/>
    <n v="197.5"/>
    <n v="77"/>
    <n v="16.79"/>
    <x v="497"/>
    <n v="111"/>
    <n v="5.77"/>
    <n v="8.4"/>
    <n v="4"/>
    <n v="2.27"/>
    <n v="2"/>
    <x v="0"/>
  </r>
  <r>
    <x v="33"/>
    <x v="145"/>
    <x v="0"/>
    <x v="0"/>
    <x v="1"/>
    <n v="0"/>
    <x v="527"/>
    <n v="88"/>
    <n v="33.409999999999997"/>
    <n v="158.6"/>
    <n v="129"/>
    <n v="13.48"/>
    <x v="1458"/>
    <n v="118"/>
    <n v="12.12"/>
    <n v="6.8"/>
    <n v="3"/>
    <n v="1.84"/>
    <n v="0"/>
    <x v="0"/>
  </r>
  <r>
    <x v="6"/>
    <x v="15"/>
    <x v="0"/>
    <x v="0"/>
    <x v="1"/>
    <n v="0"/>
    <x v="355"/>
    <n v="130"/>
    <n v="40.85"/>
    <n v="162.5"/>
    <n v="83"/>
    <n v="13.81"/>
    <x v="1380"/>
    <n v="136"/>
    <n v="10.44"/>
    <n v="11.9"/>
    <n v="3"/>
    <n v="3.21"/>
    <n v="0"/>
    <x v="0"/>
  </r>
  <r>
    <x v="17"/>
    <x v="65"/>
    <x v="0"/>
    <x v="0"/>
    <x v="1"/>
    <n v="0"/>
    <x v="284"/>
    <n v="126"/>
    <n v="32.86"/>
    <n v="154.69999999999999"/>
    <n v="85"/>
    <n v="13.15"/>
    <x v="1459"/>
    <n v="98"/>
    <n v="7.87"/>
    <n v="9.4"/>
    <n v="6"/>
    <n v="2.54"/>
    <n v="3"/>
    <x v="0"/>
  </r>
  <r>
    <x v="6"/>
    <x v="142"/>
    <x v="1"/>
    <x v="0"/>
    <x v="0"/>
    <n v="39"/>
    <x v="1421"/>
    <n v="40"/>
    <n v="36.020000000000003"/>
    <n v="274.39999999999998"/>
    <n v="76"/>
    <n v="23.32"/>
    <x v="779"/>
    <n v="139"/>
    <n v="9.4700000000000006"/>
    <n v="5.4"/>
    <n v="4"/>
    <n v="1.46"/>
    <n v="1"/>
    <x v="0"/>
  </r>
  <r>
    <x v="34"/>
    <x v="14"/>
    <x v="2"/>
    <x v="1"/>
    <x v="1"/>
    <n v="0"/>
    <x v="337"/>
    <n v="110"/>
    <n v="41.96"/>
    <n v="206.3"/>
    <n v="63"/>
    <n v="17.54"/>
    <x v="350"/>
    <n v="123"/>
    <n v="9.3800000000000008"/>
    <n v="13.2"/>
    <n v="5"/>
    <n v="3.56"/>
    <n v="0"/>
    <x v="1"/>
  </r>
  <r>
    <x v="12"/>
    <x v="78"/>
    <x v="0"/>
    <x v="0"/>
    <x v="1"/>
    <n v="0"/>
    <x v="918"/>
    <n v="151"/>
    <n v="29.7"/>
    <n v="148"/>
    <n v="56"/>
    <n v="12.58"/>
    <x v="795"/>
    <n v="109"/>
    <n v="7.57"/>
    <n v="15.8"/>
    <n v="3"/>
    <n v="4.2699999999999996"/>
    <n v="6"/>
    <x v="1"/>
  </r>
  <r>
    <x v="49"/>
    <x v="137"/>
    <x v="0"/>
    <x v="0"/>
    <x v="1"/>
    <n v="0"/>
    <x v="1502"/>
    <n v="83"/>
    <n v="40.799999999999997"/>
    <n v="134.1"/>
    <n v="106"/>
    <n v="11.4"/>
    <x v="443"/>
    <n v="84"/>
    <n v="8.51"/>
    <n v="9.3000000000000007"/>
    <n v="2"/>
    <n v="2.5099999999999998"/>
    <n v="0"/>
    <x v="1"/>
  </r>
  <r>
    <x v="2"/>
    <x v="104"/>
    <x v="2"/>
    <x v="0"/>
    <x v="0"/>
    <n v="37"/>
    <x v="1503"/>
    <n v="76"/>
    <n v="30.8"/>
    <n v="177.6"/>
    <n v="98"/>
    <n v="15.1"/>
    <x v="1460"/>
    <n v="136"/>
    <n v="10.26"/>
    <n v="5"/>
    <n v="3"/>
    <n v="1.35"/>
    <n v="2"/>
    <x v="0"/>
  </r>
  <r>
    <x v="9"/>
    <x v="105"/>
    <x v="0"/>
    <x v="0"/>
    <x v="1"/>
    <n v="0"/>
    <x v="1504"/>
    <n v="67"/>
    <n v="19.329999999999998"/>
    <n v="165.1"/>
    <n v="127"/>
    <n v="14.03"/>
    <x v="1010"/>
    <n v="142"/>
    <n v="6.37"/>
    <n v="10.8"/>
    <n v="3"/>
    <n v="2.92"/>
    <n v="1"/>
    <x v="0"/>
  </r>
  <r>
    <x v="12"/>
    <x v="16"/>
    <x v="2"/>
    <x v="0"/>
    <x v="0"/>
    <n v="29"/>
    <x v="1110"/>
    <n v="89"/>
    <n v="35.89"/>
    <n v="223.5"/>
    <n v="97"/>
    <n v="19"/>
    <x v="1461"/>
    <n v="106"/>
    <n v="6.68"/>
    <n v="9.6999999999999993"/>
    <n v="9"/>
    <n v="2.62"/>
    <n v="2"/>
    <x v="0"/>
  </r>
  <r>
    <x v="32"/>
    <x v="150"/>
    <x v="0"/>
    <x v="0"/>
    <x v="1"/>
    <n v="0"/>
    <x v="1505"/>
    <n v="107"/>
    <n v="42.06"/>
    <n v="175.9"/>
    <n v="76"/>
    <n v="14.95"/>
    <x v="247"/>
    <n v="90"/>
    <n v="12.93"/>
    <n v="11.3"/>
    <n v="2"/>
    <n v="3.05"/>
    <n v="0"/>
    <x v="0"/>
  </r>
  <r>
    <x v="29"/>
    <x v="101"/>
    <x v="0"/>
    <x v="0"/>
    <x v="0"/>
    <n v="32"/>
    <x v="51"/>
    <n v="63"/>
    <n v="22.3"/>
    <n v="227.4"/>
    <n v="125"/>
    <n v="19.329999999999998"/>
    <x v="1462"/>
    <n v="105"/>
    <n v="8.0500000000000007"/>
    <n v="12.8"/>
    <n v="2"/>
    <n v="3.46"/>
    <n v="2"/>
    <x v="0"/>
  </r>
  <r>
    <x v="34"/>
    <x v="153"/>
    <x v="2"/>
    <x v="0"/>
    <x v="1"/>
    <n v="0"/>
    <x v="461"/>
    <n v="84"/>
    <n v="27.44"/>
    <n v="163.6"/>
    <n v="88"/>
    <n v="13.91"/>
    <x v="751"/>
    <n v="121"/>
    <n v="6.89"/>
    <n v="11.8"/>
    <n v="5"/>
    <n v="3.19"/>
    <n v="1"/>
    <x v="0"/>
  </r>
  <r>
    <x v="35"/>
    <x v="33"/>
    <x v="1"/>
    <x v="0"/>
    <x v="0"/>
    <n v="32"/>
    <x v="1421"/>
    <n v="120"/>
    <n v="36.020000000000003"/>
    <n v="202.9"/>
    <n v="136"/>
    <n v="17.25"/>
    <x v="26"/>
    <n v="95"/>
    <n v="9.61"/>
    <n v="8.8000000000000007"/>
    <n v="5"/>
    <n v="2.38"/>
    <n v="1"/>
    <x v="0"/>
  </r>
  <r>
    <x v="34"/>
    <x v="118"/>
    <x v="2"/>
    <x v="0"/>
    <x v="1"/>
    <n v="0"/>
    <x v="441"/>
    <n v="120"/>
    <n v="27.27"/>
    <n v="285.89999999999998"/>
    <n v="104"/>
    <n v="24.3"/>
    <x v="384"/>
    <n v="85"/>
    <n v="8.2100000000000009"/>
    <n v="6.9"/>
    <n v="4"/>
    <n v="1.86"/>
    <n v="3"/>
    <x v="0"/>
  </r>
  <r>
    <x v="48"/>
    <x v="34"/>
    <x v="2"/>
    <x v="0"/>
    <x v="0"/>
    <n v="40"/>
    <x v="1247"/>
    <n v="101"/>
    <n v="39.22"/>
    <n v="256.8"/>
    <n v="88"/>
    <n v="21.83"/>
    <x v="74"/>
    <n v="92"/>
    <n v="11.88"/>
    <n v="6.4"/>
    <n v="3"/>
    <n v="1.73"/>
    <n v="1"/>
    <x v="0"/>
  </r>
  <r>
    <x v="12"/>
    <x v="102"/>
    <x v="1"/>
    <x v="0"/>
    <x v="1"/>
    <n v="0"/>
    <x v="1292"/>
    <n v="96"/>
    <n v="39.54"/>
    <n v="253.4"/>
    <n v="117"/>
    <n v="21.54"/>
    <x v="134"/>
    <n v="101"/>
    <n v="6.93"/>
    <n v="10.5"/>
    <n v="9"/>
    <n v="2.84"/>
    <n v="1"/>
    <x v="0"/>
  </r>
  <r>
    <x v="42"/>
    <x v="18"/>
    <x v="1"/>
    <x v="0"/>
    <x v="1"/>
    <n v="0"/>
    <x v="1506"/>
    <n v="90"/>
    <n v="50.1"/>
    <n v="294.60000000000002"/>
    <n v="72"/>
    <n v="25.04"/>
    <x v="167"/>
    <n v="121"/>
    <n v="11.7"/>
    <n v="10.8"/>
    <n v="3"/>
    <n v="2.92"/>
    <n v="1"/>
    <x v="1"/>
  </r>
  <r>
    <x v="34"/>
    <x v="118"/>
    <x v="2"/>
    <x v="0"/>
    <x v="1"/>
    <n v="0"/>
    <x v="905"/>
    <n v="107"/>
    <n v="22.68"/>
    <n v="223.9"/>
    <n v="117"/>
    <n v="19.03"/>
    <x v="1250"/>
    <n v="85"/>
    <n v="8.1199999999999992"/>
    <n v="10.199999999999999"/>
    <n v="13"/>
    <n v="2.75"/>
    <n v="1"/>
    <x v="0"/>
  </r>
  <r>
    <x v="38"/>
    <x v="67"/>
    <x v="1"/>
    <x v="0"/>
    <x v="0"/>
    <n v="22"/>
    <x v="1507"/>
    <n v="123"/>
    <n v="52.05"/>
    <n v="189.7"/>
    <n v="83"/>
    <n v="16.12"/>
    <x v="1039"/>
    <n v="107"/>
    <n v="10.81"/>
    <n v="11.7"/>
    <n v="2"/>
    <n v="3.16"/>
    <n v="0"/>
    <x v="0"/>
  </r>
  <r>
    <x v="40"/>
    <x v="134"/>
    <x v="0"/>
    <x v="0"/>
    <x v="1"/>
    <n v="0"/>
    <x v="784"/>
    <n v="135"/>
    <n v="40.26"/>
    <n v="186.4"/>
    <n v="87"/>
    <n v="15.84"/>
    <x v="490"/>
    <n v="112"/>
    <n v="5.71"/>
    <n v="10.4"/>
    <n v="5"/>
    <n v="2.81"/>
    <n v="2"/>
    <x v="0"/>
  </r>
  <r>
    <x v="46"/>
    <x v="67"/>
    <x v="2"/>
    <x v="1"/>
    <x v="1"/>
    <n v="0"/>
    <x v="301"/>
    <n v="114"/>
    <n v="28.63"/>
    <n v="276"/>
    <n v="127"/>
    <n v="23.46"/>
    <x v="601"/>
    <n v="48"/>
    <n v="8.83"/>
    <n v="11.4"/>
    <n v="3"/>
    <n v="3.08"/>
    <n v="1"/>
    <x v="0"/>
  </r>
  <r>
    <x v="12"/>
    <x v="78"/>
    <x v="0"/>
    <x v="0"/>
    <x v="1"/>
    <n v="0"/>
    <x v="1508"/>
    <n v="134"/>
    <n v="12.05"/>
    <n v="134.5"/>
    <n v="112"/>
    <n v="11.43"/>
    <x v="313"/>
    <n v="164"/>
    <n v="7.6"/>
    <n v="12"/>
    <n v="6"/>
    <n v="3.24"/>
    <n v="2"/>
    <x v="0"/>
  </r>
  <r>
    <x v="26"/>
    <x v="67"/>
    <x v="0"/>
    <x v="0"/>
    <x v="1"/>
    <n v="0"/>
    <x v="1211"/>
    <n v="141"/>
    <n v="25.86"/>
    <n v="215.5"/>
    <n v="107"/>
    <n v="18.32"/>
    <x v="1463"/>
    <n v="111"/>
    <n v="11.81"/>
    <n v="12"/>
    <n v="7"/>
    <n v="3.24"/>
    <n v="1"/>
    <x v="0"/>
  </r>
  <r>
    <x v="2"/>
    <x v="44"/>
    <x v="2"/>
    <x v="1"/>
    <x v="1"/>
    <n v="0"/>
    <x v="610"/>
    <n v="79"/>
    <n v="30.75"/>
    <n v="194.9"/>
    <n v="83"/>
    <n v="16.57"/>
    <x v="502"/>
    <n v="109"/>
    <n v="8.9"/>
    <n v="8.8000000000000007"/>
    <n v="9"/>
    <n v="2.38"/>
    <n v="3"/>
    <x v="0"/>
  </r>
  <r>
    <x v="6"/>
    <x v="172"/>
    <x v="2"/>
    <x v="0"/>
    <x v="0"/>
    <n v="31"/>
    <x v="11"/>
    <n v="84"/>
    <n v="26.62"/>
    <n v="161.5"/>
    <n v="96"/>
    <n v="13.73"/>
    <x v="1464"/>
    <n v="107"/>
    <n v="13.26"/>
    <n v="9.4"/>
    <n v="6"/>
    <n v="2.54"/>
    <n v="1"/>
    <x v="0"/>
  </r>
  <r>
    <x v="32"/>
    <x v="208"/>
    <x v="2"/>
    <x v="0"/>
    <x v="0"/>
    <n v="24"/>
    <x v="1358"/>
    <n v="85"/>
    <n v="30.69"/>
    <n v="224.1"/>
    <n v="92"/>
    <n v="19.05"/>
    <x v="765"/>
    <n v="103"/>
    <n v="9.26"/>
    <n v="2.4"/>
    <n v="3"/>
    <n v="0.65"/>
    <n v="0"/>
    <x v="0"/>
  </r>
  <r>
    <x v="45"/>
    <x v="180"/>
    <x v="2"/>
    <x v="0"/>
    <x v="0"/>
    <n v="30"/>
    <x v="1509"/>
    <n v="100"/>
    <n v="40.6"/>
    <n v="230"/>
    <n v="121"/>
    <n v="19.55"/>
    <x v="257"/>
    <n v="66"/>
    <n v="9.2799999999999994"/>
    <n v="13.2"/>
    <n v="8"/>
    <n v="3.56"/>
    <n v="1"/>
    <x v="0"/>
  </r>
  <r>
    <x v="33"/>
    <x v="130"/>
    <x v="0"/>
    <x v="0"/>
    <x v="0"/>
    <n v="18"/>
    <x v="538"/>
    <n v="66"/>
    <n v="30.96"/>
    <n v="213.6"/>
    <n v="65"/>
    <n v="18.16"/>
    <x v="630"/>
    <n v="108"/>
    <n v="8.69"/>
    <n v="13.4"/>
    <n v="9"/>
    <n v="3.62"/>
    <n v="2"/>
    <x v="0"/>
  </r>
  <r>
    <x v="11"/>
    <x v="50"/>
    <x v="0"/>
    <x v="0"/>
    <x v="0"/>
    <n v="35"/>
    <x v="820"/>
    <n v="72"/>
    <n v="23.73"/>
    <n v="332.8"/>
    <n v="170"/>
    <n v="28.29"/>
    <x v="237"/>
    <n v="105"/>
    <n v="9.6199999999999992"/>
    <n v="8.8000000000000007"/>
    <n v="2"/>
    <n v="2.38"/>
    <n v="2"/>
    <x v="0"/>
  </r>
  <r>
    <x v="26"/>
    <x v="205"/>
    <x v="1"/>
    <x v="0"/>
    <x v="0"/>
    <n v="12"/>
    <x v="110"/>
    <n v="76"/>
    <n v="34.049999999999997"/>
    <n v="253.6"/>
    <n v="105"/>
    <n v="21.56"/>
    <x v="1465"/>
    <n v="93"/>
    <n v="6.72"/>
    <n v="10.199999999999999"/>
    <n v="5"/>
    <n v="2.75"/>
    <n v="0"/>
    <x v="0"/>
  </r>
  <r>
    <x v="18"/>
    <x v="105"/>
    <x v="1"/>
    <x v="0"/>
    <x v="1"/>
    <n v="0"/>
    <x v="334"/>
    <n v="94"/>
    <n v="26.1"/>
    <n v="251.7"/>
    <n v="118"/>
    <n v="21.39"/>
    <x v="544"/>
    <n v="99"/>
    <n v="8.1999999999999993"/>
    <n v="8.5"/>
    <n v="6"/>
    <n v="2.2999999999999998"/>
    <n v="1"/>
    <x v="0"/>
  </r>
  <r>
    <x v="30"/>
    <x v="72"/>
    <x v="0"/>
    <x v="1"/>
    <x v="0"/>
    <n v="29"/>
    <x v="454"/>
    <n v="119"/>
    <n v="21.79"/>
    <n v="171.7"/>
    <n v="83"/>
    <n v="14.59"/>
    <x v="1050"/>
    <n v="114"/>
    <n v="11.29"/>
    <n v="11.7"/>
    <n v="6"/>
    <n v="3.16"/>
    <n v="3"/>
    <x v="0"/>
  </r>
  <r>
    <x v="33"/>
    <x v="77"/>
    <x v="1"/>
    <x v="0"/>
    <x v="1"/>
    <n v="0"/>
    <x v="297"/>
    <n v="145"/>
    <n v="27.12"/>
    <n v="202.3"/>
    <n v="101"/>
    <n v="17.2"/>
    <x v="1466"/>
    <n v="96"/>
    <n v="11.52"/>
    <n v="16.7"/>
    <n v="2"/>
    <n v="4.51"/>
    <n v="2"/>
    <x v="0"/>
  </r>
  <r>
    <x v="7"/>
    <x v="85"/>
    <x v="0"/>
    <x v="0"/>
    <x v="1"/>
    <n v="0"/>
    <x v="896"/>
    <n v="101"/>
    <n v="38.49"/>
    <n v="276.8"/>
    <n v="60"/>
    <n v="23.53"/>
    <x v="653"/>
    <n v="82"/>
    <n v="9.6"/>
    <n v="12.3"/>
    <n v="4"/>
    <n v="3.32"/>
    <n v="3"/>
    <x v="1"/>
  </r>
  <r>
    <x v="25"/>
    <x v="111"/>
    <x v="1"/>
    <x v="0"/>
    <x v="1"/>
    <n v="0"/>
    <x v="1510"/>
    <n v="81"/>
    <n v="42.82"/>
    <n v="194.6"/>
    <n v="96"/>
    <n v="16.54"/>
    <x v="1467"/>
    <n v="87"/>
    <n v="9.5"/>
    <n v="8.4"/>
    <n v="3"/>
    <n v="2.27"/>
    <n v="2"/>
    <x v="0"/>
  </r>
  <r>
    <x v="41"/>
    <x v="108"/>
    <x v="2"/>
    <x v="0"/>
    <x v="1"/>
    <n v="0"/>
    <x v="1511"/>
    <n v="117"/>
    <n v="44.97"/>
    <n v="194"/>
    <n v="111"/>
    <n v="16.489999999999998"/>
    <x v="478"/>
    <n v="111"/>
    <n v="11.82"/>
    <n v="7.5"/>
    <n v="4"/>
    <n v="2.0299999999999998"/>
    <n v="2"/>
    <x v="1"/>
  </r>
  <r>
    <x v="11"/>
    <x v="127"/>
    <x v="0"/>
    <x v="0"/>
    <x v="1"/>
    <n v="0"/>
    <x v="565"/>
    <n v="105"/>
    <n v="26.13"/>
    <n v="188.6"/>
    <n v="87"/>
    <n v="16.03"/>
    <x v="1201"/>
    <n v="95"/>
    <n v="9.0399999999999991"/>
    <n v="10.7"/>
    <n v="2"/>
    <n v="2.89"/>
    <n v="0"/>
    <x v="0"/>
  </r>
  <r>
    <x v="27"/>
    <x v="168"/>
    <x v="2"/>
    <x v="0"/>
    <x v="1"/>
    <n v="0"/>
    <x v="143"/>
    <n v="81"/>
    <n v="39.46"/>
    <n v="210.8"/>
    <n v="101"/>
    <n v="17.920000000000002"/>
    <x v="552"/>
    <n v="87"/>
    <n v="7.44"/>
    <n v="15"/>
    <n v="6"/>
    <n v="4.05"/>
    <n v="5"/>
    <x v="0"/>
  </r>
  <r>
    <x v="47"/>
    <x v="6"/>
    <x v="0"/>
    <x v="0"/>
    <x v="1"/>
    <n v="0"/>
    <x v="997"/>
    <n v="86"/>
    <n v="34.32"/>
    <n v="212.3"/>
    <n v="96"/>
    <n v="18.05"/>
    <x v="1468"/>
    <n v="98"/>
    <n v="7.96"/>
    <n v="7.8"/>
    <n v="10"/>
    <n v="2.11"/>
    <n v="1"/>
    <x v="0"/>
  </r>
  <r>
    <x v="3"/>
    <x v="137"/>
    <x v="1"/>
    <x v="0"/>
    <x v="1"/>
    <n v="0"/>
    <x v="573"/>
    <n v="79"/>
    <n v="31.77"/>
    <n v="182.6"/>
    <n v="105"/>
    <n v="15.52"/>
    <x v="1359"/>
    <n v="90"/>
    <n v="6.44"/>
    <n v="4.2"/>
    <n v="14"/>
    <n v="1.1299999999999999"/>
    <n v="1"/>
    <x v="0"/>
  </r>
  <r>
    <x v="49"/>
    <x v="131"/>
    <x v="2"/>
    <x v="0"/>
    <x v="0"/>
    <n v="27"/>
    <x v="181"/>
    <n v="89"/>
    <n v="33.42"/>
    <n v="180.6"/>
    <n v="95"/>
    <n v="15.35"/>
    <x v="161"/>
    <n v="83"/>
    <n v="11.03"/>
    <n v="6.6"/>
    <n v="5"/>
    <n v="1.78"/>
    <n v="1"/>
    <x v="0"/>
  </r>
  <r>
    <x v="26"/>
    <x v="34"/>
    <x v="2"/>
    <x v="0"/>
    <x v="1"/>
    <n v="0"/>
    <x v="143"/>
    <n v="102"/>
    <n v="39.46"/>
    <n v="168.2"/>
    <n v="110"/>
    <n v="14.3"/>
    <x v="321"/>
    <n v="120"/>
    <n v="8.8800000000000008"/>
    <n v="9.9"/>
    <n v="3"/>
    <n v="2.67"/>
    <n v="1"/>
    <x v="0"/>
  </r>
  <r>
    <x v="2"/>
    <x v="126"/>
    <x v="0"/>
    <x v="0"/>
    <x v="1"/>
    <n v="0"/>
    <x v="174"/>
    <n v="79"/>
    <n v="28.22"/>
    <n v="74.599999999999994"/>
    <n v="100"/>
    <n v="6.34"/>
    <x v="1409"/>
    <n v="74"/>
    <n v="11.16"/>
    <n v="6.3"/>
    <n v="7"/>
    <n v="1.7"/>
    <n v="0"/>
    <x v="0"/>
  </r>
  <r>
    <x v="29"/>
    <x v="3"/>
    <x v="2"/>
    <x v="0"/>
    <x v="0"/>
    <n v="28"/>
    <x v="894"/>
    <n v="96"/>
    <n v="34.1"/>
    <n v="164.1"/>
    <n v="111"/>
    <n v="13.95"/>
    <x v="1028"/>
    <n v="153"/>
    <n v="7.63"/>
    <n v="2.5"/>
    <n v="5"/>
    <n v="0.68"/>
    <n v="1"/>
    <x v="0"/>
  </r>
  <r>
    <x v="17"/>
    <x v="35"/>
    <x v="1"/>
    <x v="0"/>
    <x v="0"/>
    <n v="25"/>
    <x v="1512"/>
    <n v="101"/>
    <n v="23.97"/>
    <n v="212"/>
    <n v="85"/>
    <n v="18.02"/>
    <x v="1469"/>
    <n v="138"/>
    <n v="7.88"/>
    <n v="4.9000000000000004"/>
    <n v="2"/>
    <n v="1.32"/>
    <n v="3"/>
    <x v="0"/>
  </r>
  <r>
    <x v="22"/>
    <x v="4"/>
    <x v="1"/>
    <x v="0"/>
    <x v="0"/>
    <n v="34"/>
    <x v="863"/>
    <n v="95"/>
    <n v="41.65"/>
    <n v="216.9"/>
    <n v="66"/>
    <n v="18.440000000000001"/>
    <x v="1470"/>
    <n v="125"/>
    <n v="5.0599999999999996"/>
    <n v="7.5"/>
    <n v="8"/>
    <n v="2.0299999999999998"/>
    <n v="0"/>
    <x v="0"/>
  </r>
  <r>
    <x v="28"/>
    <x v="34"/>
    <x v="0"/>
    <x v="1"/>
    <x v="1"/>
    <n v="0"/>
    <x v="1513"/>
    <n v="140"/>
    <n v="23.94"/>
    <n v="228.6"/>
    <n v="119"/>
    <n v="19.43"/>
    <x v="391"/>
    <n v="88"/>
    <n v="6.88"/>
    <n v="10.9"/>
    <n v="7"/>
    <n v="2.94"/>
    <n v="1"/>
    <x v="0"/>
  </r>
  <r>
    <x v="34"/>
    <x v="4"/>
    <x v="2"/>
    <x v="0"/>
    <x v="1"/>
    <n v="0"/>
    <x v="1379"/>
    <n v="93"/>
    <n v="43.37"/>
    <n v="266.89999999999998"/>
    <n v="97"/>
    <n v="22.69"/>
    <x v="860"/>
    <n v="118"/>
    <n v="8.9"/>
    <n v="8.8000000000000007"/>
    <n v="3"/>
    <n v="2.38"/>
    <n v="3"/>
    <x v="1"/>
  </r>
  <r>
    <x v="32"/>
    <x v="137"/>
    <x v="0"/>
    <x v="0"/>
    <x v="0"/>
    <n v="33"/>
    <x v="1514"/>
    <n v="99"/>
    <n v="21.25"/>
    <n v="235.3"/>
    <n v="81"/>
    <n v="20"/>
    <x v="1471"/>
    <n v="95"/>
    <n v="9.69"/>
    <n v="10.199999999999999"/>
    <n v="7"/>
    <n v="2.75"/>
    <n v="2"/>
    <x v="0"/>
  </r>
  <r>
    <x v="32"/>
    <x v="30"/>
    <x v="1"/>
    <x v="0"/>
    <x v="1"/>
    <n v="0"/>
    <x v="599"/>
    <n v="65"/>
    <n v="30.7"/>
    <n v="280.39999999999998"/>
    <n v="99"/>
    <n v="23.83"/>
    <x v="1472"/>
    <n v="105"/>
    <n v="13.16"/>
    <n v="5"/>
    <n v="3"/>
    <n v="1.35"/>
    <n v="1"/>
    <x v="0"/>
  </r>
  <r>
    <x v="22"/>
    <x v="181"/>
    <x v="0"/>
    <x v="1"/>
    <x v="1"/>
    <n v="0"/>
    <x v="245"/>
    <n v="118"/>
    <n v="42.28"/>
    <n v="172.3"/>
    <n v="73"/>
    <n v="14.65"/>
    <x v="845"/>
    <n v="87"/>
    <n v="8.64"/>
    <n v="11.3"/>
    <n v="2"/>
    <n v="3.05"/>
    <n v="1"/>
    <x v="1"/>
  </r>
  <r>
    <x v="3"/>
    <x v="142"/>
    <x v="0"/>
    <x v="0"/>
    <x v="0"/>
    <n v="30"/>
    <x v="1383"/>
    <n v="111"/>
    <n v="30.28"/>
    <n v="236.7"/>
    <n v="109"/>
    <n v="20.12"/>
    <x v="1304"/>
    <n v="118"/>
    <n v="11.88"/>
    <n v="8.4"/>
    <n v="2"/>
    <n v="2.27"/>
    <n v="0"/>
    <x v="0"/>
  </r>
  <r>
    <x v="25"/>
    <x v="48"/>
    <x v="0"/>
    <x v="1"/>
    <x v="1"/>
    <n v="0"/>
    <x v="1515"/>
    <n v="112"/>
    <n v="20.77"/>
    <n v="131.69999999999999"/>
    <n v="94"/>
    <n v="11.19"/>
    <x v="386"/>
    <n v="106"/>
    <n v="7.63"/>
    <n v="10.3"/>
    <n v="9"/>
    <n v="2.78"/>
    <n v="5"/>
    <x v="1"/>
  </r>
  <r>
    <x v="45"/>
    <x v="116"/>
    <x v="0"/>
    <x v="0"/>
    <x v="1"/>
    <n v="0"/>
    <x v="391"/>
    <n v="87"/>
    <n v="39.32"/>
    <n v="224.7"/>
    <n v="88"/>
    <n v="19.100000000000001"/>
    <x v="542"/>
    <n v="69"/>
    <n v="9.66"/>
    <n v="7.2"/>
    <n v="7"/>
    <n v="1.94"/>
    <n v="1"/>
    <x v="0"/>
  </r>
  <r>
    <x v="27"/>
    <x v="121"/>
    <x v="0"/>
    <x v="0"/>
    <x v="1"/>
    <n v="0"/>
    <x v="1402"/>
    <n v="101"/>
    <n v="18.899999999999999"/>
    <n v="122.1"/>
    <n v="94"/>
    <n v="10.38"/>
    <x v="1228"/>
    <n v="85"/>
    <n v="8.14"/>
    <n v="12.6"/>
    <n v="2"/>
    <n v="3.4"/>
    <n v="3"/>
    <x v="0"/>
  </r>
  <r>
    <x v="33"/>
    <x v="16"/>
    <x v="1"/>
    <x v="1"/>
    <x v="0"/>
    <n v="44"/>
    <x v="1516"/>
    <n v="117"/>
    <n v="17.54"/>
    <n v="236.3"/>
    <n v="86"/>
    <n v="20.09"/>
    <x v="1237"/>
    <n v="101"/>
    <n v="9.16"/>
    <n v="11.9"/>
    <n v="2"/>
    <n v="3.21"/>
    <n v="0"/>
    <x v="1"/>
  </r>
  <r>
    <x v="2"/>
    <x v="117"/>
    <x v="2"/>
    <x v="0"/>
    <x v="1"/>
    <n v="0"/>
    <x v="1517"/>
    <n v="104"/>
    <n v="23.53"/>
    <n v="158.9"/>
    <n v="122"/>
    <n v="13.51"/>
    <x v="1473"/>
    <n v="73"/>
    <n v="2.13"/>
    <n v="3.9"/>
    <n v="9"/>
    <n v="1.05"/>
    <n v="4"/>
    <x v="1"/>
  </r>
  <r>
    <x v="1"/>
    <x v="67"/>
    <x v="0"/>
    <x v="0"/>
    <x v="1"/>
    <n v="0"/>
    <x v="28"/>
    <n v="85"/>
    <n v="24.87"/>
    <n v="216.6"/>
    <n v="95"/>
    <n v="18.41"/>
    <x v="877"/>
    <n v="82"/>
    <n v="10.49"/>
    <n v="11.5"/>
    <n v="3"/>
    <n v="3.11"/>
    <n v="0"/>
    <x v="0"/>
  </r>
  <r>
    <x v="36"/>
    <x v="132"/>
    <x v="0"/>
    <x v="0"/>
    <x v="1"/>
    <n v="0"/>
    <x v="877"/>
    <n v="103"/>
    <n v="22.44"/>
    <n v="279.60000000000002"/>
    <n v="114"/>
    <n v="23.77"/>
    <x v="454"/>
    <n v="74"/>
    <n v="8.1"/>
    <n v="13.5"/>
    <n v="4"/>
    <n v="3.65"/>
    <n v="0"/>
    <x v="0"/>
  </r>
  <r>
    <x v="0"/>
    <x v="105"/>
    <x v="1"/>
    <x v="0"/>
    <x v="1"/>
    <n v="0"/>
    <x v="1518"/>
    <n v="105"/>
    <n v="46.68"/>
    <n v="161.1"/>
    <n v="121"/>
    <n v="13.69"/>
    <x v="499"/>
    <n v="123"/>
    <n v="8.75"/>
    <n v="9.1999999999999993"/>
    <n v="4"/>
    <n v="2.48"/>
    <n v="2"/>
    <x v="0"/>
  </r>
  <r>
    <x v="28"/>
    <x v="69"/>
    <x v="2"/>
    <x v="0"/>
    <x v="1"/>
    <n v="0"/>
    <x v="582"/>
    <n v="87"/>
    <n v="31.5"/>
    <n v="225.3"/>
    <n v="87"/>
    <n v="19.149999999999999"/>
    <x v="169"/>
    <n v="93"/>
    <n v="8.74"/>
    <n v="11.7"/>
    <n v="3"/>
    <n v="3.16"/>
    <n v="0"/>
    <x v="0"/>
  </r>
  <r>
    <x v="45"/>
    <x v="76"/>
    <x v="0"/>
    <x v="0"/>
    <x v="0"/>
    <n v="24"/>
    <x v="950"/>
    <n v="69"/>
    <n v="26.32"/>
    <n v="177.2"/>
    <n v="105"/>
    <n v="15.06"/>
    <x v="1474"/>
    <n v="102"/>
    <n v="9.34"/>
    <n v="9"/>
    <n v="4"/>
    <n v="2.4300000000000002"/>
    <n v="1"/>
    <x v="0"/>
  </r>
  <r>
    <x v="47"/>
    <x v="20"/>
    <x v="0"/>
    <x v="0"/>
    <x v="0"/>
    <n v="30"/>
    <x v="607"/>
    <n v="105"/>
    <n v="30.46"/>
    <n v="283.2"/>
    <n v="83"/>
    <n v="24.07"/>
    <x v="702"/>
    <n v="77"/>
    <n v="10.26"/>
    <n v="14.7"/>
    <n v="5"/>
    <n v="3.97"/>
    <n v="1"/>
    <x v="0"/>
  </r>
  <r>
    <x v="8"/>
    <x v="51"/>
    <x v="2"/>
    <x v="1"/>
    <x v="1"/>
    <n v="0"/>
    <x v="1519"/>
    <n v="61"/>
    <n v="48.65"/>
    <n v="187.2"/>
    <n v="60"/>
    <n v="15.91"/>
    <x v="380"/>
    <n v="114"/>
    <n v="6.58"/>
    <n v="11"/>
    <n v="4"/>
    <n v="2.97"/>
    <n v="2"/>
    <x v="1"/>
  </r>
  <r>
    <x v="11"/>
    <x v="158"/>
    <x v="0"/>
    <x v="0"/>
    <x v="1"/>
    <n v="0"/>
    <x v="153"/>
    <n v="110"/>
    <n v="23.38"/>
    <n v="198.1"/>
    <n v="109"/>
    <n v="16.84"/>
    <x v="1475"/>
    <n v="131"/>
    <n v="13.17"/>
    <n v="13.3"/>
    <n v="5"/>
    <n v="3.59"/>
    <n v="2"/>
    <x v="0"/>
  </r>
  <r>
    <x v="19"/>
    <x v="88"/>
    <x v="1"/>
    <x v="0"/>
    <x v="1"/>
    <n v="0"/>
    <x v="797"/>
    <n v="115"/>
    <n v="41.31"/>
    <n v="191.8"/>
    <n v="91"/>
    <n v="16.3"/>
    <x v="1012"/>
    <n v="93"/>
    <n v="5.3"/>
    <n v="13.4"/>
    <n v="5"/>
    <n v="3.62"/>
    <n v="2"/>
    <x v="0"/>
  </r>
  <r>
    <x v="33"/>
    <x v="76"/>
    <x v="2"/>
    <x v="0"/>
    <x v="1"/>
    <n v="0"/>
    <x v="1223"/>
    <n v="79"/>
    <n v="22.93"/>
    <n v="221.5"/>
    <n v="114"/>
    <n v="18.829999999999998"/>
    <x v="1476"/>
    <n v="118"/>
    <n v="5.12"/>
    <n v="15"/>
    <n v="2"/>
    <n v="4.05"/>
    <n v="1"/>
    <x v="0"/>
  </r>
  <r>
    <x v="27"/>
    <x v="72"/>
    <x v="0"/>
    <x v="0"/>
    <x v="1"/>
    <n v="0"/>
    <x v="434"/>
    <n v="76"/>
    <n v="39.81"/>
    <n v="216.7"/>
    <n v="108"/>
    <n v="18.420000000000002"/>
    <x v="1477"/>
    <n v="122"/>
    <n v="5.88"/>
    <n v="13.9"/>
    <n v="2"/>
    <n v="3.75"/>
    <n v="1"/>
    <x v="0"/>
  </r>
  <r>
    <x v="39"/>
    <x v="100"/>
    <x v="0"/>
    <x v="0"/>
    <x v="1"/>
    <n v="0"/>
    <x v="1419"/>
    <n v="73"/>
    <n v="29.77"/>
    <n v="171.9"/>
    <n v="116"/>
    <n v="14.61"/>
    <x v="1478"/>
    <n v="94"/>
    <n v="5.9"/>
    <n v="7.3"/>
    <n v="6"/>
    <n v="1.97"/>
    <n v="1"/>
    <x v="0"/>
  </r>
  <r>
    <x v="32"/>
    <x v="105"/>
    <x v="1"/>
    <x v="0"/>
    <x v="1"/>
    <n v="0"/>
    <x v="1520"/>
    <n v="107"/>
    <n v="24.17"/>
    <n v="262.39999999999998"/>
    <n v="84"/>
    <n v="22.3"/>
    <x v="1479"/>
    <n v="99"/>
    <n v="6.26"/>
    <n v="10.1"/>
    <n v="5"/>
    <n v="2.73"/>
    <n v="1"/>
    <x v="0"/>
  </r>
  <r>
    <x v="8"/>
    <x v="121"/>
    <x v="0"/>
    <x v="0"/>
    <x v="0"/>
    <n v="24"/>
    <x v="1521"/>
    <n v="98"/>
    <n v="16.63"/>
    <n v="207.2"/>
    <n v="67"/>
    <n v="17.61"/>
    <x v="622"/>
    <n v="126"/>
    <n v="9.65"/>
    <n v="5.9"/>
    <n v="2"/>
    <n v="1.59"/>
    <n v="0"/>
    <x v="0"/>
  </r>
  <r>
    <x v="12"/>
    <x v="55"/>
    <x v="0"/>
    <x v="0"/>
    <x v="1"/>
    <n v="0"/>
    <x v="1522"/>
    <n v="83"/>
    <n v="45.37"/>
    <n v="229.7"/>
    <n v="74"/>
    <n v="19.52"/>
    <x v="711"/>
    <n v="99"/>
    <n v="11.33"/>
    <n v="11"/>
    <n v="6"/>
    <n v="2.97"/>
    <n v="3"/>
    <x v="1"/>
  </r>
  <r>
    <x v="2"/>
    <x v="51"/>
    <x v="2"/>
    <x v="0"/>
    <x v="0"/>
    <n v="33"/>
    <x v="205"/>
    <n v="139"/>
    <n v="26.38"/>
    <n v="268.3"/>
    <n v="79"/>
    <n v="22.81"/>
    <x v="794"/>
    <n v="71"/>
    <n v="8.39"/>
    <n v="9.6999999999999993"/>
    <n v="4"/>
    <n v="2.62"/>
    <n v="3"/>
    <x v="0"/>
  </r>
  <r>
    <x v="35"/>
    <x v="85"/>
    <x v="0"/>
    <x v="0"/>
    <x v="1"/>
    <n v="0"/>
    <x v="1359"/>
    <n v="92"/>
    <n v="34.03"/>
    <n v="244.9"/>
    <n v="107"/>
    <n v="20.82"/>
    <x v="77"/>
    <n v="96"/>
    <n v="8.59"/>
    <n v="8.8000000000000007"/>
    <n v="3"/>
    <n v="2.38"/>
    <n v="1"/>
    <x v="0"/>
  </r>
  <r>
    <x v="6"/>
    <x v="6"/>
    <x v="2"/>
    <x v="1"/>
    <x v="1"/>
    <n v="0"/>
    <x v="46"/>
    <n v="121"/>
    <n v="33.729999999999997"/>
    <n v="249.5"/>
    <n v="104"/>
    <n v="21.21"/>
    <x v="356"/>
    <n v="115"/>
    <n v="7.33"/>
    <n v="10.5"/>
    <n v="5"/>
    <n v="2.84"/>
    <n v="1"/>
    <x v="0"/>
  </r>
  <r>
    <x v="21"/>
    <x v="37"/>
    <x v="0"/>
    <x v="0"/>
    <x v="1"/>
    <n v="0"/>
    <x v="1523"/>
    <n v="67"/>
    <n v="30.65"/>
    <n v="208"/>
    <n v="68"/>
    <n v="17.68"/>
    <x v="45"/>
    <n v="101"/>
    <n v="8.15"/>
    <n v="12.8"/>
    <n v="6"/>
    <n v="3.46"/>
    <n v="2"/>
    <x v="0"/>
  </r>
  <r>
    <x v="26"/>
    <x v="86"/>
    <x v="0"/>
    <x v="0"/>
    <x v="1"/>
    <n v="0"/>
    <x v="254"/>
    <n v="84"/>
    <n v="14.67"/>
    <n v="238.7"/>
    <n v="99"/>
    <n v="20.29"/>
    <x v="892"/>
    <n v="79"/>
    <n v="10.73"/>
    <n v="12.5"/>
    <n v="1"/>
    <n v="3.38"/>
    <n v="2"/>
    <x v="0"/>
  </r>
  <r>
    <x v="24"/>
    <x v="139"/>
    <x v="2"/>
    <x v="0"/>
    <x v="1"/>
    <n v="0"/>
    <x v="1524"/>
    <n v="141"/>
    <n v="50.15"/>
    <n v="223.6"/>
    <n v="101"/>
    <n v="19.010000000000002"/>
    <x v="1018"/>
    <n v="109"/>
    <n v="10.32"/>
    <n v="12.9"/>
    <n v="4"/>
    <n v="3.48"/>
    <n v="2"/>
    <x v="1"/>
  </r>
  <r>
    <x v="7"/>
    <x v="100"/>
    <x v="1"/>
    <x v="0"/>
    <x v="1"/>
    <n v="0"/>
    <x v="1525"/>
    <n v="108"/>
    <n v="40.950000000000003"/>
    <n v="167.4"/>
    <n v="91"/>
    <n v="14.23"/>
    <x v="1480"/>
    <n v="109"/>
    <n v="14.5"/>
    <n v="14.7"/>
    <n v="8"/>
    <n v="3.97"/>
    <n v="3"/>
    <x v="0"/>
  </r>
  <r>
    <x v="7"/>
    <x v="8"/>
    <x v="1"/>
    <x v="0"/>
    <x v="1"/>
    <n v="0"/>
    <x v="686"/>
    <n v="109"/>
    <n v="35.31"/>
    <n v="217.5"/>
    <n v="117"/>
    <n v="18.489999999999998"/>
    <x v="1481"/>
    <n v="111"/>
    <n v="5.65"/>
    <n v="8"/>
    <n v="5"/>
    <n v="2.16"/>
    <n v="1"/>
    <x v="0"/>
  </r>
  <r>
    <x v="11"/>
    <x v="64"/>
    <x v="2"/>
    <x v="0"/>
    <x v="0"/>
    <n v="27"/>
    <x v="1105"/>
    <n v="115"/>
    <n v="21.85"/>
    <n v="163.69999999999999"/>
    <n v="91"/>
    <n v="13.91"/>
    <x v="1090"/>
    <n v="121"/>
    <n v="10.93"/>
    <n v="0"/>
    <n v="0"/>
    <n v="0"/>
    <n v="1"/>
    <x v="0"/>
  </r>
  <r>
    <x v="27"/>
    <x v="34"/>
    <x v="2"/>
    <x v="0"/>
    <x v="0"/>
    <n v="22"/>
    <x v="15"/>
    <n v="114"/>
    <n v="38.15"/>
    <n v="146"/>
    <n v="106"/>
    <n v="12.41"/>
    <x v="87"/>
    <n v="98"/>
    <n v="10.86"/>
    <n v="8.8000000000000007"/>
    <n v="2"/>
    <n v="2.38"/>
    <n v="1"/>
    <x v="0"/>
  </r>
  <r>
    <x v="2"/>
    <x v="169"/>
    <x v="0"/>
    <x v="0"/>
    <x v="1"/>
    <n v="0"/>
    <x v="206"/>
    <n v="115"/>
    <n v="28.03"/>
    <n v="126.5"/>
    <n v="96"/>
    <n v="10.75"/>
    <x v="1188"/>
    <n v="125"/>
    <n v="10.73"/>
    <n v="10"/>
    <n v="9"/>
    <n v="2.7"/>
    <n v="2"/>
    <x v="0"/>
  </r>
  <r>
    <x v="26"/>
    <x v="137"/>
    <x v="0"/>
    <x v="0"/>
    <x v="1"/>
    <n v="0"/>
    <x v="1109"/>
    <n v="97"/>
    <n v="40.46"/>
    <n v="164.5"/>
    <n v="97"/>
    <n v="13.98"/>
    <x v="904"/>
    <n v="132"/>
    <n v="12.71"/>
    <n v="10.6"/>
    <n v="6"/>
    <n v="2.86"/>
    <n v="2"/>
    <x v="0"/>
  </r>
  <r>
    <x v="1"/>
    <x v="83"/>
    <x v="0"/>
    <x v="0"/>
    <x v="0"/>
    <n v="43"/>
    <x v="109"/>
    <n v="85"/>
    <n v="39.270000000000003"/>
    <n v="222.3"/>
    <n v="82"/>
    <n v="18.899999999999999"/>
    <x v="1376"/>
    <n v="105"/>
    <n v="6.66"/>
    <n v="8.3000000000000007"/>
    <n v="5"/>
    <n v="2.2400000000000002"/>
    <n v="2"/>
    <x v="0"/>
  </r>
  <r>
    <x v="25"/>
    <x v="14"/>
    <x v="1"/>
    <x v="0"/>
    <x v="1"/>
    <n v="0"/>
    <x v="1526"/>
    <n v="140"/>
    <n v="18.239999999999998"/>
    <n v="238.2"/>
    <n v="133"/>
    <n v="20.25"/>
    <x v="748"/>
    <n v="116"/>
    <n v="12.23"/>
    <n v="10"/>
    <n v="3"/>
    <n v="2.7"/>
    <n v="4"/>
    <x v="1"/>
  </r>
  <r>
    <x v="30"/>
    <x v="108"/>
    <x v="1"/>
    <x v="0"/>
    <x v="1"/>
    <n v="0"/>
    <x v="1222"/>
    <n v="122"/>
    <n v="31.45"/>
    <n v="182.5"/>
    <n v="92"/>
    <n v="15.51"/>
    <x v="1482"/>
    <n v="92"/>
    <n v="12.37"/>
    <n v="5.0999999999999996"/>
    <n v="8"/>
    <n v="1.38"/>
    <n v="1"/>
    <x v="0"/>
  </r>
  <r>
    <x v="38"/>
    <x v="63"/>
    <x v="0"/>
    <x v="0"/>
    <x v="0"/>
    <n v="31"/>
    <x v="1403"/>
    <n v="71"/>
    <n v="41.5"/>
    <n v="203.4"/>
    <n v="58"/>
    <n v="17.29"/>
    <x v="1483"/>
    <n v="115"/>
    <n v="10.53"/>
    <n v="7.7"/>
    <n v="4"/>
    <n v="2.08"/>
    <n v="3"/>
    <x v="0"/>
  </r>
  <r>
    <x v="17"/>
    <x v="119"/>
    <x v="0"/>
    <x v="0"/>
    <x v="0"/>
    <n v="27"/>
    <x v="792"/>
    <n v="109"/>
    <n v="23.99"/>
    <n v="224.7"/>
    <n v="94"/>
    <n v="19.100000000000001"/>
    <x v="176"/>
    <n v="122"/>
    <n v="7.84"/>
    <n v="13.2"/>
    <n v="2"/>
    <n v="3.56"/>
    <n v="1"/>
    <x v="0"/>
  </r>
  <r>
    <x v="45"/>
    <x v="20"/>
    <x v="0"/>
    <x v="0"/>
    <x v="1"/>
    <n v="0"/>
    <x v="1527"/>
    <n v="117"/>
    <n v="26.88"/>
    <n v="115.2"/>
    <n v="149"/>
    <n v="9.7899999999999991"/>
    <x v="69"/>
    <n v="92"/>
    <n v="8.2100000000000009"/>
    <n v="11.8"/>
    <n v="7"/>
    <n v="3.19"/>
    <n v="0"/>
    <x v="0"/>
  </r>
  <r>
    <x v="45"/>
    <x v="95"/>
    <x v="0"/>
    <x v="0"/>
    <x v="0"/>
    <n v="42"/>
    <x v="908"/>
    <n v="119"/>
    <n v="33.92"/>
    <n v="135"/>
    <n v="90"/>
    <n v="11.48"/>
    <x v="535"/>
    <n v="49"/>
    <n v="8.31"/>
    <n v="10.9"/>
    <n v="3"/>
    <n v="2.94"/>
    <n v="4"/>
    <x v="1"/>
  </r>
  <r>
    <x v="18"/>
    <x v="26"/>
    <x v="0"/>
    <x v="0"/>
    <x v="1"/>
    <n v="0"/>
    <x v="904"/>
    <n v="105"/>
    <n v="18.62"/>
    <n v="286.10000000000002"/>
    <n v="90"/>
    <n v="24.32"/>
    <x v="1484"/>
    <n v="113"/>
    <n v="11.14"/>
    <n v="4.9000000000000004"/>
    <n v="9"/>
    <n v="1.32"/>
    <n v="1"/>
    <x v="0"/>
  </r>
  <r>
    <x v="31"/>
    <x v="76"/>
    <x v="2"/>
    <x v="0"/>
    <x v="1"/>
    <n v="0"/>
    <x v="790"/>
    <n v="128"/>
    <n v="18.34"/>
    <n v="187"/>
    <n v="77"/>
    <n v="15.9"/>
    <x v="398"/>
    <n v="95"/>
    <n v="9.83"/>
    <n v="0"/>
    <n v="0"/>
    <n v="0"/>
    <n v="0"/>
    <x v="0"/>
  </r>
  <r>
    <x v="28"/>
    <x v="115"/>
    <x v="2"/>
    <x v="1"/>
    <x v="0"/>
    <n v="22"/>
    <x v="584"/>
    <n v="119"/>
    <n v="29.26"/>
    <n v="223.6"/>
    <n v="133"/>
    <n v="19.010000000000002"/>
    <x v="153"/>
    <n v="94"/>
    <n v="6.75"/>
    <n v="13.9"/>
    <n v="20"/>
    <n v="3.75"/>
    <n v="1"/>
    <x v="1"/>
  </r>
  <r>
    <x v="8"/>
    <x v="11"/>
    <x v="1"/>
    <x v="0"/>
    <x v="1"/>
    <n v="0"/>
    <x v="214"/>
    <n v="133"/>
    <n v="27.2"/>
    <n v="215.3"/>
    <n v="98"/>
    <n v="18.3"/>
    <x v="882"/>
    <n v="87"/>
    <n v="8.5"/>
    <n v="9.1"/>
    <n v="4"/>
    <n v="2.46"/>
    <n v="0"/>
    <x v="0"/>
  </r>
  <r>
    <x v="46"/>
    <x v="77"/>
    <x v="0"/>
    <x v="0"/>
    <x v="1"/>
    <n v="0"/>
    <x v="1528"/>
    <n v="88"/>
    <n v="38.71"/>
    <n v="170"/>
    <n v="96"/>
    <n v="14.45"/>
    <x v="1417"/>
    <n v="57"/>
    <n v="5.79"/>
    <n v="11.7"/>
    <n v="5"/>
    <n v="3.16"/>
    <n v="1"/>
    <x v="0"/>
  </r>
  <r>
    <x v="49"/>
    <x v="9"/>
    <x v="2"/>
    <x v="0"/>
    <x v="1"/>
    <n v="0"/>
    <x v="321"/>
    <n v="77"/>
    <n v="34.65"/>
    <n v="205.1"/>
    <n v="111"/>
    <n v="17.43"/>
    <x v="516"/>
    <n v="109"/>
    <n v="6.97"/>
    <n v="9"/>
    <n v="2"/>
    <n v="2.4300000000000002"/>
    <n v="1"/>
    <x v="0"/>
  </r>
  <r>
    <x v="41"/>
    <x v="88"/>
    <x v="1"/>
    <x v="0"/>
    <x v="0"/>
    <n v="33"/>
    <x v="555"/>
    <n v="84"/>
    <n v="41.09"/>
    <n v="165.8"/>
    <n v="84"/>
    <n v="14.09"/>
    <x v="12"/>
    <n v="80"/>
    <n v="7.23"/>
    <n v="11.3"/>
    <n v="3"/>
    <n v="3.05"/>
    <n v="1"/>
    <x v="0"/>
  </r>
  <r>
    <x v="24"/>
    <x v="82"/>
    <x v="2"/>
    <x v="0"/>
    <x v="1"/>
    <n v="0"/>
    <x v="1529"/>
    <n v="70"/>
    <n v="13.28"/>
    <n v="239.3"/>
    <n v="115"/>
    <n v="20.34"/>
    <x v="1083"/>
    <n v="112"/>
    <n v="6.5"/>
    <n v="12.3"/>
    <n v="4"/>
    <n v="3.32"/>
    <n v="1"/>
    <x v="0"/>
  </r>
  <r>
    <x v="33"/>
    <x v="15"/>
    <x v="1"/>
    <x v="0"/>
    <x v="1"/>
    <n v="0"/>
    <x v="448"/>
    <n v="95"/>
    <n v="31.93"/>
    <n v="149.19999999999999"/>
    <n v="143"/>
    <n v="12.68"/>
    <x v="1390"/>
    <n v="113"/>
    <n v="9.06"/>
    <n v="11"/>
    <n v="4"/>
    <n v="2.97"/>
    <n v="2"/>
    <x v="0"/>
  </r>
  <r>
    <x v="18"/>
    <x v="18"/>
    <x v="0"/>
    <x v="0"/>
    <x v="0"/>
    <n v="21"/>
    <x v="572"/>
    <n v="94"/>
    <n v="21.61"/>
    <n v="228.3"/>
    <n v="116"/>
    <n v="19.41"/>
    <x v="510"/>
    <n v="108"/>
    <n v="7.5"/>
    <n v="7.1"/>
    <n v="3"/>
    <n v="1.92"/>
    <n v="1"/>
    <x v="0"/>
  </r>
  <r>
    <x v="31"/>
    <x v="2"/>
    <x v="0"/>
    <x v="0"/>
    <x v="1"/>
    <n v="0"/>
    <x v="1530"/>
    <n v="113"/>
    <n v="47.6"/>
    <n v="202.2"/>
    <n v="90"/>
    <n v="17.190000000000001"/>
    <x v="1485"/>
    <n v="103"/>
    <n v="7.06"/>
    <n v="10.4"/>
    <n v="4"/>
    <n v="2.81"/>
    <n v="0"/>
    <x v="1"/>
  </r>
  <r>
    <x v="5"/>
    <x v="3"/>
    <x v="2"/>
    <x v="1"/>
    <x v="1"/>
    <n v="0"/>
    <x v="1332"/>
    <n v="78"/>
    <n v="26.04"/>
    <n v="210.8"/>
    <n v="99"/>
    <n v="17.920000000000002"/>
    <x v="53"/>
    <n v="100"/>
    <n v="6.91"/>
    <n v="7.8"/>
    <n v="3"/>
    <n v="2.11"/>
    <n v="1"/>
    <x v="0"/>
  </r>
  <r>
    <x v="26"/>
    <x v="113"/>
    <x v="0"/>
    <x v="0"/>
    <x v="0"/>
    <n v="26"/>
    <x v="906"/>
    <n v="88"/>
    <n v="23.31"/>
    <n v="155.69999999999999"/>
    <n v="125"/>
    <n v="13.23"/>
    <x v="1484"/>
    <n v="94"/>
    <n v="11.14"/>
    <n v="11.5"/>
    <n v="7"/>
    <n v="3.11"/>
    <n v="2"/>
    <x v="0"/>
  </r>
  <r>
    <x v="47"/>
    <x v="144"/>
    <x v="2"/>
    <x v="1"/>
    <x v="1"/>
    <n v="0"/>
    <x v="42"/>
    <n v="114"/>
    <n v="31.64"/>
    <n v="198.6"/>
    <n v="140"/>
    <n v="16.88"/>
    <x v="898"/>
    <n v="80"/>
    <n v="9.2899999999999991"/>
    <n v="13.8"/>
    <n v="5"/>
    <n v="3.73"/>
    <n v="4"/>
    <x v="1"/>
  </r>
  <r>
    <x v="7"/>
    <x v="142"/>
    <x v="0"/>
    <x v="0"/>
    <x v="0"/>
    <n v="22"/>
    <x v="1531"/>
    <n v="127"/>
    <n v="38.1"/>
    <n v="238.8"/>
    <n v="85"/>
    <n v="20.3"/>
    <x v="1486"/>
    <n v="86"/>
    <n v="7.84"/>
    <n v="11.5"/>
    <n v="7"/>
    <n v="3.11"/>
    <n v="2"/>
    <x v="0"/>
  </r>
  <r>
    <x v="43"/>
    <x v="96"/>
    <x v="1"/>
    <x v="0"/>
    <x v="0"/>
    <n v="29"/>
    <x v="189"/>
    <n v="131"/>
    <n v="14.21"/>
    <n v="203.9"/>
    <n v="131"/>
    <n v="17.329999999999998"/>
    <x v="1184"/>
    <n v="73"/>
    <n v="10.33"/>
    <n v="8.1"/>
    <n v="3"/>
    <n v="2.19"/>
    <n v="1"/>
    <x v="0"/>
  </r>
  <r>
    <x v="2"/>
    <x v="161"/>
    <x v="1"/>
    <x v="0"/>
    <x v="1"/>
    <n v="0"/>
    <x v="30"/>
    <n v="109"/>
    <n v="34.659999999999997"/>
    <n v="234"/>
    <n v="123"/>
    <n v="19.89"/>
    <x v="1126"/>
    <n v="65"/>
    <n v="7.23"/>
    <n v="17.8"/>
    <n v="4"/>
    <n v="4.8099999999999996"/>
    <n v="4"/>
    <x v="0"/>
  </r>
  <r>
    <x v="9"/>
    <x v="107"/>
    <x v="0"/>
    <x v="0"/>
    <x v="1"/>
    <n v="0"/>
    <x v="37"/>
    <n v="87"/>
    <n v="35.92"/>
    <n v="165.7"/>
    <n v="97"/>
    <n v="14.08"/>
    <x v="124"/>
    <n v="72"/>
    <n v="11.97"/>
    <n v="13.3"/>
    <n v="6"/>
    <n v="3.59"/>
    <n v="1"/>
    <x v="0"/>
  </r>
  <r>
    <x v="39"/>
    <x v="108"/>
    <x v="1"/>
    <x v="1"/>
    <x v="1"/>
    <n v="0"/>
    <x v="1532"/>
    <n v="112"/>
    <n v="37.299999999999997"/>
    <n v="225.7"/>
    <n v="102"/>
    <n v="19.18"/>
    <x v="158"/>
    <n v="95"/>
    <n v="11.49"/>
    <n v="12"/>
    <n v="4"/>
    <n v="3.24"/>
    <n v="4"/>
    <x v="0"/>
  </r>
  <r>
    <x v="11"/>
    <x v="60"/>
    <x v="0"/>
    <x v="0"/>
    <x v="1"/>
    <n v="0"/>
    <x v="361"/>
    <n v="91"/>
    <n v="32.369999999999997"/>
    <n v="92"/>
    <n v="107"/>
    <n v="7.82"/>
    <x v="1279"/>
    <n v="108"/>
    <n v="10.119999999999999"/>
    <n v="13.6"/>
    <n v="17"/>
    <n v="3.67"/>
    <n v="2"/>
    <x v="0"/>
  </r>
  <r>
    <x v="5"/>
    <x v="59"/>
    <x v="0"/>
    <x v="0"/>
    <x v="1"/>
    <n v="0"/>
    <x v="858"/>
    <n v="94"/>
    <n v="25.11"/>
    <n v="283.3"/>
    <n v="83"/>
    <n v="24.08"/>
    <x v="1111"/>
    <n v="124"/>
    <n v="8.4700000000000006"/>
    <n v="6.9"/>
    <n v="5"/>
    <n v="1.86"/>
    <n v="2"/>
    <x v="0"/>
  </r>
  <r>
    <x v="18"/>
    <x v="177"/>
    <x v="1"/>
    <x v="0"/>
    <x v="1"/>
    <n v="0"/>
    <x v="1533"/>
    <n v="130"/>
    <n v="39.08"/>
    <n v="144.4"/>
    <n v="93"/>
    <n v="12.27"/>
    <x v="1463"/>
    <n v="110"/>
    <n v="11.81"/>
    <n v="14.2"/>
    <n v="4"/>
    <n v="3.83"/>
    <n v="2"/>
    <x v="0"/>
  </r>
  <r>
    <x v="12"/>
    <x v="76"/>
    <x v="1"/>
    <x v="0"/>
    <x v="1"/>
    <n v="0"/>
    <x v="122"/>
    <n v="128"/>
    <n v="17.48"/>
    <n v="143.69999999999999"/>
    <n v="95"/>
    <n v="12.21"/>
    <x v="909"/>
    <n v="97"/>
    <n v="8.61"/>
    <n v="10"/>
    <n v="5"/>
    <n v="2.7"/>
    <n v="1"/>
    <x v="0"/>
  </r>
  <r>
    <x v="4"/>
    <x v="121"/>
    <x v="0"/>
    <x v="0"/>
    <x v="1"/>
    <n v="0"/>
    <x v="126"/>
    <n v="81"/>
    <n v="30.38"/>
    <n v="233.7"/>
    <n v="74"/>
    <n v="19.86"/>
    <x v="1487"/>
    <n v="120"/>
    <n v="5.94"/>
    <n v="9.1"/>
    <n v="4"/>
    <n v="2.46"/>
    <n v="1"/>
    <x v="0"/>
  </r>
  <r>
    <x v="41"/>
    <x v="44"/>
    <x v="0"/>
    <x v="0"/>
    <x v="0"/>
    <n v="18"/>
    <x v="115"/>
    <n v="106"/>
    <n v="25.25"/>
    <n v="114.5"/>
    <n v="106"/>
    <n v="9.73"/>
    <x v="199"/>
    <n v="98"/>
    <n v="8.02"/>
    <n v="6.5"/>
    <n v="4"/>
    <n v="1.76"/>
    <n v="0"/>
    <x v="0"/>
  </r>
  <r>
    <x v="42"/>
    <x v="78"/>
    <x v="2"/>
    <x v="0"/>
    <x v="0"/>
    <n v="29"/>
    <x v="1341"/>
    <n v="111"/>
    <n v="27.9"/>
    <n v="219.1"/>
    <n v="96"/>
    <n v="18.62"/>
    <x v="357"/>
    <n v="108"/>
    <n v="9.91"/>
    <n v="12.3"/>
    <n v="9"/>
    <n v="3.32"/>
    <n v="0"/>
    <x v="0"/>
  </r>
  <r>
    <x v="32"/>
    <x v="74"/>
    <x v="0"/>
    <x v="1"/>
    <x v="1"/>
    <n v="0"/>
    <x v="1291"/>
    <n v="90"/>
    <n v="33.520000000000003"/>
    <n v="188.5"/>
    <n v="113"/>
    <n v="16.02"/>
    <x v="915"/>
    <n v="94"/>
    <n v="9.5"/>
    <n v="7.8"/>
    <n v="8"/>
    <n v="2.11"/>
    <n v="1"/>
    <x v="0"/>
  </r>
  <r>
    <x v="23"/>
    <x v="66"/>
    <x v="2"/>
    <x v="1"/>
    <x v="1"/>
    <n v="0"/>
    <x v="1393"/>
    <n v="101"/>
    <n v="23.8"/>
    <n v="196.4"/>
    <n v="77"/>
    <n v="16.690000000000001"/>
    <x v="1488"/>
    <n v="133"/>
    <n v="5.4"/>
    <n v="9.6999999999999993"/>
    <n v="4"/>
    <n v="2.62"/>
    <n v="4"/>
    <x v="1"/>
  </r>
  <r>
    <x v="39"/>
    <x v="37"/>
    <x v="0"/>
    <x v="0"/>
    <x v="1"/>
    <n v="0"/>
    <x v="1257"/>
    <n v="118"/>
    <n v="32.96"/>
    <n v="85"/>
    <n v="110"/>
    <n v="7.23"/>
    <x v="832"/>
    <n v="134"/>
    <n v="9.4499999999999993"/>
    <n v="13.2"/>
    <n v="8"/>
    <n v="3.56"/>
    <n v="3"/>
    <x v="0"/>
  </r>
  <r>
    <x v="24"/>
    <x v="86"/>
    <x v="1"/>
    <x v="0"/>
    <x v="1"/>
    <n v="0"/>
    <x v="1534"/>
    <n v="105"/>
    <n v="54.59"/>
    <n v="265.5"/>
    <n v="122"/>
    <n v="22.57"/>
    <x v="155"/>
    <n v="72"/>
    <n v="8.1199999999999992"/>
    <n v="11.5"/>
    <n v="2"/>
    <n v="3.11"/>
    <n v="4"/>
    <x v="1"/>
  </r>
  <r>
    <x v="7"/>
    <x v="6"/>
    <x v="0"/>
    <x v="0"/>
    <x v="1"/>
    <n v="0"/>
    <x v="1339"/>
    <n v="126"/>
    <n v="20.13"/>
    <n v="249.3"/>
    <n v="97"/>
    <n v="21.19"/>
    <x v="944"/>
    <n v="56"/>
    <n v="10.220000000000001"/>
    <n v="13.6"/>
    <n v="3"/>
    <n v="3.67"/>
    <n v="5"/>
    <x v="1"/>
  </r>
  <r>
    <x v="6"/>
    <x v="135"/>
    <x v="0"/>
    <x v="0"/>
    <x v="1"/>
    <n v="0"/>
    <x v="944"/>
    <n v="114"/>
    <n v="28.87"/>
    <n v="197.7"/>
    <n v="105"/>
    <n v="16.8"/>
    <x v="833"/>
    <n v="82"/>
    <n v="8.7200000000000006"/>
    <n v="11.6"/>
    <n v="4"/>
    <n v="3.13"/>
    <n v="1"/>
    <x v="0"/>
  </r>
  <r>
    <x v="0"/>
    <x v="26"/>
    <x v="1"/>
    <x v="0"/>
    <x v="1"/>
    <n v="0"/>
    <x v="533"/>
    <n v="99"/>
    <n v="32.880000000000003"/>
    <n v="116.9"/>
    <n v="88"/>
    <n v="9.94"/>
    <x v="867"/>
    <n v="109"/>
    <n v="10.95"/>
    <n v="9.3000000000000007"/>
    <n v="4"/>
    <n v="2.5099999999999998"/>
    <n v="2"/>
    <x v="0"/>
  </r>
  <r>
    <x v="0"/>
    <x v="39"/>
    <x v="0"/>
    <x v="0"/>
    <x v="1"/>
    <n v="0"/>
    <x v="1535"/>
    <n v="128"/>
    <n v="18.12"/>
    <n v="284.8"/>
    <n v="87"/>
    <n v="24.21"/>
    <x v="1462"/>
    <n v="92"/>
    <n v="8.0500000000000007"/>
    <n v="14.9"/>
    <n v="7"/>
    <n v="4.0199999999999996"/>
    <n v="1"/>
    <x v="0"/>
  </r>
  <r>
    <x v="18"/>
    <x v="134"/>
    <x v="0"/>
    <x v="0"/>
    <x v="1"/>
    <n v="0"/>
    <x v="216"/>
    <n v="98"/>
    <n v="22.9"/>
    <n v="189.7"/>
    <n v="68"/>
    <n v="16.12"/>
    <x v="515"/>
    <n v="128"/>
    <n v="9.9600000000000009"/>
    <n v="11.8"/>
    <n v="5"/>
    <n v="3.19"/>
    <n v="2"/>
    <x v="0"/>
  </r>
  <r>
    <x v="17"/>
    <x v="192"/>
    <x v="0"/>
    <x v="0"/>
    <x v="0"/>
    <n v="36"/>
    <x v="691"/>
    <n v="77"/>
    <n v="26.55"/>
    <n v="215.5"/>
    <n v="126"/>
    <n v="18.32"/>
    <x v="1489"/>
    <n v="83"/>
    <n v="12.56"/>
    <n v="9.9"/>
    <n v="6"/>
    <n v="2.67"/>
    <n v="2"/>
    <x v="0"/>
  </r>
  <r>
    <x v="6"/>
    <x v="90"/>
    <x v="0"/>
    <x v="0"/>
    <x v="1"/>
    <n v="0"/>
    <x v="1536"/>
    <n v="57"/>
    <n v="39.29"/>
    <n v="153.4"/>
    <n v="55"/>
    <n v="13.04"/>
    <x v="859"/>
    <n v="123"/>
    <n v="8.61"/>
    <n v="9.6"/>
    <n v="4"/>
    <n v="2.59"/>
    <n v="3"/>
    <x v="0"/>
  </r>
  <r>
    <x v="8"/>
    <x v="159"/>
    <x v="2"/>
    <x v="0"/>
    <x v="1"/>
    <n v="0"/>
    <x v="1537"/>
    <n v="109"/>
    <n v="30.74"/>
    <n v="288.8"/>
    <n v="58"/>
    <n v="24.55"/>
    <x v="845"/>
    <n v="91"/>
    <n v="8.64"/>
    <n v="14.1"/>
    <n v="6"/>
    <n v="3.81"/>
    <n v="2"/>
    <x v="0"/>
  </r>
  <r>
    <x v="49"/>
    <x v="205"/>
    <x v="2"/>
    <x v="1"/>
    <x v="1"/>
    <n v="0"/>
    <x v="99"/>
    <n v="105"/>
    <n v="36.35"/>
    <n v="159.6"/>
    <n v="84"/>
    <n v="13.57"/>
    <x v="1479"/>
    <n v="137"/>
    <n v="6.26"/>
    <n v="5"/>
    <n v="10"/>
    <n v="1.35"/>
    <n v="2"/>
    <x v="0"/>
  </r>
  <r>
    <x v="46"/>
    <x v="9"/>
    <x v="0"/>
    <x v="0"/>
    <x v="0"/>
    <n v="25"/>
    <x v="1429"/>
    <n v="113"/>
    <n v="39.85"/>
    <n v="265.89999999999998"/>
    <n v="82"/>
    <n v="22.6"/>
    <x v="87"/>
    <n v="77"/>
    <n v="10.86"/>
    <n v="13.7"/>
    <n v="4"/>
    <n v="3.7"/>
    <n v="0"/>
    <x v="0"/>
  </r>
  <r>
    <x v="10"/>
    <x v="1"/>
    <x v="2"/>
    <x v="0"/>
    <x v="1"/>
    <n v="0"/>
    <x v="1538"/>
    <n v="86"/>
    <n v="38.01"/>
    <n v="244.8"/>
    <n v="139"/>
    <n v="20.81"/>
    <x v="1490"/>
    <n v="81"/>
    <n v="4.24"/>
    <n v="9.5"/>
    <n v="7"/>
    <n v="2.57"/>
    <n v="0"/>
    <x v="0"/>
  </r>
  <r>
    <x v="0"/>
    <x v="78"/>
    <x v="1"/>
    <x v="0"/>
    <x v="0"/>
    <n v="29"/>
    <x v="1506"/>
    <n v="95"/>
    <n v="50.1"/>
    <n v="237.3"/>
    <n v="105"/>
    <n v="20.170000000000002"/>
    <x v="1491"/>
    <n v="127"/>
    <n v="13.51"/>
    <n v="13.7"/>
    <n v="6"/>
    <n v="3.7"/>
    <n v="1"/>
    <x v="0"/>
  </r>
  <r>
    <x v="36"/>
    <x v="63"/>
    <x v="0"/>
    <x v="0"/>
    <x v="1"/>
    <n v="0"/>
    <x v="510"/>
    <n v="123"/>
    <n v="36.86"/>
    <n v="126.4"/>
    <n v="88"/>
    <n v="10.74"/>
    <x v="1141"/>
    <n v="82"/>
    <n v="9.93"/>
    <n v="15.7"/>
    <n v="2"/>
    <n v="4.24"/>
    <n v="1"/>
    <x v="0"/>
  </r>
  <r>
    <x v="18"/>
    <x v="65"/>
    <x v="0"/>
    <x v="0"/>
    <x v="1"/>
    <n v="0"/>
    <x v="1539"/>
    <n v="78"/>
    <n v="33.56"/>
    <n v="124"/>
    <n v="101"/>
    <n v="10.54"/>
    <x v="1492"/>
    <n v="107"/>
    <n v="9.1999999999999993"/>
    <n v="7.7"/>
    <n v="4"/>
    <n v="2.08"/>
    <n v="2"/>
    <x v="0"/>
  </r>
  <r>
    <x v="9"/>
    <x v="6"/>
    <x v="0"/>
    <x v="0"/>
    <x v="1"/>
    <n v="0"/>
    <x v="920"/>
    <n v="85"/>
    <n v="38.51"/>
    <n v="141.6"/>
    <n v="68"/>
    <n v="12.04"/>
    <x v="568"/>
    <n v="90"/>
    <n v="10.039999999999999"/>
    <n v="6.9"/>
    <n v="5"/>
    <n v="1.86"/>
    <n v="1"/>
    <x v="0"/>
  </r>
  <r>
    <x v="50"/>
    <x v="69"/>
    <x v="0"/>
    <x v="0"/>
    <x v="0"/>
    <n v="32"/>
    <x v="220"/>
    <n v="124"/>
    <n v="37.21"/>
    <n v="214.3"/>
    <n v="125"/>
    <n v="18.22"/>
    <x v="1493"/>
    <n v="120"/>
    <n v="11.71"/>
    <n v="12.9"/>
    <n v="3"/>
    <n v="3.48"/>
    <n v="1"/>
    <x v="0"/>
  </r>
  <r>
    <x v="4"/>
    <x v="51"/>
    <x v="2"/>
    <x v="0"/>
    <x v="1"/>
    <n v="0"/>
    <x v="1540"/>
    <n v="117"/>
    <n v="15.15"/>
    <n v="126.8"/>
    <n v="46"/>
    <n v="10.78"/>
    <x v="390"/>
    <n v="71"/>
    <n v="8.57"/>
    <n v="9.9"/>
    <n v="4"/>
    <n v="2.67"/>
    <n v="2"/>
    <x v="0"/>
  </r>
  <r>
    <x v="14"/>
    <x v="59"/>
    <x v="0"/>
    <x v="0"/>
    <x v="0"/>
    <n v="43"/>
    <x v="1541"/>
    <n v="100"/>
    <n v="30.23"/>
    <n v="147.30000000000001"/>
    <n v="89"/>
    <n v="12.52"/>
    <x v="918"/>
    <n v="92"/>
    <n v="8.74"/>
    <n v="11.9"/>
    <n v="1"/>
    <n v="3.21"/>
    <n v="0"/>
    <x v="0"/>
  </r>
  <r>
    <x v="14"/>
    <x v="141"/>
    <x v="0"/>
    <x v="0"/>
    <x v="1"/>
    <n v="0"/>
    <x v="1542"/>
    <n v="109"/>
    <n v="15.84"/>
    <n v="197.6"/>
    <n v="116"/>
    <n v="16.8"/>
    <x v="611"/>
    <n v="94"/>
    <n v="9.89"/>
    <n v="10.5"/>
    <n v="2"/>
    <n v="2.84"/>
    <n v="1"/>
    <x v="0"/>
  </r>
  <r>
    <x v="41"/>
    <x v="147"/>
    <x v="0"/>
    <x v="0"/>
    <x v="1"/>
    <n v="0"/>
    <x v="426"/>
    <n v="86"/>
    <n v="38.78"/>
    <n v="156"/>
    <n v="97"/>
    <n v="13.26"/>
    <x v="1494"/>
    <n v="124"/>
    <n v="10.26"/>
    <n v="10.6"/>
    <n v="9"/>
    <n v="2.86"/>
    <n v="1"/>
    <x v="0"/>
  </r>
  <r>
    <x v="35"/>
    <x v="39"/>
    <x v="1"/>
    <x v="0"/>
    <x v="1"/>
    <n v="0"/>
    <x v="1543"/>
    <n v="93"/>
    <n v="35.380000000000003"/>
    <n v="189.2"/>
    <n v="107"/>
    <n v="16.079999999999998"/>
    <x v="933"/>
    <n v="90"/>
    <n v="12.58"/>
    <n v="7.4"/>
    <n v="2"/>
    <n v="2"/>
    <n v="1"/>
    <x v="0"/>
  </r>
  <r>
    <x v="45"/>
    <x v="176"/>
    <x v="0"/>
    <x v="0"/>
    <x v="0"/>
    <n v="22"/>
    <x v="915"/>
    <n v="66"/>
    <n v="19.18"/>
    <n v="232.6"/>
    <n v="100"/>
    <n v="19.77"/>
    <x v="445"/>
    <n v="119"/>
    <n v="8.77"/>
    <n v="14.3"/>
    <n v="3"/>
    <n v="3.86"/>
    <n v="1"/>
    <x v="0"/>
  </r>
  <r>
    <x v="35"/>
    <x v="3"/>
    <x v="0"/>
    <x v="0"/>
    <x v="1"/>
    <n v="0"/>
    <x v="993"/>
    <n v="124"/>
    <n v="38.299999999999997"/>
    <n v="228"/>
    <n v="81"/>
    <n v="19.38"/>
    <x v="754"/>
    <n v="106"/>
    <n v="11.44"/>
    <n v="11.7"/>
    <n v="3"/>
    <n v="3.16"/>
    <n v="1"/>
    <x v="0"/>
  </r>
  <r>
    <x v="33"/>
    <x v="96"/>
    <x v="0"/>
    <x v="0"/>
    <x v="0"/>
    <n v="25"/>
    <x v="550"/>
    <n v="105"/>
    <n v="28.8"/>
    <n v="240.5"/>
    <n v="108"/>
    <n v="20.440000000000001"/>
    <x v="1204"/>
    <n v="114"/>
    <n v="7.17"/>
    <n v="13.9"/>
    <n v="5"/>
    <n v="3.75"/>
    <n v="4"/>
    <x v="0"/>
  </r>
  <r>
    <x v="20"/>
    <x v="124"/>
    <x v="2"/>
    <x v="0"/>
    <x v="1"/>
    <n v="0"/>
    <x v="284"/>
    <n v="121"/>
    <n v="32.86"/>
    <n v="208.1"/>
    <n v="97"/>
    <n v="17.690000000000001"/>
    <x v="702"/>
    <n v="99"/>
    <n v="10.26"/>
    <n v="7.1"/>
    <n v="9"/>
    <n v="1.92"/>
    <n v="1"/>
    <x v="0"/>
  </r>
  <r>
    <x v="16"/>
    <x v="147"/>
    <x v="2"/>
    <x v="0"/>
    <x v="1"/>
    <n v="0"/>
    <x v="1544"/>
    <n v="88"/>
    <n v="16.25"/>
    <n v="167.6"/>
    <n v="106"/>
    <n v="14.25"/>
    <x v="1254"/>
    <n v="95"/>
    <n v="7.98"/>
    <n v="9.8000000000000007"/>
    <n v="2"/>
    <n v="2.65"/>
    <n v="3"/>
    <x v="0"/>
  </r>
  <r>
    <x v="46"/>
    <x v="73"/>
    <x v="2"/>
    <x v="0"/>
    <x v="0"/>
    <n v="25"/>
    <x v="1545"/>
    <n v="99"/>
    <n v="13.57"/>
    <n v="313.60000000000002"/>
    <n v="120"/>
    <n v="26.66"/>
    <x v="1495"/>
    <n v="104"/>
    <n v="6.1"/>
    <n v="9.3000000000000007"/>
    <n v="8"/>
    <n v="2.5099999999999998"/>
    <n v="2"/>
    <x v="0"/>
  </r>
  <r>
    <x v="0"/>
    <x v="155"/>
    <x v="0"/>
    <x v="0"/>
    <x v="1"/>
    <n v="0"/>
    <x v="1546"/>
    <n v="111"/>
    <n v="38.96"/>
    <n v="165.3"/>
    <n v="104"/>
    <n v="14.05"/>
    <x v="1312"/>
    <n v="80"/>
    <n v="10.58"/>
    <n v="5.2"/>
    <n v="5"/>
    <n v="1.4"/>
    <n v="1"/>
    <x v="0"/>
  </r>
  <r>
    <x v="27"/>
    <x v="6"/>
    <x v="0"/>
    <x v="0"/>
    <x v="0"/>
    <n v="38"/>
    <x v="1460"/>
    <n v="94"/>
    <n v="44.08"/>
    <n v="245.6"/>
    <n v="71"/>
    <n v="20.88"/>
    <x v="1458"/>
    <n v="125"/>
    <n v="12.12"/>
    <n v="9.1999999999999993"/>
    <n v="1"/>
    <n v="2.48"/>
    <n v="3"/>
    <x v="0"/>
  </r>
  <r>
    <x v="44"/>
    <x v="14"/>
    <x v="0"/>
    <x v="0"/>
    <x v="0"/>
    <n v="41"/>
    <x v="1547"/>
    <n v="110"/>
    <n v="36.14"/>
    <n v="172.7"/>
    <n v="97"/>
    <n v="14.68"/>
    <x v="368"/>
    <n v="78"/>
    <n v="8.3800000000000008"/>
    <n v="10.1"/>
    <n v="5"/>
    <n v="2.73"/>
    <n v="0"/>
    <x v="0"/>
  </r>
  <r>
    <x v="12"/>
    <x v="145"/>
    <x v="0"/>
    <x v="1"/>
    <x v="1"/>
    <n v="0"/>
    <x v="746"/>
    <n v="110"/>
    <n v="17.170000000000002"/>
    <n v="240"/>
    <n v="70"/>
    <n v="20.399999999999999"/>
    <x v="852"/>
    <n v="105"/>
    <n v="15.01"/>
    <n v="11.1"/>
    <n v="6"/>
    <n v="3"/>
    <n v="0"/>
    <x v="0"/>
  </r>
  <r>
    <x v="19"/>
    <x v="85"/>
    <x v="0"/>
    <x v="1"/>
    <x v="0"/>
    <n v="6"/>
    <x v="804"/>
    <n v="125"/>
    <n v="23.82"/>
    <n v="157.9"/>
    <n v="100"/>
    <n v="13.42"/>
    <x v="116"/>
    <n v="96"/>
    <n v="11.22"/>
    <n v="10.1"/>
    <n v="3"/>
    <n v="2.73"/>
    <n v="1"/>
    <x v="0"/>
  </r>
  <r>
    <x v="24"/>
    <x v="90"/>
    <x v="1"/>
    <x v="0"/>
    <x v="1"/>
    <n v="0"/>
    <x v="369"/>
    <n v="106"/>
    <n v="25.57"/>
    <n v="199"/>
    <n v="131"/>
    <n v="16.920000000000002"/>
    <x v="114"/>
    <n v="103"/>
    <n v="4.9400000000000004"/>
    <n v="12.3"/>
    <n v="3"/>
    <n v="3.32"/>
    <n v="3"/>
    <x v="0"/>
  </r>
  <r>
    <x v="17"/>
    <x v="35"/>
    <x v="0"/>
    <x v="0"/>
    <x v="1"/>
    <n v="0"/>
    <x v="466"/>
    <n v="74"/>
    <n v="17.14"/>
    <n v="233.8"/>
    <n v="88"/>
    <n v="19.87"/>
    <x v="1278"/>
    <n v="79"/>
    <n v="9.39"/>
    <n v="12.6"/>
    <n v="3"/>
    <n v="3.4"/>
    <n v="2"/>
    <x v="0"/>
  </r>
  <r>
    <x v="9"/>
    <x v="73"/>
    <x v="0"/>
    <x v="0"/>
    <x v="1"/>
    <n v="0"/>
    <x v="486"/>
    <n v="131"/>
    <n v="23.48"/>
    <n v="175.7"/>
    <n v="128"/>
    <n v="14.93"/>
    <x v="990"/>
    <n v="119"/>
    <n v="8.67"/>
    <n v="10"/>
    <n v="3"/>
    <n v="2.7"/>
    <n v="3"/>
    <x v="0"/>
  </r>
  <r>
    <x v="45"/>
    <x v="53"/>
    <x v="0"/>
    <x v="0"/>
    <x v="0"/>
    <n v="30"/>
    <x v="458"/>
    <n v="104"/>
    <n v="32.520000000000003"/>
    <n v="257.10000000000002"/>
    <n v="109"/>
    <n v="21.85"/>
    <x v="973"/>
    <n v="89"/>
    <n v="8"/>
    <n v="11"/>
    <n v="1"/>
    <n v="2.97"/>
    <n v="1"/>
    <x v="0"/>
  </r>
  <r>
    <x v="42"/>
    <x v="145"/>
    <x v="2"/>
    <x v="0"/>
    <x v="1"/>
    <n v="0"/>
    <x v="209"/>
    <n v="76"/>
    <n v="28.61"/>
    <n v="212.4"/>
    <n v="126"/>
    <n v="18.05"/>
    <x v="1496"/>
    <n v="132"/>
    <n v="9.01"/>
    <n v="12"/>
    <n v="3"/>
    <n v="3.24"/>
    <n v="2"/>
    <x v="0"/>
  </r>
  <r>
    <x v="31"/>
    <x v="15"/>
    <x v="0"/>
    <x v="0"/>
    <x v="1"/>
    <n v="0"/>
    <x v="974"/>
    <n v="113"/>
    <n v="23.39"/>
    <n v="179.7"/>
    <n v="75"/>
    <n v="15.27"/>
    <x v="696"/>
    <n v="71"/>
    <n v="7.78"/>
    <n v="10.7"/>
    <n v="2"/>
    <n v="2.89"/>
    <n v="1"/>
    <x v="1"/>
  </r>
  <r>
    <x v="0"/>
    <x v="21"/>
    <x v="0"/>
    <x v="0"/>
    <x v="1"/>
    <n v="0"/>
    <x v="1548"/>
    <n v="122"/>
    <n v="43.42"/>
    <n v="22.3"/>
    <n v="87"/>
    <n v="1.9"/>
    <x v="1497"/>
    <n v="72"/>
    <n v="6.87"/>
    <n v="11.1"/>
    <n v="6"/>
    <n v="3"/>
    <n v="0"/>
    <x v="0"/>
  </r>
  <r>
    <x v="44"/>
    <x v="12"/>
    <x v="0"/>
    <x v="0"/>
    <x v="1"/>
    <n v="0"/>
    <x v="769"/>
    <n v="125"/>
    <n v="28.25"/>
    <n v="279.39999999999998"/>
    <n v="78"/>
    <n v="23.75"/>
    <x v="330"/>
    <n v="85"/>
    <n v="8.15"/>
    <n v="13.4"/>
    <n v="6"/>
    <n v="3.62"/>
    <n v="1"/>
    <x v="0"/>
  </r>
  <r>
    <x v="31"/>
    <x v="41"/>
    <x v="2"/>
    <x v="1"/>
    <x v="1"/>
    <n v="0"/>
    <x v="148"/>
    <n v="112"/>
    <n v="26.98"/>
    <n v="155.69999999999999"/>
    <n v="126"/>
    <n v="13.23"/>
    <x v="425"/>
    <n v="110"/>
    <n v="11.07"/>
    <n v="8.3000000000000007"/>
    <n v="1"/>
    <n v="2.2400000000000002"/>
    <n v="2"/>
    <x v="1"/>
  </r>
  <r>
    <x v="27"/>
    <x v="136"/>
    <x v="0"/>
    <x v="0"/>
    <x v="1"/>
    <n v="0"/>
    <x v="1549"/>
    <n v="76"/>
    <n v="43.91"/>
    <n v="306"/>
    <n v="88"/>
    <n v="26.01"/>
    <x v="965"/>
    <n v="106"/>
    <n v="10.88"/>
    <n v="13.6"/>
    <n v="4"/>
    <n v="3.67"/>
    <n v="1"/>
    <x v="1"/>
  </r>
  <r>
    <x v="10"/>
    <x v="155"/>
    <x v="2"/>
    <x v="0"/>
    <x v="0"/>
    <n v="40"/>
    <x v="1550"/>
    <n v="106"/>
    <n v="13.09"/>
    <n v="161.69999999999999"/>
    <n v="94"/>
    <n v="13.74"/>
    <x v="1098"/>
    <n v="82"/>
    <n v="8.49"/>
    <n v="12.5"/>
    <n v="6"/>
    <n v="3.38"/>
    <n v="1"/>
    <x v="0"/>
  </r>
  <r>
    <x v="26"/>
    <x v="7"/>
    <x v="0"/>
    <x v="0"/>
    <x v="0"/>
    <n v="33"/>
    <x v="301"/>
    <n v="127"/>
    <n v="28.63"/>
    <n v="185.1"/>
    <n v="106"/>
    <n v="15.73"/>
    <x v="455"/>
    <n v="78"/>
    <n v="9.9"/>
    <n v="11"/>
    <n v="4"/>
    <n v="2.97"/>
    <n v="2"/>
    <x v="0"/>
  </r>
  <r>
    <x v="32"/>
    <x v="28"/>
    <x v="0"/>
    <x v="0"/>
    <x v="1"/>
    <n v="0"/>
    <x v="1551"/>
    <n v="65"/>
    <n v="52.22"/>
    <n v="138.6"/>
    <n v="97"/>
    <n v="11.78"/>
    <x v="1498"/>
    <n v="99"/>
    <n v="17.170000000000002"/>
    <n v="10.199999999999999"/>
    <n v="4"/>
    <n v="2.75"/>
    <n v="2"/>
    <x v="1"/>
  </r>
  <r>
    <x v="0"/>
    <x v="77"/>
    <x v="2"/>
    <x v="0"/>
    <x v="1"/>
    <n v="0"/>
    <x v="483"/>
    <n v="91"/>
    <n v="29.85"/>
    <n v="236.5"/>
    <n v="127"/>
    <n v="20.100000000000001"/>
    <x v="1350"/>
    <n v="114"/>
    <n v="8.77"/>
    <n v="9.5"/>
    <n v="8"/>
    <n v="2.57"/>
    <n v="0"/>
    <x v="0"/>
  </r>
  <r>
    <x v="41"/>
    <x v="58"/>
    <x v="0"/>
    <x v="0"/>
    <x v="1"/>
    <n v="0"/>
    <x v="1552"/>
    <n v="48"/>
    <n v="28.75"/>
    <n v="219.8"/>
    <n v="62"/>
    <n v="18.68"/>
    <x v="905"/>
    <n v="105"/>
    <n v="8.7100000000000009"/>
    <n v="10.7"/>
    <n v="8"/>
    <n v="2.89"/>
    <n v="3"/>
    <x v="0"/>
  </r>
  <r>
    <x v="36"/>
    <x v="145"/>
    <x v="0"/>
    <x v="0"/>
    <x v="1"/>
    <n v="0"/>
    <x v="100"/>
    <n v="111"/>
    <n v="32.42"/>
    <n v="241.6"/>
    <n v="103"/>
    <n v="20.54"/>
    <x v="1499"/>
    <n v="95"/>
    <n v="12.51"/>
    <n v="4.4000000000000004"/>
    <n v="3"/>
    <n v="1.19"/>
    <n v="1"/>
    <x v="0"/>
  </r>
  <r>
    <x v="6"/>
    <x v="103"/>
    <x v="0"/>
    <x v="0"/>
    <x v="1"/>
    <n v="0"/>
    <x v="1553"/>
    <n v="120"/>
    <n v="40.729999999999997"/>
    <n v="230.3"/>
    <n v="110"/>
    <n v="19.579999999999998"/>
    <x v="824"/>
    <n v="82"/>
    <n v="6.89"/>
    <n v="8.6"/>
    <n v="3"/>
    <n v="2.3199999999999998"/>
    <n v="1"/>
    <x v="0"/>
  </r>
  <r>
    <x v="35"/>
    <x v="134"/>
    <x v="2"/>
    <x v="0"/>
    <x v="1"/>
    <n v="0"/>
    <x v="1554"/>
    <n v="112"/>
    <n v="20.62"/>
    <n v="282.8"/>
    <n v="107"/>
    <n v="24.04"/>
    <x v="1500"/>
    <n v="83"/>
    <n v="5.54"/>
    <n v="7.4"/>
    <n v="4"/>
    <n v="2"/>
    <n v="1"/>
    <x v="0"/>
  </r>
  <r>
    <x v="28"/>
    <x v="72"/>
    <x v="1"/>
    <x v="0"/>
    <x v="1"/>
    <n v="0"/>
    <x v="1347"/>
    <n v="102"/>
    <n v="35.43"/>
    <n v="326.10000000000002"/>
    <n v="96"/>
    <n v="27.72"/>
    <x v="862"/>
    <n v="73"/>
    <n v="9.09"/>
    <n v="10.1"/>
    <n v="8"/>
    <n v="2.73"/>
    <n v="1"/>
    <x v="1"/>
  </r>
  <r>
    <x v="16"/>
    <x v="35"/>
    <x v="2"/>
    <x v="1"/>
    <x v="1"/>
    <n v="0"/>
    <x v="230"/>
    <n v="131"/>
    <n v="39.200000000000003"/>
    <n v="261.3"/>
    <n v="136"/>
    <n v="22.21"/>
    <x v="1501"/>
    <n v="96"/>
    <n v="7.07"/>
    <n v="6.8"/>
    <n v="4"/>
    <n v="1.84"/>
    <n v="0"/>
    <x v="0"/>
  </r>
  <r>
    <x v="20"/>
    <x v="69"/>
    <x v="0"/>
    <x v="0"/>
    <x v="1"/>
    <n v="0"/>
    <x v="1555"/>
    <n v="95"/>
    <n v="19.13"/>
    <n v="211.2"/>
    <n v="67"/>
    <n v="17.95"/>
    <x v="1038"/>
    <n v="96"/>
    <n v="10.24"/>
    <n v="11.1"/>
    <n v="8"/>
    <n v="3"/>
    <n v="0"/>
    <x v="0"/>
  </r>
  <r>
    <x v="39"/>
    <x v="102"/>
    <x v="2"/>
    <x v="0"/>
    <x v="1"/>
    <n v="0"/>
    <x v="588"/>
    <n v="93"/>
    <n v="28.51"/>
    <n v="234.1"/>
    <n v="103"/>
    <n v="19.899999999999999"/>
    <x v="378"/>
    <n v="121"/>
    <n v="7.64"/>
    <n v="6.9"/>
    <n v="5"/>
    <n v="1.86"/>
    <n v="3"/>
    <x v="0"/>
  </r>
  <r>
    <x v="27"/>
    <x v="135"/>
    <x v="1"/>
    <x v="0"/>
    <x v="1"/>
    <n v="0"/>
    <x v="471"/>
    <n v="103"/>
    <n v="30.62"/>
    <n v="193.4"/>
    <n v="148"/>
    <n v="16.440000000000001"/>
    <x v="1286"/>
    <n v="109"/>
    <n v="11.3"/>
    <n v="13.4"/>
    <n v="5"/>
    <n v="3.62"/>
    <n v="0"/>
    <x v="0"/>
  </r>
  <r>
    <x v="36"/>
    <x v="82"/>
    <x v="2"/>
    <x v="0"/>
    <x v="1"/>
    <n v="0"/>
    <x v="825"/>
    <n v="81"/>
    <n v="22.03"/>
    <n v="189.7"/>
    <n v="117"/>
    <n v="16.12"/>
    <x v="1144"/>
    <n v="118"/>
    <n v="9.86"/>
    <n v="9.8000000000000007"/>
    <n v="4"/>
    <n v="2.65"/>
    <n v="2"/>
    <x v="0"/>
  </r>
  <r>
    <x v="32"/>
    <x v="67"/>
    <x v="2"/>
    <x v="0"/>
    <x v="1"/>
    <n v="0"/>
    <x v="236"/>
    <n v="108"/>
    <n v="36.64"/>
    <n v="230.9"/>
    <n v="70"/>
    <n v="19.63"/>
    <x v="220"/>
    <n v="134"/>
    <n v="6.48"/>
    <n v="13.2"/>
    <n v="4"/>
    <n v="3.56"/>
    <n v="0"/>
    <x v="0"/>
  </r>
  <r>
    <x v="30"/>
    <x v="28"/>
    <x v="0"/>
    <x v="0"/>
    <x v="1"/>
    <n v="0"/>
    <x v="1421"/>
    <n v="65"/>
    <n v="36.020000000000003"/>
    <n v="224.6"/>
    <n v="95"/>
    <n v="19.09"/>
    <x v="877"/>
    <n v="81"/>
    <n v="10.49"/>
    <n v="9.9"/>
    <n v="3"/>
    <n v="2.67"/>
    <n v="2"/>
    <x v="0"/>
  </r>
  <r>
    <x v="1"/>
    <x v="74"/>
    <x v="0"/>
    <x v="0"/>
    <x v="1"/>
    <n v="0"/>
    <x v="1556"/>
    <n v="95"/>
    <n v="13.94"/>
    <n v="125.2"/>
    <n v="103"/>
    <n v="10.64"/>
    <x v="705"/>
    <n v="107"/>
    <n v="7.71"/>
    <n v="8"/>
    <n v="4"/>
    <n v="2.16"/>
    <n v="1"/>
    <x v="0"/>
  </r>
  <r>
    <x v="3"/>
    <x v="162"/>
    <x v="1"/>
    <x v="0"/>
    <x v="0"/>
    <n v="22"/>
    <x v="1557"/>
    <n v="103"/>
    <n v="25.35"/>
    <n v="207.2"/>
    <n v="91"/>
    <n v="17.61"/>
    <x v="171"/>
    <n v="92"/>
    <n v="11.94"/>
    <n v="11.4"/>
    <n v="7"/>
    <n v="3.08"/>
    <n v="2"/>
    <x v="0"/>
  </r>
  <r>
    <x v="37"/>
    <x v="18"/>
    <x v="0"/>
    <x v="0"/>
    <x v="1"/>
    <n v="0"/>
    <x v="1558"/>
    <n v="56"/>
    <n v="51.78"/>
    <n v="157.6"/>
    <n v="101"/>
    <n v="13.4"/>
    <x v="59"/>
    <n v="116"/>
    <n v="8.4700000000000006"/>
    <n v="12.4"/>
    <n v="1"/>
    <n v="3.35"/>
    <n v="1"/>
    <x v="1"/>
  </r>
  <r>
    <x v="46"/>
    <x v="74"/>
    <x v="2"/>
    <x v="0"/>
    <x v="1"/>
    <n v="0"/>
    <x v="1559"/>
    <n v="118"/>
    <n v="47.21"/>
    <n v="115.3"/>
    <n v="91"/>
    <n v="9.8000000000000007"/>
    <x v="768"/>
    <n v="90"/>
    <n v="7.66"/>
    <n v="10.4"/>
    <n v="8"/>
    <n v="2.81"/>
    <n v="0"/>
    <x v="0"/>
  </r>
  <r>
    <x v="5"/>
    <x v="13"/>
    <x v="1"/>
    <x v="0"/>
    <x v="1"/>
    <n v="0"/>
    <x v="646"/>
    <n v="57"/>
    <n v="35.549999999999997"/>
    <n v="110.7"/>
    <n v="111"/>
    <n v="9.41"/>
    <x v="1223"/>
    <n v="113"/>
    <n v="5.0999999999999996"/>
    <n v="12.8"/>
    <n v="4"/>
    <n v="3.46"/>
    <n v="1"/>
    <x v="0"/>
  </r>
  <r>
    <x v="15"/>
    <x v="151"/>
    <x v="0"/>
    <x v="0"/>
    <x v="1"/>
    <n v="0"/>
    <x v="925"/>
    <n v="95"/>
    <n v="33.340000000000003"/>
    <n v="228.3"/>
    <n v="88"/>
    <n v="19.41"/>
    <x v="498"/>
    <n v="95"/>
    <n v="10.96"/>
    <n v="7.6"/>
    <n v="3"/>
    <n v="2.0499999999999998"/>
    <n v="3"/>
    <x v="0"/>
  </r>
  <r>
    <x v="15"/>
    <x v="129"/>
    <x v="2"/>
    <x v="0"/>
    <x v="1"/>
    <n v="0"/>
    <x v="1058"/>
    <n v="99"/>
    <n v="20.67"/>
    <n v="267.60000000000002"/>
    <n v="99"/>
    <n v="22.75"/>
    <x v="1502"/>
    <n v="88"/>
    <n v="4.49"/>
    <n v="7.1"/>
    <n v="2"/>
    <n v="1.92"/>
    <n v="1"/>
    <x v="0"/>
  </r>
  <r>
    <x v="18"/>
    <x v="2"/>
    <x v="0"/>
    <x v="0"/>
    <x v="1"/>
    <n v="0"/>
    <x v="1560"/>
    <n v="132"/>
    <n v="34.700000000000003"/>
    <n v="164.4"/>
    <n v="117"/>
    <n v="13.97"/>
    <x v="306"/>
    <n v="123"/>
    <n v="7.43"/>
    <n v="0"/>
    <n v="0"/>
    <n v="0"/>
    <n v="1"/>
    <x v="0"/>
  </r>
  <r>
    <x v="12"/>
    <x v="144"/>
    <x v="0"/>
    <x v="0"/>
    <x v="1"/>
    <n v="0"/>
    <x v="81"/>
    <n v="114"/>
    <n v="36.06"/>
    <n v="235.9"/>
    <n v="91"/>
    <n v="20.05"/>
    <x v="396"/>
    <n v="135"/>
    <n v="9.35"/>
    <n v="11.3"/>
    <n v="5"/>
    <n v="3.05"/>
    <n v="4"/>
    <x v="0"/>
  </r>
  <r>
    <x v="19"/>
    <x v="113"/>
    <x v="0"/>
    <x v="0"/>
    <x v="1"/>
    <n v="0"/>
    <x v="84"/>
    <n v="86"/>
    <n v="30.31"/>
    <n v="176.5"/>
    <n v="99"/>
    <n v="15"/>
    <x v="1326"/>
    <n v="83"/>
    <n v="8.42"/>
    <n v="13.8"/>
    <n v="2"/>
    <n v="3.73"/>
    <n v="1"/>
    <x v="0"/>
  </r>
  <r>
    <x v="44"/>
    <x v="29"/>
    <x v="0"/>
    <x v="0"/>
    <x v="1"/>
    <n v="0"/>
    <x v="196"/>
    <n v="92"/>
    <n v="30.91"/>
    <n v="159.6"/>
    <n v="63"/>
    <n v="13.57"/>
    <x v="210"/>
    <n v="78"/>
    <n v="10.46"/>
    <n v="7"/>
    <n v="6"/>
    <n v="1.89"/>
    <n v="0"/>
    <x v="0"/>
  </r>
  <r>
    <x v="16"/>
    <x v="67"/>
    <x v="0"/>
    <x v="0"/>
    <x v="1"/>
    <n v="0"/>
    <x v="1561"/>
    <n v="104"/>
    <n v="20.5"/>
    <n v="205.5"/>
    <n v="95"/>
    <n v="17.47"/>
    <x v="384"/>
    <n v="107"/>
    <n v="8.2100000000000009"/>
    <n v="9.6"/>
    <n v="6"/>
    <n v="2.59"/>
    <n v="2"/>
    <x v="0"/>
  </r>
  <r>
    <x v="13"/>
    <x v="55"/>
    <x v="0"/>
    <x v="0"/>
    <x v="1"/>
    <n v="0"/>
    <x v="1043"/>
    <n v="112"/>
    <n v="29.31"/>
    <n v="131.69999999999999"/>
    <n v="89"/>
    <n v="11.19"/>
    <x v="1503"/>
    <n v="78"/>
    <n v="8.23"/>
    <n v="8.8000000000000007"/>
    <n v="9"/>
    <n v="2.38"/>
    <n v="1"/>
    <x v="0"/>
  </r>
  <r>
    <x v="6"/>
    <x v="32"/>
    <x v="0"/>
    <x v="0"/>
    <x v="1"/>
    <n v="0"/>
    <x v="415"/>
    <n v="110"/>
    <n v="27.3"/>
    <n v="171.9"/>
    <n v="97"/>
    <n v="14.61"/>
    <x v="1234"/>
    <n v="56"/>
    <n v="4.7300000000000004"/>
    <n v="7.3"/>
    <n v="2"/>
    <n v="1.97"/>
    <n v="0"/>
    <x v="1"/>
  </r>
  <r>
    <x v="17"/>
    <x v="14"/>
    <x v="1"/>
    <x v="0"/>
    <x v="0"/>
    <n v="12"/>
    <x v="735"/>
    <n v="100"/>
    <n v="16.73"/>
    <n v="187.5"/>
    <n v="119"/>
    <n v="15.94"/>
    <x v="1504"/>
    <n v="68"/>
    <n v="7.97"/>
    <n v="15.1"/>
    <n v="3"/>
    <n v="4.08"/>
    <n v="1"/>
    <x v="0"/>
  </r>
  <r>
    <x v="45"/>
    <x v="126"/>
    <x v="0"/>
    <x v="0"/>
    <x v="1"/>
    <n v="0"/>
    <x v="1161"/>
    <n v="126"/>
    <n v="18.53"/>
    <n v="212.7"/>
    <n v="106"/>
    <n v="18.079999999999998"/>
    <x v="607"/>
    <n v="92"/>
    <n v="9.3699999999999992"/>
    <n v="7.9"/>
    <n v="3"/>
    <n v="2.13"/>
    <n v="1"/>
    <x v="0"/>
  </r>
  <r>
    <x v="32"/>
    <x v="1"/>
    <x v="0"/>
    <x v="0"/>
    <x v="1"/>
    <n v="0"/>
    <x v="1124"/>
    <n v="119"/>
    <n v="24.57"/>
    <n v="167.3"/>
    <n v="89"/>
    <n v="14.22"/>
    <x v="697"/>
    <n v="76"/>
    <n v="7.88"/>
    <n v="6.1"/>
    <n v="4"/>
    <n v="1.65"/>
    <n v="5"/>
    <x v="1"/>
  </r>
  <r>
    <x v="12"/>
    <x v="141"/>
    <x v="2"/>
    <x v="0"/>
    <x v="1"/>
    <n v="0"/>
    <x v="999"/>
    <n v="82"/>
    <n v="32.83"/>
    <n v="260.3"/>
    <n v="107"/>
    <n v="22.13"/>
    <x v="571"/>
    <n v="93"/>
    <n v="10.86"/>
    <n v="13.3"/>
    <n v="5"/>
    <n v="3.59"/>
    <n v="2"/>
    <x v="0"/>
  </r>
  <r>
    <x v="14"/>
    <x v="96"/>
    <x v="0"/>
    <x v="0"/>
    <x v="1"/>
    <n v="0"/>
    <x v="1562"/>
    <n v="96"/>
    <n v="31.08"/>
    <n v="193.7"/>
    <n v="93"/>
    <n v="16.46"/>
    <x v="333"/>
    <n v="113"/>
    <n v="9.8800000000000008"/>
    <n v="7.7"/>
    <n v="2"/>
    <n v="2.08"/>
    <n v="2"/>
    <x v="0"/>
  </r>
  <r>
    <x v="32"/>
    <x v="123"/>
    <x v="2"/>
    <x v="0"/>
    <x v="0"/>
    <n v="32"/>
    <x v="960"/>
    <n v="86"/>
    <n v="25.23"/>
    <n v="170.6"/>
    <n v="119"/>
    <n v="14.5"/>
    <x v="1505"/>
    <n v="124"/>
    <n v="9.07"/>
    <n v="11.3"/>
    <n v="12"/>
    <n v="3.05"/>
    <n v="1"/>
    <x v="0"/>
  </r>
  <r>
    <x v="46"/>
    <x v="1"/>
    <x v="1"/>
    <x v="0"/>
    <x v="1"/>
    <n v="0"/>
    <x v="1234"/>
    <n v="107"/>
    <n v="12.89"/>
    <n v="256.89999999999998"/>
    <n v="98"/>
    <n v="21.84"/>
    <x v="282"/>
    <n v="118"/>
    <n v="9.1999999999999993"/>
    <n v="10.5"/>
    <n v="3"/>
    <n v="2.84"/>
    <n v="2"/>
    <x v="0"/>
  </r>
  <r>
    <x v="46"/>
    <x v="12"/>
    <x v="0"/>
    <x v="0"/>
    <x v="1"/>
    <n v="0"/>
    <x v="895"/>
    <n v="90"/>
    <n v="33.659999999999997"/>
    <n v="186.4"/>
    <n v="102"/>
    <n v="15.84"/>
    <x v="1506"/>
    <n v="90"/>
    <n v="9.86"/>
    <n v="9.3000000000000007"/>
    <n v="2"/>
    <n v="2.5099999999999998"/>
    <n v="1"/>
    <x v="0"/>
  </r>
  <r>
    <x v="29"/>
    <x v="64"/>
    <x v="0"/>
    <x v="0"/>
    <x v="1"/>
    <n v="0"/>
    <x v="822"/>
    <n v="95"/>
    <n v="43.04"/>
    <n v="210.8"/>
    <n v="86"/>
    <n v="17.920000000000002"/>
    <x v="1014"/>
    <n v="81"/>
    <n v="11.43"/>
    <n v="9.5"/>
    <n v="4"/>
    <n v="2.57"/>
    <n v="5"/>
    <x v="1"/>
  </r>
  <r>
    <x v="46"/>
    <x v="209"/>
    <x v="2"/>
    <x v="0"/>
    <x v="0"/>
    <n v="25"/>
    <x v="1183"/>
    <n v="64"/>
    <n v="33.979999999999997"/>
    <n v="134.6"/>
    <n v="110"/>
    <n v="11.44"/>
    <x v="978"/>
    <n v="78"/>
    <n v="9.4700000000000006"/>
    <n v="11.7"/>
    <n v="6"/>
    <n v="3.16"/>
    <n v="3"/>
    <x v="0"/>
  </r>
  <r>
    <x v="27"/>
    <x v="147"/>
    <x v="0"/>
    <x v="0"/>
    <x v="0"/>
    <n v="25"/>
    <x v="105"/>
    <n v="105"/>
    <n v="31.88"/>
    <n v="272.3"/>
    <n v="88"/>
    <n v="23.15"/>
    <x v="1280"/>
    <n v="91"/>
    <n v="9.74"/>
    <n v="11.7"/>
    <n v="2"/>
    <n v="3.16"/>
    <n v="2"/>
    <x v="0"/>
  </r>
  <r>
    <x v="9"/>
    <x v="55"/>
    <x v="1"/>
    <x v="0"/>
    <x v="1"/>
    <n v="0"/>
    <x v="129"/>
    <n v="111"/>
    <n v="31.21"/>
    <n v="303.5"/>
    <n v="88"/>
    <n v="25.8"/>
    <x v="1200"/>
    <n v="115"/>
    <n v="8.5399999999999991"/>
    <n v="10.3"/>
    <n v="6"/>
    <n v="2.78"/>
    <n v="0"/>
    <x v="0"/>
  </r>
  <r>
    <x v="28"/>
    <x v="108"/>
    <x v="2"/>
    <x v="0"/>
    <x v="0"/>
    <n v="21"/>
    <x v="1427"/>
    <n v="95"/>
    <n v="14.64"/>
    <n v="189.9"/>
    <n v="126"/>
    <n v="16.14"/>
    <x v="1348"/>
    <n v="113"/>
    <n v="9.06"/>
    <n v="11.7"/>
    <n v="4"/>
    <n v="3.16"/>
    <n v="0"/>
    <x v="0"/>
  </r>
  <r>
    <x v="25"/>
    <x v="107"/>
    <x v="1"/>
    <x v="0"/>
    <x v="1"/>
    <n v="0"/>
    <x v="1276"/>
    <n v="83"/>
    <n v="21.56"/>
    <n v="157.80000000000001"/>
    <n v="100"/>
    <n v="13.41"/>
    <x v="1507"/>
    <n v="97"/>
    <n v="7.12"/>
    <n v="11"/>
    <n v="4"/>
    <n v="2.97"/>
    <n v="3"/>
    <x v="0"/>
  </r>
  <r>
    <x v="46"/>
    <x v="113"/>
    <x v="0"/>
    <x v="0"/>
    <x v="1"/>
    <n v="0"/>
    <x v="1337"/>
    <n v="95"/>
    <n v="18.41"/>
    <n v="168.3"/>
    <n v="104"/>
    <n v="14.31"/>
    <x v="1508"/>
    <n v="109"/>
    <n v="6.89"/>
    <n v="9.1"/>
    <n v="2"/>
    <n v="2.46"/>
    <n v="1"/>
    <x v="0"/>
  </r>
  <r>
    <x v="6"/>
    <x v="47"/>
    <x v="1"/>
    <x v="1"/>
    <x v="1"/>
    <n v="0"/>
    <x v="1156"/>
    <n v="92"/>
    <n v="27.29"/>
    <n v="235.8"/>
    <n v="121"/>
    <n v="20.04"/>
    <x v="1509"/>
    <n v="95"/>
    <n v="5.03"/>
    <n v="13.8"/>
    <n v="5"/>
    <n v="3.73"/>
    <n v="1"/>
    <x v="1"/>
  </r>
  <r>
    <x v="47"/>
    <x v="78"/>
    <x v="1"/>
    <x v="0"/>
    <x v="1"/>
    <n v="0"/>
    <x v="1563"/>
    <n v="81"/>
    <n v="25.04"/>
    <n v="158.4"/>
    <n v="88"/>
    <n v="13.46"/>
    <x v="639"/>
    <n v="103"/>
    <n v="8.7200000000000006"/>
    <n v="11"/>
    <n v="3"/>
    <n v="2.97"/>
    <n v="2"/>
    <x v="0"/>
  </r>
  <r>
    <x v="29"/>
    <x v="20"/>
    <x v="2"/>
    <x v="0"/>
    <x v="1"/>
    <n v="0"/>
    <x v="747"/>
    <n v="91"/>
    <n v="28.07"/>
    <n v="240.8"/>
    <n v="56"/>
    <n v="20.47"/>
    <x v="1510"/>
    <n v="100"/>
    <n v="12.47"/>
    <n v="9.5"/>
    <n v="3"/>
    <n v="2.57"/>
    <n v="2"/>
    <x v="0"/>
  </r>
  <r>
    <x v="33"/>
    <x v="36"/>
    <x v="1"/>
    <x v="0"/>
    <x v="0"/>
    <n v="31"/>
    <x v="1515"/>
    <n v="88"/>
    <n v="20.77"/>
    <n v="139"/>
    <n v="100"/>
    <n v="11.82"/>
    <x v="402"/>
    <n v="141"/>
    <n v="6.39"/>
    <n v="5.7"/>
    <n v="10"/>
    <n v="1.54"/>
    <n v="3"/>
    <x v="0"/>
  </r>
  <r>
    <x v="9"/>
    <x v="9"/>
    <x v="1"/>
    <x v="0"/>
    <x v="1"/>
    <n v="0"/>
    <x v="1564"/>
    <n v="102"/>
    <n v="26.57"/>
    <n v="273.10000000000002"/>
    <n v="118"/>
    <n v="23.21"/>
    <x v="6"/>
    <n v="113"/>
    <n v="9.7100000000000009"/>
    <n v="9"/>
    <n v="4"/>
    <n v="2.4300000000000002"/>
    <n v="3"/>
    <x v="0"/>
  </r>
  <r>
    <x v="43"/>
    <x v="9"/>
    <x v="1"/>
    <x v="0"/>
    <x v="0"/>
    <n v="46"/>
    <x v="1559"/>
    <n v="109"/>
    <n v="47.21"/>
    <n v="270"/>
    <n v="114"/>
    <n v="22.95"/>
    <x v="1013"/>
    <n v="82"/>
    <n v="7.44"/>
    <n v="10.4"/>
    <n v="2"/>
    <n v="2.81"/>
    <n v="1"/>
    <x v="0"/>
  </r>
  <r>
    <x v="20"/>
    <x v="46"/>
    <x v="0"/>
    <x v="1"/>
    <x v="0"/>
    <n v="21"/>
    <x v="1565"/>
    <n v="117"/>
    <n v="25.06"/>
    <n v="262.8"/>
    <n v="110"/>
    <n v="22.34"/>
    <x v="618"/>
    <n v="97"/>
    <n v="9.09"/>
    <n v="10.9"/>
    <n v="5"/>
    <n v="2.94"/>
    <n v="0"/>
    <x v="0"/>
  </r>
  <r>
    <x v="48"/>
    <x v="82"/>
    <x v="0"/>
    <x v="0"/>
    <x v="1"/>
    <n v="0"/>
    <x v="1236"/>
    <n v="113"/>
    <n v="38.83"/>
    <n v="163.30000000000001"/>
    <n v="103"/>
    <n v="13.88"/>
    <x v="1511"/>
    <n v="114"/>
    <n v="11.16"/>
    <n v="7.8"/>
    <n v="6"/>
    <n v="2.11"/>
    <n v="1"/>
    <x v="0"/>
  </r>
  <r>
    <x v="8"/>
    <x v="147"/>
    <x v="2"/>
    <x v="0"/>
    <x v="1"/>
    <n v="0"/>
    <x v="536"/>
    <n v="133"/>
    <n v="31.38"/>
    <n v="166.8"/>
    <n v="94"/>
    <n v="14.18"/>
    <x v="170"/>
    <n v="105"/>
    <n v="10.130000000000001"/>
    <n v="6.8"/>
    <n v="8"/>
    <n v="1.84"/>
    <n v="1"/>
    <x v="0"/>
  </r>
  <r>
    <x v="38"/>
    <x v="134"/>
    <x v="1"/>
    <x v="0"/>
    <x v="0"/>
    <n v="25"/>
    <x v="1566"/>
    <n v="95"/>
    <n v="37.229999999999997"/>
    <n v="241.9"/>
    <n v="95"/>
    <n v="20.56"/>
    <x v="1353"/>
    <n v="102"/>
    <n v="9.15"/>
    <n v="5.6"/>
    <n v="5"/>
    <n v="1.51"/>
    <n v="4"/>
    <x v="0"/>
  </r>
  <r>
    <x v="46"/>
    <x v="77"/>
    <x v="2"/>
    <x v="0"/>
    <x v="1"/>
    <n v="0"/>
    <x v="709"/>
    <n v="100"/>
    <n v="37.549999999999997"/>
    <n v="279.60000000000002"/>
    <n v="76"/>
    <n v="23.77"/>
    <x v="464"/>
    <n v="107"/>
    <n v="10.79"/>
    <n v="13.5"/>
    <n v="9"/>
    <n v="3.65"/>
    <n v="1"/>
    <x v="1"/>
  </r>
  <r>
    <x v="43"/>
    <x v="155"/>
    <x v="1"/>
    <x v="0"/>
    <x v="0"/>
    <n v="27"/>
    <x v="1567"/>
    <n v="104"/>
    <n v="32.03"/>
    <n v="320.60000000000002"/>
    <n v="128"/>
    <n v="27.25"/>
    <x v="1512"/>
    <n v="120"/>
    <n v="7.28"/>
    <n v="9.6999999999999993"/>
    <n v="7"/>
    <n v="2.62"/>
    <n v="1"/>
    <x v="0"/>
  </r>
  <r>
    <x v="7"/>
    <x v="80"/>
    <x v="2"/>
    <x v="0"/>
    <x v="1"/>
    <n v="0"/>
    <x v="619"/>
    <n v="83"/>
    <n v="43.32"/>
    <n v="194"/>
    <n v="98"/>
    <n v="16.489999999999998"/>
    <x v="572"/>
    <n v="118"/>
    <n v="8.3800000000000008"/>
    <n v="13.5"/>
    <n v="2"/>
    <n v="3.65"/>
    <n v="4"/>
    <x v="0"/>
  </r>
  <r>
    <x v="30"/>
    <x v="139"/>
    <x v="2"/>
    <x v="0"/>
    <x v="1"/>
    <n v="0"/>
    <x v="1568"/>
    <n v="86"/>
    <n v="57.53"/>
    <n v="234.6"/>
    <n v="97"/>
    <n v="19.940000000000001"/>
    <x v="131"/>
    <n v="139"/>
    <n v="11.92"/>
    <n v="14.8"/>
    <n v="4"/>
    <n v="4"/>
    <n v="3"/>
    <x v="1"/>
  </r>
  <r>
    <x v="13"/>
    <x v="100"/>
    <x v="0"/>
    <x v="0"/>
    <x v="1"/>
    <n v="0"/>
    <x v="378"/>
    <n v="114"/>
    <n v="24.33"/>
    <n v="138.1"/>
    <n v="119"/>
    <n v="11.74"/>
    <x v="1049"/>
    <n v="100"/>
    <n v="8.9700000000000006"/>
    <n v="8.9"/>
    <n v="3"/>
    <n v="2.4"/>
    <n v="3"/>
    <x v="0"/>
  </r>
  <r>
    <x v="49"/>
    <x v="37"/>
    <x v="0"/>
    <x v="0"/>
    <x v="0"/>
    <n v="20"/>
    <x v="1569"/>
    <n v="113"/>
    <n v="20.11"/>
    <n v="253.8"/>
    <n v="97"/>
    <n v="21.57"/>
    <x v="696"/>
    <n v="78"/>
    <n v="7.78"/>
    <n v="9.4"/>
    <n v="4"/>
    <n v="2.54"/>
    <n v="1"/>
    <x v="0"/>
  </r>
  <r>
    <x v="48"/>
    <x v="73"/>
    <x v="2"/>
    <x v="0"/>
    <x v="1"/>
    <n v="0"/>
    <x v="1401"/>
    <n v="111"/>
    <n v="31.6"/>
    <n v="216.8"/>
    <n v="93"/>
    <n v="18.43"/>
    <x v="1513"/>
    <n v="58"/>
    <n v="10.4"/>
    <n v="8.5"/>
    <n v="2"/>
    <n v="2.2999999999999998"/>
    <n v="1"/>
    <x v="0"/>
  </r>
  <r>
    <x v="28"/>
    <x v="36"/>
    <x v="2"/>
    <x v="0"/>
    <x v="1"/>
    <n v="0"/>
    <x v="1566"/>
    <n v="100"/>
    <n v="37.229999999999997"/>
    <n v="148.9"/>
    <n v="110"/>
    <n v="12.66"/>
    <x v="479"/>
    <n v="129"/>
    <n v="6.83"/>
    <n v="11.9"/>
    <n v="8"/>
    <n v="3.21"/>
    <n v="3"/>
    <x v="0"/>
  </r>
  <r>
    <x v="33"/>
    <x v="29"/>
    <x v="2"/>
    <x v="0"/>
    <x v="0"/>
    <n v="18"/>
    <x v="471"/>
    <n v="90"/>
    <n v="30.62"/>
    <n v="152.5"/>
    <n v="65"/>
    <n v="12.96"/>
    <x v="673"/>
    <n v="85"/>
    <n v="11.62"/>
    <n v="12.7"/>
    <n v="9"/>
    <n v="3.43"/>
    <n v="1"/>
    <x v="0"/>
  </r>
  <r>
    <x v="23"/>
    <x v="0"/>
    <x v="1"/>
    <x v="0"/>
    <x v="1"/>
    <n v="0"/>
    <x v="1570"/>
    <n v="119"/>
    <n v="19.53"/>
    <n v="239.7"/>
    <n v="91"/>
    <n v="20.37"/>
    <x v="1013"/>
    <n v="112"/>
    <n v="7.44"/>
    <n v="12.6"/>
    <n v="5"/>
    <n v="3.4"/>
    <n v="2"/>
    <x v="0"/>
  </r>
  <r>
    <x v="48"/>
    <x v="77"/>
    <x v="2"/>
    <x v="0"/>
    <x v="1"/>
    <n v="0"/>
    <x v="707"/>
    <n v="97"/>
    <n v="26.96"/>
    <n v="204.4"/>
    <n v="123"/>
    <n v="17.37"/>
    <x v="384"/>
    <n v="123"/>
    <n v="8.2100000000000009"/>
    <n v="11.3"/>
    <n v="3"/>
    <n v="3.05"/>
    <n v="2"/>
    <x v="0"/>
  </r>
  <r>
    <x v="29"/>
    <x v="143"/>
    <x v="0"/>
    <x v="1"/>
    <x v="0"/>
    <n v="36"/>
    <x v="1571"/>
    <n v="147"/>
    <n v="41.51"/>
    <n v="199.7"/>
    <n v="65"/>
    <n v="16.97"/>
    <x v="1083"/>
    <n v="109"/>
    <n v="6.5"/>
    <n v="15.4"/>
    <n v="3"/>
    <n v="4.16"/>
    <n v="2"/>
    <x v="1"/>
  </r>
  <r>
    <x v="11"/>
    <x v="53"/>
    <x v="0"/>
    <x v="0"/>
    <x v="1"/>
    <n v="0"/>
    <x v="172"/>
    <n v="58"/>
    <n v="30.6"/>
    <n v="229.4"/>
    <n v="88"/>
    <n v="19.5"/>
    <x v="524"/>
    <n v="110"/>
    <n v="7.3"/>
    <n v="13.2"/>
    <n v="9"/>
    <n v="3.56"/>
    <n v="1"/>
    <x v="0"/>
  </r>
  <r>
    <x v="44"/>
    <x v="85"/>
    <x v="0"/>
    <x v="0"/>
    <x v="1"/>
    <n v="0"/>
    <x v="644"/>
    <n v="104"/>
    <n v="23.02"/>
    <n v="138.80000000000001"/>
    <n v="91"/>
    <n v="11.8"/>
    <x v="462"/>
    <n v="92"/>
    <n v="9.3800000000000008"/>
    <n v="5.4"/>
    <n v="3"/>
    <n v="1.46"/>
    <n v="1"/>
    <x v="0"/>
  </r>
  <r>
    <x v="41"/>
    <x v="15"/>
    <x v="1"/>
    <x v="0"/>
    <x v="1"/>
    <n v="0"/>
    <x v="930"/>
    <n v="112"/>
    <n v="46.31"/>
    <n v="252.2"/>
    <n v="91"/>
    <n v="21.44"/>
    <x v="361"/>
    <n v="112"/>
    <n v="11.49"/>
    <n v="10.9"/>
    <n v="5"/>
    <n v="2.94"/>
    <n v="1"/>
    <x v="1"/>
  </r>
  <r>
    <x v="1"/>
    <x v="76"/>
    <x v="2"/>
    <x v="0"/>
    <x v="1"/>
    <n v="0"/>
    <x v="1309"/>
    <n v="95"/>
    <n v="44.69"/>
    <n v="175.9"/>
    <n v="126"/>
    <n v="14.95"/>
    <x v="70"/>
    <n v="101"/>
    <n v="9.09"/>
    <n v="7.5"/>
    <n v="5"/>
    <n v="2.0299999999999998"/>
    <n v="1"/>
    <x v="0"/>
  </r>
  <r>
    <x v="29"/>
    <x v="134"/>
    <x v="0"/>
    <x v="0"/>
    <x v="1"/>
    <n v="0"/>
    <x v="1572"/>
    <n v="124"/>
    <n v="11.34"/>
    <n v="204"/>
    <n v="91"/>
    <n v="17.34"/>
    <x v="875"/>
    <n v="110"/>
    <n v="11.46"/>
    <n v="15.1"/>
    <n v="2"/>
    <n v="4.08"/>
    <n v="1"/>
    <x v="0"/>
  </r>
  <r>
    <x v="49"/>
    <x v="139"/>
    <x v="1"/>
    <x v="0"/>
    <x v="1"/>
    <n v="0"/>
    <x v="1070"/>
    <n v="72"/>
    <n v="40.94"/>
    <n v="202.7"/>
    <n v="62"/>
    <n v="17.23"/>
    <x v="1135"/>
    <n v="76"/>
    <n v="9.58"/>
    <n v="7.7"/>
    <n v="5"/>
    <n v="2.08"/>
    <n v="1"/>
    <x v="0"/>
  </r>
  <r>
    <x v="40"/>
    <x v="152"/>
    <x v="0"/>
    <x v="0"/>
    <x v="0"/>
    <n v="40"/>
    <x v="1573"/>
    <n v="90"/>
    <n v="26.91"/>
    <n v="213.2"/>
    <n v="71"/>
    <n v="18.12"/>
    <x v="416"/>
    <n v="132"/>
    <n v="5.54"/>
    <n v="14"/>
    <n v="2"/>
    <n v="3.78"/>
    <n v="2"/>
    <x v="0"/>
  </r>
  <r>
    <x v="16"/>
    <x v="101"/>
    <x v="2"/>
    <x v="0"/>
    <x v="0"/>
    <n v="24"/>
    <x v="1010"/>
    <n v="87"/>
    <n v="34.29"/>
    <n v="251.7"/>
    <n v="97"/>
    <n v="21.39"/>
    <x v="1514"/>
    <n v="95"/>
    <n v="13.38"/>
    <n v="7.9"/>
    <n v="5"/>
    <n v="2.13"/>
    <n v="0"/>
    <x v="0"/>
  </r>
  <r>
    <x v="21"/>
    <x v="88"/>
    <x v="2"/>
    <x v="0"/>
    <x v="1"/>
    <n v="0"/>
    <x v="185"/>
    <n v="102"/>
    <n v="28.7"/>
    <n v="248.1"/>
    <n v="125"/>
    <n v="21.09"/>
    <x v="719"/>
    <n v="96"/>
    <n v="11.28"/>
    <n v="10.6"/>
    <n v="4"/>
    <n v="2.86"/>
    <n v="1"/>
    <x v="0"/>
  </r>
  <r>
    <x v="3"/>
    <x v="145"/>
    <x v="0"/>
    <x v="0"/>
    <x v="1"/>
    <n v="0"/>
    <x v="774"/>
    <n v="98"/>
    <n v="24.12"/>
    <n v="188.1"/>
    <n v="63"/>
    <n v="15.99"/>
    <x v="1515"/>
    <n v="49"/>
    <n v="5.18"/>
    <n v="12"/>
    <n v="5"/>
    <n v="3.24"/>
    <n v="2"/>
    <x v="0"/>
  </r>
  <r>
    <x v="5"/>
    <x v="39"/>
    <x v="2"/>
    <x v="0"/>
    <x v="1"/>
    <n v="0"/>
    <x v="1194"/>
    <n v="75"/>
    <n v="31.04"/>
    <n v="188.6"/>
    <n v="67"/>
    <n v="16.03"/>
    <x v="1190"/>
    <n v="81"/>
    <n v="6.2"/>
    <n v="9.5"/>
    <n v="3"/>
    <n v="2.57"/>
    <n v="5"/>
    <x v="1"/>
  </r>
  <r>
    <x v="47"/>
    <x v="132"/>
    <x v="0"/>
    <x v="0"/>
    <x v="1"/>
    <n v="0"/>
    <x v="1215"/>
    <n v="80"/>
    <n v="34.630000000000003"/>
    <n v="230.2"/>
    <n v="112"/>
    <n v="19.57"/>
    <x v="802"/>
    <n v="48"/>
    <n v="5.41"/>
    <n v="9.4"/>
    <n v="1"/>
    <n v="2.54"/>
    <n v="3"/>
    <x v="0"/>
  </r>
  <r>
    <x v="28"/>
    <x v="118"/>
    <x v="0"/>
    <x v="0"/>
    <x v="1"/>
    <n v="0"/>
    <x v="1049"/>
    <n v="53"/>
    <n v="32.57"/>
    <n v="104.6"/>
    <n v="104"/>
    <n v="8.89"/>
    <x v="1516"/>
    <n v="125"/>
    <n v="8.81"/>
    <n v="10.7"/>
    <n v="9"/>
    <n v="2.89"/>
    <n v="3"/>
    <x v="0"/>
  </r>
  <r>
    <x v="7"/>
    <x v="37"/>
    <x v="0"/>
    <x v="0"/>
    <x v="1"/>
    <n v="0"/>
    <x v="929"/>
    <n v="147"/>
    <n v="23.19"/>
    <n v="219.9"/>
    <n v="101"/>
    <n v="18.690000000000001"/>
    <x v="1502"/>
    <n v="73"/>
    <n v="4.49"/>
    <n v="7"/>
    <n v="3"/>
    <n v="1.89"/>
    <n v="0"/>
    <x v="0"/>
  </r>
  <r>
    <x v="16"/>
    <x v="53"/>
    <x v="0"/>
    <x v="0"/>
    <x v="0"/>
    <n v="30"/>
    <x v="385"/>
    <n v="103"/>
    <n v="28.59"/>
    <n v="220.9"/>
    <n v="75"/>
    <n v="18.78"/>
    <x v="1395"/>
    <n v="105"/>
    <n v="10.09"/>
    <n v="8.1999999999999993"/>
    <n v="2"/>
    <n v="2.21"/>
    <n v="0"/>
    <x v="0"/>
  </r>
  <r>
    <x v="14"/>
    <x v="8"/>
    <x v="0"/>
    <x v="0"/>
    <x v="1"/>
    <n v="0"/>
    <x v="796"/>
    <n v="89"/>
    <n v="37.04"/>
    <n v="238.8"/>
    <n v="101"/>
    <n v="20.3"/>
    <x v="499"/>
    <n v="105"/>
    <n v="8.75"/>
    <n v="6.6"/>
    <n v="4"/>
    <n v="1.78"/>
    <n v="0"/>
    <x v="0"/>
  </r>
  <r>
    <x v="9"/>
    <x v="67"/>
    <x v="1"/>
    <x v="0"/>
    <x v="1"/>
    <n v="0"/>
    <x v="155"/>
    <n v="93"/>
    <n v="33.68"/>
    <n v="236.1"/>
    <n v="95"/>
    <n v="20.07"/>
    <x v="1517"/>
    <n v="121"/>
    <n v="5.73"/>
    <n v="12.6"/>
    <n v="4"/>
    <n v="3.4"/>
    <n v="2"/>
    <x v="0"/>
  </r>
  <r>
    <x v="30"/>
    <x v="6"/>
    <x v="1"/>
    <x v="1"/>
    <x v="0"/>
    <n v="15"/>
    <x v="313"/>
    <n v="81"/>
    <n v="30.4"/>
    <n v="286.10000000000002"/>
    <n v="85"/>
    <n v="24.32"/>
    <x v="1018"/>
    <n v="128"/>
    <n v="10.32"/>
    <n v="7.1"/>
    <n v="5"/>
    <n v="1.92"/>
    <n v="1"/>
    <x v="0"/>
  </r>
  <r>
    <x v="43"/>
    <x v="39"/>
    <x v="0"/>
    <x v="0"/>
    <x v="0"/>
    <n v="18"/>
    <x v="1309"/>
    <n v="57"/>
    <n v="44.69"/>
    <n v="190.2"/>
    <n v="107"/>
    <n v="16.170000000000002"/>
    <x v="1178"/>
    <n v="103"/>
    <n v="13.21"/>
    <n v="11.8"/>
    <n v="4"/>
    <n v="3.19"/>
    <n v="3"/>
    <x v="0"/>
  </r>
  <r>
    <x v="37"/>
    <x v="37"/>
    <x v="0"/>
    <x v="0"/>
    <x v="1"/>
    <n v="0"/>
    <x v="111"/>
    <n v="130"/>
    <n v="33.49"/>
    <n v="219.2"/>
    <n v="105"/>
    <n v="18.63"/>
    <x v="1518"/>
    <n v="113"/>
    <n v="4.63"/>
    <n v="12.6"/>
    <n v="4"/>
    <n v="3.4"/>
    <n v="1"/>
    <x v="0"/>
  </r>
  <r>
    <x v="9"/>
    <x v="68"/>
    <x v="2"/>
    <x v="0"/>
    <x v="1"/>
    <n v="0"/>
    <x v="1574"/>
    <n v="94"/>
    <n v="17.489999999999998"/>
    <n v="229.1"/>
    <n v="96"/>
    <n v="19.47"/>
    <x v="1321"/>
    <n v="129"/>
    <n v="8.94"/>
    <n v="13.6"/>
    <n v="2"/>
    <n v="3.67"/>
    <n v="1"/>
    <x v="0"/>
  </r>
  <r>
    <x v="30"/>
    <x v="121"/>
    <x v="1"/>
    <x v="0"/>
    <x v="1"/>
    <n v="0"/>
    <x v="462"/>
    <n v="74"/>
    <n v="24.51"/>
    <n v="164.7"/>
    <n v="119"/>
    <n v="14"/>
    <x v="196"/>
    <n v="121"/>
    <n v="12.56"/>
    <n v="12.1"/>
    <n v="7"/>
    <n v="3.27"/>
    <n v="4"/>
    <x v="1"/>
  </r>
  <r>
    <x v="48"/>
    <x v="75"/>
    <x v="0"/>
    <x v="0"/>
    <x v="1"/>
    <n v="0"/>
    <x v="1575"/>
    <n v="109"/>
    <n v="23.77"/>
    <n v="157"/>
    <n v="91"/>
    <n v="13.35"/>
    <x v="290"/>
    <n v="122"/>
    <n v="9.84"/>
    <n v="13.6"/>
    <n v="4"/>
    <n v="3.67"/>
    <n v="3"/>
    <x v="0"/>
  </r>
  <r>
    <x v="13"/>
    <x v="130"/>
    <x v="0"/>
    <x v="0"/>
    <x v="1"/>
    <n v="0"/>
    <x v="942"/>
    <n v="112"/>
    <n v="23.75"/>
    <n v="199.8"/>
    <n v="127"/>
    <n v="16.98"/>
    <x v="46"/>
    <n v="104"/>
    <n v="8.52"/>
    <n v="10.3"/>
    <n v="2"/>
    <n v="2.78"/>
    <n v="2"/>
    <x v="0"/>
  </r>
  <r>
    <x v="18"/>
    <x v="46"/>
    <x v="0"/>
    <x v="0"/>
    <x v="1"/>
    <n v="0"/>
    <x v="1576"/>
    <n v="86"/>
    <n v="52.6"/>
    <n v="271.3"/>
    <n v="98"/>
    <n v="23.06"/>
    <x v="801"/>
    <n v="116"/>
    <n v="8.8699999999999992"/>
    <n v="11.2"/>
    <n v="5"/>
    <n v="3.02"/>
    <n v="3"/>
    <x v="1"/>
  </r>
  <r>
    <x v="6"/>
    <x v="12"/>
    <x v="0"/>
    <x v="0"/>
    <x v="1"/>
    <n v="0"/>
    <x v="1244"/>
    <n v="102"/>
    <n v="27.13"/>
    <n v="212.6"/>
    <n v="119"/>
    <n v="18.07"/>
    <x v="1519"/>
    <n v="83"/>
    <n v="6.81"/>
    <n v="12.6"/>
    <n v="7"/>
    <n v="3.4"/>
    <n v="5"/>
    <x v="1"/>
  </r>
  <r>
    <x v="40"/>
    <x v="100"/>
    <x v="1"/>
    <x v="0"/>
    <x v="0"/>
    <n v="29"/>
    <x v="1277"/>
    <n v="102"/>
    <n v="40.75"/>
    <n v="212.8"/>
    <n v="109"/>
    <n v="18.09"/>
    <x v="947"/>
    <n v="77"/>
    <n v="8.4499999999999993"/>
    <n v="10.5"/>
    <n v="2"/>
    <n v="2.84"/>
    <n v="1"/>
    <x v="0"/>
  </r>
  <r>
    <x v="38"/>
    <x v="134"/>
    <x v="2"/>
    <x v="0"/>
    <x v="1"/>
    <n v="0"/>
    <x v="1577"/>
    <n v="110"/>
    <n v="27.39"/>
    <n v="170.6"/>
    <n v="111"/>
    <n v="14.5"/>
    <x v="934"/>
    <n v="80"/>
    <n v="12.35"/>
    <n v="7.6"/>
    <n v="2"/>
    <n v="2.0499999999999998"/>
    <n v="2"/>
    <x v="0"/>
  </r>
  <r>
    <x v="20"/>
    <x v="12"/>
    <x v="1"/>
    <x v="0"/>
    <x v="1"/>
    <n v="0"/>
    <x v="338"/>
    <n v="88"/>
    <n v="28.12"/>
    <n v="209.7"/>
    <n v="111"/>
    <n v="17.82"/>
    <x v="1520"/>
    <n v="129"/>
    <n v="12.18"/>
    <n v="10.5"/>
    <n v="3"/>
    <n v="2.84"/>
    <n v="4"/>
    <x v="0"/>
  </r>
  <r>
    <x v="42"/>
    <x v="65"/>
    <x v="0"/>
    <x v="0"/>
    <x v="0"/>
    <n v="28"/>
    <x v="791"/>
    <n v="117"/>
    <n v="37.619999999999997"/>
    <n v="156"/>
    <n v="102"/>
    <n v="13.26"/>
    <x v="1521"/>
    <n v="80"/>
    <n v="7.17"/>
    <n v="8.6999999999999993"/>
    <n v="3"/>
    <n v="2.35"/>
    <n v="0"/>
    <x v="0"/>
  </r>
  <r>
    <x v="6"/>
    <x v="155"/>
    <x v="0"/>
    <x v="1"/>
    <x v="1"/>
    <n v="0"/>
    <x v="27"/>
    <n v="89"/>
    <n v="30.06"/>
    <n v="196"/>
    <n v="89"/>
    <n v="16.66"/>
    <x v="1522"/>
    <n v="151"/>
    <n v="10.47"/>
    <n v="13.1"/>
    <n v="5"/>
    <n v="3.54"/>
    <n v="1"/>
    <x v="1"/>
  </r>
  <r>
    <x v="33"/>
    <x v="62"/>
    <x v="1"/>
    <x v="0"/>
    <x v="1"/>
    <n v="0"/>
    <x v="296"/>
    <n v="75"/>
    <n v="33.32"/>
    <n v="237.8"/>
    <n v="112"/>
    <n v="20.21"/>
    <x v="242"/>
    <n v="127"/>
    <n v="9.9"/>
    <n v="13.9"/>
    <n v="5"/>
    <n v="3.75"/>
    <n v="1"/>
    <x v="0"/>
  </r>
  <r>
    <x v="41"/>
    <x v="117"/>
    <x v="0"/>
    <x v="0"/>
    <x v="1"/>
    <n v="0"/>
    <x v="901"/>
    <n v="113"/>
    <n v="29.63"/>
    <n v="200.7"/>
    <n v="107"/>
    <n v="17.059999999999999"/>
    <x v="1523"/>
    <n v="145"/>
    <n v="12.65"/>
    <n v="11.6"/>
    <n v="3"/>
    <n v="3.13"/>
    <n v="4"/>
    <x v="0"/>
  </r>
  <r>
    <x v="19"/>
    <x v="48"/>
    <x v="1"/>
    <x v="0"/>
    <x v="1"/>
    <n v="0"/>
    <x v="1444"/>
    <n v="107"/>
    <n v="26.93"/>
    <n v="142.19999999999999"/>
    <n v="104"/>
    <n v="12.09"/>
    <x v="812"/>
    <n v="108"/>
    <n v="7.86"/>
    <n v="14.9"/>
    <n v="2"/>
    <n v="4.0199999999999996"/>
    <n v="0"/>
    <x v="0"/>
  </r>
  <r>
    <x v="41"/>
    <x v="186"/>
    <x v="0"/>
    <x v="0"/>
    <x v="0"/>
    <n v="38"/>
    <x v="366"/>
    <n v="93"/>
    <n v="25.4"/>
    <n v="189.8"/>
    <n v="96"/>
    <n v="16.13"/>
    <x v="778"/>
    <n v="71"/>
    <n v="5.73"/>
    <n v="6"/>
    <n v="3"/>
    <n v="1.62"/>
    <n v="1"/>
    <x v="0"/>
  </r>
  <r>
    <x v="40"/>
    <x v="26"/>
    <x v="0"/>
    <x v="0"/>
    <x v="1"/>
    <n v="0"/>
    <x v="107"/>
    <n v="124"/>
    <n v="24.74"/>
    <n v="143.4"/>
    <n v="71"/>
    <n v="12.19"/>
    <x v="1524"/>
    <n v="123"/>
    <n v="13.1"/>
    <n v="9.5"/>
    <n v="5"/>
    <n v="2.57"/>
    <n v="3"/>
    <x v="0"/>
  </r>
  <r>
    <x v="23"/>
    <x v="64"/>
    <x v="2"/>
    <x v="0"/>
    <x v="1"/>
    <n v="0"/>
    <x v="858"/>
    <n v="101"/>
    <n v="25.11"/>
    <n v="144.1"/>
    <n v="71"/>
    <n v="12.25"/>
    <x v="19"/>
    <n v="115"/>
    <n v="10.67"/>
    <n v="11.1"/>
    <n v="5"/>
    <n v="3"/>
    <n v="0"/>
    <x v="0"/>
  </r>
  <r>
    <x v="7"/>
    <x v="87"/>
    <x v="0"/>
    <x v="0"/>
    <x v="1"/>
    <n v="0"/>
    <x v="1578"/>
    <n v="77"/>
    <n v="15.2"/>
    <n v="288.89999999999998"/>
    <n v="128"/>
    <n v="24.56"/>
    <x v="803"/>
    <n v="93"/>
    <n v="7.33"/>
    <n v="10.4"/>
    <n v="2"/>
    <n v="2.81"/>
    <n v="3"/>
    <x v="0"/>
  </r>
  <r>
    <x v="13"/>
    <x v="17"/>
    <x v="0"/>
    <x v="0"/>
    <x v="1"/>
    <n v="0"/>
    <x v="253"/>
    <n v="68"/>
    <n v="23.58"/>
    <n v="205.6"/>
    <n v="102"/>
    <n v="17.48"/>
    <x v="150"/>
    <n v="108"/>
    <n v="10.4"/>
    <n v="13.6"/>
    <n v="3"/>
    <n v="3.67"/>
    <n v="2"/>
    <x v="0"/>
  </r>
  <r>
    <x v="38"/>
    <x v="33"/>
    <x v="0"/>
    <x v="0"/>
    <x v="0"/>
    <n v="26"/>
    <x v="1087"/>
    <n v="68"/>
    <n v="34.92"/>
    <n v="115"/>
    <n v="115"/>
    <n v="9.7799999999999994"/>
    <x v="297"/>
    <n v="130"/>
    <n v="9.66"/>
    <n v="9.4"/>
    <n v="2"/>
    <n v="2.54"/>
    <n v="5"/>
    <x v="0"/>
  </r>
  <r>
    <x v="12"/>
    <x v="83"/>
    <x v="1"/>
    <x v="0"/>
    <x v="1"/>
    <n v="0"/>
    <x v="503"/>
    <n v="86"/>
    <n v="31.86"/>
    <n v="169.3"/>
    <n v="116"/>
    <n v="14.39"/>
    <x v="839"/>
    <n v="88"/>
    <n v="6.9"/>
    <n v="11.7"/>
    <n v="3"/>
    <n v="3.16"/>
    <n v="1"/>
    <x v="0"/>
  </r>
  <r>
    <x v="29"/>
    <x v="24"/>
    <x v="0"/>
    <x v="0"/>
    <x v="1"/>
    <n v="0"/>
    <x v="1182"/>
    <n v="105"/>
    <n v="35.04"/>
    <n v="246.6"/>
    <n v="104"/>
    <n v="20.96"/>
    <x v="56"/>
    <n v="83"/>
    <n v="11.46"/>
    <n v="12.1"/>
    <n v="7"/>
    <n v="3.27"/>
    <n v="2"/>
    <x v="0"/>
  </r>
  <r>
    <x v="35"/>
    <x v="171"/>
    <x v="1"/>
    <x v="0"/>
    <x v="0"/>
    <n v="34"/>
    <x v="749"/>
    <n v="143"/>
    <n v="22.36"/>
    <n v="185.3"/>
    <n v="109"/>
    <n v="15.75"/>
    <x v="1254"/>
    <n v="117"/>
    <n v="7.98"/>
    <n v="10.9"/>
    <n v="5"/>
    <n v="2.94"/>
    <n v="0"/>
    <x v="0"/>
  </r>
  <r>
    <x v="19"/>
    <x v="69"/>
    <x v="0"/>
    <x v="0"/>
    <x v="1"/>
    <n v="0"/>
    <x v="1579"/>
    <n v="103"/>
    <n v="20.420000000000002"/>
    <n v="179.2"/>
    <n v="132"/>
    <n v="15.23"/>
    <x v="1517"/>
    <n v="82"/>
    <n v="5.73"/>
    <n v="6.3"/>
    <n v="4"/>
    <n v="1.7"/>
    <n v="1"/>
    <x v="0"/>
  </r>
  <r>
    <x v="11"/>
    <x v="118"/>
    <x v="0"/>
    <x v="0"/>
    <x v="1"/>
    <n v="0"/>
    <x v="917"/>
    <n v="85"/>
    <n v="28.66"/>
    <n v="176.3"/>
    <n v="89"/>
    <n v="14.99"/>
    <x v="1344"/>
    <n v="69"/>
    <n v="12.7"/>
    <n v="13.3"/>
    <n v="10"/>
    <n v="3.59"/>
    <n v="1"/>
    <x v="0"/>
  </r>
  <r>
    <x v="25"/>
    <x v="166"/>
    <x v="2"/>
    <x v="0"/>
    <x v="1"/>
    <n v="0"/>
    <x v="1477"/>
    <n v="114"/>
    <n v="32.200000000000003"/>
    <n v="145.69999999999999"/>
    <n v="96"/>
    <n v="12.38"/>
    <x v="15"/>
    <n v="121"/>
    <n v="8.68"/>
    <n v="4.5"/>
    <n v="13"/>
    <n v="1.22"/>
    <n v="0"/>
    <x v="0"/>
  </r>
  <r>
    <x v="14"/>
    <x v="28"/>
    <x v="1"/>
    <x v="0"/>
    <x v="1"/>
    <n v="0"/>
    <x v="1580"/>
    <n v="90"/>
    <n v="26.95"/>
    <n v="254.4"/>
    <n v="67"/>
    <n v="21.62"/>
    <x v="274"/>
    <n v="104"/>
    <n v="8.0299999999999994"/>
    <n v="14.8"/>
    <n v="5"/>
    <n v="4"/>
    <n v="2"/>
    <x v="0"/>
  </r>
  <r>
    <x v="5"/>
    <x v="141"/>
    <x v="0"/>
    <x v="0"/>
    <x v="0"/>
    <n v="27"/>
    <x v="817"/>
    <n v="141"/>
    <n v="29.92"/>
    <n v="201.3"/>
    <n v="143"/>
    <n v="17.11"/>
    <x v="866"/>
    <n v="93"/>
    <n v="7.56"/>
    <n v="7.1"/>
    <n v="5"/>
    <n v="1.92"/>
    <n v="3"/>
    <x v="0"/>
  </r>
  <r>
    <x v="30"/>
    <x v="147"/>
    <x v="2"/>
    <x v="0"/>
    <x v="0"/>
    <n v="45"/>
    <x v="1416"/>
    <n v="142"/>
    <n v="21.96"/>
    <n v="239.4"/>
    <n v="114"/>
    <n v="20.350000000000001"/>
    <x v="1525"/>
    <n v="66"/>
    <n v="10.050000000000001"/>
    <n v="8.6999999999999993"/>
    <n v="4"/>
    <n v="2.35"/>
    <n v="0"/>
    <x v="0"/>
  </r>
  <r>
    <x v="13"/>
    <x v="144"/>
    <x v="0"/>
    <x v="0"/>
    <x v="0"/>
    <n v="49"/>
    <x v="789"/>
    <n v="122"/>
    <n v="29.58"/>
    <n v="168.6"/>
    <n v="85"/>
    <n v="14.33"/>
    <x v="1526"/>
    <n v="120"/>
    <n v="5.94"/>
    <n v="7.8"/>
    <n v="4"/>
    <n v="2.11"/>
    <n v="1"/>
    <x v="0"/>
  </r>
  <r>
    <x v="14"/>
    <x v="130"/>
    <x v="0"/>
    <x v="0"/>
    <x v="1"/>
    <n v="0"/>
    <x v="526"/>
    <n v="81"/>
    <n v="44.4"/>
    <n v="209.1"/>
    <n v="130"/>
    <n v="17.77"/>
    <x v="811"/>
    <n v="121"/>
    <n v="12.65"/>
    <n v="11.3"/>
    <n v="1"/>
    <n v="3.05"/>
    <n v="2"/>
    <x v="1"/>
  </r>
  <r>
    <x v="46"/>
    <x v="39"/>
    <x v="0"/>
    <x v="0"/>
    <x v="1"/>
    <n v="0"/>
    <x v="1581"/>
    <n v="117"/>
    <n v="44.98"/>
    <n v="264.10000000000002"/>
    <n v="121"/>
    <n v="22.45"/>
    <x v="1527"/>
    <n v="89"/>
    <n v="3.47"/>
    <n v="8.1"/>
    <n v="4"/>
    <n v="2.19"/>
    <n v="0"/>
    <x v="0"/>
  </r>
  <r>
    <x v="48"/>
    <x v="53"/>
    <x v="1"/>
    <x v="0"/>
    <x v="1"/>
    <n v="0"/>
    <x v="670"/>
    <n v="97"/>
    <n v="27.35"/>
    <n v="136.4"/>
    <n v="46"/>
    <n v="11.59"/>
    <x v="1320"/>
    <n v="121"/>
    <n v="9.4"/>
    <n v="9.1"/>
    <n v="4"/>
    <n v="2.46"/>
    <n v="2"/>
    <x v="0"/>
  </r>
  <r>
    <x v="49"/>
    <x v="96"/>
    <x v="2"/>
    <x v="0"/>
    <x v="0"/>
    <n v="36"/>
    <x v="33"/>
    <n v="93"/>
    <n v="21.22"/>
    <n v="241.7"/>
    <n v="83"/>
    <n v="20.54"/>
    <x v="1144"/>
    <n v="110"/>
    <n v="9.86"/>
    <n v="11.3"/>
    <n v="3"/>
    <n v="3.05"/>
    <n v="1"/>
    <x v="0"/>
  </r>
  <r>
    <x v="29"/>
    <x v="88"/>
    <x v="2"/>
    <x v="0"/>
    <x v="1"/>
    <n v="0"/>
    <x v="230"/>
    <n v="92"/>
    <n v="39.200000000000003"/>
    <n v="185.6"/>
    <n v="97"/>
    <n v="15.78"/>
    <x v="1528"/>
    <n v="79"/>
    <n v="8.24"/>
    <n v="6.2"/>
    <n v="4"/>
    <n v="1.67"/>
    <n v="2"/>
    <x v="0"/>
  </r>
  <r>
    <x v="30"/>
    <x v="11"/>
    <x v="1"/>
    <x v="0"/>
    <x v="0"/>
    <n v="35"/>
    <x v="1582"/>
    <n v="143"/>
    <n v="38.950000000000003"/>
    <n v="148.19999999999999"/>
    <n v="104"/>
    <n v="12.6"/>
    <x v="1529"/>
    <n v="110"/>
    <n v="11.18"/>
    <n v="3.9"/>
    <n v="3"/>
    <n v="1.05"/>
    <n v="0"/>
    <x v="0"/>
  </r>
  <r>
    <x v="2"/>
    <x v="76"/>
    <x v="1"/>
    <x v="0"/>
    <x v="1"/>
    <n v="0"/>
    <x v="1251"/>
    <n v="92"/>
    <n v="36.19"/>
    <n v="260.10000000000002"/>
    <n v="124"/>
    <n v="22.11"/>
    <x v="624"/>
    <n v="85"/>
    <n v="7.99"/>
    <n v="8.6"/>
    <n v="2"/>
    <n v="2.3199999999999998"/>
    <n v="2"/>
    <x v="0"/>
  </r>
  <r>
    <x v="21"/>
    <x v="134"/>
    <x v="1"/>
    <x v="0"/>
    <x v="0"/>
    <n v="30"/>
    <x v="33"/>
    <n v="99"/>
    <n v="21.22"/>
    <n v="207.6"/>
    <n v="142"/>
    <n v="17.649999999999999"/>
    <x v="103"/>
    <n v="95"/>
    <n v="7.88"/>
    <n v="4.5999999999999996"/>
    <n v="3"/>
    <n v="1.24"/>
    <n v="1"/>
    <x v="0"/>
  </r>
  <r>
    <x v="4"/>
    <x v="82"/>
    <x v="2"/>
    <x v="0"/>
    <x v="1"/>
    <n v="0"/>
    <x v="923"/>
    <n v="82"/>
    <n v="22.76"/>
    <n v="169.6"/>
    <n v="105"/>
    <n v="14.42"/>
    <x v="1158"/>
    <n v="114"/>
    <n v="10.029999999999999"/>
    <n v="11.7"/>
    <n v="4"/>
    <n v="3.16"/>
    <n v="0"/>
    <x v="0"/>
  </r>
  <r>
    <x v="37"/>
    <x v="82"/>
    <x v="2"/>
    <x v="0"/>
    <x v="0"/>
    <n v="31"/>
    <x v="1583"/>
    <n v="87"/>
    <n v="22.07"/>
    <n v="183.4"/>
    <n v="110"/>
    <n v="15.59"/>
    <x v="204"/>
    <n v="40"/>
    <n v="7.62"/>
    <n v="14.3"/>
    <n v="6"/>
    <n v="3.86"/>
    <n v="1"/>
    <x v="0"/>
  </r>
  <r>
    <x v="20"/>
    <x v="199"/>
    <x v="1"/>
    <x v="0"/>
    <x v="1"/>
    <n v="0"/>
    <x v="1584"/>
    <n v="102"/>
    <n v="28.65"/>
    <n v="297.2"/>
    <n v="130"/>
    <n v="25.26"/>
    <x v="137"/>
    <n v="117"/>
    <n v="11.01"/>
    <n v="8.8000000000000007"/>
    <n v="6"/>
    <n v="2.38"/>
    <n v="3"/>
    <x v="0"/>
  </r>
  <r>
    <x v="38"/>
    <x v="148"/>
    <x v="0"/>
    <x v="1"/>
    <x v="1"/>
    <n v="0"/>
    <x v="1585"/>
    <n v="110"/>
    <n v="13.84"/>
    <n v="263.7"/>
    <n v="150"/>
    <n v="22.41"/>
    <x v="1322"/>
    <n v="107"/>
    <n v="9.89"/>
    <n v="12.2"/>
    <n v="3"/>
    <n v="3.29"/>
    <n v="1"/>
    <x v="0"/>
  </r>
  <r>
    <x v="2"/>
    <x v="44"/>
    <x v="2"/>
    <x v="0"/>
    <x v="1"/>
    <n v="0"/>
    <x v="1586"/>
    <n v="99"/>
    <n v="19.920000000000002"/>
    <n v="227.7"/>
    <n v="74"/>
    <n v="19.350000000000001"/>
    <x v="203"/>
    <n v="141"/>
    <n v="9.98"/>
    <n v="9"/>
    <n v="7"/>
    <n v="2.4300000000000002"/>
    <n v="1"/>
    <x v="0"/>
  </r>
  <r>
    <x v="41"/>
    <x v="134"/>
    <x v="2"/>
    <x v="1"/>
    <x v="1"/>
    <n v="0"/>
    <x v="529"/>
    <n v="113"/>
    <n v="51.07"/>
    <n v="210.8"/>
    <n v="93"/>
    <n v="17.920000000000002"/>
    <x v="341"/>
    <n v="121"/>
    <n v="7.8"/>
    <n v="11.9"/>
    <n v="3"/>
    <n v="3.21"/>
    <n v="2"/>
    <x v="1"/>
  </r>
  <r>
    <x v="17"/>
    <x v="60"/>
    <x v="0"/>
    <x v="0"/>
    <x v="1"/>
    <n v="0"/>
    <x v="1078"/>
    <n v="105"/>
    <n v="33.17"/>
    <n v="272.39999999999998"/>
    <n v="100"/>
    <n v="23.15"/>
    <x v="1110"/>
    <n v="102"/>
    <n v="6.42"/>
    <n v="11.5"/>
    <n v="16"/>
    <n v="3.11"/>
    <n v="1"/>
    <x v="0"/>
  </r>
  <r>
    <x v="35"/>
    <x v="67"/>
    <x v="0"/>
    <x v="0"/>
    <x v="1"/>
    <n v="0"/>
    <x v="453"/>
    <n v="80"/>
    <n v="29.24"/>
    <n v="219.1"/>
    <n v="76"/>
    <n v="18.62"/>
    <x v="957"/>
    <n v="108"/>
    <n v="7.64"/>
    <n v="10.3"/>
    <n v="3"/>
    <n v="2.78"/>
    <n v="0"/>
    <x v="0"/>
  </r>
  <r>
    <x v="19"/>
    <x v="143"/>
    <x v="0"/>
    <x v="1"/>
    <x v="0"/>
    <n v="46"/>
    <x v="1587"/>
    <n v="85"/>
    <n v="28.08"/>
    <n v="136"/>
    <n v="92"/>
    <n v="11.56"/>
    <x v="211"/>
    <n v="100"/>
    <n v="8.32"/>
    <n v="11.9"/>
    <n v="5"/>
    <n v="3.21"/>
    <n v="1"/>
    <x v="0"/>
  </r>
  <r>
    <x v="34"/>
    <x v="96"/>
    <x v="0"/>
    <x v="0"/>
    <x v="1"/>
    <n v="0"/>
    <x v="156"/>
    <n v="114"/>
    <n v="25.45"/>
    <n v="104.5"/>
    <n v="72"/>
    <n v="8.8800000000000008"/>
    <x v="1494"/>
    <n v="87"/>
    <n v="10.26"/>
    <n v="9"/>
    <n v="2"/>
    <n v="2.4300000000000002"/>
    <n v="2"/>
    <x v="0"/>
  </r>
  <r>
    <x v="43"/>
    <x v="73"/>
    <x v="1"/>
    <x v="0"/>
    <x v="1"/>
    <n v="0"/>
    <x v="506"/>
    <n v="61"/>
    <n v="31.59"/>
    <n v="118.1"/>
    <n v="131"/>
    <n v="10.039999999999999"/>
    <x v="1136"/>
    <n v="70"/>
    <n v="11.59"/>
    <n v="11.8"/>
    <n v="4"/>
    <n v="3.19"/>
    <n v="1"/>
    <x v="0"/>
  </r>
  <r>
    <x v="36"/>
    <x v="146"/>
    <x v="1"/>
    <x v="0"/>
    <x v="1"/>
    <n v="0"/>
    <x v="1588"/>
    <n v="91"/>
    <n v="41.58"/>
    <n v="125.1"/>
    <n v="70"/>
    <n v="10.63"/>
    <x v="1530"/>
    <n v="104"/>
    <n v="13.65"/>
    <n v="12"/>
    <n v="5"/>
    <n v="3.24"/>
    <n v="0"/>
    <x v="0"/>
  </r>
  <r>
    <x v="3"/>
    <x v="6"/>
    <x v="1"/>
    <x v="0"/>
    <x v="1"/>
    <n v="0"/>
    <x v="1589"/>
    <n v="83"/>
    <n v="51.44"/>
    <n v="167.1"/>
    <n v="106"/>
    <n v="14.2"/>
    <x v="1531"/>
    <n v="79"/>
    <n v="9.44"/>
    <n v="10.4"/>
    <n v="7"/>
    <n v="2.81"/>
    <n v="1"/>
    <x v="1"/>
  </r>
  <r>
    <x v="41"/>
    <x v="74"/>
    <x v="0"/>
    <x v="0"/>
    <x v="0"/>
    <n v="30"/>
    <x v="1590"/>
    <n v="123"/>
    <n v="33.18"/>
    <n v="126.4"/>
    <n v="115"/>
    <n v="10.74"/>
    <x v="637"/>
    <n v="90"/>
    <n v="9.9499999999999993"/>
    <n v="9"/>
    <n v="5"/>
    <n v="2.4300000000000002"/>
    <n v="5"/>
    <x v="1"/>
  </r>
  <r>
    <x v="32"/>
    <x v="137"/>
    <x v="2"/>
    <x v="1"/>
    <x v="1"/>
    <n v="0"/>
    <x v="770"/>
    <n v="113"/>
    <n v="35.33"/>
    <n v="182.2"/>
    <n v="129"/>
    <n v="15.49"/>
    <x v="1179"/>
    <n v="98"/>
    <n v="7.35"/>
    <n v="13"/>
    <n v="3"/>
    <n v="3.51"/>
    <n v="1"/>
    <x v="0"/>
  </r>
  <r>
    <x v="5"/>
    <x v="33"/>
    <x v="0"/>
    <x v="0"/>
    <x v="1"/>
    <n v="0"/>
    <x v="199"/>
    <n v="119"/>
    <n v="20.23"/>
    <n v="134.5"/>
    <n v="115"/>
    <n v="11.43"/>
    <x v="1532"/>
    <n v="75"/>
    <n v="13.44"/>
    <n v="9"/>
    <n v="6"/>
    <n v="2.4300000000000002"/>
    <n v="2"/>
    <x v="1"/>
  </r>
  <r>
    <x v="20"/>
    <x v="78"/>
    <x v="0"/>
    <x v="0"/>
    <x v="1"/>
    <n v="0"/>
    <x v="1447"/>
    <n v="116"/>
    <n v="41.79"/>
    <n v="135.4"/>
    <n v="97"/>
    <n v="11.51"/>
    <x v="77"/>
    <n v="73"/>
    <n v="8.59"/>
    <n v="9.9"/>
    <n v="7"/>
    <n v="2.67"/>
    <n v="1"/>
    <x v="0"/>
  </r>
  <r>
    <x v="15"/>
    <x v="116"/>
    <x v="1"/>
    <x v="0"/>
    <x v="1"/>
    <n v="0"/>
    <x v="1591"/>
    <n v="148"/>
    <n v="22.27"/>
    <n v="237.7"/>
    <n v="126"/>
    <n v="20.2"/>
    <x v="976"/>
    <n v="111"/>
    <n v="12.66"/>
    <n v="12.6"/>
    <n v="4"/>
    <n v="3.4"/>
    <n v="3"/>
    <x v="0"/>
  </r>
  <r>
    <x v="26"/>
    <x v="145"/>
    <x v="0"/>
    <x v="0"/>
    <x v="1"/>
    <n v="0"/>
    <x v="1583"/>
    <n v="106"/>
    <n v="22.07"/>
    <n v="188.7"/>
    <n v="138"/>
    <n v="16.04"/>
    <x v="318"/>
    <n v="116"/>
    <n v="9.56"/>
    <n v="8.3000000000000007"/>
    <n v="4"/>
    <n v="2.2400000000000002"/>
    <n v="4"/>
    <x v="1"/>
  </r>
  <r>
    <x v="32"/>
    <x v="65"/>
    <x v="2"/>
    <x v="1"/>
    <x v="1"/>
    <n v="0"/>
    <x v="1592"/>
    <n v="84"/>
    <n v="46.9"/>
    <n v="203"/>
    <n v="91"/>
    <n v="17.260000000000002"/>
    <x v="91"/>
    <n v="108"/>
    <n v="9.51"/>
    <n v="6.7"/>
    <n v="4"/>
    <n v="1.81"/>
    <n v="2"/>
    <x v="1"/>
  </r>
  <r>
    <x v="21"/>
    <x v="62"/>
    <x v="2"/>
    <x v="0"/>
    <x v="1"/>
    <n v="0"/>
    <x v="1593"/>
    <n v="124"/>
    <n v="36.26"/>
    <n v="189.6"/>
    <n v="86"/>
    <n v="16.12"/>
    <x v="833"/>
    <n v="107"/>
    <n v="8.7200000000000006"/>
    <n v="12.1"/>
    <n v="2"/>
    <n v="3.27"/>
    <n v="1"/>
    <x v="0"/>
  </r>
  <r>
    <x v="1"/>
    <x v="6"/>
    <x v="0"/>
    <x v="0"/>
    <x v="1"/>
    <n v="0"/>
    <x v="473"/>
    <n v="92"/>
    <n v="21.86"/>
    <n v="191.7"/>
    <n v="61"/>
    <n v="16.29"/>
    <x v="1533"/>
    <n v="117"/>
    <n v="5.48"/>
    <n v="12.4"/>
    <n v="9"/>
    <n v="3.35"/>
    <n v="2"/>
    <x v="0"/>
  </r>
  <r>
    <x v="50"/>
    <x v="97"/>
    <x v="2"/>
    <x v="0"/>
    <x v="1"/>
    <n v="0"/>
    <x v="1594"/>
    <n v="103"/>
    <n v="16.2"/>
    <n v="189.3"/>
    <n v="116"/>
    <n v="16.09"/>
    <x v="687"/>
    <n v="110"/>
    <n v="10.74"/>
    <n v="13.6"/>
    <n v="4"/>
    <n v="3.67"/>
    <n v="1"/>
    <x v="0"/>
  </r>
  <r>
    <x v="3"/>
    <x v="124"/>
    <x v="0"/>
    <x v="0"/>
    <x v="1"/>
    <n v="0"/>
    <x v="264"/>
    <n v="112"/>
    <n v="36.5"/>
    <n v="262.89999999999998"/>
    <n v="115"/>
    <n v="22.35"/>
    <x v="998"/>
    <n v="68"/>
    <n v="10.3"/>
    <n v="11.6"/>
    <n v="2"/>
    <n v="3.13"/>
    <n v="1"/>
    <x v="0"/>
  </r>
  <r>
    <x v="6"/>
    <x v="103"/>
    <x v="0"/>
    <x v="0"/>
    <x v="1"/>
    <n v="0"/>
    <x v="564"/>
    <n v="99"/>
    <n v="30.67"/>
    <n v="135.1"/>
    <n v="114"/>
    <n v="11.48"/>
    <x v="1167"/>
    <n v="98"/>
    <n v="9.27"/>
    <n v="9.5"/>
    <n v="6"/>
    <n v="2.57"/>
    <n v="1"/>
    <x v="0"/>
  </r>
  <r>
    <x v="28"/>
    <x v="55"/>
    <x v="0"/>
    <x v="0"/>
    <x v="1"/>
    <n v="0"/>
    <x v="1341"/>
    <n v="84"/>
    <n v="27.9"/>
    <n v="317.7"/>
    <n v="109"/>
    <n v="27"/>
    <x v="595"/>
    <n v="87"/>
    <n v="10.87"/>
    <n v="13.3"/>
    <n v="4"/>
    <n v="3.59"/>
    <n v="1"/>
    <x v="0"/>
  </r>
  <r>
    <x v="8"/>
    <x v="76"/>
    <x v="2"/>
    <x v="0"/>
    <x v="1"/>
    <n v="0"/>
    <x v="1110"/>
    <n v="62"/>
    <n v="35.89"/>
    <n v="235.2"/>
    <n v="143"/>
    <n v="19.989999999999998"/>
    <x v="1038"/>
    <n v="66"/>
    <n v="10.24"/>
    <n v="15.6"/>
    <n v="3"/>
    <n v="4.21"/>
    <n v="2"/>
    <x v="0"/>
  </r>
  <r>
    <x v="11"/>
    <x v="65"/>
    <x v="0"/>
    <x v="0"/>
    <x v="0"/>
    <n v="19"/>
    <x v="1595"/>
    <n v="98"/>
    <n v="53.11"/>
    <n v="271.39999999999998"/>
    <n v="122"/>
    <n v="23.07"/>
    <x v="1"/>
    <n v="91"/>
    <n v="7.32"/>
    <n v="10.1"/>
    <n v="6"/>
    <n v="2.73"/>
    <n v="0"/>
    <x v="0"/>
  </r>
  <r>
    <x v="32"/>
    <x v="96"/>
    <x v="1"/>
    <x v="0"/>
    <x v="0"/>
    <n v="27"/>
    <x v="949"/>
    <n v="97"/>
    <n v="37.96"/>
    <n v="212.5"/>
    <n v="131"/>
    <n v="18.059999999999999"/>
    <x v="593"/>
    <n v="149"/>
    <n v="6.96"/>
    <n v="11.6"/>
    <n v="2"/>
    <n v="3.13"/>
    <n v="1"/>
    <x v="0"/>
  </r>
  <r>
    <x v="37"/>
    <x v="142"/>
    <x v="0"/>
    <x v="0"/>
    <x v="0"/>
    <n v="28"/>
    <x v="784"/>
    <n v="89"/>
    <n v="40.26"/>
    <n v="158.4"/>
    <n v="91"/>
    <n v="13.46"/>
    <x v="1060"/>
    <n v="97"/>
    <n v="9.5500000000000007"/>
    <n v="8"/>
    <n v="3"/>
    <n v="2.16"/>
    <n v="2"/>
    <x v="0"/>
  </r>
  <r>
    <x v="38"/>
    <x v="51"/>
    <x v="0"/>
    <x v="0"/>
    <x v="1"/>
    <n v="0"/>
    <x v="156"/>
    <n v="99"/>
    <n v="25.45"/>
    <n v="160"/>
    <n v="97"/>
    <n v="13.6"/>
    <x v="457"/>
    <n v="161"/>
    <n v="11.54"/>
    <n v="9.5"/>
    <n v="5"/>
    <n v="2.57"/>
    <n v="1"/>
    <x v="0"/>
  </r>
  <r>
    <x v="25"/>
    <x v="40"/>
    <x v="0"/>
    <x v="0"/>
    <x v="0"/>
    <n v="17"/>
    <x v="1219"/>
    <n v="94"/>
    <n v="45.58"/>
    <n v="156.1"/>
    <n v="124"/>
    <n v="13.27"/>
    <x v="849"/>
    <n v="90"/>
    <n v="7.22"/>
    <n v="13.6"/>
    <n v="5"/>
    <n v="3.67"/>
    <n v="2"/>
    <x v="0"/>
  </r>
  <r>
    <x v="16"/>
    <x v="25"/>
    <x v="0"/>
    <x v="1"/>
    <x v="1"/>
    <n v="0"/>
    <x v="863"/>
    <n v="119"/>
    <n v="41.65"/>
    <n v="195.5"/>
    <n v="91"/>
    <n v="16.62"/>
    <x v="14"/>
    <n v="87"/>
    <n v="7.46"/>
    <n v="7.8"/>
    <n v="7"/>
    <n v="2.11"/>
    <n v="1"/>
    <x v="0"/>
  </r>
  <r>
    <x v="38"/>
    <x v="65"/>
    <x v="2"/>
    <x v="1"/>
    <x v="0"/>
    <n v="36"/>
    <x v="659"/>
    <n v="105"/>
    <n v="26.15"/>
    <n v="246.2"/>
    <n v="62"/>
    <n v="20.93"/>
    <x v="721"/>
    <n v="125"/>
    <n v="6.79"/>
    <n v="11.1"/>
    <n v="4"/>
    <n v="3"/>
    <n v="1"/>
    <x v="0"/>
  </r>
  <r>
    <x v="15"/>
    <x v="139"/>
    <x v="1"/>
    <x v="0"/>
    <x v="0"/>
    <n v="49"/>
    <x v="418"/>
    <n v="78"/>
    <n v="39"/>
    <n v="219.5"/>
    <n v="106"/>
    <n v="18.66"/>
    <x v="119"/>
    <n v="115"/>
    <n v="7.75"/>
    <n v="12"/>
    <n v="4"/>
    <n v="3.24"/>
    <n v="3"/>
    <x v="0"/>
  </r>
  <r>
    <x v="23"/>
    <x v="53"/>
    <x v="0"/>
    <x v="0"/>
    <x v="1"/>
    <n v="0"/>
    <x v="1596"/>
    <n v="124"/>
    <n v="11.7"/>
    <n v="168.1"/>
    <n v="106"/>
    <n v="14.29"/>
    <x v="1534"/>
    <n v="96"/>
    <n v="12.68"/>
    <n v="9.8000000000000007"/>
    <n v="5"/>
    <n v="2.65"/>
    <n v="1"/>
    <x v="0"/>
  </r>
  <r>
    <x v="49"/>
    <x v="60"/>
    <x v="0"/>
    <x v="0"/>
    <x v="1"/>
    <n v="0"/>
    <x v="1359"/>
    <n v="113"/>
    <n v="34.03"/>
    <n v="128.9"/>
    <n v="116"/>
    <n v="10.96"/>
    <x v="1535"/>
    <n v="109"/>
    <n v="12.55"/>
    <n v="10.4"/>
    <n v="5"/>
    <n v="2.81"/>
    <n v="0"/>
    <x v="0"/>
  </r>
  <r>
    <x v="47"/>
    <x v="90"/>
    <x v="0"/>
    <x v="0"/>
    <x v="1"/>
    <n v="0"/>
    <x v="1597"/>
    <n v="73"/>
    <n v="22.88"/>
    <n v="206.8"/>
    <n v="117"/>
    <n v="17.579999999999998"/>
    <x v="256"/>
    <n v="104"/>
    <n v="6.23"/>
    <n v="9.4"/>
    <n v="2"/>
    <n v="2.54"/>
    <n v="2"/>
    <x v="0"/>
  </r>
  <r>
    <x v="34"/>
    <x v="158"/>
    <x v="0"/>
    <x v="0"/>
    <x v="1"/>
    <n v="0"/>
    <x v="150"/>
    <n v="101"/>
    <n v="39.51"/>
    <n v="182"/>
    <n v="80"/>
    <n v="15.47"/>
    <x v="748"/>
    <n v="133"/>
    <n v="12.23"/>
    <n v="9.5"/>
    <n v="3"/>
    <n v="2.57"/>
    <n v="0"/>
    <x v="0"/>
  </r>
  <r>
    <x v="35"/>
    <x v="66"/>
    <x v="0"/>
    <x v="0"/>
    <x v="1"/>
    <n v="0"/>
    <x v="1598"/>
    <n v="89"/>
    <n v="21.42"/>
    <n v="147"/>
    <n v="95"/>
    <n v="12.5"/>
    <x v="25"/>
    <n v="97"/>
    <n v="12.61"/>
    <n v="5.6"/>
    <n v="4"/>
    <n v="1.51"/>
    <n v="0"/>
    <x v="0"/>
  </r>
  <r>
    <x v="37"/>
    <x v="60"/>
    <x v="2"/>
    <x v="0"/>
    <x v="1"/>
    <n v="0"/>
    <x v="520"/>
    <n v="121"/>
    <n v="29.9"/>
    <n v="222.1"/>
    <n v="94"/>
    <n v="18.88"/>
    <x v="197"/>
    <n v="123"/>
    <n v="8.6300000000000008"/>
    <n v="10.9"/>
    <n v="5"/>
    <n v="2.94"/>
    <n v="1"/>
    <x v="0"/>
  </r>
  <r>
    <x v="30"/>
    <x v="91"/>
    <x v="0"/>
    <x v="1"/>
    <x v="1"/>
    <n v="0"/>
    <x v="1470"/>
    <n v="99"/>
    <n v="27.49"/>
    <n v="216.1"/>
    <n v="89"/>
    <n v="18.37"/>
    <x v="605"/>
    <n v="115"/>
    <n v="7.95"/>
    <n v="12.4"/>
    <n v="6"/>
    <n v="3.35"/>
    <n v="1"/>
    <x v="0"/>
  </r>
  <r>
    <x v="42"/>
    <x v="64"/>
    <x v="0"/>
    <x v="0"/>
    <x v="1"/>
    <n v="0"/>
    <x v="1599"/>
    <n v="80"/>
    <n v="19.14"/>
    <n v="124.4"/>
    <n v="86"/>
    <n v="10.57"/>
    <x v="187"/>
    <n v="88"/>
    <n v="10.57"/>
    <n v="8.1"/>
    <n v="3"/>
    <n v="2.19"/>
    <n v="6"/>
    <x v="1"/>
  </r>
  <r>
    <x v="0"/>
    <x v="0"/>
    <x v="0"/>
    <x v="0"/>
    <x v="0"/>
    <n v="26"/>
    <x v="241"/>
    <n v="116"/>
    <n v="39.78"/>
    <n v="223.9"/>
    <n v="103"/>
    <n v="19.03"/>
    <x v="1340"/>
    <n v="105"/>
    <n v="11.09"/>
    <n v="13.8"/>
    <n v="1"/>
    <n v="3.73"/>
    <n v="1"/>
    <x v="0"/>
  </r>
  <r>
    <x v="6"/>
    <x v="26"/>
    <x v="1"/>
    <x v="0"/>
    <x v="1"/>
    <n v="0"/>
    <x v="651"/>
    <n v="88"/>
    <n v="38.47"/>
    <n v="306.2"/>
    <n v="81"/>
    <n v="26.03"/>
    <x v="212"/>
    <n v="120"/>
    <n v="9.0399999999999991"/>
    <n v="7.8"/>
    <n v="11"/>
    <n v="2.11"/>
    <n v="1"/>
    <x v="1"/>
  </r>
  <r>
    <x v="30"/>
    <x v="67"/>
    <x v="0"/>
    <x v="0"/>
    <x v="1"/>
    <n v="0"/>
    <x v="413"/>
    <n v="127"/>
    <n v="29.6"/>
    <n v="176.8"/>
    <n v="73"/>
    <n v="15.03"/>
    <x v="291"/>
    <n v="111"/>
    <n v="10.8"/>
    <n v="10.7"/>
    <n v="3"/>
    <n v="2.89"/>
    <n v="0"/>
    <x v="0"/>
  </r>
  <r>
    <x v="49"/>
    <x v="62"/>
    <x v="0"/>
    <x v="0"/>
    <x v="1"/>
    <n v="0"/>
    <x v="1174"/>
    <n v="111"/>
    <n v="33.25"/>
    <n v="221.5"/>
    <n v="122"/>
    <n v="18.829999999999998"/>
    <x v="1536"/>
    <n v="89"/>
    <n v="8.19"/>
    <n v="10.8"/>
    <n v="1"/>
    <n v="2.92"/>
    <n v="1"/>
    <x v="0"/>
  </r>
  <r>
    <x v="21"/>
    <x v="76"/>
    <x v="0"/>
    <x v="0"/>
    <x v="1"/>
    <n v="0"/>
    <x v="1600"/>
    <n v="104"/>
    <n v="34.14"/>
    <n v="181.4"/>
    <n v="73"/>
    <n v="15.42"/>
    <x v="1156"/>
    <n v="49"/>
    <n v="4.04"/>
    <n v="9.6999999999999993"/>
    <n v="5"/>
    <n v="2.62"/>
    <n v="0"/>
    <x v="0"/>
  </r>
  <r>
    <x v="29"/>
    <x v="133"/>
    <x v="0"/>
    <x v="0"/>
    <x v="1"/>
    <n v="0"/>
    <x v="1601"/>
    <n v="118"/>
    <n v="38.35"/>
    <n v="135.4"/>
    <n v="122"/>
    <n v="11.51"/>
    <x v="902"/>
    <n v="96"/>
    <n v="8.5500000000000007"/>
    <n v="12.1"/>
    <n v="5"/>
    <n v="3.27"/>
    <n v="1"/>
    <x v="0"/>
  </r>
  <r>
    <x v="16"/>
    <x v="155"/>
    <x v="1"/>
    <x v="0"/>
    <x v="0"/>
    <n v="38"/>
    <x v="1602"/>
    <n v="122"/>
    <n v="46.39"/>
    <n v="188.4"/>
    <n v="97"/>
    <n v="16.010000000000002"/>
    <x v="1537"/>
    <n v="87"/>
    <n v="5.96"/>
    <n v="10.5"/>
    <n v="3"/>
    <n v="2.84"/>
    <n v="2"/>
    <x v="0"/>
  </r>
  <r>
    <x v="12"/>
    <x v="155"/>
    <x v="2"/>
    <x v="1"/>
    <x v="1"/>
    <n v="0"/>
    <x v="1603"/>
    <n v="121"/>
    <n v="33.950000000000003"/>
    <n v="189.4"/>
    <n v="92"/>
    <n v="16.100000000000001"/>
    <x v="1304"/>
    <n v="120"/>
    <n v="11.88"/>
    <n v="11.1"/>
    <n v="4"/>
    <n v="3"/>
    <n v="6"/>
    <x v="1"/>
  </r>
  <r>
    <x v="29"/>
    <x v="32"/>
    <x v="0"/>
    <x v="0"/>
    <x v="0"/>
    <n v="31"/>
    <x v="1604"/>
    <n v="121"/>
    <n v="47.92"/>
    <n v="240.6"/>
    <n v="104"/>
    <n v="20.45"/>
    <x v="173"/>
    <n v="120"/>
    <n v="9.5500000000000007"/>
    <n v="7"/>
    <n v="5"/>
    <n v="1.89"/>
    <n v="3"/>
    <x v="0"/>
  </r>
  <r>
    <x v="48"/>
    <x v="120"/>
    <x v="0"/>
    <x v="1"/>
    <x v="1"/>
    <n v="0"/>
    <x v="1503"/>
    <n v="122"/>
    <n v="30.8"/>
    <n v="262.5"/>
    <n v="77"/>
    <n v="22.31"/>
    <x v="145"/>
    <n v="88"/>
    <n v="9.6300000000000008"/>
    <n v="8.4"/>
    <n v="4"/>
    <n v="2.27"/>
    <n v="0"/>
    <x v="0"/>
  </r>
  <r>
    <x v="1"/>
    <x v="83"/>
    <x v="0"/>
    <x v="0"/>
    <x v="1"/>
    <n v="0"/>
    <x v="1605"/>
    <n v="116"/>
    <n v="10.76"/>
    <n v="177.3"/>
    <n v="113"/>
    <n v="15.07"/>
    <x v="1017"/>
    <n v="82"/>
    <n v="7.72"/>
    <n v="14.2"/>
    <n v="4"/>
    <n v="3.83"/>
    <n v="1"/>
    <x v="0"/>
  </r>
  <r>
    <x v="4"/>
    <x v="130"/>
    <x v="2"/>
    <x v="0"/>
    <x v="1"/>
    <n v="0"/>
    <x v="705"/>
    <n v="73"/>
    <n v="32.18"/>
    <n v="156.19999999999999"/>
    <n v="120"/>
    <n v="13.28"/>
    <x v="792"/>
    <n v="76"/>
    <n v="10.45"/>
    <n v="7.5"/>
    <n v="8"/>
    <n v="2.0299999999999998"/>
    <n v="3"/>
    <x v="0"/>
  </r>
  <r>
    <x v="2"/>
    <x v="26"/>
    <x v="2"/>
    <x v="0"/>
    <x v="1"/>
    <n v="0"/>
    <x v="1393"/>
    <n v="84"/>
    <n v="23.8"/>
    <n v="216.8"/>
    <n v="73"/>
    <n v="18.43"/>
    <x v="1408"/>
    <n v="102"/>
    <n v="10.1"/>
    <n v="9"/>
    <n v="6"/>
    <n v="2.4300000000000002"/>
    <n v="2"/>
    <x v="0"/>
  </r>
  <r>
    <x v="8"/>
    <x v="37"/>
    <x v="0"/>
    <x v="0"/>
    <x v="1"/>
    <n v="0"/>
    <x v="292"/>
    <n v="94"/>
    <n v="37.57"/>
    <n v="308.2"/>
    <n v="72"/>
    <n v="26.2"/>
    <x v="186"/>
    <n v="94"/>
    <n v="10.49"/>
    <n v="10.1"/>
    <n v="5"/>
    <n v="2.73"/>
    <n v="1"/>
    <x v="1"/>
  </r>
  <r>
    <x v="42"/>
    <x v="158"/>
    <x v="2"/>
    <x v="1"/>
    <x v="1"/>
    <n v="0"/>
    <x v="1049"/>
    <n v="83"/>
    <n v="32.57"/>
    <n v="181.1"/>
    <n v="103"/>
    <n v="15.39"/>
    <x v="190"/>
    <n v="73"/>
    <n v="8.7899999999999991"/>
    <n v="8.6"/>
    <n v="3"/>
    <n v="2.3199999999999998"/>
    <n v="3"/>
    <x v="0"/>
  </r>
  <r>
    <x v="13"/>
    <x v="105"/>
    <x v="0"/>
    <x v="0"/>
    <x v="1"/>
    <n v="0"/>
    <x v="1606"/>
    <n v="83"/>
    <n v="50.03"/>
    <n v="172.1"/>
    <n v="104"/>
    <n v="14.63"/>
    <x v="1254"/>
    <n v="105"/>
    <n v="7.98"/>
    <n v="5.8"/>
    <n v="7"/>
    <n v="1.57"/>
    <n v="2"/>
    <x v="1"/>
  </r>
  <r>
    <x v="47"/>
    <x v="166"/>
    <x v="0"/>
    <x v="0"/>
    <x v="1"/>
    <n v="0"/>
    <x v="96"/>
    <n v="113"/>
    <n v="27.64"/>
    <n v="260.2"/>
    <n v="90"/>
    <n v="22.12"/>
    <x v="297"/>
    <n v="93"/>
    <n v="9.66"/>
    <n v="10.9"/>
    <n v="2"/>
    <n v="2.94"/>
    <n v="0"/>
    <x v="0"/>
  </r>
  <r>
    <x v="42"/>
    <x v="73"/>
    <x v="2"/>
    <x v="0"/>
    <x v="0"/>
    <n v="27"/>
    <x v="1607"/>
    <n v="126"/>
    <n v="39.71"/>
    <n v="152.9"/>
    <n v="94"/>
    <n v="13"/>
    <x v="1435"/>
    <n v="95"/>
    <n v="11.79"/>
    <n v="12.8"/>
    <n v="4"/>
    <n v="3.46"/>
    <n v="1"/>
    <x v="0"/>
  </r>
  <r>
    <x v="2"/>
    <x v="26"/>
    <x v="0"/>
    <x v="0"/>
    <x v="1"/>
    <n v="0"/>
    <x v="1608"/>
    <n v="119"/>
    <n v="49.39"/>
    <n v="158.4"/>
    <n v="75"/>
    <n v="13.46"/>
    <x v="625"/>
    <n v="101"/>
    <n v="11.5"/>
    <n v="8.6"/>
    <n v="6"/>
    <n v="2.3199999999999998"/>
    <n v="2"/>
    <x v="1"/>
  </r>
  <r>
    <x v="46"/>
    <x v="147"/>
    <x v="0"/>
    <x v="0"/>
    <x v="1"/>
    <n v="0"/>
    <x v="113"/>
    <n v="112"/>
    <n v="31.14"/>
    <n v="187.5"/>
    <n v="113"/>
    <n v="15.94"/>
    <x v="1538"/>
    <n v="77"/>
    <n v="10.45"/>
    <n v="9.1999999999999993"/>
    <n v="5"/>
    <n v="2.48"/>
    <n v="1"/>
    <x v="1"/>
  </r>
  <r>
    <x v="6"/>
    <x v="100"/>
    <x v="1"/>
    <x v="0"/>
    <x v="1"/>
    <n v="0"/>
    <x v="1609"/>
    <n v="78"/>
    <n v="26.45"/>
    <n v="165.2"/>
    <n v="134"/>
    <n v="14.04"/>
    <x v="886"/>
    <n v="89"/>
    <n v="8.2799999999999994"/>
    <n v="8.6999999999999993"/>
    <n v="2"/>
    <n v="2.35"/>
    <n v="2"/>
    <x v="0"/>
  </r>
  <r>
    <x v="15"/>
    <x v="108"/>
    <x v="0"/>
    <x v="0"/>
    <x v="1"/>
    <n v="0"/>
    <x v="1610"/>
    <n v="93"/>
    <n v="51.51"/>
    <n v="175.6"/>
    <n v="89"/>
    <n v="14.93"/>
    <x v="1539"/>
    <n v="102"/>
    <n v="6.08"/>
    <n v="10.4"/>
    <n v="5"/>
    <n v="2.81"/>
    <n v="1"/>
    <x v="1"/>
  </r>
  <r>
    <x v="21"/>
    <x v="60"/>
    <x v="0"/>
    <x v="0"/>
    <x v="1"/>
    <n v="0"/>
    <x v="519"/>
    <n v="115"/>
    <n v="19.45"/>
    <n v="183.9"/>
    <n v="79"/>
    <n v="15.63"/>
    <x v="324"/>
    <n v="78"/>
    <n v="9.23"/>
    <n v="5.9"/>
    <n v="2"/>
    <n v="1.59"/>
    <n v="3"/>
    <x v="0"/>
  </r>
  <r>
    <x v="11"/>
    <x v="40"/>
    <x v="1"/>
    <x v="0"/>
    <x v="0"/>
    <n v="36"/>
    <x v="288"/>
    <n v="106"/>
    <n v="28.02"/>
    <n v="210.2"/>
    <n v="138"/>
    <n v="17.87"/>
    <x v="1195"/>
    <n v="78"/>
    <n v="7.81"/>
    <n v="4.3"/>
    <n v="2"/>
    <n v="1.1599999999999999"/>
    <n v="2"/>
    <x v="0"/>
  </r>
  <r>
    <x v="44"/>
    <x v="108"/>
    <x v="0"/>
    <x v="0"/>
    <x v="1"/>
    <n v="0"/>
    <x v="1469"/>
    <n v="106"/>
    <n v="37.450000000000003"/>
    <n v="126.1"/>
    <n v="124"/>
    <n v="10.72"/>
    <x v="724"/>
    <n v="67"/>
    <n v="10.89"/>
    <n v="10.199999999999999"/>
    <n v="1"/>
    <n v="2.75"/>
    <n v="3"/>
    <x v="0"/>
  </r>
  <r>
    <x v="6"/>
    <x v="26"/>
    <x v="2"/>
    <x v="0"/>
    <x v="0"/>
    <n v="26"/>
    <x v="745"/>
    <n v="98"/>
    <n v="32.130000000000003"/>
    <n v="191.7"/>
    <n v="67"/>
    <n v="16.29"/>
    <x v="86"/>
    <n v="68"/>
    <n v="9.76"/>
    <n v="11.3"/>
    <n v="3"/>
    <n v="3.05"/>
    <n v="0"/>
    <x v="0"/>
  </r>
  <r>
    <x v="37"/>
    <x v="83"/>
    <x v="2"/>
    <x v="1"/>
    <x v="1"/>
    <n v="0"/>
    <x v="1611"/>
    <n v="92"/>
    <n v="29.34"/>
    <n v="281.7"/>
    <n v="123"/>
    <n v="23.94"/>
    <x v="942"/>
    <n v="117"/>
    <n v="11.4"/>
    <n v="10.5"/>
    <n v="3"/>
    <n v="2.84"/>
    <n v="3"/>
    <x v="0"/>
  </r>
  <r>
    <x v="49"/>
    <x v="105"/>
    <x v="0"/>
    <x v="0"/>
    <x v="1"/>
    <n v="0"/>
    <x v="185"/>
    <n v="141"/>
    <n v="28.7"/>
    <n v="211.5"/>
    <n v="129"/>
    <n v="17.98"/>
    <x v="1540"/>
    <n v="92"/>
    <n v="3.91"/>
    <n v="10.5"/>
    <n v="7"/>
    <n v="2.84"/>
    <n v="3"/>
    <x v="0"/>
  </r>
  <r>
    <x v="45"/>
    <x v="153"/>
    <x v="1"/>
    <x v="0"/>
    <x v="0"/>
    <n v="39"/>
    <x v="807"/>
    <n v="137"/>
    <n v="41.33"/>
    <n v="236.7"/>
    <n v="103"/>
    <n v="20.12"/>
    <x v="1541"/>
    <n v="118"/>
    <n v="8.6"/>
    <n v="9.9"/>
    <n v="3"/>
    <n v="2.67"/>
    <n v="1"/>
    <x v="0"/>
  </r>
  <r>
    <x v="21"/>
    <x v="76"/>
    <x v="0"/>
    <x v="1"/>
    <x v="1"/>
    <n v="0"/>
    <x v="1612"/>
    <n v="107"/>
    <n v="55.13"/>
    <n v="141.6"/>
    <n v="90"/>
    <n v="12.04"/>
    <x v="1474"/>
    <n v="90"/>
    <n v="9.34"/>
    <n v="12.8"/>
    <n v="7"/>
    <n v="3.46"/>
    <n v="1"/>
    <x v="1"/>
  </r>
  <r>
    <x v="50"/>
    <x v="147"/>
    <x v="2"/>
    <x v="0"/>
    <x v="1"/>
    <n v="0"/>
    <x v="1613"/>
    <n v="85"/>
    <n v="11.85"/>
    <n v="226.5"/>
    <n v="107"/>
    <n v="19.25"/>
    <x v="1354"/>
    <n v="104"/>
    <n v="5.78"/>
    <n v="11.1"/>
    <n v="2"/>
    <n v="3"/>
    <n v="2"/>
    <x v="0"/>
  </r>
  <r>
    <x v="25"/>
    <x v="23"/>
    <x v="1"/>
    <x v="1"/>
    <x v="0"/>
    <n v="32"/>
    <x v="151"/>
    <n v="118"/>
    <n v="30.07"/>
    <n v="227"/>
    <n v="121"/>
    <n v="19.3"/>
    <x v="282"/>
    <n v="115"/>
    <n v="9.1999999999999993"/>
    <n v="15.1"/>
    <n v="3"/>
    <n v="4.08"/>
    <n v="3"/>
    <x v="1"/>
  </r>
  <r>
    <x v="3"/>
    <x v="25"/>
    <x v="0"/>
    <x v="0"/>
    <x v="1"/>
    <n v="0"/>
    <x v="743"/>
    <n v="117"/>
    <n v="23.87"/>
    <n v="204.5"/>
    <n v="121"/>
    <n v="17.38"/>
    <x v="1452"/>
    <n v="79"/>
    <n v="11.31"/>
    <n v="8.6999999999999993"/>
    <n v="4"/>
    <n v="2.35"/>
    <n v="2"/>
    <x v="0"/>
  </r>
  <r>
    <x v="26"/>
    <x v="163"/>
    <x v="2"/>
    <x v="0"/>
    <x v="1"/>
    <n v="0"/>
    <x v="1016"/>
    <n v="117"/>
    <n v="28.46"/>
    <n v="223.5"/>
    <n v="102"/>
    <n v="19"/>
    <x v="6"/>
    <n v="108"/>
    <n v="9.7100000000000009"/>
    <n v="9"/>
    <n v="3"/>
    <n v="2.4300000000000002"/>
    <n v="1"/>
    <x v="0"/>
  </r>
  <r>
    <x v="43"/>
    <x v="81"/>
    <x v="1"/>
    <x v="0"/>
    <x v="0"/>
    <n v="27"/>
    <x v="750"/>
    <n v="112"/>
    <n v="28.29"/>
    <n v="234.3"/>
    <n v="116"/>
    <n v="19.920000000000002"/>
    <x v="739"/>
    <n v="95"/>
    <n v="7.25"/>
    <n v="5.5"/>
    <n v="2"/>
    <n v="1.49"/>
    <n v="0"/>
    <x v="0"/>
  </r>
  <r>
    <x v="6"/>
    <x v="18"/>
    <x v="1"/>
    <x v="0"/>
    <x v="1"/>
    <n v="0"/>
    <x v="317"/>
    <n v="108"/>
    <n v="29.16"/>
    <n v="204.4"/>
    <n v="106"/>
    <n v="17.37"/>
    <x v="1281"/>
    <n v="90"/>
    <n v="10.75"/>
    <n v="10.7"/>
    <n v="4"/>
    <n v="2.89"/>
    <n v="3"/>
    <x v="0"/>
  </r>
  <r>
    <x v="16"/>
    <x v="29"/>
    <x v="0"/>
    <x v="1"/>
    <x v="1"/>
    <n v="0"/>
    <x v="943"/>
    <n v="151"/>
    <n v="30.12"/>
    <n v="209.3"/>
    <n v="83"/>
    <n v="17.79"/>
    <x v="823"/>
    <n v="114"/>
    <n v="10.63"/>
    <n v="11.1"/>
    <n v="5"/>
    <n v="3"/>
    <n v="2"/>
    <x v="0"/>
  </r>
  <r>
    <x v="13"/>
    <x v="113"/>
    <x v="0"/>
    <x v="0"/>
    <x v="0"/>
    <n v="34"/>
    <x v="1614"/>
    <n v="64"/>
    <n v="19.47"/>
    <n v="229.3"/>
    <n v="84"/>
    <n v="19.489999999999998"/>
    <x v="931"/>
    <n v="68"/>
    <n v="13"/>
    <n v="10.4"/>
    <n v="16"/>
    <n v="2.81"/>
    <n v="0"/>
    <x v="0"/>
  </r>
  <r>
    <x v="21"/>
    <x v="66"/>
    <x v="0"/>
    <x v="0"/>
    <x v="0"/>
    <n v="34"/>
    <x v="660"/>
    <n v="123"/>
    <n v="34.869999999999997"/>
    <n v="203.3"/>
    <n v="123"/>
    <n v="17.28"/>
    <x v="1542"/>
    <n v="106"/>
    <n v="5.7"/>
    <n v="10.7"/>
    <n v="1"/>
    <n v="2.89"/>
    <n v="2"/>
    <x v="0"/>
  </r>
  <r>
    <x v="46"/>
    <x v="121"/>
    <x v="0"/>
    <x v="0"/>
    <x v="1"/>
    <n v="0"/>
    <x v="1347"/>
    <n v="112"/>
    <n v="35.43"/>
    <n v="189.5"/>
    <n v="116"/>
    <n v="16.11"/>
    <x v="1224"/>
    <n v="101"/>
    <n v="11.9"/>
    <n v="16.8"/>
    <n v="1"/>
    <n v="4.54"/>
    <n v="0"/>
    <x v="1"/>
  </r>
  <r>
    <x v="30"/>
    <x v="39"/>
    <x v="0"/>
    <x v="0"/>
    <x v="1"/>
    <n v="0"/>
    <x v="650"/>
    <n v="102"/>
    <n v="21.39"/>
    <n v="244.4"/>
    <n v="111"/>
    <n v="20.77"/>
    <x v="785"/>
    <n v="90"/>
    <n v="7.55"/>
    <n v="9"/>
    <n v="2"/>
    <n v="2.4300000000000002"/>
    <n v="2"/>
    <x v="0"/>
  </r>
  <r>
    <x v="3"/>
    <x v="96"/>
    <x v="1"/>
    <x v="0"/>
    <x v="1"/>
    <n v="0"/>
    <x v="180"/>
    <n v="97"/>
    <n v="31.65"/>
    <n v="257.7"/>
    <n v="89"/>
    <n v="21.9"/>
    <x v="708"/>
    <n v="106"/>
    <n v="7.39"/>
    <n v="11"/>
    <n v="4"/>
    <n v="2.97"/>
    <n v="2"/>
    <x v="0"/>
  </r>
  <r>
    <x v="40"/>
    <x v="66"/>
    <x v="0"/>
    <x v="0"/>
    <x v="1"/>
    <n v="0"/>
    <x v="1615"/>
    <n v="136"/>
    <n v="21.91"/>
    <n v="244.4"/>
    <n v="133"/>
    <n v="20.77"/>
    <x v="534"/>
    <n v="133"/>
    <n v="6.69"/>
    <n v="10.7"/>
    <n v="5"/>
    <n v="2.89"/>
    <n v="0"/>
    <x v="0"/>
  </r>
  <r>
    <x v="19"/>
    <x v="137"/>
    <x v="0"/>
    <x v="0"/>
    <x v="0"/>
    <n v="16"/>
    <x v="655"/>
    <n v="91"/>
    <n v="43.76"/>
    <n v="232"/>
    <n v="101"/>
    <n v="19.72"/>
    <x v="594"/>
    <n v="73"/>
    <n v="6.44"/>
    <n v="14.7"/>
    <n v="2"/>
    <n v="3.97"/>
    <n v="1"/>
    <x v="0"/>
  </r>
  <r>
    <x v="29"/>
    <x v="79"/>
    <x v="0"/>
    <x v="0"/>
    <x v="1"/>
    <n v="0"/>
    <x v="705"/>
    <n v="113"/>
    <n v="32.18"/>
    <n v="203.7"/>
    <n v="92"/>
    <n v="17.309999999999999"/>
    <x v="1052"/>
    <n v="103"/>
    <n v="9.82"/>
    <n v="14.2"/>
    <n v="3"/>
    <n v="3.83"/>
    <n v="5"/>
    <x v="0"/>
  </r>
  <r>
    <x v="28"/>
    <x v="27"/>
    <x v="0"/>
    <x v="0"/>
    <x v="0"/>
    <n v="24"/>
    <x v="1616"/>
    <n v="134"/>
    <n v="8.52"/>
    <n v="295.8"/>
    <n v="89"/>
    <n v="25.14"/>
    <x v="1509"/>
    <n v="115"/>
    <n v="5.03"/>
    <n v="11"/>
    <n v="6"/>
    <n v="2.97"/>
    <n v="0"/>
    <x v="0"/>
  </r>
  <r>
    <x v="11"/>
    <x v="100"/>
    <x v="0"/>
    <x v="0"/>
    <x v="1"/>
    <n v="0"/>
    <x v="1617"/>
    <n v="118"/>
    <n v="44.91"/>
    <n v="180"/>
    <n v="89"/>
    <n v="15.3"/>
    <x v="205"/>
    <n v="104"/>
    <n v="10.08"/>
    <n v="10.7"/>
    <n v="1"/>
    <n v="2.89"/>
    <n v="2"/>
    <x v="0"/>
  </r>
  <r>
    <x v="21"/>
    <x v="53"/>
    <x v="1"/>
    <x v="0"/>
    <x v="1"/>
    <n v="0"/>
    <x v="48"/>
    <n v="80"/>
    <n v="32.659999999999997"/>
    <n v="269.3"/>
    <n v="125"/>
    <n v="22.89"/>
    <x v="1269"/>
    <n v="97"/>
    <n v="11.68"/>
    <n v="11.7"/>
    <n v="4"/>
    <n v="3.16"/>
    <n v="2"/>
    <x v="0"/>
  </r>
  <r>
    <x v="29"/>
    <x v="11"/>
    <x v="0"/>
    <x v="0"/>
    <x v="1"/>
    <n v="0"/>
    <x v="808"/>
    <n v="98"/>
    <n v="24.72"/>
    <n v="334.1"/>
    <n v="109"/>
    <n v="28.4"/>
    <x v="1531"/>
    <n v="72"/>
    <n v="9.44"/>
    <n v="8.8000000000000007"/>
    <n v="2"/>
    <n v="2.38"/>
    <n v="1"/>
    <x v="0"/>
  </r>
  <r>
    <x v="1"/>
    <x v="171"/>
    <x v="1"/>
    <x v="0"/>
    <x v="0"/>
    <n v="16"/>
    <x v="1070"/>
    <n v="80"/>
    <n v="40.94"/>
    <n v="212.6"/>
    <n v="121"/>
    <n v="18.07"/>
    <x v="1324"/>
    <n v="138"/>
    <n v="12.23"/>
    <n v="9.4"/>
    <n v="4"/>
    <n v="2.54"/>
    <n v="1"/>
    <x v="0"/>
  </r>
  <r>
    <x v="9"/>
    <x v="155"/>
    <x v="2"/>
    <x v="0"/>
    <x v="1"/>
    <n v="0"/>
    <x v="549"/>
    <n v="98"/>
    <n v="29.02"/>
    <n v="111.6"/>
    <n v="109"/>
    <n v="9.49"/>
    <x v="920"/>
    <n v="107"/>
    <n v="7.72"/>
    <n v="4.8"/>
    <n v="7"/>
    <n v="1.3"/>
    <n v="3"/>
    <x v="0"/>
  </r>
  <r>
    <x v="27"/>
    <x v="63"/>
    <x v="1"/>
    <x v="0"/>
    <x v="1"/>
    <n v="0"/>
    <x v="292"/>
    <n v="118"/>
    <n v="37.57"/>
    <n v="138.80000000000001"/>
    <n v="104"/>
    <n v="11.8"/>
    <x v="307"/>
    <n v="96"/>
    <n v="8.94"/>
    <n v="12.1"/>
    <n v="4"/>
    <n v="3.27"/>
    <n v="0"/>
    <x v="0"/>
  </r>
  <r>
    <x v="48"/>
    <x v="145"/>
    <x v="0"/>
    <x v="0"/>
    <x v="1"/>
    <n v="0"/>
    <x v="172"/>
    <n v="109"/>
    <n v="30.6"/>
    <n v="292.7"/>
    <n v="96"/>
    <n v="24.88"/>
    <x v="1350"/>
    <n v="114"/>
    <n v="8.77"/>
    <n v="10.8"/>
    <n v="4"/>
    <n v="2.92"/>
    <n v="0"/>
    <x v="0"/>
  </r>
  <r>
    <x v="28"/>
    <x v="105"/>
    <x v="0"/>
    <x v="0"/>
    <x v="0"/>
    <n v="14"/>
    <x v="1618"/>
    <n v="92"/>
    <n v="50.8"/>
    <n v="207.3"/>
    <n v="86"/>
    <n v="17.62"/>
    <x v="1543"/>
    <n v="65"/>
    <n v="11.61"/>
    <n v="11.9"/>
    <n v="4"/>
    <n v="3.21"/>
    <n v="5"/>
    <x v="0"/>
  </r>
  <r>
    <x v="15"/>
    <x v="48"/>
    <x v="0"/>
    <x v="0"/>
    <x v="1"/>
    <n v="0"/>
    <x v="1619"/>
    <n v="97"/>
    <n v="53.91"/>
    <n v="224.8"/>
    <n v="70"/>
    <n v="19.11"/>
    <x v="588"/>
    <n v="90"/>
    <n v="9.68"/>
    <n v="13.6"/>
    <n v="2"/>
    <n v="3.67"/>
    <n v="1"/>
    <x v="1"/>
  </r>
  <r>
    <x v="48"/>
    <x v="34"/>
    <x v="1"/>
    <x v="1"/>
    <x v="0"/>
    <n v="23"/>
    <x v="1620"/>
    <n v="103"/>
    <n v="17.37"/>
    <n v="229.7"/>
    <n v="110"/>
    <n v="19.52"/>
    <x v="676"/>
    <n v="100"/>
    <n v="7.93"/>
    <n v="9"/>
    <n v="4"/>
    <n v="2.4300000000000002"/>
    <n v="1"/>
    <x v="0"/>
  </r>
  <r>
    <x v="6"/>
    <x v="188"/>
    <x v="1"/>
    <x v="0"/>
    <x v="1"/>
    <n v="0"/>
    <x v="1209"/>
    <n v="87"/>
    <n v="31.09"/>
    <n v="172.1"/>
    <n v="103"/>
    <n v="14.63"/>
    <x v="289"/>
    <n v="89"/>
    <n v="10.49"/>
    <n v="12.1"/>
    <n v="3"/>
    <n v="3.27"/>
    <n v="4"/>
    <x v="0"/>
  </r>
  <r>
    <x v="26"/>
    <x v="3"/>
    <x v="0"/>
    <x v="0"/>
    <x v="1"/>
    <n v="0"/>
    <x v="982"/>
    <n v="126"/>
    <n v="31.42"/>
    <n v="198.6"/>
    <n v="103"/>
    <n v="16.88"/>
    <x v="1544"/>
    <n v="90"/>
    <n v="4.6399999999999997"/>
    <n v="8.3000000000000007"/>
    <n v="3"/>
    <n v="2.2400000000000002"/>
    <n v="1"/>
    <x v="0"/>
  </r>
  <r>
    <x v="14"/>
    <x v="75"/>
    <x v="0"/>
    <x v="0"/>
    <x v="1"/>
    <n v="0"/>
    <x v="53"/>
    <n v="57"/>
    <n v="42.76"/>
    <n v="179.1"/>
    <n v="113"/>
    <n v="15.22"/>
    <x v="1127"/>
    <n v="72"/>
    <n v="7.34"/>
    <n v="6.6"/>
    <n v="3"/>
    <n v="1.78"/>
    <n v="1"/>
    <x v="0"/>
  </r>
  <r>
    <x v="42"/>
    <x v="26"/>
    <x v="2"/>
    <x v="0"/>
    <x v="1"/>
    <n v="0"/>
    <x v="760"/>
    <n v="102"/>
    <n v="22.37"/>
    <n v="290.39999999999998"/>
    <n v="134"/>
    <n v="24.68"/>
    <x v="390"/>
    <n v="95"/>
    <n v="8.57"/>
    <n v="0"/>
    <n v="0"/>
    <n v="0"/>
    <n v="3"/>
    <x v="0"/>
  </r>
  <r>
    <x v="15"/>
    <x v="28"/>
    <x v="1"/>
    <x v="0"/>
    <x v="1"/>
    <n v="0"/>
    <x v="1199"/>
    <n v="128"/>
    <n v="15.69"/>
    <n v="250.1"/>
    <n v="89"/>
    <n v="21.26"/>
    <x v="893"/>
    <n v="110"/>
    <n v="9.5399999999999991"/>
    <n v="10.8"/>
    <n v="16"/>
    <n v="2.92"/>
    <n v="3"/>
    <x v="0"/>
  </r>
  <r>
    <x v="6"/>
    <x v="123"/>
    <x v="1"/>
    <x v="0"/>
    <x v="0"/>
    <n v="41"/>
    <x v="1180"/>
    <n v="109"/>
    <n v="33.44"/>
    <n v="124.3"/>
    <n v="107"/>
    <n v="10.57"/>
    <x v="1545"/>
    <n v="94"/>
    <n v="8.92"/>
    <n v="11"/>
    <n v="5"/>
    <n v="2.97"/>
    <n v="5"/>
    <x v="1"/>
  </r>
  <r>
    <x v="18"/>
    <x v="26"/>
    <x v="0"/>
    <x v="0"/>
    <x v="1"/>
    <n v="0"/>
    <x v="995"/>
    <n v="98"/>
    <n v="22.34"/>
    <n v="189.9"/>
    <n v="95"/>
    <n v="16.14"/>
    <x v="885"/>
    <n v="83"/>
    <n v="6.63"/>
    <n v="11.2"/>
    <n v="2"/>
    <n v="3.02"/>
    <n v="2"/>
    <x v="0"/>
  </r>
  <r>
    <x v="23"/>
    <x v="155"/>
    <x v="1"/>
    <x v="0"/>
    <x v="1"/>
    <n v="0"/>
    <x v="629"/>
    <n v="122"/>
    <n v="36.700000000000003"/>
    <n v="270.3"/>
    <n v="114"/>
    <n v="22.98"/>
    <x v="1546"/>
    <n v="129"/>
    <n v="13.58"/>
    <n v="6.1"/>
    <n v="5"/>
    <n v="1.65"/>
    <n v="4"/>
    <x v="1"/>
  </r>
  <r>
    <x v="23"/>
    <x v="66"/>
    <x v="1"/>
    <x v="0"/>
    <x v="1"/>
    <n v="0"/>
    <x v="1621"/>
    <n v="95"/>
    <n v="26.89"/>
    <n v="178.5"/>
    <n v="113"/>
    <n v="15.17"/>
    <x v="185"/>
    <n v="76"/>
    <n v="6.94"/>
    <n v="8.5"/>
    <n v="5"/>
    <n v="2.2999999999999998"/>
    <n v="2"/>
    <x v="0"/>
  </r>
  <r>
    <x v="20"/>
    <x v="94"/>
    <x v="2"/>
    <x v="0"/>
    <x v="0"/>
    <n v="34"/>
    <x v="226"/>
    <n v="111"/>
    <n v="35.090000000000003"/>
    <n v="229.7"/>
    <n v="118"/>
    <n v="19.52"/>
    <x v="774"/>
    <n v="81"/>
    <n v="7.05"/>
    <n v="11.8"/>
    <n v="10"/>
    <n v="3.19"/>
    <n v="3"/>
    <x v="0"/>
  </r>
  <r>
    <x v="20"/>
    <x v="7"/>
    <x v="2"/>
    <x v="0"/>
    <x v="1"/>
    <n v="0"/>
    <x v="1622"/>
    <n v="94"/>
    <n v="23.49"/>
    <n v="176.4"/>
    <n v="84"/>
    <n v="14.99"/>
    <x v="1314"/>
    <n v="110"/>
    <n v="8.23"/>
    <n v="11.1"/>
    <n v="6"/>
    <n v="3"/>
    <n v="3"/>
    <x v="0"/>
  </r>
  <r>
    <x v="3"/>
    <x v="134"/>
    <x v="1"/>
    <x v="0"/>
    <x v="0"/>
    <n v="27"/>
    <x v="773"/>
    <n v="125"/>
    <n v="32.69"/>
    <n v="147.30000000000001"/>
    <n v="108"/>
    <n v="12.52"/>
    <x v="1547"/>
    <n v="97"/>
    <n v="9.67"/>
    <n v="7.8"/>
    <n v="4"/>
    <n v="2.11"/>
    <n v="1"/>
    <x v="0"/>
  </r>
  <r>
    <x v="21"/>
    <x v="158"/>
    <x v="0"/>
    <x v="0"/>
    <x v="1"/>
    <n v="0"/>
    <x v="1623"/>
    <n v="78"/>
    <n v="44.56"/>
    <n v="171.6"/>
    <n v="113"/>
    <n v="14.59"/>
    <x v="1278"/>
    <n v="100"/>
    <n v="9.39"/>
    <n v="5.3"/>
    <n v="3"/>
    <n v="1.43"/>
    <n v="0"/>
    <x v="0"/>
  </r>
  <r>
    <x v="43"/>
    <x v="97"/>
    <x v="0"/>
    <x v="0"/>
    <x v="1"/>
    <n v="0"/>
    <x v="1624"/>
    <n v="106"/>
    <n v="7"/>
    <n v="210.6"/>
    <n v="82"/>
    <n v="17.899999999999999"/>
    <x v="242"/>
    <n v="115"/>
    <n v="9.9"/>
    <n v="12.4"/>
    <n v="3"/>
    <n v="3.35"/>
    <n v="0"/>
    <x v="0"/>
  </r>
  <r>
    <x v="33"/>
    <x v="28"/>
    <x v="2"/>
    <x v="0"/>
    <x v="1"/>
    <n v="0"/>
    <x v="1625"/>
    <n v="60"/>
    <n v="28.39"/>
    <n v="125.1"/>
    <n v="65"/>
    <n v="10.63"/>
    <x v="1548"/>
    <n v="100"/>
    <n v="11.81"/>
    <n v="8.9"/>
    <n v="2"/>
    <n v="2.4"/>
    <n v="1"/>
    <x v="0"/>
  </r>
  <r>
    <x v="10"/>
    <x v="60"/>
    <x v="2"/>
    <x v="0"/>
    <x v="1"/>
    <n v="0"/>
    <x v="98"/>
    <n v="95"/>
    <n v="35.729999999999997"/>
    <n v="191.2"/>
    <n v="87"/>
    <n v="16.25"/>
    <x v="426"/>
    <n v="111"/>
    <n v="6.79"/>
    <n v="9.4"/>
    <n v="3"/>
    <n v="2.54"/>
    <n v="2"/>
    <x v="0"/>
  </r>
  <r>
    <x v="37"/>
    <x v="108"/>
    <x v="0"/>
    <x v="0"/>
    <x v="0"/>
    <n v="39"/>
    <x v="1488"/>
    <n v="74"/>
    <n v="34.83"/>
    <n v="210.2"/>
    <n v="80"/>
    <n v="17.87"/>
    <x v="313"/>
    <n v="89"/>
    <n v="7.6"/>
    <n v="11.2"/>
    <n v="4"/>
    <n v="3.02"/>
    <n v="2"/>
    <x v="0"/>
  </r>
  <r>
    <x v="18"/>
    <x v="41"/>
    <x v="2"/>
    <x v="0"/>
    <x v="1"/>
    <n v="0"/>
    <x v="320"/>
    <n v="105"/>
    <n v="31.3"/>
    <n v="126.7"/>
    <n v="123"/>
    <n v="10.77"/>
    <x v="595"/>
    <n v="94"/>
    <n v="10.87"/>
    <n v="4.7"/>
    <n v="6"/>
    <n v="1.27"/>
    <n v="1"/>
    <x v="0"/>
  </r>
  <r>
    <x v="13"/>
    <x v="40"/>
    <x v="2"/>
    <x v="0"/>
    <x v="1"/>
    <n v="0"/>
    <x v="481"/>
    <n v="84"/>
    <n v="44.85"/>
    <n v="162.80000000000001"/>
    <n v="107"/>
    <n v="13.84"/>
    <x v="1248"/>
    <n v="94"/>
    <n v="6.74"/>
    <n v="8.6999999999999993"/>
    <n v="6"/>
    <n v="2.35"/>
    <n v="2"/>
    <x v="0"/>
  </r>
  <r>
    <x v="8"/>
    <x v="60"/>
    <x v="0"/>
    <x v="0"/>
    <x v="1"/>
    <n v="0"/>
    <x v="319"/>
    <n v="50"/>
    <n v="24.19"/>
    <n v="231.5"/>
    <n v="142"/>
    <n v="19.68"/>
    <x v="1427"/>
    <n v="79"/>
    <n v="9.25"/>
    <n v="5.5"/>
    <n v="3"/>
    <n v="1.49"/>
    <n v="1"/>
    <x v="0"/>
  </r>
  <r>
    <x v="6"/>
    <x v="20"/>
    <x v="0"/>
    <x v="0"/>
    <x v="1"/>
    <n v="0"/>
    <x v="118"/>
    <n v="103"/>
    <n v="28.41"/>
    <n v="188.4"/>
    <n v="112"/>
    <n v="16.010000000000002"/>
    <x v="582"/>
    <n v="74"/>
    <n v="5.01"/>
    <n v="9.1"/>
    <n v="2"/>
    <n v="2.46"/>
    <n v="1"/>
    <x v="0"/>
  </r>
  <r>
    <x v="41"/>
    <x v="141"/>
    <x v="2"/>
    <x v="0"/>
    <x v="1"/>
    <n v="0"/>
    <x v="1159"/>
    <n v="86"/>
    <n v="25.21"/>
    <n v="184.2"/>
    <n v="151"/>
    <n v="15.66"/>
    <x v="339"/>
    <n v="83"/>
    <n v="8.06"/>
    <n v="10.9"/>
    <n v="4"/>
    <n v="2.94"/>
    <n v="0"/>
    <x v="0"/>
  </r>
  <r>
    <x v="43"/>
    <x v="32"/>
    <x v="2"/>
    <x v="0"/>
    <x v="1"/>
    <n v="0"/>
    <x v="1626"/>
    <n v="88"/>
    <n v="50.63"/>
    <n v="196"/>
    <n v="89"/>
    <n v="16.66"/>
    <x v="675"/>
    <n v="107"/>
    <n v="9.6199999999999992"/>
    <n v="12"/>
    <n v="2"/>
    <n v="3.24"/>
    <n v="1"/>
    <x v="1"/>
  </r>
  <r>
    <x v="33"/>
    <x v="36"/>
    <x v="1"/>
    <x v="1"/>
    <x v="1"/>
    <n v="0"/>
    <x v="1124"/>
    <n v="60"/>
    <n v="24.57"/>
    <n v="296.5"/>
    <n v="129"/>
    <n v="25.2"/>
    <x v="169"/>
    <n v="117"/>
    <n v="8.74"/>
    <n v="12.4"/>
    <n v="3"/>
    <n v="3.35"/>
    <n v="1"/>
    <x v="0"/>
  </r>
  <r>
    <x v="10"/>
    <x v="6"/>
    <x v="0"/>
    <x v="0"/>
    <x v="1"/>
    <n v="0"/>
    <x v="1627"/>
    <n v="71"/>
    <n v="39.68"/>
    <n v="296.39999999999998"/>
    <n v="76"/>
    <n v="25.19"/>
    <x v="1549"/>
    <n v="103"/>
    <n v="12.46"/>
    <n v="10.3"/>
    <n v="1"/>
    <n v="2.78"/>
    <n v="0"/>
    <x v="1"/>
  </r>
  <r>
    <x v="46"/>
    <x v="115"/>
    <x v="0"/>
    <x v="0"/>
    <x v="1"/>
    <n v="0"/>
    <x v="675"/>
    <n v="98"/>
    <n v="22.19"/>
    <n v="249.5"/>
    <n v="91"/>
    <n v="21.21"/>
    <x v="923"/>
    <n v="117"/>
    <n v="9.9"/>
    <n v="12.7"/>
    <n v="1"/>
    <n v="3.43"/>
    <n v="3"/>
    <x v="0"/>
  </r>
  <r>
    <x v="5"/>
    <x v="13"/>
    <x v="2"/>
    <x v="0"/>
    <x v="1"/>
    <n v="0"/>
    <x v="922"/>
    <n v="107"/>
    <n v="22.66"/>
    <n v="185"/>
    <n v="101"/>
    <n v="15.73"/>
    <x v="1550"/>
    <n v="99"/>
    <n v="13.01"/>
    <n v="9.1"/>
    <n v="4"/>
    <n v="2.46"/>
    <n v="3"/>
    <x v="0"/>
  </r>
  <r>
    <x v="18"/>
    <x v="73"/>
    <x v="2"/>
    <x v="0"/>
    <x v="1"/>
    <n v="0"/>
    <x v="1628"/>
    <n v="103"/>
    <n v="31.23"/>
    <n v="270.60000000000002"/>
    <n v="97"/>
    <n v="23"/>
    <x v="1313"/>
    <n v="104"/>
    <n v="5.98"/>
    <n v="11.2"/>
    <n v="2"/>
    <n v="3.02"/>
    <n v="0"/>
    <x v="0"/>
  </r>
  <r>
    <x v="7"/>
    <x v="43"/>
    <x v="0"/>
    <x v="0"/>
    <x v="1"/>
    <n v="0"/>
    <x v="1629"/>
    <n v="114"/>
    <n v="46.07"/>
    <n v="209.9"/>
    <n v="71"/>
    <n v="17.84"/>
    <x v="905"/>
    <n v="109"/>
    <n v="8.7100000000000009"/>
    <n v="13.7"/>
    <n v="2"/>
    <n v="3.7"/>
    <n v="5"/>
    <x v="1"/>
  </r>
  <r>
    <x v="9"/>
    <x v="74"/>
    <x v="2"/>
    <x v="0"/>
    <x v="1"/>
    <n v="0"/>
    <x v="983"/>
    <n v="70"/>
    <n v="20.83"/>
    <n v="221.4"/>
    <n v="92"/>
    <n v="18.82"/>
    <x v="496"/>
    <n v="88"/>
    <n v="8.44"/>
    <n v="10.4"/>
    <n v="6"/>
    <n v="2.81"/>
    <n v="0"/>
    <x v="0"/>
  </r>
  <r>
    <x v="22"/>
    <x v="82"/>
    <x v="0"/>
    <x v="0"/>
    <x v="1"/>
    <n v="0"/>
    <x v="273"/>
    <n v="85"/>
    <n v="31.03"/>
    <n v="181.5"/>
    <n v="114"/>
    <n v="15.43"/>
    <x v="1154"/>
    <n v="110"/>
    <n v="8.9600000000000009"/>
    <n v="14.7"/>
    <n v="6"/>
    <n v="3.97"/>
    <n v="1"/>
    <x v="0"/>
  </r>
  <r>
    <x v="23"/>
    <x v="6"/>
    <x v="2"/>
    <x v="0"/>
    <x v="1"/>
    <n v="0"/>
    <x v="19"/>
    <n v="122"/>
    <n v="18.77"/>
    <n v="242.9"/>
    <n v="103"/>
    <n v="20.65"/>
    <x v="1551"/>
    <n v="75"/>
    <n v="7.67"/>
    <n v="13.9"/>
    <n v="5"/>
    <n v="3.75"/>
    <n v="1"/>
    <x v="0"/>
  </r>
  <r>
    <x v="5"/>
    <x v="53"/>
    <x v="1"/>
    <x v="0"/>
    <x v="1"/>
    <n v="0"/>
    <x v="1513"/>
    <n v="109"/>
    <n v="23.94"/>
    <n v="303"/>
    <n v="114"/>
    <n v="25.76"/>
    <x v="1373"/>
    <n v="112"/>
    <n v="12.03"/>
    <n v="14.1"/>
    <n v="1"/>
    <n v="3.81"/>
    <n v="0"/>
    <x v="0"/>
  </r>
  <r>
    <x v="28"/>
    <x v="1"/>
    <x v="0"/>
    <x v="0"/>
    <x v="1"/>
    <n v="0"/>
    <x v="153"/>
    <n v="102"/>
    <n v="23.38"/>
    <n v="176"/>
    <n v="98"/>
    <n v="14.96"/>
    <x v="461"/>
    <n v="88"/>
    <n v="9.48"/>
    <n v="10.4"/>
    <n v="6"/>
    <n v="2.81"/>
    <n v="0"/>
    <x v="0"/>
  </r>
  <r>
    <x v="15"/>
    <x v="126"/>
    <x v="0"/>
    <x v="0"/>
    <x v="1"/>
    <n v="0"/>
    <x v="928"/>
    <n v="81"/>
    <n v="19.7"/>
    <n v="199.7"/>
    <n v="100"/>
    <n v="16.97"/>
    <x v="1552"/>
    <n v="111"/>
    <n v="11.22"/>
    <n v="10"/>
    <n v="4"/>
    <n v="2.7"/>
    <n v="1"/>
    <x v="0"/>
  </r>
  <r>
    <x v="30"/>
    <x v="36"/>
    <x v="1"/>
    <x v="0"/>
    <x v="1"/>
    <n v="0"/>
    <x v="1630"/>
    <n v="108"/>
    <n v="48.99"/>
    <n v="129.6"/>
    <n v="136"/>
    <n v="11.02"/>
    <x v="822"/>
    <n v="73"/>
    <n v="10.33"/>
    <n v="9.6"/>
    <n v="5"/>
    <n v="2.59"/>
    <n v="4"/>
    <x v="0"/>
  </r>
  <r>
    <x v="10"/>
    <x v="184"/>
    <x v="2"/>
    <x v="0"/>
    <x v="0"/>
    <n v="20"/>
    <x v="1631"/>
    <n v="100"/>
    <n v="10.23"/>
    <n v="118.1"/>
    <n v="76"/>
    <n v="10.039999999999999"/>
    <x v="935"/>
    <n v="131"/>
    <n v="10.35"/>
    <n v="13.3"/>
    <n v="4"/>
    <n v="3.59"/>
    <n v="1"/>
    <x v="0"/>
  </r>
  <r>
    <x v="27"/>
    <x v="188"/>
    <x v="2"/>
    <x v="0"/>
    <x v="1"/>
    <n v="0"/>
    <x v="880"/>
    <n v="100"/>
    <n v="21.34"/>
    <n v="266.2"/>
    <n v="78"/>
    <n v="22.63"/>
    <x v="970"/>
    <n v="119"/>
    <n v="12.17"/>
    <n v="5.9"/>
    <n v="6"/>
    <n v="1.59"/>
    <n v="3"/>
    <x v="1"/>
  </r>
  <r>
    <x v="43"/>
    <x v="64"/>
    <x v="0"/>
    <x v="0"/>
    <x v="0"/>
    <n v="27"/>
    <x v="1632"/>
    <n v="142"/>
    <n v="30.53"/>
    <n v="262.8"/>
    <n v="103"/>
    <n v="22.34"/>
    <x v="723"/>
    <n v="81"/>
    <n v="10.8"/>
    <n v="11.1"/>
    <n v="2"/>
    <n v="3"/>
    <n v="1"/>
    <x v="0"/>
  </r>
  <r>
    <x v="25"/>
    <x v="19"/>
    <x v="0"/>
    <x v="0"/>
    <x v="1"/>
    <n v="0"/>
    <x v="1633"/>
    <n v="126"/>
    <n v="16.829999999999998"/>
    <n v="189.4"/>
    <n v="76"/>
    <n v="16.100000000000001"/>
    <x v="252"/>
    <n v="108"/>
    <n v="7.03"/>
    <n v="8.4"/>
    <n v="3"/>
    <n v="2.27"/>
    <n v="1"/>
    <x v="0"/>
  </r>
  <r>
    <x v="24"/>
    <x v="116"/>
    <x v="1"/>
    <x v="0"/>
    <x v="1"/>
    <n v="0"/>
    <x v="507"/>
    <n v="71"/>
    <n v="26.42"/>
    <n v="84"/>
    <n v="122"/>
    <n v="7.14"/>
    <x v="1096"/>
    <n v="97"/>
    <n v="10.31"/>
    <n v="5.8"/>
    <n v="1"/>
    <n v="1.57"/>
    <n v="1"/>
    <x v="0"/>
  </r>
  <r>
    <x v="50"/>
    <x v="142"/>
    <x v="1"/>
    <x v="0"/>
    <x v="1"/>
    <n v="0"/>
    <x v="1197"/>
    <n v="107"/>
    <n v="30.16"/>
    <n v="204.7"/>
    <n v="104"/>
    <n v="17.399999999999999"/>
    <x v="402"/>
    <n v="123"/>
    <n v="6.39"/>
    <n v="15"/>
    <n v="9"/>
    <n v="4.05"/>
    <n v="3"/>
    <x v="0"/>
  </r>
  <r>
    <x v="21"/>
    <x v="9"/>
    <x v="2"/>
    <x v="0"/>
    <x v="1"/>
    <n v="0"/>
    <x v="1607"/>
    <n v="72"/>
    <n v="39.71"/>
    <n v="168"/>
    <n v="103"/>
    <n v="14.28"/>
    <x v="1553"/>
    <n v="71"/>
    <n v="12.43"/>
    <n v="6.3"/>
    <n v="2"/>
    <n v="1.7"/>
    <n v="2"/>
    <x v="0"/>
  </r>
  <r>
    <x v="12"/>
    <x v="48"/>
    <x v="1"/>
    <x v="0"/>
    <x v="1"/>
    <n v="0"/>
    <x v="98"/>
    <n v="109"/>
    <n v="35.729999999999997"/>
    <n v="199.4"/>
    <n v="81"/>
    <n v="16.95"/>
    <x v="634"/>
    <n v="94"/>
    <n v="7.8"/>
    <n v="9.9"/>
    <n v="4"/>
    <n v="2.67"/>
    <n v="3"/>
    <x v="0"/>
  </r>
  <r>
    <x v="42"/>
    <x v="19"/>
    <x v="2"/>
    <x v="0"/>
    <x v="1"/>
    <n v="0"/>
    <x v="1276"/>
    <n v="83"/>
    <n v="21.56"/>
    <n v="243.2"/>
    <n v="97"/>
    <n v="20.67"/>
    <x v="1525"/>
    <n v="106"/>
    <n v="10.050000000000001"/>
    <n v="7.1"/>
    <n v="5"/>
    <n v="1.92"/>
    <n v="3"/>
    <x v="0"/>
  </r>
  <r>
    <x v="45"/>
    <x v="114"/>
    <x v="2"/>
    <x v="0"/>
    <x v="0"/>
    <n v="41"/>
    <x v="548"/>
    <n v="80"/>
    <n v="31.81"/>
    <n v="286.10000000000002"/>
    <n v="77"/>
    <n v="24.32"/>
    <x v="962"/>
    <n v="107"/>
    <n v="8.4600000000000009"/>
    <n v="10.4"/>
    <n v="2"/>
    <n v="2.81"/>
    <n v="1"/>
    <x v="0"/>
  </r>
  <r>
    <x v="49"/>
    <x v="76"/>
    <x v="1"/>
    <x v="0"/>
    <x v="1"/>
    <n v="0"/>
    <x v="1634"/>
    <n v="91"/>
    <n v="26.49"/>
    <n v="103.7"/>
    <n v="85"/>
    <n v="8.81"/>
    <x v="1554"/>
    <n v="125"/>
    <n v="5.27"/>
    <n v="8.6"/>
    <n v="3"/>
    <n v="2.3199999999999998"/>
    <n v="2"/>
    <x v="0"/>
  </r>
  <r>
    <x v="1"/>
    <x v="13"/>
    <x v="2"/>
    <x v="0"/>
    <x v="1"/>
    <n v="0"/>
    <x v="143"/>
    <n v="130"/>
    <n v="39.46"/>
    <n v="150.69999999999999"/>
    <n v="75"/>
    <n v="12.81"/>
    <x v="1014"/>
    <n v="77"/>
    <n v="11.43"/>
    <n v="13"/>
    <n v="3"/>
    <n v="3.51"/>
    <n v="0"/>
    <x v="0"/>
  </r>
  <r>
    <x v="18"/>
    <x v="33"/>
    <x v="0"/>
    <x v="0"/>
    <x v="1"/>
    <n v="0"/>
    <x v="965"/>
    <n v="85"/>
    <n v="21.88"/>
    <n v="169.8"/>
    <n v="121"/>
    <n v="14.43"/>
    <x v="1412"/>
    <n v="98"/>
    <n v="9.33"/>
    <n v="10.5"/>
    <n v="4"/>
    <n v="2.84"/>
    <n v="3"/>
    <x v="0"/>
  </r>
  <r>
    <x v="13"/>
    <x v="48"/>
    <x v="1"/>
    <x v="0"/>
    <x v="0"/>
    <n v="30"/>
    <x v="1456"/>
    <n v="87"/>
    <n v="35.51"/>
    <n v="145.19999999999999"/>
    <n v="89"/>
    <n v="12.34"/>
    <x v="1555"/>
    <n v="77"/>
    <n v="8.92"/>
    <n v="14.9"/>
    <n v="5"/>
    <n v="4.0199999999999996"/>
    <n v="2"/>
    <x v="0"/>
  </r>
  <r>
    <x v="15"/>
    <x v="87"/>
    <x v="2"/>
    <x v="0"/>
    <x v="0"/>
    <n v="24"/>
    <x v="1058"/>
    <n v="100"/>
    <n v="20.67"/>
    <n v="108.3"/>
    <n v="77"/>
    <n v="9.2100000000000009"/>
    <x v="257"/>
    <n v="98"/>
    <n v="9.2799999999999994"/>
    <n v="12.3"/>
    <n v="2"/>
    <n v="3.32"/>
    <n v="5"/>
    <x v="1"/>
  </r>
  <r>
    <x v="17"/>
    <x v="76"/>
    <x v="0"/>
    <x v="0"/>
    <x v="1"/>
    <n v="0"/>
    <x v="531"/>
    <n v="106"/>
    <n v="24.65"/>
    <n v="230.3"/>
    <n v="99"/>
    <n v="19.579999999999998"/>
    <x v="1556"/>
    <n v="103"/>
    <n v="7.42"/>
    <n v="12.7"/>
    <n v="3"/>
    <n v="3.43"/>
    <n v="1"/>
    <x v="0"/>
  </r>
  <r>
    <x v="27"/>
    <x v="155"/>
    <x v="0"/>
    <x v="0"/>
    <x v="1"/>
    <n v="0"/>
    <x v="1635"/>
    <n v="101"/>
    <n v="41.36"/>
    <n v="109.2"/>
    <n v="99"/>
    <n v="9.2799999999999994"/>
    <x v="1468"/>
    <n v="138"/>
    <n v="7.96"/>
    <n v="9.3000000000000007"/>
    <n v="3"/>
    <n v="2.5099999999999998"/>
    <n v="0"/>
    <x v="0"/>
  </r>
  <r>
    <x v="14"/>
    <x v="147"/>
    <x v="2"/>
    <x v="0"/>
    <x v="1"/>
    <n v="0"/>
    <x v="195"/>
    <n v="60"/>
    <n v="36.520000000000003"/>
    <n v="173.8"/>
    <n v="70"/>
    <n v="14.77"/>
    <x v="510"/>
    <n v="90"/>
    <n v="7.5"/>
    <n v="10.9"/>
    <n v="2"/>
    <n v="2.94"/>
    <n v="1"/>
    <x v="0"/>
  </r>
  <r>
    <x v="24"/>
    <x v="49"/>
    <x v="2"/>
    <x v="0"/>
    <x v="1"/>
    <n v="0"/>
    <x v="6"/>
    <n v="56"/>
    <n v="31.37"/>
    <n v="197.7"/>
    <n v="91"/>
    <n v="16.8"/>
    <x v="679"/>
    <n v="74"/>
    <n v="10.9"/>
    <n v="11.2"/>
    <n v="3"/>
    <n v="3.02"/>
    <n v="2"/>
    <x v="0"/>
  </r>
  <r>
    <x v="6"/>
    <x v="1"/>
    <x v="0"/>
    <x v="0"/>
    <x v="1"/>
    <n v="0"/>
    <x v="1636"/>
    <n v="98"/>
    <n v="14.33"/>
    <n v="259.5"/>
    <n v="115"/>
    <n v="22.06"/>
    <x v="1271"/>
    <n v="115"/>
    <n v="8.89"/>
    <n v="10.3"/>
    <n v="2"/>
    <n v="2.78"/>
    <n v="2"/>
    <x v="0"/>
  </r>
  <r>
    <x v="23"/>
    <x v="62"/>
    <x v="1"/>
    <x v="0"/>
    <x v="1"/>
    <n v="0"/>
    <x v="1090"/>
    <n v="70"/>
    <n v="24.29"/>
    <n v="221.6"/>
    <n v="83"/>
    <n v="18.84"/>
    <x v="1557"/>
    <n v="111"/>
    <n v="5.46"/>
    <n v="15.2"/>
    <n v="4"/>
    <n v="4.0999999999999996"/>
    <n v="1"/>
    <x v="0"/>
  </r>
  <r>
    <x v="13"/>
    <x v="112"/>
    <x v="0"/>
    <x v="0"/>
    <x v="1"/>
    <n v="0"/>
    <x v="1561"/>
    <n v="82"/>
    <n v="20.5"/>
    <n v="238.3"/>
    <n v="96"/>
    <n v="20.260000000000002"/>
    <x v="611"/>
    <n v="125"/>
    <n v="9.89"/>
    <n v="11.4"/>
    <n v="5"/>
    <n v="3.08"/>
    <n v="0"/>
    <x v="0"/>
  </r>
  <r>
    <x v="44"/>
    <x v="64"/>
    <x v="0"/>
    <x v="0"/>
    <x v="0"/>
    <n v="40"/>
    <x v="832"/>
    <n v="80"/>
    <n v="37.770000000000003"/>
    <n v="223.1"/>
    <n v="84"/>
    <n v="18.96"/>
    <x v="1116"/>
    <n v="65"/>
    <n v="7.38"/>
    <n v="12.1"/>
    <n v="3"/>
    <n v="3.27"/>
    <n v="1"/>
    <x v="0"/>
  </r>
  <r>
    <x v="14"/>
    <x v="13"/>
    <x v="1"/>
    <x v="0"/>
    <x v="0"/>
    <n v="21"/>
    <x v="1637"/>
    <n v="132"/>
    <n v="37.28"/>
    <n v="218.2"/>
    <n v="105"/>
    <n v="18.55"/>
    <x v="995"/>
    <n v="95"/>
    <n v="12.04"/>
    <n v="15.7"/>
    <n v="2"/>
    <n v="4.24"/>
    <n v="2"/>
    <x v="0"/>
  </r>
  <r>
    <x v="13"/>
    <x v="78"/>
    <x v="0"/>
    <x v="0"/>
    <x v="1"/>
    <n v="0"/>
    <x v="298"/>
    <n v="100"/>
    <n v="39.130000000000003"/>
    <n v="174.1"/>
    <n v="100"/>
    <n v="14.8"/>
    <x v="272"/>
    <n v="112"/>
    <n v="8.73"/>
    <n v="9"/>
    <n v="11"/>
    <n v="2.4300000000000002"/>
    <n v="2"/>
    <x v="0"/>
  </r>
  <r>
    <x v="38"/>
    <x v="101"/>
    <x v="0"/>
    <x v="0"/>
    <x v="0"/>
    <n v="22"/>
    <x v="810"/>
    <n v="115"/>
    <n v="12.94"/>
    <n v="171.2"/>
    <n v="119"/>
    <n v="14.55"/>
    <x v="1558"/>
    <n v="126"/>
    <n v="11.08"/>
    <n v="6"/>
    <n v="2"/>
    <n v="1.62"/>
    <n v="0"/>
    <x v="0"/>
  </r>
  <r>
    <x v="44"/>
    <x v="85"/>
    <x v="0"/>
    <x v="1"/>
    <x v="1"/>
    <n v="0"/>
    <x v="858"/>
    <n v="105"/>
    <n v="25.11"/>
    <n v="184.1"/>
    <n v="68"/>
    <n v="15.65"/>
    <x v="53"/>
    <n v="102"/>
    <n v="6.91"/>
    <n v="12.7"/>
    <n v="5"/>
    <n v="3.43"/>
    <n v="0"/>
    <x v="0"/>
  </r>
  <r>
    <x v="42"/>
    <x v="43"/>
    <x v="1"/>
    <x v="1"/>
    <x v="1"/>
    <n v="0"/>
    <x v="512"/>
    <n v="102"/>
    <n v="23.7"/>
    <n v="261.8"/>
    <n v="97"/>
    <n v="22.25"/>
    <x v="887"/>
    <n v="101"/>
    <n v="7.53"/>
    <n v="10.5"/>
    <n v="4"/>
    <n v="2.84"/>
    <n v="1"/>
    <x v="0"/>
  </r>
  <r>
    <x v="46"/>
    <x v="67"/>
    <x v="2"/>
    <x v="0"/>
    <x v="0"/>
    <n v="23"/>
    <x v="296"/>
    <n v="91"/>
    <n v="33.32"/>
    <n v="156.30000000000001"/>
    <n v="107"/>
    <n v="13.29"/>
    <x v="115"/>
    <n v="68"/>
    <n v="9.02"/>
    <n v="15.3"/>
    <n v="2"/>
    <n v="4.13"/>
    <n v="1"/>
    <x v="0"/>
  </r>
  <r>
    <x v="12"/>
    <x v="96"/>
    <x v="2"/>
    <x v="0"/>
    <x v="1"/>
    <n v="0"/>
    <x v="1638"/>
    <n v="73"/>
    <n v="27.34"/>
    <n v="170.4"/>
    <n v="112"/>
    <n v="14.48"/>
    <x v="450"/>
    <n v="131"/>
    <n v="11.21"/>
    <n v="7.2"/>
    <n v="3"/>
    <n v="1.94"/>
    <n v="1"/>
    <x v="0"/>
  </r>
  <r>
    <x v="45"/>
    <x v="73"/>
    <x v="2"/>
    <x v="0"/>
    <x v="1"/>
    <n v="0"/>
    <x v="1639"/>
    <n v="73"/>
    <n v="55.32"/>
    <n v="127.8"/>
    <n v="100"/>
    <n v="10.86"/>
    <x v="1559"/>
    <n v="98"/>
    <n v="9.4499999999999993"/>
    <n v="9.3000000000000007"/>
    <n v="10"/>
    <n v="2.5099999999999998"/>
    <n v="1"/>
    <x v="1"/>
  </r>
  <r>
    <x v="36"/>
    <x v="77"/>
    <x v="0"/>
    <x v="0"/>
    <x v="1"/>
    <n v="0"/>
    <x v="80"/>
    <n v="92"/>
    <n v="33.69"/>
    <n v="147.1"/>
    <n v="97"/>
    <n v="12.5"/>
    <x v="1560"/>
    <n v="76"/>
    <n v="8.98"/>
    <n v="16.5"/>
    <n v="4"/>
    <n v="4.46"/>
    <n v="4"/>
    <x v="0"/>
  </r>
  <r>
    <x v="6"/>
    <x v="66"/>
    <x v="0"/>
    <x v="1"/>
    <x v="1"/>
    <n v="0"/>
    <x v="185"/>
    <n v="86"/>
    <n v="28.7"/>
    <n v="237.6"/>
    <n v="98"/>
    <n v="20.2"/>
    <x v="1222"/>
    <n v="94"/>
    <n v="9.19"/>
    <n v="5.3"/>
    <n v="9"/>
    <n v="1.43"/>
    <n v="1"/>
    <x v="0"/>
  </r>
  <r>
    <x v="43"/>
    <x v="55"/>
    <x v="0"/>
    <x v="0"/>
    <x v="1"/>
    <n v="0"/>
    <x v="1014"/>
    <n v="99"/>
    <n v="46.55"/>
    <n v="123.8"/>
    <n v="110"/>
    <n v="10.52"/>
    <x v="1561"/>
    <n v="61"/>
    <n v="6.65"/>
    <n v="6.9"/>
    <n v="4"/>
    <n v="1.86"/>
    <n v="2"/>
    <x v="0"/>
  </r>
  <r>
    <x v="16"/>
    <x v="144"/>
    <x v="0"/>
    <x v="0"/>
    <x v="1"/>
    <n v="0"/>
    <x v="604"/>
    <n v="114"/>
    <n v="37.01"/>
    <n v="182"/>
    <n v="105"/>
    <n v="15.47"/>
    <x v="387"/>
    <n v="87"/>
    <n v="5.1100000000000003"/>
    <n v="8.5"/>
    <n v="10"/>
    <n v="2.2999999999999998"/>
    <n v="4"/>
    <x v="0"/>
  </r>
  <r>
    <x v="1"/>
    <x v="75"/>
    <x v="0"/>
    <x v="0"/>
    <x v="1"/>
    <n v="0"/>
    <x v="706"/>
    <n v="110"/>
    <n v="15.9"/>
    <n v="213.3"/>
    <n v="79"/>
    <n v="18.13"/>
    <x v="563"/>
    <n v="83"/>
    <n v="7.73"/>
    <n v="8.9"/>
    <n v="4"/>
    <n v="2.4"/>
    <n v="4"/>
    <x v="1"/>
  </r>
  <r>
    <x v="12"/>
    <x v="143"/>
    <x v="0"/>
    <x v="0"/>
    <x v="1"/>
    <n v="0"/>
    <x v="456"/>
    <n v="104"/>
    <n v="33.22"/>
    <n v="204.9"/>
    <n v="91"/>
    <n v="17.420000000000002"/>
    <x v="628"/>
    <n v="95"/>
    <n v="10.36"/>
    <n v="14"/>
    <n v="4"/>
    <n v="3.78"/>
    <n v="0"/>
    <x v="0"/>
  </r>
  <r>
    <x v="34"/>
    <x v="49"/>
    <x v="2"/>
    <x v="0"/>
    <x v="0"/>
    <n v="42"/>
    <x v="779"/>
    <n v="96"/>
    <n v="42.13"/>
    <n v="159.1"/>
    <n v="98"/>
    <n v="13.52"/>
    <x v="1562"/>
    <n v="73"/>
    <n v="9.08"/>
    <n v="10.6"/>
    <n v="3"/>
    <n v="2.86"/>
    <n v="2"/>
    <x v="0"/>
  </r>
  <r>
    <x v="38"/>
    <x v="28"/>
    <x v="0"/>
    <x v="0"/>
    <x v="1"/>
    <n v="0"/>
    <x v="1640"/>
    <n v="81"/>
    <n v="27.63"/>
    <n v="159.19999999999999"/>
    <n v="114"/>
    <n v="13.53"/>
    <x v="1444"/>
    <n v="97"/>
    <n v="7.07"/>
    <n v="9.6999999999999993"/>
    <n v="1"/>
    <n v="2.62"/>
    <n v="2"/>
    <x v="0"/>
  </r>
  <r>
    <x v="14"/>
    <x v="28"/>
    <x v="2"/>
    <x v="0"/>
    <x v="1"/>
    <n v="0"/>
    <x v="1427"/>
    <n v="78"/>
    <n v="14.64"/>
    <n v="222.7"/>
    <n v="130"/>
    <n v="18.93"/>
    <x v="1338"/>
    <n v="124"/>
    <n v="6.98"/>
    <n v="9"/>
    <n v="7"/>
    <n v="2.4300000000000002"/>
    <n v="0"/>
    <x v="0"/>
  </r>
  <r>
    <x v="20"/>
    <x v="26"/>
    <x v="1"/>
    <x v="0"/>
    <x v="1"/>
    <n v="0"/>
    <x v="1540"/>
    <n v="124"/>
    <n v="15.15"/>
    <n v="226.6"/>
    <n v="121"/>
    <n v="19.260000000000002"/>
    <x v="450"/>
    <n v="88"/>
    <n v="11.21"/>
    <n v="6.9"/>
    <n v="5"/>
    <n v="1.86"/>
    <n v="0"/>
    <x v="0"/>
  </r>
  <r>
    <x v="5"/>
    <x v="133"/>
    <x v="2"/>
    <x v="0"/>
    <x v="1"/>
    <n v="0"/>
    <x v="14"/>
    <n v="122"/>
    <n v="32.25"/>
    <n v="178.9"/>
    <n v="72"/>
    <n v="15.21"/>
    <x v="137"/>
    <n v="93"/>
    <n v="11.01"/>
    <n v="9.8000000000000007"/>
    <n v="5"/>
    <n v="2.65"/>
    <n v="0"/>
    <x v="0"/>
  </r>
  <r>
    <x v="24"/>
    <x v="37"/>
    <x v="2"/>
    <x v="0"/>
    <x v="1"/>
    <n v="0"/>
    <x v="1038"/>
    <n v="100"/>
    <n v="32.44"/>
    <n v="196"/>
    <n v="85"/>
    <n v="16.66"/>
    <x v="506"/>
    <n v="110"/>
    <n v="6.83"/>
    <n v="9.9"/>
    <n v="9"/>
    <n v="2.67"/>
    <n v="0"/>
    <x v="0"/>
  </r>
  <r>
    <x v="35"/>
    <x v="48"/>
    <x v="1"/>
    <x v="0"/>
    <x v="1"/>
    <n v="0"/>
    <x v="1641"/>
    <n v="115"/>
    <n v="33.76"/>
    <n v="258"/>
    <n v="106"/>
    <n v="21.93"/>
    <x v="335"/>
    <n v="104"/>
    <n v="11.06"/>
    <n v="10.199999999999999"/>
    <n v="6"/>
    <n v="2.75"/>
    <n v="1"/>
    <x v="1"/>
  </r>
  <r>
    <x v="8"/>
    <x v="116"/>
    <x v="0"/>
    <x v="0"/>
    <x v="1"/>
    <n v="0"/>
    <x v="1642"/>
    <n v="105"/>
    <n v="30.01"/>
    <n v="198.6"/>
    <n v="136"/>
    <n v="16.88"/>
    <x v="1030"/>
    <n v="150"/>
    <n v="9.4600000000000009"/>
    <n v="7.7"/>
    <n v="5"/>
    <n v="2.08"/>
    <n v="0"/>
    <x v="0"/>
  </r>
  <r>
    <x v="48"/>
    <x v="5"/>
    <x v="0"/>
    <x v="0"/>
    <x v="1"/>
    <n v="0"/>
    <x v="1643"/>
    <n v="80"/>
    <n v="32.01"/>
    <n v="214.7"/>
    <n v="123"/>
    <n v="18.25"/>
    <x v="1008"/>
    <n v="89"/>
    <n v="9.81"/>
    <n v="10.199999999999999"/>
    <n v="4"/>
    <n v="2.75"/>
    <n v="2"/>
    <x v="0"/>
  </r>
  <r>
    <x v="37"/>
    <x v="138"/>
    <x v="2"/>
    <x v="0"/>
    <x v="1"/>
    <n v="0"/>
    <x v="1190"/>
    <n v="105"/>
    <n v="33.590000000000003"/>
    <n v="206.4"/>
    <n v="88"/>
    <n v="17.54"/>
    <x v="1028"/>
    <n v="143"/>
    <n v="7.63"/>
    <n v="9.6"/>
    <n v="2"/>
    <n v="2.59"/>
    <n v="3"/>
    <x v="0"/>
  </r>
  <r>
    <x v="50"/>
    <x v="7"/>
    <x v="0"/>
    <x v="0"/>
    <x v="1"/>
    <n v="0"/>
    <x v="1644"/>
    <n v="129"/>
    <n v="35.450000000000003"/>
    <n v="190.3"/>
    <n v="86"/>
    <n v="16.18"/>
    <x v="661"/>
    <n v="93"/>
    <n v="6.51"/>
    <n v="12"/>
    <n v="9"/>
    <n v="3.24"/>
    <n v="1"/>
    <x v="0"/>
  </r>
  <r>
    <x v="4"/>
    <x v="137"/>
    <x v="2"/>
    <x v="0"/>
    <x v="1"/>
    <n v="0"/>
    <x v="1645"/>
    <n v="83"/>
    <n v="44.37"/>
    <n v="144.19999999999999"/>
    <n v="95"/>
    <n v="12.26"/>
    <x v="1349"/>
    <n v="119"/>
    <n v="12.8"/>
    <n v="16.3"/>
    <n v="1"/>
    <n v="4.4000000000000004"/>
    <n v="4"/>
    <x v="0"/>
  </r>
  <r>
    <x v="0"/>
    <x v="155"/>
    <x v="0"/>
    <x v="0"/>
    <x v="1"/>
    <n v="0"/>
    <x v="459"/>
    <n v="94"/>
    <n v="35.630000000000003"/>
    <n v="193.1"/>
    <n v="106"/>
    <n v="16.41"/>
    <x v="723"/>
    <n v="90"/>
    <n v="10.8"/>
    <n v="12.4"/>
    <n v="4"/>
    <n v="3.35"/>
    <n v="0"/>
    <x v="0"/>
  </r>
  <r>
    <x v="30"/>
    <x v="162"/>
    <x v="1"/>
    <x v="0"/>
    <x v="1"/>
    <n v="0"/>
    <x v="1116"/>
    <n v="96"/>
    <n v="26.83"/>
    <n v="160"/>
    <n v="120"/>
    <n v="13.6"/>
    <x v="1073"/>
    <n v="112"/>
    <n v="8.9499999999999993"/>
    <n v="13.7"/>
    <n v="6"/>
    <n v="3.7"/>
    <n v="3"/>
    <x v="0"/>
  </r>
  <r>
    <x v="29"/>
    <x v="147"/>
    <x v="1"/>
    <x v="0"/>
    <x v="1"/>
    <n v="0"/>
    <x v="771"/>
    <n v="82"/>
    <n v="41.72"/>
    <n v="260.3"/>
    <n v="124"/>
    <n v="22.13"/>
    <x v="753"/>
    <n v="82"/>
    <n v="8.7799999999999994"/>
    <n v="10.5"/>
    <n v="3"/>
    <n v="2.84"/>
    <n v="3"/>
    <x v="1"/>
  </r>
  <r>
    <x v="49"/>
    <x v="42"/>
    <x v="0"/>
    <x v="0"/>
    <x v="1"/>
    <n v="0"/>
    <x v="1646"/>
    <n v="80"/>
    <n v="12.27"/>
    <n v="173.4"/>
    <n v="81"/>
    <n v="14.74"/>
    <x v="1563"/>
    <n v="121"/>
    <n v="5.85"/>
    <n v="11"/>
    <n v="5"/>
    <n v="2.97"/>
    <n v="2"/>
    <x v="0"/>
  </r>
  <r>
    <x v="21"/>
    <x v="133"/>
    <x v="2"/>
    <x v="0"/>
    <x v="0"/>
    <n v="25"/>
    <x v="1207"/>
    <n v="106"/>
    <n v="25.99"/>
    <n v="205.5"/>
    <n v="147"/>
    <n v="17.47"/>
    <x v="557"/>
    <n v="107"/>
    <n v="11.13"/>
    <n v="8"/>
    <n v="5"/>
    <n v="2.16"/>
    <n v="1"/>
    <x v="0"/>
  </r>
  <r>
    <x v="12"/>
    <x v="121"/>
    <x v="0"/>
    <x v="0"/>
    <x v="0"/>
    <n v="15"/>
    <x v="1390"/>
    <n v="83"/>
    <n v="46.58"/>
    <n v="192.2"/>
    <n v="97"/>
    <n v="16.34"/>
    <x v="1564"/>
    <n v="141"/>
    <n v="5.67"/>
    <n v="11.9"/>
    <n v="2"/>
    <n v="3.21"/>
    <n v="0"/>
    <x v="0"/>
  </r>
  <r>
    <x v="5"/>
    <x v="118"/>
    <x v="0"/>
    <x v="0"/>
    <x v="1"/>
    <n v="0"/>
    <x v="353"/>
    <n v="109"/>
    <n v="30.29"/>
    <n v="254.6"/>
    <n v="93"/>
    <n v="21.64"/>
    <x v="571"/>
    <n v="139"/>
    <n v="10.86"/>
    <n v="8.5"/>
    <n v="7"/>
    <n v="2.2999999999999998"/>
    <n v="0"/>
    <x v="0"/>
  </r>
  <r>
    <x v="13"/>
    <x v="26"/>
    <x v="0"/>
    <x v="1"/>
    <x v="0"/>
    <n v="20"/>
    <x v="1647"/>
    <n v="102"/>
    <n v="42.98"/>
    <n v="217.6"/>
    <n v="105"/>
    <n v="18.5"/>
    <x v="1102"/>
    <n v="93"/>
    <n v="4.83"/>
    <n v="11.2"/>
    <n v="3"/>
    <n v="3.02"/>
    <n v="0"/>
    <x v="0"/>
  </r>
  <r>
    <x v="12"/>
    <x v="67"/>
    <x v="0"/>
    <x v="0"/>
    <x v="1"/>
    <n v="0"/>
    <x v="591"/>
    <n v="100"/>
    <n v="36.75"/>
    <n v="182.8"/>
    <n v="136"/>
    <n v="15.54"/>
    <x v="1007"/>
    <n v="66"/>
    <n v="10.71"/>
    <n v="7.8"/>
    <n v="3"/>
    <n v="2.11"/>
    <n v="2"/>
    <x v="0"/>
  </r>
  <r>
    <x v="13"/>
    <x v="96"/>
    <x v="1"/>
    <x v="0"/>
    <x v="1"/>
    <n v="0"/>
    <x v="747"/>
    <n v="120"/>
    <n v="28.07"/>
    <n v="290.2"/>
    <n v="79"/>
    <n v="24.67"/>
    <x v="1100"/>
    <n v="140"/>
    <n v="11.26"/>
    <n v="8.1"/>
    <n v="2"/>
    <n v="2.19"/>
    <n v="0"/>
    <x v="0"/>
  </r>
  <r>
    <x v="43"/>
    <x v="43"/>
    <x v="1"/>
    <x v="0"/>
    <x v="1"/>
    <n v="0"/>
    <x v="1648"/>
    <n v="88"/>
    <n v="22.75"/>
    <n v="177.1"/>
    <n v="103"/>
    <n v="15.05"/>
    <x v="206"/>
    <n v="106"/>
    <n v="8.33"/>
    <n v="12.4"/>
    <n v="4"/>
    <n v="3.35"/>
    <n v="2"/>
    <x v="0"/>
  </r>
  <r>
    <x v="39"/>
    <x v="171"/>
    <x v="0"/>
    <x v="0"/>
    <x v="1"/>
    <n v="0"/>
    <x v="169"/>
    <n v="122"/>
    <n v="36.92"/>
    <n v="303.2"/>
    <n v="58"/>
    <n v="25.77"/>
    <x v="1565"/>
    <n v="114"/>
    <n v="6.63"/>
    <n v="14"/>
    <n v="4"/>
    <n v="3.78"/>
    <n v="2"/>
    <x v="0"/>
  </r>
  <r>
    <x v="42"/>
    <x v="184"/>
    <x v="0"/>
    <x v="0"/>
    <x v="1"/>
    <n v="0"/>
    <x v="1649"/>
    <n v="75"/>
    <n v="13.96"/>
    <n v="201.2"/>
    <n v="95"/>
    <n v="17.100000000000001"/>
    <x v="836"/>
    <n v="146"/>
    <n v="9.3000000000000007"/>
    <n v="9.6"/>
    <n v="2"/>
    <n v="2.59"/>
    <n v="1"/>
    <x v="0"/>
  </r>
  <r>
    <x v="20"/>
    <x v="62"/>
    <x v="2"/>
    <x v="0"/>
    <x v="1"/>
    <n v="0"/>
    <x v="62"/>
    <n v="77"/>
    <n v="26.71"/>
    <n v="302"/>
    <n v="69"/>
    <n v="25.67"/>
    <x v="1566"/>
    <n v="159"/>
    <n v="14.31"/>
    <n v="15.6"/>
    <n v="4"/>
    <n v="4.21"/>
    <n v="0"/>
    <x v="0"/>
  </r>
  <r>
    <x v="0"/>
    <x v="58"/>
    <x v="2"/>
    <x v="0"/>
    <x v="0"/>
    <n v="23"/>
    <x v="477"/>
    <n v="95"/>
    <n v="34.94"/>
    <n v="224.3"/>
    <n v="80"/>
    <n v="19.07"/>
    <x v="620"/>
    <n v="76"/>
    <n v="8.82"/>
    <n v="9.6999999999999993"/>
    <n v="4"/>
    <n v="2.62"/>
    <n v="1"/>
    <x v="0"/>
  </r>
  <r>
    <x v="11"/>
    <x v="126"/>
    <x v="2"/>
    <x v="0"/>
    <x v="1"/>
    <n v="0"/>
    <x v="584"/>
    <n v="73"/>
    <n v="29.26"/>
    <n v="228"/>
    <n v="136"/>
    <n v="19.38"/>
    <x v="1567"/>
    <n v="96"/>
    <n v="12.12"/>
    <n v="14.1"/>
    <n v="3"/>
    <n v="3.81"/>
    <n v="2"/>
    <x v="0"/>
  </r>
  <r>
    <x v="26"/>
    <x v="157"/>
    <x v="1"/>
    <x v="0"/>
    <x v="1"/>
    <n v="0"/>
    <x v="1650"/>
    <n v="104"/>
    <n v="35.159999999999997"/>
    <n v="286"/>
    <n v="115"/>
    <n v="24.31"/>
    <x v="125"/>
    <n v="112"/>
    <n v="6.93"/>
    <n v="12.4"/>
    <n v="6"/>
    <n v="3.35"/>
    <n v="0"/>
    <x v="0"/>
  </r>
  <r>
    <x v="4"/>
    <x v="63"/>
    <x v="1"/>
    <x v="0"/>
    <x v="1"/>
    <n v="0"/>
    <x v="284"/>
    <n v="51"/>
    <n v="32.86"/>
    <n v="240.1"/>
    <n v="117"/>
    <n v="20.41"/>
    <x v="336"/>
    <n v="92"/>
    <n v="6.56"/>
    <n v="12.2"/>
    <n v="4"/>
    <n v="3.29"/>
    <n v="1"/>
    <x v="0"/>
  </r>
  <r>
    <x v="43"/>
    <x v="80"/>
    <x v="0"/>
    <x v="0"/>
    <x v="1"/>
    <n v="0"/>
    <x v="1423"/>
    <n v="52"/>
    <n v="38.4"/>
    <n v="242"/>
    <n v="69"/>
    <n v="20.57"/>
    <x v="1568"/>
    <n v="68"/>
    <n v="6.5"/>
    <n v="11.7"/>
    <n v="3"/>
    <n v="3.16"/>
    <n v="0"/>
    <x v="0"/>
  </r>
  <r>
    <x v="16"/>
    <x v="29"/>
    <x v="1"/>
    <x v="0"/>
    <x v="0"/>
    <n v="38"/>
    <x v="187"/>
    <n v="92"/>
    <n v="34.44"/>
    <n v="169.6"/>
    <n v="93"/>
    <n v="14.42"/>
    <x v="894"/>
    <n v="108"/>
    <n v="8.36"/>
    <n v="11.9"/>
    <n v="6"/>
    <n v="3.21"/>
    <n v="4"/>
    <x v="0"/>
  </r>
  <r>
    <x v="1"/>
    <x v="82"/>
    <x v="1"/>
    <x v="0"/>
    <x v="1"/>
    <n v="0"/>
    <x v="398"/>
    <n v="105"/>
    <n v="8.23"/>
    <n v="139.69999999999999"/>
    <n v="86"/>
    <n v="11.87"/>
    <x v="647"/>
    <n v="80"/>
    <n v="6.93"/>
    <n v="11.5"/>
    <n v="4"/>
    <n v="3.11"/>
    <n v="2"/>
    <x v="0"/>
  </r>
  <r>
    <x v="18"/>
    <x v="119"/>
    <x v="2"/>
    <x v="0"/>
    <x v="1"/>
    <n v="0"/>
    <x v="917"/>
    <n v="93"/>
    <n v="28.66"/>
    <n v="246"/>
    <n v="61"/>
    <n v="20.91"/>
    <x v="1137"/>
    <n v="102"/>
    <n v="12.15"/>
    <n v="11.4"/>
    <n v="7"/>
    <n v="3.08"/>
    <n v="1"/>
    <x v="0"/>
  </r>
  <r>
    <x v="22"/>
    <x v="126"/>
    <x v="0"/>
    <x v="0"/>
    <x v="0"/>
    <n v="31"/>
    <x v="1090"/>
    <n v="92"/>
    <n v="24.29"/>
    <n v="233.8"/>
    <n v="107"/>
    <n v="19.87"/>
    <x v="1569"/>
    <n v="142"/>
    <n v="14.81"/>
    <n v="10.4"/>
    <n v="6"/>
    <n v="2.81"/>
    <n v="0"/>
    <x v="0"/>
  </r>
  <r>
    <x v="22"/>
    <x v="126"/>
    <x v="2"/>
    <x v="0"/>
    <x v="1"/>
    <n v="0"/>
    <x v="1208"/>
    <n v="102"/>
    <n v="14.48"/>
    <n v="153.19999999999999"/>
    <n v="118"/>
    <n v="13.02"/>
    <x v="550"/>
    <n v="107"/>
    <n v="6.42"/>
    <n v="8.1999999999999993"/>
    <n v="4"/>
    <n v="2.21"/>
    <n v="1"/>
    <x v="0"/>
  </r>
  <r>
    <x v="35"/>
    <x v="7"/>
    <x v="1"/>
    <x v="0"/>
    <x v="1"/>
    <n v="0"/>
    <x v="1651"/>
    <n v="123"/>
    <n v="13.23"/>
    <n v="144.4"/>
    <n v="119"/>
    <n v="12.27"/>
    <x v="1570"/>
    <n v="65"/>
    <n v="3.39"/>
    <n v="5.7"/>
    <n v="7"/>
    <n v="1.54"/>
    <n v="1"/>
    <x v="0"/>
  </r>
  <r>
    <x v="28"/>
    <x v="15"/>
    <x v="1"/>
    <x v="0"/>
    <x v="0"/>
    <n v="19"/>
    <x v="542"/>
    <n v="108"/>
    <n v="30.5"/>
    <n v="93.6"/>
    <n v="90"/>
    <n v="7.96"/>
    <x v="1571"/>
    <n v="99"/>
    <n v="10.56"/>
    <n v="14.9"/>
    <n v="4"/>
    <n v="4.0199999999999996"/>
    <n v="2"/>
    <x v="0"/>
  </r>
  <r>
    <x v="45"/>
    <x v="40"/>
    <x v="2"/>
    <x v="0"/>
    <x v="1"/>
    <n v="0"/>
    <x v="1575"/>
    <n v="98"/>
    <n v="23.77"/>
    <n v="247.2"/>
    <n v="103"/>
    <n v="21.01"/>
    <x v="207"/>
    <n v="113"/>
    <n v="10.85"/>
    <n v="11.7"/>
    <n v="3"/>
    <n v="3.16"/>
    <n v="3"/>
    <x v="0"/>
  </r>
  <r>
    <x v="1"/>
    <x v="148"/>
    <x v="0"/>
    <x v="0"/>
    <x v="0"/>
    <n v="17"/>
    <x v="469"/>
    <n v="68"/>
    <n v="30.24"/>
    <n v="153.9"/>
    <n v="112"/>
    <n v="13.08"/>
    <x v="1286"/>
    <n v="121"/>
    <n v="11.3"/>
    <n v="10.6"/>
    <n v="7"/>
    <n v="2.86"/>
    <n v="1"/>
    <x v="0"/>
  </r>
  <r>
    <x v="27"/>
    <x v="58"/>
    <x v="0"/>
    <x v="0"/>
    <x v="1"/>
    <n v="0"/>
    <x v="730"/>
    <n v="98"/>
    <n v="17.32"/>
    <n v="193.3"/>
    <n v="113"/>
    <n v="16.43"/>
    <x v="553"/>
    <n v="126"/>
    <n v="7.54"/>
    <n v="15"/>
    <n v="6"/>
    <n v="4.05"/>
    <n v="1"/>
    <x v="0"/>
  </r>
  <r>
    <x v="9"/>
    <x v="134"/>
    <x v="0"/>
    <x v="0"/>
    <x v="1"/>
    <n v="0"/>
    <x v="440"/>
    <n v="90"/>
    <n v="26.78"/>
    <n v="223.8"/>
    <n v="83"/>
    <n v="19.02"/>
    <x v="236"/>
    <n v="98"/>
    <n v="10.85"/>
    <n v="12.2"/>
    <n v="4"/>
    <n v="3.29"/>
    <n v="1"/>
    <x v="0"/>
  </r>
  <r>
    <x v="1"/>
    <x v="49"/>
    <x v="0"/>
    <x v="0"/>
    <x v="1"/>
    <n v="0"/>
    <x v="118"/>
    <n v="138"/>
    <n v="28.41"/>
    <n v="154.4"/>
    <n v="93"/>
    <n v="13.12"/>
    <x v="1572"/>
    <n v="148"/>
    <n v="11"/>
    <n v="13.7"/>
    <n v="10"/>
    <n v="3.7"/>
    <n v="3"/>
    <x v="0"/>
  </r>
  <r>
    <x v="11"/>
    <x v="16"/>
    <x v="2"/>
    <x v="0"/>
    <x v="1"/>
    <n v="0"/>
    <x v="1142"/>
    <n v="92"/>
    <n v="21.1"/>
    <n v="214.9"/>
    <n v="131"/>
    <n v="18.27"/>
    <x v="571"/>
    <n v="132"/>
    <n v="10.86"/>
    <n v="13.7"/>
    <n v="3"/>
    <n v="3.7"/>
    <n v="0"/>
    <x v="0"/>
  </r>
  <r>
    <x v="35"/>
    <x v="145"/>
    <x v="1"/>
    <x v="0"/>
    <x v="0"/>
    <n v="31"/>
    <x v="845"/>
    <n v="124"/>
    <n v="37.64"/>
    <n v="313.39999999999998"/>
    <n v="96"/>
    <n v="26.64"/>
    <x v="374"/>
    <n v="94"/>
    <n v="7.92"/>
    <n v="11.8"/>
    <n v="1"/>
    <n v="3.19"/>
    <n v="3"/>
    <x v="0"/>
  </r>
  <r>
    <x v="0"/>
    <x v="77"/>
    <x v="0"/>
    <x v="0"/>
    <x v="0"/>
    <n v="37"/>
    <x v="580"/>
    <n v="80"/>
    <n v="38.74"/>
    <n v="101.9"/>
    <n v="141"/>
    <n v="8.66"/>
    <x v="791"/>
    <n v="110"/>
    <n v="8.4600000000000009"/>
    <n v="5.0999999999999996"/>
    <n v="6"/>
    <n v="1.38"/>
    <n v="0"/>
    <x v="0"/>
  </r>
  <r>
    <x v="32"/>
    <x v="105"/>
    <x v="0"/>
    <x v="0"/>
    <x v="1"/>
    <n v="0"/>
    <x v="1541"/>
    <n v="112"/>
    <n v="30.23"/>
    <n v="226.5"/>
    <n v="80"/>
    <n v="19.25"/>
    <x v="517"/>
    <n v="71"/>
    <n v="9.98"/>
    <n v="7.9"/>
    <n v="4"/>
    <n v="2.13"/>
    <n v="1"/>
    <x v="0"/>
  </r>
  <r>
    <x v="30"/>
    <x v="62"/>
    <x v="0"/>
    <x v="0"/>
    <x v="0"/>
    <n v="33"/>
    <x v="1477"/>
    <n v="109"/>
    <n v="32.200000000000003"/>
    <n v="148.69999999999999"/>
    <n v="68"/>
    <n v="12.64"/>
    <x v="71"/>
    <n v="119"/>
    <n v="9.4"/>
    <n v="11.2"/>
    <n v="4"/>
    <n v="3.02"/>
    <n v="1"/>
    <x v="1"/>
  </r>
  <r>
    <x v="0"/>
    <x v="47"/>
    <x v="2"/>
    <x v="0"/>
    <x v="0"/>
    <n v="39"/>
    <x v="1643"/>
    <n v="108"/>
    <n v="32.01"/>
    <n v="167.6"/>
    <n v="116"/>
    <n v="14.25"/>
    <x v="1123"/>
    <n v="92"/>
    <n v="8.5500000000000007"/>
    <n v="15.6"/>
    <n v="5"/>
    <n v="4.21"/>
    <n v="1"/>
    <x v="0"/>
  </r>
  <r>
    <x v="42"/>
    <x v="56"/>
    <x v="0"/>
    <x v="0"/>
    <x v="0"/>
    <n v="26"/>
    <x v="232"/>
    <n v="94"/>
    <n v="30.11"/>
    <n v="206"/>
    <n v="85"/>
    <n v="17.510000000000002"/>
    <x v="819"/>
    <n v="95"/>
    <n v="11.47"/>
    <n v="6.6"/>
    <n v="2"/>
    <n v="1.78"/>
    <n v="2"/>
    <x v="0"/>
  </r>
  <r>
    <x v="48"/>
    <x v="34"/>
    <x v="1"/>
    <x v="0"/>
    <x v="1"/>
    <n v="0"/>
    <x v="1105"/>
    <n v="95"/>
    <n v="21.85"/>
    <n v="192.6"/>
    <n v="91"/>
    <n v="16.37"/>
    <x v="1573"/>
    <n v="95"/>
    <n v="3.56"/>
    <n v="9.1999999999999993"/>
    <n v="6"/>
    <n v="2.48"/>
    <n v="2"/>
    <x v="0"/>
  </r>
  <r>
    <x v="21"/>
    <x v="26"/>
    <x v="1"/>
    <x v="0"/>
    <x v="0"/>
    <n v="28"/>
    <x v="675"/>
    <n v="109"/>
    <n v="22.19"/>
    <n v="173.3"/>
    <n v="99"/>
    <n v="14.73"/>
    <x v="188"/>
    <n v="106"/>
    <n v="8.65"/>
    <n v="10.4"/>
    <n v="3"/>
    <n v="2.81"/>
    <n v="3"/>
    <x v="0"/>
  </r>
  <r>
    <x v="4"/>
    <x v="100"/>
    <x v="0"/>
    <x v="0"/>
    <x v="1"/>
    <n v="0"/>
    <x v="67"/>
    <n v="141"/>
    <n v="34.19"/>
    <n v="216.5"/>
    <n v="93"/>
    <n v="18.399999999999999"/>
    <x v="326"/>
    <n v="132"/>
    <n v="9.7799999999999994"/>
    <n v="11.5"/>
    <n v="4"/>
    <n v="3.11"/>
    <n v="1"/>
    <x v="0"/>
  </r>
  <r>
    <x v="46"/>
    <x v="72"/>
    <x v="0"/>
    <x v="0"/>
    <x v="0"/>
    <n v="38"/>
    <x v="1575"/>
    <n v="108"/>
    <n v="23.77"/>
    <n v="58.3"/>
    <n v="120"/>
    <n v="4.96"/>
    <x v="1353"/>
    <n v="160"/>
    <n v="9.15"/>
    <n v="9.6999999999999993"/>
    <n v="1"/>
    <n v="2.62"/>
    <n v="3"/>
    <x v="0"/>
  </r>
  <r>
    <x v="46"/>
    <x v="15"/>
    <x v="2"/>
    <x v="0"/>
    <x v="0"/>
    <n v="6"/>
    <x v="601"/>
    <n v="105"/>
    <n v="40.39"/>
    <n v="244.9"/>
    <n v="98"/>
    <n v="20.82"/>
    <x v="1111"/>
    <n v="107"/>
    <n v="8.4700000000000006"/>
    <n v="6.8"/>
    <n v="11"/>
    <n v="1.84"/>
    <n v="4"/>
    <x v="0"/>
  </r>
  <r>
    <x v="43"/>
    <x v="108"/>
    <x v="0"/>
    <x v="0"/>
    <x v="0"/>
    <n v="26"/>
    <x v="1017"/>
    <n v="80"/>
    <n v="33.61"/>
    <n v="232.6"/>
    <n v="83"/>
    <n v="19.77"/>
    <x v="409"/>
    <n v="120"/>
    <n v="8.85"/>
    <n v="12"/>
    <n v="5"/>
    <n v="3.24"/>
    <n v="1"/>
    <x v="0"/>
  </r>
  <r>
    <x v="5"/>
    <x v="108"/>
    <x v="2"/>
    <x v="0"/>
    <x v="1"/>
    <n v="0"/>
    <x v="1170"/>
    <n v="115"/>
    <n v="37.76"/>
    <n v="245"/>
    <n v="130"/>
    <n v="20.83"/>
    <x v="27"/>
    <n v="119"/>
    <n v="5.82"/>
    <n v="8.1"/>
    <n v="2"/>
    <n v="2.19"/>
    <n v="2"/>
    <x v="0"/>
  </r>
  <r>
    <x v="37"/>
    <x v="143"/>
    <x v="1"/>
    <x v="0"/>
    <x v="0"/>
    <n v="39"/>
    <x v="1191"/>
    <n v="58"/>
    <n v="45.9"/>
    <n v="235.5"/>
    <n v="108"/>
    <n v="20.02"/>
    <x v="169"/>
    <n v="57"/>
    <n v="8.74"/>
    <n v="7.8"/>
    <n v="6"/>
    <n v="2.11"/>
    <n v="1"/>
    <x v="1"/>
  </r>
  <r>
    <x v="2"/>
    <x v="83"/>
    <x v="2"/>
    <x v="0"/>
    <x v="1"/>
    <n v="0"/>
    <x v="1238"/>
    <n v="90"/>
    <n v="25.28"/>
    <n v="204.3"/>
    <n v="106"/>
    <n v="17.37"/>
    <x v="220"/>
    <n v="105"/>
    <n v="6.48"/>
    <n v="9.8000000000000007"/>
    <n v="4"/>
    <n v="2.65"/>
    <n v="2"/>
    <x v="0"/>
  </r>
  <r>
    <x v="15"/>
    <x v="85"/>
    <x v="2"/>
    <x v="0"/>
    <x v="1"/>
    <n v="0"/>
    <x v="694"/>
    <n v="135"/>
    <n v="24.41"/>
    <n v="278"/>
    <n v="119"/>
    <n v="23.63"/>
    <x v="1574"/>
    <n v="84"/>
    <n v="2.1"/>
    <n v="12.7"/>
    <n v="3"/>
    <n v="3.43"/>
    <n v="0"/>
    <x v="0"/>
  </r>
  <r>
    <x v="24"/>
    <x v="16"/>
    <x v="0"/>
    <x v="0"/>
    <x v="1"/>
    <n v="0"/>
    <x v="489"/>
    <n v="69"/>
    <n v="34.9"/>
    <n v="171"/>
    <n v="84"/>
    <n v="14.54"/>
    <x v="1575"/>
    <n v="96"/>
    <n v="10.91"/>
    <n v="10.1"/>
    <n v="2"/>
    <n v="2.73"/>
    <n v="3"/>
    <x v="0"/>
  </r>
  <r>
    <x v="40"/>
    <x v="210"/>
    <x v="0"/>
    <x v="0"/>
    <x v="1"/>
    <n v="0"/>
    <x v="6"/>
    <n v="77"/>
    <n v="31.37"/>
    <n v="272.5"/>
    <n v="103"/>
    <n v="23.16"/>
    <x v="1576"/>
    <n v="129"/>
    <n v="8.56"/>
    <n v="9.6999999999999993"/>
    <n v="3"/>
    <n v="2.62"/>
    <n v="4"/>
    <x v="0"/>
  </r>
  <r>
    <x v="11"/>
    <x v="40"/>
    <x v="0"/>
    <x v="0"/>
    <x v="1"/>
    <n v="0"/>
    <x v="1513"/>
    <n v="97"/>
    <n v="23.94"/>
    <n v="211.5"/>
    <n v="109"/>
    <n v="17.98"/>
    <x v="1002"/>
    <n v="53"/>
    <n v="9.76"/>
    <n v="12.2"/>
    <n v="4"/>
    <n v="3.29"/>
    <n v="0"/>
    <x v="0"/>
  </r>
  <r>
    <x v="40"/>
    <x v="48"/>
    <x v="0"/>
    <x v="0"/>
    <x v="1"/>
    <n v="0"/>
    <x v="1513"/>
    <n v="107"/>
    <n v="23.94"/>
    <n v="252.6"/>
    <n v="87"/>
    <n v="21.47"/>
    <x v="1399"/>
    <n v="136"/>
    <n v="9.69"/>
    <n v="9.1"/>
    <n v="4"/>
    <n v="2.46"/>
    <n v="3"/>
    <x v="0"/>
  </r>
  <r>
    <x v="42"/>
    <x v="67"/>
    <x v="0"/>
    <x v="1"/>
    <x v="0"/>
    <n v="36"/>
    <x v="860"/>
    <n v="109"/>
    <n v="28.85"/>
    <n v="318.60000000000002"/>
    <n v="88"/>
    <n v="27.08"/>
    <x v="1340"/>
    <n v="95"/>
    <n v="11.09"/>
    <n v="9.8000000000000007"/>
    <n v="3"/>
    <n v="2.65"/>
    <n v="0"/>
    <x v="0"/>
  </r>
  <r>
    <x v="26"/>
    <x v="16"/>
    <x v="1"/>
    <x v="0"/>
    <x v="1"/>
    <n v="0"/>
    <x v="1652"/>
    <n v="83"/>
    <n v="28.58"/>
    <n v="202"/>
    <n v="91"/>
    <n v="17.170000000000002"/>
    <x v="986"/>
    <n v="91"/>
    <n v="7.79"/>
    <n v="10"/>
    <n v="3"/>
    <n v="2.7"/>
    <n v="3"/>
    <x v="0"/>
  </r>
  <r>
    <x v="21"/>
    <x v="41"/>
    <x v="0"/>
    <x v="0"/>
    <x v="0"/>
    <n v="25"/>
    <x v="1193"/>
    <n v="133"/>
    <n v="32.32"/>
    <n v="181.1"/>
    <n v="61"/>
    <n v="15.39"/>
    <x v="1251"/>
    <n v="110"/>
    <n v="4.68"/>
    <n v="12.5"/>
    <n v="3"/>
    <n v="3.38"/>
    <n v="2"/>
    <x v="0"/>
  </r>
  <r>
    <x v="27"/>
    <x v="105"/>
    <x v="1"/>
    <x v="0"/>
    <x v="1"/>
    <n v="0"/>
    <x v="116"/>
    <n v="96"/>
    <n v="32.74"/>
    <n v="184"/>
    <n v="92"/>
    <n v="15.64"/>
    <x v="1195"/>
    <n v="113"/>
    <n v="7.81"/>
    <n v="8.8000000000000007"/>
    <n v="6"/>
    <n v="2.38"/>
    <n v="2"/>
    <x v="0"/>
  </r>
  <r>
    <x v="26"/>
    <x v="121"/>
    <x v="1"/>
    <x v="0"/>
    <x v="1"/>
    <n v="0"/>
    <x v="575"/>
    <n v="95"/>
    <n v="39.92"/>
    <n v="109.7"/>
    <n v="87"/>
    <n v="9.32"/>
    <x v="1577"/>
    <n v="99"/>
    <n v="8.11"/>
    <n v="10.4"/>
    <n v="2"/>
    <n v="2.81"/>
    <n v="0"/>
    <x v="0"/>
  </r>
  <r>
    <x v="45"/>
    <x v="146"/>
    <x v="2"/>
    <x v="0"/>
    <x v="1"/>
    <n v="0"/>
    <x v="1338"/>
    <n v="84"/>
    <n v="42.02"/>
    <n v="161.9"/>
    <n v="130"/>
    <n v="13.76"/>
    <x v="768"/>
    <n v="73"/>
    <n v="7.66"/>
    <n v="6.1"/>
    <n v="6"/>
    <n v="1.65"/>
    <n v="1"/>
    <x v="0"/>
  </r>
  <r>
    <x v="10"/>
    <x v="82"/>
    <x v="1"/>
    <x v="0"/>
    <x v="1"/>
    <n v="0"/>
    <x v="1401"/>
    <n v="115"/>
    <n v="31.6"/>
    <n v="232.5"/>
    <n v="98"/>
    <n v="19.760000000000002"/>
    <x v="324"/>
    <n v="124"/>
    <n v="9.23"/>
    <n v="10.199999999999999"/>
    <n v="2"/>
    <n v="2.75"/>
    <n v="2"/>
    <x v="0"/>
  </r>
  <r>
    <x v="12"/>
    <x v="190"/>
    <x v="1"/>
    <x v="0"/>
    <x v="1"/>
    <n v="0"/>
    <x v="1653"/>
    <n v="85"/>
    <n v="16.75"/>
    <n v="200.3"/>
    <n v="80"/>
    <n v="17.03"/>
    <x v="1438"/>
    <n v="68"/>
    <n v="11.35"/>
    <n v="12"/>
    <n v="7"/>
    <n v="3.24"/>
    <n v="2"/>
    <x v="0"/>
  </r>
  <r>
    <x v="14"/>
    <x v="130"/>
    <x v="0"/>
    <x v="0"/>
    <x v="1"/>
    <n v="0"/>
    <x v="1654"/>
    <n v="141"/>
    <n v="51.68"/>
    <n v="264.10000000000002"/>
    <n v="127"/>
    <n v="22.45"/>
    <x v="1425"/>
    <n v="104"/>
    <n v="6.21"/>
    <n v="7.2"/>
    <n v="4"/>
    <n v="1.94"/>
    <n v="0"/>
    <x v="1"/>
  </r>
  <r>
    <x v="11"/>
    <x v="14"/>
    <x v="0"/>
    <x v="0"/>
    <x v="1"/>
    <n v="0"/>
    <x v="1295"/>
    <n v="127"/>
    <n v="34.26"/>
    <n v="155.19999999999999"/>
    <n v="91"/>
    <n v="13.19"/>
    <x v="899"/>
    <n v="103"/>
    <n v="11.23"/>
    <n v="8.6"/>
    <n v="1"/>
    <n v="2.3199999999999998"/>
    <n v="2"/>
    <x v="0"/>
  </r>
  <r>
    <x v="1"/>
    <x v="29"/>
    <x v="0"/>
    <x v="0"/>
    <x v="1"/>
    <n v="0"/>
    <x v="1655"/>
    <n v="125"/>
    <n v="32.590000000000003"/>
    <n v="284.2"/>
    <n v="100"/>
    <n v="24.16"/>
    <x v="565"/>
    <n v="87"/>
    <n v="9.5299999999999994"/>
    <n v="12.5"/>
    <n v="2"/>
    <n v="3.38"/>
    <n v="0"/>
    <x v="0"/>
  </r>
  <r>
    <x v="45"/>
    <x v="33"/>
    <x v="2"/>
    <x v="0"/>
    <x v="0"/>
    <n v="45"/>
    <x v="1327"/>
    <n v="113"/>
    <n v="12.1"/>
    <n v="233.7"/>
    <n v="95"/>
    <n v="19.86"/>
    <x v="621"/>
    <n v="129"/>
    <n v="6.27"/>
    <n v="14"/>
    <n v="12"/>
    <n v="3.78"/>
    <n v="1"/>
    <x v="0"/>
  </r>
  <r>
    <x v="42"/>
    <x v="77"/>
    <x v="0"/>
    <x v="0"/>
    <x v="1"/>
    <n v="0"/>
    <x v="624"/>
    <n v="110"/>
    <n v="30.33"/>
    <n v="179.1"/>
    <n v="116"/>
    <n v="15.22"/>
    <x v="702"/>
    <n v="99"/>
    <n v="10.26"/>
    <n v="6.5"/>
    <n v="4"/>
    <n v="1.76"/>
    <n v="1"/>
    <x v="0"/>
  </r>
  <r>
    <x v="28"/>
    <x v="184"/>
    <x v="0"/>
    <x v="1"/>
    <x v="0"/>
    <n v="18"/>
    <x v="595"/>
    <n v="89"/>
    <n v="21.62"/>
    <n v="130.69999999999999"/>
    <n v="114"/>
    <n v="11.11"/>
    <x v="1262"/>
    <n v="115"/>
    <n v="10.34"/>
    <n v="11.2"/>
    <n v="5"/>
    <n v="3.02"/>
    <n v="2"/>
    <x v="0"/>
  </r>
  <r>
    <x v="29"/>
    <x v="37"/>
    <x v="2"/>
    <x v="0"/>
    <x v="1"/>
    <n v="0"/>
    <x v="1247"/>
    <n v="66"/>
    <n v="39.22"/>
    <n v="165.4"/>
    <n v="65"/>
    <n v="14.06"/>
    <x v="943"/>
    <n v="139"/>
    <n v="13.91"/>
    <n v="13.3"/>
    <n v="10"/>
    <n v="3.59"/>
    <n v="1"/>
    <x v="0"/>
  </r>
  <r>
    <x v="47"/>
    <x v="6"/>
    <x v="1"/>
    <x v="0"/>
    <x v="1"/>
    <n v="0"/>
    <x v="1656"/>
    <n v="84"/>
    <n v="38.81"/>
    <n v="152.6"/>
    <n v="92"/>
    <n v="12.97"/>
    <x v="1578"/>
    <n v="101"/>
    <n v="13.94"/>
    <n v="3.7"/>
    <n v="3"/>
    <n v="1"/>
    <n v="3"/>
    <x v="0"/>
  </r>
  <r>
    <x v="13"/>
    <x v="21"/>
    <x v="1"/>
    <x v="0"/>
    <x v="1"/>
    <n v="0"/>
    <x v="1017"/>
    <n v="84"/>
    <n v="33.61"/>
    <n v="221.3"/>
    <n v="89"/>
    <n v="18.809999999999999"/>
    <x v="334"/>
    <n v="109"/>
    <n v="8.52"/>
    <n v="7.8"/>
    <n v="3"/>
    <n v="2.11"/>
    <n v="2"/>
    <x v="0"/>
  </r>
  <r>
    <x v="7"/>
    <x v="14"/>
    <x v="0"/>
    <x v="0"/>
    <x v="0"/>
    <n v="35"/>
    <x v="1657"/>
    <n v="94"/>
    <n v="46.53"/>
    <n v="153.30000000000001"/>
    <n v="101"/>
    <n v="13.03"/>
    <x v="1209"/>
    <n v="109"/>
    <n v="11.66"/>
    <n v="3.8"/>
    <n v="3"/>
    <n v="1.03"/>
    <n v="0"/>
    <x v="0"/>
  </r>
  <r>
    <x v="46"/>
    <x v="28"/>
    <x v="0"/>
    <x v="0"/>
    <x v="1"/>
    <n v="0"/>
    <x v="740"/>
    <n v="106"/>
    <n v="32.39"/>
    <n v="164.2"/>
    <n v="92"/>
    <n v="13.96"/>
    <x v="1579"/>
    <n v="88"/>
    <n v="4.99"/>
    <n v="11.4"/>
    <n v="5"/>
    <n v="3.08"/>
    <n v="2"/>
    <x v="0"/>
  </r>
  <r>
    <x v="6"/>
    <x v="9"/>
    <x v="1"/>
    <x v="0"/>
    <x v="1"/>
    <n v="0"/>
    <x v="884"/>
    <n v="79"/>
    <n v="29.94"/>
    <n v="208.3"/>
    <n v="105"/>
    <n v="17.71"/>
    <x v="1580"/>
    <n v="86"/>
    <n v="10.69"/>
    <n v="16.100000000000001"/>
    <n v="4"/>
    <n v="4.3499999999999996"/>
    <n v="4"/>
    <x v="0"/>
  </r>
  <r>
    <x v="14"/>
    <x v="126"/>
    <x v="0"/>
    <x v="0"/>
    <x v="1"/>
    <n v="0"/>
    <x v="594"/>
    <n v="78"/>
    <n v="35.770000000000003"/>
    <n v="172.4"/>
    <n v="75"/>
    <n v="14.65"/>
    <x v="291"/>
    <n v="105"/>
    <n v="10.8"/>
    <n v="11.7"/>
    <n v="3"/>
    <n v="3.16"/>
    <n v="2"/>
    <x v="0"/>
  </r>
  <r>
    <x v="10"/>
    <x v="51"/>
    <x v="0"/>
    <x v="0"/>
    <x v="0"/>
    <n v="28"/>
    <x v="485"/>
    <n v="59"/>
    <n v="25.67"/>
    <n v="269.5"/>
    <n v="122"/>
    <n v="22.91"/>
    <x v="556"/>
    <n v="116"/>
    <n v="8.07"/>
    <n v="8.9"/>
    <n v="9"/>
    <n v="2.4"/>
    <n v="0"/>
    <x v="0"/>
  </r>
  <r>
    <x v="43"/>
    <x v="8"/>
    <x v="0"/>
    <x v="0"/>
    <x v="1"/>
    <n v="0"/>
    <x v="1318"/>
    <n v="109"/>
    <n v="24.53"/>
    <n v="331.3"/>
    <n v="89"/>
    <n v="28.16"/>
    <x v="1581"/>
    <n v="69"/>
    <n v="6.99"/>
    <n v="11.8"/>
    <n v="15"/>
    <n v="3.19"/>
    <n v="3"/>
    <x v="0"/>
  </r>
  <r>
    <x v="15"/>
    <x v="136"/>
    <x v="1"/>
    <x v="0"/>
    <x v="0"/>
    <n v="42"/>
    <x v="1215"/>
    <n v="109"/>
    <n v="34.630000000000003"/>
    <n v="192.9"/>
    <n v="125"/>
    <n v="16.399999999999999"/>
    <x v="1582"/>
    <n v="81"/>
    <n v="14.31"/>
    <n v="10.8"/>
    <n v="16"/>
    <n v="2.92"/>
    <n v="3"/>
    <x v="0"/>
  </r>
  <r>
    <x v="40"/>
    <x v="100"/>
    <x v="0"/>
    <x v="0"/>
    <x v="1"/>
    <n v="0"/>
    <x v="1439"/>
    <n v="97"/>
    <n v="35.72"/>
    <n v="177.3"/>
    <n v="96"/>
    <n v="15.07"/>
    <x v="255"/>
    <n v="136"/>
    <n v="5.86"/>
    <n v="13.3"/>
    <n v="1"/>
    <n v="3.59"/>
    <n v="0"/>
    <x v="1"/>
  </r>
  <r>
    <x v="0"/>
    <x v="26"/>
    <x v="0"/>
    <x v="0"/>
    <x v="0"/>
    <n v="27"/>
    <x v="1658"/>
    <n v="88"/>
    <n v="20.72"/>
    <n v="225.4"/>
    <n v="75"/>
    <n v="19.16"/>
    <x v="1583"/>
    <n v="118"/>
    <n v="4.09"/>
    <n v="13"/>
    <n v="4"/>
    <n v="3.51"/>
    <n v="3"/>
    <x v="0"/>
  </r>
  <r>
    <x v="12"/>
    <x v="63"/>
    <x v="0"/>
    <x v="0"/>
    <x v="1"/>
    <n v="0"/>
    <x v="1295"/>
    <n v="103"/>
    <n v="34.26"/>
    <n v="124.2"/>
    <n v="120"/>
    <n v="10.56"/>
    <x v="723"/>
    <n v="56"/>
    <n v="10.8"/>
    <n v="11.5"/>
    <n v="3"/>
    <n v="3.11"/>
    <n v="0"/>
    <x v="0"/>
  </r>
  <r>
    <x v="1"/>
    <x v="64"/>
    <x v="0"/>
    <x v="0"/>
    <x v="1"/>
    <n v="0"/>
    <x v="311"/>
    <n v="58"/>
    <n v="24.82"/>
    <n v="208.7"/>
    <n v="103"/>
    <n v="17.739999999999998"/>
    <x v="578"/>
    <n v="91"/>
    <n v="9.6999999999999993"/>
    <n v="11.9"/>
    <n v="2"/>
    <n v="3.21"/>
    <n v="0"/>
    <x v="0"/>
  </r>
  <r>
    <x v="36"/>
    <x v="173"/>
    <x v="2"/>
    <x v="0"/>
    <x v="0"/>
    <n v="26"/>
    <x v="1613"/>
    <n v="84"/>
    <n v="11.85"/>
    <n v="250.4"/>
    <n v="79"/>
    <n v="21.28"/>
    <x v="628"/>
    <n v="122"/>
    <n v="10.36"/>
    <n v="8.3000000000000007"/>
    <n v="3"/>
    <n v="2.2400000000000002"/>
    <n v="2"/>
    <x v="0"/>
  </r>
  <r>
    <x v="30"/>
    <x v="60"/>
    <x v="0"/>
    <x v="0"/>
    <x v="1"/>
    <n v="0"/>
    <x v="940"/>
    <n v="109"/>
    <n v="31.13"/>
    <n v="199.4"/>
    <n v="109"/>
    <n v="16.95"/>
    <x v="51"/>
    <n v="71"/>
    <n v="9.6300000000000008"/>
    <n v="13.9"/>
    <n v="4"/>
    <n v="3.75"/>
    <n v="0"/>
    <x v="0"/>
  </r>
  <r>
    <x v="4"/>
    <x v="176"/>
    <x v="1"/>
    <x v="0"/>
    <x v="0"/>
    <n v="32"/>
    <x v="1238"/>
    <n v="95"/>
    <n v="25.28"/>
    <n v="198.6"/>
    <n v="55"/>
    <n v="16.88"/>
    <x v="1584"/>
    <n v="113"/>
    <n v="8.41"/>
    <n v="10.4"/>
    <n v="7"/>
    <n v="2.81"/>
    <n v="6"/>
    <x v="1"/>
  </r>
  <r>
    <x v="6"/>
    <x v="27"/>
    <x v="2"/>
    <x v="0"/>
    <x v="1"/>
    <n v="0"/>
    <x v="1138"/>
    <n v="121"/>
    <n v="40.82"/>
    <n v="271.2"/>
    <n v="123"/>
    <n v="23.05"/>
    <x v="365"/>
    <n v="98"/>
    <n v="5.97"/>
    <n v="17.2"/>
    <n v="4"/>
    <n v="4.6399999999999997"/>
    <n v="0"/>
    <x v="1"/>
  </r>
  <r>
    <x v="50"/>
    <x v="112"/>
    <x v="0"/>
    <x v="0"/>
    <x v="0"/>
    <n v="25"/>
    <x v="1659"/>
    <n v="97"/>
    <n v="21.49"/>
    <n v="189.7"/>
    <n v="118"/>
    <n v="16.12"/>
    <x v="1333"/>
    <n v="97"/>
    <n v="10.51"/>
    <n v="12"/>
    <n v="2"/>
    <n v="3.24"/>
    <n v="1"/>
    <x v="0"/>
  </r>
  <r>
    <x v="45"/>
    <x v="149"/>
    <x v="2"/>
    <x v="0"/>
    <x v="1"/>
    <n v="0"/>
    <x v="1452"/>
    <n v="115"/>
    <n v="30.63"/>
    <n v="83.4"/>
    <n v="114"/>
    <n v="7.09"/>
    <x v="82"/>
    <n v="111"/>
    <n v="11.04"/>
    <n v="11.9"/>
    <n v="6"/>
    <n v="3.21"/>
    <n v="1"/>
    <x v="0"/>
  </r>
  <r>
    <x v="16"/>
    <x v="23"/>
    <x v="0"/>
    <x v="0"/>
    <x v="1"/>
    <n v="0"/>
    <x v="453"/>
    <n v="142"/>
    <n v="29.24"/>
    <n v="224"/>
    <n v="100"/>
    <n v="19.04"/>
    <x v="1254"/>
    <n v="86"/>
    <n v="7.98"/>
    <n v="7.4"/>
    <n v="1"/>
    <n v="2"/>
    <n v="0"/>
    <x v="0"/>
  </r>
  <r>
    <x v="0"/>
    <x v="22"/>
    <x v="0"/>
    <x v="0"/>
    <x v="0"/>
    <n v="27"/>
    <x v="1660"/>
    <n v="105"/>
    <n v="39.369999999999997"/>
    <n v="223.3"/>
    <n v="120"/>
    <n v="18.98"/>
    <x v="1256"/>
    <n v="99"/>
    <n v="9.5399999999999991"/>
    <n v="8.9"/>
    <n v="4"/>
    <n v="2.4"/>
    <n v="1"/>
    <x v="0"/>
  </r>
  <r>
    <x v="7"/>
    <x v="100"/>
    <x v="0"/>
    <x v="0"/>
    <x v="0"/>
    <n v="29"/>
    <x v="1661"/>
    <n v="114"/>
    <n v="7.16"/>
    <n v="183.3"/>
    <n v="70"/>
    <n v="15.58"/>
    <x v="1294"/>
    <n v="82"/>
    <n v="7.14"/>
    <n v="10"/>
    <n v="1"/>
    <n v="2.7"/>
    <n v="0"/>
    <x v="0"/>
  </r>
  <r>
    <x v="2"/>
    <x v="63"/>
    <x v="1"/>
    <x v="0"/>
    <x v="1"/>
    <n v="0"/>
    <x v="1609"/>
    <n v="90"/>
    <n v="26.45"/>
    <n v="240.1"/>
    <n v="117"/>
    <n v="20.41"/>
    <x v="414"/>
    <n v="88"/>
    <n v="10.39"/>
    <n v="10.8"/>
    <n v="4"/>
    <n v="2.92"/>
    <n v="3"/>
    <x v="0"/>
  </r>
  <r>
    <x v="12"/>
    <x v="72"/>
    <x v="0"/>
    <x v="0"/>
    <x v="1"/>
    <n v="0"/>
    <x v="1662"/>
    <n v="126"/>
    <n v="39.880000000000003"/>
    <n v="200.7"/>
    <n v="76"/>
    <n v="17.059999999999999"/>
    <x v="1585"/>
    <n v="81"/>
    <n v="7.7"/>
    <n v="8.1"/>
    <n v="2"/>
    <n v="2.19"/>
    <n v="0"/>
    <x v="0"/>
  </r>
  <r>
    <x v="29"/>
    <x v="1"/>
    <x v="0"/>
    <x v="0"/>
    <x v="1"/>
    <n v="0"/>
    <x v="977"/>
    <n v="101"/>
    <n v="19.64"/>
    <n v="226.2"/>
    <n v="81"/>
    <n v="19.23"/>
    <x v="339"/>
    <n v="123"/>
    <n v="8.06"/>
    <n v="13.6"/>
    <n v="4"/>
    <n v="3.67"/>
    <n v="0"/>
    <x v="0"/>
  </r>
  <r>
    <x v="34"/>
    <x v="23"/>
    <x v="2"/>
    <x v="0"/>
    <x v="0"/>
    <n v="42"/>
    <x v="798"/>
    <n v="67"/>
    <n v="27.03"/>
    <n v="126.3"/>
    <n v="125"/>
    <n v="10.74"/>
    <x v="1416"/>
    <n v="88"/>
    <n v="9.31"/>
    <n v="7.4"/>
    <n v="3"/>
    <n v="2"/>
    <n v="2"/>
    <x v="0"/>
  </r>
  <r>
    <x v="3"/>
    <x v="82"/>
    <x v="1"/>
    <x v="0"/>
    <x v="1"/>
    <n v="0"/>
    <x v="1051"/>
    <n v="114"/>
    <n v="48.72"/>
    <n v="101"/>
    <n v="138"/>
    <n v="8.59"/>
    <x v="1560"/>
    <n v="146"/>
    <n v="8.98"/>
    <n v="13.2"/>
    <n v="4"/>
    <n v="3.56"/>
    <n v="1"/>
    <x v="0"/>
  </r>
  <r>
    <x v="15"/>
    <x v="102"/>
    <x v="1"/>
    <x v="0"/>
    <x v="1"/>
    <n v="0"/>
    <x v="1388"/>
    <n v="70"/>
    <n v="30.92"/>
    <n v="233.5"/>
    <n v="83"/>
    <n v="19.850000000000001"/>
    <x v="560"/>
    <n v="80"/>
    <n v="8.76"/>
    <n v="8.1"/>
    <n v="9"/>
    <n v="2.19"/>
    <n v="1"/>
    <x v="0"/>
  </r>
  <r>
    <x v="25"/>
    <x v="53"/>
    <x v="1"/>
    <x v="0"/>
    <x v="1"/>
    <n v="0"/>
    <x v="886"/>
    <n v="77"/>
    <n v="39.950000000000003"/>
    <n v="267.3"/>
    <n v="94"/>
    <n v="22.72"/>
    <x v="277"/>
    <n v="119"/>
    <n v="9.99"/>
    <n v="5.3"/>
    <n v="4"/>
    <n v="1.43"/>
    <n v="3"/>
    <x v="1"/>
  </r>
  <r>
    <x v="43"/>
    <x v="18"/>
    <x v="0"/>
    <x v="0"/>
    <x v="1"/>
    <n v="0"/>
    <x v="448"/>
    <n v="107"/>
    <n v="31.93"/>
    <n v="246"/>
    <n v="70"/>
    <n v="20.91"/>
    <x v="374"/>
    <n v="88"/>
    <n v="7.92"/>
    <n v="10.5"/>
    <n v="7"/>
    <n v="2.84"/>
    <n v="0"/>
    <x v="0"/>
  </r>
  <r>
    <x v="31"/>
    <x v="29"/>
    <x v="1"/>
    <x v="0"/>
    <x v="1"/>
    <n v="0"/>
    <x v="118"/>
    <n v="105"/>
    <n v="28.41"/>
    <n v="131.6"/>
    <n v="120"/>
    <n v="11.19"/>
    <x v="1586"/>
    <n v="83"/>
    <n v="10.92"/>
    <n v="10.4"/>
    <n v="2"/>
    <n v="2.81"/>
    <n v="3"/>
    <x v="0"/>
  </r>
  <r>
    <x v="8"/>
    <x v="4"/>
    <x v="0"/>
    <x v="0"/>
    <x v="0"/>
    <n v="22"/>
    <x v="711"/>
    <n v="107"/>
    <n v="36.090000000000003"/>
    <n v="238"/>
    <n v="94"/>
    <n v="20.23"/>
    <x v="1587"/>
    <n v="114"/>
    <n v="14.98"/>
    <n v="10.4"/>
    <n v="2"/>
    <n v="2.81"/>
    <n v="1"/>
    <x v="0"/>
  </r>
  <r>
    <x v="50"/>
    <x v="20"/>
    <x v="0"/>
    <x v="1"/>
    <x v="1"/>
    <n v="0"/>
    <x v="392"/>
    <n v="94"/>
    <n v="38.659999999999997"/>
    <n v="146.4"/>
    <n v="115"/>
    <n v="12.44"/>
    <x v="91"/>
    <n v="92"/>
    <n v="9.51"/>
    <n v="8.3000000000000007"/>
    <n v="5"/>
    <n v="2.2400000000000002"/>
    <n v="1"/>
    <x v="0"/>
  </r>
  <r>
    <x v="10"/>
    <x v="69"/>
    <x v="0"/>
    <x v="0"/>
    <x v="1"/>
    <n v="0"/>
    <x v="1640"/>
    <n v="86"/>
    <n v="27.63"/>
    <n v="165.4"/>
    <n v="112"/>
    <n v="14.06"/>
    <x v="1243"/>
    <n v="67"/>
    <n v="7.37"/>
    <n v="13.4"/>
    <n v="6"/>
    <n v="3.62"/>
    <n v="4"/>
    <x v="1"/>
  </r>
  <r>
    <x v="1"/>
    <x v="35"/>
    <x v="0"/>
    <x v="0"/>
    <x v="1"/>
    <n v="0"/>
    <x v="1663"/>
    <n v="138"/>
    <n v="44.13"/>
    <n v="233.9"/>
    <n v="91"/>
    <n v="19.88"/>
    <x v="1588"/>
    <n v="119"/>
    <n v="6.33"/>
    <n v="13"/>
    <n v="4"/>
    <n v="3.51"/>
    <n v="1"/>
    <x v="0"/>
  </r>
  <r>
    <x v="2"/>
    <x v="169"/>
    <x v="1"/>
    <x v="0"/>
    <x v="0"/>
    <n v="10"/>
    <x v="986"/>
    <n v="79"/>
    <n v="27.1"/>
    <n v="91"/>
    <n v="94"/>
    <n v="7.74"/>
    <x v="1221"/>
    <n v="137"/>
    <n v="8.98"/>
    <n v="10"/>
    <n v="3"/>
    <n v="2.7"/>
    <n v="2"/>
    <x v="0"/>
  </r>
  <r>
    <x v="41"/>
    <x v="20"/>
    <x v="2"/>
    <x v="0"/>
    <x v="0"/>
    <n v="37"/>
    <x v="1664"/>
    <n v="94"/>
    <n v="11.82"/>
    <n v="220.9"/>
    <n v="76"/>
    <n v="18.78"/>
    <x v="398"/>
    <n v="113"/>
    <n v="9.83"/>
    <n v="11.9"/>
    <n v="3"/>
    <n v="3.21"/>
    <n v="0"/>
    <x v="0"/>
  </r>
  <r>
    <x v="2"/>
    <x v="143"/>
    <x v="0"/>
    <x v="1"/>
    <x v="1"/>
    <n v="0"/>
    <x v="399"/>
    <n v="101"/>
    <n v="28.31"/>
    <n v="268.39999999999998"/>
    <n v="119"/>
    <n v="22.81"/>
    <x v="1589"/>
    <n v="112"/>
    <n v="5.68"/>
    <n v="10.199999999999999"/>
    <n v="3"/>
    <n v="2.75"/>
    <n v="3"/>
    <x v="0"/>
  </r>
  <r>
    <x v="47"/>
    <x v="103"/>
    <x v="0"/>
    <x v="0"/>
    <x v="0"/>
    <n v="21"/>
    <x v="186"/>
    <n v="110"/>
    <n v="22.85"/>
    <n v="136.19999999999999"/>
    <n v="104"/>
    <n v="11.58"/>
    <x v="1159"/>
    <n v="105"/>
    <n v="9.6999999999999993"/>
    <n v="9.6999999999999993"/>
    <n v="4"/>
    <n v="2.62"/>
    <n v="3"/>
    <x v="0"/>
  </r>
  <r>
    <x v="23"/>
    <x v="52"/>
    <x v="1"/>
    <x v="0"/>
    <x v="0"/>
    <n v="21"/>
    <x v="260"/>
    <n v="128"/>
    <n v="34.880000000000003"/>
    <n v="231.7"/>
    <n v="128"/>
    <n v="19.690000000000001"/>
    <x v="1577"/>
    <n v="100"/>
    <n v="8.11"/>
    <n v="10.6"/>
    <n v="3"/>
    <n v="2.86"/>
    <n v="2"/>
    <x v="0"/>
  </r>
  <r>
    <x v="33"/>
    <x v="85"/>
    <x v="0"/>
    <x v="0"/>
    <x v="0"/>
    <n v="26"/>
    <x v="1665"/>
    <n v="142"/>
    <n v="22.49"/>
    <n v="273.39999999999998"/>
    <n v="89"/>
    <n v="23.24"/>
    <x v="442"/>
    <n v="77"/>
    <n v="8.81"/>
    <n v="14.8"/>
    <n v="7"/>
    <n v="4"/>
    <n v="0"/>
    <x v="0"/>
  </r>
  <r>
    <x v="20"/>
    <x v="19"/>
    <x v="0"/>
    <x v="0"/>
    <x v="1"/>
    <n v="0"/>
    <x v="1666"/>
    <n v="144"/>
    <n v="23.85"/>
    <n v="294.8"/>
    <n v="89"/>
    <n v="25.06"/>
    <x v="53"/>
    <n v="126"/>
    <n v="6.91"/>
    <n v="11.7"/>
    <n v="4"/>
    <n v="3.16"/>
    <n v="2"/>
    <x v="0"/>
  </r>
  <r>
    <x v="2"/>
    <x v="153"/>
    <x v="0"/>
    <x v="0"/>
    <x v="1"/>
    <n v="0"/>
    <x v="1667"/>
    <n v="113"/>
    <n v="48.38"/>
    <n v="141.80000000000001"/>
    <n v="101"/>
    <n v="12.05"/>
    <x v="778"/>
    <n v="78"/>
    <n v="5.73"/>
    <n v="12.6"/>
    <n v="5"/>
    <n v="3.4"/>
    <n v="0"/>
    <x v="0"/>
  </r>
  <r>
    <x v="38"/>
    <x v="112"/>
    <x v="0"/>
    <x v="0"/>
    <x v="0"/>
    <n v="29"/>
    <x v="705"/>
    <n v="107"/>
    <n v="32.18"/>
    <n v="221.3"/>
    <n v="101"/>
    <n v="18.809999999999999"/>
    <x v="951"/>
    <n v="137"/>
    <n v="14.65"/>
    <n v="13.8"/>
    <n v="3"/>
    <n v="3.73"/>
    <n v="1"/>
    <x v="0"/>
  </r>
  <r>
    <x v="18"/>
    <x v="25"/>
    <x v="0"/>
    <x v="0"/>
    <x v="1"/>
    <n v="0"/>
    <x v="536"/>
    <n v="132"/>
    <n v="31.38"/>
    <n v="193.7"/>
    <n v="69"/>
    <n v="16.46"/>
    <x v="1590"/>
    <n v="83"/>
    <n v="12.76"/>
    <n v="5.9"/>
    <n v="3"/>
    <n v="1.59"/>
    <n v="1"/>
    <x v="0"/>
  </r>
  <r>
    <x v="35"/>
    <x v="98"/>
    <x v="0"/>
    <x v="0"/>
    <x v="1"/>
    <n v="0"/>
    <x v="0"/>
    <n v="96"/>
    <n v="27.47"/>
    <n v="223.9"/>
    <n v="113"/>
    <n v="19.03"/>
    <x v="477"/>
    <n v="137"/>
    <n v="10.83"/>
    <n v="6.8"/>
    <n v="2"/>
    <n v="1.84"/>
    <n v="0"/>
    <x v="0"/>
  </r>
  <r>
    <x v="20"/>
    <x v="1"/>
    <x v="2"/>
    <x v="0"/>
    <x v="0"/>
    <n v="20"/>
    <x v="1668"/>
    <n v="91"/>
    <n v="45.65"/>
    <n v="128.80000000000001"/>
    <n v="121"/>
    <n v="10.95"/>
    <x v="1103"/>
    <n v="98"/>
    <n v="6.59"/>
    <n v="12.7"/>
    <n v="6"/>
    <n v="3.43"/>
    <n v="1"/>
    <x v="0"/>
  </r>
  <r>
    <x v="1"/>
    <x v="93"/>
    <x v="0"/>
    <x v="0"/>
    <x v="1"/>
    <n v="0"/>
    <x v="1669"/>
    <n v="77"/>
    <n v="30.26"/>
    <n v="233.6"/>
    <n v="88"/>
    <n v="19.86"/>
    <x v="1591"/>
    <n v="88"/>
    <n v="7.9"/>
    <n v="6.3"/>
    <n v="4"/>
    <n v="1.7"/>
    <n v="2"/>
    <x v="0"/>
  </r>
  <r>
    <x v="28"/>
    <x v="180"/>
    <x v="0"/>
    <x v="0"/>
    <x v="1"/>
    <n v="0"/>
    <x v="515"/>
    <n v="90"/>
    <n v="36.65"/>
    <n v="171.6"/>
    <n v="99"/>
    <n v="14.59"/>
    <x v="1592"/>
    <n v="105"/>
    <n v="4.97"/>
    <n v="11.3"/>
    <n v="6"/>
    <n v="3.05"/>
    <n v="1"/>
    <x v="0"/>
  </r>
  <r>
    <x v="30"/>
    <x v="187"/>
    <x v="2"/>
    <x v="0"/>
    <x v="1"/>
    <n v="0"/>
    <x v="1670"/>
    <n v="69"/>
    <n v="43.16"/>
    <n v="184.2"/>
    <n v="138"/>
    <n v="15.66"/>
    <x v="176"/>
    <n v="83"/>
    <n v="7.84"/>
    <n v="0.4"/>
    <n v="7"/>
    <n v="0.11"/>
    <n v="1"/>
    <x v="0"/>
  </r>
  <r>
    <x v="9"/>
    <x v="62"/>
    <x v="1"/>
    <x v="0"/>
    <x v="0"/>
    <n v="22"/>
    <x v="1562"/>
    <n v="142"/>
    <n v="31.08"/>
    <n v="229.3"/>
    <n v="111"/>
    <n v="19.489999999999998"/>
    <x v="1593"/>
    <n v="85"/>
    <n v="14.12"/>
    <n v="11.3"/>
    <n v="2"/>
    <n v="3.05"/>
    <n v="1"/>
    <x v="0"/>
  </r>
  <r>
    <x v="16"/>
    <x v="49"/>
    <x v="0"/>
    <x v="0"/>
    <x v="1"/>
    <n v="0"/>
    <x v="1671"/>
    <n v="82"/>
    <n v="20.399999999999999"/>
    <n v="213.6"/>
    <n v="111"/>
    <n v="18.16"/>
    <x v="1594"/>
    <n v="136"/>
    <n v="14.08"/>
    <n v="7.5"/>
    <n v="6"/>
    <n v="2.0299999999999998"/>
    <n v="1"/>
    <x v="0"/>
  </r>
  <r>
    <x v="42"/>
    <x v="51"/>
    <x v="1"/>
    <x v="0"/>
    <x v="1"/>
    <n v="0"/>
    <x v="253"/>
    <n v="124"/>
    <n v="23.58"/>
    <n v="280.3"/>
    <n v="64"/>
    <n v="23.83"/>
    <x v="836"/>
    <n v="98"/>
    <n v="9.3000000000000007"/>
    <n v="10.4"/>
    <n v="4"/>
    <n v="2.81"/>
    <n v="1"/>
    <x v="0"/>
  </r>
  <r>
    <x v="3"/>
    <x v="116"/>
    <x v="1"/>
    <x v="0"/>
    <x v="1"/>
    <n v="0"/>
    <x v="745"/>
    <n v="122"/>
    <n v="32.130000000000003"/>
    <n v="179.2"/>
    <n v="91"/>
    <n v="15.23"/>
    <x v="1377"/>
    <n v="170"/>
    <n v="8.41"/>
    <n v="11.1"/>
    <n v="6"/>
    <n v="3"/>
    <n v="0"/>
    <x v="0"/>
  </r>
  <r>
    <x v="11"/>
    <x v="5"/>
    <x v="1"/>
    <x v="0"/>
    <x v="1"/>
    <n v="0"/>
    <x v="1597"/>
    <n v="91"/>
    <n v="22.88"/>
    <n v="175.1"/>
    <n v="83"/>
    <n v="14.88"/>
    <x v="1265"/>
    <n v="114"/>
    <n v="9.0500000000000007"/>
    <n v="8.9"/>
    <n v="3"/>
    <n v="2.4"/>
    <n v="0"/>
    <x v="0"/>
  </r>
  <r>
    <x v="13"/>
    <x v="142"/>
    <x v="1"/>
    <x v="0"/>
    <x v="1"/>
    <n v="0"/>
    <x v="362"/>
    <n v="106"/>
    <n v="30.84"/>
    <n v="145.80000000000001"/>
    <n v="77"/>
    <n v="12.39"/>
    <x v="1595"/>
    <n v="85"/>
    <n v="9.01"/>
    <n v="7.9"/>
    <n v="3"/>
    <n v="2.13"/>
    <n v="0"/>
    <x v="0"/>
  </r>
  <r>
    <x v="7"/>
    <x v="104"/>
    <x v="2"/>
    <x v="0"/>
    <x v="0"/>
    <n v="23"/>
    <x v="411"/>
    <n v="106"/>
    <n v="33.08"/>
    <n v="199.8"/>
    <n v="132"/>
    <n v="16.98"/>
    <x v="18"/>
    <n v="88"/>
    <n v="8.5299999999999994"/>
    <n v="10.1"/>
    <n v="7"/>
    <n v="2.73"/>
    <n v="4"/>
    <x v="0"/>
  </r>
  <r>
    <x v="21"/>
    <x v="74"/>
    <x v="0"/>
    <x v="0"/>
    <x v="0"/>
    <n v="39"/>
    <x v="1219"/>
    <n v="104"/>
    <n v="45.58"/>
    <n v="216.6"/>
    <n v="65"/>
    <n v="18.41"/>
    <x v="1596"/>
    <n v="118"/>
    <n v="16.2"/>
    <n v="11.4"/>
    <n v="4"/>
    <n v="3.08"/>
    <n v="0"/>
    <x v="0"/>
  </r>
  <r>
    <x v="22"/>
    <x v="153"/>
    <x v="2"/>
    <x v="0"/>
    <x v="1"/>
    <n v="0"/>
    <x v="1672"/>
    <n v="143"/>
    <n v="51.48"/>
    <n v="189.8"/>
    <n v="69"/>
    <n v="16.13"/>
    <x v="1364"/>
    <n v="114"/>
    <n v="9.67"/>
    <n v="10.9"/>
    <n v="4"/>
    <n v="2.94"/>
    <n v="2"/>
    <x v="1"/>
  </r>
  <r>
    <x v="6"/>
    <x v="133"/>
    <x v="1"/>
    <x v="0"/>
    <x v="1"/>
    <n v="0"/>
    <x v="1146"/>
    <n v="85"/>
    <n v="36.24"/>
    <n v="224"/>
    <n v="128"/>
    <n v="19.04"/>
    <x v="1597"/>
    <n v="74"/>
    <n v="6.2"/>
    <n v="12.5"/>
    <n v="5"/>
    <n v="3.38"/>
    <n v="1"/>
    <x v="0"/>
  </r>
  <r>
    <x v="36"/>
    <x v="78"/>
    <x v="1"/>
    <x v="0"/>
    <x v="1"/>
    <n v="0"/>
    <x v="790"/>
    <n v="111"/>
    <n v="18.34"/>
    <n v="166.9"/>
    <n v="129"/>
    <n v="14.19"/>
    <x v="462"/>
    <n v="78"/>
    <n v="9.3800000000000008"/>
    <n v="9.6999999999999993"/>
    <n v="3"/>
    <n v="2.62"/>
    <n v="1"/>
    <x v="0"/>
  </r>
  <r>
    <x v="8"/>
    <x v="49"/>
    <x v="2"/>
    <x v="0"/>
    <x v="1"/>
    <n v="0"/>
    <x v="1673"/>
    <n v="102"/>
    <n v="30.89"/>
    <n v="216.3"/>
    <n v="114"/>
    <n v="18.39"/>
    <x v="1566"/>
    <n v="83"/>
    <n v="14.31"/>
    <n v="12.4"/>
    <n v="6"/>
    <n v="3.35"/>
    <n v="1"/>
    <x v="0"/>
  </r>
  <r>
    <x v="45"/>
    <x v="130"/>
    <x v="1"/>
    <x v="0"/>
    <x v="1"/>
    <n v="0"/>
    <x v="1113"/>
    <n v="105"/>
    <n v="32.61"/>
    <n v="148.69999999999999"/>
    <n v="96"/>
    <n v="12.64"/>
    <x v="1440"/>
    <n v="123"/>
    <n v="10.57"/>
    <n v="19.3"/>
    <n v="4"/>
    <n v="5.21"/>
    <n v="1"/>
    <x v="0"/>
  </r>
  <r>
    <x v="25"/>
    <x v="63"/>
    <x v="1"/>
    <x v="0"/>
    <x v="0"/>
    <n v="21"/>
    <x v="1452"/>
    <n v="97"/>
    <n v="30.63"/>
    <n v="167.7"/>
    <n v="47"/>
    <n v="14.25"/>
    <x v="868"/>
    <n v="84"/>
    <n v="9.14"/>
    <n v="14.6"/>
    <n v="5"/>
    <n v="3.94"/>
    <n v="2"/>
    <x v="0"/>
  </r>
  <r>
    <x v="21"/>
    <x v="115"/>
    <x v="1"/>
    <x v="0"/>
    <x v="1"/>
    <n v="0"/>
    <x v="1063"/>
    <n v="105"/>
    <n v="36.57"/>
    <n v="249.4"/>
    <n v="104"/>
    <n v="21.2"/>
    <x v="160"/>
    <n v="83"/>
    <n v="11.25"/>
    <n v="10.8"/>
    <n v="8"/>
    <n v="2.92"/>
    <n v="2"/>
    <x v="0"/>
  </r>
  <r>
    <x v="40"/>
    <x v="61"/>
    <x v="2"/>
    <x v="1"/>
    <x v="0"/>
    <n v="38"/>
    <x v="1662"/>
    <n v="84"/>
    <n v="39.880000000000003"/>
    <n v="214.9"/>
    <n v="119"/>
    <n v="18.27"/>
    <x v="409"/>
    <n v="69"/>
    <n v="8.85"/>
    <n v="8"/>
    <n v="2"/>
    <n v="2.16"/>
    <n v="1"/>
    <x v="1"/>
  </r>
  <r>
    <x v="45"/>
    <x v="97"/>
    <x v="0"/>
    <x v="0"/>
    <x v="0"/>
    <n v="43"/>
    <x v="1621"/>
    <n v="94"/>
    <n v="26.89"/>
    <n v="213.2"/>
    <n v="105"/>
    <n v="18.12"/>
    <x v="164"/>
    <n v="91"/>
    <n v="8.57"/>
    <n v="8.5"/>
    <n v="2"/>
    <n v="2.2999999999999998"/>
    <n v="2"/>
    <x v="0"/>
  </r>
  <r>
    <x v="18"/>
    <x v="34"/>
    <x v="2"/>
    <x v="0"/>
    <x v="1"/>
    <n v="0"/>
    <x v="234"/>
    <n v="98"/>
    <n v="34.71"/>
    <n v="188.9"/>
    <n v="85"/>
    <n v="16.059999999999999"/>
    <x v="150"/>
    <n v="136"/>
    <n v="10.4"/>
    <n v="6.5"/>
    <n v="6"/>
    <n v="1.76"/>
    <n v="1"/>
    <x v="0"/>
  </r>
  <r>
    <x v="12"/>
    <x v="65"/>
    <x v="0"/>
    <x v="0"/>
    <x v="1"/>
    <n v="0"/>
    <x v="268"/>
    <n v="105"/>
    <n v="37.71"/>
    <n v="108.2"/>
    <n v="107"/>
    <n v="9.1999999999999993"/>
    <x v="233"/>
    <n v="87"/>
    <n v="9.32"/>
    <n v="12.1"/>
    <n v="3"/>
    <n v="3.27"/>
    <n v="2"/>
    <x v="0"/>
  </r>
  <r>
    <x v="0"/>
    <x v="185"/>
    <x v="0"/>
    <x v="0"/>
    <x v="0"/>
    <n v="14"/>
    <x v="18"/>
    <n v="113"/>
    <n v="31.11"/>
    <n v="187"/>
    <n v="144"/>
    <n v="15.9"/>
    <x v="1138"/>
    <n v="112"/>
    <n v="8.15"/>
    <n v="10.199999999999999"/>
    <n v="3"/>
    <n v="2.75"/>
    <n v="1"/>
    <x v="0"/>
  </r>
  <r>
    <x v="43"/>
    <x v="158"/>
    <x v="2"/>
    <x v="0"/>
    <x v="1"/>
    <n v="0"/>
    <x v="1674"/>
    <n v="103"/>
    <n v="37.659999999999997"/>
    <n v="109.5"/>
    <n v="58"/>
    <n v="9.31"/>
    <x v="736"/>
    <n v="115"/>
    <n v="6.06"/>
    <n v="11.6"/>
    <n v="4"/>
    <n v="3.13"/>
    <n v="1"/>
    <x v="0"/>
  </r>
  <r>
    <x v="45"/>
    <x v="111"/>
    <x v="0"/>
    <x v="0"/>
    <x v="1"/>
    <n v="0"/>
    <x v="426"/>
    <n v="77"/>
    <n v="38.78"/>
    <n v="176.3"/>
    <n v="102"/>
    <n v="14.99"/>
    <x v="1408"/>
    <n v="119"/>
    <n v="10.1"/>
    <n v="7.5"/>
    <n v="1"/>
    <n v="2.0299999999999998"/>
    <n v="0"/>
    <x v="0"/>
  </r>
  <r>
    <x v="49"/>
    <x v="90"/>
    <x v="2"/>
    <x v="1"/>
    <x v="1"/>
    <n v="0"/>
    <x v="1017"/>
    <n v="99"/>
    <n v="33.61"/>
    <n v="188.8"/>
    <n v="106"/>
    <n v="16.05"/>
    <x v="56"/>
    <n v="80"/>
    <n v="11.46"/>
    <n v="19.2"/>
    <n v="4"/>
    <n v="5.18"/>
    <n v="3"/>
    <x v="1"/>
  </r>
  <r>
    <x v="19"/>
    <x v="8"/>
    <x v="0"/>
    <x v="0"/>
    <x v="0"/>
    <n v="21"/>
    <x v="191"/>
    <n v="120"/>
    <n v="22.97"/>
    <n v="238.4"/>
    <n v="90"/>
    <n v="20.260000000000002"/>
    <x v="1598"/>
    <n v="93"/>
    <n v="12.89"/>
    <n v="11"/>
    <n v="9"/>
    <n v="2.97"/>
    <n v="4"/>
    <x v="0"/>
  </r>
  <r>
    <x v="37"/>
    <x v="11"/>
    <x v="0"/>
    <x v="0"/>
    <x v="0"/>
    <n v="35"/>
    <x v="1675"/>
    <n v="86"/>
    <n v="40.51"/>
    <n v="258.10000000000002"/>
    <n v="132"/>
    <n v="21.94"/>
    <x v="1350"/>
    <n v="72"/>
    <n v="8.77"/>
    <n v="13.1"/>
    <n v="4"/>
    <n v="3.54"/>
    <n v="5"/>
    <x v="0"/>
  </r>
  <r>
    <x v="12"/>
    <x v="152"/>
    <x v="0"/>
    <x v="0"/>
    <x v="0"/>
    <n v="28"/>
    <x v="1676"/>
    <n v="88"/>
    <n v="33.35"/>
    <n v="194.8"/>
    <n v="106"/>
    <n v="16.559999999999999"/>
    <x v="1334"/>
    <n v="103"/>
    <n v="10.93"/>
    <n v="10.5"/>
    <n v="10"/>
    <n v="2.84"/>
    <n v="0"/>
    <x v="0"/>
  </r>
  <r>
    <x v="7"/>
    <x v="23"/>
    <x v="0"/>
    <x v="0"/>
    <x v="0"/>
    <n v="20"/>
    <x v="227"/>
    <n v="109"/>
    <n v="35"/>
    <n v="298.39999999999998"/>
    <n v="105"/>
    <n v="25.36"/>
    <x v="1275"/>
    <n v="91"/>
    <n v="6.39"/>
    <n v="12.3"/>
    <n v="3"/>
    <n v="3.32"/>
    <n v="4"/>
    <x v="0"/>
  </r>
  <r>
    <x v="22"/>
    <x v="130"/>
    <x v="0"/>
    <x v="0"/>
    <x v="1"/>
    <n v="0"/>
    <x v="413"/>
    <n v="97"/>
    <n v="29.6"/>
    <n v="174.6"/>
    <n v="104"/>
    <n v="14.84"/>
    <x v="20"/>
    <n v="158"/>
    <n v="8.2200000000000006"/>
    <n v="9.3000000000000007"/>
    <n v="4"/>
    <n v="2.5099999999999998"/>
    <n v="3"/>
    <x v="0"/>
  </r>
  <r>
    <x v="25"/>
    <x v="184"/>
    <x v="1"/>
    <x v="0"/>
    <x v="1"/>
    <n v="0"/>
    <x v="270"/>
    <n v="81"/>
    <n v="26.28"/>
    <n v="147.30000000000001"/>
    <n v="100"/>
    <n v="12.52"/>
    <x v="1313"/>
    <n v="99"/>
    <n v="5.98"/>
    <n v="6.9"/>
    <n v="5"/>
    <n v="1.86"/>
    <n v="0"/>
    <x v="0"/>
  </r>
  <r>
    <x v="26"/>
    <x v="28"/>
    <x v="0"/>
    <x v="1"/>
    <x v="0"/>
    <n v="20"/>
    <x v="180"/>
    <n v="112"/>
    <n v="31.65"/>
    <n v="145.30000000000001"/>
    <n v="65"/>
    <n v="12.35"/>
    <x v="446"/>
    <n v="104"/>
    <n v="6.43"/>
    <n v="10.9"/>
    <n v="4"/>
    <n v="2.94"/>
    <n v="3"/>
    <x v="0"/>
  </r>
  <r>
    <x v="7"/>
    <x v="40"/>
    <x v="0"/>
    <x v="0"/>
    <x v="1"/>
    <n v="0"/>
    <x v="884"/>
    <n v="113"/>
    <n v="29.94"/>
    <n v="162"/>
    <n v="80"/>
    <n v="13.77"/>
    <x v="1599"/>
    <n v="83"/>
    <n v="7.24"/>
    <n v="11.9"/>
    <n v="4"/>
    <n v="3.21"/>
    <n v="1"/>
    <x v="0"/>
  </r>
  <r>
    <x v="17"/>
    <x v="69"/>
    <x v="0"/>
    <x v="0"/>
    <x v="0"/>
    <n v="19"/>
    <x v="395"/>
    <n v="75"/>
    <n v="27.71"/>
    <n v="238.4"/>
    <n v="103"/>
    <n v="20.260000000000002"/>
    <x v="319"/>
    <n v="100"/>
    <n v="7.73"/>
    <n v="11.3"/>
    <n v="3"/>
    <n v="3.05"/>
    <n v="3"/>
    <x v="0"/>
  </r>
  <r>
    <x v="7"/>
    <x v="89"/>
    <x v="0"/>
    <x v="0"/>
    <x v="1"/>
    <n v="0"/>
    <x v="1677"/>
    <n v="78"/>
    <n v="17.61"/>
    <n v="238.5"/>
    <n v="115"/>
    <n v="20.27"/>
    <x v="3"/>
    <n v="70"/>
    <n v="8.41"/>
    <n v="11"/>
    <n v="4"/>
    <n v="2.97"/>
    <n v="2"/>
    <x v="0"/>
  </r>
  <r>
    <x v="33"/>
    <x v="18"/>
    <x v="0"/>
    <x v="0"/>
    <x v="1"/>
    <n v="0"/>
    <x v="802"/>
    <n v="98"/>
    <n v="27.56"/>
    <n v="217.6"/>
    <n v="87"/>
    <n v="18.5"/>
    <x v="1600"/>
    <n v="107"/>
    <n v="11.88"/>
    <n v="7.7"/>
    <n v="1"/>
    <n v="2.08"/>
    <n v="0"/>
    <x v="0"/>
  </r>
  <r>
    <x v="24"/>
    <x v="39"/>
    <x v="0"/>
    <x v="0"/>
    <x v="1"/>
    <n v="0"/>
    <x v="1144"/>
    <n v="125"/>
    <n v="25.36"/>
    <n v="210.6"/>
    <n v="119"/>
    <n v="17.899999999999999"/>
    <x v="1601"/>
    <n v="102"/>
    <n v="13.07"/>
    <n v="9.4"/>
    <n v="3"/>
    <n v="2.54"/>
    <n v="4"/>
    <x v="0"/>
  </r>
  <r>
    <x v="36"/>
    <x v="134"/>
    <x v="0"/>
    <x v="0"/>
    <x v="1"/>
    <n v="0"/>
    <x v="543"/>
    <n v="108"/>
    <n v="31.84"/>
    <n v="177.1"/>
    <n v="72"/>
    <n v="15.05"/>
    <x v="284"/>
    <n v="135"/>
    <n v="12.11"/>
    <n v="9.5"/>
    <n v="3"/>
    <n v="2.57"/>
    <n v="3"/>
    <x v="0"/>
  </r>
  <r>
    <x v="0"/>
    <x v="106"/>
    <x v="2"/>
    <x v="0"/>
    <x v="1"/>
    <n v="0"/>
    <x v="497"/>
    <n v="90"/>
    <n v="37.81"/>
    <n v="286.3"/>
    <n v="104"/>
    <n v="24.34"/>
    <x v="1602"/>
    <n v="95"/>
    <n v="13.54"/>
    <n v="9.9"/>
    <n v="3"/>
    <n v="2.67"/>
    <n v="2"/>
    <x v="1"/>
  </r>
  <r>
    <x v="7"/>
    <x v="105"/>
    <x v="0"/>
    <x v="0"/>
    <x v="1"/>
    <n v="0"/>
    <x v="1129"/>
    <n v="94"/>
    <n v="14.06"/>
    <n v="157.5"/>
    <n v="130"/>
    <n v="13.39"/>
    <x v="1447"/>
    <n v="81"/>
    <n v="9.27"/>
    <n v="10.6"/>
    <n v="4"/>
    <n v="2.86"/>
    <n v="0"/>
    <x v="1"/>
  </r>
  <r>
    <x v="13"/>
    <x v="178"/>
    <x v="1"/>
    <x v="0"/>
    <x v="0"/>
    <n v="24"/>
    <x v="1678"/>
    <n v="73"/>
    <n v="36.58"/>
    <n v="133.1"/>
    <n v="85"/>
    <n v="11.31"/>
    <x v="379"/>
    <n v="79"/>
    <n v="9.23"/>
    <n v="10.9"/>
    <n v="7"/>
    <n v="2.94"/>
    <n v="0"/>
    <x v="0"/>
  </r>
  <r>
    <x v="43"/>
    <x v="143"/>
    <x v="0"/>
    <x v="0"/>
    <x v="1"/>
    <n v="0"/>
    <x v="801"/>
    <n v="103"/>
    <n v="28.56"/>
    <n v="190.8"/>
    <n v="100"/>
    <n v="16.22"/>
    <x v="2"/>
    <n v="65"/>
    <n v="8.86"/>
    <n v="7.1"/>
    <n v="4"/>
    <n v="1.92"/>
    <n v="0"/>
    <x v="0"/>
  </r>
  <r>
    <x v="9"/>
    <x v="134"/>
    <x v="0"/>
    <x v="0"/>
    <x v="0"/>
    <n v="12"/>
    <x v="17"/>
    <n v="119"/>
    <n v="10.61"/>
    <n v="237.6"/>
    <n v="96"/>
    <n v="20.2"/>
    <x v="202"/>
    <n v="116"/>
    <n v="8.6999999999999993"/>
    <n v="7.8"/>
    <n v="2"/>
    <n v="2.11"/>
    <n v="0"/>
    <x v="0"/>
  </r>
  <r>
    <x v="13"/>
    <x v="90"/>
    <x v="0"/>
    <x v="0"/>
    <x v="0"/>
    <n v="41"/>
    <x v="124"/>
    <n v="113"/>
    <n v="38.42"/>
    <n v="149.80000000000001"/>
    <n v="115"/>
    <n v="12.73"/>
    <x v="1171"/>
    <n v="88"/>
    <n v="8.32"/>
    <n v="11.5"/>
    <n v="2"/>
    <n v="3.11"/>
    <n v="2"/>
    <x v="0"/>
  </r>
  <r>
    <x v="37"/>
    <x v="58"/>
    <x v="0"/>
    <x v="0"/>
    <x v="1"/>
    <n v="0"/>
    <x v="290"/>
    <n v="80"/>
    <n v="34.97"/>
    <n v="221.4"/>
    <n v="103"/>
    <n v="18.82"/>
    <x v="213"/>
    <n v="117"/>
    <n v="9.2799999999999994"/>
    <n v="14.2"/>
    <n v="5"/>
    <n v="3.83"/>
    <n v="2"/>
    <x v="0"/>
  </r>
  <r>
    <x v="19"/>
    <x v="133"/>
    <x v="0"/>
    <x v="0"/>
    <x v="0"/>
    <n v="20"/>
    <x v="982"/>
    <n v="105"/>
    <n v="31.42"/>
    <n v="195"/>
    <n v="169"/>
    <n v="16.579999999999998"/>
    <x v="1563"/>
    <n v="121"/>
    <n v="5.85"/>
    <n v="11.6"/>
    <n v="3"/>
    <n v="3.13"/>
    <n v="1"/>
    <x v="0"/>
  </r>
  <r>
    <x v="3"/>
    <x v="48"/>
    <x v="2"/>
    <x v="0"/>
    <x v="1"/>
    <n v="0"/>
    <x v="999"/>
    <n v="93"/>
    <n v="32.83"/>
    <n v="206.4"/>
    <n v="85"/>
    <n v="17.54"/>
    <x v="465"/>
    <n v="102"/>
    <n v="9.7200000000000006"/>
    <n v="11.1"/>
    <n v="2"/>
    <n v="3"/>
    <n v="1"/>
    <x v="0"/>
  </r>
  <r>
    <x v="30"/>
    <x v="112"/>
    <x v="2"/>
    <x v="1"/>
    <x v="0"/>
    <n v="41"/>
    <x v="341"/>
    <n v="95"/>
    <n v="38.340000000000003"/>
    <n v="229.3"/>
    <n v="101"/>
    <n v="19.489999999999998"/>
    <x v="547"/>
    <n v="82"/>
    <n v="6.03"/>
    <n v="11.6"/>
    <n v="10"/>
    <n v="3.13"/>
    <n v="2"/>
    <x v="0"/>
  </r>
  <r>
    <x v="21"/>
    <x v="33"/>
    <x v="0"/>
    <x v="0"/>
    <x v="1"/>
    <n v="0"/>
    <x v="840"/>
    <n v="107"/>
    <n v="27.8"/>
    <n v="187.1"/>
    <n v="91"/>
    <n v="15.9"/>
    <x v="339"/>
    <n v="100"/>
    <n v="8.06"/>
    <n v="10.3"/>
    <n v="1"/>
    <n v="2.78"/>
    <n v="2"/>
    <x v="0"/>
  </r>
  <r>
    <x v="1"/>
    <x v="126"/>
    <x v="2"/>
    <x v="0"/>
    <x v="0"/>
    <n v="22"/>
    <x v="1042"/>
    <n v="104"/>
    <n v="41.6"/>
    <n v="203.1"/>
    <n v="88"/>
    <n v="17.260000000000002"/>
    <x v="1603"/>
    <n v="84"/>
    <n v="9.99"/>
    <n v="7.4"/>
    <n v="6"/>
    <n v="2"/>
    <n v="0"/>
    <x v="0"/>
  </r>
  <r>
    <x v="3"/>
    <x v="153"/>
    <x v="1"/>
    <x v="0"/>
    <x v="1"/>
    <n v="0"/>
    <x v="756"/>
    <n v="70"/>
    <n v="36.840000000000003"/>
    <n v="152.69999999999999"/>
    <n v="102"/>
    <n v="12.98"/>
    <x v="45"/>
    <n v="99"/>
    <n v="8.15"/>
    <n v="11.6"/>
    <n v="6"/>
    <n v="3.13"/>
    <n v="1"/>
    <x v="0"/>
  </r>
  <r>
    <x v="23"/>
    <x v="65"/>
    <x v="0"/>
    <x v="0"/>
    <x v="0"/>
    <n v="15"/>
    <x v="95"/>
    <n v="79"/>
    <n v="33.46"/>
    <n v="173.5"/>
    <n v="99"/>
    <n v="14.75"/>
    <x v="521"/>
    <n v="108"/>
    <n v="12.36"/>
    <n v="14.6"/>
    <n v="5"/>
    <n v="3.94"/>
    <n v="1"/>
    <x v="0"/>
  </r>
  <r>
    <x v="22"/>
    <x v="75"/>
    <x v="2"/>
    <x v="0"/>
    <x v="1"/>
    <n v="0"/>
    <x v="937"/>
    <n v="120"/>
    <n v="33.54"/>
    <n v="202.4"/>
    <n v="89"/>
    <n v="17.2"/>
    <x v="1601"/>
    <n v="128"/>
    <n v="13.07"/>
    <n v="15.3"/>
    <n v="7"/>
    <n v="4.13"/>
    <n v="1"/>
    <x v="0"/>
  </r>
  <r>
    <x v="25"/>
    <x v="20"/>
    <x v="0"/>
    <x v="0"/>
    <x v="0"/>
    <n v="23"/>
    <x v="1066"/>
    <n v="57"/>
    <n v="35.479999999999997"/>
    <n v="233.4"/>
    <n v="132"/>
    <n v="19.84"/>
    <x v="749"/>
    <n v="117"/>
    <n v="4.9000000000000004"/>
    <n v="9.1"/>
    <n v="5"/>
    <n v="2.46"/>
    <n v="1"/>
    <x v="0"/>
  </r>
  <r>
    <x v="6"/>
    <x v="126"/>
    <x v="1"/>
    <x v="0"/>
    <x v="1"/>
    <n v="0"/>
    <x v="301"/>
    <n v="53"/>
    <n v="28.63"/>
    <n v="187.5"/>
    <n v="68"/>
    <n v="15.94"/>
    <x v="1492"/>
    <n v="125"/>
    <n v="9.1999999999999993"/>
    <n v="9.8000000000000007"/>
    <n v="3"/>
    <n v="2.65"/>
    <n v="1"/>
    <x v="0"/>
  </r>
  <r>
    <x v="27"/>
    <x v="108"/>
    <x v="0"/>
    <x v="0"/>
    <x v="1"/>
    <n v="0"/>
    <x v="1265"/>
    <n v="69"/>
    <n v="22"/>
    <n v="251.3"/>
    <n v="73"/>
    <n v="21.36"/>
    <x v="1501"/>
    <n v="92"/>
    <n v="7.07"/>
    <n v="10.4"/>
    <n v="3"/>
    <n v="2.81"/>
    <n v="1"/>
    <x v="0"/>
  </r>
  <r>
    <x v="12"/>
    <x v="171"/>
    <x v="2"/>
    <x v="1"/>
    <x v="1"/>
    <n v="0"/>
    <x v="1173"/>
    <n v="94"/>
    <n v="44.35"/>
    <n v="152.80000000000001"/>
    <n v="123"/>
    <n v="12.99"/>
    <x v="4"/>
    <n v="94"/>
    <n v="9.57"/>
    <n v="11.1"/>
    <n v="4"/>
    <n v="3"/>
    <n v="1"/>
    <x v="0"/>
  </r>
  <r>
    <x v="11"/>
    <x v="90"/>
    <x v="0"/>
    <x v="0"/>
    <x v="1"/>
    <n v="0"/>
    <x v="606"/>
    <n v="80"/>
    <n v="45.54"/>
    <n v="145.4"/>
    <n v="143"/>
    <n v="12.36"/>
    <x v="1604"/>
    <n v="119"/>
    <n v="12.3"/>
    <n v="14.9"/>
    <n v="1"/>
    <n v="4.0199999999999996"/>
    <n v="3"/>
    <x v="1"/>
  </r>
  <r>
    <x v="40"/>
    <x v="19"/>
    <x v="0"/>
    <x v="0"/>
    <x v="1"/>
    <n v="0"/>
    <x v="233"/>
    <n v="90"/>
    <n v="29.36"/>
    <n v="344"/>
    <n v="62"/>
    <n v="29.24"/>
    <x v="1605"/>
    <n v="113"/>
    <n v="13.57"/>
    <n v="5.5"/>
    <n v="4"/>
    <n v="1.49"/>
    <n v="0"/>
    <x v="0"/>
  </r>
  <r>
    <x v="8"/>
    <x v="1"/>
    <x v="1"/>
    <x v="1"/>
    <x v="1"/>
    <n v="0"/>
    <x v="501"/>
    <n v="80"/>
    <n v="27.05"/>
    <n v="239.8"/>
    <n v="81"/>
    <n v="20.38"/>
    <x v="40"/>
    <n v="96"/>
    <n v="11.21"/>
    <n v="8.5"/>
    <n v="5"/>
    <n v="2.2999999999999998"/>
    <n v="0"/>
    <x v="0"/>
  </r>
  <r>
    <x v="12"/>
    <x v="171"/>
    <x v="2"/>
    <x v="0"/>
    <x v="1"/>
    <n v="0"/>
    <x v="612"/>
    <n v="138"/>
    <n v="28.36"/>
    <n v="212.4"/>
    <n v="78"/>
    <n v="18.05"/>
    <x v="816"/>
    <n v="70"/>
    <n v="8.76"/>
    <n v="12.4"/>
    <n v="9"/>
    <n v="3.35"/>
    <n v="2"/>
    <x v="0"/>
  </r>
  <r>
    <x v="21"/>
    <x v="40"/>
    <x v="0"/>
    <x v="0"/>
    <x v="0"/>
    <n v="17"/>
    <x v="160"/>
    <n v="89"/>
    <n v="24.77"/>
    <n v="202.9"/>
    <n v="70"/>
    <n v="17.25"/>
    <x v="315"/>
    <n v="92"/>
    <n v="9.56"/>
    <n v="9.5"/>
    <n v="5"/>
    <n v="2.57"/>
    <n v="1"/>
    <x v="0"/>
  </r>
  <r>
    <x v="16"/>
    <x v="29"/>
    <x v="1"/>
    <x v="0"/>
    <x v="1"/>
    <n v="0"/>
    <x v="1265"/>
    <n v="104"/>
    <n v="22"/>
    <n v="199"/>
    <n v="96"/>
    <n v="16.920000000000002"/>
    <x v="231"/>
    <n v="81"/>
    <n v="6.41"/>
    <n v="12.3"/>
    <n v="4"/>
    <n v="3.32"/>
    <n v="1"/>
    <x v="0"/>
  </r>
  <r>
    <x v="9"/>
    <x v="147"/>
    <x v="2"/>
    <x v="0"/>
    <x v="1"/>
    <n v="0"/>
    <x v="317"/>
    <n v="77"/>
    <n v="29.16"/>
    <n v="261"/>
    <n v="107"/>
    <n v="22.19"/>
    <x v="1606"/>
    <n v="72"/>
    <n v="14.8"/>
    <n v="10.199999999999999"/>
    <n v="1"/>
    <n v="2.75"/>
    <n v="0"/>
    <x v="0"/>
  </r>
  <r>
    <x v="10"/>
    <x v="6"/>
    <x v="2"/>
    <x v="0"/>
    <x v="1"/>
    <n v="0"/>
    <x v="599"/>
    <n v="134"/>
    <n v="30.7"/>
    <n v="216.6"/>
    <n v="96"/>
    <n v="18.41"/>
    <x v="1607"/>
    <n v="122"/>
    <n v="4.55"/>
    <n v="10.6"/>
    <n v="6"/>
    <n v="2.86"/>
    <n v="4"/>
    <x v="1"/>
  </r>
  <r>
    <x v="19"/>
    <x v="167"/>
    <x v="2"/>
    <x v="0"/>
    <x v="0"/>
    <n v="33"/>
    <x v="1092"/>
    <n v="133"/>
    <n v="38.369999999999997"/>
    <n v="223.9"/>
    <n v="115"/>
    <n v="19.03"/>
    <x v="990"/>
    <n v="131"/>
    <n v="8.67"/>
    <n v="11.2"/>
    <n v="5"/>
    <n v="3.02"/>
    <n v="3"/>
    <x v="0"/>
  </r>
  <r>
    <x v="26"/>
    <x v="119"/>
    <x v="2"/>
    <x v="0"/>
    <x v="1"/>
    <n v="0"/>
    <x v="151"/>
    <n v="110"/>
    <n v="30.07"/>
    <n v="274.3"/>
    <n v="114"/>
    <n v="23.32"/>
    <x v="1608"/>
    <n v="125"/>
    <n v="5.19"/>
    <n v="11"/>
    <n v="2"/>
    <n v="2.97"/>
    <n v="1"/>
    <x v="0"/>
  </r>
  <r>
    <x v="29"/>
    <x v="61"/>
    <x v="0"/>
    <x v="0"/>
    <x v="1"/>
    <n v="0"/>
    <x v="1679"/>
    <n v="89"/>
    <n v="42.59"/>
    <n v="146.1"/>
    <n v="84"/>
    <n v="12.42"/>
    <x v="332"/>
    <n v="60"/>
    <n v="7.39"/>
    <n v="8.4"/>
    <n v="3"/>
    <n v="2.27"/>
    <n v="1"/>
    <x v="0"/>
  </r>
  <r>
    <x v="34"/>
    <x v="146"/>
    <x v="1"/>
    <x v="0"/>
    <x v="1"/>
    <n v="0"/>
    <x v="1680"/>
    <n v="108"/>
    <n v="48.08"/>
    <n v="246.3"/>
    <n v="89"/>
    <n v="20.94"/>
    <x v="1282"/>
    <n v="96"/>
    <n v="11.54"/>
    <n v="10.3"/>
    <n v="1"/>
    <n v="2.78"/>
    <n v="3"/>
    <x v="1"/>
  </r>
  <r>
    <x v="30"/>
    <x v="75"/>
    <x v="2"/>
    <x v="0"/>
    <x v="1"/>
    <n v="0"/>
    <x v="702"/>
    <n v="90"/>
    <n v="24.24"/>
    <n v="286.8"/>
    <n v="102"/>
    <n v="24.38"/>
    <x v="1368"/>
    <n v="113"/>
    <n v="10"/>
    <n v="14.8"/>
    <n v="3"/>
    <n v="4"/>
    <n v="0"/>
    <x v="0"/>
  </r>
  <r>
    <x v="40"/>
    <x v="162"/>
    <x v="2"/>
    <x v="0"/>
    <x v="1"/>
    <n v="0"/>
    <x v="1072"/>
    <n v="120"/>
    <n v="46.94"/>
    <n v="123.5"/>
    <n v="88"/>
    <n v="10.5"/>
    <x v="376"/>
    <n v="116"/>
    <n v="11.79"/>
    <n v="11.9"/>
    <n v="5"/>
    <n v="3.21"/>
    <n v="1"/>
    <x v="0"/>
  </r>
  <r>
    <x v="21"/>
    <x v="9"/>
    <x v="2"/>
    <x v="0"/>
    <x v="1"/>
    <n v="0"/>
    <x v="1272"/>
    <n v="71"/>
    <n v="26.23"/>
    <n v="262.3"/>
    <n v="105"/>
    <n v="22.3"/>
    <x v="437"/>
    <n v="99"/>
    <n v="10.59"/>
    <n v="13.9"/>
    <n v="4"/>
    <n v="3.75"/>
    <n v="0"/>
    <x v="0"/>
  </r>
  <r>
    <x v="8"/>
    <x v="116"/>
    <x v="1"/>
    <x v="1"/>
    <x v="0"/>
    <n v="35"/>
    <x v="1681"/>
    <n v="88"/>
    <n v="30.77"/>
    <n v="222.5"/>
    <n v="113"/>
    <n v="18.91"/>
    <x v="591"/>
    <n v="103"/>
    <n v="9.8000000000000007"/>
    <n v="11.1"/>
    <n v="3"/>
    <n v="3"/>
    <n v="1"/>
    <x v="0"/>
  </r>
  <r>
    <x v="31"/>
    <x v="34"/>
    <x v="0"/>
    <x v="0"/>
    <x v="1"/>
    <n v="0"/>
    <x v="1682"/>
    <n v="81"/>
    <n v="18.38"/>
    <n v="146.9"/>
    <n v="115"/>
    <n v="12.49"/>
    <x v="183"/>
    <n v="84"/>
    <n v="8.89"/>
    <n v="9"/>
    <n v="7"/>
    <n v="2.4300000000000002"/>
    <n v="1"/>
    <x v="0"/>
  </r>
  <r>
    <x v="48"/>
    <x v="72"/>
    <x v="0"/>
    <x v="0"/>
    <x v="0"/>
    <n v="31"/>
    <x v="1312"/>
    <n v="98"/>
    <n v="42.86"/>
    <n v="215.7"/>
    <n v="149"/>
    <n v="18.329999999999998"/>
    <x v="848"/>
    <n v="117"/>
    <n v="6.11"/>
    <n v="5.0999999999999996"/>
    <n v="4"/>
    <n v="1.38"/>
    <n v="2"/>
    <x v="0"/>
  </r>
  <r>
    <x v="3"/>
    <x v="54"/>
    <x v="2"/>
    <x v="0"/>
    <x v="1"/>
    <n v="0"/>
    <x v="79"/>
    <n v="64"/>
    <n v="27.22"/>
    <n v="208.7"/>
    <n v="123"/>
    <n v="17.739999999999998"/>
    <x v="1238"/>
    <n v="84"/>
    <n v="8.99"/>
    <n v="7.6"/>
    <n v="12"/>
    <n v="2.0499999999999998"/>
    <n v="5"/>
    <x v="1"/>
  </r>
  <r>
    <x v="26"/>
    <x v="55"/>
    <x v="1"/>
    <x v="0"/>
    <x v="1"/>
    <n v="0"/>
    <x v="665"/>
    <n v="82"/>
    <n v="36.99"/>
    <n v="169.4"/>
    <n v="101"/>
    <n v="14.4"/>
    <x v="1140"/>
    <n v="124"/>
    <n v="11.2"/>
    <n v="12.7"/>
    <n v="3"/>
    <n v="3.43"/>
    <n v="0"/>
    <x v="0"/>
  </r>
  <r>
    <x v="10"/>
    <x v="34"/>
    <x v="0"/>
    <x v="0"/>
    <x v="0"/>
    <n v="22"/>
    <x v="259"/>
    <n v="144"/>
    <n v="33.71"/>
    <n v="157.19999999999999"/>
    <n v="96"/>
    <n v="13.36"/>
    <x v="184"/>
    <n v="114"/>
    <n v="8.14"/>
    <n v="11.1"/>
    <n v="4"/>
    <n v="3"/>
    <n v="2"/>
    <x v="0"/>
  </r>
  <r>
    <x v="23"/>
    <x v="168"/>
    <x v="0"/>
    <x v="0"/>
    <x v="0"/>
    <n v="32"/>
    <x v="523"/>
    <n v="97"/>
    <n v="32.35"/>
    <n v="279"/>
    <n v="77"/>
    <n v="23.72"/>
    <x v="1609"/>
    <n v="117"/>
    <n v="6.02"/>
    <n v="8.4"/>
    <n v="3"/>
    <n v="2.27"/>
    <n v="2"/>
    <x v="0"/>
  </r>
  <r>
    <x v="17"/>
    <x v="148"/>
    <x v="1"/>
    <x v="0"/>
    <x v="0"/>
    <n v="23"/>
    <x v="1322"/>
    <n v="63"/>
    <n v="31.4"/>
    <n v="168"/>
    <n v="62"/>
    <n v="14.28"/>
    <x v="1105"/>
    <n v="125"/>
    <n v="7.92"/>
    <n v="8.6999999999999993"/>
    <n v="5"/>
    <n v="2.35"/>
    <n v="1"/>
    <x v="0"/>
  </r>
  <r>
    <x v="41"/>
    <x v="111"/>
    <x v="2"/>
    <x v="0"/>
    <x v="0"/>
    <n v="16"/>
    <x v="495"/>
    <n v="56"/>
    <n v="21.27"/>
    <n v="246.6"/>
    <n v="140"/>
    <n v="20.96"/>
    <x v="1071"/>
    <n v="109"/>
    <n v="10.59"/>
    <n v="12.1"/>
    <n v="2"/>
    <n v="3.27"/>
    <n v="0"/>
    <x v="0"/>
  </r>
  <r>
    <x v="41"/>
    <x v="132"/>
    <x v="2"/>
    <x v="0"/>
    <x v="1"/>
    <n v="0"/>
    <x v="1308"/>
    <n v="100"/>
    <n v="30.82"/>
    <n v="200.5"/>
    <n v="122"/>
    <n v="17.04"/>
    <x v="585"/>
    <n v="99"/>
    <n v="10.210000000000001"/>
    <n v="10.9"/>
    <n v="2"/>
    <n v="2.94"/>
    <n v="1"/>
    <x v="0"/>
  </r>
  <r>
    <x v="30"/>
    <x v="39"/>
    <x v="2"/>
    <x v="1"/>
    <x v="1"/>
    <n v="0"/>
    <x v="1683"/>
    <n v="101"/>
    <n v="16.97"/>
    <n v="253.6"/>
    <n v="83"/>
    <n v="21.56"/>
    <x v="1610"/>
    <n v="75"/>
    <n v="5.0599999999999996"/>
    <n v="7.5"/>
    <n v="6"/>
    <n v="2.0299999999999998"/>
    <n v="0"/>
    <x v="0"/>
  </r>
  <r>
    <x v="24"/>
    <x v="85"/>
    <x v="1"/>
    <x v="0"/>
    <x v="1"/>
    <n v="0"/>
    <x v="619"/>
    <n v="97"/>
    <n v="43.32"/>
    <n v="153.5"/>
    <n v="110"/>
    <n v="13.05"/>
    <x v="182"/>
    <n v="117"/>
    <n v="9.7899999999999991"/>
    <n v="9"/>
    <n v="4"/>
    <n v="2.4300000000000002"/>
    <n v="1"/>
    <x v="0"/>
  </r>
  <r>
    <x v="38"/>
    <x v="8"/>
    <x v="1"/>
    <x v="0"/>
    <x v="1"/>
    <n v="0"/>
    <x v="1684"/>
    <n v="72"/>
    <n v="41.57"/>
    <n v="206.2"/>
    <n v="88"/>
    <n v="17.53"/>
    <x v="1611"/>
    <n v="110"/>
    <n v="13.49"/>
    <n v="7.6"/>
    <n v="1"/>
    <n v="2.0499999999999998"/>
    <n v="5"/>
    <x v="1"/>
  </r>
  <r>
    <x v="0"/>
    <x v="54"/>
    <x v="1"/>
    <x v="0"/>
    <x v="1"/>
    <n v="0"/>
    <x v="588"/>
    <n v="74"/>
    <n v="28.51"/>
    <n v="179.9"/>
    <n v="98"/>
    <n v="15.29"/>
    <x v="787"/>
    <n v="73"/>
    <n v="7.49"/>
    <n v="10.9"/>
    <n v="2"/>
    <n v="2.94"/>
    <n v="1"/>
    <x v="0"/>
  </r>
  <r>
    <x v="4"/>
    <x v="1"/>
    <x v="2"/>
    <x v="0"/>
    <x v="1"/>
    <n v="0"/>
    <x v="1685"/>
    <n v="121"/>
    <n v="13.52"/>
    <n v="164.1"/>
    <n v="86"/>
    <n v="13.95"/>
    <x v="1612"/>
    <n v="108"/>
    <n v="5.48"/>
    <n v="11.7"/>
    <n v="7"/>
    <n v="3.16"/>
    <n v="2"/>
    <x v="0"/>
  </r>
  <r>
    <x v="12"/>
    <x v="11"/>
    <x v="1"/>
    <x v="0"/>
    <x v="1"/>
    <n v="0"/>
    <x v="699"/>
    <n v="94"/>
    <n v="22.61"/>
    <n v="196.6"/>
    <n v="126"/>
    <n v="16.71"/>
    <x v="330"/>
    <n v="128"/>
    <n v="8.15"/>
    <n v="9.9"/>
    <n v="3"/>
    <n v="2.67"/>
    <n v="4"/>
    <x v="1"/>
  </r>
  <r>
    <x v="34"/>
    <x v="98"/>
    <x v="1"/>
    <x v="0"/>
    <x v="1"/>
    <n v="0"/>
    <x v="1686"/>
    <n v="113"/>
    <n v="50.52"/>
    <n v="188.8"/>
    <n v="114"/>
    <n v="16.05"/>
    <x v="882"/>
    <n v="100"/>
    <n v="8.5"/>
    <n v="12.4"/>
    <n v="6"/>
    <n v="3.35"/>
    <n v="1"/>
    <x v="1"/>
  </r>
  <r>
    <x v="11"/>
    <x v="2"/>
    <x v="0"/>
    <x v="0"/>
    <x v="1"/>
    <n v="0"/>
    <x v="560"/>
    <n v="72"/>
    <n v="36.53"/>
    <n v="197.7"/>
    <n v="92"/>
    <n v="16.8"/>
    <x v="1508"/>
    <n v="79"/>
    <n v="6.89"/>
    <n v="11.9"/>
    <n v="2"/>
    <n v="3.21"/>
    <n v="2"/>
    <x v="0"/>
  </r>
  <r>
    <x v="1"/>
    <x v="171"/>
    <x v="1"/>
    <x v="0"/>
    <x v="1"/>
    <n v="0"/>
    <x v="1687"/>
    <n v="99"/>
    <n v="45.88"/>
    <n v="37.799999999999997"/>
    <n v="76"/>
    <n v="3.21"/>
    <x v="47"/>
    <n v="139"/>
    <n v="7.5"/>
    <n v="13.8"/>
    <n v="1"/>
    <n v="3.73"/>
    <n v="1"/>
    <x v="0"/>
  </r>
  <r>
    <x v="36"/>
    <x v="101"/>
    <x v="0"/>
    <x v="0"/>
    <x v="1"/>
    <n v="0"/>
    <x v="1499"/>
    <n v="102"/>
    <n v="24.45"/>
    <n v="199.6"/>
    <n v="124"/>
    <n v="16.97"/>
    <x v="1613"/>
    <n v="65"/>
    <n v="8"/>
    <n v="7.8"/>
    <n v="4"/>
    <n v="2.11"/>
    <n v="1"/>
    <x v="0"/>
  </r>
  <r>
    <x v="12"/>
    <x v="106"/>
    <x v="0"/>
    <x v="0"/>
    <x v="1"/>
    <n v="0"/>
    <x v="1688"/>
    <n v="122"/>
    <n v="22.47"/>
    <n v="169.9"/>
    <n v="101"/>
    <n v="14.44"/>
    <x v="1614"/>
    <n v="123"/>
    <n v="6.75"/>
    <n v="12.9"/>
    <n v="11"/>
    <n v="3.48"/>
    <n v="3"/>
    <x v="1"/>
  </r>
  <r>
    <x v="4"/>
    <x v="37"/>
    <x v="1"/>
    <x v="0"/>
    <x v="1"/>
    <n v="0"/>
    <x v="618"/>
    <n v="117"/>
    <n v="27.68"/>
    <n v="163.19999999999999"/>
    <n v="121"/>
    <n v="13.87"/>
    <x v="1575"/>
    <n v="140"/>
    <n v="10.91"/>
    <n v="14.2"/>
    <n v="2"/>
    <n v="3.83"/>
    <n v="1"/>
    <x v="0"/>
  </r>
  <r>
    <x v="1"/>
    <x v="126"/>
    <x v="1"/>
    <x v="0"/>
    <x v="1"/>
    <n v="0"/>
    <x v="1689"/>
    <n v="95"/>
    <n v="59.76"/>
    <n v="206.8"/>
    <n v="108"/>
    <n v="17.579999999999998"/>
    <x v="1615"/>
    <n v="146"/>
    <n v="12.41"/>
    <n v="11.9"/>
    <n v="4"/>
    <n v="3.21"/>
    <n v="1"/>
    <x v="1"/>
  </r>
  <r>
    <x v="33"/>
    <x v="47"/>
    <x v="0"/>
    <x v="0"/>
    <x v="1"/>
    <n v="0"/>
    <x v="1075"/>
    <n v="96"/>
    <n v="28.19"/>
    <n v="132"/>
    <n v="105"/>
    <n v="11.22"/>
    <x v="1616"/>
    <n v="62"/>
    <n v="14.54"/>
    <n v="10.7"/>
    <n v="6"/>
    <n v="2.89"/>
    <n v="0"/>
    <x v="0"/>
  </r>
  <r>
    <x v="40"/>
    <x v="50"/>
    <x v="0"/>
    <x v="0"/>
    <x v="0"/>
    <n v="24"/>
    <x v="1071"/>
    <n v="108"/>
    <n v="33.270000000000003"/>
    <n v="208.8"/>
    <n v="110"/>
    <n v="17.75"/>
    <x v="1504"/>
    <n v="84"/>
    <n v="7.97"/>
    <n v="11.7"/>
    <n v="2"/>
    <n v="3.16"/>
    <n v="2"/>
    <x v="0"/>
  </r>
  <r>
    <x v="49"/>
    <x v="73"/>
    <x v="1"/>
    <x v="0"/>
    <x v="1"/>
    <n v="0"/>
    <x v="1102"/>
    <n v="100"/>
    <n v="42.6"/>
    <n v="41.7"/>
    <n v="94"/>
    <n v="3.54"/>
    <x v="572"/>
    <n v="100"/>
    <n v="8.3800000000000008"/>
    <n v="9.6999999999999993"/>
    <n v="6"/>
    <n v="2.62"/>
    <n v="2"/>
    <x v="0"/>
  </r>
  <r>
    <x v="11"/>
    <x v="90"/>
    <x v="2"/>
    <x v="0"/>
    <x v="1"/>
    <n v="0"/>
    <x v="774"/>
    <n v="112"/>
    <n v="24.12"/>
    <n v="166.2"/>
    <n v="94"/>
    <n v="14.13"/>
    <x v="364"/>
    <n v="77"/>
    <n v="10.06"/>
    <n v="9.1999999999999993"/>
    <n v="6"/>
    <n v="2.48"/>
    <n v="1"/>
    <x v="0"/>
  </r>
  <r>
    <x v="0"/>
    <x v="135"/>
    <x v="2"/>
    <x v="0"/>
    <x v="1"/>
    <n v="0"/>
    <x v="1584"/>
    <n v="80"/>
    <n v="28.65"/>
    <n v="203.9"/>
    <n v="119"/>
    <n v="17.329999999999998"/>
    <x v="1154"/>
    <n v="126"/>
    <n v="8.9600000000000009"/>
    <n v="8.1"/>
    <n v="2"/>
    <n v="2.19"/>
    <n v="1"/>
    <x v="0"/>
  </r>
  <r>
    <x v="47"/>
    <x v="124"/>
    <x v="0"/>
    <x v="0"/>
    <x v="0"/>
    <n v="19"/>
    <x v="1690"/>
    <n v="88"/>
    <n v="21.69"/>
    <n v="235.2"/>
    <n v="82"/>
    <n v="19.989999999999998"/>
    <x v="329"/>
    <n v="87"/>
    <n v="8.7799999999999994"/>
    <n v="10.1"/>
    <n v="3"/>
    <n v="2.73"/>
    <n v="0"/>
    <x v="0"/>
  </r>
  <r>
    <x v="47"/>
    <x v="115"/>
    <x v="1"/>
    <x v="0"/>
    <x v="1"/>
    <n v="0"/>
    <x v="1291"/>
    <n v="111"/>
    <n v="33.520000000000003"/>
    <n v="168.1"/>
    <n v="78"/>
    <n v="14.29"/>
    <x v="1531"/>
    <n v="84"/>
    <n v="9.44"/>
    <n v="4.2"/>
    <n v="2"/>
    <n v="1.1299999999999999"/>
    <n v="1"/>
    <x v="0"/>
  </r>
  <r>
    <x v="34"/>
    <x v="21"/>
    <x v="0"/>
    <x v="0"/>
    <x v="0"/>
    <n v="28"/>
    <x v="383"/>
    <n v="98"/>
    <n v="36.96"/>
    <n v="246.2"/>
    <n v="120"/>
    <n v="20.93"/>
    <x v="1617"/>
    <n v="92"/>
    <n v="5.72"/>
    <n v="7.5"/>
    <n v="8"/>
    <n v="2.0299999999999998"/>
    <n v="1"/>
    <x v="0"/>
  </r>
  <r>
    <x v="1"/>
    <x v="37"/>
    <x v="0"/>
    <x v="1"/>
    <x v="1"/>
    <n v="0"/>
    <x v="314"/>
    <n v="91"/>
    <n v="16.52"/>
    <n v="243.7"/>
    <n v="93"/>
    <n v="20.71"/>
    <x v="1232"/>
    <n v="116"/>
    <n v="10.58"/>
    <n v="10.1"/>
    <n v="2"/>
    <n v="2.73"/>
    <n v="1"/>
    <x v="1"/>
  </r>
  <r>
    <x v="26"/>
    <x v="18"/>
    <x v="0"/>
    <x v="0"/>
    <x v="0"/>
    <n v="23"/>
    <x v="751"/>
    <n v="91"/>
    <n v="14.91"/>
    <n v="218.3"/>
    <n v="118"/>
    <n v="18.559999999999999"/>
    <x v="200"/>
    <n v="87"/>
    <n v="7.79"/>
    <n v="12.3"/>
    <n v="4"/>
    <n v="3.32"/>
    <n v="1"/>
    <x v="0"/>
  </r>
  <r>
    <x v="6"/>
    <x v="115"/>
    <x v="0"/>
    <x v="0"/>
    <x v="0"/>
    <n v="32"/>
    <x v="809"/>
    <n v="75"/>
    <n v="31.69"/>
    <n v="206.9"/>
    <n v="92"/>
    <n v="17.59"/>
    <x v="1448"/>
    <n v="80"/>
    <n v="6.78"/>
    <n v="12.1"/>
    <n v="2"/>
    <n v="3.27"/>
    <n v="1"/>
    <x v="0"/>
  </r>
  <r>
    <x v="43"/>
    <x v="9"/>
    <x v="0"/>
    <x v="0"/>
    <x v="1"/>
    <n v="0"/>
    <x v="172"/>
    <n v="110"/>
    <n v="30.6"/>
    <n v="212.9"/>
    <n v="100"/>
    <n v="18.100000000000001"/>
    <x v="727"/>
    <n v="95"/>
    <n v="8.1999999999999993"/>
    <n v="11.8"/>
    <n v="10"/>
    <n v="3.19"/>
    <n v="0"/>
    <x v="0"/>
  </r>
  <r>
    <x v="19"/>
    <x v="98"/>
    <x v="1"/>
    <x v="0"/>
    <x v="1"/>
    <n v="0"/>
    <x v="150"/>
    <n v="92"/>
    <n v="39.51"/>
    <n v="191"/>
    <n v="68"/>
    <n v="16.239999999999998"/>
    <x v="1618"/>
    <n v="138"/>
    <n v="9.58"/>
    <n v="7.7"/>
    <n v="4"/>
    <n v="2.08"/>
    <n v="1"/>
    <x v="0"/>
  </r>
  <r>
    <x v="41"/>
    <x v="146"/>
    <x v="0"/>
    <x v="0"/>
    <x v="1"/>
    <n v="0"/>
    <x v="294"/>
    <n v="119"/>
    <n v="25.77"/>
    <n v="198.1"/>
    <n v="93"/>
    <n v="16.84"/>
    <x v="341"/>
    <n v="91"/>
    <n v="7.8"/>
    <n v="11.6"/>
    <n v="3"/>
    <n v="3.13"/>
    <n v="3"/>
    <x v="0"/>
  </r>
  <r>
    <x v="5"/>
    <x v="139"/>
    <x v="2"/>
    <x v="0"/>
    <x v="1"/>
    <n v="0"/>
    <x v="1106"/>
    <n v="81"/>
    <n v="29.27"/>
    <n v="214.9"/>
    <n v="123"/>
    <n v="18.27"/>
    <x v="781"/>
    <n v="90"/>
    <n v="8.2899999999999991"/>
    <n v="11.1"/>
    <n v="6"/>
    <n v="3"/>
    <n v="3"/>
    <x v="0"/>
  </r>
  <r>
    <x v="26"/>
    <x v="23"/>
    <x v="1"/>
    <x v="0"/>
    <x v="1"/>
    <n v="0"/>
    <x v="1173"/>
    <n v="88"/>
    <n v="44.35"/>
    <n v="174.2"/>
    <n v="103"/>
    <n v="14.81"/>
    <x v="683"/>
    <n v="98"/>
    <n v="11.83"/>
    <n v="10.6"/>
    <n v="4"/>
    <n v="2.86"/>
    <n v="1"/>
    <x v="0"/>
  </r>
  <r>
    <x v="21"/>
    <x v="126"/>
    <x v="0"/>
    <x v="0"/>
    <x v="1"/>
    <n v="0"/>
    <x v="280"/>
    <n v="109"/>
    <n v="21.15"/>
    <n v="196.1"/>
    <n v="119"/>
    <n v="16.670000000000002"/>
    <x v="1291"/>
    <n v="89"/>
    <n v="7.47"/>
    <n v="10.199999999999999"/>
    <n v="4"/>
    <n v="2.75"/>
    <n v="2"/>
    <x v="0"/>
  </r>
  <r>
    <x v="20"/>
    <x v="17"/>
    <x v="2"/>
    <x v="0"/>
    <x v="1"/>
    <n v="0"/>
    <x v="1276"/>
    <n v="101"/>
    <n v="21.56"/>
    <n v="144.1"/>
    <n v="105"/>
    <n v="12.25"/>
    <x v="899"/>
    <n v="117"/>
    <n v="11.23"/>
    <n v="11.4"/>
    <n v="8"/>
    <n v="3.08"/>
    <n v="2"/>
    <x v="0"/>
  </r>
  <r>
    <x v="6"/>
    <x v="17"/>
    <x v="2"/>
    <x v="0"/>
    <x v="1"/>
    <n v="0"/>
    <x v="1283"/>
    <n v="107"/>
    <n v="18.7"/>
    <n v="181.9"/>
    <n v="85"/>
    <n v="15.46"/>
    <x v="140"/>
    <n v="94"/>
    <n v="9.36"/>
    <n v="11.7"/>
    <n v="3"/>
    <n v="3.16"/>
    <n v="1"/>
    <x v="0"/>
  </r>
  <r>
    <x v="30"/>
    <x v="206"/>
    <x v="1"/>
    <x v="0"/>
    <x v="1"/>
    <n v="0"/>
    <x v="1536"/>
    <n v="92"/>
    <n v="39.29"/>
    <n v="182.4"/>
    <n v="93"/>
    <n v="15.5"/>
    <x v="382"/>
    <n v="89"/>
    <n v="10.220000000000001"/>
    <n v="9.8000000000000007"/>
    <n v="5"/>
    <n v="2.65"/>
    <n v="4"/>
    <x v="0"/>
  </r>
  <r>
    <x v="20"/>
    <x v="42"/>
    <x v="0"/>
    <x v="0"/>
    <x v="1"/>
    <n v="0"/>
    <x v="503"/>
    <n v="74"/>
    <n v="31.86"/>
    <n v="144.6"/>
    <n v="142"/>
    <n v="12.29"/>
    <x v="1619"/>
    <n v="102"/>
    <n v="10.61"/>
    <n v="10.199999999999999"/>
    <n v="1"/>
    <n v="2.75"/>
    <n v="1"/>
    <x v="0"/>
  </r>
  <r>
    <x v="39"/>
    <x v="20"/>
    <x v="0"/>
    <x v="0"/>
    <x v="1"/>
    <n v="0"/>
    <x v="750"/>
    <n v="114"/>
    <n v="28.29"/>
    <n v="76.8"/>
    <n v="119"/>
    <n v="6.53"/>
    <x v="167"/>
    <n v="77"/>
    <n v="11.7"/>
    <n v="10.9"/>
    <n v="3"/>
    <n v="2.94"/>
    <n v="3"/>
    <x v="0"/>
  </r>
  <r>
    <x v="24"/>
    <x v="102"/>
    <x v="1"/>
    <x v="0"/>
    <x v="1"/>
    <n v="0"/>
    <x v="1310"/>
    <n v="85"/>
    <n v="24.11"/>
    <n v="191.3"/>
    <n v="101"/>
    <n v="16.260000000000002"/>
    <x v="880"/>
    <n v="126"/>
    <n v="6.01"/>
    <n v="10.9"/>
    <n v="3"/>
    <n v="2.94"/>
    <n v="1"/>
    <x v="0"/>
  </r>
  <r>
    <x v="46"/>
    <x v="203"/>
    <x v="1"/>
    <x v="1"/>
    <x v="0"/>
    <n v="35"/>
    <x v="297"/>
    <n v="95"/>
    <n v="27.12"/>
    <n v="140.69999999999999"/>
    <n v="100"/>
    <n v="11.96"/>
    <x v="676"/>
    <n v="99"/>
    <n v="7.93"/>
    <n v="5.4"/>
    <n v="4"/>
    <n v="1.46"/>
    <n v="5"/>
    <x v="1"/>
  </r>
  <r>
    <x v="23"/>
    <x v="108"/>
    <x v="0"/>
    <x v="0"/>
    <x v="1"/>
    <n v="0"/>
    <x v="220"/>
    <n v="124"/>
    <n v="37.21"/>
    <n v="237.5"/>
    <n v="99"/>
    <n v="20.190000000000001"/>
    <x v="732"/>
    <n v="52"/>
    <n v="8.5399999999999991"/>
    <n v="11"/>
    <n v="6"/>
    <n v="2.97"/>
    <n v="2"/>
    <x v="0"/>
  </r>
  <r>
    <x v="3"/>
    <x v="19"/>
    <x v="0"/>
    <x v="0"/>
    <x v="1"/>
    <n v="0"/>
    <x v="253"/>
    <n v="101"/>
    <n v="23.58"/>
    <n v="257.5"/>
    <n v="85"/>
    <n v="21.89"/>
    <x v="855"/>
    <n v="92"/>
    <n v="7.45"/>
    <n v="7.8"/>
    <n v="1"/>
    <n v="2.11"/>
    <n v="2"/>
    <x v="0"/>
  </r>
  <r>
    <x v="50"/>
    <x v="6"/>
    <x v="0"/>
    <x v="1"/>
    <x v="1"/>
    <n v="0"/>
    <x v="1527"/>
    <n v="101"/>
    <n v="26.88"/>
    <n v="315.10000000000002"/>
    <n v="96"/>
    <n v="26.78"/>
    <x v="1105"/>
    <n v="108"/>
    <n v="7.92"/>
    <n v="13.9"/>
    <n v="2"/>
    <n v="3.75"/>
    <n v="3"/>
    <x v="1"/>
  </r>
  <r>
    <x v="1"/>
    <x v="8"/>
    <x v="0"/>
    <x v="0"/>
    <x v="1"/>
    <n v="0"/>
    <x v="1691"/>
    <n v="138"/>
    <n v="16.64"/>
    <n v="173"/>
    <n v="102"/>
    <n v="14.71"/>
    <x v="1253"/>
    <n v="92"/>
    <n v="11.8"/>
    <n v="9.1999999999999993"/>
    <n v="4"/>
    <n v="2.48"/>
    <n v="1"/>
    <x v="0"/>
  </r>
  <r>
    <x v="21"/>
    <x v="100"/>
    <x v="2"/>
    <x v="0"/>
    <x v="1"/>
    <n v="0"/>
    <x v="1497"/>
    <n v="105"/>
    <n v="17.600000000000001"/>
    <n v="174.1"/>
    <n v="103"/>
    <n v="14.8"/>
    <x v="710"/>
    <n v="95"/>
    <n v="11.17"/>
    <n v="11.7"/>
    <n v="2"/>
    <n v="3.16"/>
    <n v="5"/>
    <x v="1"/>
  </r>
  <r>
    <x v="1"/>
    <x v="113"/>
    <x v="1"/>
    <x v="0"/>
    <x v="1"/>
    <n v="0"/>
    <x v="376"/>
    <n v="113"/>
    <n v="35.07"/>
    <n v="223.5"/>
    <n v="97"/>
    <n v="19"/>
    <x v="546"/>
    <n v="119"/>
    <n v="10.54"/>
    <n v="8.1"/>
    <n v="6"/>
    <n v="2.19"/>
    <n v="2"/>
    <x v="0"/>
  </r>
  <r>
    <x v="15"/>
    <x v="76"/>
    <x v="0"/>
    <x v="0"/>
    <x v="0"/>
    <n v="24"/>
    <x v="731"/>
    <n v="121"/>
    <n v="35.96"/>
    <n v="183.9"/>
    <n v="115"/>
    <n v="15.63"/>
    <x v="572"/>
    <n v="103"/>
    <n v="8.3800000000000008"/>
    <n v="13.5"/>
    <n v="1"/>
    <n v="3.65"/>
    <n v="3"/>
    <x v="0"/>
  </r>
  <r>
    <x v="19"/>
    <x v="93"/>
    <x v="2"/>
    <x v="0"/>
    <x v="1"/>
    <n v="0"/>
    <x v="1514"/>
    <n v="96"/>
    <n v="21.25"/>
    <n v="294.5"/>
    <n v="114"/>
    <n v="25.03"/>
    <x v="765"/>
    <n v="75"/>
    <n v="9.26"/>
    <n v="10.199999999999999"/>
    <n v="4"/>
    <n v="2.75"/>
    <n v="1"/>
    <x v="1"/>
  </r>
  <r>
    <x v="14"/>
    <x v="106"/>
    <x v="1"/>
    <x v="0"/>
    <x v="0"/>
    <n v="41"/>
    <x v="402"/>
    <n v="127"/>
    <n v="24.02"/>
    <n v="152"/>
    <n v="96"/>
    <n v="12.92"/>
    <x v="900"/>
    <n v="114"/>
    <n v="9.85"/>
    <n v="8.1"/>
    <n v="3"/>
    <n v="2.19"/>
    <n v="3"/>
    <x v="0"/>
  </r>
  <r>
    <x v="3"/>
    <x v="43"/>
    <x v="0"/>
    <x v="0"/>
    <x v="1"/>
    <n v="0"/>
    <x v="199"/>
    <n v="94"/>
    <n v="20.23"/>
    <n v="144.30000000000001"/>
    <n v="110"/>
    <n v="12.27"/>
    <x v="1238"/>
    <n v="65"/>
    <n v="8.99"/>
    <n v="8.8000000000000007"/>
    <n v="5"/>
    <n v="2.38"/>
    <n v="2"/>
    <x v="0"/>
  </r>
  <r>
    <x v="12"/>
    <x v="0"/>
    <x v="0"/>
    <x v="0"/>
    <x v="1"/>
    <n v="0"/>
    <x v="1692"/>
    <n v="81"/>
    <n v="44.3"/>
    <n v="246.1"/>
    <n v="116"/>
    <n v="20.92"/>
    <x v="867"/>
    <n v="117"/>
    <n v="10.95"/>
    <n v="12.8"/>
    <n v="9"/>
    <n v="3.46"/>
    <n v="0"/>
    <x v="1"/>
  </r>
  <r>
    <x v="14"/>
    <x v="77"/>
    <x v="0"/>
    <x v="0"/>
    <x v="1"/>
    <n v="0"/>
    <x v="1144"/>
    <n v="128"/>
    <n v="25.36"/>
    <n v="112.8"/>
    <n v="101"/>
    <n v="9.59"/>
    <x v="252"/>
    <n v="111"/>
    <n v="7.03"/>
    <n v="12.2"/>
    <n v="4"/>
    <n v="3.29"/>
    <n v="1"/>
    <x v="0"/>
  </r>
  <r>
    <x v="29"/>
    <x v="186"/>
    <x v="0"/>
    <x v="0"/>
    <x v="1"/>
    <n v="0"/>
    <x v="1096"/>
    <n v="109"/>
    <n v="27.83"/>
    <n v="207.3"/>
    <n v="88"/>
    <n v="17.62"/>
    <x v="1310"/>
    <n v="101"/>
    <n v="11.98"/>
    <n v="10.4"/>
    <n v="2"/>
    <n v="2.81"/>
    <n v="1"/>
    <x v="0"/>
  </r>
  <r>
    <x v="11"/>
    <x v="14"/>
    <x v="0"/>
    <x v="0"/>
    <x v="1"/>
    <n v="0"/>
    <x v="173"/>
    <n v="109"/>
    <n v="37.909999999999997"/>
    <n v="218.7"/>
    <n v="97"/>
    <n v="18.59"/>
    <x v="1120"/>
    <n v="126"/>
    <n v="6.24"/>
    <n v="11.6"/>
    <n v="8"/>
    <n v="3.13"/>
    <n v="2"/>
    <x v="0"/>
  </r>
  <r>
    <x v="41"/>
    <x v="85"/>
    <x v="1"/>
    <x v="0"/>
    <x v="1"/>
    <n v="0"/>
    <x v="1359"/>
    <n v="115"/>
    <n v="34.03"/>
    <n v="268.8"/>
    <n v="109"/>
    <n v="22.85"/>
    <x v="1069"/>
    <n v="102"/>
    <n v="8.34"/>
    <n v="12.8"/>
    <n v="2"/>
    <n v="3.46"/>
    <n v="3"/>
    <x v="0"/>
  </r>
  <r>
    <x v="36"/>
    <x v="90"/>
    <x v="0"/>
    <x v="0"/>
    <x v="1"/>
    <n v="0"/>
    <x v="59"/>
    <n v="59"/>
    <n v="42.26"/>
    <n v="199.1"/>
    <n v="126"/>
    <n v="16.920000000000002"/>
    <x v="1610"/>
    <n v="117"/>
    <n v="5.0599999999999996"/>
    <n v="6.5"/>
    <n v="3"/>
    <n v="1.76"/>
    <n v="2"/>
    <x v="0"/>
  </r>
  <r>
    <x v="47"/>
    <x v="69"/>
    <x v="0"/>
    <x v="0"/>
    <x v="0"/>
    <n v="26"/>
    <x v="632"/>
    <n v="80"/>
    <n v="36.409999999999997"/>
    <n v="253"/>
    <n v="152"/>
    <n v="21.51"/>
    <x v="1620"/>
    <n v="109"/>
    <n v="7.04"/>
    <n v="10.3"/>
    <n v="2"/>
    <n v="2.78"/>
    <n v="2"/>
    <x v="0"/>
  </r>
  <r>
    <x v="5"/>
    <x v="155"/>
    <x v="0"/>
    <x v="0"/>
    <x v="1"/>
    <n v="0"/>
    <x v="1693"/>
    <n v="128"/>
    <n v="41.75"/>
    <n v="173"/>
    <n v="101"/>
    <n v="14.71"/>
    <x v="1509"/>
    <n v="118"/>
    <n v="5.03"/>
    <n v="14.2"/>
    <n v="7"/>
    <n v="3.83"/>
    <n v="2"/>
    <x v="0"/>
  </r>
  <r>
    <x v="46"/>
    <x v="35"/>
    <x v="1"/>
    <x v="0"/>
    <x v="1"/>
    <n v="0"/>
    <x v="1694"/>
    <n v="85"/>
    <n v="40.56"/>
    <n v="203.3"/>
    <n v="75"/>
    <n v="17.28"/>
    <x v="155"/>
    <n v="127"/>
    <n v="8.1199999999999992"/>
    <n v="16.2"/>
    <n v="8"/>
    <n v="4.37"/>
    <n v="0"/>
    <x v="0"/>
  </r>
  <r>
    <x v="28"/>
    <x v="65"/>
    <x v="2"/>
    <x v="1"/>
    <x v="1"/>
    <n v="0"/>
    <x v="1427"/>
    <n v="97"/>
    <n v="14.64"/>
    <n v="227.9"/>
    <n v="101"/>
    <n v="19.37"/>
    <x v="1414"/>
    <n v="102"/>
    <n v="10.16"/>
    <n v="9.1"/>
    <n v="3"/>
    <n v="2.46"/>
    <n v="3"/>
    <x v="0"/>
  </r>
  <r>
    <x v="42"/>
    <x v="134"/>
    <x v="0"/>
    <x v="0"/>
    <x v="1"/>
    <n v="0"/>
    <x v="0"/>
    <n v="94"/>
    <n v="27.47"/>
    <n v="187.5"/>
    <n v="110"/>
    <n v="15.94"/>
    <x v="97"/>
    <n v="71"/>
    <n v="9.94"/>
    <n v="10.3"/>
    <n v="7"/>
    <n v="2.78"/>
    <n v="2"/>
    <x v="0"/>
  </r>
  <r>
    <x v="29"/>
    <x v="36"/>
    <x v="0"/>
    <x v="0"/>
    <x v="1"/>
    <n v="0"/>
    <x v="1695"/>
    <n v="80"/>
    <n v="43.84"/>
    <n v="220.7"/>
    <n v="82"/>
    <n v="18.760000000000002"/>
    <x v="1621"/>
    <n v="70"/>
    <n v="10.14"/>
    <n v="16.8"/>
    <n v="3"/>
    <n v="4.54"/>
    <n v="2"/>
    <x v="1"/>
  </r>
  <r>
    <x v="45"/>
    <x v="113"/>
    <x v="0"/>
    <x v="0"/>
    <x v="1"/>
    <n v="0"/>
    <x v="971"/>
    <n v="127"/>
    <n v="35.56"/>
    <n v="165.3"/>
    <n v="93"/>
    <n v="14.05"/>
    <x v="733"/>
    <n v="98"/>
    <n v="8.86"/>
    <n v="10.6"/>
    <n v="8"/>
    <n v="2.86"/>
    <n v="3"/>
    <x v="0"/>
  </r>
  <r>
    <x v="8"/>
    <x v="53"/>
    <x v="2"/>
    <x v="0"/>
    <x v="0"/>
    <n v="19"/>
    <x v="289"/>
    <n v="57"/>
    <n v="36.380000000000003"/>
    <n v="245.3"/>
    <n v="105"/>
    <n v="20.85"/>
    <x v="1427"/>
    <n v="68"/>
    <n v="9.25"/>
    <n v="10.3"/>
    <n v="2"/>
    <n v="2.78"/>
    <n v="1"/>
    <x v="0"/>
  </r>
  <r>
    <x v="26"/>
    <x v="66"/>
    <x v="0"/>
    <x v="0"/>
    <x v="0"/>
    <n v="21"/>
    <x v="296"/>
    <n v="104"/>
    <n v="33.32"/>
    <n v="194.7"/>
    <n v="73"/>
    <n v="16.55"/>
    <x v="426"/>
    <n v="92"/>
    <n v="6.79"/>
    <n v="9.6"/>
    <n v="4"/>
    <n v="2.59"/>
    <n v="0"/>
    <x v="0"/>
  </r>
  <r>
    <x v="10"/>
    <x v="15"/>
    <x v="0"/>
    <x v="0"/>
    <x v="0"/>
    <n v="33"/>
    <x v="1583"/>
    <n v="112"/>
    <n v="22.07"/>
    <n v="225.3"/>
    <n v="96"/>
    <n v="19.149999999999999"/>
    <x v="1548"/>
    <n v="104"/>
    <n v="11.81"/>
    <n v="8.6"/>
    <n v="3"/>
    <n v="2.3199999999999998"/>
    <n v="1"/>
    <x v="0"/>
  </r>
  <r>
    <x v="6"/>
    <x v="108"/>
    <x v="1"/>
    <x v="0"/>
    <x v="1"/>
    <n v="0"/>
    <x v="1224"/>
    <n v="96"/>
    <n v="40.65"/>
    <n v="180.1"/>
    <n v="110"/>
    <n v="15.31"/>
    <x v="126"/>
    <n v="112"/>
    <n v="11.66"/>
    <n v="14"/>
    <n v="2"/>
    <n v="3.78"/>
    <n v="0"/>
    <x v="0"/>
  </r>
  <r>
    <x v="47"/>
    <x v="146"/>
    <x v="2"/>
    <x v="0"/>
    <x v="1"/>
    <n v="0"/>
    <x v="39"/>
    <n v="80"/>
    <n v="22.64"/>
    <n v="144.19999999999999"/>
    <n v="98"/>
    <n v="12.26"/>
    <x v="1622"/>
    <n v="102"/>
    <n v="11.75"/>
    <n v="12"/>
    <n v="3"/>
    <n v="3.24"/>
    <n v="3"/>
    <x v="1"/>
  </r>
  <r>
    <x v="27"/>
    <x v="126"/>
    <x v="1"/>
    <x v="0"/>
    <x v="1"/>
    <n v="0"/>
    <x v="1457"/>
    <n v="34"/>
    <n v="23.07"/>
    <n v="243"/>
    <n v="99"/>
    <n v="20.66"/>
    <x v="327"/>
    <n v="115"/>
    <n v="9.42"/>
    <n v="12.2"/>
    <n v="8"/>
    <n v="3.29"/>
    <n v="1"/>
    <x v="0"/>
  </r>
  <r>
    <x v="35"/>
    <x v="64"/>
    <x v="0"/>
    <x v="0"/>
    <x v="0"/>
    <n v="31"/>
    <x v="419"/>
    <n v="117"/>
    <n v="35.869999999999997"/>
    <n v="238.7"/>
    <n v="77"/>
    <n v="20.29"/>
    <x v="539"/>
    <n v="99"/>
    <n v="8.3000000000000007"/>
    <n v="14"/>
    <n v="8"/>
    <n v="3.78"/>
    <n v="1"/>
    <x v="0"/>
  </r>
  <r>
    <x v="14"/>
    <x v="11"/>
    <x v="2"/>
    <x v="0"/>
    <x v="1"/>
    <n v="0"/>
    <x v="1316"/>
    <n v="93"/>
    <n v="22.98"/>
    <n v="285.89999999999998"/>
    <n v="123"/>
    <n v="24.3"/>
    <x v="702"/>
    <n v="112"/>
    <n v="10.26"/>
    <n v="10"/>
    <n v="2"/>
    <n v="2.7"/>
    <n v="3"/>
    <x v="0"/>
  </r>
  <r>
    <x v="5"/>
    <x v="72"/>
    <x v="1"/>
    <x v="0"/>
    <x v="1"/>
    <n v="0"/>
    <x v="1513"/>
    <n v="126"/>
    <n v="23.94"/>
    <n v="212.5"/>
    <n v="115"/>
    <n v="18.059999999999999"/>
    <x v="1385"/>
    <n v="79"/>
    <n v="6.38"/>
    <n v="6.4"/>
    <n v="5"/>
    <n v="1.73"/>
    <n v="4"/>
    <x v="1"/>
  </r>
  <r>
    <x v="43"/>
    <x v="171"/>
    <x v="2"/>
    <x v="0"/>
    <x v="1"/>
    <n v="0"/>
    <x v="43"/>
    <n v="103"/>
    <n v="27.23"/>
    <n v="159.80000000000001"/>
    <n v="116"/>
    <n v="13.58"/>
    <x v="633"/>
    <n v="87"/>
    <n v="11.51"/>
    <n v="12.9"/>
    <n v="3"/>
    <n v="3.48"/>
    <n v="1"/>
    <x v="0"/>
  </r>
  <r>
    <x v="24"/>
    <x v="130"/>
    <x v="0"/>
    <x v="0"/>
    <x v="1"/>
    <n v="0"/>
    <x v="565"/>
    <n v="86"/>
    <n v="26.13"/>
    <n v="160.30000000000001"/>
    <n v="78"/>
    <n v="13.63"/>
    <x v="1283"/>
    <n v="140"/>
    <n v="7.95"/>
    <n v="9.6"/>
    <n v="8"/>
    <n v="2.59"/>
    <n v="1"/>
    <x v="0"/>
  </r>
  <r>
    <x v="50"/>
    <x v="205"/>
    <x v="0"/>
    <x v="0"/>
    <x v="1"/>
    <n v="0"/>
    <x v="601"/>
    <n v="86"/>
    <n v="40.39"/>
    <n v="157"/>
    <n v="105"/>
    <n v="13.35"/>
    <x v="863"/>
    <n v="103"/>
    <n v="7.36"/>
    <n v="14.2"/>
    <n v="2"/>
    <n v="3.83"/>
    <n v="2"/>
    <x v="0"/>
  </r>
  <r>
    <x v="38"/>
    <x v="186"/>
    <x v="2"/>
    <x v="0"/>
    <x v="1"/>
    <n v="0"/>
    <x v="538"/>
    <n v="92"/>
    <n v="30.96"/>
    <n v="180.4"/>
    <n v="91"/>
    <n v="15.33"/>
    <x v="108"/>
    <n v="128"/>
    <n v="9.2899999999999991"/>
    <n v="7.2"/>
    <n v="2"/>
    <n v="1.94"/>
    <n v="2"/>
    <x v="0"/>
  </r>
  <r>
    <x v="24"/>
    <x v="175"/>
    <x v="1"/>
    <x v="0"/>
    <x v="1"/>
    <n v="0"/>
    <x v="1009"/>
    <n v="108"/>
    <n v="33.78"/>
    <n v="146.69999999999999"/>
    <n v="86"/>
    <n v="12.47"/>
    <x v="230"/>
    <n v="95"/>
    <n v="9.76"/>
    <n v="9.5"/>
    <n v="3"/>
    <n v="2.57"/>
    <n v="2"/>
    <x v="0"/>
  </r>
  <r>
    <x v="3"/>
    <x v="142"/>
    <x v="1"/>
    <x v="0"/>
    <x v="0"/>
    <n v="47"/>
    <x v="219"/>
    <n v="117"/>
    <n v="25.69"/>
    <n v="137.4"/>
    <n v="103"/>
    <n v="11.68"/>
    <x v="1623"/>
    <n v="99"/>
    <n v="7.77"/>
    <n v="9.1999999999999993"/>
    <n v="8"/>
    <n v="2.48"/>
    <n v="1"/>
    <x v="0"/>
  </r>
  <r>
    <x v="38"/>
    <x v="148"/>
    <x v="2"/>
    <x v="0"/>
    <x v="1"/>
    <n v="0"/>
    <x v="1590"/>
    <n v="84"/>
    <n v="33.18"/>
    <n v="229.5"/>
    <n v="116"/>
    <n v="19.510000000000002"/>
    <x v="1122"/>
    <n v="147"/>
    <n v="8.34"/>
    <n v="11.9"/>
    <n v="3"/>
    <n v="3.21"/>
    <n v="0"/>
    <x v="0"/>
  </r>
  <r>
    <x v="1"/>
    <x v="16"/>
    <x v="1"/>
    <x v="1"/>
    <x v="0"/>
    <n v="34"/>
    <x v="152"/>
    <n v="79"/>
    <n v="35.68"/>
    <n v="226.1"/>
    <n v="88"/>
    <n v="19.22"/>
    <x v="1139"/>
    <n v="103"/>
    <n v="4.58"/>
    <n v="11.4"/>
    <n v="2"/>
    <n v="3.08"/>
    <n v="2"/>
    <x v="1"/>
  </r>
  <r>
    <x v="8"/>
    <x v="19"/>
    <x v="0"/>
    <x v="1"/>
    <x v="0"/>
    <n v="18"/>
    <x v="370"/>
    <n v="86"/>
    <n v="22.22"/>
    <n v="186.1"/>
    <n v="98"/>
    <n v="15.82"/>
    <x v="609"/>
    <n v="103"/>
    <n v="9.2200000000000006"/>
    <n v="11.9"/>
    <n v="6"/>
    <n v="3.21"/>
    <n v="0"/>
    <x v="0"/>
  </r>
  <r>
    <x v="43"/>
    <x v="85"/>
    <x v="0"/>
    <x v="0"/>
    <x v="1"/>
    <n v="0"/>
    <x v="384"/>
    <n v="112"/>
    <n v="45.2"/>
    <n v="132.9"/>
    <n v="94"/>
    <n v="11.3"/>
    <x v="206"/>
    <n v="106"/>
    <n v="8.33"/>
    <n v="14.6"/>
    <n v="7"/>
    <n v="3.94"/>
    <n v="1"/>
    <x v="0"/>
  </r>
  <r>
    <x v="14"/>
    <x v="88"/>
    <x v="1"/>
    <x v="0"/>
    <x v="1"/>
    <n v="0"/>
    <x v="1696"/>
    <n v="91"/>
    <n v="42.45"/>
    <n v="185.1"/>
    <n v="90"/>
    <n v="15.73"/>
    <x v="1624"/>
    <n v="88"/>
    <n v="10.54"/>
    <n v="10.5"/>
    <n v="1"/>
    <n v="2.84"/>
    <n v="1"/>
    <x v="0"/>
  </r>
  <r>
    <x v="42"/>
    <x v="29"/>
    <x v="2"/>
    <x v="0"/>
    <x v="1"/>
    <n v="0"/>
    <x v="1560"/>
    <n v="116"/>
    <n v="34.700000000000003"/>
    <n v="150.19999999999999"/>
    <n v="74"/>
    <n v="12.77"/>
    <x v="383"/>
    <n v="154"/>
    <n v="4.8600000000000003"/>
    <n v="8.1"/>
    <n v="1"/>
    <n v="2.19"/>
    <n v="2"/>
    <x v="0"/>
  </r>
  <r>
    <x v="26"/>
    <x v="137"/>
    <x v="2"/>
    <x v="0"/>
    <x v="0"/>
    <n v="24"/>
    <x v="1046"/>
    <n v="108"/>
    <n v="23.09"/>
    <n v="251.4"/>
    <n v="62"/>
    <n v="21.37"/>
    <x v="22"/>
    <n v="91"/>
    <n v="8.17"/>
    <n v="6.4"/>
    <n v="4"/>
    <n v="1.73"/>
    <n v="0"/>
    <x v="0"/>
  </r>
  <r>
    <x v="41"/>
    <x v="26"/>
    <x v="0"/>
    <x v="0"/>
    <x v="1"/>
    <n v="0"/>
    <x v="1697"/>
    <n v="105"/>
    <n v="35.94"/>
    <n v="249.9"/>
    <n v="77"/>
    <n v="21.24"/>
    <x v="1560"/>
    <n v="129"/>
    <n v="8.98"/>
    <n v="9.3000000000000007"/>
    <n v="2"/>
    <n v="2.5099999999999998"/>
    <n v="2"/>
    <x v="0"/>
  </r>
  <r>
    <x v="10"/>
    <x v="26"/>
    <x v="2"/>
    <x v="0"/>
    <x v="1"/>
    <n v="0"/>
    <x v="506"/>
    <n v="102"/>
    <n v="31.59"/>
    <n v="251.6"/>
    <n v="88"/>
    <n v="21.39"/>
    <x v="1097"/>
    <n v="86"/>
    <n v="9.1300000000000008"/>
    <n v="13.3"/>
    <n v="6"/>
    <n v="3.59"/>
    <n v="2"/>
    <x v="0"/>
  </r>
  <r>
    <x v="12"/>
    <x v="116"/>
    <x v="0"/>
    <x v="0"/>
    <x v="1"/>
    <n v="0"/>
    <x v="1048"/>
    <n v="91"/>
    <n v="34.43"/>
    <n v="142.5"/>
    <n v="134"/>
    <n v="12.11"/>
    <x v="645"/>
    <n v="102"/>
    <n v="9.8800000000000008"/>
    <n v="10.1"/>
    <n v="4"/>
    <n v="2.73"/>
    <n v="3"/>
    <x v="0"/>
  </r>
  <r>
    <x v="50"/>
    <x v="53"/>
    <x v="2"/>
    <x v="0"/>
    <x v="1"/>
    <n v="0"/>
    <x v="550"/>
    <n v="127"/>
    <n v="28.8"/>
    <n v="157.19999999999999"/>
    <n v="111"/>
    <n v="13.36"/>
    <x v="834"/>
    <n v="103"/>
    <n v="7.76"/>
    <n v="10.7"/>
    <n v="2"/>
    <n v="2.89"/>
    <n v="1"/>
    <x v="0"/>
  </r>
  <r>
    <x v="17"/>
    <x v="82"/>
    <x v="0"/>
    <x v="0"/>
    <x v="1"/>
    <n v="0"/>
    <x v="1316"/>
    <n v="76"/>
    <n v="22.98"/>
    <n v="161"/>
    <n v="98"/>
    <n v="13.69"/>
    <x v="27"/>
    <n v="105"/>
    <n v="5.82"/>
    <n v="9"/>
    <n v="6"/>
    <n v="2.4300000000000002"/>
    <n v="0"/>
    <x v="0"/>
  </r>
  <r>
    <x v="31"/>
    <x v="40"/>
    <x v="1"/>
    <x v="0"/>
    <x v="1"/>
    <n v="0"/>
    <x v="495"/>
    <n v="103"/>
    <n v="21.27"/>
    <n v="209.6"/>
    <n v="103"/>
    <n v="17.82"/>
    <x v="572"/>
    <n v="78"/>
    <n v="8.3800000000000008"/>
    <n v="11.8"/>
    <n v="1"/>
    <n v="3.19"/>
    <n v="1"/>
    <x v="0"/>
  </r>
  <r>
    <x v="1"/>
    <x v="115"/>
    <x v="1"/>
    <x v="0"/>
    <x v="1"/>
    <n v="0"/>
    <x v="772"/>
    <n v="83"/>
    <n v="48.81"/>
    <n v="218.4"/>
    <n v="124"/>
    <n v="18.559999999999999"/>
    <x v="930"/>
    <n v="42"/>
    <n v="6.82"/>
    <n v="11"/>
    <n v="4"/>
    <n v="2.97"/>
    <n v="1"/>
    <x v="1"/>
  </r>
  <r>
    <x v="37"/>
    <x v="169"/>
    <x v="0"/>
    <x v="0"/>
    <x v="1"/>
    <n v="0"/>
    <x v="1603"/>
    <n v="107"/>
    <n v="33.950000000000003"/>
    <n v="205.8"/>
    <n v="86"/>
    <n v="17.489999999999998"/>
    <x v="1073"/>
    <n v="125"/>
    <n v="8.9499999999999993"/>
    <n v="8.3000000000000007"/>
    <n v="5"/>
    <n v="2.2400000000000002"/>
    <n v="0"/>
    <x v="0"/>
  </r>
  <r>
    <x v="37"/>
    <x v="119"/>
    <x v="1"/>
    <x v="0"/>
    <x v="1"/>
    <n v="0"/>
    <x v="1487"/>
    <n v="114"/>
    <n v="42.09"/>
    <n v="172.3"/>
    <n v="110"/>
    <n v="14.65"/>
    <x v="1224"/>
    <n v="107"/>
    <n v="11.9"/>
    <n v="7.1"/>
    <n v="3"/>
    <n v="1.92"/>
    <n v="1"/>
    <x v="0"/>
  </r>
  <r>
    <x v="43"/>
    <x v="75"/>
    <x v="2"/>
    <x v="0"/>
    <x v="0"/>
    <n v="39"/>
    <x v="1638"/>
    <n v="97"/>
    <n v="27.34"/>
    <n v="119.3"/>
    <n v="54"/>
    <n v="10.14"/>
    <x v="1410"/>
    <n v="101"/>
    <n v="6.66"/>
    <n v="10.3"/>
    <n v="3"/>
    <n v="2.78"/>
    <n v="3"/>
    <x v="0"/>
  </r>
  <r>
    <x v="18"/>
    <x v="53"/>
    <x v="1"/>
    <x v="0"/>
    <x v="0"/>
    <n v="31"/>
    <x v="1336"/>
    <n v="92"/>
    <n v="20.149999999999999"/>
    <n v="257.89999999999998"/>
    <n v="76"/>
    <n v="21.92"/>
    <x v="572"/>
    <n v="96"/>
    <n v="8.3800000000000008"/>
    <n v="9"/>
    <n v="6"/>
    <n v="2.4300000000000002"/>
    <n v="1"/>
    <x v="0"/>
  </r>
  <r>
    <x v="6"/>
    <x v="135"/>
    <x v="0"/>
    <x v="0"/>
    <x v="1"/>
    <n v="0"/>
    <x v="1681"/>
    <n v="107"/>
    <n v="30.77"/>
    <n v="188.4"/>
    <n v="114"/>
    <n v="16.010000000000002"/>
    <x v="664"/>
    <n v="41"/>
    <n v="7.91"/>
    <n v="9.9"/>
    <n v="4"/>
    <n v="2.67"/>
    <n v="7"/>
    <x v="0"/>
  </r>
  <r>
    <x v="0"/>
    <x v="34"/>
    <x v="1"/>
    <x v="1"/>
    <x v="1"/>
    <n v="0"/>
    <x v="415"/>
    <n v="101"/>
    <n v="27.3"/>
    <n v="202"/>
    <n v="125"/>
    <n v="17.170000000000002"/>
    <x v="203"/>
    <n v="100"/>
    <n v="9.98"/>
    <n v="8.8000000000000007"/>
    <n v="2"/>
    <n v="2.38"/>
    <n v="1"/>
    <x v="1"/>
  </r>
  <r>
    <x v="14"/>
    <x v="130"/>
    <x v="2"/>
    <x v="0"/>
    <x v="1"/>
    <n v="0"/>
    <x v="703"/>
    <n v="105"/>
    <n v="19.02"/>
    <n v="197.7"/>
    <n v="121"/>
    <n v="16.8"/>
    <x v="260"/>
    <n v="108"/>
    <n v="13.63"/>
    <n v="10.1"/>
    <n v="5"/>
    <n v="2.73"/>
    <n v="1"/>
    <x v="0"/>
  </r>
  <r>
    <x v="41"/>
    <x v="55"/>
    <x v="0"/>
    <x v="0"/>
    <x v="1"/>
    <n v="0"/>
    <x v="652"/>
    <n v="107"/>
    <n v="20.49"/>
    <n v="176.3"/>
    <n v="124"/>
    <n v="14.99"/>
    <x v="1625"/>
    <n v="121"/>
    <n v="11.61"/>
    <n v="10.5"/>
    <n v="5"/>
    <n v="2.84"/>
    <n v="0"/>
    <x v="0"/>
  </r>
  <r>
    <x v="10"/>
    <x v="105"/>
    <x v="1"/>
    <x v="0"/>
    <x v="1"/>
    <n v="0"/>
    <x v="1100"/>
    <n v="89"/>
    <n v="41.21"/>
    <n v="161.4"/>
    <n v="89"/>
    <n v="13.72"/>
    <x v="231"/>
    <n v="95"/>
    <n v="6.41"/>
    <n v="5.4"/>
    <n v="2"/>
    <n v="1.46"/>
    <n v="1"/>
    <x v="0"/>
  </r>
  <r>
    <x v="1"/>
    <x v="98"/>
    <x v="1"/>
    <x v="0"/>
    <x v="1"/>
    <n v="0"/>
    <x v="624"/>
    <n v="81"/>
    <n v="30.33"/>
    <n v="182.7"/>
    <n v="119"/>
    <n v="15.53"/>
    <x v="545"/>
    <n v="109"/>
    <n v="11.31"/>
    <n v="10.8"/>
    <n v="2"/>
    <n v="2.92"/>
    <n v="1"/>
    <x v="0"/>
  </r>
  <r>
    <x v="30"/>
    <x v="83"/>
    <x v="2"/>
    <x v="0"/>
    <x v="1"/>
    <n v="0"/>
    <x v="1698"/>
    <n v="94"/>
    <n v="43.98"/>
    <n v="190.3"/>
    <n v="132"/>
    <n v="16.18"/>
    <x v="109"/>
    <n v="73"/>
    <n v="11.12"/>
    <n v="11.4"/>
    <n v="2"/>
    <n v="3.08"/>
    <n v="1"/>
    <x v="1"/>
  </r>
  <r>
    <x v="38"/>
    <x v="137"/>
    <x v="0"/>
    <x v="0"/>
    <x v="0"/>
    <n v="18"/>
    <x v="76"/>
    <n v="104"/>
    <n v="21.13"/>
    <n v="196.1"/>
    <n v="80"/>
    <n v="16.670000000000002"/>
    <x v="958"/>
    <n v="110"/>
    <n v="13.05"/>
    <n v="7.2"/>
    <n v="3"/>
    <n v="1.94"/>
    <n v="1"/>
    <x v="0"/>
  </r>
  <r>
    <x v="30"/>
    <x v="120"/>
    <x v="0"/>
    <x v="0"/>
    <x v="1"/>
    <n v="0"/>
    <x v="1328"/>
    <n v="114"/>
    <n v="16.13"/>
    <n v="315.8"/>
    <n v="105"/>
    <n v="26.84"/>
    <x v="330"/>
    <n v="71"/>
    <n v="8.15"/>
    <n v="10.8"/>
    <n v="6"/>
    <n v="2.92"/>
    <n v="0"/>
    <x v="0"/>
  </r>
  <r>
    <x v="16"/>
    <x v="51"/>
    <x v="1"/>
    <x v="0"/>
    <x v="1"/>
    <n v="0"/>
    <x v="1466"/>
    <n v="101"/>
    <n v="30.94"/>
    <n v="200.3"/>
    <n v="119"/>
    <n v="17.03"/>
    <x v="71"/>
    <n v="131"/>
    <n v="9.4"/>
    <n v="13.4"/>
    <n v="3"/>
    <n v="3.62"/>
    <n v="4"/>
    <x v="0"/>
  </r>
  <r>
    <x v="3"/>
    <x v="17"/>
    <x v="1"/>
    <x v="0"/>
    <x v="1"/>
    <n v="0"/>
    <x v="720"/>
    <n v="62"/>
    <n v="27.54"/>
    <n v="278.10000000000002"/>
    <n v="108"/>
    <n v="23.64"/>
    <x v="1271"/>
    <n v="82"/>
    <n v="8.89"/>
    <n v="9.1"/>
    <n v="4"/>
    <n v="2.46"/>
    <n v="1"/>
    <x v="0"/>
  </r>
  <r>
    <x v="15"/>
    <x v="137"/>
    <x v="0"/>
    <x v="0"/>
    <x v="1"/>
    <n v="0"/>
    <x v="598"/>
    <n v="83"/>
    <n v="30.02"/>
    <n v="221.6"/>
    <n v="101"/>
    <n v="18.84"/>
    <x v="1122"/>
    <n v="89"/>
    <n v="8.34"/>
    <n v="9.4"/>
    <n v="1"/>
    <n v="2.54"/>
    <n v="0"/>
    <x v="0"/>
  </r>
  <r>
    <x v="12"/>
    <x v="180"/>
    <x v="1"/>
    <x v="1"/>
    <x v="0"/>
    <n v="28"/>
    <x v="373"/>
    <n v="98"/>
    <n v="26.54"/>
    <n v="209.9"/>
    <n v="140"/>
    <n v="17.84"/>
    <x v="84"/>
    <n v="69"/>
    <n v="8.5500000000000007"/>
    <n v="11.4"/>
    <n v="4"/>
    <n v="3.08"/>
    <n v="0"/>
    <x v="0"/>
  </r>
  <r>
    <x v="16"/>
    <x v="143"/>
    <x v="2"/>
    <x v="0"/>
    <x v="1"/>
    <n v="0"/>
    <x v="535"/>
    <n v="106"/>
    <n v="25.6"/>
    <n v="147.4"/>
    <n v="108"/>
    <n v="12.53"/>
    <x v="986"/>
    <n v="109"/>
    <n v="7.79"/>
    <n v="9.5"/>
    <n v="5"/>
    <n v="2.57"/>
    <n v="1"/>
    <x v="0"/>
  </r>
  <r>
    <x v="48"/>
    <x v="33"/>
    <x v="2"/>
    <x v="0"/>
    <x v="1"/>
    <n v="0"/>
    <x v="748"/>
    <n v="141"/>
    <n v="32.15"/>
    <n v="198.2"/>
    <n v="113"/>
    <n v="16.850000000000001"/>
    <x v="25"/>
    <n v="103"/>
    <n v="12.61"/>
    <n v="2.2000000000000002"/>
    <n v="7"/>
    <n v="0.59"/>
    <n v="1"/>
    <x v="0"/>
  </r>
  <r>
    <x v="40"/>
    <x v="146"/>
    <x v="1"/>
    <x v="0"/>
    <x v="1"/>
    <n v="0"/>
    <x v="1699"/>
    <n v="74"/>
    <n v="26.67"/>
    <n v="195.8"/>
    <n v="82"/>
    <n v="16.64"/>
    <x v="330"/>
    <n v="99"/>
    <n v="8.15"/>
    <n v="8.8000000000000007"/>
    <n v="2"/>
    <n v="2.38"/>
    <n v="1"/>
    <x v="0"/>
  </r>
  <r>
    <x v="12"/>
    <x v="15"/>
    <x v="1"/>
    <x v="0"/>
    <x v="1"/>
    <n v="0"/>
    <x v="1700"/>
    <n v="76"/>
    <n v="11.39"/>
    <n v="223"/>
    <n v="154"/>
    <n v="18.96"/>
    <x v="623"/>
    <n v="151"/>
    <n v="10.64"/>
    <n v="11.2"/>
    <n v="2"/>
    <n v="3.02"/>
    <n v="1"/>
    <x v="0"/>
  </r>
  <r>
    <x v="22"/>
    <x v="60"/>
    <x v="0"/>
    <x v="0"/>
    <x v="1"/>
    <n v="0"/>
    <x v="566"/>
    <n v="89"/>
    <n v="44.42"/>
    <n v="152.4"/>
    <n v="139"/>
    <n v="12.95"/>
    <x v="797"/>
    <n v="124"/>
    <n v="5.41"/>
    <n v="10.5"/>
    <n v="2"/>
    <n v="2.84"/>
    <n v="0"/>
    <x v="0"/>
  </r>
  <r>
    <x v="43"/>
    <x v="62"/>
    <x v="0"/>
    <x v="0"/>
    <x v="1"/>
    <n v="0"/>
    <x v="191"/>
    <n v="92"/>
    <n v="22.97"/>
    <n v="185"/>
    <n v="103"/>
    <n v="15.73"/>
    <x v="418"/>
    <n v="74"/>
    <n v="6.62"/>
    <n v="14.7"/>
    <n v="5"/>
    <n v="3.97"/>
    <n v="3"/>
    <x v="0"/>
  </r>
  <r>
    <x v="18"/>
    <x v="116"/>
    <x v="0"/>
    <x v="1"/>
    <x v="1"/>
    <n v="0"/>
    <x v="1701"/>
    <n v="109"/>
    <n v="15.66"/>
    <n v="163"/>
    <n v="83"/>
    <n v="13.86"/>
    <x v="1019"/>
    <n v="102"/>
    <n v="6"/>
    <n v="9.6999999999999993"/>
    <n v="11"/>
    <n v="2.62"/>
    <n v="2"/>
    <x v="0"/>
  </r>
  <r>
    <x v="35"/>
    <x v="85"/>
    <x v="1"/>
    <x v="0"/>
    <x v="1"/>
    <n v="0"/>
    <x v="142"/>
    <n v="121"/>
    <n v="29.5"/>
    <n v="168.3"/>
    <n v="100"/>
    <n v="14.31"/>
    <x v="92"/>
    <n v="105"/>
    <n v="6.22"/>
    <n v="7.8"/>
    <n v="5"/>
    <n v="2.11"/>
    <n v="1"/>
    <x v="0"/>
  </r>
  <r>
    <x v="45"/>
    <x v="108"/>
    <x v="0"/>
    <x v="1"/>
    <x v="1"/>
    <n v="0"/>
    <x v="1564"/>
    <n v="82"/>
    <n v="26.57"/>
    <n v="259.39999999999998"/>
    <n v="91"/>
    <n v="22.05"/>
    <x v="1298"/>
    <n v="93"/>
    <n v="6.47"/>
    <n v="8.3000000000000007"/>
    <n v="7"/>
    <n v="2.2400000000000002"/>
    <n v="5"/>
    <x v="0"/>
  </r>
  <r>
    <x v="3"/>
    <x v="13"/>
    <x v="0"/>
    <x v="0"/>
    <x v="1"/>
    <n v="0"/>
    <x v="1361"/>
    <n v="79"/>
    <n v="46.7"/>
    <n v="119.4"/>
    <n v="122"/>
    <n v="10.15"/>
    <x v="1626"/>
    <n v="74"/>
    <n v="13.36"/>
    <n v="9.4"/>
    <n v="10"/>
    <n v="2.54"/>
    <n v="1"/>
    <x v="0"/>
  </r>
  <r>
    <x v="40"/>
    <x v="77"/>
    <x v="1"/>
    <x v="0"/>
    <x v="1"/>
    <n v="0"/>
    <x v="1042"/>
    <n v="84"/>
    <n v="41.6"/>
    <n v="106.4"/>
    <n v="95"/>
    <n v="9.0399999999999991"/>
    <x v="1350"/>
    <n v="61"/>
    <n v="8.77"/>
    <n v="10.5"/>
    <n v="1"/>
    <n v="2.84"/>
    <n v="2"/>
    <x v="1"/>
  </r>
  <r>
    <x v="26"/>
    <x v="73"/>
    <x v="1"/>
    <x v="1"/>
    <x v="1"/>
    <n v="0"/>
    <x v="129"/>
    <n v="96"/>
    <n v="31.21"/>
    <n v="149.69999999999999"/>
    <n v="55"/>
    <n v="12.72"/>
    <x v="1539"/>
    <n v="71"/>
    <n v="6.08"/>
    <n v="11.8"/>
    <n v="4"/>
    <n v="3.19"/>
    <n v="0"/>
    <x v="0"/>
  </r>
  <r>
    <x v="28"/>
    <x v="147"/>
    <x v="1"/>
    <x v="0"/>
    <x v="1"/>
    <n v="0"/>
    <x v="118"/>
    <n v="80"/>
    <n v="28.41"/>
    <n v="222.9"/>
    <n v="94"/>
    <n v="18.95"/>
    <x v="838"/>
    <n v="103"/>
    <n v="8.1"/>
    <n v="11.6"/>
    <n v="3"/>
    <n v="3.13"/>
    <n v="5"/>
    <x v="0"/>
  </r>
  <r>
    <x v="37"/>
    <x v="169"/>
    <x v="1"/>
    <x v="0"/>
    <x v="1"/>
    <n v="0"/>
    <x v="232"/>
    <n v="120"/>
    <n v="30.11"/>
    <n v="218.1"/>
    <n v="123"/>
    <n v="18.54"/>
    <x v="1382"/>
    <n v="93"/>
    <n v="8.27"/>
    <n v="12.7"/>
    <n v="5"/>
    <n v="3.43"/>
    <n v="3"/>
    <x v="0"/>
  </r>
  <r>
    <x v="38"/>
    <x v="39"/>
    <x v="0"/>
    <x v="0"/>
    <x v="1"/>
    <n v="0"/>
    <x v="739"/>
    <n v="120"/>
    <n v="37.03"/>
    <n v="139.6"/>
    <n v="109"/>
    <n v="11.87"/>
    <x v="89"/>
    <n v="111"/>
    <n v="10.25"/>
    <n v="11.6"/>
    <n v="3"/>
    <n v="3.13"/>
    <n v="0"/>
    <x v="0"/>
  </r>
  <r>
    <x v="44"/>
    <x v="171"/>
    <x v="2"/>
    <x v="0"/>
    <x v="1"/>
    <n v="0"/>
    <x v="200"/>
    <n v="96"/>
    <n v="24.43"/>
    <n v="221"/>
    <n v="98"/>
    <n v="18.79"/>
    <x v="1045"/>
    <n v="94"/>
    <n v="4.9000000000000004"/>
    <n v="8.6"/>
    <n v="1"/>
    <n v="2.3199999999999998"/>
    <n v="2"/>
    <x v="0"/>
  </r>
  <r>
    <x v="27"/>
    <x v="203"/>
    <x v="0"/>
    <x v="0"/>
    <x v="1"/>
    <n v="0"/>
    <x v="1222"/>
    <n v="104"/>
    <n v="31.45"/>
    <n v="325.8"/>
    <n v="86"/>
    <n v="27.69"/>
    <x v="1627"/>
    <n v="105"/>
    <n v="3.84"/>
    <n v="14.6"/>
    <n v="2"/>
    <n v="3.94"/>
    <n v="1"/>
    <x v="0"/>
  </r>
  <r>
    <x v="27"/>
    <x v="27"/>
    <x v="0"/>
    <x v="0"/>
    <x v="0"/>
    <n v="23"/>
    <x v="865"/>
    <n v="65"/>
    <n v="40.049999999999997"/>
    <n v="177.7"/>
    <n v="81"/>
    <n v="15.1"/>
    <x v="421"/>
    <n v="105"/>
    <n v="6.24"/>
    <n v="11.3"/>
    <n v="5"/>
    <n v="3.05"/>
    <n v="1"/>
    <x v="0"/>
  </r>
  <r>
    <x v="25"/>
    <x v="89"/>
    <x v="0"/>
    <x v="1"/>
    <x v="1"/>
    <n v="0"/>
    <x v="1702"/>
    <n v="75"/>
    <n v="45.14"/>
    <n v="119.7"/>
    <n v="77"/>
    <n v="10.17"/>
    <x v="144"/>
    <n v="128"/>
    <n v="7.65"/>
    <n v="14.8"/>
    <n v="6"/>
    <n v="4"/>
    <n v="2"/>
    <x v="1"/>
  </r>
  <r>
    <x v="30"/>
    <x v="116"/>
    <x v="0"/>
    <x v="0"/>
    <x v="1"/>
    <n v="0"/>
    <x v="1703"/>
    <n v="91"/>
    <n v="56.46"/>
    <n v="151"/>
    <n v="123"/>
    <n v="12.84"/>
    <x v="1047"/>
    <n v="99"/>
    <n v="12.5"/>
    <n v="11.3"/>
    <n v="3"/>
    <n v="3.05"/>
    <n v="1"/>
    <x v="1"/>
  </r>
  <r>
    <x v="17"/>
    <x v="19"/>
    <x v="1"/>
    <x v="1"/>
    <x v="0"/>
    <n v="21"/>
    <x v="1704"/>
    <n v="89"/>
    <n v="37.979999999999997"/>
    <n v="193.2"/>
    <n v="105"/>
    <n v="16.420000000000002"/>
    <x v="1287"/>
    <n v="85"/>
    <n v="10.18"/>
    <n v="7.7"/>
    <n v="5"/>
    <n v="2.08"/>
    <n v="3"/>
    <x v="0"/>
  </r>
  <r>
    <x v="41"/>
    <x v="64"/>
    <x v="2"/>
    <x v="0"/>
    <x v="1"/>
    <n v="0"/>
    <x v="608"/>
    <n v="109"/>
    <n v="27.81"/>
    <n v="237.3"/>
    <n v="95"/>
    <n v="20.170000000000002"/>
    <x v="572"/>
    <n v="141"/>
    <n v="8.3800000000000008"/>
    <n v="12.3"/>
    <n v="5"/>
    <n v="3.32"/>
    <n v="0"/>
    <x v="0"/>
  </r>
  <r>
    <x v="10"/>
    <x v="66"/>
    <x v="2"/>
    <x v="0"/>
    <x v="1"/>
    <n v="0"/>
    <x v="23"/>
    <n v="125"/>
    <n v="32.299999999999997"/>
    <n v="141.5"/>
    <n v="77"/>
    <n v="12.03"/>
    <x v="230"/>
    <n v="68"/>
    <n v="9.76"/>
    <n v="15.9"/>
    <n v="3"/>
    <n v="4.29"/>
    <n v="3"/>
    <x v="0"/>
  </r>
  <r>
    <x v="2"/>
    <x v="36"/>
    <x v="2"/>
    <x v="0"/>
    <x v="1"/>
    <n v="0"/>
    <x v="565"/>
    <n v="100"/>
    <n v="26.13"/>
    <n v="174.2"/>
    <n v="139"/>
    <n v="14.81"/>
    <x v="679"/>
    <n v="53"/>
    <n v="10.9"/>
    <n v="14.1"/>
    <n v="3"/>
    <n v="3.81"/>
    <n v="1"/>
    <x v="0"/>
  </r>
  <r>
    <x v="39"/>
    <x v="178"/>
    <x v="0"/>
    <x v="0"/>
    <x v="1"/>
    <n v="0"/>
    <x v="888"/>
    <n v="87"/>
    <n v="27.25"/>
    <n v="229.9"/>
    <n v="101"/>
    <n v="19.54"/>
    <x v="1122"/>
    <n v="96"/>
    <n v="8.34"/>
    <n v="8.6999999999999993"/>
    <n v="11"/>
    <n v="2.35"/>
    <n v="2"/>
    <x v="0"/>
  </r>
  <r>
    <x v="12"/>
    <x v="17"/>
    <x v="2"/>
    <x v="0"/>
    <x v="1"/>
    <n v="0"/>
    <x v="1705"/>
    <n v="68"/>
    <n v="23.95"/>
    <n v="217.5"/>
    <n v="109"/>
    <n v="18.489999999999998"/>
    <x v="1628"/>
    <n v="96"/>
    <n v="5.56"/>
    <n v="13.6"/>
    <n v="4"/>
    <n v="3.67"/>
    <n v="3"/>
    <x v="0"/>
  </r>
  <r>
    <x v="18"/>
    <x v="96"/>
    <x v="2"/>
    <x v="0"/>
    <x v="1"/>
    <n v="0"/>
    <x v="301"/>
    <n v="85"/>
    <n v="28.63"/>
    <n v="123.3"/>
    <n v="95"/>
    <n v="10.48"/>
    <x v="910"/>
    <n v="83"/>
    <n v="7.31"/>
    <n v="4.5999999999999996"/>
    <n v="4"/>
    <n v="1.24"/>
    <n v="3"/>
    <x v="0"/>
  </r>
  <r>
    <x v="3"/>
    <x v="50"/>
    <x v="1"/>
    <x v="0"/>
    <x v="1"/>
    <n v="0"/>
    <x v="799"/>
    <n v="92"/>
    <n v="25.65"/>
    <n v="191"/>
    <n v="106"/>
    <n v="16.239999999999998"/>
    <x v="345"/>
    <n v="107"/>
    <n v="10.06"/>
    <n v="8.3000000000000007"/>
    <n v="4"/>
    <n v="2.2400000000000002"/>
    <n v="5"/>
    <x v="1"/>
  </r>
  <r>
    <x v="2"/>
    <x v="60"/>
    <x v="0"/>
    <x v="0"/>
    <x v="1"/>
    <n v="0"/>
    <x v="1379"/>
    <n v="96"/>
    <n v="43.37"/>
    <n v="276.89999999999998"/>
    <n v="67"/>
    <n v="23.54"/>
    <x v="528"/>
    <n v="74"/>
    <n v="10.19"/>
    <n v="10.6"/>
    <n v="2"/>
    <n v="2.86"/>
    <n v="0"/>
    <x v="1"/>
  </r>
  <r>
    <x v="16"/>
    <x v="121"/>
    <x v="0"/>
    <x v="0"/>
    <x v="1"/>
    <n v="0"/>
    <x v="1706"/>
    <n v="107"/>
    <n v="16.07"/>
    <n v="191.8"/>
    <n v="85"/>
    <n v="16.3"/>
    <x v="601"/>
    <n v="131"/>
    <n v="8.83"/>
    <n v="15"/>
    <n v="5"/>
    <n v="4.05"/>
    <n v="1"/>
    <x v="0"/>
  </r>
  <r>
    <x v="34"/>
    <x v="107"/>
    <x v="0"/>
    <x v="0"/>
    <x v="1"/>
    <n v="0"/>
    <x v="85"/>
    <n v="116"/>
    <n v="22.95"/>
    <n v="159"/>
    <n v="108"/>
    <n v="13.52"/>
    <x v="768"/>
    <n v="130"/>
    <n v="7.66"/>
    <n v="11.1"/>
    <n v="15"/>
    <n v="3"/>
    <n v="1"/>
    <x v="0"/>
  </r>
  <r>
    <x v="45"/>
    <x v="9"/>
    <x v="1"/>
    <x v="0"/>
    <x v="1"/>
    <n v="0"/>
    <x v="1707"/>
    <n v="113"/>
    <n v="48.77"/>
    <n v="260.8"/>
    <n v="121"/>
    <n v="22.17"/>
    <x v="1629"/>
    <n v="94"/>
    <n v="6.17"/>
    <n v="12.6"/>
    <n v="6"/>
    <n v="3.4"/>
    <n v="0"/>
    <x v="1"/>
  </r>
  <r>
    <x v="23"/>
    <x v="124"/>
    <x v="0"/>
    <x v="0"/>
    <x v="1"/>
    <n v="0"/>
    <x v="338"/>
    <n v="70"/>
    <n v="28.12"/>
    <n v="280.10000000000002"/>
    <n v="104"/>
    <n v="23.81"/>
    <x v="1612"/>
    <n v="106"/>
    <n v="5.48"/>
    <n v="10.4"/>
    <n v="9"/>
    <n v="2.81"/>
    <n v="1"/>
    <x v="0"/>
  </r>
  <r>
    <x v="43"/>
    <x v="14"/>
    <x v="0"/>
    <x v="0"/>
    <x v="1"/>
    <n v="0"/>
    <x v="1708"/>
    <n v="99"/>
    <n v="37.74"/>
    <n v="215.9"/>
    <n v="122"/>
    <n v="18.350000000000001"/>
    <x v="1630"/>
    <n v="131"/>
    <n v="9.18"/>
    <n v="8.1999999999999993"/>
    <n v="5"/>
    <n v="2.21"/>
    <n v="3"/>
    <x v="1"/>
  </r>
  <r>
    <x v="40"/>
    <x v="147"/>
    <x v="0"/>
    <x v="1"/>
    <x v="1"/>
    <n v="0"/>
    <x v="609"/>
    <n v="85"/>
    <n v="35.67"/>
    <n v="165.7"/>
    <n v="100"/>
    <n v="14.08"/>
    <x v="935"/>
    <n v="92"/>
    <n v="10.35"/>
    <n v="8.6999999999999993"/>
    <n v="6"/>
    <n v="2.35"/>
    <n v="0"/>
    <x v="0"/>
  </r>
  <r>
    <x v="5"/>
    <x v="204"/>
    <x v="1"/>
    <x v="0"/>
    <x v="0"/>
    <n v="31"/>
    <x v="1573"/>
    <n v="99"/>
    <n v="26.91"/>
    <n v="164.2"/>
    <n v="98"/>
    <n v="13.96"/>
    <x v="990"/>
    <n v="108"/>
    <n v="8.67"/>
    <n v="12.5"/>
    <n v="3"/>
    <n v="3.38"/>
    <n v="2"/>
    <x v="0"/>
  </r>
  <r>
    <x v="35"/>
    <x v="12"/>
    <x v="1"/>
    <x v="0"/>
    <x v="1"/>
    <n v="0"/>
    <x v="1185"/>
    <n v="120"/>
    <n v="42.89"/>
    <n v="243.8"/>
    <n v="98"/>
    <n v="20.72"/>
    <x v="1349"/>
    <n v="96"/>
    <n v="12.8"/>
    <n v="9.1999999999999993"/>
    <n v="2"/>
    <n v="2.48"/>
    <n v="1"/>
    <x v="1"/>
  </r>
  <r>
    <x v="6"/>
    <x v="43"/>
    <x v="0"/>
    <x v="0"/>
    <x v="1"/>
    <n v="0"/>
    <x v="1709"/>
    <n v="93"/>
    <n v="43.44"/>
    <n v="224.4"/>
    <n v="122"/>
    <n v="19.07"/>
    <x v="1631"/>
    <n v="85"/>
    <n v="14.28"/>
    <n v="12.7"/>
    <n v="4"/>
    <n v="3.43"/>
    <n v="1"/>
    <x v="1"/>
  </r>
  <r>
    <x v="19"/>
    <x v="112"/>
    <x v="0"/>
    <x v="0"/>
    <x v="1"/>
    <n v="0"/>
    <x v="580"/>
    <n v="105"/>
    <n v="38.74"/>
    <n v="218.7"/>
    <n v="118"/>
    <n v="18.59"/>
    <x v="1211"/>
    <n v="120"/>
    <n v="10.039999999999999"/>
    <n v="14.2"/>
    <n v="5"/>
    <n v="3.83"/>
    <n v="3"/>
    <x v="0"/>
  </r>
  <r>
    <x v="44"/>
    <x v="129"/>
    <x v="2"/>
    <x v="0"/>
    <x v="1"/>
    <n v="0"/>
    <x v="1222"/>
    <n v="113"/>
    <n v="31.45"/>
    <n v="106.5"/>
    <n v="125"/>
    <n v="9.0500000000000007"/>
    <x v="285"/>
    <n v="78"/>
    <n v="7.53"/>
    <n v="12"/>
    <n v="2"/>
    <n v="3.24"/>
    <n v="0"/>
    <x v="0"/>
  </r>
  <r>
    <x v="28"/>
    <x v="20"/>
    <x v="0"/>
    <x v="0"/>
    <x v="1"/>
    <n v="0"/>
    <x v="1393"/>
    <n v="100"/>
    <n v="23.8"/>
    <n v="174.7"/>
    <n v="102"/>
    <n v="14.85"/>
    <x v="715"/>
    <n v="111"/>
    <n v="11.63"/>
    <n v="13.3"/>
    <n v="4"/>
    <n v="3.59"/>
    <n v="1"/>
    <x v="0"/>
  </r>
  <r>
    <x v="21"/>
    <x v="51"/>
    <x v="0"/>
    <x v="0"/>
    <x v="1"/>
    <n v="0"/>
    <x v="440"/>
    <n v="96"/>
    <n v="26.78"/>
    <n v="271.7"/>
    <n v="107"/>
    <n v="23.09"/>
    <x v="694"/>
    <n v="84"/>
    <n v="6.22"/>
    <n v="10.7"/>
    <n v="6"/>
    <n v="2.89"/>
    <n v="2"/>
    <x v="0"/>
  </r>
  <r>
    <x v="22"/>
    <x v="28"/>
    <x v="0"/>
    <x v="0"/>
    <x v="1"/>
    <n v="0"/>
    <x v="403"/>
    <n v="130"/>
    <n v="40.380000000000003"/>
    <n v="213.2"/>
    <n v="85"/>
    <n v="18.12"/>
    <x v="272"/>
    <n v="107"/>
    <n v="8.73"/>
    <n v="10.1"/>
    <n v="3"/>
    <n v="2.73"/>
    <n v="0"/>
    <x v="0"/>
  </r>
  <r>
    <x v="17"/>
    <x v="79"/>
    <x v="0"/>
    <x v="0"/>
    <x v="0"/>
    <n v="10"/>
    <x v="100"/>
    <n v="100"/>
    <n v="32.42"/>
    <n v="177.7"/>
    <n v="114"/>
    <n v="15.1"/>
    <x v="285"/>
    <n v="100"/>
    <n v="7.53"/>
    <n v="12.8"/>
    <n v="2"/>
    <n v="3.46"/>
    <n v="0"/>
    <x v="0"/>
  </r>
  <r>
    <x v="37"/>
    <x v="16"/>
    <x v="0"/>
    <x v="0"/>
    <x v="1"/>
    <n v="0"/>
    <x v="236"/>
    <n v="81"/>
    <n v="36.64"/>
    <n v="170.9"/>
    <n v="100"/>
    <n v="14.53"/>
    <x v="768"/>
    <n v="59"/>
    <n v="7.66"/>
    <n v="10.3"/>
    <n v="3"/>
    <n v="2.78"/>
    <n v="1"/>
    <x v="0"/>
  </r>
  <r>
    <x v="6"/>
    <x v="63"/>
    <x v="1"/>
    <x v="0"/>
    <x v="0"/>
    <n v="12"/>
    <x v="1710"/>
    <n v="83"/>
    <n v="20.38"/>
    <n v="237.7"/>
    <n v="98"/>
    <n v="20.2"/>
    <x v="1363"/>
    <n v="159"/>
    <n v="8.44"/>
    <n v="16.600000000000001"/>
    <n v="2"/>
    <n v="4.4800000000000004"/>
    <n v="1"/>
    <x v="0"/>
  </r>
  <r>
    <x v="39"/>
    <x v="96"/>
    <x v="2"/>
    <x v="1"/>
    <x v="1"/>
    <n v="0"/>
    <x v="1180"/>
    <n v="100"/>
    <n v="33.44"/>
    <n v="210.2"/>
    <n v="109"/>
    <n v="17.87"/>
    <x v="896"/>
    <n v="83"/>
    <n v="7.82"/>
    <n v="7.8"/>
    <n v="1"/>
    <n v="2.11"/>
    <n v="4"/>
    <x v="1"/>
  </r>
  <r>
    <x v="2"/>
    <x v="89"/>
    <x v="2"/>
    <x v="0"/>
    <x v="1"/>
    <n v="0"/>
    <x v="1247"/>
    <n v="122"/>
    <n v="39.22"/>
    <n v="204.7"/>
    <n v="134"/>
    <n v="17.399999999999999"/>
    <x v="818"/>
    <n v="86"/>
    <n v="6.39"/>
    <n v="8.6999999999999993"/>
    <n v="3"/>
    <n v="2.35"/>
    <n v="2"/>
    <x v="0"/>
  </r>
  <r>
    <x v="27"/>
    <x v="42"/>
    <x v="0"/>
    <x v="0"/>
    <x v="1"/>
    <n v="0"/>
    <x v="365"/>
    <n v="102"/>
    <n v="37.79"/>
    <n v="173.8"/>
    <n v="123"/>
    <n v="14.77"/>
    <x v="1632"/>
    <n v="97"/>
    <n v="13.37"/>
    <n v="5.7"/>
    <n v="2"/>
    <n v="1.54"/>
    <n v="0"/>
    <x v="1"/>
  </r>
  <r>
    <x v="11"/>
    <x v="28"/>
    <x v="2"/>
    <x v="0"/>
    <x v="1"/>
    <n v="0"/>
    <x v="1641"/>
    <n v="92"/>
    <n v="33.76"/>
    <n v="349.4"/>
    <n v="99"/>
    <n v="29.7"/>
    <x v="203"/>
    <n v="83"/>
    <n v="9.98"/>
    <n v="7.3"/>
    <n v="6"/>
    <n v="1.97"/>
    <n v="2"/>
    <x v="1"/>
  </r>
  <r>
    <x v="41"/>
    <x v="171"/>
    <x v="2"/>
    <x v="0"/>
    <x v="1"/>
    <n v="0"/>
    <x v="512"/>
    <n v="109"/>
    <n v="23.7"/>
    <n v="223.8"/>
    <n v="121"/>
    <n v="19.02"/>
    <x v="174"/>
    <n v="105"/>
    <n v="11.02"/>
    <n v="4.5999999999999996"/>
    <n v="3"/>
    <n v="1.24"/>
    <n v="1"/>
    <x v="0"/>
  </r>
  <r>
    <x v="13"/>
    <x v="63"/>
    <x v="1"/>
    <x v="0"/>
    <x v="1"/>
    <n v="0"/>
    <x v="1711"/>
    <n v="121"/>
    <n v="22.17"/>
    <n v="219.9"/>
    <n v="103"/>
    <n v="18.690000000000001"/>
    <x v="1633"/>
    <n v="85"/>
    <n v="3.78"/>
    <n v="9.8000000000000007"/>
    <n v="3"/>
    <n v="2.65"/>
    <n v="2"/>
    <x v="0"/>
  </r>
  <r>
    <x v="11"/>
    <x v="115"/>
    <x v="1"/>
    <x v="0"/>
    <x v="1"/>
    <n v="0"/>
    <x v="1332"/>
    <n v="131"/>
    <n v="26.04"/>
    <n v="116.6"/>
    <n v="85"/>
    <n v="9.91"/>
    <x v="398"/>
    <n v="74"/>
    <n v="9.83"/>
    <n v="10.1"/>
    <n v="5"/>
    <n v="2.73"/>
    <n v="1"/>
    <x v="0"/>
  </r>
  <r>
    <x v="24"/>
    <x v="152"/>
    <x v="0"/>
    <x v="1"/>
    <x v="1"/>
    <n v="0"/>
    <x v="232"/>
    <n v="104"/>
    <n v="30.11"/>
    <n v="217.4"/>
    <n v="97"/>
    <n v="18.48"/>
    <x v="197"/>
    <n v="131"/>
    <n v="8.6300000000000008"/>
    <n v="9.6999999999999993"/>
    <n v="5"/>
    <n v="2.62"/>
    <n v="2"/>
    <x v="0"/>
  </r>
  <r>
    <x v="23"/>
    <x v="16"/>
    <x v="0"/>
    <x v="0"/>
    <x v="1"/>
    <n v="0"/>
    <x v="207"/>
    <n v="119"/>
    <n v="22.87"/>
    <n v="119.7"/>
    <n v="104"/>
    <n v="10.17"/>
    <x v="719"/>
    <n v="112"/>
    <n v="11.28"/>
    <n v="9.3000000000000007"/>
    <n v="5"/>
    <n v="2.5099999999999998"/>
    <n v="0"/>
    <x v="0"/>
  </r>
  <r>
    <x v="19"/>
    <x v="129"/>
    <x v="2"/>
    <x v="0"/>
    <x v="0"/>
    <n v="38"/>
    <x v="287"/>
    <n v="66"/>
    <n v="34.31"/>
    <n v="200.1"/>
    <n v="87"/>
    <n v="17.010000000000002"/>
    <x v="1634"/>
    <n v="112"/>
    <n v="7.82"/>
    <n v="9.5"/>
    <n v="3"/>
    <n v="2.57"/>
    <n v="0"/>
    <x v="0"/>
  </r>
  <r>
    <x v="6"/>
    <x v="71"/>
    <x v="0"/>
    <x v="0"/>
    <x v="1"/>
    <n v="0"/>
    <x v="1358"/>
    <n v="114"/>
    <n v="30.69"/>
    <n v="117.9"/>
    <n v="80"/>
    <n v="10.02"/>
    <x v="340"/>
    <n v="97"/>
    <n v="8.68"/>
    <n v="10.199999999999999"/>
    <n v="4"/>
    <n v="2.75"/>
    <n v="2"/>
    <x v="0"/>
  </r>
  <r>
    <x v="0"/>
    <x v="78"/>
    <x v="0"/>
    <x v="0"/>
    <x v="0"/>
    <n v="40"/>
    <x v="1154"/>
    <n v="95"/>
    <n v="27.97"/>
    <n v="228.7"/>
    <n v="82"/>
    <n v="19.440000000000001"/>
    <x v="816"/>
    <n v="97"/>
    <n v="8.76"/>
    <n v="7.4"/>
    <n v="1"/>
    <n v="2"/>
    <n v="4"/>
    <x v="0"/>
  </r>
  <r>
    <x v="22"/>
    <x v="25"/>
    <x v="0"/>
    <x v="1"/>
    <x v="0"/>
    <n v="19"/>
    <x v="1235"/>
    <n v="96"/>
    <n v="29.22"/>
    <n v="198.4"/>
    <n v="111"/>
    <n v="16.86"/>
    <x v="1635"/>
    <n v="76"/>
    <n v="14.48"/>
    <n v="10.5"/>
    <n v="1"/>
    <n v="2.84"/>
    <n v="1"/>
    <x v="1"/>
  </r>
  <r>
    <x v="47"/>
    <x v="137"/>
    <x v="0"/>
    <x v="0"/>
    <x v="1"/>
    <n v="0"/>
    <x v="845"/>
    <n v="69"/>
    <n v="37.64"/>
    <n v="195.2"/>
    <n v="53"/>
    <n v="16.59"/>
    <x v="1636"/>
    <n v="91"/>
    <n v="5.43"/>
    <n v="13.7"/>
    <n v="4"/>
    <n v="3.7"/>
    <n v="1"/>
    <x v="0"/>
  </r>
  <r>
    <x v="8"/>
    <x v="173"/>
    <x v="2"/>
    <x v="0"/>
    <x v="1"/>
    <n v="0"/>
    <x v="1712"/>
    <n v="114"/>
    <n v="41.06"/>
    <n v="195.2"/>
    <n v="94"/>
    <n v="16.59"/>
    <x v="632"/>
    <n v="93"/>
    <n v="9.07"/>
    <n v="14.1"/>
    <n v="3"/>
    <n v="3.81"/>
    <n v="3"/>
    <x v="0"/>
  </r>
  <r>
    <x v="19"/>
    <x v="86"/>
    <x v="0"/>
    <x v="0"/>
    <x v="1"/>
    <n v="0"/>
    <x v="1713"/>
    <n v="77"/>
    <n v="19.809999999999999"/>
    <n v="186.1"/>
    <n v="111"/>
    <n v="15.82"/>
    <x v="463"/>
    <n v="72"/>
    <n v="8.1300000000000008"/>
    <n v="16.100000000000001"/>
    <n v="2"/>
    <n v="4.3499999999999996"/>
    <n v="3"/>
    <x v="0"/>
  </r>
  <r>
    <x v="34"/>
    <x v="126"/>
    <x v="0"/>
    <x v="0"/>
    <x v="1"/>
    <n v="0"/>
    <x v="1527"/>
    <n v="107"/>
    <n v="26.88"/>
    <n v="181.5"/>
    <n v="101"/>
    <n v="15.43"/>
    <x v="1595"/>
    <n v="126"/>
    <n v="9.01"/>
    <n v="8.3000000000000007"/>
    <n v="7"/>
    <n v="2.2400000000000002"/>
    <n v="1"/>
    <x v="0"/>
  </r>
  <r>
    <x v="16"/>
    <x v="55"/>
    <x v="1"/>
    <x v="0"/>
    <x v="1"/>
    <n v="0"/>
    <x v="1058"/>
    <n v="81"/>
    <n v="20.67"/>
    <n v="191.3"/>
    <n v="109"/>
    <n v="16.260000000000002"/>
    <x v="1276"/>
    <n v="81"/>
    <n v="10.41"/>
    <n v="8.6"/>
    <n v="5"/>
    <n v="2.3199999999999998"/>
    <n v="3"/>
    <x v="0"/>
  </r>
  <r>
    <x v="43"/>
    <x v="132"/>
    <x v="0"/>
    <x v="0"/>
    <x v="0"/>
    <n v="28"/>
    <x v="900"/>
    <n v="134"/>
    <n v="37.83"/>
    <n v="177.8"/>
    <n v="106"/>
    <n v="15.11"/>
    <x v="560"/>
    <n v="90"/>
    <n v="8.76"/>
    <n v="9.6999999999999993"/>
    <n v="4"/>
    <n v="2.62"/>
    <n v="2"/>
    <x v="0"/>
  </r>
  <r>
    <x v="9"/>
    <x v="55"/>
    <x v="2"/>
    <x v="0"/>
    <x v="0"/>
    <n v="23"/>
    <x v="576"/>
    <n v="93"/>
    <n v="21.03"/>
    <n v="139.1"/>
    <n v="74"/>
    <n v="11.82"/>
    <x v="505"/>
    <n v="118"/>
    <n v="7.85"/>
    <n v="10.6"/>
    <n v="2"/>
    <n v="2.86"/>
    <n v="1"/>
    <x v="0"/>
  </r>
  <r>
    <x v="0"/>
    <x v="155"/>
    <x v="0"/>
    <x v="0"/>
    <x v="1"/>
    <n v="0"/>
    <x v="627"/>
    <n v="76"/>
    <n v="41.62"/>
    <n v="77.2"/>
    <n v="100"/>
    <n v="6.56"/>
    <x v="1158"/>
    <n v="102"/>
    <n v="10.029999999999999"/>
    <n v="10"/>
    <n v="3"/>
    <n v="2.7"/>
    <n v="0"/>
    <x v="0"/>
  </r>
  <r>
    <x v="20"/>
    <x v="137"/>
    <x v="2"/>
    <x v="0"/>
    <x v="1"/>
    <n v="0"/>
    <x v="1714"/>
    <n v="63"/>
    <n v="50.56"/>
    <n v="118.4"/>
    <n v="108"/>
    <n v="10.06"/>
    <x v="679"/>
    <n v="72"/>
    <n v="10.9"/>
    <n v="11"/>
    <n v="2"/>
    <n v="2.97"/>
    <n v="2"/>
    <x v="1"/>
  </r>
  <r>
    <x v="6"/>
    <x v="69"/>
    <x v="0"/>
    <x v="0"/>
    <x v="1"/>
    <n v="0"/>
    <x v="1267"/>
    <n v="95"/>
    <n v="25.13"/>
    <n v="201.4"/>
    <n v="72"/>
    <n v="17.12"/>
    <x v="516"/>
    <n v="118"/>
    <n v="6.97"/>
    <n v="8.6"/>
    <n v="8"/>
    <n v="2.3199999999999998"/>
    <n v="1"/>
    <x v="0"/>
  </r>
  <r>
    <x v="12"/>
    <x v="90"/>
    <x v="0"/>
    <x v="0"/>
    <x v="1"/>
    <n v="0"/>
    <x v="1381"/>
    <n v="108"/>
    <n v="31.71"/>
    <n v="190.2"/>
    <n v="107"/>
    <n v="16.170000000000002"/>
    <x v="30"/>
    <n v="103"/>
    <n v="8.4499999999999993"/>
    <n v="11"/>
    <n v="5"/>
    <n v="2.97"/>
    <n v="1"/>
    <x v="0"/>
  </r>
  <r>
    <x v="14"/>
    <x v="115"/>
    <x v="2"/>
    <x v="0"/>
    <x v="1"/>
    <n v="0"/>
    <x v="1715"/>
    <n v="100"/>
    <n v="18.22"/>
    <n v="221.1"/>
    <n v="100"/>
    <n v="18.79"/>
    <x v="4"/>
    <n v="96"/>
    <n v="9.57"/>
    <n v="8.3000000000000007"/>
    <n v="3"/>
    <n v="2.2400000000000002"/>
    <n v="2"/>
    <x v="0"/>
  </r>
  <r>
    <x v="12"/>
    <x v="47"/>
    <x v="0"/>
    <x v="0"/>
    <x v="0"/>
    <n v="36"/>
    <x v="1716"/>
    <n v="68"/>
    <n v="15.83"/>
    <n v="246.1"/>
    <n v="83"/>
    <n v="20.92"/>
    <x v="688"/>
    <n v="109"/>
    <n v="4.2699999999999996"/>
    <n v="8.6999999999999993"/>
    <n v="8"/>
    <n v="2.35"/>
    <n v="1"/>
    <x v="0"/>
  </r>
  <r>
    <x v="31"/>
    <x v="27"/>
    <x v="2"/>
    <x v="0"/>
    <x v="1"/>
    <n v="0"/>
    <x v="1717"/>
    <n v="110"/>
    <n v="22.51"/>
    <n v="254.1"/>
    <n v="81"/>
    <n v="21.6"/>
    <x v="1637"/>
    <n v="100"/>
    <n v="7.94"/>
    <n v="13"/>
    <n v="6"/>
    <n v="3.51"/>
    <n v="2"/>
    <x v="0"/>
  </r>
  <r>
    <x v="27"/>
    <x v="44"/>
    <x v="0"/>
    <x v="0"/>
    <x v="1"/>
    <n v="0"/>
    <x v="1614"/>
    <n v="103"/>
    <n v="19.47"/>
    <n v="228.8"/>
    <n v="100"/>
    <n v="19.45"/>
    <x v="1638"/>
    <n v="74"/>
    <n v="6.11"/>
    <n v="10.7"/>
    <n v="3"/>
    <n v="2.89"/>
    <n v="0"/>
    <x v="0"/>
  </r>
  <r>
    <x v="11"/>
    <x v="16"/>
    <x v="0"/>
    <x v="0"/>
    <x v="1"/>
    <n v="0"/>
    <x v="1322"/>
    <n v="130"/>
    <n v="31.4"/>
    <n v="194"/>
    <n v="105"/>
    <n v="16.489999999999998"/>
    <x v="1329"/>
    <n v="91"/>
    <n v="11.21"/>
    <n v="9"/>
    <n v="4"/>
    <n v="2.4300000000000002"/>
    <n v="1"/>
    <x v="0"/>
  </r>
  <r>
    <x v="28"/>
    <x v="77"/>
    <x v="0"/>
    <x v="0"/>
    <x v="1"/>
    <n v="0"/>
    <x v="248"/>
    <n v="127"/>
    <n v="16"/>
    <n v="283"/>
    <n v="97"/>
    <n v="24.06"/>
    <x v="574"/>
    <n v="69"/>
    <n v="7.59"/>
    <n v="10.3"/>
    <n v="6"/>
    <n v="2.78"/>
    <n v="2"/>
    <x v="0"/>
  </r>
  <r>
    <x v="34"/>
    <x v="58"/>
    <x v="0"/>
    <x v="0"/>
    <x v="1"/>
    <n v="0"/>
    <x v="47"/>
    <n v="110"/>
    <n v="38.979999999999997"/>
    <n v="118.2"/>
    <n v="89"/>
    <n v="10.050000000000001"/>
    <x v="1338"/>
    <n v="105"/>
    <n v="6.98"/>
    <n v="7.9"/>
    <n v="4"/>
    <n v="2.13"/>
    <n v="1"/>
    <x v="0"/>
  </r>
  <r>
    <x v="39"/>
    <x v="61"/>
    <x v="2"/>
    <x v="0"/>
    <x v="1"/>
    <n v="0"/>
    <x v="1498"/>
    <n v="109"/>
    <n v="38.049999999999997"/>
    <n v="233.4"/>
    <n v="68"/>
    <n v="19.84"/>
    <x v="632"/>
    <n v="111"/>
    <n v="9.07"/>
    <n v="8.8000000000000007"/>
    <n v="8"/>
    <n v="2.38"/>
    <n v="1"/>
    <x v="0"/>
  </r>
  <r>
    <x v="38"/>
    <x v="81"/>
    <x v="0"/>
    <x v="0"/>
    <x v="0"/>
    <n v="27"/>
    <x v="662"/>
    <n v="141"/>
    <n v="26.25"/>
    <n v="210.6"/>
    <n v="109"/>
    <n v="17.899999999999999"/>
    <x v="866"/>
    <n v="109"/>
    <n v="7.56"/>
    <n v="7.8"/>
    <n v="3"/>
    <n v="2.11"/>
    <n v="3"/>
    <x v="0"/>
  </r>
  <r>
    <x v="14"/>
    <x v="41"/>
    <x v="0"/>
    <x v="0"/>
    <x v="1"/>
    <n v="0"/>
    <x v="635"/>
    <n v="107"/>
    <n v="32.33"/>
    <n v="209.2"/>
    <n v="75"/>
    <n v="17.78"/>
    <x v="21"/>
    <n v="136"/>
    <n v="4.59"/>
    <n v="14.2"/>
    <n v="5"/>
    <n v="3.83"/>
    <n v="4"/>
    <x v="1"/>
  </r>
  <r>
    <x v="1"/>
    <x v="82"/>
    <x v="0"/>
    <x v="0"/>
    <x v="1"/>
    <n v="0"/>
    <x v="1625"/>
    <n v="120"/>
    <n v="28.39"/>
    <n v="209.1"/>
    <n v="102"/>
    <n v="17.77"/>
    <x v="1639"/>
    <n v="107"/>
    <n v="5.9"/>
    <n v="8.6"/>
    <n v="2"/>
    <n v="2.3199999999999998"/>
    <n v="1"/>
    <x v="0"/>
  </r>
  <r>
    <x v="50"/>
    <x v="60"/>
    <x v="2"/>
    <x v="0"/>
    <x v="1"/>
    <n v="0"/>
    <x v="950"/>
    <n v="113"/>
    <n v="26.32"/>
    <n v="261.8"/>
    <n v="121"/>
    <n v="22.25"/>
    <x v="1618"/>
    <n v="81"/>
    <n v="9.58"/>
    <n v="11.6"/>
    <n v="5"/>
    <n v="3.13"/>
    <n v="0"/>
    <x v="0"/>
  </r>
  <r>
    <x v="16"/>
    <x v="182"/>
    <x v="0"/>
    <x v="0"/>
    <x v="0"/>
    <n v="36"/>
    <x v="1718"/>
    <n v="122"/>
    <n v="49.88"/>
    <n v="174.1"/>
    <n v="91"/>
    <n v="14.8"/>
    <x v="1256"/>
    <n v="50"/>
    <n v="9.5399999999999991"/>
    <n v="6.9"/>
    <n v="6"/>
    <n v="1.86"/>
    <n v="1"/>
    <x v="0"/>
  </r>
  <r>
    <x v="16"/>
    <x v="73"/>
    <x v="0"/>
    <x v="0"/>
    <x v="1"/>
    <n v="0"/>
    <x v="1156"/>
    <n v="113"/>
    <n v="27.29"/>
    <n v="287.3"/>
    <n v="134"/>
    <n v="24.42"/>
    <x v="4"/>
    <n v="93"/>
    <n v="9.57"/>
    <n v="8.1999999999999993"/>
    <n v="3"/>
    <n v="2.21"/>
    <n v="3"/>
    <x v="0"/>
  </r>
  <r>
    <x v="23"/>
    <x v="58"/>
    <x v="0"/>
    <x v="0"/>
    <x v="0"/>
    <n v="20"/>
    <x v="298"/>
    <n v="110"/>
    <n v="39.130000000000003"/>
    <n v="177.5"/>
    <n v="111"/>
    <n v="15.09"/>
    <x v="257"/>
    <n v="38"/>
    <n v="9.2799999999999994"/>
    <n v="11.9"/>
    <n v="2"/>
    <n v="3.21"/>
    <n v="0"/>
    <x v="0"/>
  </r>
  <r>
    <x v="30"/>
    <x v="55"/>
    <x v="2"/>
    <x v="0"/>
    <x v="1"/>
    <n v="0"/>
    <x v="40"/>
    <n v="95"/>
    <n v="32.619999999999997"/>
    <n v="116.7"/>
    <n v="105"/>
    <n v="9.92"/>
    <x v="692"/>
    <n v="113"/>
    <n v="9.1199999999999992"/>
    <n v="8.1999999999999993"/>
    <n v="5"/>
    <n v="2.21"/>
    <n v="0"/>
    <x v="0"/>
  </r>
  <r>
    <x v="16"/>
    <x v="8"/>
    <x v="1"/>
    <x v="0"/>
    <x v="1"/>
    <n v="0"/>
    <x v="749"/>
    <n v="119"/>
    <n v="22.36"/>
    <n v="222.3"/>
    <n v="119"/>
    <n v="18.899999999999999"/>
    <x v="1581"/>
    <n v="83"/>
    <n v="6.99"/>
    <n v="11.1"/>
    <n v="7"/>
    <n v="3"/>
    <n v="1"/>
    <x v="0"/>
  </r>
  <r>
    <x v="17"/>
    <x v="147"/>
    <x v="2"/>
    <x v="0"/>
    <x v="1"/>
    <n v="0"/>
    <x v="835"/>
    <n v="116"/>
    <n v="29.17"/>
    <n v="219.4"/>
    <n v="111"/>
    <n v="18.649999999999999"/>
    <x v="1451"/>
    <n v="85"/>
    <n v="10.89"/>
    <n v="12.1"/>
    <n v="4"/>
    <n v="3.27"/>
    <n v="0"/>
    <x v="1"/>
  </r>
  <r>
    <x v="49"/>
    <x v="26"/>
    <x v="1"/>
    <x v="0"/>
    <x v="1"/>
    <n v="0"/>
    <x v="1044"/>
    <n v="61"/>
    <n v="26.74"/>
    <n v="242"/>
    <n v="119"/>
    <n v="20.57"/>
    <x v="9"/>
    <n v="107"/>
    <n v="8.82"/>
    <n v="10.6"/>
    <n v="1"/>
    <n v="2.86"/>
    <n v="1"/>
    <x v="0"/>
  </r>
  <r>
    <x v="36"/>
    <x v="16"/>
    <x v="1"/>
    <x v="1"/>
    <x v="1"/>
    <n v="0"/>
    <x v="221"/>
    <n v="82"/>
    <n v="32.76"/>
    <n v="198"/>
    <n v="91"/>
    <n v="16.829999999999998"/>
    <x v="1316"/>
    <n v="95"/>
    <n v="9.19"/>
    <n v="9"/>
    <n v="6"/>
    <n v="2.4300000000000002"/>
    <n v="1"/>
    <x v="0"/>
  </r>
  <r>
    <x v="41"/>
    <x v="142"/>
    <x v="0"/>
    <x v="0"/>
    <x v="0"/>
    <n v="29"/>
    <x v="1553"/>
    <n v="84"/>
    <n v="40.729999999999997"/>
    <n v="182.1"/>
    <n v="80"/>
    <n v="15.48"/>
    <x v="484"/>
    <n v="100"/>
    <n v="5.32"/>
    <n v="11"/>
    <n v="3"/>
    <n v="2.97"/>
    <n v="2"/>
    <x v="0"/>
  </r>
  <r>
    <x v="49"/>
    <x v="45"/>
    <x v="2"/>
    <x v="0"/>
    <x v="1"/>
    <n v="0"/>
    <x v="1719"/>
    <n v="110"/>
    <n v="16.47"/>
    <n v="241.4"/>
    <n v="75"/>
    <n v="20.52"/>
    <x v="1640"/>
    <n v="69"/>
    <n v="6.35"/>
    <n v="10.8"/>
    <n v="3"/>
    <n v="2.92"/>
    <n v="0"/>
    <x v="0"/>
  </r>
  <r>
    <x v="4"/>
    <x v="137"/>
    <x v="1"/>
    <x v="0"/>
    <x v="1"/>
    <n v="0"/>
    <x v="406"/>
    <n v="104"/>
    <n v="22.02"/>
    <n v="194"/>
    <n v="133"/>
    <n v="16.489999999999998"/>
    <x v="1641"/>
    <n v="65"/>
    <n v="12.96"/>
    <n v="7.2"/>
    <n v="7"/>
    <n v="1.94"/>
    <n v="2"/>
    <x v="0"/>
  </r>
  <r>
    <x v="19"/>
    <x v="145"/>
    <x v="2"/>
    <x v="1"/>
    <x v="1"/>
    <n v="0"/>
    <x v="1390"/>
    <n v="75"/>
    <n v="46.58"/>
    <n v="162.80000000000001"/>
    <n v="110"/>
    <n v="13.84"/>
    <x v="1642"/>
    <n v="121"/>
    <n v="4.95"/>
    <n v="7.7"/>
    <n v="3"/>
    <n v="2.08"/>
    <n v="4"/>
    <x v="0"/>
  </r>
  <r>
    <x v="38"/>
    <x v="155"/>
    <x v="0"/>
    <x v="0"/>
    <x v="1"/>
    <n v="0"/>
    <x v="1286"/>
    <n v="86"/>
    <n v="18.989999999999998"/>
    <n v="187.5"/>
    <n v="68"/>
    <n v="15.94"/>
    <x v="445"/>
    <n v="128"/>
    <n v="8.77"/>
    <n v="11.6"/>
    <n v="10"/>
    <n v="3.13"/>
    <n v="2"/>
    <x v="0"/>
  </r>
  <r>
    <x v="8"/>
    <x v="13"/>
    <x v="1"/>
    <x v="0"/>
    <x v="1"/>
    <n v="0"/>
    <x v="1720"/>
    <n v="82"/>
    <n v="24.26"/>
    <n v="179.1"/>
    <n v="106"/>
    <n v="15.22"/>
    <x v="1643"/>
    <n v="88"/>
    <n v="6.36"/>
    <n v="5"/>
    <n v="8"/>
    <n v="1.35"/>
    <n v="3"/>
    <x v="0"/>
  </r>
  <r>
    <x v="13"/>
    <x v="165"/>
    <x v="0"/>
    <x v="0"/>
    <x v="1"/>
    <n v="0"/>
    <x v="756"/>
    <n v="91"/>
    <n v="36.840000000000003"/>
    <n v="233.9"/>
    <n v="104"/>
    <n v="19.88"/>
    <x v="1371"/>
    <n v="110"/>
    <n v="10.4"/>
    <n v="9"/>
    <n v="4"/>
    <n v="2.4300000000000002"/>
    <n v="1"/>
    <x v="0"/>
  </r>
  <r>
    <x v="3"/>
    <x v="139"/>
    <x v="0"/>
    <x v="0"/>
    <x v="1"/>
    <n v="0"/>
    <x v="941"/>
    <n v="106"/>
    <n v="35.21"/>
    <n v="283.5"/>
    <n v="124"/>
    <n v="24.1"/>
    <x v="1644"/>
    <n v="107"/>
    <n v="2.93"/>
    <n v="10.5"/>
    <n v="2"/>
    <n v="2.84"/>
    <n v="3"/>
    <x v="0"/>
  </r>
  <r>
    <x v="10"/>
    <x v="117"/>
    <x v="0"/>
    <x v="0"/>
    <x v="1"/>
    <n v="0"/>
    <x v="195"/>
    <n v="86"/>
    <n v="36.520000000000003"/>
    <n v="230.9"/>
    <n v="94"/>
    <n v="19.63"/>
    <x v="1453"/>
    <n v="100"/>
    <n v="10.07"/>
    <n v="5.8"/>
    <n v="3"/>
    <n v="1.57"/>
    <n v="3"/>
    <x v="0"/>
  </r>
  <r>
    <x v="34"/>
    <x v="156"/>
    <x v="0"/>
    <x v="0"/>
    <x v="1"/>
    <n v="0"/>
    <x v="1090"/>
    <n v="67"/>
    <n v="24.29"/>
    <n v="109.7"/>
    <n v="72"/>
    <n v="9.32"/>
    <x v="1645"/>
    <n v="112"/>
    <n v="13.21"/>
    <n v="11.5"/>
    <n v="6"/>
    <n v="3.11"/>
    <n v="0"/>
    <x v="0"/>
  </r>
  <r>
    <x v="46"/>
    <x v="26"/>
    <x v="0"/>
    <x v="1"/>
    <x v="1"/>
    <n v="0"/>
    <x v="1721"/>
    <n v="126"/>
    <n v="12.16"/>
    <n v="166.8"/>
    <n v="127"/>
    <n v="14.18"/>
    <x v="1084"/>
    <n v="86"/>
    <n v="9.52"/>
    <n v="8.3000000000000007"/>
    <n v="2"/>
    <n v="2.2400000000000002"/>
    <n v="3"/>
    <x v="1"/>
  </r>
  <r>
    <x v="50"/>
    <x v="98"/>
    <x v="0"/>
    <x v="0"/>
    <x v="1"/>
    <n v="0"/>
    <x v="1432"/>
    <n v="113"/>
    <n v="13.19"/>
    <n v="126.9"/>
    <n v="75"/>
    <n v="10.79"/>
    <x v="649"/>
    <n v="79"/>
    <n v="8.59"/>
    <n v="14.9"/>
    <n v="4"/>
    <n v="4.0199999999999996"/>
    <n v="1"/>
    <x v="0"/>
  </r>
  <r>
    <x v="41"/>
    <x v="115"/>
    <x v="2"/>
    <x v="0"/>
    <x v="1"/>
    <n v="0"/>
    <x v="1722"/>
    <n v="66"/>
    <n v="12.53"/>
    <n v="160.5"/>
    <n v="132"/>
    <n v="13.64"/>
    <x v="217"/>
    <n v="67"/>
    <n v="9.64"/>
    <n v="13"/>
    <n v="6"/>
    <n v="3.51"/>
    <n v="3"/>
    <x v="0"/>
  </r>
  <r>
    <x v="16"/>
    <x v="7"/>
    <x v="1"/>
    <x v="0"/>
    <x v="1"/>
    <n v="0"/>
    <x v="310"/>
    <n v="90"/>
    <n v="44.93"/>
    <n v="216.4"/>
    <n v="101"/>
    <n v="18.39"/>
    <x v="8"/>
    <n v="72"/>
    <n v="9.4"/>
    <n v="9.6"/>
    <n v="3"/>
    <n v="2.59"/>
    <n v="0"/>
    <x v="1"/>
  </r>
  <r>
    <x v="38"/>
    <x v="50"/>
    <x v="2"/>
    <x v="1"/>
    <x v="1"/>
    <n v="0"/>
    <x v="692"/>
    <n v="156"/>
    <n v="19.52"/>
    <n v="135.30000000000001"/>
    <n v="78"/>
    <n v="11.5"/>
    <x v="1212"/>
    <n v="98"/>
    <n v="9.83"/>
    <n v="15.6"/>
    <n v="4"/>
    <n v="4.21"/>
    <n v="1"/>
    <x v="1"/>
  </r>
  <r>
    <x v="30"/>
    <x v="14"/>
    <x v="0"/>
    <x v="0"/>
    <x v="1"/>
    <n v="0"/>
    <x v="1723"/>
    <n v="124"/>
    <n v="36.130000000000003"/>
    <n v="215.5"/>
    <n v="110"/>
    <n v="18.32"/>
    <x v="1646"/>
    <n v="94"/>
    <n v="5.76"/>
    <n v="5.2"/>
    <n v="9"/>
    <n v="1.4"/>
    <n v="3"/>
    <x v="0"/>
  </r>
  <r>
    <x v="12"/>
    <x v="135"/>
    <x v="2"/>
    <x v="0"/>
    <x v="0"/>
    <n v="36"/>
    <x v="1630"/>
    <n v="120"/>
    <n v="48.99"/>
    <n v="227.1"/>
    <n v="105"/>
    <n v="19.3"/>
    <x v="1555"/>
    <n v="113"/>
    <n v="8.92"/>
    <n v="13.3"/>
    <n v="7"/>
    <n v="3.59"/>
    <n v="1"/>
    <x v="0"/>
  </r>
  <r>
    <x v="30"/>
    <x v="103"/>
    <x v="0"/>
    <x v="0"/>
    <x v="1"/>
    <n v="0"/>
    <x v="1724"/>
    <n v="98"/>
    <n v="32.71"/>
    <n v="187"/>
    <n v="93"/>
    <n v="15.9"/>
    <x v="1313"/>
    <n v="82"/>
    <n v="5.98"/>
    <n v="11.2"/>
    <n v="1"/>
    <n v="3.02"/>
    <n v="0"/>
    <x v="0"/>
  </r>
  <r>
    <x v="24"/>
    <x v="83"/>
    <x v="0"/>
    <x v="0"/>
    <x v="1"/>
    <n v="0"/>
    <x v="1620"/>
    <n v="76"/>
    <n v="17.37"/>
    <n v="230"/>
    <n v="106"/>
    <n v="19.55"/>
    <x v="239"/>
    <n v="136"/>
    <n v="8.25"/>
    <n v="10.8"/>
    <n v="4"/>
    <n v="2.92"/>
    <n v="1"/>
    <x v="0"/>
  </r>
  <r>
    <x v="39"/>
    <x v="66"/>
    <x v="0"/>
    <x v="1"/>
    <x v="1"/>
    <n v="0"/>
    <x v="1725"/>
    <n v="114"/>
    <n v="8.42"/>
    <n v="214.1"/>
    <n v="98"/>
    <n v="18.2"/>
    <x v="516"/>
    <n v="120"/>
    <n v="6.97"/>
    <n v="10"/>
    <n v="4"/>
    <n v="2.7"/>
    <n v="0"/>
    <x v="0"/>
  </r>
  <r>
    <x v="15"/>
    <x v="75"/>
    <x v="0"/>
    <x v="0"/>
    <x v="1"/>
    <n v="0"/>
    <x v="1332"/>
    <n v="70"/>
    <n v="26.04"/>
    <n v="231.7"/>
    <n v="91"/>
    <n v="19.690000000000001"/>
    <x v="1647"/>
    <n v="80"/>
    <n v="5.18"/>
    <n v="9.8000000000000007"/>
    <n v="3"/>
    <n v="2.65"/>
    <n v="4"/>
    <x v="1"/>
  </r>
  <r>
    <x v="21"/>
    <x v="100"/>
    <x v="0"/>
    <x v="0"/>
    <x v="1"/>
    <n v="0"/>
    <x v="1726"/>
    <n v="79"/>
    <n v="9.44"/>
    <n v="163.5"/>
    <n v="104"/>
    <n v="13.9"/>
    <x v="648"/>
    <n v="59"/>
    <n v="5.76"/>
    <n v="10.1"/>
    <n v="4"/>
    <n v="2.73"/>
    <n v="1"/>
    <x v="0"/>
  </r>
  <r>
    <x v="47"/>
    <x v="29"/>
    <x v="0"/>
    <x v="0"/>
    <x v="1"/>
    <n v="0"/>
    <x v="1338"/>
    <n v="61"/>
    <n v="42.02"/>
    <n v="168.7"/>
    <n v="122"/>
    <n v="14.34"/>
    <x v="957"/>
    <n v="100"/>
    <n v="7.64"/>
    <n v="6.6"/>
    <n v="1"/>
    <n v="1.78"/>
    <n v="0"/>
    <x v="0"/>
  </r>
  <r>
    <x v="45"/>
    <x v="131"/>
    <x v="0"/>
    <x v="0"/>
    <x v="1"/>
    <n v="0"/>
    <x v="190"/>
    <n v="117"/>
    <n v="37.43"/>
    <n v="261.10000000000002"/>
    <n v="102"/>
    <n v="22.19"/>
    <x v="264"/>
    <n v="132"/>
    <n v="7.47"/>
    <n v="10.8"/>
    <n v="1"/>
    <n v="2.92"/>
    <n v="2"/>
    <x v="0"/>
  </r>
  <r>
    <x v="6"/>
    <x v="13"/>
    <x v="0"/>
    <x v="0"/>
    <x v="1"/>
    <n v="0"/>
    <x v="1307"/>
    <n v="75"/>
    <n v="19.87"/>
    <n v="183.3"/>
    <n v="109"/>
    <n v="15.58"/>
    <x v="1648"/>
    <n v="119"/>
    <n v="13.83"/>
    <n v="10"/>
    <n v="8"/>
    <n v="2.7"/>
    <n v="2"/>
    <x v="0"/>
  </r>
  <r>
    <x v="12"/>
    <x v="41"/>
    <x v="1"/>
    <x v="0"/>
    <x v="1"/>
    <n v="0"/>
    <x v="520"/>
    <n v="98"/>
    <n v="29.9"/>
    <n v="192.8"/>
    <n v="148"/>
    <n v="16.39"/>
    <x v="1067"/>
    <n v="110"/>
    <n v="12.52"/>
    <n v="10.6"/>
    <n v="5"/>
    <n v="2.86"/>
    <n v="0"/>
    <x v="0"/>
  </r>
  <r>
    <x v="41"/>
    <x v="93"/>
    <x v="0"/>
    <x v="0"/>
    <x v="1"/>
    <n v="0"/>
    <x v="1068"/>
    <n v="95"/>
    <n v="35.36"/>
    <n v="234.8"/>
    <n v="81"/>
    <n v="19.96"/>
    <x v="615"/>
    <n v="80"/>
    <n v="11.97"/>
    <n v="11.7"/>
    <n v="6"/>
    <n v="3.16"/>
    <n v="3"/>
    <x v="0"/>
  </r>
  <r>
    <x v="3"/>
    <x v="72"/>
    <x v="0"/>
    <x v="0"/>
    <x v="0"/>
    <n v="28"/>
    <x v="318"/>
    <n v="110"/>
    <n v="40.78"/>
    <n v="218.9"/>
    <n v="87"/>
    <n v="18.61"/>
    <x v="1649"/>
    <n v="46"/>
    <n v="7.47"/>
    <n v="12.1"/>
    <n v="4"/>
    <n v="3.27"/>
    <n v="1"/>
    <x v="0"/>
  </r>
  <r>
    <x v="27"/>
    <x v="29"/>
    <x v="1"/>
    <x v="1"/>
    <x v="1"/>
    <n v="0"/>
    <x v="787"/>
    <n v="112"/>
    <n v="29.72"/>
    <n v="218"/>
    <n v="125"/>
    <n v="18.53"/>
    <x v="471"/>
    <n v="102"/>
    <n v="8.1"/>
    <n v="12.7"/>
    <n v="6"/>
    <n v="3.43"/>
    <n v="3"/>
    <x v="0"/>
  </r>
  <r>
    <x v="6"/>
    <x v="47"/>
    <x v="2"/>
    <x v="0"/>
    <x v="0"/>
    <n v="26"/>
    <x v="1260"/>
    <n v="94"/>
    <n v="24.06"/>
    <n v="196.4"/>
    <n v="123"/>
    <n v="16.690000000000001"/>
    <x v="834"/>
    <n v="100"/>
    <n v="7.76"/>
    <n v="12.9"/>
    <n v="1"/>
    <n v="3.48"/>
    <n v="3"/>
    <x v="0"/>
  </r>
  <r>
    <x v="4"/>
    <x v="64"/>
    <x v="0"/>
    <x v="0"/>
    <x v="1"/>
    <n v="0"/>
    <x v="1727"/>
    <n v="123"/>
    <n v="13.46"/>
    <n v="212.1"/>
    <n v="106"/>
    <n v="18.03"/>
    <x v="1054"/>
    <n v="104"/>
    <n v="10.11"/>
    <n v="10.199999999999999"/>
    <n v="4"/>
    <n v="2.75"/>
    <n v="3"/>
    <x v="0"/>
  </r>
  <r>
    <x v="19"/>
    <x v="86"/>
    <x v="0"/>
    <x v="0"/>
    <x v="1"/>
    <n v="0"/>
    <x v="1213"/>
    <n v="102"/>
    <n v="40.61"/>
    <n v="161.4"/>
    <n v="115"/>
    <n v="13.72"/>
    <x v="1230"/>
    <n v="103"/>
    <n v="11.18"/>
    <n v="13.4"/>
    <n v="4"/>
    <n v="3.62"/>
    <n v="0"/>
    <x v="0"/>
  </r>
  <r>
    <x v="6"/>
    <x v="31"/>
    <x v="1"/>
    <x v="0"/>
    <x v="0"/>
    <n v="37"/>
    <x v="979"/>
    <n v="104"/>
    <n v="30.57"/>
    <n v="144.80000000000001"/>
    <n v="115"/>
    <n v="12.31"/>
    <x v="1650"/>
    <n v="89"/>
    <n v="9.41"/>
    <n v="11.1"/>
    <n v="8"/>
    <n v="3"/>
    <n v="3"/>
    <x v="0"/>
  </r>
  <r>
    <x v="30"/>
    <x v="93"/>
    <x v="2"/>
    <x v="0"/>
    <x v="1"/>
    <n v="0"/>
    <x v="1423"/>
    <n v="78"/>
    <n v="38.4"/>
    <n v="243.1"/>
    <n v="83"/>
    <n v="20.66"/>
    <x v="1633"/>
    <n v="94"/>
    <n v="3.78"/>
    <n v="13.5"/>
    <n v="2"/>
    <n v="3.65"/>
    <n v="2"/>
    <x v="1"/>
  </r>
  <r>
    <x v="40"/>
    <x v="28"/>
    <x v="0"/>
    <x v="0"/>
    <x v="1"/>
    <n v="0"/>
    <x v="133"/>
    <n v="113"/>
    <n v="32.270000000000003"/>
    <n v="271.5"/>
    <n v="111"/>
    <n v="23.08"/>
    <x v="1024"/>
    <n v="96"/>
    <n v="9.85"/>
    <n v="13"/>
    <n v="5"/>
    <n v="3.51"/>
    <n v="1"/>
    <x v="0"/>
  </r>
  <r>
    <x v="2"/>
    <x v="78"/>
    <x v="2"/>
    <x v="0"/>
    <x v="1"/>
    <n v="0"/>
    <x v="1728"/>
    <n v="97"/>
    <n v="45.39"/>
    <n v="204.3"/>
    <n v="151"/>
    <n v="17.37"/>
    <x v="1391"/>
    <n v="67"/>
    <n v="11.11"/>
    <n v="11.3"/>
    <n v="7"/>
    <n v="3.05"/>
    <n v="1"/>
    <x v="1"/>
  </r>
  <r>
    <x v="46"/>
    <x v="4"/>
    <x v="0"/>
    <x v="0"/>
    <x v="1"/>
    <n v="0"/>
    <x v="685"/>
    <n v="79"/>
    <n v="36.94"/>
    <n v="218"/>
    <n v="106"/>
    <n v="18.53"/>
    <x v="787"/>
    <n v="69"/>
    <n v="7.49"/>
    <n v="11.5"/>
    <n v="7"/>
    <n v="3.11"/>
    <n v="1"/>
    <x v="0"/>
  </r>
  <r>
    <x v="23"/>
    <x v="18"/>
    <x v="0"/>
    <x v="0"/>
    <x v="1"/>
    <n v="0"/>
    <x v="8"/>
    <n v="92"/>
    <n v="21.95"/>
    <n v="148.9"/>
    <n v="132"/>
    <n v="12.66"/>
    <x v="1304"/>
    <n v="103"/>
    <n v="11.88"/>
    <n v="16.8"/>
    <n v="7"/>
    <n v="4.54"/>
    <n v="2"/>
    <x v="0"/>
  </r>
  <r>
    <x v="44"/>
    <x v="76"/>
    <x v="1"/>
    <x v="0"/>
    <x v="1"/>
    <n v="0"/>
    <x v="1729"/>
    <n v="110"/>
    <n v="23.04"/>
    <n v="146"/>
    <n v="116"/>
    <n v="12.41"/>
    <x v="140"/>
    <n v="88"/>
    <n v="9.36"/>
    <n v="10.7"/>
    <n v="4"/>
    <n v="2.89"/>
    <n v="2"/>
    <x v="0"/>
  </r>
  <r>
    <x v="34"/>
    <x v="8"/>
    <x v="2"/>
    <x v="0"/>
    <x v="1"/>
    <n v="0"/>
    <x v="482"/>
    <n v="63"/>
    <n v="31.18"/>
    <n v="183.6"/>
    <n v="80"/>
    <n v="15.61"/>
    <x v="53"/>
    <n v="83"/>
    <n v="6.91"/>
    <n v="10.7"/>
    <n v="4"/>
    <n v="2.89"/>
    <n v="4"/>
    <x v="1"/>
  </r>
  <r>
    <x v="4"/>
    <x v="112"/>
    <x v="2"/>
    <x v="0"/>
    <x v="1"/>
    <n v="0"/>
    <x v="173"/>
    <n v="109"/>
    <n v="37.909999999999997"/>
    <n v="286.2"/>
    <n v="76"/>
    <n v="24.33"/>
    <x v="1651"/>
    <n v="132"/>
    <n v="11.6"/>
    <n v="7.5"/>
    <n v="7"/>
    <n v="2.0299999999999998"/>
    <n v="3"/>
    <x v="1"/>
  </r>
  <r>
    <x v="41"/>
    <x v="115"/>
    <x v="2"/>
    <x v="0"/>
    <x v="1"/>
    <n v="0"/>
    <x v="1393"/>
    <n v="135"/>
    <n v="23.8"/>
    <n v="138.9"/>
    <n v="103"/>
    <n v="11.81"/>
    <x v="628"/>
    <n v="121"/>
    <n v="10.36"/>
    <n v="6.1"/>
    <n v="6"/>
    <n v="1.65"/>
    <n v="0"/>
    <x v="0"/>
  </r>
  <r>
    <x v="26"/>
    <x v="48"/>
    <x v="0"/>
    <x v="0"/>
    <x v="1"/>
    <n v="0"/>
    <x v="1598"/>
    <n v="90"/>
    <n v="21.42"/>
    <n v="205.8"/>
    <n v="92"/>
    <n v="17.489999999999998"/>
    <x v="86"/>
    <n v="121"/>
    <n v="9.76"/>
    <n v="12.8"/>
    <n v="1"/>
    <n v="3.46"/>
    <n v="0"/>
    <x v="0"/>
  </r>
  <r>
    <x v="33"/>
    <x v="49"/>
    <x v="0"/>
    <x v="0"/>
    <x v="1"/>
    <n v="0"/>
    <x v="558"/>
    <n v="68"/>
    <n v="38.79"/>
    <n v="170.2"/>
    <n v="102"/>
    <n v="14.47"/>
    <x v="427"/>
    <n v="72"/>
    <n v="7.6"/>
    <n v="10.199999999999999"/>
    <n v="6"/>
    <n v="2.75"/>
    <n v="1"/>
    <x v="0"/>
  </r>
  <r>
    <x v="2"/>
    <x v="78"/>
    <x v="0"/>
    <x v="0"/>
    <x v="1"/>
    <n v="0"/>
    <x v="1730"/>
    <n v="121"/>
    <n v="47.33"/>
    <n v="252.2"/>
    <n v="139"/>
    <n v="21.44"/>
    <x v="192"/>
    <n v="96"/>
    <n v="9.1"/>
    <n v="13.7"/>
    <n v="1"/>
    <n v="3.7"/>
    <n v="1"/>
    <x v="1"/>
  </r>
  <r>
    <x v="3"/>
    <x v="130"/>
    <x v="0"/>
    <x v="0"/>
    <x v="1"/>
    <n v="0"/>
    <x v="1731"/>
    <n v="75"/>
    <n v="48.5"/>
    <n v="130.80000000000001"/>
    <n v="111"/>
    <n v="11.12"/>
    <x v="17"/>
    <n v="99"/>
    <n v="8.18"/>
    <n v="10.5"/>
    <n v="2"/>
    <n v="2.84"/>
    <n v="2"/>
    <x v="0"/>
  </r>
  <r>
    <x v="35"/>
    <x v="80"/>
    <x v="0"/>
    <x v="0"/>
    <x v="1"/>
    <n v="0"/>
    <x v="927"/>
    <n v="100"/>
    <n v="37.89"/>
    <n v="145.19999999999999"/>
    <n v="110"/>
    <n v="12.34"/>
    <x v="677"/>
    <n v="129"/>
    <n v="7.68"/>
    <n v="5.6"/>
    <n v="8"/>
    <n v="1.51"/>
    <n v="1"/>
    <x v="0"/>
  </r>
  <r>
    <x v="50"/>
    <x v="80"/>
    <x v="2"/>
    <x v="0"/>
    <x v="0"/>
    <n v="37"/>
    <x v="565"/>
    <n v="97"/>
    <n v="26.13"/>
    <n v="271.39999999999998"/>
    <n v="91"/>
    <n v="23.07"/>
    <x v="1299"/>
    <n v="121"/>
    <n v="8.06"/>
    <n v="8.3000000000000007"/>
    <n v="2"/>
    <n v="2.2400000000000002"/>
    <n v="1"/>
    <x v="0"/>
  </r>
  <r>
    <x v="17"/>
    <x v="61"/>
    <x v="0"/>
    <x v="1"/>
    <x v="1"/>
    <n v="0"/>
    <x v="884"/>
    <n v="88"/>
    <n v="29.94"/>
    <n v="244.5"/>
    <n v="84"/>
    <n v="20.78"/>
    <x v="1123"/>
    <n v="99"/>
    <n v="8.5500000000000007"/>
    <n v="11.2"/>
    <n v="1"/>
    <n v="3.02"/>
    <n v="2"/>
    <x v="1"/>
  </r>
  <r>
    <x v="18"/>
    <x v="108"/>
    <x v="1"/>
    <x v="0"/>
    <x v="0"/>
    <n v="41"/>
    <x v="1732"/>
    <n v="71"/>
    <n v="52.17"/>
    <n v="243.3"/>
    <n v="72"/>
    <n v="20.68"/>
    <x v="1564"/>
    <n v="114"/>
    <n v="5.67"/>
    <n v="10.5"/>
    <n v="4"/>
    <n v="2.84"/>
    <n v="2"/>
    <x v="0"/>
  </r>
  <r>
    <x v="41"/>
    <x v="48"/>
    <x v="1"/>
    <x v="0"/>
    <x v="1"/>
    <n v="0"/>
    <x v="60"/>
    <n v="85"/>
    <n v="34.58"/>
    <n v="219.8"/>
    <n v="140"/>
    <n v="18.68"/>
    <x v="291"/>
    <n v="107"/>
    <n v="10.8"/>
    <n v="8.3000000000000007"/>
    <n v="5"/>
    <n v="2.2400000000000002"/>
    <n v="1"/>
    <x v="0"/>
  </r>
  <r>
    <x v="4"/>
    <x v="78"/>
    <x v="0"/>
    <x v="0"/>
    <x v="0"/>
    <n v="37"/>
    <x v="1247"/>
    <n v="112"/>
    <n v="39.22"/>
    <n v="319.39999999999998"/>
    <n v="116"/>
    <n v="27.15"/>
    <x v="1652"/>
    <n v="77"/>
    <n v="13.47"/>
    <n v="7.9"/>
    <n v="3"/>
    <n v="2.13"/>
    <n v="2"/>
    <x v="0"/>
  </r>
  <r>
    <x v="1"/>
    <x v="31"/>
    <x v="0"/>
    <x v="0"/>
    <x v="1"/>
    <n v="0"/>
    <x v="1121"/>
    <n v="106"/>
    <n v="20.21"/>
    <n v="163.5"/>
    <n v="75"/>
    <n v="13.9"/>
    <x v="329"/>
    <n v="131"/>
    <n v="8.7799999999999994"/>
    <n v="13.1"/>
    <n v="4"/>
    <n v="3.54"/>
    <n v="0"/>
    <x v="0"/>
  </r>
  <r>
    <x v="19"/>
    <x v="34"/>
    <x v="1"/>
    <x v="0"/>
    <x v="0"/>
    <n v="34"/>
    <x v="1733"/>
    <n v="85"/>
    <n v="37.32"/>
    <n v="144"/>
    <n v="120"/>
    <n v="12.24"/>
    <x v="673"/>
    <n v="84"/>
    <n v="11.62"/>
    <n v="7"/>
    <n v="3"/>
    <n v="1.89"/>
    <n v="1"/>
    <x v="0"/>
  </r>
  <r>
    <x v="2"/>
    <x v="15"/>
    <x v="0"/>
    <x v="1"/>
    <x v="0"/>
    <n v="34"/>
    <x v="77"/>
    <n v="103"/>
    <n v="42.99"/>
    <n v="220.1"/>
    <n v="79"/>
    <n v="18.71"/>
    <x v="541"/>
    <n v="65"/>
    <n v="6.52"/>
    <n v="11.4"/>
    <n v="3"/>
    <n v="3.08"/>
    <n v="0"/>
    <x v="0"/>
  </r>
  <r>
    <x v="48"/>
    <x v="29"/>
    <x v="0"/>
    <x v="0"/>
    <x v="0"/>
    <n v="46"/>
    <x v="1611"/>
    <n v="77"/>
    <n v="29.34"/>
    <n v="203.4"/>
    <n v="102"/>
    <n v="17.29"/>
    <x v="393"/>
    <n v="108"/>
    <n v="11.89"/>
    <n v="10.4"/>
    <n v="2"/>
    <n v="2.81"/>
    <n v="1"/>
    <x v="0"/>
  </r>
  <r>
    <x v="36"/>
    <x v="186"/>
    <x v="0"/>
    <x v="0"/>
    <x v="1"/>
    <n v="0"/>
    <x v="1734"/>
    <n v="112"/>
    <n v="44.54"/>
    <n v="82.7"/>
    <n v="60"/>
    <n v="7.03"/>
    <x v="753"/>
    <n v="120"/>
    <n v="8.7799999999999994"/>
    <n v="10.7"/>
    <n v="5"/>
    <n v="2.89"/>
    <n v="1"/>
    <x v="0"/>
  </r>
  <r>
    <x v="15"/>
    <x v="124"/>
    <x v="0"/>
    <x v="0"/>
    <x v="1"/>
    <n v="0"/>
    <x v="1188"/>
    <n v="115"/>
    <n v="20.96"/>
    <n v="130.4"/>
    <n v="91"/>
    <n v="11.08"/>
    <x v="1366"/>
    <n v="119"/>
    <n v="10.97"/>
    <n v="11.2"/>
    <n v="3"/>
    <n v="3.02"/>
    <n v="3"/>
    <x v="0"/>
  </r>
  <r>
    <x v="37"/>
    <x v="130"/>
    <x v="0"/>
    <x v="0"/>
    <x v="1"/>
    <n v="0"/>
    <x v="1230"/>
    <n v="90"/>
    <n v="35.85"/>
    <n v="272.2"/>
    <n v="101"/>
    <n v="23.14"/>
    <x v="674"/>
    <n v="86"/>
    <n v="13.69"/>
    <n v="10.6"/>
    <n v="5"/>
    <n v="2.86"/>
    <n v="3"/>
    <x v="1"/>
  </r>
  <r>
    <x v="32"/>
    <x v="9"/>
    <x v="2"/>
    <x v="0"/>
    <x v="1"/>
    <n v="0"/>
    <x v="200"/>
    <n v="97"/>
    <n v="24.43"/>
    <n v="229.6"/>
    <n v="110"/>
    <n v="19.52"/>
    <x v="1653"/>
    <n v="100"/>
    <n v="4.45"/>
    <n v="11.8"/>
    <n v="5"/>
    <n v="3.19"/>
    <n v="1"/>
    <x v="0"/>
  </r>
  <r>
    <x v="27"/>
    <x v="159"/>
    <x v="0"/>
    <x v="0"/>
    <x v="1"/>
    <n v="0"/>
    <x v="617"/>
    <n v="90"/>
    <n v="29.1"/>
    <n v="173.9"/>
    <n v="65"/>
    <n v="14.78"/>
    <x v="779"/>
    <n v="139"/>
    <n v="9.4700000000000006"/>
    <n v="14"/>
    <n v="4"/>
    <n v="3.78"/>
    <n v="2"/>
    <x v="0"/>
  </r>
  <r>
    <x v="46"/>
    <x v="107"/>
    <x v="0"/>
    <x v="1"/>
    <x v="1"/>
    <n v="0"/>
    <x v="545"/>
    <n v="96"/>
    <n v="32.229999999999997"/>
    <n v="171.7"/>
    <n v="69"/>
    <n v="14.59"/>
    <x v="1603"/>
    <n v="102"/>
    <n v="9.99"/>
    <n v="13.9"/>
    <n v="7"/>
    <n v="3.75"/>
    <n v="1"/>
    <x v="1"/>
  </r>
  <r>
    <x v="13"/>
    <x v="37"/>
    <x v="0"/>
    <x v="0"/>
    <x v="1"/>
    <n v="0"/>
    <x v="1735"/>
    <n v="91"/>
    <n v="39.020000000000003"/>
    <n v="157.69999999999999"/>
    <n v="67"/>
    <n v="13.4"/>
    <x v="1149"/>
    <n v="76"/>
    <n v="7.31"/>
    <n v="13.2"/>
    <n v="3"/>
    <n v="3.56"/>
    <n v="2"/>
    <x v="0"/>
  </r>
  <r>
    <x v="41"/>
    <x v="184"/>
    <x v="1"/>
    <x v="0"/>
    <x v="1"/>
    <n v="0"/>
    <x v="473"/>
    <n v="108"/>
    <n v="21.86"/>
    <n v="248.3"/>
    <n v="92"/>
    <n v="21.11"/>
    <x v="1563"/>
    <n v="115"/>
    <n v="5.85"/>
    <n v="10.4"/>
    <n v="2"/>
    <n v="2.81"/>
    <n v="4"/>
    <x v="1"/>
  </r>
  <r>
    <x v="15"/>
    <x v="153"/>
    <x v="1"/>
    <x v="0"/>
    <x v="0"/>
    <n v="26"/>
    <x v="195"/>
    <n v="82"/>
    <n v="36.520000000000003"/>
    <n v="226.7"/>
    <n v="135"/>
    <n v="19.27"/>
    <x v="836"/>
    <n v="97"/>
    <n v="9.3000000000000007"/>
    <n v="7.6"/>
    <n v="11"/>
    <n v="2.0499999999999998"/>
    <n v="1"/>
    <x v="0"/>
  </r>
  <r>
    <x v="8"/>
    <x v="141"/>
    <x v="2"/>
    <x v="0"/>
    <x v="1"/>
    <n v="0"/>
    <x v="548"/>
    <n v="110"/>
    <n v="31.81"/>
    <n v="158"/>
    <n v="70"/>
    <n v="13.43"/>
    <x v="91"/>
    <n v="123"/>
    <n v="9.51"/>
    <n v="8.5"/>
    <n v="2"/>
    <n v="2.2999999999999998"/>
    <n v="2"/>
    <x v="0"/>
  </r>
  <r>
    <x v="38"/>
    <x v="60"/>
    <x v="0"/>
    <x v="0"/>
    <x v="0"/>
    <n v="31"/>
    <x v="1736"/>
    <n v="90"/>
    <n v="35.58"/>
    <n v="281.7"/>
    <n v="111"/>
    <n v="23.94"/>
    <x v="902"/>
    <n v="66"/>
    <n v="8.5500000000000007"/>
    <n v="7.9"/>
    <n v="5"/>
    <n v="2.13"/>
    <n v="0"/>
    <x v="0"/>
  </r>
  <r>
    <x v="25"/>
    <x v="105"/>
    <x v="0"/>
    <x v="0"/>
    <x v="1"/>
    <n v="0"/>
    <x v="281"/>
    <n v="102"/>
    <n v="24.09"/>
    <n v="226.2"/>
    <n v="125"/>
    <n v="19.23"/>
    <x v="1654"/>
    <n v="93"/>
    <n v="4.5"/>
    <n v="11.9"/>
    <n v="8"/>
    <n v="3.21"/>
    <n v="0"/>
    <x v="0"/>
  </r>
  <r>
    <x v="27"/>
    <x v="95"/>
    <x v="1"/>
    <x v="0"/>
    <x v="0"/>
    <n v="22"/>
    <x v="758"/>
    <n v="66"/>
    <n v="29.51"/>
    <n v="142.19999999999999"/>
    <n v="83"/>
    <n v="12.09"/>
    <x v="1655"/>
    <n v="93"/>
    <n v="7.04"/>
    <n v="5.2"/>
    <n v="3"/>
    <n v="1.4"/>
    <n v="1"/>
    <x v="0"/>
  </r>
  <r>
    <x v="32"/>
    <x v="20"/>
    <x v="2"/>
    <x v="0"/>
    <x v="1"/>
    <n v="0"/>
    <x v="151"/>
    <n v="75"/>
    <n v="30.07"/>
    <n v="204.2"/>
    <n v="86"/>
    <n v="17.36"/>
    <x v="1189"/>
    <n v="90"/>
    <n v="11.43"/>
    <n v="6.1"/>
    <n v="4"/>
    <n v="1.65"/>
    <n v="1"/>
    <x v="0"/>
  </r>
  <r>
    <x v="33"/>
    <x v="147"/>
    <x v="1"/>
    <x v="0"/>
    <x v="0"/>
    <n v="27"/>
    <x v="1297"/>
    <n v="66"/>
    <n v="18.670000000000002"/>
    <n v="207.3"/>
    <n v="76"/>
    <n v="17.62"/>
    <x v="198"/>
    <n v="101"/>
    <n v="10.66"/>
    <n v="10.3"/>
    <n v="7"/>
    <n v="2.78"/>
    <n v="0"/>
    <x v="0"/>
  </r>
  <r>
    <x v="0"/>
    <x v="23"/>
    <x v="1"/>
    <x v="0"/>
    <x v="1"/>
    <n v="0"/>
    <x v="571"/>
    <n v="105"/>
    <n v="34.39"/>
    <n v="195.4"/>
    <n v="131"/>
    <n v="16.61"/>
    <x v="902"/>
    <n v="88"/>
    <n v="8.5500000000000007"/>
    <n v="9"/>
    <n v="2"/>
    <n v="2.4300000000000002"/>
    <n v="3"/>
    <x v="1"/>
  </r>
  <r>
    <x v="7"/>
    <x v="193"/>
    <x v="0"/>
    <x v="0"/>
    <x v="1"/>
    <n v="0"/>
    <x v="323"/>
    <n v="109"/>
    <n v="37.67"/>
    <n v="126.2"/>
    <n v="94"/>
    <n v="10.73"/>
    <x v="173"/>
    <n v="98"/>
    <n v="9.5500000000000007"/>
    <n v="6.4"/>
    <n v="2"/>
    <n v="1.73"/>
    <n v="0"/>
    <x v="0"/>
  </r>
  <r>
    <x v="10"/>
    <x v="32"/>
    <x v="0"/>
    <x v="0"/>
    <x v="1"/>
    <n v="0"/>
    <x v="1737"/>
    <n v="105"/>
    <n v="22.32"/>
    <n v="109.4"/>
    <n v="114"/>
    <n v="9.3000000000000007"/>
    <x v="24"/>
    <n v="125"/>
    <n v="11.08"/>
    <n v="12.7"/>
    <n v="4"/>
    <n v="3.43"/>
    <n v="4"/>
    <x v="1"/>
  </r>
  <r>
    <x v="18"/>
    <x v="102"/>
    <x v="1"/>
    <x v="1"/>
    <x v="1"/>
    <n v="0"/>
    <x v="1390"/>
    <n v="156"/>
    <n v="46.58"/>
    <n v="263"/>
    <n v="69"/>
    <n v="22.36"/>
    <x v="773"/>
    <n v="93"/>
    <n v="8.82"/>
    <n v="11.3"/>
    <n v="3"/>
    <n v="3.05"/>
    <n v="3"/>
    <x v="1"/>
  </r>
  <r>
    <x v="27"/>
    <x v="40"/>
    <x v="0"/>
    <x v="0"/>
    <x v="0"/>
    <n v="33"/>
    <x v="110"/>
    <n v="103"/>
    <n v="34.049999999999997"/>
    <n v="216.9"/>
    <n v="96"/>
    <n v="18.440000000000001"/>
    <x v="1656"/>
    <n v="100"/>
    <n v="11.24"/>
    <n v="15.5"/>
    <n v="4"/>
    <n v="4.1900000000000004"/>
    <n v="1"/>
    <x v="0"/>
  </r>
  <r>
    <x v="23"/>
    <x v="69"/>
    <x v="1"/>
    <x v="0"/>
    <x v="1"/>
    <n v="0"/>
    <x v="1118"/>
    <n v="119"/>
    <n v="34.68"/>
    <n v="161.69999999999999"/>
    <n v="90"/>
    <n v="13.74"/>
    <x v="692"/>
    <n v="113"/>
    <n v="9.1199999999999992"/>
    <n v="9.4"/>
    <n v="4"/>
    <n v="2.54"/>
    <n v="3"/>
    <x v="0"/>
  </r>
  <r>
    <x v="28"/>
    <x v="49"/>
    <x v="0"/>
    <x v="0"/>
    <x v="1"/>
    <n v="0"/>
    <x v="999"/>
    <n v="114"/>
    <n v="32.83"/>
    <n v="75.5"/>
    <n v="61"/>
    <n v="6.42"/>
    <x v="572"/>
    <n v="73"/>
    <n v="8.3800000000000008"/>
    <n v="11.1"/>
    <n v="1"/>
    <n v="3"/>
    <n v="3"/>
    <x v="0"/>
  </r>
  <r>
    <x v="27"/>
    <x v="160"/>
    <x v="0"/>
    <x v="0"/>
    <x v="1"/>
    <n v="0"/>
    <x v="589"/>
    <n v="132"/>
    <n v="34.369999999999997"/>
    <n v="158.9"/>
    <n v="78"/>
    <n v="13.51"/>
    <x v="582"/>
    <n v="98"/>
    <n v="5.01"/>
    <n v="8.6"/>
    <n v="4"/>
    <n v="2.3199999999999998"/>
    <n v="2"/>
    <x v="0"/>
  </r>
  <r>
    <x v="27"/>
    <x v="93"/>
    <x v="0"/>
    <x v="0"/>
    <x v="1"/>
    <n v="0"/>
    <x v="1738"/>
    <n v="118"/>
    <n v="41.67"/>
    <n v="185.2"/>
    <n v="94"/>
    <n v="15.74"/>
    <x v="112"/>
    <n v="112"/>
    <n v="8.7100000000000009"/>
    <n v="8.1"/>
    <n v="3"/>
    <n v="2.19"/>
    <n v="3"/>
    <x v="0"/>
  </r>
  <r>
    <x v="3"/>
    <x v="8"/>
    <x v="1"/>
    <x v="0"/>
    <x v="1"/>
    <n v="0"/>
    <x v="1573"/>
    <n v="71"/>
    <n v="26.91"/>
    <n v="168.3"/>
    <n v="119"/>
    <n v="14.31"/>
    <x v="1657"/>
    <n v="119"/>
    <n v="6.3"/>
    <n v="6.6"/>
    <n v="6"/>
    <n v="1.78"/>
    <n v="2"/>
    <x v="0"/>
  </r>
  <r>
    <x v="9"/>
    <x v="138"/>
    <x v="1"/>
    <x v="0"/>
    <x v="1"/>
    <n v="0"/>
    <x v="486"/>
    <n v="79"/>
    <n v="23.48"/>
    <n v="186.9"/>
    <n v="75"/>
    <n v="15.89"/>
    <x v="918"/>
    <n v="105"/>
    <n v="8.74"/>
    <n v="12.1"/>
    <n v="1"/>
    <n v="3.27"/>
    <n v="0"/>
    <x v="0"/>
  </r>
  <r>
    <x v="13"/>
    <x v="145"/>
    <x v="2"/>
    <x v="0"/>
    <x v="1"/>
    <n v="0"/>
    <x v="1455"/>
    <n v="92"/>
    <n v="36.159999999999997"/>
    <n v="306.39999999999998"/>
    <n v="100"/>
    <n v="26.04"/>
    <x v="1240"/>
    <n v="90"/>
    <n v="6.31"/>
    <n v="12.9"/>
    <n v="6"/>
    <n v="3.48"/>
    <n v="0"/>
    <x v="0"/>
  </r>
  <r>
    <x v="6"/>
    <x v="165"/>
    <x v="2"/>
    <x v="0"/>
    <x v="1"/>
    <n v="0"/>
    <x v="1739"/>
    <n v="111"/>
    <n v="51.71"/>
    <n v="306.60000000000002"/>
    <n v="64"/>
    <n v="26.06"/>
    <x v="716"/>
    <n v="98"/>
    <n v="9.36"/>
    <n v="9.5"/>
    <n v="2"/>
    <n v="2.57"/>
    <n v="7"/>
    <x v="1"/>
  </r>
  <r>
    <x v="14"/>
    <x v="50"/>
    <x v="1"/>
    <x v="0"/>
    <x v="0"/>
    <n v="24"/>
    <x v="679"/>
    <n v="157"/>
    <n v="36.11"/>
    <n v="168.7"/>
    <n v="91"/>
    <n v="14.34"/>
    <x v="1049"/>
    <n v="112"/>
    <n v="8.9700000000000006"/>
    <n v="9.6999999999999993"/>
    <n v="1"/>
    <n v="2.62"/>
    <n v="2"/>
    <x v="0"/>
  </r>
  <r>
    <x v="47"/>
    <x v="65"/>
    <x v="2"/>
    <x v="1"/>
    <x v="1"/>
    <n v="0"/>
    <x v="1214"/>
    <n v="68"/>
    <n v="23.34"/>
    <n v="143.80000000000001"/>
    <n v="94"/>
    <n v="12.22"/>
    <x v="687"/>
    <n v="101"/>
    <n v="10.74"/>
    <n v="8.9"/>
    <n v="1"/>
    <n v="2.4"/>
    <n v="1"/>
    <x v="1"/>
  </r>
  <r>
    <x v="8"/>
    <x v="131"/>
    <x v="2"/>
    <x v="0"/>
    <x v="0"/>
    <n v="10"/>
    <x v="461"/>
    <n v="91"/>
    <n v="27.44"/>
    <n v="183.1"/>
    <n v="102"/>
    <n v="15.56"/>
    <x v="1039"/>
    <n v="65"/>
    <n v="10.81"/>
    <n v="12.9"/>
    <n v="3"/>
    <n v="3.48"/>
    <n v="1"/>
    <x v="0"/>
  </r>
  <r>
    <x v="34"/>
    <x v="15"/>
    <x v="2"/>
    <x v="1"/>
    <x v="1"/>
    <n v="0"/>
    <x v="386"/>
    <n v="108"/>
    <n v="34.49"/>
    <n v="285.89999999999998"/>
    <n v="121"/>
    <n v="24.3"/>
    <x v="1144"/>
    <n v="102"/>
    <n v="9.86"/>
    <n v="12.8"/>
    <n v="5"/>
    <n v="3.46"/>
    <n v="1"/>
    <x v="0"/>
  </r>
  <r>
    <x v="29"/>
    <x v="53"/>
    <x v="0"/>
    <x v="0"/>
    <x v="1"/>
    <n v="0"/>
    <x v="1740"/>
    <n v="75"/>
    <n v="46.27"/>
    <n v="122.9"/>
    <n v="96"/>
    <n v="10.45"/>
    <x v="1658"/>
    <n v="100"/>
    <n v="11.37"/>
    <n v="9.1999999999999993"/>
    <n v="2"/>
    <n v="2.48"/>
    <n v="0"/>
    <x v="0"/>
  </r>
  <r>
    <x v="37"/>
    <x v="102"/>
    <x v="1"/>
    <x v="0"/>
    <x v="1"/>
    <n v="0"/>
    <x v="346"/>
    <n v="103"/>
    <n v="16.690000000000001"/>
    <n v="140.30000000000001"/>
    <n v="91"/>
    <n v="11.93"/>
    <x v="1659"/>
    <n v="106"/>
    <n v="6.31"/>
    <n v="13.9"/>
    <n v="1"/>
    <n v="3.75"/>
    <n v="1"/>
    <x v="0"/>
  </r>
  <r>
    <x v="4"/>
    <x v="85"/>
    <x v="1"/>
    <x v="0"/>
    <x v="1"/>
    <n v="0"/>
    <x v="1741"/>
    <n v="81"/>
    <n v="13.74"/>
    <n v="195.7"/>
    <n v="91"/>
    <n v="16.63"/>
    <x v="902"/>
    <n v="66"/>
    <n v="8.5500000000000007"/>
    <n v="11.7"/>
    <n v="6"/>
    <n v="3.16"/>
    <n v="1"/>
    <x v="0"/>
  </r>
  <r>
    <x v="0"/>
    <x v="55"/>
    <x v="0"/>
    <x v="0"/>
    <x v="1"/>
    <n v="0"/>
    <x v="439"/>
    <n v="114"/>
    <n v="35.22"/>
    <n v="163.69999999999999"/>
    <n v="97"/>
    <n v="13.91"/>
    <x v="15"/>
    <n v="79"/>
    <n v="8.68"/>
    <n v="9.3000000000000007"/>
    <n v="4"/>
    <n v="2.5099999999999998"/>
    <n v="7"/>
    <x v="0"/>
  </r>
  <r>
    <x v="41"/>
    <x v="16"/>
    <x v="0"/>
    <x v="0"/>
    <x v="1"/>
    <n v="0"/>
    <x v="725"/>
    <n v="117"/>
    <n v="35.5"/>
    <n v="175.4"/>
    <n v="81"/>
    <n v="14.91"/>
    <x v="920"/>
    <n v="105"/>
    <n v="7.72"/>
    <n v="13.4"/>
    <n v="3"/>
    <n v="3.62"/>
    <n v="0"/>
    <x v="0"/>
  </r>
  <r>
    <x v="21"/>
    <x v="197"/>
    <x v="2"/>
    <x v="0"/>
    <x v="1"/>
    <n v="0"/>
    <x v="945"/>
    <n v="61"/>
    <n v="27.18"/>
    <n v="237.3"/>
    <n v="124"/>
    <n v="20.170000000000002"/>
    <x v="1660"/>
    <n v="99"/>
    <n v="13.06"/>
    <n v="13.4"/>
    <n v="4"/>
    <n v="3.62"/>
    <n v="3"/>
    <x v="0"/>
  </r>
  <r>
    <x v="33"/>
    <x v="83"/>
    <x v="0"/>
    <x v="1"/>
    <x v="1"/>
    <n v="0"/>
    <x v="838"/>
    <n v="101"/>
    <n v="31.47"/>
    <n v="266.7"/>
    <n v="75"/>
    <n v="22.67"/>
    <x v="716"/>
    <n v="95"/>
    <n v="9.36"/>
    <n v="9"/>
    <n v="3"/>
    <n v="2.4300000000000002"/>
    <n v="3"/>
    <x v="0"/>
  </r>
  <r>
    <x v="40"/>
    <x v="60"/>
    <x v="1"/>
    <x v="0"/>
    <x v="1"/>
    <n v="0"/>
    <x v="1137"/>
    <n v="93"/>
    <n v="23.65"/>
    <n v="237.9"/>
    <n v="100"/>
    <n v="20.22"/>
    <x v="842"/>
    <n v="59"/>
    <n v="10.220000000000001"/>
    <n v="11.4"/>
    <n v="3"/>
    <n v="3.08"/>
    <n v="1"/>
    <x v="0"/>
  </r>
  <r>
    <x v="30"/>
    <x v="11"/>
    <x v="0"/>
    <x v="0"/>
    <x v="1"/>
    <n v="0"/>
    <x v="1397"/>
    <n v="99"/>
    <n v="26.44"/>
    <n v="167"/>
    <n v="75"/>
    <n v="14.2"/>
    <x v="344"/>
    <n v="125"/>
    <n v="8.58"/>
    <n v="13.2"/>
    <n v="4"/>
    <n v="3.56"/>
    <n v="1"/>
    <x v="0"/>
  </r>
  <r>
    <x v="37"/>
    <x v="51"/>
    <x v="1"/>
    <x v="0"/>
    <x v="1"/>
    <n v="0"/>
    <x v="1358"/>
    <n v="82"/>
    <n v="30.69"/>
    <n v="242.4"/>
    <n v="103"/>
    <n v="20.6"/>
    <x v="1143"/>
    <n v="89"/>
    <n v="11"/>
    <n v="10.3"/>
    <n v="7"/>
    <n v="2.78"/>
    <n v="2"/>
    <x v="0"/>
  </r>
  <r>
    <x v="39"/>
    <x v="102"/>
    <x v="0"/>
    <x v="0"/>
    <x v="1"/>
    <n v="0"/>
    <x v="1130"/>
    <n v="111"/>
    <n v="34.78"/>
    <n v="134.4"/>
    <n v="109"/>
    <n v="11.42"/>
    <x v="500"/>
    <n v="69"/>
    <n v="11.74"/>
    <n v="5.7"/>
    <n v="7"/>
    <n v="1.54"/>
    <n v="1"/>
    <x v="0"/>
  </r>
  <r>
    <x v="41"/>
    <x v="40"/>
    <x v="0"/>
    <x v="1"/>
    <x v="1"/>
    <n v="0"/>
    <x v="1411"/>
    <n v="76"/>
    <n v="37.47"/>
    <n v="276.39999999999998"/>
    <n v="122"/>
    <n v="23.49"/>
    <x v="793"/>
    <n v="112"/>
    <n v="10.78"/>
    <n v="11.4"/>
    <n v="5"/>
    <n v="3.08"/>
    <n v="1"/>
    <x v="1"/>
  </r>
  <r>
    <x v="41"/>
    <x v="76"/>
    <x v="2"/>
    <x v="0"/>
    <x v="1"/>
    <n v="0"/>
    <x v="431"/>
    <n v="137"/>
    <n v="37.94"/>
    <n v="144.69999999999999"/>
    <n v="119"/>
    <n v="12.3"/>
    <x v="1661"/>
    <n v="109"/>
    <n v="4.32"/>
    <n v="8.6"/>
    <n v="4"/>
    <n v="2.3199999999999998"/>
    <n v="2"/>
    <x v="0"/>
  </r>
  <r>
    <x v="48"/>
    <x v="2"/>
    <x v="0"/>
    <x v="0"/>
    <x v="1"/>
    <n v="0"/>
    <x v="640"/>
    <n v="114"/>
    <n v="18.55"/>
    <n v="231.4"/>
    <n v="113"/>
    <n v="19.670000000000002"/>
    <x v="750"/>
    <n v="112"/>
    <n v="12.33"/>
    <n v="9.6"/>
    <n v="4"/>
    <n v="2.59"/>
    <n v="0"/>
    <x v="0"/>
  </r>
  <r>
    <x v="28"/>
    <x v="152"/>
    <x v="2"/>
    <x v="0"/>
    <x v="0"/>
    <n v="30"/>
    <x v="1742"/>
    <n v="101"/>
    <n v="23.21"/>
    <n v="174.9"/>
    <n v="74"/>
    <n v="14.87"/>
    <x v="1103"/>
    <n v="91"/>
    <n v="6.59"/>
    <n v="10.9"/>
    <n v="3"/>
    <n v="2.94"/>
    <n v="2"/>
    <x v="0"/>
  </r>
  <r>
    <x v="35"/>
    <x v="59"/>
    <x v="2"/>
    <x v="1"/>
    <x v="1"/>
    <n v="0"/>
    <x v="218"/>
    <n v="96"/>
    <n v="32.78"/>
    <n v="136.6"/>
    <n v="86"/>
    <n v="11.61"/>
    <x v="479"/>
    <n v="75"/>
    <n v="6.83"/>
    <n v="13.5"/>
    <n v="4"/>
    <n v="3.65"/>
    <n v="1"/>
    <x v="1"/>
  </r>
  <r>
    <x v="40"/>
    <x v="14"/>
    <x v="2"/>
    <x v="0"/>
    <x v="1"/>
    <n v="0"/>
    <x v="1743"/>
    <n v="94"/>
    <n v="49.95"/>
    <n v="169.6"/>
    <n v="62"/>
    <n v="14.42"/>
    <x v="849"/>
    <n v="103"/>
    <n v="7.22"/>
    <n v="13.7"/>
    <n v="9"/>
    <n v="3.7"/>
    <n v="0"/>
    <x v="1"/>
  </r>
  <r>
    <x v="40"/>
    <x v="120"/>
    <x v="1"/>
    <x v="0"/>
    <x v="1"/>
    <n v="0"/>
    <x v="675"/>
    <n v="66"/>
    <n v="22.19"/>
    <n v="80.900000000000006"/>
    <n v="102"/>
    <n v="6.88"/>
    <x v="518"/>
    <n v="116"/>
    <n v="9.9700000000000006"/>
    <n v="11.2"/>
    <n v="5"/>
    <n v="3.02"/>
    <n v="1"/>
    <x v="0"/>
  </r>
  <r>
    <x v="48"/>
    <x v="130"/>
    <x v="0"/>
    <x v="0"/>
    <x v="1"/>
    <n v="0"/>
    <x v="546"/>
    <n v="102"/>
    <n v="31.76"/>
    <n v="176.3"/>
    <n v="114"/>
    <n v="14.99"/>
    <x v="1368"/>
    <n v="84"/>
    <n v="10"/>
    <n v="13"/>
    <n v="3"/>
    <n v="3.51"/>
    <n v="0"/>
    <x v="0"/>
  </r>
  <r>
    <x v="13"/>
    <x v="27"/>
    <x v="0"/>
    <x v="0"/>
    <x v="1"/>
    <n v="0"/>
    <x v="1744"/>
    <n v="92"/>
    <n v="18.73"/>
    <n v="219.4"/>
    <n v="109"/>
    <n v="18.649999999999999"/>
    <x v="791"/>
    <n v="67"/>
    <n v="8.4600000000000009"/>
    <n v="12.3"/>
    <n v="4"/>
    <n v="3.32"/>
    <n v="2"/>
    <x v="0"/>
  </r>
  <r>
    <x v="30"/>
    <x v="82"/>
    <x v="2"/>
    <x v="0"/>
    <x v="0"/>
    <n v="33"/>
    <x v="558"/>
    <n v="85"/>
    <n v="38.79"/>
    <n v="249.2"/>
    <n v="114"/>
    <n v="21.18"/>
    <x v="1662"/>
    <n v="89"/>
    <n v="4.21"/>
    <n v="10.199999999999999"/>
    <n v="7"/>
    <n v="2.75"/>
    <n v="0"/>
    <x v="0"/>
  </r>
  <r>
    <x v="38"/>
    <x v="26"/>
    <x v="0"/>
    <x v="1"/>
    <x v="1"/>
    <n v="0"/>
    <x v="598"/>
    <n v="107"/>
    <n v="30.02"/>
    <n v="179.4"/>
    <n v="98"/>
    <n v="15.25"/>
    <x v="991"/>
    <n v="80"/>
    <n v="8.02"/>
    <n v="16.600000000000001"/>
    <n v="5"/>
    <n v="4.4800000000000004"/>
    <n v="2"/>
    <x v="1"/>
  </r>
  <r>
    <x v="3"/>
    <x v="29"/>
    <x v="0"/>
    <x v="0"/>
    <x v="0"/>
    <n v="45"/>
    <x v="1745"/>
    <n v="102"/>
    <n v="41.04"/>
    <n v="206.4"/>
    <n v="78"/>
    <n v="17.54"/>
    <x v="1663"/>
    <n v="104"/>
    <n v="8.85"/>
    <n v="9.4"/>
    <n v="6"/>
    <n v="2.54"/>
    <n v="0"/>
    <x v="0"/>
  </r>
  <r>
    <x v="5"/>
    <x v="134"/>
    <x v="1"/>
    <x v="0"/>
    <x v="1"/>
    <n v="0"/>
    <x v="787"/>
    <n v="88"/>
    <n v="29.72"/>
    <n v="197"/>
    <n v="94"/>
    <n v="16.75"/>
    <x v="1664"/>
    <n v="103"/>
    <n v="3.92"/>
    <n v="8.6"/>
    <n v="6"/>
    <n v="2.3199999999999998"/>
    <n v="3"/>
    <x v="0"/>
  </r>
  <r>
    <x v="13"/>
    <x v="139"/>
    <x v="0"/>
    <x v="0"/>
    <x v="1"/>
    <n v="0"/>
    <x v="1077"/>
    <n v="64"/>
    <n v="29.21"/>
    <n v="177.1"/>
    <n v="83"/>
    <n v="15.05"/>
    <x v="568"/>
    <n v="96"/>
    <n v="10.039999999999999"/>
    <n v="10.3"/>
    <n v="4"/>
    <n v="2.78"/>
    <n v="1"/>
    <x v="0"/>
  </r>
  <r>
    <x v="28"/>
    <x v="14"/>
    <x v="0"/>
    <x v="0"/>
    <x v="0"/>
    <n v="37"/>
    <x v="1038"/>
    <n v="58"/>
    <n v="32.44"/>
    <n v="221.9"/>
    <n v="101"/>
    <n v="18.86"/>
    <x v="1467"/>
    <n v="104"/>
    <n v="9.5"/>
    <n v="12.3"/>
    <n v="4"/>
    <n v="3.32"/>
    <n v="1"/>
    <x v="0"/>
  </r>
  <r>
    <x v="28"/>
    <x v="211"/>
    <x v="1"/>
    <x v="0"/>
    <x v="1"/>
    <n v="0"/>
    <x v="711"/>
    <n v="106"/>
    <n v="36.090000000000003"/>
    <n v="191.1"/>
    <n v="71"/>
    <n v="16.239999999999998"/>
    <x v="881"/>
    <n v="79"/>
    <n v="10.119999999999999"/>
    <n v="9.4"/>
    <n v="8"/>
    <n v="2.54"/>
    <n v="3"/>
    <x v="0"/>
  </r>
  <r>
    <x v="49"/>
    <x v="15"/>
    <x v="2"/>
    <x v="0"/>
    <x v="1"/>
    <n v="0"/>
    <x v="798"/>
    <n v="123"/>
    <n v="27.03"/>
    <n v="233.3"/>
    <n v="95"/>
    <n v="19.829999999999998"/>
    <x v="1462"/>
    <n v="155"/>
    <n v="8.0500000000000007"/>
    <n v="15.2"/>
    <n v="3"/>
    <n v="4.0999999999999996"/>
    <n v="2"/>
    <x v="0"/>
  </r>
  <r>
    <x v="21"/>
    <x v="200"/>
    <x v="1"/>
    <x v="0"/>
    <x v="0"/>
    <n v="38"/>
    <x v="624"/>
    <n v="103"/>
    <n v="30.33"/>
    <n v="184.4"/>
    <n v="79"/>
    <n v="15.67"/>
    <x v="216"/>
    <n v="94"/>
    <n v="9.15"/>
    <n v="7.2"/>
    <n v="3"/>
    <n v="1.94"/>
    <n v="3"/>
    <x v="0"/>
  </r>
  <r>
    <x v="43"/>
    <x v="96"/>
    <x v="0"/>
    <x v="0"/>
    <x v="1"/>
    <n v="0"/>
    <x v="1170"/>
    <n v="123"/>
    <n v="37.76"/>
    <n v="276.8"/>
    <n v="92"/>
    <n v="23.53"/>
    <x v="26"/>
    <n v="99"/>
    <n v="9.61"/>
    <n v="9"/>
    <n v="3"/>
    <n v="2.4300000000000002"/>
    <n v="0"/>
    <x v="0"/>
  </r>
  <r>
    <x v="8"/>
    <x v="53"/>
    <x v="2"/>
    <x v="0"/>
    <x v="1"/>
    <n v="0"/>
    <x v="23"/>
    <n v="98"/>
    <n v="32.299999999999997"/>
    <n v="196.1"/>
    <n v="111"/>
    <n v="16.670000000000002"/>
    <x v="1280"/>
    <n v="58"/>
    <n v="9.74"/>
    <n v="8"/>
    <n v="6"/>
    <n v="2.16"/>
    <n v="2"/>
    <x v="0"/>
  </r>
  <r>
    <x v="11"/>
    <x v="126"/>
    <x v="0"/>
    <x v="0"/>
    <x v="0"/>
    <n v="17"/>
    <x v="1671"/>
    <n v="94"/>
    <n v="20.399999999999999"/>
    <n v="79.5"/>
    <n v="104"/>
    <n v="6.76"/>
    <x v="145"/>
    <n v="94"/>
    <n v="9.6300000000000008"/>
    <n v="8.6999999999999993"/>
    <n v="1"/>
    <n v="2.35"/>
    <n v="1"/>
    <x v="0"/>
  </r>
  <r>
    <x v="0"/>
    <x v="73"/>
    <x v="0"/>
    <x v="0"/>
    <x v="1"/>
    <n v="0"/>
    <x v="1136"/>
    <n v="90"/>
    <n v="24.8"/>
    <n v="148.1"/>
    <n v="105"/>
    <n v="12.59"/>
    <x v="571"/>
    <n v="93"/>
    <n v="10.86"/>
    <n v="8.4"/>
    <n v="1"/>
    <n v="2.27"/>
    <n v="2"/>
    <x v="0"/>
  </r>
  <r>
    <x v="6"/>
    <x v="104"/>
    <x v="1"/>
    <x v="0"/>
    <x v="1"/>
    <n v="0"/>
    <x v="979"/>
    <n v="82"/>
    <n v="30.57"/>
    <n v="176.1"/>
    <n v="78"/>
    <n v="14.97"/>
    <x v="960"/>
    <n v="85"/>
    <n v="5.97"/>
    <n v="12"/>
    <n v="5"/>
    <n v="3.24"/>
    <n v="1"/>
    <x v="0"/>
  </r>
  <r>
    <x v="2"/>
    <x v="159"/>
    <x v="1"/>
    <x v="0"/>
    <x v="1"/>
    <n v="0"/>
    <x v="1092"/>
    <n v="70"/>
    <n v="38.369999999999997"/>
    <n v="206.9"/>
    <n v="90"/>
    <n v="17.59"/>
    <x v="866"/>
    <n v="88"/>
    <n v="7.56"/>
    <n v="13.8"/>
    <n v="3"/>
    <n v="3.73"/>
    <n v="1"/>
    <x v="0"/>
  </r>
  <r>
    <x v="26"/>
    <x v="67"/>
    <x v="0"/>
    <x v="0"/>
    <x v="1"/>
    <n v="0"/>
    <x v="1603"/>
    <n v="109"/>
    <n v="33.950000000000003"/>
    <n v="114.2"/>
    <n v="68"/>
    <n v="9.7100000000000009"/>
    <x v="207"/>
    <n v="109"/>
    <n v="10.85"/>
    <n v="7.1"/>
    <n v="2"/>
    <n v="1.92"/>
    <n v="0"/>
    <x v="0"/>
  </r>
  <r>
    <x v="0"/>
    <x v="154"/>
    <x v="2"/>
    <x v="0"/>
    <x v="1"/>
    <n v="0"/>
    <x v="663"/>
    <n v="63"/>
    <n v="25.5"/>
    <n v="225"/>
    <n v="90"/>
    <n v="19.13"/>
    <x v="192"/>
    <n v="99"/>
    <n v="9.1"/>
    <n v="9.1999999999999993"/>
    <n v="5"/>
    <n v="2.48"/>
    <n v="3"/>
    <x v="0"/>
  </r>
  <r>
    <x v="2"/>
    <x v="111"/>
    <x v="0"/>
    <x v="1"/>
    <x v="1"/>
    <n v="0"/>
    <x v="1746"/>
    <n v="114"/>
    <n v="42.01"/>
    <n v="146.5"/>
    <n v="110"/>
    <n v="12.45"/>
    <x v="71"/>
    <n v="94"/>
    <n v="9.4"/>
    <n v="10.6"/>
    <n v="2"/>
    <n v="2.86"/>
    <n v="4"/>
    <x v="1"/>
  </r>
  <r>
    <x v="48"/>
    <x v="64"/>
    <x v="1"/>
    <x v="0"/>
    <x v="1"/>
    <n v="0"/>
    <x v="460"/>
    <n v="75"/>
    <n v="36.67"/>
    <n v="244.4"/>
    <n v="105"/>
    <n v="20.77"/>
    <x v="1467"/>
    <n v="91"/>
    <n v="9.5"/>
    <n v="11.4"/>
    <n v="5"/>
    <n v="3.08"/>
    <n v="2"/>
    <x v="0"/>
  </r>
  <r>
    <x v="45"/>
    <x v="146"/>
    <x v="0"/>
    <x v="0"/>
    <x v="1"/>
    <n v="0"/>
    <x v="1747"/>
    <n v="102"/>
    <n v="16.12"/>
    <n v="238.9"/>
    <n v="91"/>
    <n v="20.309999999999999"/>
    <x v="1665"/>
    <n v="94"/>
    <n v="12.57"/>
    <n v="11.6"/>
    <n v="3"/>
    <n v="3.13"/>
    <n v="2"/>
    <x v="0"/>
  </r>
  <r>
    <x v="32"/>
    <x v="80"/>
    <x v="0"/>
    <x v="0"/>
    <x v="1"/>
    <n v="0"/>
    <x v="1748"/>
    <n v="115"/>
    <n v="13.48"/>
    <n v="159"/>
    <n v="64"/>
    <n v="13.52"/>
    <x v="159"/>
    <n v="99"/>
    <n v="11.06"/>
    <n v="10.1"/>
    <n v="4"/>
    <n v="2.73"/>
    <n v="1"/>
    <x v="0"/>
  </r>
  <r>
    <x v="30"/>
    <x v="129"/>
    <x v="1"/>
    <x v="0"/>
    <x v="1"/>
    <n v="0"/>
    <x v="1749"/>
    <n v="81"/>
    <n v="26.72"/>
    <n v="247.7"/>
    <n v="131"/>
    <n v="21.05"/>
    <x v="1343"/>
    <n v="141"/>
    <n v="9.7100000000000009"/>
    <n v="9.9"/>
    <n v="9"/>
    <n v="2.67"/>
    <n v="1"/>
    <x v="0"/>
  </r>
  <r>
    <x v="7"/>
    <x v="124"/>
    <x v="1"/>
    <x v="0"/>
    <x v="1"/>
    <n v="0"/>
    <x v="1750"/>
    <n v="123"/>
    <n v="20.37"/>
    <n v="262.2"/>
    <n v="122"/>
    <n v="22.29"/>
    <x v="611"/>
    <n v="111"/>
    <n v="9.89"/>
    <n v="12.4"/>
    <n v="5"/>
    <n v="3.35"/>
    <n v="1"/>
    <x v="0"/>
  </r>
  <r>
    <x v="9"/>
    <x v="36"/>
    <x v="2"/>
    <x v="0"/>
    <x v="0"/>
    <n v="24"/>
    <x v="1582"/>
    <n v="86"/>
    <n v="38.950000000000003"/>
    <n v="168.7"/>
    <n v="124"/>
    <n v="14.34"/>
    <x v="798"/>
    <n v="75"/>
    <n v="11.04"/>
    <n v="14.6"/>
    <n v="2"/>
    <n v="3.94"/>
    <n v="1"/>
    <x v="0"/>
  </r>
  <r>
    <x v="34"/>
    <x v="126"/>
    <x v="1"/>
    <x v="0"/>
    <x v="1"/>
    <n v="0"/>
    <x v="191"/>
    <n v="112"/>
    <n v="22.97"/>
    <n v="226.3"/>
    <n v="85"/>
    <n v="19.239999999999998"/>
    <x v="1515"/>
    <n v="108"/>
    <n v="5.18"/>
    <n v="11.1"/>
    <n v="6"/>
    <n v="3"/>
    <n v="1"/>
    <x v="0"/>
  </r>
  <r>
    <x v="43"/>
    <x v="24"/>
    <x v="1"/>
    <x v="0"/>
    <x v="1"/>
    <n v="0"/>
    <x v="1277"/>
    <n v="112"/>
    <n v="40.75"/>
    <n v="221.1"/>
    <n v="122"/>
    <n v="18.79"/>
    <x v="1412"/>
    <n v="109"/>
    <n v="9.33"/>
    <n v="11.1"/>
    <n v="3"/>
    <n v="3"/>
    <n v="2"/>
    <x v="0"/>
  </r>
  <r>
    <x v="14"/>
    <x v="143"/>
    <x v="2"/>
    <x v="1"/>
    <x v="1"/>
    <n v="0"/>
    <x v="1244"/>
    <n v="136"/>
    <n v="27.13"/>
    <n v="151"/>
    <n v="126"/>
    <n v="12.84"/>
    <x v="1275"/>
    <n v="53"/>
    <n v="6.39"/>
    <n v="7.3"/>
    <n v="4"/>
    <n v="1.97"/>
    <n v="4"/>
    <x v="1"/>
  </r>
  <r>
    <x v="49"/>
    <x v="34"/>
    <x v="2"/>
    <x v="0"/>
    <x v="0"/>
    <n v="38"/>
    <x v="491"/>
    <n v="125"/>
    <n v="39.299999999999997"/>
    <n v="174.8"/>
    <n v="121"/>
    <n v="14.86"/>
    <x v="1666"/>
    <n v="87"/>
    <n v="7.7"/>
    <n v="12.4"/>
    <n v="2"/>
    <n v="3.35"/>
    <n v="4"/>
    <x v="0"/>
  </r>
  <r>
    <x v="27"/>
    <x v="37"/>
    <x v="2"/>
    <x v="0"/>
    <x v="1"/>
    <n v="0"/>
    <x v="1215"/>
    <n v="95"/>
    <n v="34.630000000000003"/>
    <n v="212.6"/>
    <n v="122"/>
    <n v="18.07"/>
    <x v="1355"/>
    <n v="103"/>
    <n v="7.97"/>
    <n v="7.9"/>
    <n v="1"/>
    <n v="2.13"/>
    <n v="3"/>
    <x v="0"/>
  </r>
  <r>
    <x v="7"/>
    <x v="10"/>
    <x v="0"/>
    <x v="0"/>
    <x v="1"/>
    <n v="0"/>
    <x v="415"/>
    <n v="110"/>
    <n v="27.3"/>
    <n v="185.2"/>
    <n v="120"/>
    <n v="15.74"/>
    <x v="797"/>
    <n v="104"/>
    <n v="5.41"/>
    <n v="9.1"/>
    <n v="4"/>
    <n v="2.46"/>
    <n v="1"/>
    <x v="1"/>
  </r>
  <r>
    <x v="11"/>
    <x v="51"/>
    <x v="0"/>
    <x v="1"/>
    <x v="1"/>
    <n v="0"/>
    <x v="1751"/>
    <n v="96"/>
    <n v="44.39"/>
    <n v="170.9"/>
    <n v="120"/>
    <n v="14.53"/>
    <x v="1667"/>
    <n v="89"/>
    <n v="3.2"/>
    <n v="0"/>
    <n v="0"/>
    <n v="0"/>
    <n v="3"/>
    <x v="1"/>
  </r>
  <r>
    <x v="19"/>
    <x v="105"/>
    <x v="0"/>
    <x v="0"/>
    <x v="1"/>
    <n v="0"/>
    <x v="253"/>
    <n v="92"/>
    <n v="23.58"/>
    <n v="205.8"/>
    <n v="73"/>
    <n v="17.489999999999998"/>
    <x v="1409"/>
    <n v="119"/>
    <n v="11.16"/>
    <n v="9.8000000000000007"/>
    <n v="5"/>
    <n v="2.65"/>
    <n v="1"/>
    <x v="0"/>
  </r>
  <r>
    <x v="26"/>
    <x v="115"/>
    <x v="0"/>
    <x v="0"/>
    <x v="1"/>
    <n v="0"/>
    <x v="1752"/>
    <n v="126"/>
    <n v="38.520000000000003"/>
    <n v="143.6"/>
    <n v="107"/>
    <n v="12.21"/>
    <x v="688"/>
    <n v="123"/>
    <n v="4.2699999999999996"/>
    <n v="12.1"/>
    <n v="5"/>
    <n v="3.27"/>
    <n v="1"/>
    <x v="0"/>
  </r>
  <r>
    <x v="29"/>
    <x v="156"/>
    <x v="1"/>
    <x v="0"/>
    <x v="1"/>
    <n v="0"/>
    <x v="1582"/>
    <n v="120"/>
    <n v="38.950000000000003"/>
    <n v="172.4"/>
    <n v="79"/>
    <n v="14.65"/>
    <x v="498"/>
    <n v="102"/>
    <n v="10.96"/>
    <n v="11"/>
    <n v="4"/>
    <n v="2.97"/>
    <n v="3"/>
    <x v="0"/>
  </r>
  <r>
    <x v="46"/>
    <x v="147"/>
    <x v="1"/>
    <x v="0"/>
    <x v="1"/>
    <n v="0"/>
    <x v="197"/>
    <n v="83"/>
    <n v="26.76"/>
    <n v="47.3"/>
    <n v="102"/>
    <n v="4.0199999999999996"/>
    <x v="849"/>
    <n v="92"/>
    <n v="7.22"/>
    <n v="11.4"/>
    <n v="5"/>
    <n v="3.08"/>
    <n v="0"/>
    <x v="0"/>
  </r>
  <r>
    <x v="38"/>
    <x v="44"/>
    <x v="0"/>
    <x v="0"/>
    <x v="0"/>
    <n v="25"/>
    <x v="973"/>
    <n v="109"/>
    <n v="31.55"/>
    <n v="167.3"/>
    <n v="89"/>
    <n v="14.22"/>
    <x v="1017"/>
    <n v="100"/>
    <n v="7.72"/>
    <n v="10.7"/>
    <n v="3"/>
    <n v="2.89"/>
    <n v="1"/>
    <x v="1"/>
  </r>
  <r>
    <x v="14"/>
    <x v="51"/>
    <x v="0"/>
    <x v="0"/>
    <x v="1"/>
    <n v="0"/>
    <x v="169"/>
    <n v="73"/>
    <n v="36.92"/>
    <n v="190.8"/>
    <n v="127"/>
    <n v="16.22"/>
    <x v="1362"/>
    <n v="97"/>
    <n v="6.01"/>
    <n v="5.2"/>
    <n v="3"/>
    <n v="1.4"/>
    <n v="4"/>
    <x v="0"/>
  </r>
  <r>
    <x v="38"/>
    <x v="98"/>
    <x v="0"/>
    <x v="0"/>
    <x v="1"/>
    <n v="0"/>
    <x v="940"/>
    <n v="128"/>
    <n v="31.13"/>
    <n v="241"/>
    <n v="93"/>
    <n v="20.49"/>
    <x v="915"/>
    <n v="108"/>
    <n v="9.5"/>
    <n v="12.5"/>
    <n v="4"/>
    <n v="3.38"/>
    <n v="0"/>
    <x v="0"/>
  </r>
  <r>
    <x v="46"/>
    <x v="212"/>
    <x v="1"/>
    <x v="0"/>
    <x v="0"/>
    <n v="34"/>
    <x v="963"/>
    <n v="89"/>
    <n v="37.15"/>
    <n v="160.69999999999999"/>
    <n v="76"/>
    <n v="13.66"/>
    <x v="1042"/>
    <n v="76"/>
    <n v="8.17"/>
    <n v="4.9000000000000004"/>
    <n v="5"/>
    <n v="1.32"/>
    <n v="4"/>
    <x v="0"/>
  </r>
  <r>
    <x v="28"/>
    <x v="17"/>
    <x v="0"/>
    <x v="0"/>
    <x v="1"/>
    <n v="0"/>
    <x v="1499"/>
    <n v="76"/>
    <n v="24.45"/>
    <n v="274.8"/>
    <n v="103"/>
    <n v="23.36"/>
    <x v="816"/>
    <n v="105"/>
    <n v="8.76"/>
    <n v="12.3"/>
    <n v="1"/>
    <n v="3.32"/>
    <n v="0"/>
    <x v="0"/>
  </r>
  <r>
    <x v="29"/>
    <x v="141"/>
    <x v="0"/>
    <x v="0"/>
    <x v="1"/>
    <n v="0"/>
    <x v="1278"/>
    <n v="100"/>
    <n v="24.31"/>
    <n v="193.4"/>
    <n v="89"/>
    <n v="16.440000000000001"/>
    <x v="1668"/>
    <n v="81"/>
    <n v="2.68"/>
    <n v="12.3"/>
    <n v="8"/>
    <n v="3.32"/>
    <n v="4"/>
    <x v="1"/>
  </r>
  <r>
    <x v="16"/>
    <x v="116"/>
    <x v="0"/>
    <x v="0"/>
    <x v="0"/>
    <n v="39"/>
    <x v="505"/>
    <n v="105"/>
    <n v="25.02"/>
    <n v="168.8"/>
    <n v="96"/>
    <n v="14.35"/>
    <x v="1013"/>
    <n v="118"/>
    <n v="7.44"/>
    <n v="13"/>
    <n v="4"/>
    <n v="3.51"/>
    <n v="1"/>
    <x v="0"/>
  </r>
  <r>
    <x v="1"/>
    <x v="169"/>
    <x v="0"/>
    <x v="0"/>
    <x v="0"/>
    <n v="32"/>
    <x v="981"/>
    <n v="75"/>
    <n v="38.08"/>
    <n v="97.5"/>
    <n v="103"/>
    <n v="8.2899999999999991"/>
    <x v="1084"/>
    <n v="80"/>
    <n v="9.52"/>
    <n v="10.7"/>
    <n v="5"/>
    <n v="2.89"/>
    <n v="2"/>
    <x v="0"/>
  </r>
  <r>
    <x v="2"/>
    <x v="105"/>
    <x v="1"/>
    <x v="1"/>
    <x v="1"/>
    <n v="0"/>
    <x v="862"/>
    <n v="132"/>
    <n v="22.59"/>
    <n v="208.2"/>
    <n v="82"/>
    <n v="17.7"/>
    <x v="1669"/>
    <n v="42"/>
    <n v="11.72"/>
    <n v="14.4"/>
    <n v="11"/>
    <n v="3.89"/>
    <n v="2"/>
    <x v="1"/>
  </r>
  <r>
    <x v="13"/>
    <x v="98"/>
    <x v="1"/>
    <x v="0"/>
    <x v="1"/>
    <n v="0"/>
    <x v="888"/>
    <n v="110"/>
    <n v="27.25"/>
    <n v="53.2"/>
    <n v="92"/>
    <n v="4.5199999999999996"/>
    <x v="1457"/>
    <n v="119"/>
    <n v="5.88"/>
    <n v="10.5"/>
    <n v="4"/>
    <n v="2.84"/>
    <n v="0"/>
    <x v="0"/>
  </r>
  <r>
    <x v="46"/>
    <x v="67"/>
    <x v="0"/>
    <x v="0"/>
    <x v="0"/>
    <n v="21"/>
    <x v="99"/>
    <n v="103"/>
    <n v="36.35"/>
    <n v="257.7"/>
    <n v="72"/>
    <n v="21.9"/>
    <x v="1212"/>
    <n v="114"/>
    <n v="9.83"/>
    <n v="7.2"/>
    <n v="6"/>
    <n v="1.94"/>
    <n v="1"/>
    <x v="0"/>
  </r>
  <r>
    <x v="20"/>
    <x v="191"/>
    <x v="0"/>
    <x v="0"/>
    <x v="1"/>
    <n v="0"/>
    <x v="1753"/>
    <n v="128"/>
    <n v="42.19"/>
    <n v="211.2"/>
    <n v="96"/>
    <n v="17.95"/>
    <x v="418"/>
    <n v="117"/>
    <n v="6.62"/>
    <n v="10"/>
    <n v="6"/>
    <n v="2.7"/>
    <n v="2"/>
    <x v="0"/>
  </r>
  <r>
    <x v="48"/>
    <x v="1"/>
    <x v="0"/>
    <x v="0"/>
    <x v="0"/>
    <n v="25"/>
    <x v="1114"/>
    <n v="88"/>
    <n v="29.68"/>
    <n v="243.8"/>
    <n v="118"/>
    <n v="20.72"/>
    <x v="1325"/>
    <n v="103"/>
    <n v="11.69"/>
    <n v="12.2"/>
    <n v="3"/>
    <n v="3.29"/>
    <n v="3"/>
    <x v="0"/>
  </r>
  <r>
    <x v="19"/>
    <x v="188"/>
    <x v="0"/>
    <x v="0"/>
    <x v="0"/>
    <n v="23"/>
    <x v="477"/>
    <n v="102"/>
    <n v="34.94"/>
    <n v="209.5"/>
    <n v="83"/>
    <n v="17.809999999999999"/>
    <x v="727"/>
    <n v="99"/>
    <n v="8.1999999999999993"/>
    <n v="6.4"/>
    <n v="4"/>
    <n v="1.73"/>
    <n v="0"/>
    <x v="0"/>
  </r>
  <r>
    <x v="8"/>
    <x v="1"/>
    <x v="0"/>
    <x v="0"/>
    <x v="1"/>
    <n v="0"/>
    <x v="646"/>
    <n v="104"/>
    <n v="35.549999999999997"/>
    <n v="189.4"/>
    <n v="96"/>
    <n v="16.100000000000001"/>
    <x v="328"/>
    <n v="83"/>
    <n v="9.65"/>
    <n v="14.8"/>
    <n v="4"/>
    <n v="4"/>
    <n v="3"/>
    <x v="0"/>
  </r>
  <r>
    <x v="8"/>
    <x v="171"/>
    <x v="0"/>
    <x v="0"/>
    <x v="1"/>
    <n v="0"/>
    <x v="1754"/>
    <n v="81"/>
    <n v="42.69"/>
    <n v="178.3"/>
    <n v="106"/>
    <n v="15.16"/>
    <x v="535"/>
    <n v="90"/>
    <n v="8.31"/>
    <n v="12.7"/>
    <n v="5"/>
    <n v="3.43"/>
    <n v="0"/>
    <x v="0"/>
  </r>
  <r>
    <x v="24"/>
    <x v="142"/>
    <x v="1"/>
    <x v="0"/>
    <x v="1"/>
    <n v="0"/>
    <x v="1486"/>
    <n v="113"/>
    <n v="31.89"/>
    <n v="217.4"/>
    <n v="115"/>
    <n v="18.48"/>
    <x v="1670"/>
    <n v="92"/>
    <n v="6.29"/>
    <n v="9.8000000000000007"/>
    <n v="5"/>
    <n v="2.65"/>
    <n v="3"/>
    <x v="0"/>
  </r>
  <r>
    <x v="40"/>
    <x v="132"/>
    <x v="0"/>
    <x v="0"/>
    <x v="0"/>
    <n v="37"/>
    <x v="1305"/>
    <n v="89"/>
    <n v="33.58"/>
    <n v="228.7"/>
    <n v="141"/>
    <n v="19.440000000000001"/>
    <x v="1213"/>
    <n v="121"/>
    <n v="14.1"/>
    <n v="19.7"/>
    <n v="2"/>
    <n v="5.32"/>
    <n v="1"/>
    <x v="0"/>
  </r>
  <r>
    <x v="0"/>
    <x v="155"/>
    <x v="2"/>
    <x v="0"/>
    <x v="1"/>
    <n v="0"/>
    <x v="323"/>
    <n v="88"/>
    <n v="37.67"/>
    <n v="231.8"/>
    <n v="87"/>
    <n v="19.7"/>
    <x v="565"/>
    <n v="116"/>
    <n v="9.5299999999999994"/>
    <n v="8.6"/>
    <n v="9"/>
    <n v="2.3199999999999998"/>
    <n v="1"/>
    <x v="0"/>
  </r>
  <r>
    <x v="13"/>
    <x v="108"/>
    <x v="0"/>
    <x v="0"/>
    <x v="1"/>
    <n v="0"/>
    <x v="416"/>
    <n v="151"/>
    <n v="34.119999999999997"/>
    <n v="290.8"/>
    <n v="127"/>
    <n v="24.72"/>
    <x v="266"/>
    <n v="105"/>
    <n v="8.4"/>
    <n v="10.199999999999999"/>
    <n v="9"/>
    <n v="2.75"/>
    <n v="1"/>
    <x v="0"/>
  </r>
  <r>
    <x v="48"/>
    <x v="112"/>
    <x v="2"/>
    <x v="0"/>
    <x v="1"/>
    <n v="0"/>
    <x v="1111"/>
    <n v="79"/>
    <n v="36.18"/>
    <n v="90.9"/>
    <n v="145"/>
    <n v="7.73"/>
    <x v="250"/>
    <n v="67"/>
    <n v="6.85"/>
    <n v="11.9"/>
    <n v="3"/>
    <n v="3.21"/>
    <n v="2"/>
    <x v="0"/>
  </r>
  <r>
    <x v="44"/>
    <x v="102"/>
    <x v="2"/>
    <x v="0"/>
    <x v="1"/>
    <n v="0"/>
    <x v="1593"/>
    <n v="99"/>
    <n v="36.26"/>
    <n v="153.1"/>
    <n v="79"/>
    <n v="13.01"/>
    <x v="1494"/>
    <n v="98"/>
    <n v="10.26"/>
    <n v="10.8"/>
    <n v="5"/>
    <n v="2.92"/>
    <n v="1"/>
    <x v="0"/>
  </r>
  <r>
    <x v="23"/>
    <x v="18"/>
    <x v="1"/>
    <x v="1"/>
    <x v="1"/>
    <n v="0"/>
    <x v="232"/>
    <n v="102"/>
    <n v="30.11"/>
    <n v="249.1"/>
    <n v="102"/>
    <n v="21.17"/>
    <x v="1308"/>
    <n v="66"/>
    <n v="6.9"/>
    <n v="8.8000000000000007"/>
    <n v="4"/>
    <n v="2.38"/>
    <n v="2"/>
    <x v="0"/>
  </r>
  <r>
    <x v="41"/>
    <x v="3"/>
    <x v="1"/>
    <x v="0"/>
    <x v="1"/>
    <n v="0"/>
    <x v="1546"/>
    <n v="59"/>
    <n v="38.96"/>
    <n v="142.80000000000001"/>
    <n v="107"/>
    <n v="12.14"/>
    <x v="209"/>
    <n v="109"/>
    <n v="13.12"/>
    <n v="8.5"/>
    <n v="5"/>
    <n v="2.2999999999999998"/>
    <n v="0"/>
    <x v="0"/>
  </r>
  <r>
    <x v="0"/>
    <x v="11"/>
    <x v="2"/>
    <x v="0"/>
    <x v="0"/>
    <n v="24"/>
    <x v="1265"/>
    <n v="120"/>
    <n v="22"/>
    <n v="159.80000000000001"/>
    <n v="68"/>
    <n v="13.58"/>
    <x v="328"/>
    <n v="83"/>
    <n v="9.65"/>
    <n v="12.6"/>
    <n v="4"/>
    <n v="3.4"/>
    <n v="4"/>
    <x v="1"/>
  </r>
  <r>
    <x v="12"/>
    <x v="1"/>
    <x v="2"/>
    <x v="0"/>
    <x v="1"/>
    <n v="0"/>
    <x v="184"/>
    <n v="97"/>
    <n v="34.53"/>
    <n v="132"/>
    <n v="76"/>
    <n v="11.22"/>
    <x v="1050"/>
    <n v="94"/>
    <n v="11.29"/>
    <n v="9.1999999999999993"/>
    <n v="4"/>
    <n v="2.48"/>
    <n v="4"/>
    <x v="0"/>
  </r>
  <r>
    <x v="45"/>
    <x v="43"/>
    <x v="1"/>
    <x v="1"/>
    <x v="1"/>
    <n v="0"/>
    <x v="1755"/>
    <n v="98"/>
    <n v="39.47"/>
    <n v="244.7"/>
    <n v="91"/>
    <n v="20.8"/>
    <x v="1431"/>
    <n v="69"/>
    <n v="6.81"/>
    <n v="10.6"/>
    <n v="1"/>
    <n v="2.86"/>
    <n v="7"/>
    <x v="1"/>
  </r>
  <r>
    <x v="46"/>
    <x v="41"/>
    <x v="0"/>
    <x v="0"/>
    <x v="1"/>
    <n v="0"/>
    <x v="1160"/>
    <n v="96"/>
    <n v="23.55"/>
    <n v="159.69999999999999"/>
    <n v="117"/>
    <n v="13.57"/>
    <x v="363"/>
    <n v="91"/>
    <n v="9.57"/>
    <n v="7.7"/>
    <n v="3"/>
    <n v="2.08"/>
    <n v="2"/>
    <x v="0"/>
  </r>
  <r>
    <x v="34"/>
    <x v="8"/>
    <x v="0"/>
    <x v="0"/>
    <x v="1"/>
    <n v="0"/>
    <x v="705"/>
    <n v="74"/>
    <n v="32.18"/>
    <n v="205.3"/>
    <n v="90"/>
    <n v="17.45"/>
    <x v="1022"/>
    <n v="78"/>
    <n v="10.27"/>
    <n v="8.5"/>
    <n v="13"/>
    <n v="2.2999999999999998"/>
    <n v="3"/>
    <x v="0"/>
  </r>
  <r>
    <x v="39"/>
    <x v="108"/>
    <x v="2"/>
    <x v="0"/>
    <x v="1"/>
    <n v="0"/>
    <x v="1756"/>
    <n v="97"/>
    <n v="43.21"/>
    <n v="262"/>
    <n v="88"/>
    <n v="22.27"/>
    <x v="1079"/>
    <n v="82"/>
    <n v="11.53"/>
    <n v="13.6"/>
    <n v="6"/>
    <n v="3.67"/>
    <n v="0"/>
    <x v="1"/>
  </r>
  <r>
    <x v="47"/>
    <x v="58"/>
    <x v="1"/>
    <x v="0"/>
    <x v="1"/>
    <n v="0"/>
    <x v="1642"/>
    <n v="85"/>
    <n v="30.01"/>
    <n v="119.2"/>
    <n v="93"/>
    <n v="10.130000000000001"/>
    <x v="89"/>
    <n v="90"/>
    <n v="10.25"/>
    <n v="8.6999999999999993"/>
    <n v="5"/>
    <n v="2.35"/>
    <n v="1"/>
    <x v="0"/>
  </r>
  <r>
    <x v="12"/>
    <x v="93"/>
    <x v="0"/>
    <x v="0"/>
    <x v="1"/>
    <n v="0"/>
    <x v="1757"/>
    <n v="111"/>
    <n v="39.83"/>
    <n v="206.4"/>
    <n v="87"/>
    <n v="17.54"/>
    <x v="1671"/>
    <n v="101"/>
    <n v="7.08"/>
    <n v="5.8"/>
    <n v="10"/>
    <n v="1.57"/>
    <n v="3"/>
    <x v="0"/>
  </r>
  <r>
    <x v="29"/>
    <x v="54"/>
    <x v="2"/>
    <x v="0"/>
    <x v="0"/>
    <n v="39"/>
    <x v="1563"/>
    <n v="75"/>
    <n v="25.04"/>
    <n v="244.8"/>
    <n v="74"/>
    <n v="20.81"/>
    <x v="1002"/>
    <n v="101"/>
    <n v="9.76"/>
    <n v="13.2"/>
    <n v="3"/>
    <n v="3.56"/>
    <n v="2"/>
    <x v="0"/>
  </r>
  <r>
    <x v="22"/>
    <x v="171"/>
    <x v="0"/>
    <x v="0"/>
    <x v="1"/>
    <n v="0"/>
    <x v="1758"/>
    <n v="129"/>
    <n v="29.07"/>
    <n v="183.9"/>
    <n v="96"/>
    <n v="15.63"/>
    <x v="255"/>
    <n v="90"/>
    <n v="5.86"/>
    <n v="4.5999999999999996"/>
    <n v="6"/>
    <n v="1.24"/>
    <n v="0"/>
    <x v="0"/>
  </r>
  <r>
    <x v="4"/>
    <x v="78"/>
    <x v="0"/>
    <x v="0"/>
    <x v="0"/>
    <n v="34"/>
    <x v="1759"/>
    <n v="92"/>
    <n v="40.9"/>
    <n v="204.2"/>
    <n v="99"/>
    <n v="17.36"/>
    <x v="820"/>
    <n v="82"/>
    <n v="13.37"/>
    <n v="12.7"/>
    <n v="9"/>
    <n v="3.43"/>
    <n v="5"/>
    <x v="0"/>
  </r>
  <r>
    <x v="44"/>
    <x v="53"/>
    <x v="0"/>
    <x v="0"/>
    <x v="1"/>
    <n v="0"/>
    <x v="519"/>
    <n v="108"/>
    <n v="19.45"/>
    <n v="232.8"/>
    <n v="150"/>
    <n v="19.79"/>
    <x v="163"/>
    <n v="78"/>
    <n v="8.91"/>
    <n v="8.9"/>
    <n v="3"/>
    <n v="2.4"/>
    <n v="0"/>
    <x v="0"/>
  </r>
  <r>
    <x v="15"/>
    <x v="103"/>
    <x v="2"/>
    <x v="0"/>
    <x v="1"/>
    <n v="0"/>
    <x v="681"/>
    <n v="112"/>
    <n v="19.36"/>
    <n v="271.8"/>
    <n v="106"/>
    <n v="23.1"/>
    <x v="678"/>
    <n v="95"/>
    <n v="9.75"/>
    <n v="15.6"/>
    <n v="3"/>
    <n v="4.21"/>
    <n v="2"/>
    <x v="0"/>
  </r>
  <r>
    <x v="28"/>
    <x v="110"/>
    <x v="1"/>
    <x v="0"/>
    <x v="1"/>
    <n v="0"/>
    <x v="172"/>
    <n v="65"/>
    <n v="30.6"/>
    <n v="207"/>
    <n v="106"/>
    <n v="17.600000000000001"/>
    <x v="1503"/>
    <n v="111"/>
    <n v="8.23"/>
    <n v="8.3000000000000007"/>
    <n v="6"/>
    <n v="2.2400000000000002"/>
    <n v="1"/>
    <x v="0"/>
  </r>
  <r>
    <x v="48"/>
    <x v="5"/>
    <x v="2"/>
    <x v="0"/>
    <x v="0"/>
    <n v="35"/>
    <x v="1760"/>
    <n v="123"/>
    <n v="18.84"/>
    <n v="199.2"/>
    <n v="81"/>
    <n v="16.93"/>
    <x v="1135"/>
    <n v="77"/>
    <n v="9.58"/>
    <n v="8.9"/>
    <n v="4"/>
    <n v="2.4"/>
    <n v="2"/>
    <x v="0"/>
  </r>
  <r>
    <x v="25"/>
    <x v="20"/>
    <x v="0"/>
    <x v="0"/>
    <x v="0"/>
    <n v="26"/>
    <x v="253"/>
    <n v="99"/>
    <n v="23.58"/>
    <n v="134.5"/>
    <n v="105"/>
    <n v="11.43"/>
    <x v="968"/>
    <n v="95"/>
    <n v="11.78"/>
    <n v="13"/>
    <n v="5"/>
    <n v="3.51"/>
    <n v="2"/>
    <x v="0"/>
  </r>
  <r>
    <x v="40"/>
    <x v="190"/>
    <x v="2"/>
    <x v="0"/>
    <x v="0"/>
    <n v="33"/>
    <x v="812"/>
    <n v="99"/>
    <n v="36.01"/>
    <n v="170.9"/>
    <n v="110"/>
    <n v="14.53"/>
    <x v="370"/>
    <n v="125"/>
    <n v="10.99"/>
    <n v="11.2"/>
    <n v="4"/>
    <n v="3.02"/>
    <n v="2"/>
    <x v="0"/>
  </r>
  <r>
    <x v="35"/>
    <x v="13"/>
    <x v="0"/>
    <x v="0"/>
    <x v="1"/>
    <n v="0"/>
    <x v="404"/>
    <n v="113"/>
    <n v="39.869999999999997"/>
    <n v="237.3"/>
    <n v="116"/>
    <n v="20.170000000000002"/>
    <x v="1672"/>
    <n v="110"/>
    <n v="5.52"/>
    <n v="12.9"/>
    <n v="3"/>
    <n v="3.48"/>
    <n v="4"/>
    <x v="0"/>
  </r>
  <r>
    <x v="14"/>
    <x v="73"/>
    <x v="2"/>
    <x v="0"/>
    <x v="1"/>
    <n v="0"/>
    <x v="1306"/>
    <n v="86"/>
    <n v="40.83"/>
    <n v="107.6"/>
    <n v="79"/>
    <n v="9.15"/>
    <x v="1119"/>
    <n v="121"/>
    <n v="7.05"/>
    <n v="7.5"/>
    <n v="4"/>
    <n v="2.0299999999999998"/>
    <n v="1"/>
    <x v="0"/>
  </r>
  <r>
    <x v="20"/>
    <x v="73"/>
    <x v="2"/>
    <x v="0"/>
    <x v="1"/>
    <n v="0"/>
    <x v="497"/>
    <n v="105"/>
    <n v="37.81"/>
    <n v="164"/>
    <n v="129"/>
    <n v="13.94"/>
    <x v="690"/>
    <n v="113"/>
    <n v="10.5"/>
    <n v="9.9"/>
    <n v="8"/>
    <n v="2.67"/>
    <n v="1"/>
    <x v="0"/>
  </r>
  <r>
    <x v="26"/>
    <x v="139"/>
    <x v="0"/>
    <x v="0"/>
    <x v="1"/>
    <n v="0"/>
    <x v="1490"/>
    <n v="137"/>
    <n v="19.260000000000002"/>
    <n v="160.19999999999999"/>
    <n v="103"/>
    <n v="13.62"/>
    <x v="1673"/>
    <n v="98"/>
    <n v="10.3"/>
    <n v="10.1"/>
    <n v="7"/>
    <n v="2.73"/>
    <n v="2"/>
    <x v="0"/>
  </r>
  <r>
    <x v="37"/>
    <x v="169"/>
    <x v="1"/>
    <x v="0"/>
    <x v="1"/>
    <n v="0"/>
    <x v="1761"/>
    <n v="146"/>
    <n v="18.190000000000001"/>
    <n v="220"/>
    <n v="116"/>
    <n v="18.7"/>
    <x v="1066"/>
    <n v="108"/>
    <n v="6.74"/>
    <n v="7.2"/>
    <n v="3"/>
    <n v="1.94"/>
    <n v="2"/>
    <x v="0"/>
  </r>
  <r>
    <x v="47"/>
    <x v="103"/>
    <x v="0"/>
    <x v="0"/>
    <x v="0"/>
    <n v="31"/>
    <x v="1054"/>
    <n v="106"/>
    <n v="27.74"/>
    <n v="267.89999999999998"/>
    <n v="108"/>
    <n v="22.77"/>
    <x v="1623"/>
    <n v="100"/>
    <n v="7.77"/>
    <n v="9.6999999999999993"/>
    <n v="5"/>
    <n v="2.62"/>
    <n v="1"/>
    <x v="0"/>
  </r>
  <r>
    <x v="42"/>
    <x v="8"/>
    <x v="2"/>
    <x v="0"/>
    <x v="1"/>
    <n v="0"/>
    <x v="121"/>
    <n v="113"/>
    <n v="32.950000000000003"/>
    <n v="151.69999999999999"/>
    <n v="106"/>
    <n v="12.89"/>
    <x v="71"/>
    <n v="94"/>
    <n v="9.4"/>
    <n v="12.6"/>
    <n v="3"/>
    <n v="3.4"/>
    <n v="3"/>
    <x v="0"/>
  </r>
  <r>
    <x v="3"/>
    <x v="147"/>
    <x v="2"/>
    <x v="0"/>
    <x v="1"/>
    <n v="0"/>
    <x v="200"/>
    <n v="82"/>
    <n v="24.43"/>
    <n v="170.9"/>
    <n v="83"/>
    <n v="14.53"/>
    <x v="1674"/>
    <n v="112"/>
    <n v="13.99"/>
    <n v="9.8000000000000007"/>
    <n v="1"/>
    <n v="2.65"/>
    <n v="2"/>
    <x v="0"/>
  </r>
  <r>
    <x v="27"/>
    <x v="116"/>
    <x v="0"/>
    <x v="1"/>
    <x v="1"/>
    <n v="0"/>
    <x v="316"/>
    <n v="117"/>
    <n v="28.82"/>
    <n v="212"/>
    <n v="111"/>
    <n v="18.02"/>
    <x v="271"/>
    <n v="120"/>
    <n v="9.18"/>
    <n v="9.6999999999999993"/>
    <n v="1"/>
    <n v="2.62"/>
    <n v="0"/>
    <x v="1"/>
  </r>
  <r>
    <x v="25"/>
    <x v="85"/>
    <x v="0"/>
    <x v="0"/>
    <x v="0"/>
    <n v="37"/>
    <x v="320"/>
    <n v="67"/>
    <n v="31.3"/>
    <n v="159.4"/>
    <n v="104"/>
    <n v="13.55"/>
    <x v="219"/>
    <n v="121"/>
    <n v="8.6999999999999993"/>
    <n v="13.3"/>
    <n v="3"/>
    <n v="3.59"/>
    <n v="0"/>
    <x v="0"/>
  </r>
  <r>
    <x v="5"/>
    <x v="18"/>
    <x v="1"/>
    <x v="0"/>
    <x v="0"/>
    <n v="33"/>
    <x v="35"/>
    <n v="122"/>
    <n v="26.18"/>
    <n v="207.3"/>
    <n v="123"/>
    <n v="17.62"/>
    <x v="572"/>
    <n v="105"/>
    <n v="8.3800000000000008"/>
    <n v="10.8"/>
    <n v="8"/>
    <n v="2.92"/>
    <n v="1"/>
    <x v="0"/>
  </r>
  <r>
    <x v="1"/>
    <x v="4"/>
    <x v="0"/>
    <x v="0"/>
    <x v="1"/>
    <n v="0"/>
    <x v="108"/>
    <n v="114"/>
    <n v="28.27"/>
    <n v="138.80000000000001"/>
    <n v="130"/>
    <n v="11.8"/>
    <x v="1471"/>
    <n v="108"/>
    <n v="9.69"/>
    <n v="10.4"/>
    <n v="10"/>
    <n v="2.81"/>
    <n v="2"/>
    <x v="0"/>
  </r>
  <r>
    <x v="10"/>
    <x v="65"/>
    <x v="0"/>
    <x v="0"/>
    <x v="1"/>
    <n v="0"/>
    <x v="1436"/>
    <n v="128"/>
    <n v="18.46"/>
    <n v="325.2"/>
    <n v="97"/>
    <n v="27.64"/>
    <x v="1195"/>
    <n v="67"/>
    <n v="7.81"/>
    <n v="9.3000000000000007"/>
    <n v="6"/>
    <n v="2.5099999999999998"/>
    <n v="0"/>
    <x v="0"/>
  </r>
  <r>
    <x v="24"/>
    <x v="69"/>
    <x v="0"/>
    <x v="0"/>
    <x v="0"/>
    <n v="25"/>
    <x v="1069"/>
    <n v="82"/>
    <n v="39.15"/>
    <n v="165.6"/>
    <n v="96"/>
    <n v="14.08"/>
    <x v="89"/>
    <n v="125"/>
    <n v="10.25"/>
    <n v="9"/>
    <n v="2"/>
    <n v="2.4300000000000002"/>
    <n v="1"/>
    <x v="0"/>
  </r>
  <r>
    <x v="49"/>
    <x v="33"/>
    <x v="0"/>
    <x v="0"/>
    <x v="0"/>
    <n v="46"/>
    <x v="492"/>
    <n v="44"/>
    <n v="34.020000000000003"/>
    <n v="126"/>
    <n v="78"/>
    <n v="10.71"/>
    <x v="561"/>
    <n v="123"/>
    <n v="6.58"/>
    <n v="10.6"/>
    <n v="5"/>
    <n v="2.86"/>
    <n v="1"/>
    <x v="0"/>
  </r>
  <r>
    <x v="0"/>
    <x v="55"/>
    <x v="0"/>
    <x v="0"/>
    <x v="1"/>
    <n v="0"/>
    <x v="607"/>
    <n v="95"/>
    <n v="30.46"/>
    <n v="228.9"/>
    <n v="95"/>
    <n v="19.46"/>
    <x v="947"/>
    <n v="100"/>
    <n v="8.4499999999999993"/>
    <n v="13.2"/>
    <n v="2"/>
    <n v="3.56"/>
    <n v="1"/>
    <x v="0"/>
  </r>
  <r>
    <x v="37"/>
    <x v="77"/>
    <x v="2"/>
    <x v="0"/>
    <x v="1"/>
    <n v="0"/>
    <x v="406"/>
    <n v="94"/>
    <n v="22.02"/>
    <n v="92.6"/>
    <n v="96"/>
    <n v="7.87"/>
    <x v="185"/>
    <n v="110"/>
    <n v="6.94"/>
    <n v="9.9"/>
    <n v="5"/>
    <n v="2.67"/>
    <n v="3"/>
    <x v="0"/>
  </r>
  <r>
    <x v="45"/>
    <x v="13"/>
    <x v="1"/>
    <x v="0"/>
    <x v="1"/>
    <n v="0"/>
    <x v="1434"/>
    <n v="111"/>
    <n v="27.88"/>
    <n v="229.4"/>
    <n v="108"/>
    <n v="19.5"/>
    <x v="1675"/>
    <n v="105"/>
    <n v="9.93"/>
    <n v="9.3000000000000007"/>
    <n v="2"/>
    <n v="2.5099999999999998"/>
    <n v="1"/>
    <x v="0"/>
  </r>
  <r>
    <x v="14"/>
    <x v="57"/>
    <x v="0"/>
    <x v="0"/>
    <x v="1"/>
    <n v="0"/>
    <x v="1247"/>
    <n v="117"/>
    <n v="39.22"/>
    <n v="186.2"/>
    <n v="84"/>
    <n v="15.83"/>
    <x v="544"/>
    <n v="109"/>
    <n v="8.1999999999999993"/>
    <n v="9.1999999999999993"/>
    <n v="4"/>
    <n v="2.48"/>
    <n v="2"/>
    <x v="0"/>
  </r>
  <r>
    <x v="35"/>
    <x v="133"/>
    <x v="1"/>
    <x v="0"/>
    <x v="1"/>
    <n v="0"/>
    <x v="439"/>
    <n v="90"/>
    <n v="35.22"/>
    <n v="178.6"/>
    <n v="76"/>
    <n v="15.18"/>
    <x v="1536"/>
    <n v="74"/>
    <n v="8.19"/>
    <n v="0"/>
    <n v="0"/>
    <n v="0"/>
    <n v="0"/>
    <x v="0"/>
  </r>
  <r>
    <x v="10"/>
    <x v="158"/>
    <x v="1"/>
    <x v="0"/>
    <x v="1"/>
    <n v="0"/>
    <x v="1235"/>
    <n v="99"/>
    <n v="29.22"/>
    <n v="249.2"/>
    <n v="95"/>
    <n v="21.18"/>
    <x v="743"/>
    <n v="81"/>
    <n v="7.87"/>
    <n v="12.5"/>
    <n v="4"/>
    <n v="3.38"/>
    <n v="1"/>
    <x v="0"/>
  </r>
  <r>
    <x v="22"/>
    <x v="105"/>
    <x v="0"/>
    <x v="0"/>
    <x v="0"/>
    <n v="37"/>
    <x v="1673"/>
    <n v="88"/>
    <n v="30.89"/>
    <n v="237.4"/>
    <n v="106"/>
    <n v="20.18"/>
    <x v="1650"/>
    <n v="111"/>
    <n v="9.41"/>
    <n v="9.5"/>
    <n v="5"/>
    <n v="2.57"/>
    <n v="2"/>
    <x v="0"/>
  </r>
  <r>
    <x v="20"/>
    <x v="162"/>
    <x v="1"/>
    <x v="0"/>
    <x v="1"/>
    <n v="0"/>
    <x v="1377"/>
    <n v="119"/>
    <n v="40.92"/>
    <n v="141.1"/>
    <n v="102"/>
    <n v="11.99"/>
    <x v="1636"/>
    <n v="56"/>
    <n v="5.43"/>
    <n v="7.7"/>
    <n v="2"/>
    <n v="2.08"/>
    <n v="2"/>
    <x v="0"/>
  </r>
  <r>
    <x v="14"/>
    <x v="119"/>
    <x v="2"/>
    <x v="0"/>
    <x v="1"/>
    <n v="0"/>
    <x v="80"/>
    <n v="108"/>
    <n v="33.69"/>
    <n v="181"/>
    <n v="70"/>
    <n v="15.39"/>
    <x v="667"/>
    <n v="86"/>
    <n v="10.75"/>
    <n v="12.1"/>
    <n v="2"/>
    <n v="3.27"/>
    <n v="1"/>
    <x v="0"/>
  </r>
  <r>
    <x v="12"/>
    <x v="8"/>
    <x v="1"/>
    <x v="0"/>
    <x v="1"/>
    <n v="0"/>
    <x v="1204"/>
    <n v="95"/>
    <n v="16.32"/>
    <n v="117"/>
    <n v="82"/>
    <n v="9.9499999999999993"/>
    <x v="1186"/>
    <n v="114"/>
    <n v="7.78"/>
    <n v="6.7"/>
    <n v="3"/>
    <n v="1.81"/>
    <n v="3"/>
    <x v="0"/>
  </r>
  <r>
    <x v="40"/>
    <x v="101"/>
    <x v="2"/>
    <x v="0"/>
    <x v="1"/>
    <n v="0"/>
    <x v="317"/>
    <n v="75"/>
    <n v="29.16"/>
    <n v="224.5"/>
    <n v="111"/>
    <n v="19.079999999999998"/>
    <x v="1231"/>
    <n v="84"/>
    <n v="8.43"/>
    <n v="9.6999999999999993"/>
    <n v="6"/>
    <n v="2.62"/>
    <n v="1"/>
    <x v="0"/>
  </r>
  <r>
    <x v="25"/>
    <x v="145"/>
    <x v="0"/>
    <x v="0"/>
    <x v="0"/>
    <n v="27"/>
    <x v="1286"/>
    <n v="68"/>
    <n v="18.989999999999998"/>
    <n v="252.8"/>
    <n v="106"/>
    <n v="21.49"/>
    <x v="1072"/>
    <n v="109"/>
    <n v="11.5"/>
    <n v="7.8"/>
    <n v="4"/>
    <n v="2.11"/>
    <n v="1"/>
    <x v="0"/>
  </r>
  <r>
    <x v="27"/>
    <x v="108"/>
    <x v="2"/>
    <x v="0"/>
    <x v="1"/>
    <n v="0"/>
    <x v="164"/>
    <n v="98"/>
    <n v="25.96"/>
    <n v="212.4"/>
    <n v="73"/>
    <n v="18.05"/>
    <x v="851"/>
    <n v="90"/>
    <n v="11.9"/>
    <n v="7.9"/>
    <n v="3"/>
    <n v="2.13"/>
    <n v="2"/>
    <x v="0"/>
  </r>
  <r>
    <x v="35"/>
    <x v="55"/>
    <x v="0"/>
    <x v="0"/>
    <x v="1"/>
    <n v="0"/>
    <x v="1762"/>
    <n v="105"/>
    <n v="33.1"/>
    <n v="210.9"/>
    <n v="100"/>
    <n v="17.93"/>
    <x v="198"/>
    <n v="143"/>
    <n v="10.66"/>
    <n v="11.6"/>
    <n v="3"/>
    <n v="3.13"/>
    <n v="3"/>
    <x v="0"/>
  </r>
  <r>
    <x v="20"/>
    <x v="144"/>
    <x v="0"/>
    <x v="0"/>
    <x v="1"/>
    <n v="0"/>
    <x v="1710"/>
    <n v="108"/>
    <n v="20.38"/>
    <n v="240.7"/>
    <n v="82"/>
    <n v="20.46"/>
    <x v="1198"/>
    <n v="124"/>
    <n v="6.8"/>
    <n v="8.1"/>
    <n v="7"/>
    <n v="2.19"/>
    <n v="3"/>
    <x v="0"/>
  </r>
  <r>
    <x v="5"/>
    <x v="78"/>
    <x v="0"/>
    <x v="0"/>
    <x v="1"/>
    <n v="0"/>
    <x v="927"/>
    <n v="129"/>
    <n v="37.89"/>
    <n v="205"/>
    <n v="87"/>
    <n v="17.43"/>
    <x v="1676"/>
    <n v="99"/>
    <n v="6.36"/>
    <n v="9.9"/>
    <n v="2"/>
    <n v="2.67"/>
    <n v="1"/>
    <x v="0"/>
  </r>
  <r>
    <x v="8"/>
    <x v="137"/>
    <x v="0"/>
    <x v="0"/>
    <x v="1"/>
    <n v="0"/>
    <x v="522"/>
    <n v="46"/>
    <n v="35.82"/>
    <n v="215.6"/>
    <n v="116"/>
    <n v="18.329999999999998"/>
    <x v="1551"/>
    <n v="79"/>
    <n v="7.67"/>
    <n v="13.2"/>
    <n v="3"/>
    <n v="3.56"/>
    <n v="1"/>
    <x v="0"/>
  </r>
  <r>
    <x v="24"/>
    <x v="43"/>
    <x v="1"/>
    <x v="0"/>
    <x v="1"/>
    <n v="0"/>
    <x v="1763"/>
    <n v="107"/>
    <n v="43.28"/>
    <n v="249.4"/>
    <n v="89"/>
    <n v="21.2"/>
    <x v="822"/>
    <n v="77"/>
    <n v="10.33"/>
    <n v="9"/>
    <n v="18"/>
    <n v="2.4300000000000002"/>
    <n v="2"/>
    <x v="1"/>
  </r>
  <r>
    <x v="42"/>
    <x v="141"/>
    <x v="0"/>
    <x v="0"/>
    <x v="1"/>
    <n v="0"/>
    <x v="1764"/>
    <n v="100"/>
    <n v="45.05"/>
    <n v="147.6"/>
    <n v="89"/>
    <n v="12.55"/>
    <x v="1677"/>
    <n v="94"/>
    <n v="11.15"/>
    <n v="10.7"/>
    <n v="3"/>
    <n v="2.89"/>
    <n v="1"/>
    <x v="0"/>
  </r>
  <r>
    <x v="46"/>
    <x v="67"/>
    <x v="1"/>
    <x v="0"/>
    <x v="1"/>
    <n v="0"/>
    <x v="223"/>
    <n v="135"/>
    <n v="29.29"/>
    <n v="318.7"/>
    <n v="95"/>
    <n v="27.09"/>
    <x v="1678"/>
    <n v="104"/>
    <n v="5.92"/>
    <n v="11.5"/>
    <n v="4"/>
    <n v="3.11"/>
    <n v="3"/>
    <x v="0"/>
  </r>
  <r>
    <x v="12"/>
    <x v="53"/>
    <x v="0"/>
    <x v="0"/>
    <x v="1"/>
    <n v="0"/>
    <x v="1765"/>
    <n v="140"/>
    <n v="44.05"/>
    <n v="124"/>
    <n v="119"/>
    <n v="10.54"/>
    <x v="1111"/>
    <n v="79"/>
    <n v="8.4700000000000006"/>
    <n v="12.8"/>
    <n v="3"/>
    <n v="3.46"/>
    <n v="0"/>
    <x v="0"/>
  </r>
  <r>
    <x v="23"/>
    <x v="17"/>
    <x v="0"/>
    <x v="0"/>
    <x v="1"/>
    <n v="0"/>
    <x v="1697"/>
    <n v="91"/>
    <n v="35.94"/>
    <n v="191"/>
    <n v="62"/>
    <n v="16.239999999999998"/>
    <x v="1412"/>
    <n v="109"/>
    <n v="9.33"/>
    <n v="11.6"/>
    <n v="3"/>
    <n v="3.13"/>
    <n v="1"/>
    <x v="0"/>
  </r>
  <r>
    <x v="45"/>
    <x v="4"/>
    <x v="1"/>
    <x v="1"/>
    <x v="1"/>
    <n v="0"/>
    <x v="520"/>
    <n v="87"/>
    <n v="29.9"/>
    <n v="225.3"/>
    <n v="114"/>
    <n v="19.149999999999999"/>
    <x v="1108"/>
    <n v="113"/>
    <n v="7.03"/>
    <n v="10.4"/>
    <n v="3"/>
    <n v="2.81"/>
    <n v="2"/>
    <x v="0"/>
  </r>
  <r>
    <x v="6"/>
    <x v="60"/>
    <x v="0"/>
    <x v="1"/>
    <x v="0"/>
    <n v="39"/>
    <x v="977"/>
    <n v="90"/>
    <n v="19.64"/>
    <n v="122.5"/>
    <n v="99"/>
    <n v="10.41"/>
    <x v="860"/>
    <n v="110"/>
    <n v="8.9"/>
    <n v="7"/>
    <n v="3"/>
    <n v="1.89"/>
    <n v="0"/>
    <x v="0"/>
  </r>
  <r>
    <x v="42"/>
    <x v="14"/>
    <x v="1"/>
    <x v="0"/>
    <x v="1"/>
    <n v="0"/>
    <x v="715"/>
    <n v="82"/>
    <n v="32.81"/>
    <n v="200.8"/>
    <n v="109"/>
    <n v="17.07"/>
    <x v="1036"/>
    <n v="79"/>
    <n v="6.12"/>
    <n v="14.4"/>
    <n v="3"/>
    <n v="3.89"/>
    <n v="0"/>
    <x v="0"/>
  </r>
  <r>
    <x v="42"/>
    <x v="155"/>
    <x v="2"/>
    <x v="0"/>
    <x v="1"/>
    <n v="0"/>
    <x v="1016"/>
    <n v="105"/>
    <n v="28.46"/>
    <n v="121.5"/>
    <n v="142"/>
    <n v="10.33"/>
    <x v="327"/>
    <n v="83"/>
    <n v="9.42"/>
    <n v="16"/>
    <n v="2"/>
    <n v="4.32"/>
    <n v="1"/>
    <x v="0"/>
  </r>
  <r>
    <x v="18"/>
    <x v="6"/>
    <x v="0"/>
    <x v="0"/>
    <x v="0"/>
    <n v="35"/>
    <x v="100"/>
    <n v="100"/>
    <n v="32.42"/>
    <n v="209.7"/>
    <n v="107"/>
    <n v="17.82"/>
    <x v="693"/>
    <n v="101"/>
    <n v="9.11"/>
    <n v="12.4"/>
    <n v="5"/>
    <n v="3.35"/>
    <n v="1"/>
    <x v="0"/>
  </r>
  <r>
    <x v="45"/>
    <x v="58"/>
    <x v="0"/>
    <x v="0"/>
    <x v="1"/>
    <n v="0"/>
    <x v="1766"/>
    <n v="128"/>
    <n v="55.34"/>
    <n v="300.3"/>
    <n v="105"/>
    <n v="25.53"/>
    <x v="1679"/>
    <n v="93"/>
    <n v="8.99"/>
    <n v="5.7"/>
    <n v="7"/>
    <n v="1.54"/>
    <n v="1"/>
    <x v="1"/>
  </r>
  <r>
    <x v="12"/>
    <x v="17"/>
    <x v="0"/>
    <x v="0"/>
    <x v="1"/>
    <n v="0"/>
    <x v="794"/>
    <n v="98"/>
    <n v="23.63"/>
    <n v="120.2"/>
    <n v="116"/>
    <n v="10.220000000000001"/>
    <x v="849"/>
    <n v="113"/>
    <n v="7.22"/>
    <n v="14.5"/>
    <n v="2"/>
    <n v="3.92"/>
    <n v="3"/>
    <x v="0"/>
  </r>
  <r>
    <x v="22"/>
    <x v="143"/>
    <x v="0"/>
    <x v="0"/>
    <x v="0"/>
    <n v="40"/>
    <x v="272"/>
    <n v="110"/>
    <n v="26.5"/>
    <n v="161.19999999999999"/>
    <n v="99"/>
    <n v="13.7"/>
    <x v="726"/>
    <n v="81"/>
    <n v="10.31"/>
    <n v="11.5"/>
    <n v="13"/>
    <n v="3.11"/>
    <n v="0"/>
    <x v="0"/>
  </r>
  <r>
    <x v="42"/>
    <x v="85"/>
    <x v="0"/>
    <x v="0"/>
    <x v="1"/>
    <n v="0"/>
    <x v="538"/>
    <n v="97"/>
    <n v="30.96"/>
    <n v="231.1"/>
    <n v="76"/>
    <n v="19.64"/>
    <x v="24"/>
    <n v="103"/>
    <n v="11.08"/>
    <n v="15"/>
    <n v="2"/>
    <n v="4.05"/>
    <n v="0"/>
    <x v="0"/>
  </r>
  <r>
    <x v="11"/>
    <x v="113"/>
    <x v="1"/>
    <x v="0"/>
    <x v="1"/>
    <n v="0"/>
    <x v="1575"/>
    <n v="152"/>
    <n v="23.77"/>
    <n v="215.9"/>
    <n v="76"/>
    <n v="18.350000000000001"/>
    <x v="1680"/>
    <n v="111"/>
    <n v="4.3600000000000003"/>
    <n v="7.9"/>
    <n v="10"/>
    <n v="2.13"/>
    <n v="2"/>
    <x v="0"/>
  </r>
  <r>
    <x v="0"/>
    <x v="29"/>
    <x v="2"/>
    <x v="0"/>
    <x v="1"/>
    <n v="0"/>
    <x v="464"/>
    <n v="123"/>
    <n v="19.16"/>
    <n v="280"/>
    <n v="90"/>
    <n v="23.8"/>
    <x v="1365"/>
    <n v="110"/>
    <n v="11.34"/>
    <n v="10.4"/>
    <n v="2"/>
    <n v="2.81"/>
    <n v="0"/>
    <x v="0"/>
  </r>
  <r>
    <x v="29"/>
    <x v="134"/>
    <x v="0"/>
    <x v="0"/>
    <x v="0"/>
    <n v="31"/>
    <x v="327"/>
    <n v="98"/>
    <n v="29.44"/>
    <n v="149.5"/>
    <n v="123"/>
    <n v="12.71"/>
    <x v="159"/>
    <n v="91"/>
    <n v="11.06"/>
    <n v="11.5"/>
    <n v="7"/>
    <n v="3.11"/>
    <n v="1"/>
    <x v="0"/>
  </r>
  <r>
    <x v="8"/>
    <x v="106"/>
    <x v="1"/>
    <x v="0"/>
    <x v="1"/>
    <n v="0"/>
    <x v="1601"/>
    <n v="102"/>
    <n v="38.35"/>
    <n v="225.8"/>
    <n v="56"/>
    <n v="19.190000000000001"/>
    <x v="266"/>
    <n v="128"/>
    <n v="8.4"/>
    <n v="6.7"/>
    <n v="2"/>
    <n v="1.81"/>
    <n v="1"/>
    <x v="0"/>
  </r>
  <r>
    <x v="44"/>
    <x v="126"/>
    <x v="0"/>
    <x v="1"/>
    <x v="1"/>
    <n v="0"/>
    <x v="1071"/>
    <n v="123"/>
    <n v="33.270000000000003"/>
    <n v="141.9"/>
    <n v="124"/>
    <n v="12.06"/>
    <x v="1681"/>
    <n v="72"/>
    <n v="6.14"/>
    <n v="7.9"/>
    <n v="6"/>
    <n v="2.13"/>
    <n v="1"/>
    <x v="0"/>
  </r>
  <r>
    <x v="20"/>
    <x v="20"/>
    <x v="0"/>
    <x v="0"/>
    <x v="1"/>
    <n v="0"/>
    <x v="289"/>
    <n v="100"/>
    <n v="36.380000000000003"/>
    <n v="209.9"/>
    <n v="80"/>
    <n v="17.84"/>
    <x v="1682"/>
    <n v="112"/>
    <n v="4.7300000000000004"/>
    <n v="11.3"/>
    <n v="1"/>
    <n v="3.05"/>
    <n v="0"/>
    <x v="0"/>
  </r>
  <r>
    <x v="36"/>
    <x v="118"/>
    <x v="0"/>
    <x v="0"/>
    <x v="1"/>
    <n v="0"/>
    <x v="1239"/>
    <n v="67"/>
    <n v="46.19"/>
    <n v="189.1"/>
    <n v="155"/>
    <n v="16.07"/>
    <x v="1683"/>
    <n v="55"/>
    <n v="4.55"/>
    <n v="17.2"/>
    <n v="5"/>
    <n v="4.6399999999999997"/>
    <n v="1"/>
    <x v="0"/>
  </r>
  <r>
    <x v="30"/>
    <x v="0"/>
    <x v="2"/>
    <x v="0"/>
    <x v="1"/>
    <n v="0"/>
    <x v="120"/>
    <n v="98"/>
    <n v="43.81"/>
    <n v="156.5"/>
    <n v="84"/>
    <n v="13.3"/>
    <x v="1684"/>
    <n v="123"/>
    <n v="4.7"/>
    <n v="9.8000000000000007"/>
    <n v="3"/>
    <n v="2.65"/>
    <n v="1"/>
    <x v="0"/>
  </r>
  <r>
    <x v="24"/>
    <x v="78"/>
    <x v="0"/>
    <x v="1"/>
    <x v="1"/>
    <n v="0"/>
    <x v="39"/>
    <n v="90"/>
    <n v="22.64"/>
    <n v="236.8"/>
    <n v="70"/>
    <n v="20.13"/>
    <x v="51"/>
    <n v="120"/>
    <n v="9.6300000000000008"/>
    <n v="12.5"/>
    <n v="2"/>
    <n v="3.38"/>
    <n v="1"/>
    <x v="1"/>
  </r>
  <r>
    <x v="9"/>
    <x v="68"/>
    <x v="0"/>
    <x v="0"/>
    <x v="1"/>
    <n v="0"/>
    <x v="245"/>
    <n v="113"/>
    <n v="42.28"/>
    <n v="251.8"/>
    <n v="79"/>
    <n v="21.4"/>
    <x v="478"/>
    <n v="46"/>
    <n v="11.82"/>
    <n v="7.5"/>
    <n v="3"/>
    <n v="2.0299999999999998"/>
    <n v="5"/>
    <x v="1"/>
  </r>
  <r>
    <x v="40"/>
    <x v="64"/>
    <x v="1"/>
    <x v="0"/>
    <x v="1"/>
    <n v="0"/>
    <x v="1537"/>
    <n v="93"/>
    <n v="30.74"/>
    <n v="190.1"/>
    <n v="82"/>
    <n v="16.16"/>
    <x v="11"/>
    <n v="66"/>
    <n v="8.65"/>
    <n v="10.5"/>
    <n v="7"/>
    <n v="2.84"/>
    <n v="2"/>
    <x v="0"/>
  </r>
  <r>
    <x v="39"/>
    <x v="40"/>
    <x v="0"/>
    <x v="1"/>
    <x v="0"/>
    <n v="32"/>
    <x v="1767"/>
    <n v="80"/>
    <n v="38.93"/>
    <n v="221"/>
    <n v="113"/>
    <n v="18.79"/>
    <x v="1685"/>
    <n v="91"/>
    <n v="13.11"/>
    <n v="12.4"/>
    <n v="5"/>
    <n v="3.35"/>
    <n v="1"/>
    <x v="0"/>
  </r>
  <r>
    <x v="36"/>
    <x v="27"/>
    <x v="1"/>
    <x v="0"/>
    <x v="1"/>
    <n v="0"/>
    <x v="1768"/>
    <n v="94"/>
    <n v="46.97"/>
    <n v="226"/>
    <n v="125"/>
    <n v="19.21"/>
    <x v="515"/>
    <n v="87"/>
    <n v="9.9600000000000009"/>
    <n v="7.2"/>
    <n v="1"/>
    <n v="1.94"/>
    <n v="1"/>
    <x v="1"/>
  </r>
  <r>
    <x v="39"/>
    <x v="82"/>
    <x v="2"/>
    <x v="0"/>
    <x v="0"/>
    <n v="37"/>
    <x v="1346"/>
    <n v="117"/>
    <n v="22.63"/>
    <n v="171.4"/>
    <n v="89"/>
    <n v="14.57"/>
    <x v="1686"/>
    <n v="92"/>
    <n v="9.81"/>
    <n v="10.9"/>
    <n v="4"/>
    <n v="2.94"/>
    <n v="3"/>
    <x v="0"/>
  </r>
  <r>
    <x v="48"/>
    <x v="1"/>
    <x v="0"/>
    <x v="0"/>
    <x v="1"/>
    <n v="0"/>
    <x v="1769"/>
    <n v="63"/>
    <n v="42.21"/>
    <n v="250.4"/>
    <n v="108"/>
    <n v="21.28"/>
    <x v="1118"/>
    <n v="94"/>
    <n v="7.16"/>
    <n v="9.6"/>
    <n v="4"/>
    <n v="2.59"/>
    <n v="1"/>
    <x v="0"/>
  </r>
  <r>
    <x v="39"/>
    <x v="67"/>
    <x v="0"/>
    <x v="0"/>
    <x v="0"/>
    <n v="37"/>
    <x v="1107"/>
    <n v="95"/>
    <n v="39.17"/>
    <n v="155.5"/>
    <n v="89"/>
    <n v="13.22"/>
    <x v="1299"/>
    <n v="90"/>
    <n v="8.06"/>
    <n v="10.4"/>
    <n v="9"/>
    <n v="2.81"/>
    <n v="3"/>
    <x v="0"/>
  </r>
  <r>
    <x v="27"/>
    <x v="78"/>
    <x v="1"/>
    <x v="0"/>
    <x v="1"/>
    <n v="0"/>
    <x v="506"/>
    <n v="118"/>
    <n v="31.59"/>
    <n v="86.8"/>
    <n v="84"/>
    <n v="7.38"/>
    <x v="350"/>
    <n v="115"/>
    <n v="9.3800000000000008"/>
    <n v="10.7"/>
    <n v="9"/>
    <n v="2.89"/>
    <n v="1"/>
    <x v="0"/>
  </r>
  <r>
    <x v="31"/>
    <x v="39"/>
    <x v="0"/>
    <x v="0"/>
    <x v="1"/>
    <n v="0"/>
    <x v="1060"/>
    <n v="88"/>
    <n v="31.26"/>
    <n v="109.2"/>
    <n v="86"/>
    <n v="9.2799999999999994"/>
    <x v="1687"/>
    <n v="78"/>
    <n v="8.56"/>
    <n v="16.600000000000001"/>
    <n v="7"/>
    <n v="4.4800000000000004"/>
    <n v="2"/>
    <x v="0"/>
  </r>
  <r>
    <x v="11"/>
    <x v="16"/>
    <x v="0"/>
    <x v="1"/>
    <x v="1"/>
    <n v="0"/>
    <x v="862"/>
    <n v="86"/>
    <n v="22.59"/>
    <n v="168.1"/>
    <n v="121"/>
    <n v="14.29"/>
    <x v="635"/>
    <n v="102"/>
    <n v="8.83"/>
    <n v="7.8"/>
    <n v="3"/>
    <n v="2.11"/>
    <n v="0"/>
    <x v="0"/>
  </r>
  <r>
    <x v="36"/>
    <x v="43"/>
    <x v="2"/>
    <x v="0"/>
    <x v="1"/>
    <n v="0"/>
    <x v="1770"/>
    <n v="81"/>
    <n v="30.43"/>
    <n v="200"/>
    <n v="116"/>
    <n v="17"/>
    <x v="830"/>
    <n v="74"/>
    <n v="7.59"/>
    <n v="15.8"/>
    <n v="7"/>
    <n v="4.2699999999999996"/>
    <n v="1"/>
    <x v="0"/>
  </r>
  <r>
    <x v="35"/>
    <x v="39"/>
    <x v="1"/>
    <x v="1"/>
    <x v="1"/>
    <n v="0"/>
    <x v="1095"/>
    <n v="119"/>
    <n v="32.1"/>
    <n v="216.9"/>
    <n v="100"/>
    <n v="18.440000000000001"/>
    <x v="462"/>
    <n v="116"/>
    <n v="9.3800000000000008"/>
    <n v="5.8"/>
    <n v="3"/>
    <n v="1.57"/>
    <n v="3"/>
    <x v="0"/>
  </r>
  <r>
    <x v="49"/>
    <x v="37"/>
    <x v="0"/>
    <x v="1"/>
    <x v="0"/>
    <n v="45"/>
    <x v="1771"/>
    <n v="101"/>
    <n v="23.05"/>
    <n v="94.9"/>
    <n v="73"/>
    <n v="8.07"/>
    <x v="134"/>
    <n v="118"/>
    <n v="6.93"/>
    <n v="9.8000000000000007"/>
    <n v="3"/>
    <n v="2.65"/>
    <n v="4"/>
    <x v="1"/>
  </r>
  <r>
    <x v="9"/>
    <x v="102"/>
    <x v="1"/>
    <x v="1"/>
    <x v="0"/>
    <n v="31"/>
    <x v="762"/>
    <n v="103"/>
    <n v="29.33"/>
    <n v="113.6"/>
    <n v="102"/>
    <n v="9.66"/>
    <x v="809"/>
    <n v="104"/>
    <n v="11.77"/>
    <n v="10.8"/>
    <n v="4"/>
    <n v="2.92"/>
    <n v="2"/>
    <x v="0"/>
  </r>
  <r>
    <x v="1"/>
    <x v="0"/>
    <x v="2"/>
    <x v="0"/>
    <x v="1"/>
    <n v="0"/>
    <x v="1564"/>
    <n v="75"/>
    <n v="26.57"/>
    <n v="215.3"/>
    <n v="93"/>
    <n v="18.3"/>
    <x v="1688"/>
    <n v="115"/>
    <n v="5.32"/>
    <n v="8.8000000000000007"/>
    <n v="2"/>
    <n v="2.38"/>
    <n v="1"/>
    <x v="0"/>
  </r>
  <r>
    <x v="31"/>
    <x v="112"/>
    <x v="0"/>
    <x v="0"/>
    <x v="1"/>
    <n v="0"/>
    <x v="1662"/>
    <n v="102"/>
    <n v="39.880000000000003"/>
    <n v="268.3"/>
    <n v="109"/>
    <n v="22.81"/>
    <x v="804"/>
    <n v="102"/>
    <n v="8.8000000000000007"/>
    <n v="11.6"/>
    <n v="4"/>
    <n v="3.13"/>
    <n v="1"/>
    <x v="1"/>
  </r>
  <r>
    <x v="39"/>
    <x v="85"/>
    <x v="0"/>
    <x v="0"/>
    <x v="1"/>
    <n v="0"/>
    <x v="1772"/>
    <n v="95"/>
    <n v="34.36"/>
    <n v="231.6"/>
    <n v="89"/>
    <n v="19.690000000000001"/>
    <x v="542"/>
    <n v="165"/>
    <n v="9.66"/>
    <n v="13.1"/>
    <n v="7"/>
    <n v="3.54"/>
    <n v="1"/>
    <x v="0"/>
  </r>
  <r>
    <x v="46"/>
    <x v="59"/>
    <x v="2"/>
    <x v="0"/>
    <x v="0"/>
    <n v="40"/>
    <x v="1740"/>
    <n v="112"/>
    <n v="46.27"/>
    <n v="239.9"/>
    <n v="111"/>
    <n v="20.39"/>
    <x v="1689"/>
    <n v="124"/>
    <n v="11.58"/>
    <n v="11.6"/>
    <n v="2"/>
    <n v="3.13"/>
    <n v="1"/>
    <x v="0"/>
  </r>
  <r>
    <x v="32"/>
    <x v="35"/>
    <x v="0"/>
    <x v="0"/>
    <x v="1"/>
    <n v="0"/>
    <x v="733"/>
    <n v="109"/>
    <n v="41.68"/>
    <n v="165.5"/>
    <n v="152"/>
    <n v="14.07"/>
    <x v="1690"/>
    <n v="96"/>
    <n v="7.16"/>
    <n v="9.1"/>
    <n v="8"/>
    <n v="2.46"/>
    <n v="1"/>
    <x v="0"/>
  </r>
  <r>
    <x v="16"/>
    <x v="53"/>
    <x v="0"/>
    <x v="0"/>
    <x v="1"/>
    <n v="0"/>
    <x v="228"/>
    <n v="82"/>
    <n v="35.29"/>
    <n v="193.3"/>
    <n v="105"/>
    <n v="16.43"/>
    <x v="1248"/>
    <n v="68"/>
    <n v="6.74"/>
    <n v="11.2"/>
    <n v="6"/>
    <n v="3.02"/>
    <n v="1"/>
    <x v="0"/>
  </r>
  <r>
    <x v="40"/>
    <x v="110"/>
    <x v="0"/>
    <x v="0"/>
    <x v="1"/>
    <n v="0"/>
    <x v="927"/>
    <n v="97"/>
    <n v="37.89"/>
    <n v="172.6"/>
    <n v="91"/>
    <n v="14.67"/>
    <x v="1363"/>
    <n v="99"/>
    <n v="8.44"/>
    <n v="10.1"/>
    <n v="3"/>
    <n v="2.73"/>
    <n v="1"/>
    <x v="0"/>
  </r>
  <r>
    <x v="9"/>
    <x v="4"/>
    <x v="0"/>
    <x v="0"/>
    <x v="1"/>
    <n v="0"/>
    <x v="1014"/>
    <n v="96"/>
    <n v="46.55"/>
    <n v="263.10000000000002"/>
    <n v="106"/>
    <n v="22.36"/>
    <x v="1505"/>
    <n v="83"/>
    <n v="9.07"/>
    <n v="10.8"/>
    <n v="3"/>
    <n v="2.92"/>
    <n v="1"/>
    <x v="1"/>
  </r>
  <r>
    <x v="49"/>
    <x v="162"/>
    <x v="2"/>
    <x v="0"/>
    <x v="1"/>
    <n v="0"/>
    <x v="218"/>
    <n v="98"/>
    <n v="32.78"/>
    <n v="273.2"/>
    <n v="125"/>
    <n v="23.22"/>
    <x v="1192"/>
    <n v="102"/>
    <n v="11.98"/>
    <n v="11.4"/>
    <n v="6"/>
    <n v="3.08"/>
    <n v="2"/>
    <x v="0"/>
  </r>
  <r>
    <x v="3"/>
    <x v="82"/>
    <x v="2"/>
    <x v="0"/>
    <x v="1"/>
    <n v="0"/>
    <x v="1030"/>
    <n v="81"/>
    <n v="45.68"/>
    <n v="145.5"/>
    <n v="100"/>
    <n v="12.37"/>
    <x v="1035"/>
    <n v="86"/>
    <n v="8.35"/>
    <n v="9.4"/>
    <n v="6"/>
    <n v="2.54"/>
    <n v="0"/>
    <x v="0"/>
  </r>
  <r>
    <x v="37"/>
    <x v="137"/>
    <x v="1"/>
    <x v="0"/>
    <x v="0"/>
    <n v="48"/>
    <x v="313"/>
    <n v="91"/>
    <n v="30.4"/>
    <n v="246.8"/>
    <n v="106"/>
    <n v="20.98"/>
    <x v="1463"/>
    <n v="119"/>
    <n v="11.81"/>
    <n v="9"/>
    <n v="8"/>
    <n v="2.4300000000000002"/>
    <n v="1"/>
    <x v="0"/>
  </r>
  <r>
    <x v="13"/>
    <x v="49"/>
    <x v="0"/>
    <x v="0"/>
    <x v="0"/>
    <n v="24"/>
    <x v="937"/>
    <n v="82"/>
    <n v="33.54"/>
    <n v="167.6"/>
    <n v="51"/>
    <n v="14.25"/>
    <x v="1603"/>
    <n v="89"/>
    <n v="9.99"/>
    <n v="7.4"/>
    <n v="3"/>
    <n v="2"/>
    <n v="1"/>
    <x v="0"/>
  </r>
  <r>
    <x v="11"/>
    <x v="72"/>
    <x v="0"/>
    <x v="0"/>
    <x v="0"/>
    <n v="36"/>
    <x v="1369"/>
    <n v="97"/>
    <n v="39.76"/>
    <n v="175.6"/>
    <n v="133"/>
    <n v="14.93"/>
    <x v="1504"/>
    <n v="83"/>
    <n v="7.97"/>
    <n v="9.5"/>
    <n v="4"/>
    <n v="2.57"/>
    <n v="1"/>
    <x v="0"/>
  </r>
  <r>
    <x v="4"/>
    <x v="53"/>
    <x v="1"/>
    <x v="1"/>
    <x v="1"/>
    <n v="0"/>
    <x v="941"/>
    <n v="87"/>
    <n v="35.21"/>
    <n v="208.5"/>
    <n v="87"/>
    <n v="17.72"/>
    <x v="1691"/>
    <n v="95"/>
    <n v="6.57"/>
    <n v="4.4000000000000004"/>
    <n v="5"/>
    <n v="1.19"/>
    <n v="2"/>
    <x v="0"/>
  </r>
  <r>
    <x v="15"/>
    <x v="100"/>
    <x v="1"/>
    <x v="0"/>
    <x v="1"/>
    <n v="0"/>
    <x v="408"/>
    <n v="84"/>
    <n v="23.26"/>
    <n v="179.4"/>
    <n v="81"/>
    <n v="15.25"/>
    <x v="1185"/>
    <n v="151"/>
    <n v="10.58"/>
    <n v="5"/>
    <n v="3"/>
    <n v="1.35"/>
    <n v="2"/>
    <x v="0"/>
  </r>
  <r>
    <x v="18"/>
    <x v="121"/>
    <x v="0"/>
    <x v="0"/>
    <x v="1"/>
    <n v="0"/>
    <x v="986"/>
    <n v="126"/>
    <n v="27.1"/>
    <n v="207"/>
    <n v="108"/>
    <n v="17.600000000000001"/>
    <x v="925"/>
    <n v="121"/>
    <n v="6.37"/>
    <n v="11.1"/>
    <n v="4"/>
    <n v="3"/>
    <n v="1"/>
    <x v="0"/>
  </r>
  <r>
    <x v="47"/>
    <x v="144"/>
    <x v="0"/>
    <x v="0"/>
    <x v="1"/>
    <n v="0"/>
    <x v="1773"/>
    <n v="122"/>
    <n v="19.059999999999999"/>
    <n v="157.9"/>
    <n v="86"/>
    <n v="13.42"/>
    <x v="1692"/>
    <n v="104"/>
    <n v="12.22"/>
    <n v="11.1"/>
    <n v="5"/>
    <n v="3"/>
    <n v="0"/>
    <x v="0"/>
  </r>
  <r>
    <x v="44"/>
    <x v="123"/>
    <x v="0"/>
    <x v="0"/>
    <x v="1"/>
    <n v="0"/>
    <x v="1694"/>
    <n v="117"/>
    <n v="40.56"/>
    <n v="242.8"/>
    <n v="73"/>
    <n v="20.64"/>
    <x v="216"/>
    <n v="130"/>
    <n v="9.15"/>
    <n v="10"/>
    <n v="8"/>
    <n v="2.7"/>
    <n v="4"/>
    <x v="0"/>
  </r>
  <r>
    <x v="22"/>
    <x v="117"/>
    <x v="2"/>
    <x v="1"/>
    <x v="1"/>
    <n v="0"/>
    <x v="840"/>
    <n v="85"/>
    <n v="27.8"/>
    <n v="224.8"/>
    <n v="149"/>
    <n v="19.11"/>
    <x v="1146"/>
    <n v="116"/>
    <n v="11.39"/>
    <n v="9.8000000000000007"/>
    <n v="4"/>
    <n v="2.65"/>
    <n v="1"/>
    <x v="0"/>
  </r>
  <r>
    <x v="46"/>
    <x v="53"/>
    <x v="1"/>
    <x v="1"/>
    <x v="1"/>
    <n v="0"/>
    <x v="595"/>
    <n v="94"/>
    <n v="21.62"/>
    <n v="221.1"/>
    <n v="108"/>
    <n v="18.79"/>
    <x v="1065"/>
    <n v="106"/>
    <n v="4.9800000000000004"/>
    <n v="11.2"/>
    <n v="3"/>
    <n v="3.02"/>
    <n v="2"/>
    <x v="0"/>
  </r>
  <r>
    <x v="36"/>
    <x v="33"/>
    <x v="1"/>
    <x v="0"/>
    <x v="1"/>
    <n v="0"/>
    <x v="308"/>
    <n v="95"/>
    <n v="24.79"/>
    <n v="228.3"/>
    <n v="81"/>
    <n v="19.41"/>
    <x v="1693"/>
    <n v="87"/>
    <n v="11.14"/>
    <n v="9.6"/>
    <n v="5"/>
    <n v="2.59"/>
    <n v="0"/>
    <x v="0"/>
  </r>
  <r>
    <x v="37"/>
    <x v="91"/>
    <x v="0"/>
    <x v="0"/>
    <x v="1"/>
    <n v="0"/>
    <x v="1774"/>
    <n v="108"/>
    <n v="42.52"/>
    <n v="221.9"/>
    <n v="97"/>
    <n v="18.86"/>
    <x v="462"/>
    <n v="84"/>
    <n v="9.3800000000000008"/>
    <n v="11.1"/>
    <n v="3"/>
    <n v="3"/>
    <n v="2"/>
    <x v="0"/>
  </r>
  <r>
    <x v="6"/>
    <x v="102"/>
    <x v="2"/>
    <x v="0"/>
    <x v="1"/>
    <n v="0"/>
    <x v="1775"/>
    <n v="83"/>
    <n v="17.260000000000002"/>
    <n v="193.8"/>
    <n v="83"/>
    <n v="16.47"/>
    <x v="682"/>
    <n v="113"/>
    <n v="9.64"/>
    <n v="11.7"/>
    <n v="4"/>
    <n v="3.16"/>
    <n v="3"/>
    <x v="0"/>
  </r>
  <r>
    <x v="47"/>
    <x v="118"/>
    <x v="0"/>
    <x v="0"/>
    <x v="0"/>
    <n v="26"/>
    <x v="371"/>
    <n v="133"/>
    <n v="20.329999999999998"/>
    <n v="247"/>
    <n v="136"/>
    <n v="21"/>
    <x v="121"/>
    <n v="54"/>
    <n v="10.23"/>
    <n v="13"/>
    <n v="3"/>
    <n v="3.51"/>
    <n v="1"/>
    <x v="0"/>
  </r>
  <r>
    <x v="20"/>
    <x v="80"/>
    <x v="0"/>
    <x v="0"/>
    <x v="1"/>
    <n v="0"/>
    <x v="1621"/>
    <n v="85"/>
    <n v="26.89"/>
    <n v="197.9"/>
    <n v="91"/>
    <n v="16.82"/>
    <x v="1694"/>
    <n v="133"/>
    <n v="7.2"/>
    <n v="7.7"/>
    <n v="7"/>
    <n v="2.08"/>
    <n v="1"/>
    <x v="0"/>
  </r>
  <r>
    <x v="38"/>
    <x v="102"/>
    <x v="2"/>
    <x v="0"/>
    <x v="1"/>
    <n v="0"/>
    <x v="767"/>
    <n v="139"/>
    <n v="32.840000000000003"/>
    <n v="260.3"/>
    <n v="104"/>
    <n v="22.13"/>
    <x v="1172"/>
    <n v="133"/>
    <n v="10.19"/>
    <n v="7.8"/>
    <n v="2"/>
    <n v="2.11"/>
    <n v="1"/>
    <x v="0"/>
  </r>
  <r>
    <x v="12"/>
    <x v="15"/>
    <x v="2"/>
    <x v="0"/>
    <x v="0"/>
    <n v="33"/>
    <x v="604"/>
    <n v="108"/>
    <n v="37.01"/>
    <n v="245.7"/>
    <n v="106"/>
    <n v="20.88"/>
    <x v="1090"/>
    <n v="100"/>
    <n v="10.93"/>
    <n v="8.8000000000000007"/>
    <n v="6"/>
    <n v="2.38"/>
    <n v="1"/>
    <x v="0"/>
  </r>
  <r>
    <x v="33"/>
    <x v="21"/>
    <x v="1"/>
    <x v="0"/>
    <x v="1"/>
    <n v="0"/>
    <x v="1776"/>
    <n v="94"/>
    <n v="33.97"/>
    <n v="308"/>
    <n v="112"/>
    <n v="26.18"/>
    <x v="1"/>
    <n v="99"/>
    <n v="7.32"/>
    <n v="10.1"/>
    <n v="4"/>
    <n v="2.73"/>
    <n v="0"/>
    <x v="0"/>
  </r>
  <r>
    <x v="43"/>
    <x v="28"/>
    <x v="2"/>
    <x v="0"/>
    <x v="1"/>
    <n v="0"/>
    <x v="1235"/>
    <n v="77"/>
    <n v="29.22"/>
    <n v="235.3"/>
    <n v="90"/>
    <n v="20"/>
    <x v="1240"/>
    <n v="125"/>
    <n v="6.31"/>
    <n v="14.6"/>
    <n v="4"/>
    <n v="3.94"/>
    <n v="2"/>
    <x v="0"/>
  </r>
  <r>
    <x v="27"/>
    <x v="108"/>
    <x v="0"/>
    <x v="0"/>
    <x v="0"/>
    <n v="31"/>
    <x v="648"/>
    <n v="67"/>
    <n v="11.51"/>
    <n v="147.1"/>
    <n v="116"/>
    <n v="12.5"/>
    <x v="1695"/>
    <n v="103"/>
    <n v="12.97"/>
    <n v="12.3"/>
    <n v="2"/>
    <n v="3.32"/>
    <n v="6"/>
    <x v="1"/>
  </r>
  <r>
    <x v="47"/>
    <x v="0"/>
    <x v="1"/>
    <x v="0"/>
    <x v="1"/>
    <n v="0"/>
    <x v="558"/>
    <n v="90"/>
    <n v="38.79"/>
    <n v="214.2"/>
    <n v="123"/>
    <n v="18.21"/>
    <x v="434"/>
    <n v="79"/>
    <n v="8.24"/>
    <n v="10.5"/>
    <n v="4"/>
    <n v="2.84"/>
    <n v="4"/>
    <x v="0"/>
  </r>
  <r>
    <x v="6"/>
    <x v="120"/>
    <x v="2"/>
    <x v="0"/>
    <x v="1"/>
    <n v="0"/>
    <x v="723"/>
    <n v="93"/>
    <n v="32.56"/>
    <n v="163.80000000000001"/>
    <n v="76"/>
    <n v="13.92"/>
    <x v="443"/>
    <n v="103"/>
    <n v="8.51"/>
    <n v="14.1"/>
    <n v="9"/>
    <n v="3.81"/>
    <n v="1"/>
    <x v="0"/>
  </r>
  <r>
    <x v="35"/>
    <x v="23"/>
    <x v="0"/>
    <x v="0"/>
    <x v="1"/>
    <n v="0"/>
    <x v="317"/>
    <n v="86"/>
    <n v="29.16"/>
    <n v="188.8"/>
    <n v="85"/>
    <n v="16.05"/>
    <x v="1696"/>
    <n v="82"/>
    <n v="6.98"/>
    <n v="8.5"/>
    <n v="2"/>
    <n v="2.2999999999999998"/>
    <n v="2"/>
    <x v="0"/>
  </r>
  <r>
    <x v="5"/>
    <x v="30"/>
    <x v="1"/>
    <x v="0"/>
    <x v="1"/>
    <n v="0"/>
    <x v="219"/>
    <n v="92"/>
    <n v="25.69"/>
    <n v="211.7"/>
    <n v="86"/>
    <n v="17.989999999999998"/>
    <x v="485"/>
    <n v="72"/>
    <n v="9.26"/>
    <n v="9.8000000000000007"/>
    <n v="4"/>
    <n v="2.65"/>
    <n v="0"/>
    <x v="0"/>
  </r>
  <r>
    <x v="39"/>
    <x v="143"/>
    <x v="0"/>
    <x v="0"/>
    <x v="1"/>
    <n v="0"/>
    <x v="22"/>
    <n v="99"/>
    <n v="22.83"/>
    <n v="203.9"/>
    <n v="103"/>
    <n v="17.329999999999998"/>
    <x v="1697"/>
    <n v="91"/>
    <n v="13.4"/>
    <n v="7.6"/>
    <n v="2"/>
    <n v="2.0499999999999998"/>
    <n v="3"/>
    <x v="0"/>
  </r>
  <r>
    <x v="47"/>
    <x v="143"/>
    <x v="2"/>
    <x v="0"/>
    <x v="1"/>
    <n v="0"/>
    <x v="251"/>
    <n v="64"/>
    <n v="20.03"/>
    <n v="216.2"/>
    <n v="84"/>
    <n v="18.38"/>
    <x v="1461"/>
    <n v="59"/>
    <n v="6.68"/>
    <n v="10.9"/>
    <n v="5"/>
    <n v="2.94"/>
    <n v="1"/>
    <x v="0"/>
  </r>
  <r>
    <x v="45"/>
    <x v="129"/>
    <x v="1"/>
    <x v="0"/>
    <x v="1"/>
    <n v="0"/>
    <x v="1503"/>
    <n v="71"/>
    <n v="30.8"/>
    <n v="344.9"/>
    <n v="108"/>
    <n v="29.32"/>
    <x v="713"/>
    <n v="145"/>
    <n v="9.61"/>
    <n v="12.1"/>
    <n v="2"/>
    <n v="3.27"/>
    <n v="3"/>
    <x v="0"/>
  </r>
  <r>
    <x v="30"/>
    <x v="53"/>
    <x v="0"/>
    <x v="0"/>
    <x v="1"/>
    <n v="0"/>
    <x v="1065"/>
    <n v="91"/>
    <n v="25.89"/>
    <n v="165"/>
    <n v="120"/>
    <n v="14.03"/>
    <x v="1698"/>
    <n v="73"/>
    <n v="13.24"/>
    <n v="9"/>
    <n v="3"/>
    <n v="2.4300000000000002"/>
    <n v="2"/>
    <x v="0"/>
  </r>
  <r>
    <x v="40"/>
    <x v="113"/>
    <x v="1"/>
    <x v="0"/>
    <x v="1"/>
    <n v="0"/>
    <x v="222"/>
    <n v="91"/>
    <n v="34.75"/>
    <n v="239.6"/>
    <n v="136"/>
    <n v="20.37"/>
    <x v="1232"/>
    <n v="64"/>
    <n v="10.58"/>
    <n v="11.5"/>
    <n v="3"/>
    <n v="3.11"/>
    <n v="2"/>
    <x v="0"/>
  </r>
  <r>
    <x v="10"/>
    <x v="48"/>
    <x v="0"/>
    <x v="0"/>
    <x v="1"/>
    <n v="0"/>
    <x v="1777"/>
    <n v="98"/>
    <n v="48.26"/>
    <n v="137.1"/>
    <n v="91"/>
    <n v="11.65"/>
    <x v="50"/>
    <n v="110"/>
    <n v="7.15"/>
    <n v="11.3"/>
    <n v="5"/>
    <n v="3.05"/>
    <n v="2"/>
    <x v="0"/>
  </r>
  <r>
    <x v="3"/>
    <x v="94"/>
    <x v="0"/>
    <x v="0"/>
    <x v="0"/>
    <n v="29"/>
    <x v="1720"/>
    <n v="94"/>
    <n v="24.26"/>
    <n v="129.9"/>
    <n v="60"/>
    <n v="11.04"/>
    <x v="1013"/>
    <n v="65"/>
    <n v="7.44"/>
    <n v="10"/>
    <n v="4"/>
    <n v="2.7"/>
    <n v="0"/>
    <x v="0"/>
  </r>
  <r>
    <x v="1"/>
    <x v="60"/>
    <x v="0"/>
    <x v="0"/>
    <x v="1"/>
    <n v="0"/>
    <x v="808"/>
    <n v="92"/>
    <n v="24.72"/>
    <n v="172.8"/>
    <n v="103"/>
    <n v="14.69"/>
    <x v="429"/>
    <n v="43"/>
    <n v="8.2799999999999994"/>
    <n v="9.3000000000000007"/>
    <n v="3"/>
    <n v="2.5099999999999998"/>
    <n v="2"/>
    <x v="0"/>
  </r>
  <r>
    <x v="19"/>
    <x v="155"/>
    <x v="0"/>
    <x v="0"/>
    <x v="1"/>
    <n v="0"/>
    <x v="224"/>
    <n v="94"/>
    <n v="35.99"/>
    <n v="236.1"/>
    <n v="124"/>
    <n v="20.07"/>
    <x v="580"/>
    <n v="90"/>
    <n v="11.37"/>
    <n v="7.2"/>
    <n v="2"/>
    <n v="1.94"/>
    <n v="4"/>
    <x v="0"/>
  </r>
  <r>
    <x v="39"/>
    <x v="53"/>
    <x v="0"/>
    <x v="0"/>
    <x v="1"/>
    <n v="0"/>
    <x v="116"/>
    <n v="129"/>
    <n v="32.74"/>
    <n v="191.6"/>
    <n v="100"/>
    <n v="16.29"/>
    <x v="868"/>
    <n v="105"/>
    <n v="9.14"/>
    <n v="11.4"/>
    <n v="2"/>
    <n v="3.08"/>
    <n v="3"/>
    <x v="0"/>
  </r>
  <r>
    <x v="43"/>
    <x v="119"/>
    <x v="1"/>
    <x v="0"/>
    <x v="1"/>
    <n v="0"/>
    <x v="1778"/>
    <n v="60"/>
    <n v="8.84"/>
    <n v="132"/>
    <n v="79"/>
    <n v="11.22"/>
    <x v="894"/>
    <n v="85"/>
    <n v="8.36"/>
    <n v="12.3"/>
    <n v="2"/>
    <n v="3.32"/>
    <n v="2"/>
    <x v="0"/>
  </r>
  <r>
    <x v="29"/>
    <x v="66"/>
    <x v="0"/>
    <x v="0"/>
    <x v="0"/>
    <n v="30"/>
    <x v="1779"/>
    <n v="94"/>
    <n v="40.409999999999997"/>
    <n v="154.69999999999999"/>
    <n v="91"/>
    <n v="13.15"/>
    <x v="191"/>
    <n v="98"/>
    <n v="10.039999999999999"/>
    <n v="9.5"/>
    <n v="3"/>
    <n v="2.57"/>
    <n v="1"/>
    <x v="0"/>
  </r>
  <r>
    <x v="6"/>
    <x v="106"/>
    <x v="1"/>
    <x v="0"/>
    <x v="0"/>
    <n v="31"/>
    <x v="827"/>
    <n v="108"/>
    <n v="34.61"/>
    <n v="156.9"/>
    <n v="112"/>
    <n v="13.34"/>
    <x v="1384"/>
    <n v="114"/>
    <n v="10.63"/>
    <n v="12"/>
    <n v="5"/>
    <n v="3.24"/>
    <n v="1"/>
    <x v="0"/>
  </r>
  <r>
    <x v="9"/>
    <x v="40"/>
    <x v="2"/>
    <x v="0"/>
    <x v="1"/>
    <n v="0"/>
    <x v="1724"/>
    <n v="79"/>
    <n v="32.71"/>
    <n v="212.7"/>
    <n v="106"/>
    <n v="18.079999999999998"/>
    <x v="263"/>
    <n v="83"/>
    <n v="11.02"/>
    <n v="8.3000000000000007"/>
    <n v="5"/>
    <n v="2.2400000000000002"/>
    <n v="1"/>
    <x v="0"/>
  </r>
  <r>
    <x v="48"/>
    <x v="47"/>
    <x v="1"/>
    <x v="0"/>
    <x v="1"/>
    <n v="0"/>
    <x v="1723"/>
    <n v="88"/>
    <n v="36.130000000000003"/>
    <n v="274.10000000000002"/>
    <n v="145"/>
    <n v="23.3"/>
    <x v="560"/>
    <n v="52"/>
    <n v="8.76"/>
    <n v="8.6"/>
    <n v="6"/>
    <n v="2.3199999999999998"/>
    <n v="0"/>
    <x v="0"/>
  </r>
  <r>
    <x v="46"/>
    <x v="91"/>
    <x v="0"/>
    <x v="0"/>
    <x v="1"/>
    <n v="0"/>
    <x v="519"/>
    <n v="114"/>
    <n v="19.45"/>
    <n v="201.1"/>
    <n v="97"/>
    <n v="17.09"/>
    <x v="892"/>
    <n v="121"/>
    <n v="10.73"/>
    <n v="11.6"/>
    <n v="4"/>
    <n v="3.13"/>
    <n v="3"/>
    <x v="0"/>
  </r>
  <r>
    <x v="21"/>
    <x v="95"/>
    <x v="0"/>
    <x v="0"/>
    <x v="1"/>
    <n v="0"/>
    <x v="309"/>
    <n v="82"/>
    <n v="37.880000000000003"/>
    <n v="148.19999999999999"/>
    <n v="105"/>
    <n v="12.6"/>
    <x v="1371"/>
    <n v="75"/>
    <n v="10.4"/>
    <n v="13.3"/>
    <n v="5"/>
    <n v="3.59"/>
    <n v="1"/>
    <x v="0"/>
  </r>
  <r>
    <x v="40"/>
    <x v="131"/>
    <x v="0"/>
    <x v="0"/>
    <x v="1"/>
    <n v="0"/>
    <x v="686"/>
    <n v="75"/>
    <n v="35.31"/>
    <n v="191.3"/>
    <n v="116"/>
    <n v="16.260000000000002"/>
    <x v="1219"/>
    <n v="98"/>
    <n v="10.199999999999999"/>
    <n v="11.6"/>
    <n v="6"/>
    <n v="3.13"/>
    <n v="2"/>
    <x v="0"/>
  </r>
  <r>
    <x v="35"/>
    <x v="19"/>
    <x v="2"/>
    <x v="0"/>
    <x v="0"/>
    <n v="33"/>
    <x v="71"/>
    <n v="84"/>
    <n v="26.84"/>
    <n v="163.9"/>
    <n v="109"/>
    <n v="13.93"/>
    <x v="1399"/>
    <n v="87"/>
    <n v="9.69"/>
    <n v="11.5"/>
    <n v="3"/>
    <n v="3.11"/>
    <n v="3"/>
    <x v="0"/>
  </r>
  <r>
    <x v="36"/>
    <x v="171"/>
    <x v="0"/>
    <x v="0"/>
    <x v="1"/>
    <n v="0"/>
    <x v="1217"/>
    <n v="160"/>
    <n v="23.44"/>
    <n v="234.9"/>
    <n v="107"/>
    <n v="19.97"/>
    <x v="47"/>
    <n v="70"/>
    <n v="7.5"/>
    <n v="14.3"/>
    <n v="3"/>
    <n v="3.86"/>
    <n v="5"/>
    <x v="1"/>
  </r>
  <r>
    <x v="21"/>
    <x v="213"/>
    <x v="0"/>
    <x v="0"/>
    <x v="1"/>
    <n v="0"/>
    <x v="817"/>
    <n v="97"/>
    <n v="29.92"/>
    <n v="234.2"/>
    <n v="136"/>
    <n v="19.91"/>
    <x v="905"/>
    <n v="134"/>
    <n v="8.7100000000000009"/>
    <n v="8.5"/>
    <n v="5"/>
    <n v="2.2999999999999998"/>
    <n v="1"/>
    <x v="0"/>
  </r>
  <r>
    <x v="14"/>
    <x v="79"/>
    <x v="2"/>
    <x v="0"/>
    <x v="1"/>
    <n v="0"/>
    <x v="622"/>
    <n v="120"/>
    <n v="27"/>
    <n v="352.1"/>
    <n v="145"/>
    <n v="29.93"/>
    <x v="624"/>
    <n v="140"/>
    <n v="7.99"/>
    <n v="6.2"/>
    <n v="6"/>
    <n v="1.67"/>
    <n v="2"/>
    <x v="0"/>
  </r>
  <r>
    <x v="43"/>
    <x v="100"/>
    <x v="0"/>
    <x v="0"/>
    <x v="1"/>
    <n v="0"/>
    <x v="241"/>
    <n v="117"/>
    <n v="39.78"/>
    <n v="209.4"/>
    <n v="143"/>
    <n v="17.8"/>
    <x v="353"/>
    <n v="105"/>
    <n v="11.65"/>
    <n v="9.8000000000000007"/>
    <n v="3"/>
    <n v="2.65"/>
    <n v="1"/>
    <x v="0"/>
  </r>
  <r>
    <x v="34"/>
    <x v="102"/>
    <x v="0"/>
    <x v="0"/>
    <x v="1"/>
    <n v="0"/>
    <x v="1665"/>
    <n v="105"/>
    <n v="22.49"/>
    <n v="144.5"/>
    <n v="89"/>
    <n v="12.28"/>
    <x v="1153"/>
    <n v="127"/>
    <n v="8.8000000000000007"/>
    <n v="5.4"/>
    <n v="3"/>
    <n v="1.46"/>
    <n v="0"/>
    <x v="0"/>
  </r>
  <r>
    <x v="35"/>
    <x v="53"/>
    <x v="1"/>
    <x v="0"/>
    <x v="0"/>
    <n v="32"/>
    <x v="541"/>
    <n v="76"/>
    <n v="47.02"/>
    <n v="138.30000000000001"/>
    <n v="90"/>
    <n v="11.76"/>
    <x v="933"/>
    <n v="88"/>
    <n v="12.58"/>
    <n v="6.8"/>
    <n v="3"/>
    <n v="1.84"/>
    <n v="3"/>
    <x v="0"/>
  </r>
  <r>
    <x v="1"/>
    <x v="146"/>
    <x v="0"/>
    <x v="0"/>
    <x v="1"/>
    <n v="0"/>
    <x v="1780"/>
    <n v="92"/>
    <n v="18.39"/>
    <n v="214.3"/>
    <n v="83"/>
    <n v="18.22"/>
    <x v="911"/>
    <n v="155"/>
    <n v="8.35"/>
    <n v="13.2"/>
    <n v="11"/>
    <n v="3.56"/>
    <n v="4"/>
    <x v="1"/>
  </r>
  <r>
    <x v="21"/>
    <x v="55"/>
    <x v="1"/>
    <x v="0"/>
    <x v="1"/>
    <n v="0"/>
    <x v="777"/>
    <n v="94"/>
    <n v="26.52"/>
    <n v="295.60000000000002"/>
    <n v="118"/>
    <n v="25.13"/>
    <x v="2"/>
    <n v="84"/>
    <n v="8.86"/>
    <n v="14.3"/>
    <n v="3"/>
    <n v="3.86"/>
    <n v="0"/>
    <x v="0"/>
  </r>
  <r>
    <x v="39"/>
    <x v="14"/>
    <x v="1"/>
    <x v="0"/>
    <x v="1"/>
    <n v="0"/>
    <x v="1644"/>
    <n v="124"/>
    <n v="35.450000000000003"/>
    <n v="173"/>
    <n v="117"/>
    <n v="14.71"/>
    <x v="890"/>
    <n v="95"/>
    <n v="9.9499999999999993"/>
    <n v="9.8000000000000007"/>
    <n v="3"/>
    <n v="2.65"/>
    <n v="0"/>
    <x v="0"/>
  </r>
  <r>
    <x v="21"/>
    <x v="28"/>
    <x v="0"/>
    <x v="0"/>
    <x v="1"/>
    <n v="0"/>
    <x v="1"/>
    <n v="88"/>
    <n v="41.38"/>
    <n v="147.1"/>
    <n v="155"/>
    <n v="12.5"/>
    <x v="1620"/>
    <n v="80"/>
    <n v="7.04"/>
    <n v="9.6999999999999993"/>
    <n v="4"/>
    <n v="2.62"/>
    <n v="2"/>
    <x v="0"/>
  </r>
  <r>
    <x v="24"/>
    <x v="62"/>
    <x v="2"/>
    <x v="1"/>
    <x v="1"/>
    <n v="0"/>
    <x v="682"/>
    <n v="89"/>
    <n v="46.82"/>
    <n v="186.7"/>
    <n v="66"/>
    <n v="15.87"/>
    <x v="1348"/>
    <n v="87"/>
    <n v="9.06"/>
    <n v="9.4"/>
    <n v="2"/>
    <n v="2.54"/>
    <n v="0"/>
    <x v="1"/>
  </r>
  <r>
    <x v="5"/>
    <x v="20"/>
    <x v="0"/>
    <x v="0"/>
    <x v="1"/>
    <n v="0"/>
    <x v="155"/>
    <n v="89"/>
    <n v="33.68"/>
    <n v="214.2"/>
    <n v="105"/>
    <n v="18.21"/>
    <x v="1699"/>
    <n v="106"/>
    <n v="4.93"/>
    <n v="7"/>
    <n v="3"/>
    <n v="1.89"/>
    <n v="1"/>
    <x v="0"/>
  </r>
  <r>
    <x v="18"/>
    <x v="1"/>
    <x v="2"/>
    <x v="0"/>
    <x v="1"/>
    <n v="0"/>
    <x v="1297"/>
    <n v="112"/>
    <n v="18.670000000000002"/>
    <n v="223.5"/>
    <n v="88"/>
    <n v="19"/>
    <x v="1693"/>
    <n v="96"/>
    <n v="11.14"/>
    <n v="17.8"/>
    <n v="2"/>
    <n v="4.8099999999999996"/>
    <n v="1"/>
    <x v="0"/>
  </r>
  <r>
    <x v="25"/>
    <x v="137"/>
    <x v="2"/>
    <x v="0"/>
    <x v="1"/>
    <n v="0"/>
    <x v="652"/>
    <n v="99"/>
    <n v="20.49"/>
    <n v="210"/>
    <n v="81"/>
    <n v="17.850000000000001"/>
    <x v="400"/>
    <n v="141"/>
    <n v="10.11"/>
    <n v="8.6"/>
    <n v="2"/>
    <n v="2.3199999999999998"/>
    <n v="2"/>
    <x v="0"/>
  </r>
  <r>
    <x v="6"/>
    <x v="100"/>
    <x v="2"/>
    <x v="0"/>
    <x v="1"/>
    <n v="0"/>
    <x v="1781"/>
    <n v="96"/>
    <n v="43.62"/>
    <n v="225.2"/>
    <n v="113"/>
    <n v="19.14"/>
    <x v="1687"/>
    <n v="91"/>
    <n v="8.56"/>
    <n v="11.1"/>
    <n v="3"/>
    <n v="3"/>
    <n v="1"/>
    <x v="1"/>
  </r>
  <r>
    <x v="25"/>
    <x v="43"/>
    <x v="1"/>
    <x v="0"/>
    <x v="1"/>
    <n v="0"/>
    <x v="34"/>
    <n v="88"/>
    <n v="14.59"/>
    <n v="115.8"/>
    <n v="112"/>
    <n v="9.84"/>
    <x v="773"/>
    <n v="91"/>
    <n v="8.82"/>
    <n v="11"/>
    <n v="2"/>
    <n v="2.97"/>
    <n v="1"/>
    <x v="0"/>
  </r>
  <r>
    <x v="21"/>
    <x v="27"/>
    <x v="2"/>
    <x v="0"/>
    <x v="0"/>
    <n v="19"/>
    <x v="789"/>
    <n v="96"/>
    <n v="29.58"/>
    <n v="217.2"/>
    <n v="126"/>
    <n v="18.46"/>
    <x v="357"/>
    <n v="97"/>
    <n v="9.91"/>
    <n v="11.4"/>
    <n v="3"/>
    <n v="3.08"/>
    <n v="1"/>
    <x v="0"/>
  </r>
  <r>
    <x v="14"/>
    <x v="44"/>
    <x v="2"/>
    <x v="0"/>
    <x v="1"/>
    <n v="0"/>
    <x v="845"/>
    <n v="95"/>
    <n v="37.64"/>
    <n v="198.7"/>
    <n v="63"/>
    <n v="16.89"/>
    <x v="1700"/>
    <n v="70"/>
    <n v="4.78"/>
    <n v="10"/>
    <n v="3"/>
    <n v="2.7"/>
    <n v="1"/>
    <x v="0"/>
  </r>
  <r>
    <x v="14"/>
    <x v="65"/>
    <x v="0"/>
    <x v="0"/>
    <x v="1"/>
    <n v="0"/>
    <x v="1346"/>
    <n v="52"/>
    <n v="22.63"/>
    <n v="256.3"/>
    <n v="103"/>
    <n v="21.79"/>
    <x v="109"/>
    <n v="118"/>
    <n v="11.12"/>
    <n v="11.9"/>
    <n v="3"/>
    <n v="3.21"/>
    <n v="3"/>
    <x v="0"/>
  </r>
  <r>
    <x v="48"/>
    <x v="91"/>
    <x v="0"/>
    <x v="0"/>
    <x v="1"/>
    <n v="0"/>
    <x v="1590"/>
    <n v="77"/>
    <n v="33.18"/>
    <n v="193.4"/>
    <n v="81"/>
    <n v="16.440000000000001"/>
    <x v="1173"/>
    <n v="59"/>
    <n v="10.43"/>
    <n v="12.2"/>
    <n v="4"/>
    <n v="3.29"/>
    <n v="2"/>
    <x v="0"/>
  </r>
  <r>
    <x v="41"/>
    <x v="130"/>
    <x v="0"/>
    <x v="0"/>
    <x v="1"/>
    <n v="0"/>
    <x v="690"/>
    <n v="108"/>
    <n v="41.89"/>
    <n v="205.5"/>
    <n v="102"/>
    <n v="17.47"/>
    <x v="470"/>
    <n v="125"/>
    <n v="9.36"/>
    <n v="14.1"/>
    <n v="8"/>
    <n v="3.81"/>
    <n v="2"/>
    <x v="0"/>
  </r>
  <r>
    <x v="19"/>
    <x v="91"/>
    <x v="1"/>
    <x v="0"/>
    <x v="1"/>
    <n v="0"/>
    <x v="664"/>
    <n v="80"/>
    <n v="33.86"/>
    <n v="123.2"/>
    <n v="84"/>
    <n v="10.47"/>
    <x v="758"/>
    <n v="77"/>
    <n v="3.7"/>
    <n v="9.6"/>
    <n v="4"/>
    <n v="2.59"/>
    <n v="2"/>
    <x v="0"/>
  </r>
  <r>
    <x v="40"/>
    <x v="141"/>
    <x v="1"/>
    <x v="0"/>
    <x v="0"/>
    <n v="24"/>
    <x v="1782"/>
    <n v="92"/>
    <n v="40.020000000000003"/>
    <n v="160.9"/>
    <n v="71"/>
    <n v="13.68"/>
    <x v="893"/>
    <n v="99"/>
    <n v="9.5399999999999991"/>
    <n v="8.9"/>
    <n v="2"/>
    <n v="2.4"/>
    <n v="3"/>
    <x v="0"/>
  </r>
  <r>
    <x v="8"/>
    <x v="96"/>
    <x v="0"/>
    <x v="0"/>
    <x v="1"/>
    <n v="0"/>
    <x v="272"/>
    <n v="90"/>
    <n v="26.5"/>
    <n v="198"/>
    <n v="101"/>
    <n v="16.829999999999998"/>
    <x v="443"/>
    <n v="95"/>
    <n v="8.51"/>
    <n v="8"/>
    <n v="2"/>
    <n v="2.16"/>
    <n v="2"/>
    <x v="0"/>
  </r>
  <r>
    <x v="5"/>
    <x v="40"/>
    <x v="0"/>
    <x v="0"/>
    <x v="0"/>
    <n v="43"/>
    <x v="1783"/>
    <n v="102"/>
    <n v="17.41"/>
    <n v="225.3"/>
    <n v="104"/>
    <n v="19.149999999999999"/>
    <x v="727"/>
    <n v="97"/>
    <n v="8.1999999999999993"/>
    <n v="7.1"/>
    <n v="5"/>
    <n v="1.92"/>
    <n v="2"/>
    <x v="0"/>
  </r>
  <r>
    <x v="40"/>
    <x v="16"/>
    <x v="0"/>
    <x v="0"/>
    <x v="0"/>
    <n v="32"/>
    <x v="1784"/>
    <n v="101"/>
    <n v="32.67"/>
    <n v="165.4"/>
    <n v="84"/>
    <n v="14.06"/>
    <x v="628"/>
    <n v="129"/>
    <n v="10.36"/>
    <n v="8"/>
    <n v="6"/>
    <n v="2.16"/>
    <n v="1"/>
    <x v="0"/>
  </r>
  <r>
    <x v="29"/>
    <x v="137"/>
    <x v="0"/>
    <x v="0"/>
    <x v="0"/>
    <n v="28"/>
    <x v="1037"/>
    <n v="124"/>
    <n v="34.46"/>
    <n v="248.9"/>
    <n v="98"/>
    <n v="21.16"/>
    <x v="1701"/>
    <n v="50"/>
    <n v="8.31"/>
    <n v="14.7"/>
    <n v="6"/>
    <n v="3.97"/>
    <n v="1"/>
    <x v="0"/>
  </r>
  <r>
    <x v="32"/>
    <x v="145"/>
    <x v="0"/>
    <x v="0"/>
    <x v="0"/>
    <n v="38"/>
    <x v="1636"/>
    <n v="116"/>
    <n v="14.33"/>
    <n v="267.2"/>
    <n v="127"/>
    <n v="22.71"/>
    <x v="785"/>
    <n v="75"/>
    <n v="7.55"/>
    <n v="8.3000000000000007"/>
    <n v="6"/>
    <n v="2.2400000000000002"/>
    <n v="4"/>
    <x v="1"/>
  </r>
  <r>
    <x v="42"/>
    <x v="107"/>
    <x v="0"/>
    <x v="0"/>
    <x v="0"/>
    <n v="18"/>
    <x v="801"/>
    <n v="127"/>
    <n v="28.56"/>
    <n v="155.5"/>
    <n v="76"/>
    <n v="13.22"/>
    <x v="783"/>
    <n v="127"/>
    <n v="6.87"/>
    <n v="11.8"/>
    <n v="5"/>
    <n v="3.19"/>
    <n v="0"/>
    <x v="0"/>
  </r>
  <r>
    <x v="26"/>
    <x v="70"/>
    <x v="1"/>
    <x v="1"/>
    <x v="0"/>
    <n v="31"/>
    <x v="1785"/>
    <n v="86"/>
    <n v="47.28"/>
    <n v="268.10000000000002"/>
    <n v="103"/>
    <n v="22.79"/>
    <x v="595"/>
    <n v="77"/>
    <n v="10.87"/>
    <n v="11.3"/>
    <n v="4"/>
    <n v="3.05"/>
    <n v="0"/>
    <x v="0"/>
  </r>
  <r>
    <x v="39"/>
    <x v="66"/>
    <x v="1"/>
    <x v="0"/>
    <x v="1"/>
    <n v="0"/>
    <x v="262"/>
    <n v="89"/>
    <n v="21.81"/>
    <n v="237.7"/>
    <n v="62"/>
    <n v="20.2"/>
    <x v="47"/>
    <n v="128"/>
    <n v="7.5"/>
    <n v="11.2"/>
    <n v="5"/>
    <n v="3.02"/>
    <n v="1"/>
    <x v="0"/>
  </r>
  <r>
    <x v="3"/>
    <x v="73"/>
    <x v="1"/>
    <x v="0"/>
    <x v="0"/>
    <n v="21"/>
    <x v="1302"/>
    <n v="107"/>
    <n v="38.729999999999997"/>
    <n v="156.4"/>
    <n v="70"/>
    <n v="13.29"/>
    <x v="1325"/>
    <n v="72"/>
    <n v="11.69"/>
    <n v="12.4"/>
    <n v="3"/>
    <n v="3.35"/>
    <n v="0"/>
    <x v="0"/>
  </r>
  <r>
    <x v="27"/>
    <x v="8"/>
    <x v="1"/>
    <x v="1"/>
    <x v="1"/>
    <n v="0"/>
    <x v="1786"/>
    <n v="74"/>
    <n v="9.32"/>
    <n v="239.8"/>
    <n v="93"/>
    <n v="20.38"/>
    <x v="328"/>
    <n v="91"/>
    <n v="9.65"/>
    <n v="13.4"/>
    <n v="5"/>
    <n v="3.62"/>
    <n v="1"/>
    <x v="1"/>
  </r>
  <r>
    <x v="3"/>
    <x v="20"/>
    <x v="0"/>
    <x v="0"/>
    <x v="0"/>
    <n v="24"/>
    <x v="1148"/>
    <n v="102"/>
    <n v="23.83"/>
    <n v="170.1"/>
    <n v="107"/>
    <n v="14.46"/>
    <x v="1298"/>
    <n v="102"/>
    <n v="6.47"/>
    <n v="14"/>
    <n v="1"/>
    <n v="3.78"/>
    <n v="1"/>
    <x v="0"/>
  </r>
  <r>
    <x v="10"/>
    <x v="76"/>
    <x v="1"/>
    <x v="0"/>
    <x v="1"/>
    <n v="0"/>
    <x v="528"/>
    <n v="110"/>
    <n v="46.1"/>
    <n v="213.5"/>
    <n v="80"/>
    <n v="18.149999999999999"/>
    <x v="1562"/>
    <n v="102"/>
    <n v="9.08"/>
    <n v="13.2"/>
    <n v="4"/>
    <n v="3.56"/>
    <n v="0"/>
    <x v="1"/>
  </r>
  <r>
    <x v="22"/>
    <x v="4"/>
    <x v="0"/>
    <x v="0"/>
    <x v="1"/>
    <n v="0"/>
    <x v="172"/>
    <n v="116"/>
    <n v="30.6"/>
    <n v="196.4"/>
    <n v="112"/>
    <n v="16.690000000000001"/>
    <x v="1702"/>
    <n v="95"/>
    <n v="12.61"/>
    <n v="10.1"/>
    <n v="5"/>
    <n v="2.73"/>
    <n v="2"/>
    <x v="0"/>
  </r>
  <r>
    <x v="42"/>
    <x v="6"/>
    <x v="0"/>
    <x v="0"/>
    <x v="1"/>
    <n v="0"/>
    <x v="133"/>
    <n v="122"/>
    <n v="32.270000000000003"/>
    <n v="235.6"/>
    <n v="94"/>
    <n v="20.03"/>
    <x v="1703"/>
    <n v="120"/>
    <n v="12.19"/>
    <n v="12.7"/>
    <n v="2"/>
    <n v="3.43"/>
    <n v="1"/>
    <x v="0"/>
  </r>
  <r>
    <x v="27"/>
    <x v="167"/>
    <x v="1"/>
    <x v="0"/>
    <x v="1"/>
    <n v="0"/>
    <x v="1367"/>
    <n v="117"/>
    <n v="43.74"/>
    <n v="134.5"/>
    <n v="92"/>
    <n v="11.43"/>
    <x v="1369"/>
    <n v="102"/>
    <n v="13.78"/>
    <n v="8.1999999999999993"/>
    <n v="5"/>
    <n v="2.21"/>
    <n v="3"/>
    <x v="0"/>
  </r>
  <r>
    <x v="13"/>
    <x v="52"/>
    <x v="2"/>
    <x v="0"/>
    <x v="1"/>
    <n v="0"/>
    <x v="511"/>
    <n v="93"/>
    <n v="17.559999999999999"/>
    <n v="210.6"/>
    <n v="87"/>
    <n v="17.899999999999999"/>
    <x v="85"/>
    <n v="118"/>
    <n v="8.42"/>
    <n v="11.4"/>
    <n v="6"/>
    <n v="3.08"/>
    <n v="1"/>
    <x v="0"/>
  </r>
  <r>
    <x v="17"/>
    <x v="71"/>
    <x v="0"/>
    <x v="0"/>
    <x v="1"/>
    <n v="0"/>
    <x v="1543"/>
    <n v="115"/>
    <n v="35.380000000000003"/>
    <n v="178"/>
    <n v="104"/>
    <n v="15.13"/>
    <x v="773"/>
    <n v="95"/>
    <n v="8.82"/>
    <n v="12.4"/>
    <n v="9"/>
    <n v="3.35"/>
    <n v="3"/>
    <x v="0"/>
  </r>
  <r>
    <x v="30"/>
    <x v="62"/>
    <x v="0"/>
    <x v="0"/>
    <x v="1"/>
    <n v="0"/>
    <x v="1078"/>
    <n v="65"/>
    <n v="33.17"/>
    <n v="214"/>
    <n v="80"/>
    <n v="18.190000000000001"/>
    <x v="1704"/>
    <n v="96"/>
    <n v="5.6"/>
    <n v="9.1999999999999993"/>
    <n v="6"/>
    <n v="2.48"/>
    <n v="2"/>
    <x v="0"/>
  </r>
  <r>
    <x v="6"/>
    <x v="165"/>
    <x v="0"/>
    <x v="0"/>
    <x v="1"/>
    <n v="0"/>
    <x v="96"/>
    <n v="97"/>
    <n v="27.64"/>
    <n v="227.8"/>
    <n v="107"/>
    <n v="19.36"/>
    <x v="900"/>
    <n v="92"/>
    <n v="9.85"/>
    <n v="11.3"/>
    <n v="4"/>
    <n v="3.05"/>
    <n v="1"/>
    <x v="0"/>
  </r>
  <r>
    <x v="17"/>
    <x v="121"/>
    <x v="2"/>
    <x v="0"/>
    <x v="0"/>
    <n v="24"/>
    <x v="842"/>
    <n v="84"/>
    <n v="33.630000000000003"/>
    <n v="223.2"/>
    <n v="117"/>
    <n v="18.97"/>
    <x v="1086"/>
    <n v="132"/>
    <n v="9.08"/>
    <n v="5.7"/>
    <n v="4"/>
    <n v="1.54"/>
    <n v="1"/>
    <x v="0"/>
  </r>
  <r>
    <x v="8"/>
    <x v="59"/>
    <x v="2"/>
    <x v="0"/>
    <x v="1"/>
    <n v="0"/>
    <x v="679"/>
    <n v="118"/>
    <n v="36.11"/>
    <n v="148.6"/>
    <n v="108"/>
    <n v="12.63"/>
    <x v="752"/>
    <n v="98"/>
    <n v="9.67"/>
    <n v="9.8000000000000007"/>
    <n v="5"/>
    <n v="2.65"/>
    <n v="1"/>
    <x v="0"/>
  </r>
  <r>
    <x v="36"/>
    <x v="51"/>
    <x v="1"/>
    <x v="0"/>
    <x v="1"/>
    <n v="0"/>
    <x v="1422"/>
    <n v="114"/>
    <n v="10.83"/>
    <n v="212.2"/>
    <n v="132"/>
    <n v="18.04"/>
    <x v="1484"/>
    <n v="114"/>
    <n v="11.14"/>
    <n v="8.8000000000000007"/>
    <n v="4"/>
    <n v="2.38"/>
    <n v="0"/>
    <x v="0"/>
  </r>
  <r>
    <x v="20"/>
    <x v="53"/>
    <x v="1"/>
    <x v="0"/>
    <x v="1"/>
    <n v="0"/>
    <x v="121"/>
    <n v="90"/>
    <n v="32.950000000000003"/>
    <n v="206.6"/>
    <n v="98"/>
    <n v="17.559999999999999"/>
    <x v="1308"/>
    <n v="120"/>
    <n v="6.9"/>
    <n v="10.1"/>
    <n v="9"/>
    <n v="2.73"/>
    <n v="3"/>
    <x v="0"/>
  </r>
  <r>
    <x v="11"/>
    <x v="20"/>
    <x v="2"/>
    <x v="0"/>
    <x v="0"/>
    <n v="25"/>
    <x v="672"/>
    <n v="81"/>
    <n v="24.48"/>
    <n v="187.2"/>
    <n v="112"/>
    <n v="15.91"/>
    <x v="111"/>
    <n v="122"/>
    <n v="7.14"/>
    <n v="8.5"/>
    <n v="6"/>
    <n v="2.2999999999999998"/>
    <n v="3"/>
    <x v="0"/>
  </r>
  <r>
    <x v="36"/>
    <x v="181"/>
    <x v="1"/>
    <x v="0"/>
    <x v="0"/>
    <n v="29"/>
    <x v="745"/>
    <n v="91"/>
    <n v="32.130000000000003"/>
    <n v="303.10000000000002"/>
    <n v="96"/>
    <n v="25.76"/>
    <x v="863"/>
    <n v="116"/>
    <n v="7.36"/>
    <n v="15.7"/>
    <n v="1"/>
    <n v="4.24"/>
    <n v="3"/>
    <x v="0"/>
  </r>
  <r>
    <x v="28"/>
    <x v="28"/>
    <x v="0"/>
    <x v="0"/>
    <x v="0"/>
    <n v="23"/>
    <x v="1200"/>
    <n v="98"/>
    <n v="28.71"/>
    <n v="226.3"/>
    <n v="117"/>
    <n v="19.239999999999998"/>
    <x v="1436"/>
    <n v="96"/>
    <n v="7.45"/>
    <n v="14.3"/>
    <n v="3"/>
    <n v="3.86"/>
    <n v="0"/>
    <x v="0"/>
  </r>
  <r>
    <x v="7"/>
    <x v="141"/>
    <x v="0"/>
    <x v="0"/>
    <x v="1"/>
    <n v="0"/>
    <x v="1145"/>
    <n v="100"/>
    <n v="34.799999999999997"/>
    <n v="126.8"/>
    <n v="107"/>
    <n v="10.78"/>
    <x v="1097"/>
    <n v="115"/>
    <n v="9.1300000000000008"/>
    <n v="12.1"/>
    <n v="4"/>
    <n v="3.27"/>
    <n v="2"/>
    <x v="0"/>
  </r>
  <r>
    <x v="40"/>
    <x v="139"/>
    <x v="0"/>
    <x v="0"/>
    <x v="1"/>
    <n v="0"/>
    <x v="1787"/>
    <n v="87"/>
    <n v="38.56"/>
    <n v="127.9"/>
    <n v="93"/>
    <n v="10.87"/>
    <x v="1705"/>
    <n v="89"/>
    <n v="7.2"/>
    <n v="9.1999999999999993"/>
    <n v="3"/>
    <n v="2.48"/>
    <n v="0"/>
    <x v="0"/>
  </r>
  <r>
    <x v="33"/>
    <x v="123"/>
    <x v="0"/>
    <x v="0"/>
    <x v="0"/>
    <n v="26"/>
    <x v="1211"/>
    <n v="114"/>
    <n v="25.86"/>
    <n v="89.3"/>
    <n v="67"/>
    <n v="7.59"/>
    <x v="560"/>
    <n v="111"/>
    <n v="8.76"/>
    <n v="7.5"/>
    <n v="6"/>
    <n v="2.0299999999999998"/>
    <n v="0"/>
    <x v="0"/>
  </r>
  <r>
    <x v="40"/>
    <x v="112"/>
    <x v="1"/>
    <x v="0"/>
    <x v="1"/>
    <n v="0"/>
    <x v="1137"/>
    <n v="95"/>
    <n v="23.65"/>
    <n v="146.19999999999999"/>
    <n v="82"/>
    <n v="12.43"/>
    <x v="1377"/>
    <n v="120"/>
    <n v="8.41"/>
    <n v="11.8"/>
    <n v="5"/>
    <n v="3.19"/>
    <n v="2"/>
    <x v="0"/>
  </r>
  <r>
    <x v="19"/>
    <x v="6"/>
    <x v="1"/>
    <x v="0"/>
    <x v="1"/>
    <n v="0"/>
    <x v="433"/>
    <n v="121"/>
    <n v="25.59"/>
    <n v="345.1"/>
    <n v="132"/>
    <n v="29.33"/>
    <x v="429"/>
    <n v="97"/>
    <n v="8.2799999999999994"/>
    <n v="8.3000000000000007"/>
    <n v="2"/>
    <n v="2.2400000000000002"/>
    <n v="0"/>
    <x v="0"/>
  </r>
  <r>
    <x v="13"/>
    <x v="112"/>
    <x v="0"/>
    <x v="0"/>
    <x v="1"/>
    <n v="0"/>
    <x v="1006"/>
    <n v="73"/>
    <n v="39.42"/>
    <n v="165.9"/>
    <n v="123"/>
    <n v="14.1"/>
    <x v="102"/>
    <n v="86"/>
    <n v="10.16"/>
    <n v="11.5"/>
    <n v="3"/>
    <n v="3.11"/>
    <n v="3"/>
    <x v="0"/>
  </r>
  <r>
    <x v="43"/>
    <x v="9"/>
    <x v="0"/>
    <x v="0"/>
    <x v="1"/>
    <n v="0"/>
    <x v="941"/>
    <n v="79"/>
    <n v="35.21"/>
    <n v="182"/>
    <n v="100"/>
    <n v="15.47"/>
    <x v="631"/>
    <n v="73"/>
    <n v="10.52"/>
    <n v="7.4"/>
    <n v="8"/>
    <n v="2"/>
    <n v="1"/>
    <x v="0"/>
  </r>
  <r>
    <x v="35"/>
    <x v="176"/>
    <x v="2"/>
    <x v="0"/>
    <x v="1"/>
    <n v="0"/>
    <x v="1088"/>
    <n v="104"/>
    <n v="38.32"/>
    <n v="110.7"/>
    <n v="90"/>
    <n v="9.41"/>
    <x v="1088"/>
    <n v="109"/>
    <n v="6.03"/>
    <n v="15.3"/>
    <n v="5"/>
    <n v="4.13"/>
    <n v="2"/>
    <x v="1"/>
  </r>
  <r>
    <x v="15"/>
    <x v="11"/>
    <x v="1"/>
    <x v="0"/>
    <x v="0"/>
    <n v="45"/>
    <x v="1264"/>
    <n v="115"/>
    <n v="19.79"/>
    <n v="283.7"/>
    <n v="123"/>
    <n v="24.11"/>
    <x v="1706"/>
    <n v="103"/>
    <n v="12.83"/>
    <n v="12.8"/>
    <n v="4"/>
    <n v="3.46"/>
    <n v="1"/>
    <x v="0"/>
  </r>
  <r>
    <x v="31"/>
    <x v="13"/>
    <x v="0"/>
    <x v="0"/>
    <x v="1"/>
    <n v="0"/>
    <x v="1071"/>
    <n v="104"/>
    <n v="33.270000000000003"/>
    <n v="182.9"/>
    <n v="121"/>
    <n v="15.55"/>
    <x v="1707"/>
    <n v="110"/>
    <n v="14.61"/>
    <n v="8.6"/>
    <n v="9"/>
    <n v="2.3199999999999998"/>
    <n v="0"/>
    <x v="0"/>
  </r>
  <r>
    <x v="40"/>
    <x v="40"/>
    <x v="2"/>
    <x v="0"/>
    <x v="1"/>
    <n v="0"/>
    <x v="1788"/>
    <n v="99"/>
    <n v="13.5"/>
    <n v="144.69999999999999"/>
    <n v="90"/>
    <n v="12.3"/>
    <x v="294"/>
    <n v="114"/>
    <n v="9.2100000000000009"/>
    <n v="9.1"/>
    <n v="5"/>
    <n v="2.46"/>
    <n v="0"/>
    <x v="0"/>
  </r>
  <r>
    <x v="25"/>
    <x v="70"/>
    <x v="0"/>
    <x v="0"/>
    <x v="1"/>
    <n v="0"/>
    <x v="1574"/>
    <n v="114"/>
    <n v="17.489999999999998"/>
    <n v="107.9"/>
    <n v="119"/>
    <n v="9.17"/>
    <x v="1155"/>
    <n v="99"/>
    <n v="12.49"/>
    <n v="11"/>
    <n v="4"/>
    <n v="2.97"/>
    <n v="6"/>
    <x v="1"/>
  </r>
  <r>
    <x v="39"/>
    <x v="179"/>
    <x v="2"/>
    <x v="0"/>
    <x v="1"/>
    <n v="0"/>
    <x v="1005"/>
    <n v="74"/>
    <n v="16.95"/>
    <n v="183.1"/>
    <n v="97"/>
    <n v="15.56"/>
    <x v="357"/>
    <n v="73"/>
    <n v="9.91"/>
    <n v="14.4"/>
    <n v="4"/>
    <n v="3.89"/>
    <n v="0"/>
    <x v="0"/>
  </r>
  <r>
    <x v="24"/>
    <x v="134"/>
    <x v="0"/>
    <x v="0"/>
    <x v="1"/>
    <n v="0"/>
    <x v="178"/>
    <n v="107"/>
    <n v="36.28"/>
    <n v="176.2"/>
    <n v="82"/>
    <n v="14.98"/>
    <x v="471"/>
    <n v="125"/>
    <n v="8.1"/>
    <n v="7.9"/>
    <n v="4"/>
    <n v="2.13"/>
    <n v="0"/>
    <x v="0"/>
  </r>
  <r>
    <x v="49"/>
    <x v="198"/>
    <x v="0"/>
    <x v="0"/>
    <x v="1"/>
    <n v="0"/>
    <x v="838"/>
    <n v="103"/>
    <n v="31.47"/>
    <n v="193.8"/>
    <n v="148"/>
    <n v="16.47"/>
    <x v="1708"/>
    <n v="79"/>
    <n v="13.73"/>
    <n v="13.2"/>
    <n v="6"/>
    <n v="3.56"/>
    <n v="5"/>
    <x v="0"/>
  </r>
  <r>
    <x v="28"/>
    <x v="39"/>
    <x v="0"/>
    <x v="0"/>
    <x v="1"/>
    <n v="0"/>
    <x v="399"/>
    <n v="101"/>
    <n v="28.31"/>
    <n v="78.3"/>
    <n v="108"/>
    <n v="6.66"/>
    <x v="1244"/>
    <n v="112"/>
    <n v="9.99"/>
    <n v="11.5"/>
    <n v="10"/>
    <n v="3.11"/>
    <n v="3"/>
    <x v="0"/>
  </r>
  <r>
    <x v="48"/>
    <x v="141"/>
    <x v="0"/>
    <x v="0"/>
    <x v="1"/>
    <n v="0"/>
    <x v="274"/>
    <n v="100"/>
    <n v="37.42"/>
    <n v="182.2"/>
    <n v="112"/>
    <n v="15.49"/>
    <x v="1100"/>
    <n v="98"/>
    <n v="11.26"/>
    <n v="11.6"/>
    <n v="8"/>
    <n v="3.13"/>
    <n v="1"/>
    <x v="0"/>
  </r>
  <r>
    <x v="31"/>
    <x v="93"/>
    <x v="2"/>
    <x v="0"/>
    <x v="1"/>
    <n v="0"/>
    <x v="122"/>
    <n v="93"/>
    <n v="17.48"/>
    <n v="137.80000000000001"/>
    <n v="91"/>
    <n v="11.71"/>
    <x v="554"/>
    <n v="110"/>
    <n v="7.15"/>
    <n v="8.9"/>
    <n v="5"/>
    <n v="2.4"/>
    <n v="1"/>
    <x v="0"/>
  </r>
  <r>
    <x v="40"/>
    <x v="102"/>
    <x v="0"/>
    <x v="0"/>
    <x v="1"/>
    <n v="0"/>
    <x v="1308"/>
    <n v="134"/>
    <n v="30.82"/>
    <n v="136"/>
    <n v="84"/>
    <n v="11.56"/>
    <x v="941"/>
    <n v="122"/>
    <n v="12.2"/>
    <n v="10.3"/>
    <n v="3"/>
    <n v="2.78"/>
    <n v="1"/>
    <x v="0"/>
  </r>
  <r>
    <x v="4"/>
    <x v="45"/>
    <x v="2"/>
    <x v="0"/>
    <x v="1"/>
    <n v="0"/>
    <x v="557"/>
    <n v="113"/>
    <n v="47.79"/>
    <n v="236.1"/>
    <n v="82"/>
    <n v="20.07"/>
    <x v="935"/>
    <n v="60"/>
    <n v="10.35"/>
    <n v="10.9"/>
    <n v="3"/>
    <n v="2.94"/>
    <n v="1"/>
    <x v="1"/>
  </r>
  <r>
    <x v="49"/>
    <x v="77"/>
    <x v="0"/>
    <x v="0"/>
    <x v="1"/>
    <n v="0"/>
    <x v="1196"/>
    <n v="91"/>
    <n v="42.72"/>
    <n v="207.2"/>
    <n v="95"/>
    <n v="17.61"/>
    <x v="40"/>
    <n v="70"/>
    <n v="11.21"/>
    <n v="12.9"/>
    <n v="2"/>
    <n v="3.48"/>
    <n v="1"/>
    <x v="1"/>
  </r>
  <r>
    <x v="47"/>
    <x v="9"/>
    <x v="1"/>
    <x v="0"/>
    <x v="1"/>
    <n v="0"/>
    <x v="774"/>
    <n v="103"/>
    <n v="24.12"/>
    <n v="201"/>
    <n v="110"/>
    <n v="17.09"/>
    <x v="1467"/>
    <n v="117"/>
    <n v="9.5"/>
    <n v="10.9"/>
    <n v="11"/>
    <n v="2.94"/>
    <n v="1"/>
    <x v="0"/>
  </r>
  <r>
    <x v="8"/>
    <x v="134"/>
    <x v="0"/>
    <x v="0"/>
    <x v="0"/>
    <n v="30"/>
    <x v="1789"/>
    <n v="96"/>
    <n v="25.16"/>
    <n v="149.6"/>
    <n v="128"/>
    <n v="12.72"/>
    <x v="357"/>
    <n v="99"/>
    <n v="9.91"/>
    <n v="9.6999999999999993"/>
    <n v="5"/>
    <n v="2.62"/>
    <n v="3"/>
    <x v="0"/>
  </r>
  <r>
    <x v="46"/>
    <x v="113"/>
    <x v="0"/>
    <x v="1"/>
    <x v="1"/>
    <n v="0"/>
    <x v="416"/>
    <n v="72"/>
    <n v="34.119999999999997"/>
    <n v="271.2"/>
    <n v="79"/>
    <n v="23.05"/>
    <x v="59"/>
    <n v="97"/>
    <n v="8.4700000000000006"/>
    <n v="13.4"/>
    <n v="7"/>
    <n v="3.62"/>
    <n v="2"/>
    <x v="1"/>
  </r>
  <r>
    <x v="6"/>
    <x v="133"/>
    <x v="2"/>
    <x v="0"/>
    <x v="1"/>
    <n v="0"/>
    <x v="1675"/>
    <n v="83"/>
    <n v="40.51"/>
    <n v="193.7"/>
    <n v="112"/>
    <n v="16.46"/>
    <x v="785"/>
    <n v="79"/>
    <n v="7.55"/>
    <n v="9.4"/>
    <n v="6"/>
    <n v="2.54"/>
    <n v="5"/>
    <x v="0"/>
  </r>
  <r>
    <x v="42"/>
    <x v="0"/>
    <x v="0"/>
    <x v="0"/>
    <x v="1"/>
    <n v="0"/>
    <x v="274"/>
    <n v="103"/>
    <n v="37.42"/>
    <n v="200.4"/>
    <n v="94"/>
    <n v="17.03"/>
    <x v="1288"/>
    <n v="147"/>
    <n v="12.27"/>
    <n v="7.4"/>
    <n v="5"/>
    <n v="2"/>
    <n v="2"/>
    <x v="0"/>
  </r>
  <r>
    <x v="26"/>
    <x v="130"/>
    <x v="2"/>
    <x v="0"/>
    <x v="0"/>
    <n v="15"/>
    <x v="1317"/>
    <n v="99"/>
    <n v="21.2"/>
    <n v="188.3"/>
    <n v="108"/>
    <n v="16.010000000000002"/>
    <x v="1709"/>
    <n v="95"/>
    <n v="9.39"/>
    <n v="8"/>
    <n v="3"/>
    <n v="2.16"/>
    <n v="0"/>
    <x v="0"/>
  </r>
  <r>
    <x v="18"/>
    <x v="28"/>
    <x v="0"/>
    <x v="0"/>
    <x v="1"/>
    <n v="0"/>
    <x v="712"/>
    <n v="101"/>
    <n v="24.99"/>
    <n v="202.5"/>
    <n v="89"/>
    <n v="17.21"/>
    <x v="1323"/>
    <n v="97"/>
    <n v="11.29"/>
    <n v="9.1999999999999993"/>
    <n v="3"/>
    <n v="2.48"/>
    <n v="1"/>
    <x v="0"/>
  </r>
  <r>
    <x v="8"/>
    <x v="37"/>
    <x v="1"/>
    <x v="0"/>
    <x v="1"/>
    <n v="0"/>
    <x v="586"/>
    <n v="107"/>
    <n v="33.01"/>
    <n v="174"/>
    <n v="107"/>
    <n v="14.79"/>
    <x v="13"/>
    <n v="83"/>
    <n v="4.0199999999999996"/>
    <n v="11.2"/>
    <n v="2"/>
    <n v="3.02"/>
    <n v="2"/>
    <x v="0"/>
  </r>
  <r>
    <x v="25"/>
    <x v="51"/>
    <x v="1"/>
    <x v="0"/>
    <x v="0"/>
    <n v="33"/>
    <x v="560"/>
    <n v="91"/>
    <n v="36.53"/>
    <n v="288.7"/>
    <n v="97"/>
    <n v="24.54"/>
    <x v="478"/>
    <n v="64"/>
    <n v="11.82"/>
    <n v="8.1"/>
    <n v="2"/>
    <n v="2.19"/>
    <n v="0"/>
    <x v="0"/>
  </r>
  <r>
    <x v="36"/>
    <x v="121"/>
    <x v="1"/>
    <x v="0"/>
    <x v="1"/>
    <n v="0"/>
    <x v="1140"/>
    <n v="94"/>
    <n v="45.87"/>
    <n v="227"/>
    <n v="125"/>
    <n v="19.3"/>
    <x v="173"/>
    <n v="135"/>
    <n v="9.5500000000000007"/>
    <n v="4.7"/>
    <n v="6"/>
    <n v="1.27"/>
    <n v="1"/>
    <x v="1"/>
  </r>
  <r>
    <x v="21"/>
    <x v="110"/>
    <x v="1"/>
    <x v="0"/>
    <x v="0"/>
    <n v="29"/>
    <x v="1790"/>
    <n v="147"/>
    <n v="25.7"/>
    <n v="203.2"/>
    <n v="135"/>
    <n v="17.27"/>
    <x v="1710"/>
    <n v="98"/>
    <n v="13.32"/>
    <n v="11.1"/>
    <n v="2"/>
    <n v="3"/>
    <n v="2"/>
    <x v="0"/>
  </r>
  <r>
    <x v="36"/>
    <x v="155"/>
    <x v="0"/>
    <x v="0"/>
    <x v="1"/>
    <n v="0"/>
    <x v="1791"/>
    <n v="110"/>
    <n v="18.920000000000002"/>
    <n v="226.8"/>
    <n v="107"/>
    <n v="19.28"/>
    <x v="1363"/>
    <n v="66"/>
    <n v="8.44"/>
    <n v="10.199999999999999"/>
    <n v="12"/>
    <n v="2.75"/>
    <n v="1"/>
    <x v="0"/>
  </r>
  <r>
    <x v="17"/>
    <x v="96"/>
    <x v="1"/>
    <x v="0"/>
    <x v="1"/>
    <n v="0"/>
    <x v="1014"/>
    <n v="120"/>
    <n v="46.55"/>
    <n v="149.30000000000001"/>
    <n v="104"/>
    <n v="12.69"/>
    <x v="844"/>
    <n v="127"/>
    <n v="8.73"/>
    <n v="11.2"/>
    <n v="3"/>
    <n v="3.02"/>
    <n v="0"/>
    <x v="0"/>
  </r>
  <r>
    <x v="46"/>
    <x v="130"/>
    <x v="2"/>
    <x v="0"/>
    <x v="1"/>
    <n v="0"/>
    <x v="702"/>
    <n v="88"/>
    <n v="24.24"/>
    <n v="85.4"/>
    <n v="96"/>
    <n v="7.26"/>
    <x v="1711"/>
    <n v="80"/>
    <n v="11.09"/>
    <n v="14"/>
    <n v="4"/>
    <n v="3.78"/>
    <n v="1"/>
    <x v="0"/>
  </r>
  <r>
    <x v="2"/>
    <x v="42"/>
    <x v="1"/>
    <x v="0"/>
    <x v="1"/>
    <n v="0"/>
    <x v="1669"/>
    <n v="49"/>
    <n v="30.26"/>
    <n v="141.5"/>
    <n v="83"/>
    <n v="12.03"/>
    <x v="1712"/>
    <n v="114"/>
    <n v="11.93"/>
    <n v="6.2"/>
    <n v="5"/>
    <n v="1.67"/>
    <n v="3"/>
    <x v="0"/>
  </r>
  <r>
    <x v="18"/>
    <x v="76"/>
    <x v="2"/>
    <x v="0"/>
    <x v="0"/>
    <n v="33"/>
    <x v="1358"/>
    <n v="94"/>
    <n v="30.69"/>
    <n v="241.9"/>
    <n v="107"/>
    <n v="20.56"/>
    <x v="1621"/>
    <n v="113"/>
    <n v="10.14"/>
    <n v="7.4"/>
    <n v="2"/>
    <n v="2"/>
    <n v="1"/>
    <x v="0"/>
  </r>
  <r>
    <x v="19"/>
    <x v="189"/>
    <x v="0"/>
    <x v="0"/>
    <x v="0"/>
    <n v="27"/>
    <x v="281"/>
    <n v="125"/>
    <n v="24.09"/>
    <n v="160.69999999999999"/>
    <n v="136"/>
    <n v="13.66"/>
    <x v="768"/>
    <n v="81"/>
    <n v="7.66"/>
    <n v="9.3000000000000007"/>
    <n v="2"/>
    <n v="2.5099999999999998"/>
    <n v="1"/>
    <x v="0"/>
  </r>
  <r>
    <x v="7"/>
    <x v="75"/>
    <x v="0"/>
    <x v="0"/>
    <x v="1"/>
    <n v="0"/>
    <x v="1792"/>
    <n v="73"/>
    <n v="49.18"/>
    <n v="179.8"/>
    <n v="86"/>
    <n v="15.28"/>
    <x v="266"/>
    <n v="94"/>
    <n v="8.4"/>
    <n v="6.4"/>
    <n v="7"/>
    <n v="1.73"/>
    <n v="1"/>
    <x v="1"/>
  </r>
  <r>
    <x v="49"/>
    <x v="30"/>
    <x v="2"/>
    <x v="0"/>
    <x v="0"/>
    <n v="26"/>
    <x v="533"/>
    <n v="91"/>
    <n v="32.880000000000003"/>
    <n v="198.3"/>
    <n v="94"/>
    <n v="16.86"/>
    <x v="1080"/>
    <n v="94"/>
    <n v="11.57"/>
    <n v="9.5"/>
    <n v="5"/>
    <n v="2.57"/>
    <n v="2"/>
    <x v="0"/>
  </r>
  <r>
    <x v="11"/>
    <x v="18"/>
    <x v="2"/>
    <x v="0"/>
    <x v="1"/>
    <n v="0"/>
    <x v="1143"/>
    <n v="92"/>
    <n v="31.31"/>
    <n v="215"/>
    <n v="96"/>
    <n v="18.28"/>
    <x v="1654"/>
    <n v="64"/>
    <n v="4.5"/>
    <n v="11.3"/>
    <n v="4"/>
    <n v="3.05"/>
    <n v="1"/>
    <x v="0"/>
  </r>
  <r>
    <x v="14"/>
    <x v="77"/>
    <x v="0"/>
    <x v="0"/>
    <x v="0"/>
    <n v="30"/>
    <x v="1076"/>
    <n v="87"/>
    <n v="24.5"/>
    <n v="229.8"/>
    <n v="88"/>
    <n v="19.53"/>
    <x v="812"/>
    <n v="90"/>
    <n v="7.86"/>
    <n v="12.4"/>
    <n v="4"/>
    <n v="3.35"/>
    <n v="2"/>
    <x v="0"/>
  </r>
  <r>
    <x v="47"/>
    <x v="8"/>
    <x v="0"/>
    <x v="0"/>
    <x v="1"/>
    <n v="0"/>
    <x v="1523"/>
    <n v="84"/>
    <n v="30.65"/>
    <n v="199.9"/>
    <n v="129"/>
    <n v="16.989999999999998"/>
    <x v="1713"/>
    <n v="62"/>
    <n v="12.6"/>
    <n v="12.1"/>
    <n v="1"/>
    <n v="3.27"/>
    <n v="3"/>
    <x v="0"/>
  </r>
  <r>
    <x v="5"/>
    <x v="97"/>
    <x v="2"/>
    <x v="0"/>
    <x v="0"/>
    <n v="24"/>
    <x v="607"/>
    <n v="76"/>
    <n v="30.46"/>
    <n v="253.3"/>
    <n v="64"/>
    <n v="21.53"/>
    <x v="655"/>
    <n v="108"/>
    <n v="8.84"/>
    <n v="15.1"/>
    <n v="3"/>
    <n v="4.08"/>
    <n v="1"/>
    <x v="0"/>
  </r>
  <r>
    <x v="34"/>
    <x v="32"/>
    <x v="2"/>
    <x v="0"/>
    <x v="1"/>
    <n v="0"/>
    <x v="1311"/>
    <n v="91"/>
    <n v="8.6"/>
    <n v="308.89999999999998"/>
    <n v="78"/>
    <n v="26.26"/>
    <x v="361"/>
    <n v="114"/>
    <n v="11.49"/>
    <n v="13.7"/>
    <n v="5"/>
    <n v="3.7"/>
    <n v="2"/>
    <x v="0"/>
  </r>
  <r>
    <x v="24"/>
    <x v="6"/>
    <x v="0"/>
    <x v="0"/>
    <x v="1"/>
    <n v="0"/>
    <x v="1793"/>
    <n v="73"/>
    <n v="38.03"/>
    <n v="205.2"/>
    <n v="69"/>
    <n v="17.440000000000001"/>
    <x v="1296"/>
    <n v="51"/>
    <n v="12.73"/>
    <n v="11.1"/>
    <n v="1"/>
    <n v="3"/>
    <n v="2"/>
    <x v="0"/>
  </r>
  <r>
    <x v="40"/>
    <x v="45"/>
    <x v="0"/>
    <x v="0"/>
    <x v="1"/>
    <n v="0"/>
    <x v="775"/>
    <n v="110"/>
    <n v="37.49"/>
    <n v="180.8"/>
    <n v="114"/>
    <n v="15.37"/>
    <x v="1655"/>
    <n v="102"/>
    <n v="7.04"/>
    <n v="5.6"/>
    <n v="7"/>
    <n v="1.51"/>
    <n v="1"/>
    <x v="0"/>
  </r>
  <r>
    <x v="38"/>
    <x v="126"/>
    <x v="0"/>
    <x v="1"/>
    <x v="1"/>
    <n v="0"/>
    <x v="665"/>
    <n v="110"/>
    <n v="36.99"/>
    <n v="195.7"/>
    <n v="105"/>
    <n v="16.63"/>
    <x v="1714"/>
    <n v="106"/>
    <n v="8.0500000000000007"/>
    <n v="10.4"/>
    <n v="8"/>
    <n v="2.81"/>
    <n v="2"/>
    <x v="0"/>
  </r>
  <r>
    <x v="47"/>
    <x v="119"/>
    <x v="0"/>
    <x v="0"/>
    <x v="0"/>
    <n v="37"/>
    <x v="213"/>
    <n v="81"/>
    <n v="23.51"/>
    <n v="187.6"/>
    <n v="74"/>
    <n v="15.95"/>
    <x v="1715"/>
    <n v="113"/>
    <n v="7.11"/>
    <n v="11.6"/>
    <n v="1"/>
    <n v="3.13"/>
    <n v="2"/>
    <x v="0"/>
  </r>
  <r>
    <x v="19"/>
    <x v="102"/>
    <x v="1"/>
    <x v="0"/>
    <x v="1"/>
    <n v="0"/>
    <x v="888"/>
    <n v="86"/>
    <n v="27.25"/>
    <n v="195.2"/>
    <n v="80"/>
    <n v="16.59"/>
    <x v="181"/>
    <n v="109"/>
    <n v="7.35"/>
    <n v="12.7"/>
    <n v="3"/>
    <n v="3.43"/>
    <n v="2"/>
    <x v="0"/>
  </r>
  <r>
    <x v="32"/>
    <x v="141"/>
    <x v="0"/>
    <x v="0"/>
    <x v="1"/>
    <n v="0"/>
    <x v="1113"/>
    <n v="67"/>
    <n v="32.61"/>
    <n v="261.10000000000002"/>
    <n v="52"/>
    <n v="22.19"/>
    <x v="580"/>
    <n v="112"/>
    <n v="11.37"/>
    <n v="10.8"/>
    <n v="3"/>
    <n v="2.92"/>
    <n v="6"/>
    <x v="0"/>
  </r>
  <r>
    <x v="32"/>
    <x v="87"/>
    <x v="1"/>
    <x v="0"/>
    <x v="0"/>
    <n v="18"/>
    <x v="1794"/>
    <n v="112"/>
    <n v="17.66"/>
    <n v="230"/>
    <n v="111"/>
    <n v="19.55"/>
    <x v="974"/>
    <n v="119"/>
    <n v="7.01"/>
    <n v="8.5"/>
    <n v="5"/>
    <n v="2.2999999999999998"/>
    <n v="0"/>
    <x v="0"/>
  </r>
  <r>
    <x v="23"/>
    <x v="63"/>
    <x v="2"/>
    <x v="0"/>
    <x v="1"/>
    <n v="0"/>
    <x v="560"/>
    <n v="103"/>
    <n v="36.53"/>
    <n v="218.4"/>
    <n v="121"/>
    <n v="18.559999999999999"/>
    <x v="1288"/>
    <n v="110"/>
    <n v="12.27"/>
    <n v="9.6"/>
    <n v="3"/>
    <n v="2.59"/>
    <n v="2"/>
    <x v="0"/>
  </r>
  <r>
    <x v="7"/>
    <x v="36"/>
    <x v="0"/>
    <x v="0"/>
    <x v="1"/>
    <n v="0"/>
    <x v="201"/>
    <n v="122"/>
    <n v="28.2"/>
    <n v="212.2"/>
    <n v="107"/>
    <n v="18.04"/>
    <x v="70"/>
    <n v="94"/>
    <n v="9.09"/>
    <n v="8.3000000000000007"/>
    <n v="3"/>
    <n v="2.2400000000000002"/>
    <n v="1"/>
    <x v="0"/>
  </r>
  <r>
    <x v="9"/>
    <x v="174"/>
    <x v="0"/>
    <x v="1"/>
    <x v="0"/>
    <n v="29"/>
    <x v="947"/>
    <n v="95"/>
    <n v="15.67"/>
    <n v="200"/>
    <n v="101"/>
    <n v="17"/>
    <x v="154"/>
    <n v="99"/>
    <n v="5.36"/>
    <n v="5.7"/>
    <n v="1"/>
    <n v="1.54"/>
    <n v="1"/>
    <x v="1"/>
  </r>
  <r>
    <x v="2"/>
    <x v="55"/>
    <x v="1"/>
    <x v="0"/>
    <x v="1"/>
    <n v="0"/>
    <x v="161"/>
    <n v="106"/>
    <n v="30.99"/>
    <n v="259.89999999999998"/>
    <n v="102"/>
    <n v="22.09"/>
    <x v="869"/>
    <n v="98"/>
    <n v="6.77"/>
    <n v="10.9"/>
    <n v="6"/>
    <n v="2.94"/>
    <n v="1"/>
    <x v="0"/>
  </r>
  <r>
    <x v="34"/>
    <x v="118"/>
    <x v="0"/>
    <x v="0"/>
    <x v="1"/>
    <n v="0"/>
    <x v="1697"/>
    <n v="94"/>
    <n v="35.94"/>
    <n v="184.5"/>
    <n v="89"/>
    <n v="15.68"/>
    <x v="691"/>
    <n v="108"/>
    <n v="10.94"/>
    <n v="5.5"/>
    <n v="5"/>
    <n v="1.49"/>
    <n v="1"/>
    <x v="1"/>
  </r>
  <r>
    <x v="21"/>
    <x v="35"/>
    <x v="0"/>
    <x v="0"/>
    <x v="1"/>
    <n v="0"/>
    <x v="1795"/>
    <n v="110"/>
    <n v="14.81"/>
    <n v="202.1"/>
    <n v="110"/>
    <n v="17.18"/>
    <x v="1347"/>
    <n v="89"/>
    <n v="6.21"/>
    <n v="14.4"/>
    <n v="4"/>
    <n v="3.89"/>
    <n v="2"/>
    <x v="0"/>
  </r>
  <r>
    <x v="4"/>
    <x v="82"/>
    <x v="0"/>
    <x v="0"/>
    <x v="1"/>
    <n v="0"/>
    <x v="1180"/>
    <n v="117"/>
    <n v="33.44"/>
    <n v="272"/>
    <n v="89"/>
    <n v="23.12"/>
    <x v="1716"/>
    <n v="62"/>
    <n v="9"/>
    <n v="10.1"/>
    <n v="11"/>
    <n v="2.73"/>
    <n v="3"/>
    <x v="0"/>
  </r>
  <r>
    <x v="27"/>
    <x v="73"/>
    <x v="0"/>
    <x v="0"/>
    <x v="1"/>
    <n v="0"/>
    <x v="1796"/>
    <n v="94"/>
    <n v="19.48"/>
    <n v="209"/>
    <n v="78"/>
    <n v="17.77"/>
    <x v="813"/>
    <n v="97"/>
    <n v="9.44"/>
    <n v="8.3000000000000007"/>
    <n v="5"/>
    <n v="2.2400000000000002"/>
    <n v="2"/>
    <x v="0"/>
  </r>
  <r>
    <x v="35"/>
    <x v="17"/>
    <x v="0"/>
    <x v="0"/>
    <x v="1"/>
    <n v="0"/>
    <x v="919"/>
    <n v="88"/>
    <n v="34.770000000000003"/>
    <n v="178.4"/>
    <n v="85"/>
    <n v="15.16"/>
    <x v="822"/>
    <n v="78"/>
    <n v="10.33"/>
    <n v="12.6"/>
    <n v="8"/>
    <n v="3.4"/>
    <n v="0"/>
    <x v="0"/>
  </r>
  <r>
    <x v="3"/>
    <x v="35"/>
    <x v="2"/>
    <x v="1"/>
    <x v="1"/>
    <n v="0"/>
    <x v="1797"/>
    <n v="60"/>
    <n v="46.38"/>
    <n v="216.5"/>
    <n v="113"/>
    <n v="18.399999999999999"/>
    <x v="249"/>
    <n v="67"/>
    <n v="11.03"/>
    <n v="6.1"/>
    <n v="8"/>
    <n v="1.65"/>
    <n v="5"/>
    <x v="1"/>
  </r>
  <r>
    <x v="41"/>
    <x v="101"/>
    <x v="2"/>
    <x v="0"/>
    <x v="0"/>
    <n v="22"/>
    <x v="787"/>
    <n v="110"/>
    <n v="29.72"/>
    <n v="191.4"/>
    <n v="104"/>
    <n v="16.27"/>
    <x v="1389"/>
    <n v="103"/>
    <n v="5.38"/>
    <n v="12"/>
    <n v="2"/>
    <n v="3.24"/>
    <n v="3"/>
    <x v="0"/>
  </r>
  <r>
    <x v="4"/>
    <x v="137"/>
    <x v="0"/>
    <x v="1"/>
    <x v="1"/>
    <n v="0"/>
    <x v="1615"/>
    <n v="71"/>
    <n v="21.91"/>
    <n v="281.89999999999998"/>
    <n v="91"/>
    <n v="23.96"/>
    <x v="1650"/>
    <n v="100"/>
    <n v="9.41"/>
    <n v="9.9"/>
    <n v="4"/>
    <n v="2.67"/>
    <n v="0"/>
    <x v="0"/>
  </r>
  <r>
    <x v="35"/>
    <x v="51"/>
    <x v="2"/>
    <x v="0"/>
    <x v="1"/>
    <n v="0"/>
    <x v="1786"/>
    <n v="123"/>
    <n v="9.32"/>
    <n v="147.5"/>
    <n v="76"/>
    <n v="12.54"/>
    <x v="1195"/>
    <n v="119"/>
    <n v="7.81"/>
    <n v="11.5"/>
    <n v="1"/>
    <n v="3.11"/>
    <n v="1"/>
    <x v="0"/>
  </r>
  <r>
    <x v="44"/>
    <x v="27"/>
    <x v="0"/>
    <x v="0"/>
    <x v="1"/>
    <n v="0"/>
    <x v="1798"/>
    <n v="105"/>
    <n v="44.03"/>
    <n v="166.9"/>
    <n v="125"/>
    <n v="14.19"/>
    <x v="1717"/>
    <n v="107"/>
    <n v="11.48"/>
    <n v="11.1"/>
    <n v="3"/>
    <n v="3"/>
    <n v="3"/>
    <x v="0"/>
  </r>
  <r>
    <x v="3"/>
    <x v="28"/>
    <x v="0"/>
    <x v="0"/>
    <x v="1"/>
    <n v="0"/>
    <x v="1194"/>
    <n v="76"/>
    <n v="31.04"/>
    <n v="145.19999999999999"/>
    <n v="75"/>
    <n v="12.34"/>
    <x v="1"/>
    <n v="127"/>
    <n v="7.32"/>
    <n v="12"/>
    <n v="1"/>
    <n v="3.24"/>
    <n v="6"/>
    <x v="1"/>
  </r>
  <r>
    <x v="5"/>
    <x v="143"/>
    <x v="1"/>
    <x v="0"/>
    <x v="1"/>
    <n v="0"/>
    <x v="714"/>
    <n v="111"/>
    <n v="20.91"/>
    <n v="237.2"/>
    <n v="103"/>
    <n v="20.16"/>
    <x v="353"/>
    <n v="91"/>
    <n v="11.65"/>
    <n v="9.3000000000000007"/>
    <n v="12"/>
    <n v="2.5099999999999998"/>
    <n v="1"/>
    <x v="0"/>
  </r>
  <r>
    <x v="9"/>
    <x v="2"/>
    <x v="0"/>
    <x v="0"/>
    <x v="1"/>
    <n v="0"/>
    <x v="445"/>
    <n v="96"/>
    <n v="28.88"/>
    <n v="190.3"/>
    <n v="103"/>
    <n v="16.18"/>
    <x v="962"/>
    <n v="82"/>
    <n v="8.4600000000000009"/>
    <n v="8.6"/>
    <n v="2"/>
    <n v="2.3199999999999998"/>
    <n v="2"/>
    <x v="0"/>
  </r>
  <r>
    <x v="41"/>
    <x v="68"/>
    <x v="1"/>
    <x v="0"/>
    <x v="0"/>
    <n v="27"/>
    <x v="103"/>
    <n v="85"/>
    <n v="34.24"/>
    <n v="101.3"/>
    <n v="60"/>
    <n v="8.61"/>
    <x v="715"/>
    <n v="113"/>
    <n v="11.63"/>
    <n v="11.9"/>
    <n v="5"/>
    <n v="3.21"/>
    <n v="2"/>
    <x v="0"/>
  </r>
  <r>
    <x v="39"/>
    <x v="9"/>
    <x v="0"/>
    <x v="0"/>
    <x v="0"/>
    <n v="24"/>
    <x v="861"/>
    <n v="146"/>
    <n v="21.11"/>
    <n v="266.2"/>
    <n v="84"/>
    <n v="22.63"/>
    <x v="774"/>
    <n v="108"/>
    <n v="7.05"/>
    <n v="11.5"/>
    <n v="6"/>
    <n v="3.11"/>
    <n v="3"/>
    <x v="0"/>
  </r>
  <r>
    <x v="3"/>
    <x v="103"/>
    <x v="1"/>
    <x v="0"/>
    <x v="1"/>
    <n v="0"/>
    <x v="454"/>
    <n v="109"/>
    <n v="21.79"/>
    <n v="274.5"/>
    <n v="112"/>
    <n v="23.33"/>
    <x v="1081"/>
    <n v="90"/>
    <n v="9.49"/>
    <n v="8.1"/>
    <n v="4"/>
    <n v="2.19"/>
    <n v="0"/>
    <x v="0"/>
  </r>
  <r>
    <x v="32"/>
    <x v="34"/>
    <x v="1"/>
    <x v="0"/>
    <x v="0"/>
    <n v="20"/>
    <x v="72"/>
    <n v="126"/>
    <n v="36.43"/>
    <n v="250.1"/>
    <n v="102"/>
    <n v="21.26"/>
    <x v="732"/>
    <n v="116"/>
    <n v="8.5399999999999991"/>
    <n v="10.6"/>
    <n v="4"/>
    <n v="2.86"/>
    <n v="4"/>
    <x v="0"/>
  </r>
  <r>
    <x v="34"/>
    <x v="27"/>
    <x v="0"/>
    <x v="0"/>
    <x v="0"/>
    <n v="24"/>
    <x v="1635"/>
    <n v="107"/>
    <n v="41.36"/>
    <n v="226.8"/>
    <n v="111"/>
    <n v="19.28"/>
    <x v="1718"/>
    <n v="117"/>
    <n v="6.23"/>
    <n v="11"/>
    <n v="4"/>
    <n v="2.97"/>
    <n v="4"/>
    <x v="0"/>
  </r>
  <r>
    <x v="7"/>
    <x v="3"/>
    <x v="2"/>
    <x v="0"/>
    <x v="0"/>
    <n v="17"/>
    <x v="416"/>
    <n v="107"/>
    <n v="34.119999999999997"/>
    <n v="212.5"/>
    <n v="109"/>
    <n v="18.059999999999999"/>
    <x v="271"/>
    <n v="136"/>
    <n v="9.18"/>
    <n v="12.9"/>
    <n v="3"/>
    <n v="3.48"/>
    <n v="4"/>
    <x v="0"/>
  </r>
  <r>
    <x v="35"/>
    <x v="33"/>
    <x v="0"/>
    <x v="0"/>
    <x v="1"/>
    <n v="0"/>
    <x v="1799"/>
    <n v="93"/>
    <n v="39.340000000000003"/>
    <n v="168"/>
    <n v="92"/>
    <n v="14.28"/>
    <x v="1080"/>
    <n v="124"/>
    <n v="11.57"/>
    <n v="11.4"/>
    <n v="5"/>
    <n v="3.08"/>
    <n v="2"/>
    <x v="0"/>
  </r>
  <r>
    <x v="27"/>
    <x v="107"/>
    <x v="0"/>
    <x v="0"/>
    <x v="0"/>
    <n v="32"/>
    <x v="886"/>
    <n v="85"/>
    <n v="39.950000000000003"/>
    <n v="240.5"/>
    <n v="101"/>
    <n v="20.440000000000001"/>
    <x v="418"/>
    <n v="88"/>
    <n v="6.62"/>
    <n v="7.7"/>
    <n v="3"/>
    <n v="2.08"/>
    <n v="2"/>
    <x v="0"/>
  </r>
  <r>
    <x v="6"/>
    <x v="119"/>
    <x v="1"/>
    <x v="0"/>
    <x v="1"/>
    <n v="0"/>
    <x v="403"/>
    <n v="117"/>
    <n v="40.380000000000003"/>
    <n v="211.1"/>
    <n v="114"/>
    <n v="17.940000000000001"/>
    <x v="1719"/>
    <n v="114"/>
    <n v="7.38"/>
    <n v="9.6999999999999993"/>
    <n v="3"/>
    <n v="2.62"/>
    <n v="1"/>
    <x v="0"/>
  </r>
  <r>
    <x v="4"/>
    <x v="128"/>
    <x v="2"/>
    <x v="0"/>
    <x v="1"/>
    <n v="0"/>
    <x v="1656"/>
    <n v="80"/>
    <n v="38.81"/>
    <n v="130.9"/>
    <n v="75"/>
    <n v="11.13"/>
    <x v="774"/>
    <n v="98"/>
    <n v="7.05"/>
    <n v="8.4"/>
    <n v="9"/>
    <n v="2.27"/>
    <n v="1"/>
    <x v="0"/>
  </r>
  <r>
    <x v="30"/>
    <x v="141"/>
    <x v="0"/>
    <x v="0"/>
    <x v="1"/>
    <n v="0"/>
    <x v="1156"/>
    <n v="123"/>
    <n v="27.29"/>
    <n v="185.9"/>
    <n v="110"/>
    <n v="15.8"/>
    <x v="810"/>
    <n v="94"/>
    <n v="6.77"/>
    <n v="10.7"/>
    <n v="5"/>
    <n v="2.89"/>
    <n v="1"/>
    <x v="0"/>
  </r>
  <r>
    <x v="41"/>
    <x v="65"/>
    <x v="2"/>
    <x v="0"/>
    <x v="0"/>
    <n v="48"/>
    <x v="973"/>
    <n v="125"/>
    <n v="31.55"/>
    <n v="224.6"/>
    <n v="125"/>
    <n v="19.09"/>
    <x v="1720"/>
    <n v="87"/>
    <n v="12.81"/>
    <n v="6.9"/>
    <n v="3"/>
    <n v="1.86"/>
    <n v="1"/>
    <x v="0"/>
  </r>
  <r>
    <x v="47"/>
    <x v="101"/>
    <x v="0"/>
    <x v="0"/>
    <x v="1"/>
    <n v="0"/>
    <x v="72"/>
    <n v="138"/>
    <n v="36.43"/>
    <n v="232.2"/>
    <n v="99"/>
    <n v="19.739999999999998"/>
    <x v="1721"/>
    <n v="0"/>
    <n v="0"/>
    <n v="8.3000000000000007"/>
    <n v="5"/>
    <n v="2.2400000000000002"/>
    <n v="1"/>
    <x v="0"/>
  </r>
  <r>
    <x v="27"/>
    <x v="75"/>
    <x v="1"/>
    <x v="0"/>
    <x v="1"/>
    <n v="0"/>
    <x v="1070"/>
    <n v="105"/>
    <n v="40.94"/>
    <n v="192.8"/>
    <n v="93"/>
    <n v="16.39"/>
    <x v="942"/>
    <n v="69"/>
    <n v="11.4"/>
    <n v="7.6"/>
    <n v="3"/>
    <n v="2.0499999999999998"/>
    <n v="4"/>
    <x v="0"/>
  </r>
  <r>
    <x v="14"/>
    <x v="154"/>
    <x v="0"/>
    <x v="1"/>
    <x v="1"/>
    <n v="0"/>
    <x v="167"/>
    <n v="105"/>
    <n v="33.049999999999997"/>
    <n v="238.3"/>
    <n v="100"/>
    <n v="20.260000000000002"/>
    <x v="946"/>
    <n v="129"/>
    <n v="10.76"/>
    <n v="9.6"/>
    <n v="5"/>
    <n v="2.59"/>
    <n v="0"/>
    <x v="0"/>
  </r>
  <r>
    <x v="40"/>
    <x v="131"/>
    <x v="0"/>
    <x v="0"/>
    <x v="1"/>
    <n v="0"/>
    <x v="455"/>
    <n v="94"/>
    <n v="22.13"/>
    <n v="195.2"/>
    <n v="126"/>
    <n v="16.59"/>
    <x v="1153"/>
    <n v="68"/>
    <n v="8.8000000000000007"/>
    <n v="7.6"/>
    <n v="5"/>
    <n v="2.0499999999999998"/>
    <n v="2"/>
    <x v="0"/>
  </r>
  <r>
    <x v="30"/>
    <x v="98"/>
    <x v="1"/>
    <x v="1"/>
    <x v="0"/>
    <n v="52"/>
    <x v="576"/>
    <n v="114"/>
    <n v="21.03"/>
    <n v="133.19999999999999"/>
    <n v="137"/>
    <n v="11.32"/>
    <x v="197"/>
    <n v="102"/>
    <n v="8.6300000000000008"/>
    <n v="7.9"/>
    <n v="3"/>
    <n v="2.13"/>
    <n v="0"/>
    <x v="0"/>
  </r>
  <r>
    <x v="47"/>
    <x v="97"/>
    <x v="2"/>
    <x v="0"/>
    <x v="0"/>
    <n v="32"/>
    <x v="1182"/>
    <n v="134"/>
    <n v="35.04"/>
    <n v="179.6"/>
    <n v="84"/>
    <n v="15.27"/>
    <x v="1722"/>
    <n v="90"/>
    <n v="14.95"/>
    <n v="10.199999999999999"/>
    <n v="2"/>
    <n v="2.75"/>
    <n v="3"/>
    <x v="0"/>
  </r>
  <r>
    <x v="17"/>
    <x v="20"/>
    <x v="0"/>
    <x v="0"/>
    <x v="0"/>
    <n v="25"/>
    <x v="1800"/>
    <n v="92"/>
    <n v="31.01"/>
    <n v="214.7"/>
    <n v="104"/>
    <n v="18.25"/>
    <x v="759"/>
    <n v="110"/>
    <n v="7.85"/>
    <n v="10.1"/>
    <n v="2"/>
    <n v="2.73"/>
    <n v="1"/>
    <x v="0"/>
  </r>
  <r>
    <x v="13"/>
    <x v="78"/>
    <x v="0"/>
    <x v="0"/>
    <x v="1"/>
    <n v="0"/>
    <x v="1236"/>
    <n v="103"/>
    <n v="38.83"/>
    <n v="97.3"/>
    <n v="129"/>
    <n v="8.27"/>
    <x v="1716"/>
    <n v="67"/>
    <n v="9"/>
    <n v="9.4"/>
    <n v="7"/>
    <n v="2.54"/>
    <n v="3"/>
    <x v="0"/>
  </r>
  <r>
    <x v="30"/>
    <x v="20"/>
    <x v="0"/>
    <x v="0"/>
    <x v="1"/>
    <n v="0"/>
    <x v="134"/>
    <n v="100"/>
    <n v="34.340000000000003"/>
    <n v="168.9"/>
    <n v="90"/>
    <n v="14.36"/>
    <x v="1173"/>
    <n v="119"/>
    <n v="10.43"/>
    <n v="3.4"/>
    <n v="4"/>
    <n v="0.92"/>
    <n v="1"/>
    <x v="0"/>
  </r>
  <r>
    <x v="16"/>
    <x v="2"/>
    <x v="0"/>
    <x v="0"/>
    <x v="1"/>
    <n v="0"/>
    <x v="1801"/>
    <n v="89"/>
    <n v="25.3"/>
    <n v="189.8"/>
    <n v="93"/>
    <n v="16.13"/>
    <x v="246"/>
    <n v="73"/>
    <n v="6.64"/>
    <n v="6.3"/>
    <n v="2"/>
    <n v="1.7"/>
    <n v="1"/>
    <x v="0"/>
  </r>
  <r>
    <x v="43"/>
    <x v="123"/>
    <x v="0"/>
    <x v="1"/>
    <x v="1"/>
    <n v="0"/>
    <x v="458"/>
    <n v="120"/>
    <n v="32.520000000000003"/>
    <n v="167.3"/>
    <n v="88"/>
    <n v="14.22"/>
    <x v="803"/>
    <n v="110"/>
    <n v="7.33"/>
    <n v="10.199999999999999"/>
    <n v="2"/>
    <n v="2.75"/>
    <n v="2"/>
    <x v="1"/>
  </r>
  <r>
    <x v="14"/>
    <x v="17"/>
    <x v="0"/>
    <x v="0"/>
    <x v="1"/>
    <n v="0"/>
    <x v="945"/>
    <n v="70"/>
    <n v="27.18"/>
    <n v="236.8"/>
    <n v="127"/>
    <n v="20.13"/>
    <x v="1494"/>
    <n v="95"/>
    <n v="10.26"/>
    <n v="9"/>
    <n v="1"/>
    <n v="2.4300000000000002"/>
    <n v="1"/>
    <x v="0"/>
  </r>
  <r>
    <x v="17"/>
    <x v="43"/>
    <x v="0"/>
    <x v="1"/>
    <x v="1"/>
    <n v="0"/>
    <x v="1655"/>
    <n v="97"/>
    <n v="32.590000000000003"/>
    <n v="176.2"/>
    <n v="127"/>
    <n v="14.98"/>
    <x v="1723"/>
    <n v="96"/>
    <n v="4.68"/>
    <n v="4.9000000000000004"/>
    <n v="4"/>
    <n v="1.32"/>
    <n v="2"/>
    <x v="0"/>
  </r>
  <r>
    <x v="49"/>
    <x v="12"/>
    <x v="2"/>
    <x v="0"/>
    <x v="1"/>
    <n v="0"/>
    <x v="1790"/>
    <n v="89"/>
    <n v="25.7"/>
    <n v="228.4"/>
    <n v="117"/>
    <n v="19.41"/>
    <x v="435"/>
    <n v="107"/>
    <n v="7.62"/>
    <n v="9.3000000000000007"/>
    <n v="2"/>
    <n v="2.5099999999999998"/>
    <n v="2"/>
    <x v="0"/>
  </r>
  <r>
    <x v="25"/>
    <x v="17"/>
    <x v="0"/>
    <x v="0"/>
    <x v="1"/>
    <n v="0"/>
    <x v="538"/>
    <n v="136"/>
    <n v="30.96"/>
    <n v="204.2"/>
    <n v="99"/>
    <n v="17.36"/>
    <x v="1724"/>
    <n v="135"/>
    <n v="15.98"/>
    <n v="12"/>
    <n v="7"/>
    <n v="3.24"/>
    <n v="2"/>
    <x v="0"/>
  </r>
  <r>
    <x v="25"/>
    <x v="171"/>
    <x v="2"/>
    <x v="0"/>
    <x v="1"/>
    <n v="0"/>
    <x v="16"/>
    <n v="110"/>
    <n v="26.37"/>
    <n v="160.80000000000001"/>
    <n v="109"/>
    <n v="13.67"/>
    <x v="459"/>
    <n v="115"/>
    <n v="10.68"/>
    <n v="11.3"/>
    <n v="2"/>
    <n v="3.05"/>
    <n v="3"/>
    <x v="0"/>
  </r>
  <r>
    <x v="16"/>
    <x v="35"/>
    <x v="0"/>
    <x v="0"/>
    <x v="0"/>
    <n v="27"/>
    <x v="600"/>
    <n v="90"/>
    <n v="21.4"/>
    <n v="123.4"/>
    <n v="91"/>
    <n v="10.49"/>
    <x v="1402"/>
    <n v="71"/>
    <n v="10.35"/>
    <n v="7.3"/>
    <n v="7"/>
    <n v="1.97"/>
    <n v="0"/>
    <x v="0"/>
  </r>
  <r>
    <x v="17"/>
    <x v="76"/>
    <x v="0"/>
    <x v="0"/>
    <x v="0"/>
    <n v="29"/>
    <x v="175"/>
    <n v="146"/>
    <n v="23.14"/>
    <n v="302.60000000000002"/>
    <n v="105"/>
    <n v="25.72"/>
    <x v="35"/>
    <n v="116"/>
    <n v="7.34"/>
    <n v="18.5"/>
    <n v="2"/>
    <n v="5"/>
    <n v="2"/>
    <x v="0"/>
  </r>
  <r>
    <x v="30"/>
    <x v="30"/>
    <x v="0"/>
    <x v="0"/>
    <x v="0"/>
    <n v="33"/>
    <x v="1802"/>
    <n v="115"/>
    <n v="48.33"/>
    <n v="204.8"/>
    <n v="125"/>
    <n v="17.41"/>
    <x v="1335"/>
    <n v="83"/>
    <n v="6.44"/>
    <n v="3.5"/>
    <n v="4"/>
    <n v="0.95"/>
    <n v="0"/>
    <x v="0"/>
  </r>
  <r>
    <x v="28"/>
    <x v="43"/>
    <x v="0"/>
    <x v="0"/>
    <x v="1"/>
    <n v="0"/>
    <x v="1603"/>
    <n v="76"/>
    <n v="33.950000000000003"/>
    <n v="98.5"/>
    <n v="104"/>
    <n v="8.3699999999999992"/>
    <x v="242"/>
    <n v="108"/>
    <n v="9.9"/>
    <n v="13.7"/>
    <n v="6"/>
    <n v="3.7"/>
    <n v="1"/>
    <x v="0"/>
  </r>
  <r>
    <x v="32"/>
    <x v="124"/>
    <x v="0"/>
    <x v="0"/>
    <x v="1"/>
    <n v="0"/>
    <x v="346"/>
    <n v="87"/>
    <n v="16.690000000000001"/>
    <n v="198.3"/>
    <n v="71"/>
    <n v="16.86"/>
    <x v="425"/>
    <n v="99"/>
    <n v="11.07"/>
    <n v="13"/>
    <n v="5"/>
    <n v="3.51"/>
    <n v="2"/>
    <x v="0"/>
  </r>
  <r>
    <x v="48"/>
    <x v="112"/>
    <x v="0"/>
    <x v="0"/>
    <x v="0"/>
    <n v="23"/>
    <x v="1487"/>
    <n v="65"/>
    <n v="42.09"/>
    <n v="255.7"/>
    <n v="104"/>
    <n v="21.73"/>
    <x v="153"/>
    <n v="138"/>
    <n v="6.75"/>
    <n v="7.3"/>
    <n v="5"/>
    <n v="1.97"/>
    <n v="3"/>
    <x v="0"/>
  </r>
  <r>
    <x v="10"/>
    <x v="138"/>
    <x v="0"/>
    <x v="0"/>
    <x v="1"/>
    <n v="0"/>
    <x v="839"/>
    <n v="87"/>
    <n v="43.23"/>
    <n v="215.5"/>
    <n v="95"/>
    <n v="18.32"/>
    <x v="823"/>
    <n v="98"/>
    <n v="10.63"/>
    <n v="11.6"/>
    <n v="5"/>
    <n v="3.13"/>
    <n v="1"/>
    <x v="1"/>
  </r>
  <r>
    <x v="35"/>
    <x v="26"/>
    <x v="0"/>
    <x v="0"/>
    <x v="1"/>
    <n v="0"/>
    <x v="1803"/>
    <n v="113"/>
    <n v="41.02"/>
    <n v="146.6"/>
    <n v="97"/>
    <n v="12.46"/>
    <x v="994"/>
    <n v="131"/>
    <n v="5.81"/>
    <n v="11.8"/>
    <n v="6"/>
    <n v="3.19"/>
    <n v="3"/>
    <x v="0"/>
  </r>
  <r>
    <x v="24"/>
    <x v="1"/>
    <x v="2"/>
    <x v="0"/>
    <x v="1"/>
    <n v="0"/>
    <x v="678"/>
    <n v="106"/>
    <n v="19.010000000000002"/>
    <n v="281.89999999999998"/>
    <n v="89"/>
    <n v="23.96"/>
    <x v="877"/>
    <n v="93"/>
    <n v="10.49"/>
    <n v="11.5"/>
    <n v="4"/>
    <n v="3.11"/>
    <n v="4"/>
    <x v="1"/>
  </r>
  <r>
    <x v="7"/>
    <x v="2"/>
    <x v="1"/>
    <x v="0"/>
    <x v="1"/>
    <n v="0"/>
    <x v="1096"/>
    <n v="123"/>
    <n v="27.83"/>
    <n v="175"/>
    <n v="93"/>
    <n v="14.88"/>
    <x v="984"/>
    <n v="115"/>
    <n v="8.73"/>
    <n v="8"/>
    <n v="5"/>
    <n v="2.16"/>
    <n v="1"/>
    <x v="0"/>
  </r>
  <r>
    <x v="45"/>
    <x v="19"/>
    <x v="0"/>
    <x v="0"/>
    <x v="1"/>
    <n v="0"/>
    <x v="1434"/>
    <n v="112"/>
    <n v="27.88"/>
    <n v="243.6"/>
    <n v="80"/>
    <n v="20.71"/>
    <x v="701"/>
    <n v="122"/>
    <n v="7"/>
    <n v="10.199999999999999"/>
    <n v="4"/>
    <n v="2.75"/>
    <n v="1"/>
    <x v="0"/>
  </r>
  <r>
    <x v="20"/>
    <x v="82"/>
    <x v="0"/>
    <x v="0"/>
    <x v="1"/>
    <n v="0"/>
    <x v="1590"/>
    <n v="101"/>
    <n v="33.18"/>
    <n v="188.7"/>
    <n v="38"/>
    <n v="16.04"/>
    <x v="602"/>
    <n v="91"/>
    <n v="12.15"/>
    <n v="11.4"/>
    <n v="3"/>
    <n v="3.08"/>
    <n v="0"/>
    <x v="0"/>
  </r>
  <r>
    <x v="10"/>
    <x v="23"/>
    <x v="0"/>
    <x v="1"/>
    <x v="1"/>
    <n v="0"/>
    <x v="128"/>
    <n v="101"/>
    <n v="26.79"/>
    <n v="256.39999999999998"/>
    <n v="69"/>
    <n v="21.79"/>
    <x v="500"/>
    <n v="107"/>
    <n v="11.74"/>
    <n v="9.8000000000000007"/>
    <n v="4"/>
    <n v="2.65"/>
    <n v="1"/>
    <x v="0"/>
  </r>
  <r>
    <x v="12"/>
    <x v="47"/>
    <x v="0"/>
    <x v="0"/>
    <x v="1"/>
    <n v="0"/>
    <x v="1804"/>
    <n v="110"/>
    <n v="43.11"/>
    <n v="253.3"/>
    <n v="92"/>
    <n v="21.53"/>
    <x v="1058"/>
    <n v="103"/>
    <n v="7.26"/>
    <n v="10.199999999999999"/>
    <n v="3"/>
    <n v="2.75"/>
    <n v="3"/>
    <x v="1"/>
  </r>
  <r>
    <x v="39"/>
    <x v="26"/>
    <x v="1"/>
    <x v="0"/>
    <x v="0"/>
    <n v="38"/>
    <x v="183"/>
    <n v="96"/>
    <n v="33.83"/>
    <n v="75.5"/>
    <n v="93"/>
    <n v="6.42"/>
    <x v="325"/>
    <n v="78"/>
    <n v="8.11"/>
    <n v="7.5"/>
    <n v="7"/>
    <n v="2.0299999999999998"/>
    <n v="1"/>
    <x v="0"/>
  </r>
  <r>
    <x v="31"/>
    <x v="8"/>
    <x v="1"/>
    <x v="0"/>
    <x v="1"/>
    <n v="0"/>
    <x v="273"/>
    <n v="58"/>
    <n v="31.03"/>
    <n v="201.9"/>
    <n v="93"/>
    <n v="17.16"/>
    <x v="443"/>
    <n v="97"/>
    <n v="8.51"/>
    <n v="8.6"/>
    <n v="5"/>
    <n v="2.3199999999999998"/>
    <n v="1"/>
    <x v="0"/>
  </r>
  <r>
    <x v="24"/>
    <x v="134"/>
    <x v="0"/>
    <x v="0"/>
    <x v="1"/>
    <n v="0"/>
    <x v="1805"/>
    <n v="91"/>
    <n v="13.8"/>
    <n v="215.7"/>
    <n v="126"/>
    <n v="18.329999999999998"/>
    <x v="195"/>
    <n v="85"/>
    <n v="11.07"/>
    <n v="10.9"/>
    <n v="4"/>
    <n v="2.94"/>
    <n v="1"/>
    <x v="0"/>
  </r>
  <r>
    <x v="24"/>
    <x v="14"/>
    <x v="0"/>
    <x v="0"/>
    <x v="1"/>
    <n v="0"/>
    <x v="78"/>
    <n v="110"/>
    <n v="30.45"/>
    <n v="157.19999999999999"/>
    <n v="81"/>
    <n v="13.36"/>
    <x v="291"/>
    <n v="109"/>
    <n v="10.8"/>
    <n v="6.5"/>
    <n v="3"/>
    <n v="1.76"/>
    <n v="0"/>
    <x v="0"/>
  </r>
  <r>
    <x v="44"/>
    <x v="146"/>
    <x v="0"/>
    <x v="0"/>
    <x v="1"/>
    <n v="0"/>
    <x v="1036"/>
    <n v="98"/>
    <n v="31.06"/>
    <n v="197.2"/>
    <n v="93"/>
    <n v="16.760000000000002"/>
    <x v="1141"/>
    <n v="105"/>
    <n v="9.93"/>
    <n v="8.1"/>
    <n v="4"/>
    <n v="2.19"/>
    <n v="1"/>
    <x v="0"/>
  </r>
  <r>
    <x v="43"/>
    <x v="28"/>
    <x v="1"/>
    <x v="0"/>
    <x v="1"/>
    <n v="0"/>
    <x v="255"/>
    <n v="94"/>
    <n v="35.19"/>
    <n v="256.3"/>
    <n v="64"/>
    <n v="21.79"/>
    <x v="1725"/>
    <n v="60"/>
    <n v="6.19"/>
    <n v="10.4"/>
    <n v="4"/>
    <n v="2.81"/>
    <n v="2"/>
    <x v="0"/>
  </r>
  <r>
    <x v="6"/>
    <x v="34"/>
    <x v="0"/>
    <x v="0"/>
    <x v="1"/>
    <n v="0"/>
    <x v="1"/>
    <n v="76"/>
    <n v="41.38"/>
    <n v="161.4"/>
    <n v="102"/>
    <n v="13.72"/>
    <x v="775"/>
    <n v="105"/>
    <n v="5.42"/>
    <n v="10"/>
    <n v="5"/>
    <n v="2.7"/>
    <n v="4"/>
    <x v="0"/>
  </r>
  <r>
    <x v="36"/>
    <x v="117"/>
    <x v="0"/>
    <x v="0"/>
    <x v="1"/>
    <n v="0"/>
    <x v="197"/>
    <n v="89"/>
    <n v="26.76"/>
    <n v="196"/>
    <n v="117"/>
    <n v="16.66"/>
    <x v="1561"/>
    <n v="150"/>
    <n v="6.65"/>
    <n v="10.8"/>
    <n v="4"/>
    <n v="2.92"/>
    <n v="0"/>
    <x v="0"/>
  </r>
  <r>
    <x v="7"/>
    <x v="2"/>
    <x v="2"/>
    <x v="0"/>
    <x v="1"/>
    <n v="0"/>
    <x v="1369"/>
    <n v="76"/>
    <n v="39.76"/>
    <n v="153.19999999999999"/>
    <n v="96"/>
    <n v="13.02"/>
    <x v="1460"/>
    <n v="82"/>
    <n v="10.26"/>
    <n v="12.8"/>
    <n v="5"/>
    <n v="3.46"/>
    <n v="3"/>
    <x v="0"/>
  </r>
  <r>
    <x v="44"/>
    <x v="174"/>
    <x v="1"/>
    <x v="0"/>
    <x v="1"/>
    <n v="0"/>
    <x v="456"/>
    <n v="71"/>
    <n v="33.22"/>
    <n v="249.4"/>
    <n v="96"/>
    <n v="21.2"/>
    <x v="289"/>
    <n v="132"/>
    <n v="10.49"/>
    <n v="12.9"/>
    <n v="2"/>
    <n v="3.48"/>
    <n v="3"/>
    <x v="0"/>
  </r>
  <r>
    <x v="2"/>
    <x v="199"/>
    <x v="1"/>
    <x v="0"/>
    <x v="1"/>
    <n v="0"/>
    <x v="564"/>
    <n v="121"/>
    <n v="30.67"/>
    <n v="228.5"/>
    <n v="111"/>
    <n v="19.420000000000002"/>
    <x v="1221"/>
    <n v="99"/>
    <n v="8.98"/>
    <n v="14.8"/>
    <n v="5"/>
    <n v="4"/>
    <n v="0"/>
    <x v="0"/>
  </r>
  <r>
    <x v="18"/>
    <x v="41"/>
    <x v="1"/>
    <x v="0"/>
    <x v="1"/>
    <n v="0"/>
    <x v="694"/>
    <n v="119"/>
    <n v="24.41"/>
    <n v="238.5"/>
    <n v="119"/>
    <n v="20.27"/>
    <x v="1195"/>
    <n v="89"/>
    <n v="7.81"/>
    <n v="10.9"/>
    <n v="4"/>
    <n v="2.94"/>
    <n v="2"/>
    <x v="0"/>
  </r>
  <r>
    <x v="16"/>
    <x v="72"/>
    <x v="2"/>
    <x v="0"/>
    <x v="1"/>
    <n v="0"/>
    <x v="1141"/>
    <n v="60"/>
    <n v="14.98"/>
    <n v="129.69999999999999"/>
    <n v="108"/>
    <n v="11.02"/>
    <x v="458"/>
    <n v="87"/>
    <n v="7.61"/>
    <n v="13.3"/>
    <n v="4"/>
    <n v="3.59"/>
    <n v="2"/>
    <x v="0"/>
  </r>
  <r>
    <x v="18"/>
    <x v="78"/>
    <x v="0"/>
    <x v="0"/>
    <x v="0"/>
    <n v="30"/>
    <x v="976"/>
    <n v="75"/>
    <n v="43.2"/>
    <n v="200.4"/>
    <n v="116"/>
    <n v="17.03"/>
    <x v="937"/>
    <n v="109"/>
    <n v="8.3699999999999992"/>
    <n v="6.6"/>
    <n v="2"/>
    <n v="1.78"/>
    <n v="2"/>
    <x v="0"/>
  </r>
  <r>
    <x v="36"/>
    <x v="22"/>
    <x v="1"/>
    <x v="0"/>
    <x v="1"/>
    <n v="0"/>
    <x v="749"/>
    <n v="64"/>
    <n v="22.36"/>
    <n v="161.80000000000001"/>
    <n v="124"/>
    <n v="13.75"/>
    <x v="111"/>
    <n v="106"/>
    <n v="7.14"/>
    <n v="14.8"/>
    <n v="5"/>
    <n v="4"/>
    <n v="0"/>
    <x v="0"/>
  </r>
  <r>
    <x v="1"/>
    <x v="85"/>
    <x v="2"/>
    <x v="0"/>
    <x v="1"/>
    <n v="0"/>
    <x v="909"/>
    <n v="104"/>
    <n v="26.66"/>
    <n v="264.7"/>
    <n v="84"/>
    <n v="22.5"/>
    <x v="40"/>
    <n v="112"/>
    <n v="11.21"/>
    <n v="7.4"/>
    <n v="8"/>
    <n v="2"/>
    <n v="0"/>
    <x v="0"/>
  </r>
  <r>
    <x v="46"/>
    <x v="83"/>
    <x v="2"/>
    <x v="0"/>
    <x v="1"/>
    <n v="0"/>
    <x v="1806"/>
    <n v="58"/>
    <n v="33.47"/>
    <n v="137.1"/>
    <n v="91"/>
    <n v="11.65"/>
    <x v="1177"/>
    <n v="101"/>
    <n v="9.75"/>
    <n v="9.8000000000000007"/>
    <n v="3"/>
    <n v="2.65"/>
    <n v="1"/>
    <x v="0"/>
  </r>
  <r>
    <x v="12"/>
    <x v="39"/>
    <x v="0"/>
    <x v="0"/>
    <x v="1"/>
    <n v="0"/>
    <x v="1669"/>
    <n v="140"/>
    <n v="30.26"/>
    <n v="294.60000000000002"/>
    <n v="125"/>
    <n v="25.04"/>
    <x v="37"/>
    <n v="91"/>
    <n v="10.9"/>
    <n v="12"/>
    <n v="6"/>
    <n v="3.24"/>
    <n v="2"/>
    <x v="0"/>
  </r>
  <r>
    <x v="12"/>
    <x v="116"/>
    <x v="2"/>
    <x v="0"/>
    <x v="1"/>
    <n v="0"/>
    <x v="1807"/>
    <n v="105"/>
    <n v="33.29"/>
    <n v="184.5"/>
    <n v="109"/>
    <n v="15.68"/>
    <x v="668"/>
    <n v="128"/>
    <n v="7.74"/>
    <n v="11.8"/>
    <n v="2"/>
    <n v="3.19"/>
    <n v="2"/>
    <x v="0"/>
  </r>
  <r>
    <x v="0"/>
    <x v="112"/>
    <x v="1"/>
    <x v="0"/>
    <x v="0"/>
    <n v="26"/>
    <x v="402"/>
    <n v="120"/>
    <n v="24.02"/>
    <n v="134.6"/>
    <n v="98"/>
    <n v="11.44"/>
    <x v="773"/>
    <n v="94"/>
    <n v="8.82"/>
    <n v="13.3"/>
    <n v="5"/>
    <n v="3.59"/>
    <n v="1"/>
    <x v="0"/>
  </r>
  <r>
    <x v="43"/>
    <x v="171"/>
    <x v="0"/>
    <x v="0"/>
    <x v="0"/>
    <n v="21"/>
    <x v="880"/>
    <n v="67"/>
    <n v="21.34"/>
    <n v="166.7"/>
    <n v="90"/>
    <n v="14.17"/>
    <x v="842"/>
    <n v="97"/>
    <n v="10.220000000000001"/>
    <n v="11"/>
    <n v="1"/>
    <n v="2.97"/>
    <n v="2"/>
    <x v="0"/>
  </r>
  <r>
    <x v="41"/>
    <x v="119"/>
    <x v="2"/>
    <x v="0"/>
    <x v="1"/>
    <n v="0"/>
    <x v="1808"/>
    <n v="117"/>
    <n v="34.090000000000003"/>
    <n v="225.3"/>
    <n v="123"/>
    <n v="19.149999999999999"/>
    <x v="547"/>
    <n v="89"/>
    <n v="6.03"/>
    <n v="6.7"/>
    <n v="5"/>
    <n v="1.81"/>
    <n v="4"/>
    <x v="0"/>
  </r>
  <r>
    <x v="47"/>
    <x v="169"/>
    <x v="1"/>
    <x v="0"/>
    <x v="1"/>
    <n v="0"/>
    <x v="477"/>
    <n v="87"/>
    <n v="34.94"/>
    <n v="208.9"/>
    <n v="67"/>
    <n v="17.760000000000002"/>
    <x v="727"/>
    <n v="69"/>
    <n v="8.1999999999999993"/>
    <n v="5.2"/>
    <n v="3"/>
    <n v="1.4"/>
    <n v="2"/>
    <x v="0"/>
  </r>
  <r>
    <x v="31"/>
    <x v="44"/>
    <x v="0"/>
    <x v="0"/>
    <x v="1"/>
    <n v="0"/>
    <x v="1211"/>
    <n v="116"/>
    <n v="25.86"/>
    <n v="164.3"/>
    <n v="83"/>
    <n v="13.97"/>
    <x v="446"/>
    <n v="98"/>
    <n v="6.43"/>
    <n v="7.6"/>
    <n v="3"/>
    <n v="2.0499999999999998"/>
    <n v="0"/>
    <x v="0"/>
  </r>
  <r>
    <x v="43"/>
    <x v="64"/>
    <x v="0"/>
    <x v="0"/>
    <x v="1"/>
    <n v="0"/>
    <x v="1809"/>
    <n v="113"/>
    <n v="36.81"/>
    <n v="251.8"/>
    <n v="91"/>
    <n v="21.4"/>
    <x v="1300"/>
    <n v="125"/>
    <n v="7.4"/>
    <n v="7.3"/>
    <n v="1"/>
    <n v="1.97"/>
    <n v="3"/>
    <x v="0"/>
  </r>
  <r>
    <x v="28"/>
    <x v="86"/>
    <x v="1"/>
    <x v="0"/>
    <x v="1"/>
    <n v="0"/>
    <x v="24"/>
    <n v="94"/>
    <n v="20.28"/>
    <n v="224"/>
    <n v="81"/>
    <n v="19.04"/>
    <x v="774"/>
    <n v="78"/>
    <n v="7.05"/>
    <n v="12.1"/>
    <n v="6"/>
    <n v="3.27"/>
    <n v="5"/>
    <x v="1"/>
  </r>
  <r>
    <x v="10"/>
    <x v="2"/>
    <x v="0"/>
    <x v="0"/>
    <x v="0"/>
    <n v="25"/>
    <x v="681"/>
    <n v="90"/>
    <n v="19.36"/>
    <n v="257"/>
    <n v="99"/>
    <n v="21.85"/>
    <x v="622"/>
    <n v="98"/>
    <n v="9.65"/>
    <n v="12.9"/>
    <n v="8"/>
    <n v="3.48"/>
    <n v="4"/>
    <x v="1"/>
  </r>
  <r>
    <x v="1"/>
    <x v="128"/>
    <x v="2"/>
    <x v="0"/>
    <x v="1"/>
    <n v="0"/>
    <x v="425"/>
    <n v="130"/>
    <n v="38.86"/>
    <n v="208.4"/>
    <n v="103"/>
    <n v="17.71"/>
    <x v="190"/>
    <n v="118"/>
    <n v="8.7899999999999991"/>
    <n v="11.9"/>
    <n v="7"/>
    <n v="3.21"/>
    <n v="0"/>
    <x v="0"/>
  </r>
  <r>
    <x v="7"/>
    <x v="62"/>
    <x v="0"/>
    <x v="0"/>
    <x v="1"/>
    <n v="0"/>
    <x v="1810"/>
    <n v="116"/>
    <n v="18.11"/>
    <n v="104.8"/>
    <n v="67"/>
    <n v="8.91"/>
    <x v="1528"/>
    <n v="124"/>
    <n v="8.24"/>
    <n v="8.1999999999999993"/>
    <n v="5"/>
    <n v="2.21"/>
    <n v="1"/>
    <x v="0"/>
  </r>
  <r>
    <x v="40"/>
    <x v="26"/>
    <x v="0"/>
    <x v="0"/>
    <x v="1"/>
    <n v="0"/>
    <x v="976"/>
    <n v="112"/>
    <n v="43.2"/>
    <n v="215.9"/>
    <n v="80"/>
    <n v="18.350000000000001"/>
    <x v="981"/>
    <n v="124"/>
    <n v="12.02"/>
    <n v="16.3"/>
    <n v="3"/>
    <n v="4.4000000000000004"/>
    <n v="0"/>
    <x v="1"/>
  </r>
  <r>
    <x v="11"/>
    <x v="147"/>
    <x v="1"/>
    <x v="0"/>
    <x v="0"/>
    <n v="48"/>
    <x v="785"/>
    <n v="83"/>
    <n v="22.78"/>
    <n v="234.3"/>
    <n v="128"/>
    <n v="19.920000000000002"/>
    <x v="321"/>
    <n v="107"/>
    <n v="8.8800000000000008"/>
    <n v="7.8"/>
    <n v="4"/>
    <n v="2.11"/>
    <n v="6"/>
    <x v="1"/>
  </r>
  <r>
    <x v="29"/>
    <x v="9"/>
    <x v="0"/>
    <x v="0"/>
    <x v="0"/>
    <n v="38"/>
    <x v="817"/>
    <n v="84"/>
    <n v="29.92"/>
    <n v="288.2"/>
    <n v="103"/>
    <n v="24.5"/>
    <x v="991"/>
    <n v="86"/>
    <n v="8.02"/>
    <n v="14.8"/>
    <n v="5"/>
    <n v="4"/>
    <n v="2"/>
    <x v="0"/>
  </r>
  <r>
    <x v="1"/>
    <x v="29"/>
    <x v="2"/>
    <x v="0"/>
    <x v="1"/>
    <n v="0"/>
    <x v="471"/>
    <n v="112"/>
    <n v="30.62"/>
    <n v="257.2"/>
    <n v="89"/>
    <n v="21.86"/>
    <x v="1726"/>
    <n v="111"/>
    <n v="5.92"/>
    <n v="11.4"/>
    <n v="7"/>
    <n v="3.08"/>
    <n v="1"/>
    <x v="0"/>
  </r>
  <r>
    <x v="50"/>
    <x v="132"/>
    <x v="0"/>
    <x v="0"/>
    <x v="1"/>
    <n v="0"/>
    <x v="471"/>
    <n v="77"/>
    <n v="30.62"/>
    <n v="235.5"/>
    <n v="98"/>
    <n v="20.02"/>
    <x v="204"/>
    <n v="104"/>
    <n v="7.62"/>
    <n v="11.1"/>
    <n v="2"/>
    <n v="3"/>
    <n v="0"/>
    <x v="0"/>
  </r>
  <r>
    <x v="32"/>
    <x v="96"/>
    <x v="0"/>
    <x v="0"/>
    <x v="1"/>
    <n v="0"/>
    <x v="1747"/>
    <n v="113"/>
    <n v="16.12"/>
    <n v="283.2"/>
    <n v="95"/>
    <n v="24.07"/>
    <x v="1406"/>
    <n v="106"/>
    <n v="9.8699999999999992"/>
    <n v="6.8"/>
    <n v="4"/>
    <n v="1.84"/>
    <n v="1"/>
    <x v="0"/>
  </r>
  <r>
    <x v="13"/>
    <x v="30"/>
    <x v="0"/>
    <x v="0"/>
    <x v="1"/>
    <n v="0"/>
    <x v="594"/>
    <n v="75"/>
    <n v="35.770000000000003"/>
    <n v="205.1"/>
    <n v="108"/>
    <n v="17.43"/>
    <x v="1727"/>
    <n v="129"/>
    <n v="10.37"/>
    <n v="12.5"/>
    <n v="2"/>
    <n v="3.38"/>
    <n v="1"/>
    <x v="0"/>
  </r>
  <r>
    <x v="13"/>
    <x v="108"/>
    <x v="0"/>
    <x v="0"/>
    <x v="1"/>
    <n v="0"/>
    <x v="1811"/>
    <n v="93"/>
    <n v="29.61"/>
    <n v="235"/>
    <n v="101"/>
    <n v="19.98"/>
    <x v="393"/>
    <n v="83"/>
    <n v="11.89"/>
    <n v="9.9"/>
    <n v="7"/>
    <n v="2.67"/>
    <n v="1"/>
    <x v="0"/>
  </r>
  <r>
    <x v="12"/>
    <x v="76"/>
    <x v="1"/>
    <x v="0"/>
    <x v="1"/>
    <n v="0"/>
    <x v="14"/>
    <n v="110"/>
    <n v="32.25"/>
    <n v="142.4"/>
    <n v="116"/>
    <n v="12.1"/>
    <x v="1469"/>
    <n v="79"/>
    <n v="7.88"/>
    <n v="8.5"/>
    <n v="8"/>
    <n v="2.2999999999999998"/>
    <n v="2"/>
    <x v="0"/>
  </r>
  <r>
    <x v="12"/>
    <x v="8"/>
    <x v="1"/>
    <x v="0"/>
    <x v="0"/>
    <n v="19"/>
    <x v="1798"/>
    <n v="96"/>
    <n v="44.03"/>
    <n v="332.3"/>
    <n v="106"/>
    <n v="28.25"/>
    <x v="1563"/>
    <n v="95"/>
    <n v="5.85"/>
    <n v="7.5"/>
    <n v="7"/>
    <n v="2.0299999999999998"/>
    <n v="1"/>
    <x v="0"/>
  </r>
  <r>
    <x v="4"/>
    <x v="143"/>
    <x v="0"/>
    <x v="0"/>
    <x v="0"/>
    <n v="39"/>
    <x v="1812"/>
    <n v="69"/>
    <n v="14.69"/>
    <n v="189.1"/>
    <n v="108"/>
    <n v="16.07"/>
    <x v="1621"/>
    <n v="119"/>
    <n v="10.14"/>
    <n v="4.8"/>
    <n v="4"/>
    <n v="1.3"/>
    <n v="2"/>
    <x v="0"/>
  </r>
  <r>
    <x v="11"/>
    <x v="28"/>
    <x v="1"/>
    <x v="0"/>
    <x v="1"/>
    <n v="0"/>
    <x v="1813"/>
    <n v="120"/>
    <n v="23.27"/>
    <n v="180.6"/>
    <n v="84"/>
    <n v="15.35"/>
    <x v="1186"/>
    <n v="94"/>
    <n v="7.78"/>
    <n v="11.9"/>
    <n v="4"/>
    <n v="3.21"/>
    <n v="4"/>
    <x v="1"/>
  </r>
  <r>
    <x v="30"/>
    <x v="7"/>
    <x v="2"/>
    <x v="0"/>
    <x v="1"/>
    <n v="0"/>
    <x v="527"/>
    <n v="104"/>
    <n v="33.409999999999997"/>
    <n v="175.1"/>
    <n v="111"/>
    <n v="14.88"/>
    <x v="16"/>
    <n v="110"/>
    <n v="9.43"/>
    <n v="14.1"/>
    <n v="4"/>
    <n v="3.81"/>
    <n v="6"/>
    <x v="0"/>
  </r>
  <r>
    <x v="35"/>
    <x v="27"/>
    <x v="0"/>
    <x v="0"/>
    <x v="1"/>
    <n v="0"/>
    <x v="845"/>
    <n v="120"/>
    <n v="37.64"/>
    <n v="249.5"/>
    <n v="78"/>
    <n v="21.21"/>
    <x v="1259"/>
    <n v="68"/>
    <n v="8.64"/>
    <n v="13.6"/>
    <n v="2"/>
    <n v="3.67"/>
    <n v="0"/>
    <x v="0"/>
  </r>
  <r>
    <x v="8"/>
    <x v="171"/>
    <x v="1"/>
    <x v="0"/>
    <x v="1"/>
    <n v="0"/>
    <x v="40"/>
    <n v="139"/>
    <n v="32.619999999999997"/>
    <n v="304.2"/>
    <n v="91"/>
    <n v="25.86"/>
    <x v="1031"/>
    <n v="91"/>
    <n v="8.08"/>
    <n v="11.7"/>
    <n v="4"/>
    <n v="3.16"/>
    <n v="0"/>
    <x v="0"/>
  </r>
  <r>
    <x v="42"/>
    <x v="52"/>
    <x v="0"/>
    <x v="1"/>
    <x v="1"/>
    <n v="0"/>
    <x v="584"/>
    <n v="138"/>
    <n v="29.26"/>
    <n v="165.9"/>
    <n v="93"/>
    <n v="14.1"/>
    <x v="1728"/>
    <n v="81"/>
    <n v="12.56"/>
    <n v="9.1999999999999993"/>
    <n v="6"/>
    <n v="2.48"/>
    <n v="2"/>
    <x v="0"/>
  </r>
  <r>
    <x v="33"/>
    <x v="23"/>
    <x v="0"/>
    <x v="0"/>
    <x v="1"/>
    <n v="0"/>
    <x v="1814"/>
    <n v="104"/>
    <n v="32.28"/>
    <n v="247.4"/>
    <n v="120"/>
    <n v="21.03"/>
    <x v="1107"/>
    <n v="113"/>
    <n v="7.19"/>
    <n v="10.1"/>
    <n v="6"/>
    <n v="2.73"/>
    <n v="1"/>
    <x v="0"/>
  </r>
  <r>
    <x v="13"/>
    <x v="78"/>
    <x v="1"/>
    <x v="0"/>
    <x v="1"/>
    <n v="0"/>
    <x v="1267"/>
    <n v="71"/>
    <n v="25.13"/>
    <n v="182.6"/>
    <n v="103"/>
    <n v="15.52"/>
    <x v="500"/>
    <n v="95"/>
    <n v="11.74"/>
    <n v="6.9"/>
    <n v="3"/>
    <n v="1.86"/>
    <n v="1"/>
    <x v="0"/>
  </r>
  <r>
    <x v="13"/>
    <x v="147"/>
    <x v="2"/>
    <x v="0"/>
    <x v="1"/>
    <n v="0"/>
    <x v="1815"/>
    <n v="68"/>
    <n v="10.63"/>
    <n v="222.2"/>
    <n v="114"/>
    <n v="18.89"/>
    <x v="231"/>
    <n v="96"/>
    <n v="6.41"/>
    <n v="12.5"/>
    <n v="5"/>
    <n v="3.38"/>
    <n v="1"/>
    <x v="0"/>
  </r>
  <r>
    <x v="46"/>
    <x v="212"/>
    <x v="0"/>
    <x v="0"/>
    <x v="1"/>
    <n v="0"/>
    <x v="1781"/>
    <n v="119"/>
    <n v="43.62"/>
    <n v="230.8"/>
    <n v="98"/>
    <n v="19.62"/>
    <x v="177"/>
    <n v="97"/>
    <n v="10.62"/>
    <n v="12.2"/>
    <n v="5"/>
    <n v="3.29"/>
    <n v="1"/>
    <x v="1"/>
  </r>
  <r>
    <x v="27"/>
    <x v="108"/>
    <x v="0"/>
    <x v="0"/>
    <x v="0"/>
    <n v="20"/>
    <x v="576"/>
    <n v="98"/>
    <n v="21.03"/>
    <n v="200.8"/>
    <n v="125"/>
    <n v="17.07"/>
    <x v="330"/>
    <n v="118"/>
    <n v="8.15"/>
    <n v="9.6"/>
    <n v="5"/>
    <n v="2.59"/>
    <n v="1"/>
    <x v="0"/>
  </r>
  <r>
    <x v="44"/>
    <x v="112"/>
    <x v="1"/>
    <x v="0"/>
    <x v="1"/>
    <n v="0"/>
    <x v="1035"/>
    <n v="77"/>
    <n v="19.23"/>
    <n v="294.39999999999998"/>
    <n v="126"/>
    <n v="25.02"/>
    <x v="1729"/>
    <n v="94"/>
    <n v="4.5599999999999996"/>
    <n v="13.4"/>
    <n v="3"/>
    <n v="3.62"/>
    <n v="1"/>
    <x v="0"/>
  </r>
  <r>
    <x v="29"/>
    <x v="60"/>
    <x v="0"/>
    <x v="0"/>
    <x v="0"/>
    <n v="38"/>
    <x v="1289"/>
    <n v="102"/>
    <n v="37.4"/>
    <n v="180.3"/>
    <n v="119"/>
    <n v="15.33"/>
    <x v="1093"/>
    <n v="90"/>
    <n v="6.13"/>
    <n v="10.3"/>
    <n v="2"/>
    <n v="2.78"/>
    <n v="1"/>
    <x v="0"/>
  </r>
  <r>
    <x v="38"/>
    <x v="96"/>
    <x v="0"/>
    <x v="0"/>
    <x v="1"/>
    <n v="0"/>
    <x v="858"/>
    <n v="105"/>
    <n v="25.11"/>
    <n v="215"/>
    <n v="129"/>
    <n v="18.28"/>
    <x v="1730"/>
    <n v="95"/>
    <n v="12.02"/>
    <n v="11"/>
    <n v="3"/>
    <n v="2.97"/>
    <n v="1"/>
    <x v="0"/>
  </r>
  <r>
    <x v="43"/>
    <x v="75"/>
    <x v="0"/>
    <x v="0"/>
    <x v="1"/>
    <n v="0"/>
    <x v="1816"/>
    <n v="106"/>
    <n v="46.22"/>
    <n v="231.9"/>
    <n v="116"/>
    <n v="19.71"/>
    <x v="722"/>
    <n v="110"/>
    <n v="11.12"/>
    <n v="9.3000000000000007"/>
    <n v="3"/>
    <n v="2.5099999999999998"/>
    <n v="1"/>
    <x v="1"/>
  </r>
  <r>
    <x v="50"/>
    <x v="86"/>
    <x v="2"/>
    <x v="0"/>
    <x v="1"/>
    <n v="0"/>
    <x v="1676"/>
    <n v="107"/>
    <n v="33.35"/>
    <n v="103.9"/>
    <n v="104"/>
    <n v="8.83"/>
    <x v="523"/>
    <n v="88"/>
    <n v="9.17"/>
    <n v="13.2"/>
    <n v="4"/>
    <n v="3.56"/>
    <n v="1"/>
    <x v="0"/>
  </r>
  <r>
    <x v="24"/>
    <x v="152"/>
    <x v="0"/>
    <x v="0"/>
    <x v="1"/>
    <n v="0"/>
    <x v="1791"/>
    <n v="92"/>
    <n v="18.920000000000002"/>
    <n v="109.4"/>
    <n v="108"/>
    <n v="9.3000000000000007"/>
    <x v="1731"/>
    <n v="80"/>
    <n v="5.26"/>
    <n v="10.8"/>
    <n v="8"/>
    <n v="2.92"/>
    <n v="1"/>
    <x v="0"/>
  </r>
  <r>
    <x v="5"/>
    <x v="97"/>
    <x v="0"/>
    <x v="0"/>
    <x v="1"/>
    <n v="0"/>
    <x v="695"/>
    <n v="129"/>
    <n v="30.04"/>
    <n v="218.9"/>
    <n v="125"/>
    <n v="18.61"/>
    <x v="429"/>
    <n v="51"/>
    <n v="8.2799999999999994"/>
    <n v="9.1"/>
    <n v="4"/>
    <n v="2.46"/>
    <n v="0"/>
    <x v="0"/>
  </r>
  <r>
    <x v="2"/>
    <x v="43"/>
    <x v="1"/>
    <x v="0"/>
    <x v="1"/>
    <n v="0"/>
    <x v="37"/>
    <n v="91"/>
    <n v="35.92"/>
    <n v="190.9"/>
    <n v="116"/>
    <n v="16.23"/>
    <x v="886"/>
    <n v="134"/>
    <n v="8.2799999999999994"/>
    <n v="6.3"/>
    <n v="4"/>
    <n v="1.7"/>
    <n v="2"/>
    <x v="0"/>
  </r>
  <r>
    <x v="12"/>
    <x v="79"/>
    <x v="0"/>
    <x v="0"/>
    <x v="1"/>
    <n v="0"/>
    <x v="1566"/>
    <n v="98"/>
    <n v="37.229999999999997"/>
    <n v="176.1"/>
    <n v="109"/>
    <n v="14.97"/>
    <x v="48"/>
    <n v="132"/>
    <n v="7.48"/>
    <n v="6.8"/>
    <n v="3"/>
    <n v="1.84"/>
    <n v="2"/>
    <x v="0"/>
  </r>
  <r>
    <x v="48"/>
    <x v="187"/>
    <x v="0"/>
    <x v="0"/>
    <x v="1"/>
    <n v="0"/>
    <x v="413"/>
    <n v="94"/>
    <n v="29.6"/>
    <n v="147.1"/>
    <n v="93"/>
    <n v="12.5"/>
    <x v="1002"/>
    <n v="108"/>
    <n v="9.76"/>
    <n v="16.2"/>
    <n v="3"/>
    <n v="4.37"/>
    <n v="1"/>
    <x v="0"/>
  </r>
  <r>
    <x v="44"/>
    <x v="93"/>
    <x v="0"/>
    <x v="0"/>
    <x v="1"/>
    <n v="0"/>
    <x v="381"/>
    <n v="77"/>
    <n v="21.08"/>
    <n v="222.2"/>
    <n v="95"/>
    <n v="18.89"/>
    <x v="969"/>
    <n v="111"/>
    <n v="6.8"/>
    <n v="13.1"/>
    <n v="2"/>
    <n v="3.54"/>
    <n v="0"/>
    <x v="0"/>
  </r>
  <r>
    <x v="14"/>
    <x v="45"/>
    <x v="0"/>
    <x v="0"/>
    <x v="0"/>
    <n v="38"/>
    <x v="483"/>
    <n v="127"/>
    <n v="29.85"/>
    <n v="260.5"/>
    <n v="118"/>
    <n v="22.14"/>
    <x v="1221"/>
    <n v="109"/>
    <n v="8.98"/>
    <n v="12.3"/>
    <n v="2"/>
    <n v="3.32"/>
    <n v="2"/>
    <x v="0"/>
  </r>
  <r>
    <x v="5"/>
    <x v="180"/>
    <x v="1"/>
    <x v="0"/>
    <x v="0"/>
    <n v="32"/>
    <x v="1286"/>
    <n v="116"/>
    <n v="18.989999999999998"/>
    <n v="133.9"/>
    <n v="93"/>
    <n v="11.38"/>
    <x v="1637"/>
    <n v="76"/>
    <n v="7.94"/>
    <n v="8"/>
    <n v="5"/>
    <n v="2.16"/>
    <n v="1"/>
    <x v="0"/>
  </r>
  <r>
    <x v="26"/>
    <x v="115"/>
    <x v="0"/>
    <x v="0"/>
    <x v="1"/>
    <n v="0"/>
    <x v="1817"/>
    <n v="102"/>
    <n v="6.36"/>
    <n v="182.3"/>
    <n v="115"/>
    <n v="15.5"/>
    <x v="845"/>
    <n v="100"/>
    <n v="8.64"/>
    <n v="8.3000000000000007"/>
    <n v="5"/>
    <n v="2.2400000000000002"/>
    <n v="2"/>
    <x v="0"/>
  </r>
  <r>
    <x v="25"/>
    <x v="9"/>
    <x v="0"/>
    <x v="0"/>
    <x v="1"/>
    <n v="0"/>
    <x v="103"/>
    <n v="112"/>
    <n v="34.24"/>
    <n v="109.6"/>
    <n v="71"/>
    <n v="9.32"/>
    <x v="1496"/>
    <n v="135"/>
    <n v="9.01"/>
    <n v="10.7"/>
    <n v="2"/>
    <n v="2.89"/>
    <n v="1"/>
    <x v="0"/>
  </r>
  <r>
    <x v="23"/>
    <x v="149"/>
    <x v="0"/>
    <x v="0"/>
    <x v="1"/>
    <n v="0"/>
    <x v="777"/>
    <n v="88"/>
    <n v="26.52"/>
    <n v="213.8"/>
    <n v="127"/>
    <n v="18.170000000000002"/>
    <x v="174"/>
    <n v="113"/>
    <n v="11.02"/>
    <n v="11.4"/>
    <n v="9"/>
    <n v="3.08"/>
    <n v="1"/>
    <x v="0"/>
  </r>
  <r>
    <x v="11"/>
    <x v="67"/>
    <x v="1"/>
    <x v="0"/>
    <x v="1"/>
    <n v="0"/>
    <x v="1818"/>
    <n v="103"/>
    <n v="27.69"/>
    <n v="243.6"/>
    <n v="97"/>
    <n v="20.71"/>
    <x v="834"/>
    <n v="111"/>
    <n v="7.76"/>
    <n v="7"/>
    <n v="5"/>
    <n v="1.89"/>
    <n v="4"/>
    <x v="0"/>
  </r>
  <r>
    <x v="10"/>
    <x v="32"/>
    <x v="0"/>
    <x v="0"/>
    <x v="0"/>
    <n v="18"/>
    <x v="1697"/>
    <n v="111"/>
    <n v="35.94"/>
    <n v="150.80000000000001"/>
    <n v="67"/>
    <n v="12.82"/>
    <x v="512"/>
    <n v="87"/>
    <n v="9.74"/>
    <n v="10.5"/>
    <n v="2"/>
    <n v="2.84"/>
    <n v="2"/>
    <x v="0"/>
  </r>
  <r>
    <x v="5"/>
    <x v="65"/>
    <x v="0"/>
    <x v="0"/>
    <x v="1"/>
    <n v="0"/>
    <x v="1044"/>
    <n v="83"/>
    <n v="26.74"/>
    <n v="162.80000000000001"/>
    <n v="75"/>
    <n v="13.84"/>
    <x v="1732"/>
    <n v="101"/>
    <n v="5.04"/>
    <n v="9.6999999999999993"/>
    <n v="4"/>
    <n v="2.62"/>
    <n v="1"/>
    <x v="0"/>
  </r>
  <r>
    <x v="22"/>
    <x v="126"/>
    <x v="2"/>
    <x v="0"/>
    <x v="1"/>
    <n v="0"/>
    <x v="233"/>
    <n v="112"/>
    <n v="29.36"/>
    <n v="244.5"/>
    <n v="83"/>
    <n v="20.78"/>
    <x v="679"/>
    <n v="68"/>
    <n v="10.9"/>
    <n v="4.0999999999999996"/>
    <n v="1"/>
    <n v="1.1100000000000001"/>
    <n v="0"/>
    <x v="0"/>
  </r>
  <r>
    <x v="8"/>
    <x v="16"/>
    <x v="1"/>
    <x v="0"/>
    <x v="1"/>
    <n v="0"/>
    <x v="181"/>
    <n v="87"/>
    <n v="33.42"/>
    <n v="117.7"/>
    <n v="103"/>
    <n v="10"/>
    <x v="1733"/>
    <n v="100"/>
    <n v="5.62"/>
    <n v="11.4"/>
    <n v="3"/>
    <n v="3.08"/>
    <n v="2"/>
    <x v="0"/>
  </r>
  <r>
    <x v="25"/>
    <x v="90"/>
    <x v="1"/>
    <x v="0"/>
    <x v="0"/>
    <n v="43"/>
    <x v="858"/>
    <n v="95"/>
    <n v="25.11"/>
    <n v="259.3"/>
    <n v="108"/>
    <n v="22.04"/>
    <x v="1734"/>
    <n v="106"/>
    <n v="10.67"/>
    <n v="8.9"/>
    <n v="8"/>
    <n v="2.4"/>
    <n v="3"/>
    <x v="0"/>
  </r>
  <r>
    <x v="9"/>
    <x v="82"/>
    <x v="1"/>
    <x v="1"/>
    <x v="1"/>
    <n v="0"/>
    <x v="1190"/>
    <n v="105"/>
    <n v="33.590000000000003"/>
    <n v="177.5"/>
    <n v="96"/>
    <n v="15.09"/>
    <x v="1735"/>
    <n v="100"/>
    <n v="5.71"/>
    <n v="9.1999999999999993"/>
    <n v="1"/>
    <n v="2.48"/>
    <n v="3"/>
    <x v="1"/>
  </r>
  <r>
    <x v="49"/>
    <x v="137"/>
    <x v="2"/>
    <x v="0"/>
    <x v="0"/>
    <n v="18"/>
    <x v="429"/>
    <n v="74"/>
    <n v="31.74"/>
    <n v="220"/>
    <n v="77"/>
    <n v="18.7"/>
    <x v="1054"/>
    <n v="137"/>
    <n v="10.11"/>
    <n v="12"/>
    <n v="4"/>
    <n v="3.24"/>
    <n v="1"/>
    <x v="0"/>
  </r>
  <r>
    <x v="18"/>
    <x v="47"/>
    <x v="1"/>
    <x v="0"/>
    <x v="0"/>
    <n v="39"/>
    <x v="623"/>
    <n v="104"/>
    <n v="33.75"/>
    <n v="163.1"/>
    <n v="107"/>
    <n v="13.86"/>
    <x v="173"/>
    <n v="125"/>
    <n v="9.5500000000000007"/>
    <n v="10.8"/>
    <n v="2"/>
    <n v="2.92"/>
    <n v="1"/>
    <x v="0"/>
  </r>
  <r>
    <x v="34"/>
    <x v="48"/>
    <x v="1"/>
    <x v="0"/>
    <x v="1"/>
    <n v="0"/>
    <x v="1577"/>
    <n v="133"/>
    <n v="27.39"/>
    <n v="205.3"/>
    <n v="95"/>
    <n v="17.45"/>
    <x v="1736"/>
    <n v="93"/>
    <n v="2.71"/>
    <n v="12.2"/>
    <n v="2"/>
    <n v="3.29"/>
    <n v="2"/>
    <x v="0"/>
  </r>
  <r>
    <x v="25"/>
    <x v="11"/>
    <x v="0"/>
    <x v="0"/>
    <x v="0"/>
    <n v="27"/>
    <x v="1038"/>
    <n v="76"/>
    <n v="32.44"/>
    <n v="177.5"/>
    <n v="104"/>
    <n v="15.09"/>
    <x v="121"/>
    <n v="95"/>
    <n v="10.23"/>
    <n v="5.9"/>
    <n v="1"/>
    <n v="1.59"/>
    <n v="2"/>
    <x v="0"/>
  </r>
  <r>
    <x v="14"/>
    <x v="150"/>
    <x v="0"/>
    <x v="0"/>
    <x v="1"/>
    <n v="0"/>
    <x v="1590"/>
    <n v="100"/>
    <n v="33.18"/>
    <n v="179.8"/>
    <n v="95"/>
    <n v="15.28"/>
    <x v="1737"/>
    <n v="115"/>
    <n v="13.42"/>
    <n v="11.5"/>
    <n v="4"/>
    <n v="3.11"/>
    <n v="1"/>
    <x v="0"/>
  </r>
  <r>
    <x v="1"/>
    <x v="161"/>
    <x v="2"/>
    <x v="0"/>
    <x v="1"/>
    <n v="0"/>
    <x v="1608"/>
    <n v="123"/>
    <n v="49.39"/>
    <n v="253"/>
    <n v="77"/>
    <n v="21.51"/>
    <x v="1521"/>
    <n v="96"/>
    <n v="7.17"/>
    <n v="11.3"/>
    <n v="5"/>
    <n v="3.05"/>
    <n v="2"/>
    <x v="1"/>
  </r>
  <r>
    <x v="41"/>
    <x v="55"/>
    <x v="0"/>
    <x v="0"/>
    <x v="0"/>
    <n v="23"/>
    <x v="1587"/>
    <n v="103"/>
    <n v="28.08"/>
    <n v="193.9"/>
    <n v="78"/>
    <n v="16.48"/>
    <x v="138"/>
    <n v="90"/>
    <n v="7.69"/>
    <n v="11.8"/>
    <n v="2"/>
    <n v="3.19"/>
    <n v="1"/>
    <x v="0"/>
  </r>
  <r>
    <x v="26"/>
    <x v="11"/>
    <x v="0"/>
    <x v="0"/>
    <x v="1"/>
    <n v="0"/>
    <x v="343"/>
    <n v="101"/>
    <n v="33.81"/>
    <n v="209.7"/>
    <n v="91"/>
    <n v="17.82"/>
    <x v="1738"/>
    <n v="55"/>
    <n v="6.54"/>
    <n v="11.4"/>
    <n v="4"/>
    <n v="3.08"/>
    <n v="1"/>
    <x v="0"/>
  </r>
  <r>
    <x v="29"/>
    <x v="35"/>
    <x v="1"/>
    <x v="0"/>
    <x v="1"/>
    <n v="0"/>
    <x v="265"/>
    <n v="91"/>
    <n v="28.76"/>
    <n v="224.6"/>
    <n v="122"/>
    <n v="19.09"/>
    <x v="1739"/>
    <n v="115"/>
    <n v="4.8600000000000003"/>
    <n v="13"/>
    <n v="5"/>
    <n v="3.51"/>
    <n v="1"/>
    <x v="0"/>
  </r>
  <r>
    <x v="29"/>
    <x v="85"/>
    <x v="0"/>
    <x v="0"/>
    <x v="1"/>
    <n v="0"/>
    <x v="1819"/>
    <n v="76"/>
    <n v="46.84"/>
    <n v="225.8"/>
    <n v="82"/>
    <n v="19.190000000000001"/>
    <x v="1740"/>
    <n v="87"/>
    <n v="14.73"/>
    <n v="4.8"/>
    <n v="2"/>
    <n v="1.3"/>
    <n v="3"/>
    <x v="1"/>
  </r>
  <r>
    <x v="20"/>
    <x v="60"/>
    <x v="1"/>
    <x v="0"/>
    <x v="1"/>
    <n v="0"/>
    <x v="1752"/>
    <n v="119"/>
    <n v="38.520000000000003"/>
    <n v="199.8"/>
    <n v="111"/>
    <n v="16.98"/>
    <x v="314"/>
    <n v="141"/>
    <n v="9.8699999999999992"/>
    <n v="11.7"/>
    <n v="2"/>
    <n v="3.16"/>
    <n v="3"/>
    <x v="0"/>
  </r>
  <r>
    <x v="48"/>
    <x v="105"/>
    <x v="0"/>
    <x v="0"/>
    <x v="1"/>
    <n v="0"/>
    <x v="1621"/>
    <n v="130"/>
    <n v="26.89"/>
    <n v="234.6"/>
    <n v="91"/>
    <n v="19.940000000000001"/>
    <x v="558"/>
    <n v="117"/>
    <n v="13.1"/>
    <n v="12.9"/>
    <n v="3"/>
    <n v="3.48"/>
    <n v="2"/>
    <x v="0"/>
  </r>
  <r>
    <x v="3"/>
    <x v="11"/>
    <x v="0"/>
    <x v="0"/>
    <x v="1"/>
    <n v="0"/>
    <x v="809"/>
    <n v="85"/>
    <n v="31.69"/>
    <n v="173.4"/>
    <n v="100"/>
    <n v="14.74"/>
    <x v="358"/>
    <n v="73"/>
    <n v="13.26"/>
    <n v="9.1"/>
    <n v="5"/>
    <n v="2.46"/>
    <n v="1"/>
    <x v="0"/>
  </r>
  <r>
    <x v="32"/>
    <x v="36"/>
    <x v="1"/>
    <x v="0"/>
    <x v="1"/>
    <n v="0"/>
    <x v="1075"/>
    <n v="94"/>
    <n v="28.19"/>
    <n v="192.8"/>
    <n v="135"/>
    <n v="16.39"/>
    <x v="90"/>
    <n v="64"/>
    <n v="11.15"/>
    <n v="12.4"/>
    <n v="7"/>
    <n v="3.35"/>
    <n v="3"/>
    <x v="0"/>
  </r>
  <r>
    <x v="48"/>
    <x v="75"/>
    <x v="2"/>
    <x v="0"/>
    <x v="1"/>
    <n v="0"/>
    <x v="879"/>
    <n v="127"/>
    <n v="24.34"/>
    <n v="103"/>
    <n v="89"/>
    <n v="8.76"/>
    <x v="1152"/>
    <n v="94"/>
    <n v="10.51"/>
    <n v="12.7"/>
    <n v="3"/>
    <n v="3.43"/>
    <n v="2"/>
    <x v="0"/>
  </r>
  <r>
    <x v="24"/>
    <x v="74"/>
    <x v="2"/>
    <x v="0"/>
    <x v="1"/>
    <n v="0"/>
    <x v="1694"/>
    <n v="107"/>
    <n v="40.56"/>
    <n v="178"/>
    <n v="85"/>
    <n v="15.13"/>
    <x v="9"/>
    <n v="124"/>
    <n v="8.82"/>
    <n v="6.2"/>
    <n v="4"/>
    <n v="1.67"/>
    <n v="1"/>
    <x v="0"/>
  </r>
  <r>
    <x v="42"/>
    <x v="79"/>
    <x v="1"/>
    <x v="1"/>
    <x v="1"/>
    <n v="0"/>
    <x v="1324"/>
    <n v="63"/>
    <n v="19.21"/>
    <n v="187"/>
    <n v="131"/>
    <n v="15.9"/>
    <x v="686"/>
    <n v="61"/>
    <n v="6.61"/>
    <n v="10.9"/>
    <n v="7"/>
    <n v="2.94"/>
    <n v="1"/>
    <x v="0"/>
  </r>
  <r>
    <x v="28"/>
    <x v="43"/>
    <x v="1"/>
    <x v="0"/>
    <x v="1"/>
    <n v="0"/>
    <x v="1181"/>
    <n v="74"/>
    <n v="25.43"/>
    <n v="167.9"/>
    <n v="92"/>
    <n v="14.27"/>
    <x v="76"/>
    <n v="100"/>
    <n v="7.83"/>
    <n v="16.399999999999999"/>
    <n v="7"/>
    <n v="4.43"/>
    <n v="0"/>
    <x v="0"/>
  </r>
  <r>
    <x v="12"/>
    <x v="11"/>
    <x v="0"/>
    <x v="0"/>
    <x v="1"/>
    <n v="0"/>
    <x v="1820"/>
    <n v="80"/>
    <n v="39.44"/>
    <n v="126.1"/>
    <n v="94"/>
    <n v="10.72"/>
    <x v="72"/>
    <n v="117"/>
    <n v="4.93"/>
    <n v="12"/>
    <n v="6"/>
    <n v="3.24"/>
    <n v="1"/>
    <x v="0"/>
  </r>
  <r>
    <x v="11"/>
    <x v="23"/>
    <x v="0"/>
    <x v="0"/>
    <x v="1"/>
    <n v="0"/>
    <x v="1821"/>
    <n v="94"/>
    <n v="28.42"/>
    <n v="218.1"/>
    <n v="121"/>
    <n v="18.54"/>
    <x v="1741"/>
    <n v="109"/>
    <n v="14.09"/>
    <n v="7.8"/>
    <n v="5"/>
    <n v="2.11"/>
    <n v="3"/>
    <x v="0"/>
  </r>
  <r>
    <x v="22"/>
    <x v="4"/>
    <x v="0"/>
    <x v="0"/>
    <x v="1"/>
    <n v="0"/>
    <x v="1348"/>
    <n v="87"/>
    <n v="27.61"/>
    <n v="285.2"/>
    <n v="104"/>
    <n v="24.24"/>
    <x v="1742"/>
    <n v="125"/>
    <n v="5.28"/>
    <n v="5.8"/>
    <n v="5"/>
    <n v="1.57"/>
    <n v="2"/>
    <x v="0"/>
  </r>
  <r>
    <x v="46"/>
    <x v="129"/>
    <x v="2"/>
    <x v="0"/>
    <x v="1"/>
    <n v="0"/>
    <x v="545"/>
    <n v="89"/>
    <n v="32.229999999999997"/>
    <n v="251.6"/>
    <n v="116"/>
    <n v="21.39"/>
    <x v="1346"/>
    <n v="105"/>
    <n v="10.39"/>
    <n v="5.4"/>
    <n v="8"/>
    <n v="1.46"/>
    <n v="3"/>
    <x v="0"/>
  </r>
  <r>
    <x v="49"/>
    <x v="70"/>
    <x v="0"/>
    <x v="0"/>
    <x v="0"/>
    <n v="24"/>
    <x v="1487"/>
    <n v="97"/>
    <n v="42.09"/>
    <n v="199.7"/>
    <n v="106"/>
    <n v="16.97"/>
    <x v="1456"/>
    <n v="91"/>
    <n v="9.8000000000000007"/>
    <n v="12.1"/>
    <n v="6"/>
    <n v="3.27"/>
    <n v="1"/>
    <x v="0"/>
  </r>
  <r>
    <x v="20"/>
    <x v="37"/>
    <x v="2"/>
    <x v="0"/>
    <x v="1"/>
    <n v="0"/>
    <x v="542"/>
    <n v="108"/>
    <n v="30.5"/>
    <n v="263.2"/>
    <n v="74"/>
    <n v="22.37"/>
    <x v="1019"/>
    <n v="78"/>
    <n v="6"/>
    <n v="13.4"/>
    <n v="7"/>
    <n v="3.62"/>
    <n v="2"/>
    <x v="0"/>
  </r>
  <r>
    <x v="8"/>
    <x v="124"/>
    <x v="2"/>
    <x v="0"/>
    <x v="1"/>
    <n v="0"/>
    <x v="1738"/>
    <n v="68"/>
    <n v="41.67"/>
    <n v="195.8"/>
    <n v="100"/>
    <n v="16.64"/>
    <x v="370"/>
    <n v="80"/>
    <n v="10.99"/>
    <n v="11.5"/>
    <n v="4"/>
    <n v="3.11"/>
    <n v="2"/>
    <x v="0"/>
  </r>
  <r>
    <x v="42"/>
    <x v="4"/>
    <x v="1"/>
    <x v="0"/>
    <x v="0"/>
    <n v="12"/>
    <x v="595"/>
    <n v="56"/>
    <n v="21.62"/>
    <n v="241.6"/>
    <n v="114"/>
    <n v="20.54"/>
    <x v="1283"/>
    <n v="84"/>
    <n v="7.95"/>
    <n v="13.2"/>
    <n v="3"/>
    <n v="3.56"/>
    <n v="3"/>
    <x v="0"/>
  </r>
  <r>
    <x v="42"/>
    <x v="107"/>
    <x v="0"/>
    <x v="0"/>
    <x v="1"/>
    <n v="0"/>
    <x v="1720"/>
    <n v="80"/>
    <n v="24.26"/>
    <n v="205.4"/>
    <n v="135"/>
    <n v="17.46"/>
    <x v="702"/>
    <n v="87"/>
    <n v="10.26"/>
    <n v="12"/>
    <n v="11"/>
    <n v="3.24"/>
    <n v="2"/>
    <x v="0"/>
  </r>
  <r>
    <x v="26"/>
    <x v="185"/>
    <x v="2"/>
    <x v="0"/>
    <x v="1"/>
    <n v="0"/>
    <x v="1706"/>
    <n v="97"/>
    <n v="16.07"/>
    <n v="178.2"/>
    <n v="127"/>
    <n v="15.15"/>
    <x v="628"/>
    <n v="99"/>
    <n v="10.36"/>
    <n v="9.1999999999999993"/>
    <n v="3"/>
    <n v="2.48"/>
    <n v="2"/>
    <x v="0"/>
  </r>
  <r>
    <x v="29"/>
    <x v="76"/>
    <x v="2"/>
    <x v="0"/>
    <x v="1"/>
    <n v="0"/>
    <x v="555"/>
    <n v="115"/>
    <n v="41.09"/>
    <n v="141.5"/>
    <n v="96"/>
    <n v="12.03"/>
    <x v="1327"/>
    <n v="94"/>
    <n v="7.68"/>
    <n v="4.5"/>
    <n v="5"/>
    <n v="1.22"/>
    <n v="2"/>
    <x v="0"/>
  </r>
  <r>
    <x v="16"/>
    <x v="9"/>
    <x v="0"/>
    <x v="1"/>
    <x v="1"/>
    <n v="0"/>
    <x v="1822"/>
    <n v="134"/>
    <n v="45.48"/>
    <n v="242.5"/>
    <n v="110"/>
    <n v="20.61"/>
    <x v="568"/>
    <n v="108"/>
    <n v="10.039999999999999"/>
    <n v="8.3000000000000007"/>
    <n v="4"/>
    <n v="2.2400000000000002"/>
    <n v="3"/>
    <x v="1"/>
  </r>
  <r>
    <x v="43"/>
    <x v="154"/>
    <x v="1"/>
    <x v="0"/>
    <x v="1"/>
    <n v="0"/>
    <x v="1823"/>
    <n v="143"/>
    <n v="49.32"/>
    <n v="245.7"/>
    <n v="97"/>
    <n v="20.88"/>
    <x v="1272"/>
    <n v="80"/>
    <n v="6.61"/>
    <n v="7.4"/>
    <n v="4"/>
    <n v="2"/>
    <n v="2"/>
    <x v="1"/>
  </r>
  <r>
    <x v="19"/>
    <x v="116"/>
    <x v="0"/>
    <x v="0"/>
    <x v="0"/>
    <n v="24"/>
    <x v="1824"/>
    <n v="103"/>
    <n v="40.89"/>
    <n v="280.5"/>
    <n v="78"/>
    <n v="23.84"/>
    <x v="481"/>
    <n v="69"/>
    <n v="9.58"/>
    <n v="10.4"/>
    <n v="5"/>
    <n v="2.81"/>
    <n v="2"/>
    <x v="0"/>
  </r>
  <r>
    <x v="32"/>
    <x v="93"/>
    <x v="0"/>
    <x v="0"/>
    <x v="1"/>
    <n v="0"/>
    <x v="1825"/>
    <n v="104"/>
    <n v="48.37"/>
    <n v="88.6"/>
    <n v="71"/>
    <n v="7.53"/>
    <x v="1115"/>
    <n v="93"/>
    <n v="7.71"/>
    <n v="12.5"/>
    <n v="4"/>
    <n v="3.38"/>
    <n v="1"/>
    <x v="0"/>
  </r>
  <r>
    <x v="19"/>
    <x v="34"/>
    <x v="0"/>
    <x v="0"/>
    <x v="1"/>
    <n v="0"/>
    <x v="1024"/>
    <n v="85"/>
    <n v="22.39"/>
    <n v="239.6"/>
    <n v="118"/>
    <n v="20.37"/>
    <x v="1312"/>
    <n v="77"/>
    <n v="10.58"/>
    <n v="8.9"/>
    <n v="3"/>
    <n v="2.4"/>
    <n v="1"/>
    <x v="0"/>
  </r>
  <r>
    <x v="18"/>
    <x v="200"/>
    <x v="0"/>
    <x v="0"/>
    <x v="0"/>
    <n v="31"/>
    <x v="1421"/>
    <n v="126"/>
    <n v="36.020000000000003"/>
    <n v="224.3"/>
    <n v="125"/>
    <n v="19.07"/>
    <x v="1287"/>
    <n v="125"/>
    <n v="10.18"/>
    <n v="13.8"/>
    <n v="2"/>
    <n v="3.73"/>
    <n v="1"/>
    <x v="0"/>
  </r>
  <r>
    <x v="15"/>
    <x v="214"/>
    <x v="0"/>
    <x v="0"/>
    <x v="1"/>
    <n v="0"/>
    <x v="1200"/>
    <n v="88"/>
    <n v="28.71"/>
    <n v="235.8"/>
    <n v="98"/>
    <n v="20.04"/>
    <x v="1078"/>
    <n v="108"/>
    <n v="12.29"/>
    <n v="14.6"/>
    <n v="3"/>
    <n v="3.94"/>
    <n v="3"/>
    <x v="0"/>
  </r>
  <r>
    <x v="5"/>
    <x v="114"/>
    <x v="0"/>
    <x v="1"/>
    <x v="1"/>
    <n v="0"/>
    <x v="1252"/>
    <n v="126"/>
    <n v="39.19"/>
    <n v="184.7"/>
    <n v="128"/>
    <n v="15.7"/>
    <x v="1118"/>
    <n v="152"/>
    <n v="7.16"/>
    <n v="10.6"/>
    <n v="3"/>
    <n v="2.86"/>
    <n v="1"/>
    <x v="0"/>
  </r>
  <r>
    <x v="15"/>
    <x v="25"/>
    <x v="2"/>
    <x v="0"/>
    <x v="1"/>
    <n v="0"/>
    <x v="1258"/>
    <n v="77"/>
    <n v="33.24"/>
    <n v="156.30000000000001"/>
    <n v="108"/>
    <n v="13.29"/>
    <x v="591"/>
    <n v="133"/>
    <n v="9.8000000000000007"/>
    <n v="7.3"/>
    <n v="2"/>
    <n v="1.97"/>
    <n v="1"/>
    <x v="0"/>
  </r>
  <r>
    <x v="26"/>
    <x v="120"/>
    <x v="0"/>
    <x v="0"/>
    <x v="1"/>
    <n v="0"/>
    <x v="1826"/>
    <n v="101"/>
    <n v="19.09"/>
    <n v="204.8"/>
    <n v="140"/>
    <n v="17.41"/>
    <x v="1011"/>
    <n v="118"/>
    <n v="6.35"/>
    <n v="13.3"/>
    <n v="2"/>
    <n v="3.59"/>
    <n v="1"/>
    <x v="0"/>
  </r>
  <r>
    <x v="47"/>
    <x v="98"/>
    <x v="0"/>
    <x v="0"/>
    <x v="1"/>
    <n v="0"/>
    <x v="1677"/>
    <n v="107"/>
    <n v="17.61"/>
    <n v="82"/>
    <n v="149"/>
    <n v="6.97"/>
    <x v="386"/>
    <n v="103"/>
    <n v="7.63"/>
    <n v="6.6"/>
    <n v="6"/>
    <n v="1.78"/>
    <n v="0"/>
    <x v="0"/>
  </r>
  <r>
    <x v="44"/>
    <x v="27"/>
    <x v="0"/>
    <x v="0"/>
    <x v="1"/>
    <n v="0"/>
    <x v="420"/>
    <n v="80"/>
    <n v="20.66"/>
    <n v="220.1"/>
    <n v="97"/>
    <n v="18.71"/>
    <x v="1031"/>
    <n v="94"/>
    <n v="8.08"/>
    <n v="10.4"/>
    <n v="5"/>
    <n v="2.81"/>
    <n v="1"/>
    <x v="0"/>
  </r>
  <r>
    <x v="18"/>
    <x v="16"/>
    <x v="0"/>
    <x v="0"/>
    <x v="1"/>
    <n v="0"/>
    <x v="1012"/>
    <n v="116"/>
    <n v="29.89"/>
    <n v="156.19999999999999"/>
    <n v="125"/>
    <n v="13.28"/>
    <x v="459"/>
    <n v="106"/>
    <n v="10.68"/>
    <n v="5"/>
    <n v="4"/>
    <n v="1.35"/>
    <n v="0"/>
    <x v="0"/>
  </r>
  <r>
    <x v="28"/>
    <x v="139"/>
    <x v="0"/>
    <x v="0"/>
    <x v="1"/>
    <n v="0"/>
    <x v="201"/>
    <n v="98"/>
    <n v="28.2"/>
    <n v="161.9"/>
    <n v="110"/>
    <n v="13.76"/>
    <x v="71"/>
    <n v="120"/>
    <n v="9.4"/>
    <n v="11.2"/>
    <n v="11"/>
    <n v="3.02"/>
    <n v="2"/>
    <x v="0"/>
  </r>
  <r>
    <x v="27"/>
    <x v="66"/>
    <x v="1"/>
    <x v="0"/>
    <x v="1"/>
    <n v="0"/>
    <x v="667"/>
    <n v="86"/>
    <n v="25.84"/>
    <n v="162.80000000000001"/>
    <n v="61"/>
    <n v="13.84"/>
    <x v="956"/>
    <n v="98"/>
    <n v="7.29"/>
    <n v="9.3000000000000007"/>
    <n v="3"/>
    <n v="2.5099999999999998"/>
    <n v="1"/>
    <x v="0"/>
  </r>
  <r>
    <x v="31"/>
    <x v="94"/>
    <x v="1"/>
    <x v="0"/>
    <x v="1"/>
    <n v="0"/>
    <x v="1303"/>
    <n v="99"/>
    <n v="24.96"/>
    <n v="190.5"/>
    <n v="101"/>
    <n v="16.190000000000001"/>
    <x v="1743"/>
    <n v="68"/>
    <n v="6.57"/>
    <n v="9.3000000000000007"/>
    <n v="2"/>
    <n v="2.5099999999999998"/>
    <n v="0"/>
    <x v="0"/>
  </r>
  <r>
    <x v="4"/>
    <x v="141"/>
    <x v="2"/>
    <x v="0"/>
    <x v="1"/>
    <n v="0"/>
    <x v="997"/>
    <n v="114"/>
    <n v="34.32"/>
    <n v="181.7"/>
    <n v="97"/>
    <n v="15.44"/>
    <x v="539"/>
    <n v="122"/>
    <n v="8.3000000000000007"/>
    <n v="12.1"/>
    <n v="10"/>
    <n v="3.27"/>
    <n v="0"/>
    <x v="0"/>
  </r>
  <r>
    <x v="19"/>
    <x v="115"/>
    <x v="1"/>
    <x v="0"/>
    <x v="1"/>
    <n v="0"/>
    <x v="1827"/>
    <n v="95"/>
    <n v="20.64"/>
    <n v="230.9"/>
    <n v="81"/>
    <n v="19.63"/>
    <x v="863"/>
    <n v="103"/>
    <n v="7.36"/>
    <n v="13.8"/>
    <n v="4"/>
    <n v="3.73"/>
    <n v="2"/>
    <x v="0"/>
  </r>
  <r>
    <x v="25"/>
    <x v="62"/>
    <x v="0"/>
    <x v="0"/>
    <x v="0"/>
    <n v="34"/>
    <x v="1"/>
    <n v="96"/>
    <n v="41.38"/>
    <n v="102.3"/>
    <n v="115"/>
    <n v="8.6999999999999993"/>
    <x v="591"/>
    <n v="95"/>
    <n v="9.8000000000000007"/>
    <n v="12.2"/>
    <n v="3"/>
    <n v="3.29"/>
    <n v="1"/>
    <x v="0"/>
  </r>
  <r>
    <x v="26"/>
    <x v="43"/>
    <x v="1"/>
    <x v="0"/>
    <x v="1"/>
    <n v="0"/>
    <x v="935"/>
    <n v="101"/>
    <n v="25.91"/>
    <n v="191"/>
    <n v="90"/>
    <n v="16.239999999999998"/>
    <x v="1335"/>
    <n v="96"/>
    <n v="6.44"/>
    <n v="11.1"/>
    <n v="9"/>
    <n v="3"/>
    <n v="0"/>
    <x v="0"/>
  </r>
  <r>
    <x v="8"/>
    <x v="137"/>
    <x v="0"/>
    <x v="0"/>
    <x v="1"/>
    <n v="0"/>
    <x v="942"/>
    <n v="112"/>
    <n v="23.75"/>
    <n v="226.8"/>
    <n v="62"/>
    <n v="19.28"/>
    <x v="672"/>
    <n v="65"/>
    <n v="7.58"/>
    <n v="15.1"/>
    <n v="7"/>
    <n v="4.08"/>
    <n v="1"/>
    <x v="0"/>
  </r>
  <r>
    <x v="6"/>
    <x v="190"/>
    <x v="2"/>
    <x v="0"/>
    <x v="1"/>
    <n v="0"/>
    <x v="66"/>
    <n v="83"/>
    <n v="28.93"/>
    <n v="137.19999999999999"/>
    <n v="123"/>
    <n v="11.66"/>
    <x v="962"/>
    <n v="67"/>
    <n v="8.4600000000000009"/>
    <n v="11.1"/>
    <n v="7"/>
    <n v="3"/>
    <n v="2"/>
    <x v="0"/>
  </r>
  <r>
    <x v="49"/>
    <x v="91"/>
    <x v="2"/>
    <x v="0"/>
    <x v="1"/>
    <n v="0"/>
    <x v="1076"/>
    <n v="111"/>
    <n v="24.5"/>
    <n v="224.8"/>
    <n v="89"/>
    <n v="19.11"/>
    <x v="1313"/>
    <n v="110"/>
    <n v="5.98"/>
    <n v="13.6"/>
    <n v="3"/>
    <n v="3.67"/>
    <n v="4"/>
    <x v="1"/>
  </r>
  <r>
    <x v="35"/>
    <x v="139"/>
    <x v="0"/>
    <x v="0"/>
    <x v="1"/>
    <n v="0"/>
    <x v="1615"/>
    <n v="85"/>
    <n v="21.91"/>
    <n v="201.4"/>
    <n v="93"/>
    <n v="17.12"/>
    <x v="1744"/>
    <n v="103"/>
    <n v="12.39"/>
    <n v="11.1"/>
    <n v="3"/>
    <n v="3"/>
    <n v="1"/>
    <x v="0"/>
  </r>
  <r>
    <x v="7"/>
    <x v="69"/>
    <x v="2"/>
    <x v="0"/>
    <x v="1"/>
    <n v="0"/>
    <x v="1828"/>
    <n v="107"/>
    <n v="1.1200000000000001"/>
    <n v="359.3"/>
    <n v="142"/>
    <n v="30.54"/>
    <x v="100"/>
    <n v="131"/>
    <n v="11.36"/>
    <n v="5.6"/>
    <n v="3"/>
    <n v="1.51"/>
    <n v="0"/>
    <x v="0"/>
  </r>
  <r>
    <x v="24"/>
    <x v="64"/>
    <x v="0"/>
    <x v="0"/>
    <x v="1"/>
    <n v="0"/>
    <x v="1829"/>
    <n v="97"/>
    <n v="16.03"/>
    <n v="181.5"/>
    <n v="91"/>
    <n v="15.43"/>
    <x v="1637"/>
    <n v="149"/>
    <n v="7.94"/>
    <n v="9.6"/>
    <n v="4"/>
    <n v="2.59"/>
    <n v="1"/>
    <x v="0"/>
  </r>
  <r>
    <x v="30"/>
    <x v="129"/>
    <x v="0"/>
    <x v="0"/>
    <x v="0"/>
    <n v="17"/>
    <x v="1247"/>
    <n v="122"/>
    <n v="39.22"/>
    <n v="207.1"/>
    <n v="85"/>
    <n v="17.600000000000001"/>
    <x v="71"/>
    <n v="73"/>
    <n v="9.4"/>
    <n v="9.1999999999999993"/>
    <n v="1"/>
    <n v="2.48"/>
    <n v="3"/>
    <x v="0"/>
  </r>
  <r>
    <x v="42"/>
    <x v="19"/>
    <x v="0"/>
    <x v="1"/>
    <x v="1"/>
    <n v="0"/>
    <x v="1318"/>
    <n v="70"/>
    <n v="24.53"/>
    <n v="231.5"/>
    <n v="125"/>
    <n v="19.68"/>
    <x v="674"/>
    <n v="137"/>
    <n v="13.69"/>
    <n v="7"/>
    <n v="2"/>
    <n v="1.89"/>
    <n v="1"/>
    <x v="1"/>
  </r>
  <r>
    <x v="0"/>
    <x v="65"/>
    <x v="0"/>
    <x v="0"/>
    <x v="0"/>
    <n v="30"/>
    <x v="1598"/>
    <n v="124"/>
    <n v="21.42"/>
    <n v="202.4"/>
    <n v="84"/>
    <n v="17.2"/>
    <x v="794"/>
    <n v="99"/>
    <n v="8.39"/>
    <n v="8.6"/>
    <n v="1"/>
    <n v="2.3199999999999998"/>
    <n v="1"/>
    <x v="0"/>
  </r>
  <r>
    <x v="44"/>
    <x v="14"/>
    <x v="2"/>
    <x v="0"/>
    <x v="1"/>
    <n v="0"/>
    <x v="208"/>
    <n v="98"/>
    <n v="24.36"/>
    <n v="309.10000000000002"/>
    <n v="101"/>
    <n v="26.27"/>
    <x v="1412"/>
    <n v="122"/>
    <n v="9.33"/>
    <n v="11.4"/>
    <n v="3"/>
    <n v="3.08"/>
    <n v="2"/>
    <x v="0"/>
  </r>
  <r>
    <x v="44"/>
    <x v="11"/>
    <x v="2"/>
    <x v="0"/>
    <x v="1"/>
    <n v="0"/>
    <x v="1830"/>
    <n v="81"/>
    <n v="14.96"/>
    <n v="145.9"/>
    <n v="109"/>
    <n v="12.4"/>
    <x v="922"/>
    <n v="90"/>
    <n v="10.7"/>
    <n v="9.8000000000000007"/>
    <n v="2"/>
    <n v="2.65"/>
    <n v="2"/>
    <x v="0"/>
  </r>
  <r>
    <x v="4"/>
    <x v="64"/>
    <x v="1"/>
    <x v="0"/>
    <x v="1"/>
    <n v="0"/>
    <x v="250"/>
    <n v="139"/>
    <n v="20.57"/>
    <n v="270.39999999999998"/>
    <n v="121"/>
    <n v="22.98"/>
    <x v="1640"/>
    <n v="90"/>
    <n v="6.35"/>
    <n v="5.3"/>
    <n v="8"/>
    <n v="1.43"/>
    <n v="1"/>
    <x v="0"/>
  </r>
  <r>
    <x v="30"/>
    <x v="97"/>
    <x v="1"/>
    <x v="0"/>
    <x v="0"/>
    <n v="0"/>
    <x v="1251"/>
    <n v="80"/>
    <n v="36.19"/>
    <n v="236.1"/>
    <n v="57"/>
    <n v="20.07"/>
    <x v="1363"/>
    <n v="99"/>
    <n v="8.44"/>
    <n v="8.8000000000000007"/>
    <n v="4"/>
    <n v="2.38"/>
    <n v="2"/>
    <x v="0"/>
  </r>
  <r>
    <x v="39"/>
    <x v="72"/>
    <x v="0"/>
    <x v="0"/>
    <x v="1"/>
    <n v="0"/>
    <x v="1831"/>
    <n v="116"/>
    <n v="36.979999999999997"/>
    <n v="258.5"/>
    <n v="108"/>
    <n v="21.97"/>
    <x v="978"/>
    <n v="99"/>
    <n v="9.4700000000000006"/>
    <n v="8.6999999999999993"/>
    <n v="3"/>
    <n v="2.35"/>
    <n v="1"/>
    <x v="0"/>
  </r>
  <r>
    <x v="35"/>
    <x v="199"/>
    <x v="0"/>
    <x v="0"/>
    <x v="1"/>
    <n v="0"/>
    <x v="486"/>
    <n v="115"/>
    <n v="23.48"/>
    <n v="196.5"/>
    <n v="55"/>
    <n v="16.7"/>
    <x v="1239"/>
    <n v="100"/>
    <n v="9.6300000000000008"/>
    <n v="11.7"/>
    <n v="4"/>
    <n v="3.16"/>
    <n v="1"/>
    <x v="0"/>
  </r>
  <r>
    <x v="17"/>
    <x v="28"/>
    <x v="1"/>
    <x v="0"/>
    <x v="0"/>
    <n v="40"/>
    <x v="81"/>
    <n v="90"/>
    <n v="36.06"/>
    <n v="233.9"/>
    <n v="110"/>
    <n v="19.88"/>
    <x v="1483"/>
    <n v="84"/>
    <n v="10.53"/>
    <n v="7.1"/>
    <n v="4"/>
    <n v="1.92"/>
    <n v="0"/>
    <x v="0"/>
  </r>
  <r>
    <x v="50"/>
    <x v="177"/>
    <x v="2"/>
    <x v="0"/>
    <x v="0"/>
    <n v="16"/>
    <x v="296"/>
    <n v="85"/>
    <n v="33.32"/>
    <n v="107.1"/>
    <n v="119"/>
    <n v="9.1"/>
    <x v="1447"/>
    <n v="110"/>
    <n v="9.27"/>
    <n v="9.6999999999999993"/>
    <n v="1"/>
    <n v="2.62"/>
    <n v="1"/>
    <x v="0"/>
  </r>
  <r>
    <x v="8"/>
    <x v="113"/>
    <x v="0"/>
    <x v="0"/>
    <x v="0"/>
    <n v="23"/>
    <x v="180"/>
    <n v="95"/>
    <n v="31.65"/>
    <n v="258.3"/>
    <n v="129"/>
    <n v="21.96"/>
    <x v="429"/>
    <n v="93"/>
    <n v="8.2799999999999994"/>
    <n v="7.8"/>
    <n v="6"/>
    <n v="2.11"/>
    <n v="0"/>
    <x v="0"/>
  </r>
  <r>
    <x v="0"/>
    <x v="18"/>
    <x v="1"/>
    <x v="1"/>
    <x v="1"/>
    <n v="0"/>
    <x v="308"/>
    <n v="106"/>
    <n v="24.79"/>
    <n v="172.5"/>
    <n v="143"/>
    <n v="14.66"/>
    <x v="419"/>
    <n v="123"/>
    <n v="6.48"/>
    <n v="11.9"/>
    <n v="4"/>
    <n v="3.21"/>
    <n v="1"/>
    <x v="0"/>
  </r>
  <r>
    <x v="7"/>
    <x v="31"/>
    <x v="2"/>
    <x v="0"/>
    <x v="0"/>
    <n v="33"/>
    <x v="1424"/>
    <n v="100"/>
    <n v="23.29"/>
    <n v="203.5"/>
    <n v="82"/>
    <n v="17.3"/>
    <x v="619"/>
    <n v="64"/>
    <n v="9.84"/>
    <n v="5.8"/>
    <n v="4"/>
    <n v="1.57"/>
    <n v="2"/>
    <x v="0"/>
  </r>
  <r>
    <x v="37"/>
    <x v="142"/>
    <x v="1"/>
    <x v="0"/>
    <x v="1"/>
    <n v="0"/>
    <x v="458"/>
    <n v="120"/>
    <n v="32.520000000000003"/>
    <n v="216.4"/>
    <n v="124"/>
    <n v="18.39"/>
    <x v="1745"/>
    <n v="132"/>
    <n v="4.51"/>
    <n v="8.6"/>
    <n v="9"/>
    <n v="2.3199999999999998"/>
    <n v="3"/>
    <x v="0"/>
  </r>
  <r>
    <x v="35"/>
    <x v="121"/>
    <x v="2"/>
    <x v="0"/>
    <x v="1"/>
    <n v="0"/>
    <x v="1256"/>
    <n v="105"/>
    <n v="14.62"/>
    <n v="215.5"/>
    <n v="102"/>
    <n v="18.32"/>
    <x v="300"/>
    <n v="83"/>
    <n v="8.36"/>
    <n v="8.1999999999999993"/>
    <n v="3"/>
    <n v="2.21"/>
    <n v="3"/>
    <x v="0"/>
  </r>
  <r>
    <x v="25"/>
    <x v="144"/>
    <x v="1"/>
    <x v="0"/>
    <x v="0"/>
    <n v="24"/>
    <x v="1575"/>
    <n v="58"/>
    <n v="23.77"/>
    <n v="253.8"/>
    <n v="110"/>
    <n v="21.57"/>
    <x v="1746"/>
    <n v="113"/>
    <n v="11.38"/>
    <n v="11.1"/>
    <n v="6"/>
    <n v="3"/>
    <n v="1"/>
    <x v="0"/>
  </r>
  <r>
    <x v="19"/>
    <x v="7"/>
    <x v="1"/>
    <x v="0"/>
    <x v="1"/>
    <n v="0"/>
    <x v="1832"/>
    <n v="87"/>
    <n v="51.24"/>
    <n v="269.2"/>
    <n v="111"/>
    <n v="22.88"/>
    <x v="54"/>
    <n v="95"/>
    <n v="6.69"/>
    <n v="14.4"/>
    <n v="5"/>
    <n v="3.89"/>
    <n v="0"/>
    <x v="1"/>
  </r>
  <r>
    <x v="27"/>
    <x v="173"/>
    <x v="0"/>
    <x v="0"/>
    <x v="1"/>
    <n v="0"/>
    <x v="476"/>
    <n v="81"/>
    <n v="33.15"/>
    <n v="266.2"/>
    <n v="123"/>
    <n v="22.63"/>
    <x v="1239"/>
    <n v="132"/>
    <n v="9.6300000000000008"/>
    <n v="11.1"/>
    <n v="6"/>
    <n v="3"/>
    <n v="0"/>
    <x v="0"/>
  </r>
  <r>
    <x v="9"/>
    <x v="54"/>
    <x v="2"/>
    <x v="0"/>
    <x v="1"/>
    <n v="0"/>
    <x v="134"/>
    <n v="106"/>
    <n v="34.340000000000003"/>
    <n v="174.7"/>
    <n v="70"/>
    <n v="14.85"/>
    <x v="391"/>
    <n v="92"/>
    <n v="6.88"/>
    <n v="6"/>
    <n v="6"/>
    <n v="1.62"/>
    <n v="4"/>
    <x v="0"/>
  </r>
  <r>
    <x v="50"/>
    <x v="45"/>
    <x v="0"/>
    <x v="1"/>
    <x v="1"/>
    <n v="0"/>
    <x v="55"/>
    <n v="87"/>
    <n v="35.97"/>
    <n v="106.9"/>
    <n v="68"/>
    <n v="9.09"/>
    <x v="215"/>
    <n v="99"/>
    <n v="10.76"/>
    <n v="14.1"/>
    <n v="11"/>
    <n v="3.81"/>
    <n v="0"/>
    <x v="1"/>
  </r>
  <r>
    <x v="1"/>
    <x v="16"/>
    <x v="0"/>
    <x v="1"/>
    <x v="1"/>
    <n v="0"/>
    <x v="1833"/>
    <n v="106"/>
    <n v="55.03"/>
    <n v="139.19999999999999"/>
    <n v="99"/>
    <n v="11.83"/>
    <x v="282"/>
    <n v="89"/>
    <n v="9.1999999999999993"/>
    <n v="8.5"/>
    <n v="3"/>
    <n v="2.2999999999999998"/>
    <n v="6"/>
    <x v="1"/>
  </r>
  <r>
    <x v="20"/>
    <x v="61"/>
    <x v="1"/>
    <x v="0"/>
    <x v="1"/>
    <n v="0"/>
    <x v="632"/>
    <n v="121"/>
    <n v="36.409999999999997"/>
    <n v="199.5"/>
    <n v="68"/>
    <n v="16.96"/>
    <x v="230"/>
    <n v="132"/>
    <n v="9.76"/>
    <n v="11.7"/>
    <n v="10"/>
    <n v="3.16"/>
    <n v="3"/>
    <x v="0"/>
  </r>
  <r>
    <x v="14"/>
    <x v="8"/>
    <x v="0"/>
    <x v="0"/>
    <x v="1"/>
    <n v="0"/>
    <x v="694"/>
    <n v="98"/>
    <n v="24.41"/>
    <n v="187.7"/>
    <n v="96"/>
    <n v="15.95"/>
    <x v="1496"/>
    <n v="104"/>
    <n v="9.01"/>
    <n v="9.3000000000000007"/>
    <n v="2"/>
    <n v="2.5099999999999998"/>
    <n v="3"/>
    <x v="1"/>
  </r>
  <r>
    <x v="35"/>
    <x v="147"/>
    <x v="0"/>
    <x v="0"/>
    <x v="0"/>
    <n v="32"/>
    <x v="1457"/>
    <n v="108"/>
    <n v="23.07"/>
    <n v="216.5"/>
    <n v="134"/>
    <n v="18.399999999999999"/>
    <x v="245"/>
    <n v="125"/>
    <n v="7.22"/>
    <n v="13"/>
    <n v="7"/>
    <n v="3.51"/>
    <n v="1"/>
    <x v="0"/>
  </r>
  <r>
    <x v="25"/>
    <x v="35"/>
    <x v="0"/>
    <x v="0"/>
    <x v="0"/>
    <n v="35"/>
    <x v="184"/>
    <n v="104"/>
    <n v="34.53"/>
    <n v="211.8"/>
    <n v="91"/>
    <n v="18"/>
    <x v="583"/>
    <n v="105"/>
    <n v="11.07"/>
    <n v="9.6999999999999993"/>
    <n v="6"/>
    <n v="2.62"/>
    <n v="0"/>
    <x v="0"/>
  </r>
  <r>
    <x v="2"/>
    <x v="77"/>
    <x v="2"/>
    <x v="0"/>
    <x v="1"/>
    <n v="0"/>
    <x v="1834"/>
    <n v="78"/>
    <n v="47.8"/>
    <n v="302.3"/>
    <n v="89"/>
    <n v="25.7"/>
    <x v="253"/>
    <n v="92"/>
    <n v="8.48"/>
    <n v="8.5"/>
    <n v="4"/>
    <n v="2.2999999999999998"/>
    <n v="0"/>
    <x v="1"/>
  </r>
  <r>
    <x v="47"/>
    <x v="36"/>
    <x v="2"/>
    <x v="0"/>
    <x v="1"/>
    <n v="0"/>
    <x v="941"/>
    <n v="86"/>
    <n v="35.21"/>
    <n v="162"/>
    <n v="98"/>
    <n v="13.77"/>
    <x v="1334"/>
    <n v="102"/>
    <n v="10.93"/>
    <n v="6"/>
    <n v="1"/>
    <n v="1.62"/>
    <n v="1"/>
    <x v="0"/>
  </r>
  <r>
    <x v="13"/>
    <x v="103"/>
    <x v="0"/>
    <x v="0"/>
    <x v="1"/>
    <n v="0"/>
    <x v="417"/>
    <n v="105"/>
    <n v="24.75"/>
    <n v="250.9"/>
    <n v="82"/>
    <n v="21.33"/>
    <x v="1119"/>
    <n v="102"/>
    <n v="7.05"/>
    <n v="12.2"/>
    <n v="7"/>
    <n v="3.29"/>
    <n v="1"/>
    <x v="0"/>
  </r>
  <r>
    <x v="6"/>
    <x v="55"/>
    <x v="2"/>
    <x v="0"/>
    <x v="1"/>
    <n v="0"/>
    <x v="386"/>
    <n v="96"/>
    <n v="34.49"/>
    <n v="234.2"/>
    <n v="105"/>
    <n v="19.91"/>
    <x v="326"/>
    <n v="123"/>
    <n v="9.7799999999999994"/>
    <n v="10.1"/>
    <n v="3"/>
    <n v="2.73"/>
    <n v="4"/>
    <x v="0"/>
  </r>
  <r>
    <x v="14"/>
    <x v="131"/>
    <x v="0"/>
    <x v="0"/>
    <x v="0"/>
    <n v="23"/>
    <x v="522"/>
    <n v="119"/>
    <n v="35.82"/>
    <n v="137.4"/>
    <n v="51"/>
    <n v="11.68"/>
    <x v="710"/>
    <n v="92"/>
    <n v="11.17"/>
    <n v="7.9"/>
    <n v="6"/>
    <n v="2.13"/>
    <n v="2"/>
    <x v="0"/>
  </r>
  <r>
    <x v="33"/>
    <x v="67"/>
    <x v="2"/>
    <x v="0"/>
    <x v="1"/>
    <n v="0"/>
    <x v="169"/>
    <n v="92"/>
    <n v="36.92"/>
    <n v="204.5"/>
    <n v="83"/>
    <n v="17.38"/>
    <x v="608"/>
    <n v="101"/>
    <n v="7.11"/>
    <n v="11.4"/>
    <n v="10"/>
    <n v="3.08"/>
    <n v="1"/>
    <x v="0"/>
  </r>
  <r>
    <x v="35"/>
    <x v="64"/>
    <x v="0"/>
    <x v="0"/>
    <x v="1"/>
    <n v="0"/>
    <x v="895"/>
    <n v="101"/>
    <n v="33.659999999999997"/>
    <n v="190.2"/>
    <n v="74"/>
    <n v="16.170000000000002"/>
    <x v="147"/>
    <n v="105"/>
    <n v="10.85"/>
    <n v="8.3000000000000007"/>
    <n v="10"/>
    <n v="2.2400000000000002"/>
    <n v="4"/>
    <x v="0"/>
  </r>
  <r>
    <x v="13"/>
    <x v="44"/>
    <x v="1"/>
    <x v="0"/>
    <x v="0"/>
    <n v="28"/>
    <x v="1111"/>
    <n v="117"/>
    <n v="36.18"/>
    <n v="159.9"/>
    <n v="86"/>
    <n v="13.59"/>
    <x v="67"/>
    <n v="88"/>
    <n v="10.02"/>
    <n v="0"/>
    <n v="0"/>
    <n v="0"/>
    <n v="1"/>
    <x v="0"/>
  </r>
  <r>
    <x v="34"/>
    <x v="86"/>
    <x v="0"/>
    <x v="1"/>
    <x v="1"/>
    <n v="0"/>
    <x v="610"/>
    <n v="121"/>
    <n v="30.75"/>
    <n v="134.30000000000001"/>
    <n v="107"/>
    <n v="11.42"/>
    <x v="431"/>
    <n v="74"/>
    <n v="8.07"/>
    <n v="8.6"/>
    <n v="2"/>
    <n v="2.3199999999999998"/>
    <n v="2"/>
    <x v="1"/>
  </r>
  <r>
    <x v="43"/>
    <x v="62"/>
    <x v="0"/>
    <x v="0"/>
    <x v="1"/>
    <n v="0"/>
    <x v="152"/>
    <n v="109"/>
    <n v="35.68"/>
    <n v="226.1"/>
    <n v="56"/>
    <n v="19.22"/>
    <x v="1133"/>
    <n v="121"/>
    <n v="6.94"/>
    <n v="9"/>
    <n v="5"/>
    <n v="2.4300000000000002"/>
    <n v="1"/>
    <x v="0"/>
  </r>
  <r>
    <x v="35"/>
    <x v="150"/>
    <x v="1"/>
    <x v="0"/>
    <x v="1"/>
    <n v="0"/>
    <x v="1835"/>
    <n v="81"/>
    <n v="19.190000000000001"/>
    <n v="224.8"/>
    <n v="68"/>
    <n v="19.11"/>
    <x v="253"/>
    <n v="122"/>
    <n v="8.48"/>
    <n v="11.3"/>
    <n v="7"/>
    <n v="3.05"/>
    <n v="4"/>
    <x v="1"/>
  </r>
  <r>
    <x v="41"/>
    <x v="121"/>
    <x v="0"/>
    <x v="0"/>
    <x v="1"/>
    <n v="0"/>
    <x v="484"/>
    <n v="71"/>
    <n v="41.23"/>
    <n v="213.3"/>
    <n v="109"/>
    <n v="18.13"/>
    <x v="1513"/>
    <n v="84"/>
    <n v="10.4"/>
    <n v="6.3"/>
    <n v="3"/>
    <n v="1.7"/>
    <n v="3"/>
    <x v="0"/>
  </r>
  <r>
    <x v="43"/>
    <x v="20"/>
    <x v="0"/>
    <x v="0"/>
    <x v="1"/>
    <n v="0"/>
    <x v="1193"/>
    <n v="114"/>
    <n v="32.32"/>
    <n v="274.5"/>
    <n v="96"/>
    <n v="23.33"/>
    <x v="745"/>
    <n v="122"/>
    <n v="5.96"/>
    <n v="9.1999999999999993"/>
    <n v="5"/>
    <n v="2.48"/>
    <n v="3"/>
    <x v="0"/>
  </r>
  <r>
    <x v="0"/>
    <x v="79"/>
    <x v="1"/>
    <x v="0"/>
    <x v="1"/>
    <n v="0"/>
    <x v="1401"/>
    <n v="106"/>
    <n v="31.6"/>
    <n v="209.7"/>
    <n v="112"/>
    <n v="17.82"/>
    <x v="400"/>
    <n v="87"/>
    <n v="10.11"/>
    <n v="9.3000000000000007"/>
    <n v="4"/>
    <n v="2.5099999999999998"/>
    <n v="2"/>
    <x v="0"/>
  </r>
  <r>
    <x v="27"/>
    <x v="19"/>
    <x v="2"/>
    <x v="0"/>
    <x v="1"/>
    <n v="0"/>
    <x v="1836"/>
    <n v="122"/>
    <n v="45.19"/>
    <n v="285.10000000000002"/>
    <n v="90"/>
    <n v="24.23"/>
    <x v="1747"/>
    <n v="124"/>
    <n v="8.26"/>
    <n v="13.6"/>
    <n v="9"/>
    <n v="3.67"/>
    <n v="2"/>
    <x v="1"/>
  </r>
  <r>
    <x v="12"/>
    <x v="20"/>
    <x v="0"/>
    <x v="0"/>
    <x v="1"/>
    <n v="0"/>
    <x v="131"/>
    <n v="115"/>
    <n v="36.909999999999997"/>
    <n v="258.60000000000002"/>
    <n v="92"/>
    <n v="21.98"/>
    <x v="1634"/>
    <n v="117"/>
    <n v="7.82"/>
    <n v="12.6"/>
    <n v="6"/>
    <n v="3.4"/>
    <n v="2"/>
    <x v="0"/>
  </r>
  <r>
    <x v="31"/>
    <x v="203"/>
    <x v="2"/>
    <x v="0"/>
    <x v="1"/>
    <n v="0"/>
    <x v="83"/>
    <n v="121"/>
    <n v="27.4"/>
    <n v="136.69999999999999"/>
    <n v="109"/>
    <n v="11.62"/>
    <x v="1748"/>
    <n v="63"/>
    <n v="4.6500000000000004"/>
    <n v="9.6"/>
    <n v="9"/>
    <n v="2.59"/>
    <n v="1"/>
    <x v="0"/>
  </r>
  <r>
    <x v="2"/>
    <x v="54"/>
    <x v="1"/>
    <x v="0"/>
    <x v="1"/>
    <n v="0"/>
    <x v="1009"/>
    <n v="114"/>
    <n v="33.78"/>
    <n v="141.5"/>
    <n v="90"/>
    <n v="12.03"/>
    <x v="1749"/>
    <n v="79"/>
    <n v="13.18"/>
    <n v="10.5"/>
    <n v="5"/>
    <n v="2.84"/>
    <n v="4"/>
    <x v="0"/>
  </r>
  <r>
    <x v="21"/>
    <x v="113"/>
    <x v="2"/>
    <x v="1"/>
    <x v="0"/>
    <n v="28"/>
    <x v="929"/>
    <n v="93"/>
    <n v="23.19"/>
    <n v="170"/>
    <n v="90"/>
    <n v="14.45"/>
    <x v="1413"/>
    <n v="73"/>
    <n v="8.6199999999999992"/>
    <n v="14.6"/>
    <n v="4"/>
    <n v="3.94"/>
    <n v="2"/>
    <x v="1"/>
  </r>
  <r>
    <x v="4"/>
    <x v="185"/>
    <x v="0"/>
    <x v="0"/>
    <x v="1"/>
    <n v="0"/>
    <x v="720"/>
    <n v="87"/>
    <n v="27.54"/>
    <n v="199.5"/>
    <n v="147"/>
    <n v="16.96"/>
    <x v="1334"/>
    <n v="66"/>
    <n v="10.93"/>
    <n v="1.1000000000000001"/>
    <n v="5"/>
    <n v="0.3"/>
    <n v="1"/>
    <x v="0"/>
  </r>
  <r>
    <x v="8"/>
    <x v="153"/>
    <x v="0"/>
    <x v="0"/>
    <x v="1"/>
    <n v="0"/>
    <x v="498"/>
    <n v="108"/>
    <n v="32.22"/>
    <n v="218.4"/>
    <n v="69"/>
    <n v="18.559999999999999"/>
    <x v="1524"/>
    <n v="81"/>
    <n v="13.1"/>
    <n v="11"/>
    <n v="2"/>
    <n v="2.97"/>
    <n v="3"/>
    <x v="0"/>
  </r>
  <r>
    <x v="36"/>
    <x v="147"/>
    <x v="2"/>
    <x v="0"/>
    <x v="0"/>
    <n v="18"/>
    <x v="710"/>
    <n v="76"/>
    <n v="24.55"/>
    <n v="160.69999999999999"/>
    <n v="97"/>
    <n v="13.66"/>
    <x v="1201"/>
    <n v="101"/>
    <n v="9.0399999999999991"/>
    <n v="9.3000000000000007"/>
    <n v="4"/>
    <n v="2.5099999999999998"/>
    <n v="0"/>
    <x v="0"/>
  </r>
  <r>
    <x v="12"/>
    <x v="77"/>
    <x v="0"/>
    <x v="0"/>
    <x v="1"/>
    <n v="0"/>
    <x v="135"/>
    <n v="87"/>
    <n v="28.92"/>
    <n v="216.6"/>
    <n v="98"/>
    <n v="18.41"/>
    <x v="1750"/>
    <n v="88"/>
    <n v="10.130000000000001"/>
    <n v="10.8"/>
    <n v="3"/>
    <n v="2.92"/>
    <n v="2"/>
    <x v="0"/>
  </r>
  <r>
    <x v="41"/>
    <x v="53"/>
    <x v="0"/>
    <x v="0"/>
    <x v="1"/>
    <n v="0"/>
    <x v="1263"/>
    <n v="104"/>
    <n v="17.68"/>
    <n v="170.9"/>
    <n v="106"/>
    <n v="14.53"/>
    <x v="1751"/>
    <n v="99"/>
    <n v="7.15"/>
    <n v="8.6999999999999993"/>
    <n v="5"/>
    <n v="2.35"/>
    <n v="4"/>
    <x v="1"/>
  </r>
  <r>
    <x v="38"/>
    <x v="105"/>
    <x v="1"/>
    <x v="0"/>
    <x v="1"/>
    <n v="0"/>
    <x v="984"/>
    <n v="100"/>
    <n v="34.82"/>
    <n v="193.9"/>
    <n v="98"/>
    <n v="16.48"/>
    <x v="77"/>
    <n v="62"/>
    <n v="8.59"/>
    <n v="2"/>
    <n v="11"/>
    <n v="0.54"/>
    <n v="1"/>
    <x v="0"/>
  </r>
  <r>
    <x v="50"/>
    <x v="35"/>
    <x v="0"/>
    <x v="0"/>
    <x v="1"/>
    <n v="0"/>
    <x v="842"/>
    <n v="122"/>
    <n v="33.630000000000003"/>
    <n v="208.2"/>
    <n v="147"/>
    <n v="17.7"/>
    <x v="1752"/>
    <n v="115"/>
    <n v="4.78"/>
    <n v="15.1"/>
    <n v="4"/>
    <n v="4.08"/>
    <n v="1"/>
    <x v="0"/>
  </r>
  <r>
    <x v="14"/>
    <x v="85"/>
    <x v="0"/>
    <x v="0"/>
    <x v="1"/>
    <n v="0"/>
    <x v="1110"/>
    <n v="112"/>
    <n v="35.89"/>
    <n v="227.8"/>
    <n v="113"/>
    <n v="19.36"/>
    <x v="373"/>
    <n v="110"/>
    <n v="8.08"/>
    <n v="7.2"/>
    <n v="2"/>
    <n v="1.94"/>
    <n v="0"/>
    <x v="0"/>
  </r>
  <r>
    <x v="34"/>
    <x v="105"/>
    <x v="2"/>
    <x v="0"/>
    <x v="1"/>
    <n v="0"/>
    <x v="187"/>
    <n v="139"/>
    <n v="34.44"/>
    <n v="210.7"/>
    <n v="123"/>
    <n v="17.91"/>
    <x v="1753"/>
    <n v="86"/>
    <n v="3.65"/>
    <n v="9.8000000000000007"/>
    <n v="8"/>
    <n v="2.65"/>
    <n v="1"/>
    <x v="0"/>
  </r>
  <r>
    <x v="36"/>
    <x v="1"/>
    <x v="1"/>
    <x v="1"/>
    <x v="1"/>
    <n v="0"/>
    <x v="1595"/>
    <n v="110"/>
    <n v="53.11"/>
    <n v="231.1"/>
    <n v="73"/>
    <n v="19.64"/>
    <x v="1488"/>
    <n v="78"/>
    <n v="5.4"/>
    <n v="10.6"/>
    <n v="2"/>
    <n v="2.86"/>
    <n v="1"/>
    <x v="1"/>
  </r>
  <r>
    <x v="38"/>
    <x v="59"/>
    <x v="2"/>
    <x v="0"/>
    <x v="0"/>
    <n v="41"/>
    <x v="982"/>
    <n v="76"/>
    <n v="31.42"/>
    <n v="160.6"/>
    <n v="86"/>
    <n v="13.65"/>
    <x v="1754"/>
    <n v="131"/>
    <n v="7.29"/>
    <n v="9.8000000000000007"/>
    <n v="6"/>
    <n v="2.65"/>
    <n v="2"/>
    <x v="0"/>
  </r>
  <r>
    <x v="2"/>
    <x v="144"/>
    <x v="0"/>
    <x v="0"/>
    <x v="1"/>
    <n v="0"/>
    <x v="1203"/>
    <n v="130"/>
    <n v="21.05"/>
    <n v="226.5"/>
    <n v="91"/>
    <n v="19.25"/>
    <x v="1239"/>
    <n v="96"/>
    <n v="9.6300000000000008"/>
    <n v="8.8000000000000007"/>
    <n v="7"/>
    <n v="2.38"/>
    <n v="2"/>
    <x v="0"/>
  </r>
  <r>
    <x v="19"/>
    <x v="75"/>
    <x v="0"/>
    <x v="0"/>
    <x v="1"/>
    <n v="0"/>
    <x v="1837"/>
    <n v="85"/>
    <n v="5.87"/>
    <n v="192.3"/>
    <n v="80"/>
    <n v="16.350000000000001"/>
    <x v="1079"/>
    <n v="71"/>
    <n v="11.53"/>
    <n v="7.9"/>
    <n v="7"/>
    <n v="2.13"/>
    <n v="0"/>
    <x v="0"/>
  </r>
  <r>
    <x v="24"/>
    <x v="152"/>
    <x v="0"/>
    <x v="1"/>
    <x v="0"/>
    <n v="31"/>
    <x v="163"/>
    <n v="114"/>
    <n v="23.9"/>
    <n v="264.60000000000002"/>
    <n v="44"/>
    <n v="22.49"/>
    <x v="687"/>
    <n v="121"/>
    <n v="10.74"/>
    <n v="9.6999999999999993"/>
    <n v="4"/>
    <n v="2.62"/>
    <n v="2"/>
    <x v="0"/>
  </r>
  <r>
    <x v="4"/>
    <x v="49"/>
    <x v="2"/>
    <x v="0"/>
    <x v="1"/>
    <n v="0"/>
    <x v="1357"/>
    <n v="105"/>
    <n v="25.64"/>
    <n v="157.1"/>
    <n v="85"/>
    <n v="13.35"/>
    <x v="703"/>
    <n v="102"/>
    <n v="9.4499999999999993"/>
    <n v="10.7"/>
    <n v="3"/>
    <n v="2.89"/>
    <n v="0"/>
    <x v="0"/>
  </r>
  <r>
    <x v="33"/>
    <x v="73"/>
    <x v="1"/>
    <x v="0"/>
    <x v="1"/>
    <n v="0"/>
    <x v="48"/>
    <n v="87"/>
    <n v="32.659999999999997"/>
    <n v="193"/>
    <n v="122"/>
    <n v="16.41"/>
    <x v="670"/>
    <n v="79"/>
    <n v="6"/>
    <n v="10.7"/>
    <n v="2"/>
    <n v="2.89"/>
    <n v="1"/>
    <x v="0"/>
  </r>
  <r>
    <x v="6"/>
    <x v="25"/>
    <x v="2"/>
    <x v="0"/>
    <x v="1"/>
    <n v="0"/>
    <x v="661"/>
    <n v="69"/>
    <n v="29.87"/>
    <n v="154.80000000000001"/>
    <n v="98"/>
    <n v="13.16"/>
    <x v="152"/>
    <n v="68"/>
    <n v="9.3699999999999992"/>
    <n v="9.5"/>
    <n v="2"/>
    <n v="2.57"/>
    <n v="0"/>
    <x v="0"/>
  </r>
  <r>
    <x v="23"/>
    <x v="66"/>
    <x v="1"/>
    <x v="0"/>
    <x v="1"/>
    <n v="0"/>
    <x v="1474"/>
    <n v="109"/>
    <n v="15.86"/>
    <n v="214.4"/>
    <n v="104"/>
    <n v="18.22"/>
    <x v="605"/>
    <n v="104"/>
    <n v="7.95"/>
    <n v="12.1"/>
    <n v="2"/>
    <n v="3.27"/>
    <n v="0"/>
    <x v="0"/>
  </r>
  <r>
    <x v="2"/>
    <x v="6"/>
    <x v="0"/>
    <x v="0"/>
    <x v="1"/>
    <n v="0"/>
    <x v="81"/>
    <n v="133"/>
    <n v="36.06"/>
    <n v="276.60000000000002"/>
    <n v="94"/>
    <n v="23.51"/>
    <x v="1153"/>
    <n v="124"/>
    <n v="8.8000000000000007"/>
    <n v="9.5"/>
    <n v="3"/>
    <n v="2.57"/>
    <n v="2"/>
    <x v="0"/>
  </r>
  <r>
    <x v="15"/>
    <x v="100"/>
    <x v="1"/>
    <x v="0"/>
    <x v="1"/>
    <n v="0"/>
    <x v="1838"/>
    <n v="118"/>
    <n v="7.36"/>
    <n v="178.5"/>
    <n v="113"/>
    <n v="15.17"/>
    <x v="937"/>
    <n v="120"/>
    <n v="8.3699999999999992"/>
    <n v="10.6"/>
    <n v="4"/>
    <n v="2.86"/>
    <n v="0"/>
    <x v="0"/>
  </r>
  <r>
    <x v="24"/>
    <x v="139"/>
    <x v="0"/>
    <x v="0"/>
    <x v="1"/>
    <n v="0"/>
    <x v="32"/>
    <n v="126"/>
    <n v="29.43"/>
    <n v="200"/>
    <n v="98"/>
    <n v="17"/>
    <x v="1513"/>
    <n v="103"/>
    <n v="10.4"/>
    <n v="10.8"/>
    <n v="1"/>
    <n v="2.92"/>
    <n v="1"/>
    <x v="0"/>
  </r>
  <r>
    <x v="20"/>
    <x v="59"/>
    <x v="2"/>
    <x v="0"/>
    <x v="0"/>
    <n v="28"/>
    <x v="819"/>
    <n v="96"/>
    <n v="19.62"/>
    <n v="185.4"/>
    <n v="94"/>
    <n v="15.76"/>
    <x v="327"/>
    <n v="69"/>
    <n v="9.42"/>
    <n v="17.7"/>
    <n v="4"/>
    <n v="4.78"/>
    <n v="0"/>
    <x v="0"/>
  </r>
  <r>
    <x v="15"/>
    <x v="40"/>
    <x v="1"/>
    <x v="0"/>
    <x v="1"/>
    <n v="0"/>
    <x v="1202"/>
    <n v="92"/>
    <n v="32.450000000000003"/>
    <n v="208.7"/>
    <n v="132"/>
    <n v="17.739999999999998"/>
    <x v="1424"/>
    <n v="98"/>
    <n v="5.44"/>
    <n v="11.4"/>
    <n v="6"/>
    <n v="3.08"/>
    <n v="1"/>
    <x v="0"/>
  </r>
  <r>
    <x v="50"/>
    <x v="40"/>
    <x v="0"/>
    <x v="0"/>
    <x v="1"/>
    <n v="0"/>
    <x v="921"/>
    <n v="105"/>
    <n v="39.799999999999997"/>
    <n v="237.4"/>
    <n v="88"/>
    <n v="20.18"/>
    <x v="477"/>
    <n v="85"/>
    <n v="10.83"/>
    <n v="11.4"/>
    <n v="4"/>
    <n v="3.08"/>
    <n v="1"/>
    <x v="0"/>
  </r>
  <r>
    <x v="5"/>
    <x v="39"/>
    <x v="1"/>
    <x v="0"/>
    <x v="1"/>
    <n v="0"/>
    <x v="1446"/>
    <n v="74"/>
    <n v="17.36"/>
    <n v="93.7"/>
    <n v="88"/>
    <n v="7.96"/>
    <x v="1384"/>
    <n v="125"/>
    <n v="10.63"/>
    <n v="14"/>
    <n v="2"/>
    <n v="3.78"/>
    <n v="1"/>
    <x v="0"/>
  </r>
  <r>
    <x v="25"/>
    <x v="67"/>
    <x v="0"/>
    <x v="0"/>
    <x v="1"/>
    <n v="0"/>
    <x v="1004"/>
    <n v="91"/>
    <n v="22.42"/>
    <n v="203.8"/>
    <n v="92"/>
    <n v="17.32"/>
    <x v="1427"/>
    <n v="121"/>
    <n v="9.25"/>
    <n v="6.8"/>
    <n v="3"/>
    <n v="1.84"/>
    <n v="1"/>
    <x v="0"/>
  </r>
  <r>
    <x v="40"/>
    <x v="79"/>
    <x v="1"/>
    <x v="0"/>
    <x v="1"/>
    <n v="0"/>
    <x v="85"/>
    <n v="122"/>
    <n v="22.95"/>
    <n v="206.3"/>
    <n v="88"/>
    <n v="17.54"/>
    <x v="978"/>
    <n v="90"/>
    <n v="9.4700000000000006"/>
    <n v="19.7"/>
    <n v="4"/>
    <n v="5.32"/>
    <n v="0"/>
    <x v="0"/>
  </r>
  <r>
    <x v="20"/>
    <x v="101"/>
    <x v="2"/>
    <x v="1"/>
    <x v="1"/>
    <n v="0"/>
    <x v="531"/>
    <n v="80"/>
    <n v="24.65"/>
    <n v="228.4"/>
    <n v="82"/>
    <n v="19.41"/>
    <x v="204"/>
    <n v="109"/>
    <n v="7.62"/>
    <n v="8.9"/>
    <n v="5"/>
    <n v="2.4"/>
    <n v="0"/>
    <x v="0"/>
  </r>
  <r>
    <x v="45"/>
    <x v="65"/>
    <x v="1"/>
    <x v="0"/>
    <x v="1"/>
    <n v="0"/>
    <x v="1839"/>
    <n v="48"/>
    <n v="28.95"/>
    <n v="187.7"/>
    <n v="146"/>
    <n v="15.95"/>
    <x v="271"/>
    <n v="84"/>
    <n v="9.18"/>
    <n v="16.100000000000001"/>
    <n v="4"/>
    <n v="4.3499999999999996"/>
    <n v="3"/>
    <x v="0"/>
  </r>
  <r>
    <x v="14"/>
    <x v="36"/>
    <x v="0"/>
    <x v="0"/>
    <x v="1"/>
    <n v="0"/>
    <x v="1840"/>
    <n v="99"/>
    <n v="32.08"/>
    <n v="210.4"/>
    <n v="89"/>
    <n v="17.88"/>
    <x v="909"/>
    <n v="103"/>
    <n v="8.61"/>
    <n v="10.8"/>
    <n v="2"/>
    <n v="2.92"/>
    <n v="1"/>
    <x v="0"/>
  </r>
  <r>
    <x v="33"/>
    <x v="72"/>
    <x v="2"/>
    <x v="0"/>
    <x v="1"/>
    <n v="0"/>
    <x v="1841"/>
    <n v="97"/>
    <n v="1.22"/>
    <n v="221.8"/>
    <n v="78"/>
    <n v="18.850000000000001"/>
    <x v="505"/>
    <n v="94"/>
    <n v="7.85"/>
    <n v="12"/>
    <n v="4"/>
    <n v="3.24"/>
    <n v="1"/>
    <x v="0"/>
  </r>
  <r>
    <x v="14"/>
    <x v="112"/>
    <x v="1"/>
    <x v="0"/>
    <x v="1"/>
    <n v="0"/>
    <x v="1155"/>
    <n v="124"/>
    <n v="30.79"/>
    <n v="229.5"/>
    <n v="105"/>
    <n v="19.510000000000002"/>
    <x v="31"/>
    <n v="91"/>
    <n v="5.5"/>
    <n v="5.6"/>
    <n v="6"/>
    <n v="1.51"/>
    <n v="5"/>
    <x v="0"/>
  </r>
  <r>
    <x v="5"/>
    <x v="1"/>
    <x v="1"/>
    <x v="0"/>
    <x v="1"/>
    <n v="0"/>
    <x v="853"/>
    <n v="90"/>
    <n v="25.81"/>
    <n v="229.6"/>
    <n v="68"/>
    <n v="19.52"/>
    <x v="319"/>
    <n v="122"/>
    <n v="7.73"/>
    <n v="10.8"/>
    <n v="5"/>
    <n v="2.92"/>
    <n v="2"/>
    <x v="0"/>
  </r>
  <r>
    <x v="46"/>
    <x v="9"/>
    <x v="2"/>
    <x v="0"/>
    <x v="1"/>
    <n v="0"/>
    <x v="986"/>
    <n v="86"/>
    <n v="27.1"/>
    <n v="210"/>
    <n v="122"/>
    <n v="17.850000000000001"/>
    <x v="834"/>
    <n v="99"/>
    <n v="7.76"/>
    <n v="8.5"/>
    <n v="2"/>
    <n v="2.2999999999999998"/>
    <n v="1"/>
    <x v="0"/>
  </r>
  <r>
    <x v="33"/>
    <x v="98"/>
    <x v="2"/>
    <x v="0"/>
    <x v="0"/>
    <n v="31"/>
    <x v="1752"/>
    <n v="99"/>
    <n v="38.520000000000003"/>
    <n v="164.9"/>
    <n v="136"/>
    <n v="14.02"/>
    <x v="46"/>
    <n v="120"/>
    <n v="8.52"/>
    <n v="10.199999999999999"/>
    <n v="5"/>
    <n v="2.75"/>
    <n v="3"/>
    <x v="0"/>
  </r>
  <r>
    <x v="0"/>
    <x v="41"/>
    <x v="0"/>
    <x v="0"/>
    <x v="1"/>
    <n v="0"/>
    <x v="264"/>
    <n v="115"/>
    <n v="36.5"/>
    <n v="260.60000000000002"/>
    <n v="94"/>
    <n v="22.15"/>
    <x v="1192"/>
    <n v="123"/>
    <n v="11.98"/>
    <n v="7.4"/>
    <n v="6"/>
    <n v="2"/>
    <n v="3"/>
    <x v="0"/>
  </r>
  <r>
    <x v="25"/>
    <x v="76"/>
    <x v="0"/>
    <x v="0"/>
    <x v="0"/>
    <n v="27"/>
    <x v="128"/>
    <n v="107"/>
    <n v="26.79"/>
    <n v="280.60000000000002"/>
    <n v="49"/>
    <n v="23.85"/>
    <x v="1755"/>
    <n v="77"/>
    <n v="3.38"/>
    <n v="8"/>
    <n v="4"/>
    <n v="2.16"/>
    <n v="1"/>
    <x v="0"/>
  </r>
  <r>
    <x v="34"/>
    <x v="62"/>
    <x v="2"/>
    <x v="0"/>
    <x v="1"/>
    <n v="0"/>
    <x v="5"/>
    <n v="101"/>
    <n v="26.69"/>
    <n v="208.8"/>
    <n v="127"/>
    <n v="17.75"/>
    <x v="1223"/>
    <n v="109"/>
    <n v="5.0999999999999996"/>
    <n v="16.2"/>
    <n v="2"/>
    <n v="4.37"/>
    <n v="2"/>
    <x v="0"/>
  </r>
  <r>
    <x v="35"/>
    <x v="50"/>
    <x v="1"/>
    <x v="0"/>
    <x v="1"/>
    <n v="0"/>
    <x v="1842"/>
    <n v="115"/>
    <n v="28.9"/>
    <n v="162.69999999999999"/>
    <n v="138"/>
    <n v="13.83"/>
    <x v="1730"/>
    <n v="77"/>
    <n v="12.02"/>
    <n v="8.3000000000000007"/>
    <n v="2"/>
    <n v="2.2400000000000002"/>
    <n v="0"/>
    <x v="0"/>
  </r>
  <r>
    <x v="50"/>
    <x v="141"/>
    <x v="2"/>
    <x v="0"/>
    <x v="1"/>
    <n v="0"/>
    <x v="1042"/>
    <n v="115"/>
    <n v="41.6"/>
    <n v="258.60000000000002"/>
    <n v="101"/>
    <n v="21.98"/>
    <x v="1055"/>
    <n v="112"/>
    <n v="10.41"/>
    <n v="7.5"/>
    <n v="6"/>
    <n v="2.0299999999999998"/>
    <n v="1"/>
    <x v="1"/>
  </r>
  <r>
    <x v="17"/>
    <x v="35"/>
    <x v="2"/>
    <x v="0"/>
    <x v="1"/>
    <n v="0"/>
    <x v="140"/>
    <n v="89"/>
    <n v="42.94"/>
    <n v="340.3"/>
    <n v="91"/>
    <n v="28.93"/>
    <x v="457"/>
    <n v="67"/>
    <n v="11.54"/>
    <n v="8.8000000000000007"/>
    <n v="5"/>
    <n v="2.38"/>
    <n v="1"/>
    <x v="1"/>
  </r>
  <r>
    <x v="10"/>
    <x v="82"/>
    <x v="0"/>
    <x v="0"/>
    <x v="1"/>
    <n v="0"/>
    <x v="1643"/>
    <n v="70"/>
    <n v="32.01"/>
    <n v="243.8"/>
    <n v="88"/>
    <n v="20.72"/>
    <x v="675"/>
    <n v="79"/>
    <n v="9.6199999999999992"/>
    <n v="10.3"/>
    <n v="6"/>
    <n v="2.78"/>
    <n v="0"/>
    <x v="0"/>
  </r>
  <r>
    <x v="6"/>
    <x v="15"/>
    <x v="1"/>
    <x v="0"/>
    <x v="1"/>
    <n v="0"/>
    <x v="469"/>
    <n v="89"/>
    <n v="30.24"/>
    <n v="131.19999999999999"/>
    <n v="82"/>
    <n v="11.15"/>
    <x v="572"/>
    <n v="89"/>
    <n v="8.3800000000000008"/>
    <n v="11.5"/>
    <n v="6"/>
    <n v="3.11"/>
    <n v="3"/>
    <x v="0"/>
  </r>
  <r>
    <x v="33"/>
    <x v="3"/>
    <x v="1"/>
    <x v="0"/>
    <x v="1"/>
    <n v="0"/>
    <x v="549"/>
    <n v="101"/>
    <n v="29.02"/>
    <n v="193.1"/>
    <n v="126"/>
    <n v="16.41"/>
    <x v="81"/>
    <n v="104"/>
    <n v="5.81"/>
    <n v="6.9"/>
    <n v="7"/>
    <n v="1.86"/>
    <n v="1"/>
    <x v="0"/>
  </r>
  <r>
    <x v="20"/>
    <x v="54"/>
    <x v="1"/>
    <x v="0"/>
    <x v="0"/>
    <n v="40"/>
    <x v="958"/>
    <n v="127"/>
    <n v="40.07"/>
    <n v="223"/>
    <n v="126"/>
    <n v="18.96"/>
    <x v="1756"/>
    <n v="116"/>
    <n v="13.39"/>
    <n v="9.9"/>
    <n v="5"/>
    <n v="2.67"/>
    <n v="2"/>
    <x v="0"/>
  </r>
  <r>
    <x v="39"/>
    <x v="112"/>
    <x v="0"/>
    <x v="0"/>
    <x v="0"/>
    <n v="34"/>
    <x v="1265"/>
    <n v="102"/>
    <n v="22"/>
    <n v="267.10000000000002"/>
    <n v="104"/>
    <n v="22.7"/>
    <x v="101"/>
    <n v="100"/>
    <n v="6.97"/>
    <n v="9.3000000000000007"/>
    <n v="16"/>
    <n v="2.5099999999999998"/>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C81E69-33A8-A740-B6D8-0E5FD32C5D70}" name="PivotTable12"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I59:R66" firstHeaderRow="1" firstDataRow="3" firstDataCol="1"/>
  <pivotFields count="20">
    <pivotField axis="axisRow" showAll="0" sortType="descending" defaultSubtotal="0">
      <items count="51">
        <item h="1" x="19"/>
        <item x="6"/>
        <item h="1" x="26"/>
        <item h="1" x="34"/>
        <item h="1" x="39"/>
        <item h="1" x="13"/>
        <item h="1" x="30"/>
        <item x="14"/>
        <item h="1" x="46"/>
        <item h="1" x="32"/>
        <item h="1" x="18"/>
        <item h="1" x="8"/>
        <item h="1" x="48"/>
        <item h="1" x="27"/>
        <item h="1" x="2"/>
        <item h="1" x="0"/>
        <item h="1" x="11"/>
        <item h="1" x="37"/>
        <item h="1" x="36"/>
        <item x="1"/>
        <item h="1" x="21"/>
        <item h="1" x="44"/>
        <item h="1" x="50"/>
        <item h="1" x="33"/>
        <item h="1" x="10"/>
        <item h="1" x="42"/>
        <item h="1" x="4"/>
        <item x="35"/>
        <item h="1" x="28"/>
        <item h="1" x="41"/>
        <item x="24"/>
        <item h="1" x="3"/>
        <item h="1" x="5"/>
        <item h="1" x="40"/>
        <item h="1" x="45"/>
        <item h="1" x="7"/>
        <item h="1" x="47"/>
        <item h="1" x="12"/>
        <item h="1" x="9"/>
        <item h="1" x="20"/>
        <item h="1" x="23"/>
        <item h="1" x="15"/>
        <item h="1" x="29"/>
        <item h="1" x="38"/>
        <item h="1" x="49"/>
        <item h="1" x="16"/>
        <item h="1" x="31"/>
        <item h="1" x="17"/>
        <item h="1" x="25"/>
        <item h="1" x="43"/>
        <item h="1" x="22"/>
      </items>
      <autoSortScope>
        <pivotArea dataOnly="0" outline="0" fieldPosition="0">
          <references count="1">
            <reference field="4294967294" count="1" selected="0">
              <x v="2"/>
            </reference>
          </references>
        </pivotArea>
      </autoSortScope>
    </pivotField>
    <pivotField numFmtId="2" showAll="0" defaultSubtotal="0"/>
    <pivotField showAll="0" defaultSubtotal="0"/>
    <pivotField dataField="1" showAll="0" defaultSubtotal="0"/>
    <pivotField dataField="1" showAll="0" defaultSubtotal="0">
      <items count="2">
        <item x="1"/>
        <item x="0"/>
      </items>
    </pivotField>
    <pivotField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axis="axisCol" showAll="0" defaultSubtotal="0">
      <items count="2">
        <item n="No churn" h="1" x="0"/>
        <item n="Churned" x="1"/>
      </items>
    </pivotField>
  </pivotFields>
  <rowFields count="1">
    <field x="0"/>
  </rowFields>
  <rowItems count="5">
    <i>
      <x v="19"/>
    </i>
    <i>
      <x v="7"/>
    </i>
    <i>
      <x v="30"/>
    </i>
    <i>
      <x v="27"/>
    </i>
    <i>
      <x v="1"/>
    </i>
  </rowItems>
  <colFields count="2">
    <field x="-2"/>
    <field x="19"/>
  </colFields>
  <colItems count="9">
    <i>
      <x/>
      <x v="1"/>
    </i>
    <i i="1">
      <x v="1"/>
      <x v="1"/>
    </i>
    <i i="2">
      <x v="2"/>
      <x v="1"/>
    </i>
    <i i="3">
      <x v="3"/>
      <x v="1"/>
    </i>
    <i i="4">
      <x v="4"/>
      <x v="1"/>
    </i>
    <i i="5">
      <x v="5"/>
      <x v="1"/>
    </i>
    <i i="6">
      <x v="6"/>
      <x v="1"/>
    </i>
    <i i="7">
      <x v="7"/>
      <x v="1"/>
    </i>
    <i i="8">
      <x v="8"/>
      <x v="1"/>
    </i>
  </colItems>
  <dataFields count="9">
    <dataField name="Voice mail plan usage rate" fld="4" baseField="0" baseItem="0" numFmtId="10">
      <extLst>
        <ext xmlns:x14="http://schemas.microsoft.com/office/spreadsheetml/2009/9/main" uri="{E15A36E0-9728-4e99-A89B-3F7291B0FE68}">
          <x14:dataField pivotShowAs="percentOfParentRow"/>
        </ext>
      </extLst>
    </dataField>
    <dataField name="Intnl plan usage rate" fld="3" baseField="0" baseItem="0" numFmtId="10">
      <extLst>
        <ext xmlns:x14="http://schemas.microsoft.com/office/spreadsheetml/2009/9/main" uri="{E15A36E0-9728-4e99-A89B-3F7291B0FE68}">
          <x14:dataField pivotShowAs="percentOfParentRow"/>
        </ext>
      </extLst>
    </dataField>
    <dataField name="Average of total_day_minutes" fld="6" subtotal="average" baseField="0" baseItem="0" numFmtId="1"/>
    <dataField name="Average of total_eve_minutes" fld="9" subtotal="average" baseField="0" baseItem="0" numFmtId="1"/>
    <dataField name="Average of total_night_minutes" fld="12" subtotal="average" baseField="0" baseItem="0" numFmtId="1"/>
    <dataField name="Average of total_intl_minutes" fld="15" subtotal="average" baseField="0" baseItem="0" numFmtId="2"/>
    <dataField name="Average of total_day_charge" fld="8" subtotal="average" baseField="0" baseItem="0" numFmtId="1"/>
    <dataField name="Average of total_eve_charge" fld="11" subtotal="average" baseField="0" baseItem="0" numFmtId="1"/>
    <dataField name="Average of total_night_charge" fld="14" subtotal="average" baseField="0" baseItem="0" numFmtId="2"/>
  </dataFields>
  <formats count="14">
    <format dxfId="118">
      <pivotArea collapsedLevelsAreSubtotals="1" fieldPosition="0">
        <references count="3">
          <reference field="4294967294" count="1" selected="0">
            <x v="0"/>
          </reference>
          <reference field="0" count="1" selected="0">
            <x v="7"/>
          </reference>
          <reference field="19" count="1">
            <x v="1"/>
          </reference>
        </references>
      </pivotArea>
    </format>
    <format dxfId="117">
      <pivotArea collapsedLevelsAreSubtotals="1" fieldPosition="0">
        <references count="3">
          <reference field="4294967294" count="1" selected="0">
            <x v="1"/>
          </reference>
          <reference field="0" count="1" selected="0">
            <x v="19"/>
          </reference>
          <reference field="19" count="1">
            <x v="1"/>
          </reference>
        </references>
      </pivotArea>
    </format>
    <format dxfId="116">
      <pivotArea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fieldPosition="0">
        <references count="1">
          <reference field="4294967294" count="1">
            <x v="4"/>
          </reference>
        </references>
      </pivotArea>
    </format>
    <format dxfId="113">
      <pivotArea collapsedLevelsAreSubtotals="1" fieldPosition="0">
        <references count="3">
          <reference field="4294967294" count="1" selected="0">
            <x v="0"/>
          </reference>
          <reference field="0" count="1">
            <x v="7"/>
          </reference>
          <reference field="19" count="1" selected="0">
            <x v="1"/>
          </reference>
        </references>
      </pivotArea>
    </format>
    <format dxfId="112">
      <pivotArea collapsedLevelsAreSubtotals="1" fieldPosition="0">
        <references count="3">
          <reference field="4294967294" count="1" selected="0">
            <x v="1"/>
          </reference>
          <reference field="0" count="1">
            <x v="19"/>
          </reference>
          <reference field="19" count="0" selected="0"/>
        </references>
      </pivotArea>
    </format>
    <format dxfId="111">
      <pivotArea outline="0" fieldPosition="0">
        <references count="1">
          <reference field="4294967294" count="1">
            <x v="5"/>
          </reference>
        </references>
      </pivotArea>
    </format>
    <format dxfId="110">
      <pivotArea dataOnly="0" labelOnly="1" outline="0" fieldPosition="0">
        <references count="1">
          <reference field="4294967294" count="6">
            <x v="0"/>
            <x v="1"/>
            <x v="2"/>
            <x v="3"/>
            <x v="4"/>
            <x v="5"/>
          </reference>
        </references>
      </pivotArea>
    </format>
    <format dxfId="109">
      <pivotArea dataOnly="0" labelOnly="1" fieldPosition="0">
        <references count="1">
          <reference field="0" count="0"/>
        </references>
      </pivotArea>
    </format>
    <format dxfId="108">
      <pivotArea outline="0" fieldPosition="0">
        <references count="1">
          <reference field="4294967294" count="1">
            <x v="6"/>
          </reference>
        </references>
      </pivotArea>
    </format>
    <format dxfId="107">
      <pivotArea outline="0" fieldPosition="0">
        <references count="1">
          <reference field="4294967294" count="1">
            <x v="7"/>
          </reference>
        </references>
      </pivotArea>
    </format>
    <format dxfId="106">
      <pivotArea dataOnly="0" labelOnly="1" outline="0" fieldPosition="0">
        <references count="1">
          <reference field="4294967294" count="3">
            <x v="6"/>
            <x v="7"/>
            <x v="8"/>
          </reference>
        </references>
      </pivotArea>
    </format>
    <format dxfId="105">
      <pivotArea outline="0" fieldPosition="0">
        <references count="1">
          <reference field="4294967294" count="1">
            <x v="8"/>
          </reference>
        </references>
      </pivotArea>
    </format>
  </formats>
  <conditionalFormats count="10">
    <conditionalFormat priority="1">
      <pivotAreas count="1">
        <pivotArea type="data" outline="0" collapsedLevelsAreSubtotals="1" fieldPosition="0">
          <references count="2">
            <reference field="4294967294" count="1" selected="0">
              <x v="6"/>
            </reference>
            <reference field="19" count="1" selected="0">
              <x v="1"/>
            </reference>
          </references>
        </pivotArea>
      </pivotAreas>
    </conditionalFormat>
    <conditionalFormat priority="2">
      <pivotAreas count="1">
        <pivotArea type="data" outline="0" collapsedLevelsAreSubtotals="1" fieldPosition="0">
          <references count="2">
            <reference field="4294967294" count="1" selected="0">
              <x v="5"/>
            </reference>
            <reference field="19" count="1" selected="0">
              <x v="1"/>
            </reference>
          </references>
        </pivotArea>
      </pivotAreas>
    </conditionalFormat>
    <conditionalFormat priority="3">
      <pivotAreas count="1">
        <pivotArea type="data" outline="0" collapsedLevelsAreSubtotals="1" fieldPosition="0">
          <references count="2">
            <reference field="4294967294" count="1" selected="0">
              <x v="4"/>
            </reference>
            <reference field="19" count="1" selected="0">
              <x v="1"/>
            </reference>
          </references>
        </pivotArea>
      </pivotAreas>
    </conditionalFormat>
    <conditionalFormat priority="4">
      <pivotAreas count="1">
        <pivotArea type="data" outline="0" collapsedLevelsAreSubtotals="1" fieldPosition="0">
          <references count="2">
            <reference field="4294967294" count="1" selected="0">
              <x v="3"/>
            </reference>
            <reference field="19" count="1" selected="0">
              <x v="1"/>
            </reference>
          </references>
        </pivotArea>
      </pivotAreas>
    </conditionalFormat>
    <conditionalFormat priority="5">
      <pivotAreas count="1">
        <pivotArea type="data" outline="0" collapsedLevelsAreSubtotals="1" fieldPosition="0">
          <references count="2">
            <reference field="4294967294" count="1" selected="0">
              <x v="2"/>
            </reference>
            <reference field="19" count="1" selected="0">
              <x v="1"/>
            </reference>
          </references>
        </pivotArea>
      </pivotAreas>
    </conditionalFormat>
    <conditionalFormat priority="6">
      <pivotAreas count="1">
        <pivotArea type="data" outline="0" collapsedLevelsAreSubtotals="1" fieldPosition="0">
          <references count="2">
            <reference field="4294967294" count="1" selected="0">
              <x v="1"/>
            </reference>
            <reference field="19" count="1" selected="0">
              <x v="1"/>
            </reference>
          </references>
        </pivotArea>
      </pivotAreas>
    </conditionalFormat>
    <conditionalFormat priority="7">
      <pivotAreas count="1">
        <pivotArea type="data" outline="0" collapsedLevelsAreSubtotals="1" fieldPosition="0">
          <references count="2">
            <reference field="4294967294" count="1" selected="0">
              <x v="8"/>
            </reference>
            <reference field="19" count="0" selected="0" defaultSubtotal="1" sumSubtotal="1" countASubtotal="1" avgSubtotal="1" maxSubtotal="1" minSubtotal="1" productSubtotal="1" countSubtotal="1" stdDevSubtotal="1" stdDevPSubtotal="1" varSubtotal="1" varPSubtotal="1"/>
          </references>
        </pivotArea>
      </pivotAreas>
    </conditionalFormat>
    <conditionalFormat priority="8">
      <pivotAreas count="1">
        <pivotArea type="data" outline="0" collapsedLevelsAreSubtotals="1" fieldPosition="0">
          <references count="2">
            <reference field="4294967294" count="1" selected="0">
              <x v="7"/>
            </reference>
            <reference field="19" count="1" selected="0">
              <x v="1"/>
            </reference>
          </references>
        </pivotArea>
      </pivotAreas>
    </conditionalFormat>
    <conditionalFormat priority="15">
      <pivotAreas count="1">
        <pivotArea type="data" outline="0" collapsedLevelsAreSubtotals="1" fieldPosition="0">
          <references count="2">
            <reference field="4294967294" count="1" selected="0">
              <x v="0"/>
            </reference>
            <reference field="19" count="1" selected="0">
              <x v="1"/>
            </reference>
          </references>
        </pivotArea>
      </pivotAreas>
    </conditionalFormat>
    <conditionalFormat priority="16">
      <pivotAreas count="1">
        <pivotArea type="data" outline="0" collapsedLevelsAreSubtotals="1" fieldPosition="0">
          <references count="2">
            <reference field="4294967294" count="1" selected="0">
              <x v="0"/>
            </reference>
            <reference field="19"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0BE237-DA4C-D846-8E64-2478CFA33FF2}" name="PivotTable11"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Churn Status">
  <location ref="N41:Q43" firstHeaderRow="0" firstDataRow="1" firstDataCol="1"/>
  <pivotFields count="20">
    <pivotField showAll="0"/>
    <pivotField numFmtId="2"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axis="axisRow" showAll="0">
      <items count="3">
        <item n="No churn" x="0"/>
        <item n="Churned" x="1"/>
        <item t="default"/>
      </items>
    </pivotField>
  </pivotFields>
  <rowFields count="1">
    <field x="19"/>
  </rowFields>
  <rowItems count="2">
    <i>
      <x/>
    </i>
    <i>
      <x v="1"/>
    </i>
  </rowItems>
  <colFields count="1">
    <field x="-2"/>
  </colFields>
  <colItems count="3">
    <i>
      <x/>
    </i>
    <i i="1">
      <x v="1"/>
    </i>
    <i i="2">
      <x v="2"/>
    </i>
  </colItems>
  <dataFields count="3">
    <dataField name="Avg total day charge" fld="8" subtotal="average" baseField="0" baseItem="0" numFmtId="1"/>
    <dataField name="Avg total evening charge" fld="11" subtotal="average" baseField="0" baseItem="0" numFmtId="1"/>
    <dataField name="Avg total night charge" fld="14" subtotal="average" baseField="0" baseItem="0" numFmtId="1"/>
  </dataFields>
  <formats count="3">
    <format dxfId="27">
      <pivotArea outline="0" collapsedLevelsAreSubtotals="1" fieldPosition="0">
        <references count="1">
          <reference field="4294967294" count="1" selected="0">
            <x v="0"/>
          </reference>
        </references>
      </pivotArea>
    </format>
    <format dxfId="26">
      <pivotArea collapsedLevelsAreSubtotals="1" fieldPosition="0">
        <references count="2">
          <reference field="4294967294" count="1" selected="0">
            <x v="0"/>
          </reference>
          <reference field="19" count="1">
            <x v="0"/>
          </reference>
        </references>
      </pivotArea>
    </format>
    <format dxfId="25">
      <pivotArea collapsedLevelsAreSubtotals="1" fieldPosition="0">
        <references count="2">
          <reference field="4294967294" count="1" selected="0">
            <x v="1"/>
          </reference>
          <reference field="19" count="1">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19" count="1" selected="0">
            <x v="0"/>
          </reference>
        </references>
      </pivotArea>
    </chartFormat>
    <chartFormat chart="0" format="4">
      <pivotArea type="data" outline="0" fieldPosition="0">
        <references count="2">
          <reference field="4294967294" count="1" selected="0">
            <x v="1"/>
          </reference>
          <reference field="19" count="1" selected="0">
            <x v="0"/>
          </reference>
        </references>
      </pivotArea>
    </chartFormat>
    <chartFormat chart="0" format="5">
      <pivotArea type="data" outline="0" fieldPosition="0">
        <references count="2">
          <reference field="4294967294"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C3A371-FC63-A547-BBCB-DA849DA75BC2}" name="PivotTable8"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Voice mail plan v. churn">
  <location ref="N71:Q77" firstHeaderRow="0" firstDataRow="1" firstDataCol="1"/>
  <pivotFields count="20">
    <pivotField showAll="0"/>
    <pivotField numFmtId="2" showAll="0"/>
    <pivotField showAll="0"/>
    <pivotField showAll="0"/>
    <pivotField axis="axisRow" showAll="0">
      <items count="3">
        <item n="No voice mail plan" x="1"/>
        <item n="Voice mail plan" x="0"/>
        <item t="default"/>
      </items>
    </pivotField>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axis="axisRow" showAll="0">
      <items count="3">
        <item n="No churn" x="0"/>
        <item n="Churn" x="1"/>
        <item t="default"/>
      </items>
    </pivotField>
  </pivotFields>
  <rowFields count="2">
    <field x="4"/>
    <field x="19"/>
  </rowFields>
  <rowItems count="6">
    <i>
      <x/>
    </i>
    <i r="1">
      <x/>
    </i>
    <i r="1">
      <x v="1"/>
    </i>
    <i>
      <x v="1"/>
    </i>
    <i r="1">
      <x/>
    </i>
    <i r="1">
      <x v="1"/>
    </i>
  </rowItems>
  <colFields count="1">
    <field x="-2"/>
  </colFields>
  <colItems count="3">
    <i>
      <x/>
    </i>
    <i i="1">
      <x v="1"/>
    </i>
    <i i="2">
      <x v="2"/>
    </i>
  </colItems>
  <dataFields count="3">
    <dataField name="Avg total day charge" fld="8" subtotal="average" baseField="0" baseItem="0" numFmtId="1"/>
    <dataField name="Avg total evening charge" fld="11" subtotal="average" baseField="0" baseItem="0" numFmtId="1"/>
    <dataField name="Avg total night charge" fld="14" subtotal="average" baseField="0" baseItem="0" numFmtId="1"/>
  </dataFields>
  <formats count="3">
    <format dxfId="30">
      <pivotArea field="4" type="button" dataOnly="0" labelOnly="1" outline="0" axis="axisRow" fieldPosition="0"/>
    </format>
    <format dxfId="29">
      <pivotArea collapsedLevelsAreSubtotals="1" fieldPosition="0">
        <references count="3">
          <reference field="4294967294" count="1" selected="0">
            <x v="0"/>
          </reference>
          <reference field="4" count="1" selected="0">
            <x v="0"/>
          </reference>
          <reference field="19" count="0"/>
        </references>
      </pivotArea>
    </format>
    <format dxfId="28">
      <pivotArea collapsedLevelsAreSubtotals="1" fieldPosition="0">
        <references count="3">
          <reference field="4294967294" count="2" selected="0">
            <x v="0"/>
            <x v="1"/>
          </reference>
          <reference field="4" count="1" selected="0">
            <x v="0"/>
          </reference>
          <reference field="19" count="1">
            <x v="1"/>
          </reference>
        </references>
      </pivotArea>
    </format>
  </format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3">
          <reference field="4294967294" count="1" selected="0">
            <x v="0"/>
          </reference>
          <reference field="4" count="1" selected="0">
            <x v="1"/>
          </reference>
          <reference field="19" count="1" selected="0">
            <x v="0"/>
          </reference>
        </references>
      </pivotArea>
    </chartFormat>
    <chartFormat chart="0" format="4">
      <pivotArea type="data" outline="0" fieldPosition="0">
        <references count="3">
          <reference field="4294967294" count="1" selected="0">
            <x v="0"/>
          </reference>
          <reference field="4" count="1" selected="0">
            <x v="1"/>
          </reference>
          <reference field="19" count="1" selected="0">
            <x v="1"/>
          </reference>
        </references>
      </pivotArea>
    </chartFormat>
    <chartFormat chart="0" format="5">
      <pivotArea type="data" outline="0" fieldPosition="0">
        <references count="3">
          <reference field="4294967294" count="1" selected="0">
            <x v="0"/>
          </reference>
          <reference field="4" count="1" selected="0">
            <x v="0"/>
          </reference>
          <reference field="19" count="1" selected="0">
            <x v="0"/>
          </reference>
        </references>
      </pivotArea>
    </chartFormat>
    <chartFormat chart="0" format="6">
      <pivotArea type="data" outline="0" fieldPosition="0">
        <references count="3">
          <reference field="4294967294" count="1" selected="0">
            <x v="0"/>
          </reference>
          <reference field="4" count="1" selected="0">
            <x v="0"/>
          </reference>
          <reference field="19" count="1" selected="0">
            <x v="1"/>
          </reference>
        </references>
      </pivotArea>
    </chartFormat>
    <chartFormat chart="0" format="7">
      <pivotArea type="data" outline="0" fieldPosition="0">
        <references count="3">
          <reference field="4294967294" count="1" selected="0">
            <x v="1"/>
          </reference>
          <reference field="4" count="1" selected="0">
            <x v="0"/>
          </reference>
          <reference field="19" count="1" selected="0">
            <x v="0"/>
          </reference>
        </references>
      </pivotArea>
    </chartFormat>
    <chartFormat chart="0" format="8">
      <pivotArea type="data" outline="0" fieldPosition="0">
        <references count="3">
          <reference field="4294967294" count="1" selected="0">
            <x v="1"/>
          </reference>
          <reference field="4" count="1" selected="0">
            <x v="0"/>
          </reference>
          <reference field="19" count="1" selected="0">
            <x v="1"/>
          </reference>
        </references>
      </pivotArea>
    </chartFormat>
    <chartFormat chart="0" format="9">
      <pivotArea type="data" outline="0" fieldPosition="0">
        <references count="3">
          <reference field="4294967294" count="1" selected="0">
            <x v="2"/>
          </reference>
          <reference field="4" count="1" selected="0">
            <x v="0"/>
          </reference>
          <reference field="19" count="1" selected="0">
            <x v="0"/>
          </reference>
        </references>
      </pivotArea>
    </chartFormat>
    <chartFormat chart="0" format="10">
      <pivotArea type="data" outline="0" fieldPosition="0">
        <references count="3">
          <reference field="4294967294" count="1" selected="0">
            <x v="2"/>
          </reference>
          <reference field="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3053B8-BE9E-7443-903B-C13DEE83F0BB}" name="PivotTable10"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Churn Status">
  <location ref="A8:C11" firstHeaderRow="0" firstDataRow="1" firstDataCol="1"/>
  <pivotFields count="20">
    <pivotField showAll="0"/>
    <pivotField numFmtId="2"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n="No churn" x="0"/>
        <item n="Churned" x="1"/>
        <item t="default"/>
      </items>
    </pivotField>
  </pivotFields>
  <rowFields count="1">
    <field x="19"/>
  </rowFields>
  <rowItems count="3">
    <i>
      <x/>
    </i>
    <i>
      <x v="1"/>
    </i>
    <i t="grand">
      <x/>
    </i>
  </rowItems>
  <colFields count="1">
    <field x="-2"/>
  </colFields>
  <colItems count="2">
    <i>
      <x/>
    </i>
    <i i="1">
      <x v="1"/>
    </i>
  </colItems>
  <dataFields count="2">
    <dataField name="With international plan" fld="3" showDataAs="percentOfTotal" baseField="0" baseItem="0" numFmtId="10"/>
    <dataField name="With voice mail plan" fld="4" showDataAs="percentOfTotal" baseField="0" baseItem="0" numFmtId="10"/>
  </dataFields>
  <formats count="7">
    <format dxfId="37">
      <pivotArea dataOnly="0" labelOnly="1" outline="0" fieldPosition="0">
        <references count="1">
          <reference field="4294967294" count="2">
            <x v="0"/>
            <x v="1"/>
          </reference>
        </references>
      </pivotArea>
    </format>
    <format dxfId="36">
      <pivotArea collapsedLevelsAreSubtotals="1" fieldPosition="0">
        <references count="2">
          <reference field="4294967294" count="1" selected="0">
            <x v="1"/>
          </reference>
          <reference field="19" count="0"/>
        </references>
      </pivotArea>
    </format>
    <format dxfId="35">
      <pivotArea collapsedLevelsAreSubtotals="1" fieldPosition="0">
        <references count="1">
          <reference field="19" count="0"/>
        </references>
      </pivotArea>
    </format>
    <format dxfId="34">
      <pivotArea field="19" type="button" dataOnly="0" labelOnly="1" outline="0" axis="axisRow" fieldPosition="0"/>
    </format>
    <format dxfId="33">
      <pivotArea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collapsedLevelsAreSubtotals="1" fieldPosition="0">
        <references count="1">
          <reference field="19" count="1">
            <x v="1"/>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E470EC-3D09-4248-810A-25AA96BCE669}" name="Difference in call behaviour by churn status"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Churn status">
  <location ref="A41:D43" firstHeaderRow="0" firstDataRow="1" firstDataCol="1"/>
  <pivotFields count="20">
    <pivotField showAll="0"/>
    <pivotField numFmtId="2" showAll="0"/>
    <pivotField showAll="0"/>
    <pivotField showAll="0"/>
    <pivotField showAll="0">
      <items count="3">
        <item n="No voice mail plan" x="1"/>
        <item n="Voice mail plan" x="0"/>
        <item t="default"/>
      </items>
    </pivotField>
    <pivotField showAll="0"/>
    <pivotField dataField="1" showAll="0">
      <items count="1844">
        <item x="852"/>
        <item x="1387"/>
        <item x="1828"/>
        <item x="1841"/>
        <item x="1392"/>
        <item x="1122"/>
        <item x="721"/>
        <item x="1179"/>
        <item x="1500"/>
        <item x="502"/>
        <item x="532"/>
        <item x="1837"/>
        <item x="752"/>
        <item x="1817"/>
        <item x="1221"/>
        <item x="907"/>
        <item x="393"/>
        <item x="1624"/>
        <item x="1032"/>
        <item x="1661"/>
        <item x="1838"/>
        <item x="1462"/>
        <item x="390"/>
        <item x="951"/>
        <item x="1192"/>
        <item x="398"/>
        <item x="1380"/>
        <item x="1725"/>
        <item x="1616"/>
        <item x="1311"/>
        <item x="1395"/>
        <item x="1270"/>
        <item x="873"/>
        <item x="1778"/>
        <item x="957"/>
        <item x="1407"/>
        <item x="1067"/>
        <item x="1405"/>
        <item x="1786"/>
        <item x="435"/>
        <item x="1726"/>
        <item x="1290"/>
        <item x="530"/>
        <item x="444"/>
        <item x="1426"/>
        <item x="145"/>
        <item x="856"/>
        <item x="256"/>
        <item x="94"/>
        <item x="194"/>
        <item x="1631"/>
        <item x="249"/>
        <item x="1168"/>
        <item x="954"/>
        <item x="1414"/>
        <item x="64"/>
        <item x="833"/>
        <item x="424"/>
        <item x="17"/>
        <item x="1815"/>
        <item x="204"/>
        <item x="556"/>
        <item x="1226"/>
        <item x="910"/>
        <item x="1605"/>
        <item x="1422"/>
        <item x="269"/>
        <item x="1231"/>
        <item x="177"/>
        <item x="1572"/>
        <item x="1700"/>
        <item x="815"/>
        <item x="648"/>
        <item x="991"/>
        <item x="394"/>
        <item x="257"/>
        <item x="1596"/>
        <item x="357"/>
        <item x="953"/>
        <item x="1664"/>
        <item x="1613"/>
        <item x="104"/>
        <item x="1097"/>
        <item x="1508"/>
        <item x="1327"/>
        <item x="1721"/>
        <item x="1646"/>
        <item x="1480"/>
        <item x="593"/>
        <item x="924"/>
        <item x="388"/>
        <item x="1722"/>
        <item x="1314"/>
        <item x="423"/>
        <item x="188"/>
        <item x="356"/>
        <item x="1234"/>
        <item x="810"/>
        <item x="592"/>
        <item x="1550"/>
        <item x="1432"/>
        <item x="1651"/>
        <item x="1529"/>
        <item x="285"/>
        <item x="753"/>
        <item x="836"/>
        <item x="1420"/>
        <item x="1727"/>
        <item x="1748"/>
        <item x="1788"/>
        <item x="1685"/>
        <item x="1545"/>
        <item x="437"/>
        <item x="1093"/>
        <item x="1741"/>
        <item x="20"/>
        <item x="1805"/>
        <item x="1585"/>
        <item x="1450"/>
        <item x="1287"/>
        <item x="1079"/>
        <item x="1556"/>
        <item x="1649"/>
        <item x="636"/>
        <item x="881"/>
        <item x="467"/>
        <item x="878"/>
        <item x="1129"/>
        <item x="159"/>
        <item x="885"/>
        <item x="286"/>
        <item x="782"/>
        <item x="189"/>
        <item x="1139"/>
        <item x="645"/>
        <item x="1636"/>
        <item x="203"/>
        <item x="795"/>
        <item x="1208"/>
        <item x="235"/>
        <item x="34"/>
        <item x="967"/>
        <item x="1256"/>
        <item x="1427"/>
        <item x="254"/>
        <item x="1812"/>
        <item x="1280"/>
        <item x="1482"/>
        <item x="1795"/>
        <item x="524"/>
        <item x="826"/>
        <item x="751"/>
        <item x="1830"/>
        <item x="1141"/>
        <item x="1150"/>
        <item x="1216"/>
        <item x="1540"/>
        <item x="1578"/>
        <item x="864"/>
        <item x="436"/>
        <item x="857"/>
        <item x="1406"/>
        <item x="1206"/>
        <item x="1435"/>
        <item x="653"/>
        <item x="1041"/>
        <item x="106"/>
        <item x="1279"/>
        <item x="240"/>
        <item x="1701"/>
        <item x="947"/>
        <item x="1199"/>
        <item x="1243"/>
        <item x="1225"/>
        <item x="766"/>
        <item x="1716"/>
        <item x="1542"/>
        <item x="1474"/>
        <item x="1205"/>
        <item x="706"/>
        <item x="717"/>
        <item x="248"/>
        <item x="1476"/>
        <item x="1829"/>
        <item x="701"/>
        <item x="1706"/>
        <item x="516"/>
        <item x="1747"/>
        <item x="1328"/>
        <item x="700"/>
        <item x="1594"/>
        <item x="759"/>
        <item x="581"/>
        <item x="1544"/>
        <item x="889"/>
        <item x="1204"/>
        <item x="1299"/>
        <item x="713"/>
        <item x="1492"/>
        <item x="1187"/>
        <item x="358"/>
        <item x="1128"/>
        <item x="843"/>
        <item x="1719"/>
        <item x="1484"/>
        <item x="314"/>
        <item x="689"/>
        <item x="964"/>
        <item x="508"/>
        <item x="1521"/>
        <item x="1691"/>
        <item x="823"/>
        <item x="346"/>
        <item x="735"/>
        <item x="1653"/>
        <item x="1254"/>
        <item x="132"/>
        <item x="1633"/>
        <item x="596"/>
        <item x="1441"/>
        <item x="231"/>
        <item x="1370"/>
        <item x="1005"/>
        <item x="1683"/>
        <item x="892"/>
        <item x="409"/>
        <item x="466"/>
        <item x="746"/>
        <item x="1198"/>
        <item x="639"/>
        <item x="1025"/>
        <item x="1775"/>
        <item x="1098"/>
        <item x="730"/>
        <item x="300"/>
        <item x="1446"/>
        <item x="1620"/>
        <item x="1783"/>
        <item x="442"/>
        <item x="1293"/>
        <item x="122"/>
        <item x="1574"/>
        <item x="405"/>
        <item x="1516"/>
        <item x="511"/>
        <item x="956"/>
        <item x="1497"/>
        <item x="1677"/>
        <item x="959"/>
        <item x="1794"/>
        <item x="1263"/>
        <item x="916"/>
        <item x="326"/>
        <item x="1389"/>
        <item x="1481"/>
        <item x="1285"/>
        <item x="676"/>
        <item x="302"/>
        <item x="887"/>
        <item x="583"/>
        <item x="996"/>
        <item x="1178"/>
        <item x="351"/>
        <item x="1810"/>
        <item x="1535"/>
        <item x="165"/>
        <item x="1761"/>
        <item x="1715"/>
        <item x="1526"/>
        <item x="1026"/>
        <item x="621"/>
        <item x="401"/>
        <item x="790"/>
        <item x="1682"/>
        <item x="1780"/>
        <item x="1337"/>
        <item x="1436"/>
        <item x="1161"/>
        <item x="640"/>
        <item x="1300"/>
        <item x="1378"/>
        <item x="904"/>
        <item x="539"/>
        <item x="1055"/>
        <item x="1297"/>
        <item x="1281"/>
        <item x="1283"/>
        <item x="641"/>
        <item x="1744"/>
        <item x="193"/>
        <item x="19"/>
        <item x="561"/>
        <item x="1760"/>
        <item x="625"/>
        <item x="642"/>
        <item x="1186"/>
        <item x="1402"/>
        <item x="1791"/>
        <item x="1084"/>
        <item x="1352"/>
        <item x="1286"/>
        <item x="678"/>
        <item x="703"/>
        <item x="869"/>
        <item x="1773"/>
        <item x="761"/>
        <item x="1826"/>
        <item x="1555"/>
        <item x="1599"/>
        <item x="464"/>
        <item x="915"/>
        <item x="1835"/>
        <item x="1324"/>
        <item x="1035"/>
        <item x="768"/>
        <item x="1490"/>
        <item x="1504"/>
        <item x="1495"/>
        <item x="681"/>
        <item x="1384"/>
        <item x="374"/>
        <item x="519"/>
        <item x="1614"/>
        <item x="1796"/>
        <item x="692"/>
        <item x="1570"/>
        <item x="830"/>
        <item x="946"/>
        <item x="1323"/>
        <item x="819"/>
        <item x="977"/>
        <item x="146"/>
        <item x="874"/>
        <item x="540"/>
        <item x="928"/>
        <item x="1396"/>
        <item x="684"/>
        <item x="1371"/>
        <item x="1264"/>
        <item x="1713"/>
        <item x="716"/>
        <item x="138"/>
        <item x="1307"/>
        <item x="948"/>
        <item x="1586"/>
        <item x="1409"/>
        <item x="806"/>
        <item x="251"/>
        <item x="89"/>
        <item x="1119"/>
        <item x="634"/>
        <item x="1569"/>
        <item x="1339"/>
        <item x="1336"/>
        <item x="1468"/>
        <item x="970"/>
        <item x="1121"/>
        <item x="199"/>
        <item x="585"/>
        <item x="980"/>
        <item x="24"/>
        <item x="328"/>
        <item x="371"/>
        <item x="891"/>
        <item x="1750"/>
        <item x="1710"/>
        <item x="1671"/>
        <item x="1579"/>
        <item x="652"/>
        <item x="1561"/>
        <item x="628"/>
        <item x="36"/>
        <item x="250"/>
        <item x="537"/>
        <item x="1554"/>
        <item x="1827"/>
        <item x="420"/>
        <item x="1058"/>
        <item x="814"/>
        <item x="1658"/>
        <item x="1040"/>
        <item x="1515"/>
        <item x="1459"/>
        <item x="325"/>
        <item x="983"/>
        <item x="704"/>
        <item x="1273"/>
        <item x="714"/>
        <item x="499"/>
        <item x="1188"/>
        <item x="576"/>
        <item x="1203"/>
        <item x="381"/>
        <item x="1142"/>
        <item x="861"/>
        <item x="76"/>
        <item x="280"/>
        <item x="1431"/>
        <item x="1418"/>
        <item x="1317"/>
        <item x="33"/>
        <item x="1514"/>
        <item x="495"/>
        <item x="54"/>
        <item x="687"/>
        <item x="1360"/>
        <item x="880"/>
        <item x="764"/>
        <item x="438"/>
        <item x="650"/>
        <item x="600"/>
        <item x="1598"/>
        <item x="1166"/>
        <item x="31"/>
        <item x="1659"/>
        <item x="93"/>
        <item x="1276"/>
        <item x="45"/>
        <item x="613"/>
        <item x="572"/>
        <item x="595"/>
        <item x="312"/>
        <item x="1404"/>
        <item x="1690"/>
        <item x="552"/>
        <item x="1440"/>
        <item x="340"/>
        <item x="1288"/>
        <item x="454"/>
        <item x="262"/>
        <item x="1105"/>
        <item x="473"/>
        <item x="965"/>
        <item x="10"/>
        <item x="1615"/>
        <item x="1255"/>
        <item x="8"/>
        <item x="1416"/>
        <item x="1108"/>
        <item x="1265"/>
        <item x="406"/>
        <item x="825"/>
        <item x="1018"/>
        <item x="1583"/>
        <item x="112"/>
        <item x="1132"/>
        <item x="647"/>
        <item x="455"/>
        <item x="1711"/>
        <item x="675"/>
        <item x="1475"/>
        <item x="370"/>
        <item x="29"/>
        <item x="578"/>
        <item x="1591"/>
        <item x="1015"/>
        <item x="51"/>
        <item x="1737"/>
        <item x="995"/>
        <item x="749"/>
        <item x="760"/>
        <item x="1024"/>
        <item x="414"/>
        <item x="1004"/>
        <item x="877"/>
        <item x="728"/>
        <item x="1688"/>
        <item x="1665"/>
        <item x="1717"/>
        <item x="1039"/>
        <item x="978"/>
        <item x="862"/>
        <item x="699"/>
        <item x="1346"/>
        <item x="39"/>
        <item x="922"/>
        <item x="905"/>
        <item x="352"/>
        <item x="1648"/>
        <item x="923"/>
        <item x="785"/>
        <item x="1242"/>
        <item x="277"/>
        <item x="22"/>
        <item x="186"/>
        <item x="207"/>
        <item x="1597"/>
        <item x="216"/>
        <item x="1001"/>
        <item x="1223"/>
        <item x="85"/>
        <item x="191"/>
        <item x="1316"/>
        <item x="644"/>
        <item x="1729"/>
        <item x="1771"/>
        <item x="1457"/>
        <item x="1046"/>
        <item x="673"/>
        <item x="175"/>
        <item x="1149"/>
        <item x="929"/>
        <item x="1742"/>
        <item x="1171"/>
        <item x="897"/>
        <item x="408"/>
        <item x="1813"/>
        <item x="1424"/>
        <item x="906"/>
        <item x="1214"/>
        <item x="1112"/>
        <item x="153"/>
        <item x="974"/>
        <item x="562"/>
        <item x="1217"/>
        <item x="486"/>
        <item x="1622"/>
        <item x="213"/>
        <item x="1517"/>
        <item x="1160"/>
        <item x="202"/>
        <item x="253"/>
        <item x="1433"/>
        <item x="1050"/>
        <item x="794"/>
        <item x="1137"/>
        <item x="1057"/>
        <item x="1391"/>
        <item x="512"/>
        <item x="447"/>
        <item x="820"/>
        <item x="942"/>
        <item x="1575"/>
        <item x="1331"/>
        <item x="1393"/>
        <item x="804"/>
        <item x="1148"/>
        <item x="1666"/>
        <item x="743"/>
        <item x="1373"/>
        <item x="163"/>
        <item x="890"/>
        <item x="1513"/>
        <item x="1705"/>
        <item x="1512"/>
        <item x="792"/>
        <item x="968"/>
        <item x="402"/>
        <item x="854"/>
        <item x="1260"/>
        <item x="1053"/>
        <item x="281"/>
        <item x="1310"/>
        <item x="774"/>
        <item x="1362"/>
        <item x="130"/>
        <item x="1520"/>
        <item x="319"/>
        <item x="1163"/>
        <item x="698"/>
        <item x="702"/>
        <item x="1720"/>
        <item x="871"/>
        <item x="1090"/>
        <item x="1278"/>
        <item x="378"/>
        <item x="879"/>
        <item x="208"/>
        <item x="1483"/>
        <item x="776"/>
        <item x="694"/>
        <item x="200"/>
        <item x="1499"/>
        <item x="75"/>
        <item x="672"/>
        <item x="1076"/>
        <item x="462"/>
        <item x="1318"/>
        <item x="710"/>
        <item x="1124"/>
        <item x="744"/>
        <item x="643"/>
        <item x="902"/>
        <item x="531"/>
        <item x="1315"/>
        <item x="1246"/>
        <item x="808"/>
        <item x="107"/>
        <item x="417"/>
        <item x="160"/>
        <item x="308"/>
        <item x="1136"/>
        <item x="311"/>
        <item x="1249"/>
        <item x="28"/>
        <item x="468"/>
        <item x="1201"/>
        <item x="1467"/>
        <item x="1471"/>
        <item x="1303"/>
        <item x="1491"/>
        <item x="712"/>
        <item x="141"/>
        <item x="505"/>
        <item x="1563"/>
        <item x="1565"/>
        <item x="225"/>
        <item x="858"/>
        <item x="1267"/>
        <item x="350"/>
        <item x="1789"/>
        <item x="52"/>
        <item x="849"/>
        <item x="1159"/>
        <item x="960"/>
        <item x="115"/>
        <item x="961"/>
        <item x="1238"/>
        <item x="1801"/>
        <item x="342"/>
        <item x="1557"/>
        <item x="1144"/>
        <item x="176"/>
        <item x="366"/>
        <item x="1181"/>
        <item x="156"/>
        <item x="360"/>
        <item x="364"/>
        <item x="663"/>
        <item x="278"/>
        <item x="1123"/>
        <item x="1115"/>
        <item x="369"/>
        <item x="433"/>
        <item x="535"/>
        <item x="470"/>
        <item x="1357"/>
        <item x="799"/>
        <item x="485"/>
        <item x="219"/>
        <item x="1790"/>
        <item x="1248"/>
        <item x="294"/>
        <item x="1320"/>
        <item x="853"/>
        <item x="667"/>
        <item x="1211"/>
        <item x="275"/>
        <item x="1065"/>
        <item x="935"/>
        <item x="1081"/>
        <item x="898"/>
        <item x="164"/>
        <item x="1020"/>
        <item x="1207"/>
        <item x="1085"/>
        <item x="1332"/>
        <item x="1458"/>
        <item x="334"/>
        <item x="1045"/>
        <item x="565"/>
        <item x="659"/>
        <item x="932"/>
        <item x="35"/>
        <item x="73"/>
        <item x="102"/>
        <item x="1272"/>
        <item x="662"/>
        <item x="1134"/>
        <item x="270"/>
        <item x="1399"/>
        <item x="950"/>
        <item x="330"/>
        <item x="16"/>
        <item x="205"/>
        <item x="336"/>
        <item x="507"/>
        <item x="1397"/>
        <item x="1609"/>
        <item x="363"/>
        <item x="1634"/>
        <item x="272"/>
        <item x="777"/>
        <item x="373"/>
        <item x="691"/>
        <item x="1564"/>
        <item x="450"/>
        <item x="1062"/>
        <item x="11"/>
        <item x="1356"/>
        <item x="909"/>
        <item x="1699"/>
        <item x="5"/>
        <item x="62"/>
        <item x="1749"/>
        <item x="1044"/>
        <item x="197"/>
        <item x="440"/>
        <item x="128"/>
        <item x="1027"/>
        <item x="1116"/>
        <item x="71"/>
        <item x="239"/>
        <item x="1527"/>
        <item x="1621"/>
        <item x="1573"/>
        <item x="1444"/>
        <item x="1580"/>
        <item x="707"/>
        <item x="148"/>
        <item x="622"/>
        <item x="1473"/>
        <item x="798"/>
        <item x="501"/>
        <item x="377"/>
        <item x="986"/>
        <item x="297"/>
        <item x="1244"/>
        <item x="657"/>
        <item x="347"/>
        <item x="945"/>
        <item x="214"/>
        <item x="79"/>
        <item x="43"/>
        <item x="888"/>
        <item x="441"/>
        <item x="1156"/>
        <item x="415"/>
        <item x="1047"/>
        <item x="1638"/>
        <item x="670"/>
        <item x="92"/>
        <item x="1577"/>
        <item x="83"/>
        <item x="534"/>
        <item x="461"/>
        <item x="474"/>
        <item x="0"/>
        <item x="1470"/>
        <item x="1266"/>
        <item x="554"/>
        <item x="720"/>
        <item x="802"/>
        <item x="283"/>
        <item x="1348"/>
        <item x="1640"/>
        <item x="96"/>
        <item x="813"/>
        <item x="618"/>
        <item x="1818"/>
        <item x="395"/>
        <item x="1002"/>
        <item x="1054"/>
        <item x="1382"/>
        <item x="1449"/>
        <item x="840"/>
        <item x="608"/>
        <item x="1096"/>
        <item x="637"/>
        <item x="1434"/>
        <item x="1341"/>
        <item x="432"/>
        <item x="1271"/>
        <item x="1154"/>
        <item x="1052"/>
        <item x="288"/>
        <item x="206"/>
        <item x="91"/>
        <item x="747"/>
        <item x="1587"/>
        <item x="475"/>
        <item x="338"/>
        <item x="291"/>
        <item x="882"/>
        <item x="883"/>
        <item x="1075"/>
        <item x="201"/>
        <item x="174"/>
        <item x="1073"/>
        <item x="769"/>
        <item x="108"/>
        <item x="750"/>
        <item x="399"/>
        <item x="631"/>
        <item x="3"/>
        <item x="612"/>
        <item x="626"/>
        <item x="1625"/>
        <item x="118"/>
        <item x="1821"/>
        <item x="306"/>
        <item x="1016"/>
        <item x="876"/>
        <item x="588"/>
        <item x="697"/>
        <item x="654"/>
        <item x="801"/>
        <item x="1652"/>
        <item x="385"/>
        <item x="209"/>
        <item x="301"/>
        <item x="1584"/>
        <item x="917"/>
        <item x="185"/>
        <item x="1200"/>
        <item x="1552"/>
        <item x="265"/>
        <item x="688"/>
        <item x="550"/>
        <item x="316"/>
        <item x="263"/>
        <item x="860"/>
        <item x="944"/>
        <item x="445"/>
        <item x="1842"/>
        <item x="135"/>
        <item x="66"/>
        <item x="1839"/>
        <item x="1153"/>
        <item x="86"/>
        <item x="1023"/>
        <item x="549"/>
        <item x="380"/>
        <item x="101"/>
        <item x="1758"/>
        <item x="617"/>
        <item x="317"/>
        <item x="835"/>
        <item x="237"/>
        <item x="1077"/>
        <item x="1235"/>
        <item x="453"/>
        <item x="584"/>
        <item x="1106"/>
        <item x="223"/>
        <item x="1043"/>
        <item x="762"/>
        <item x="1611"/>
        <item x="233"/>
        <item x="382"/>
        <item x="1175"/>
        <item x="1029"/>
        <item x="32"/>
        <item x="327"/>
        <item x="1298"/>
        <item x="142"/>
        <item x="758"/>
        <item x="1494"/>
        <item x="577"/>
        <item x="789"/>
        <item x="413"/>
        <item x="1811"/>
        <item x="901"/>
        <item x="656"/>
        <item x="990"/>
        <item x="1114"/>
        <item x="918"/>
        <item x="787"/>
        <item x="668"/>
        <item x="1419"/>
        <item x="1398"/>
        <item x="494"/>
        <item x="666"/>
        <item x="44"/>
        <item x="483"/>
        <item x="661"/>
        <item x="1012"/>
        <item x="520"/>
        <item x="817"/>
        <item x="884"/>
        <item x="295"/>
        <item x="252"/>
        <item x="669"/>
        <item x="1642"/>
        <item x="598"/>
        <item x="695"/>
        <item x="27"/>
        <item x="151"/>
        <item x="232"/>
        <item x="943"/>
        <item x="1343"/>
        <item x="1197"/>
        <item x="1541"/>
        <item x="469"/>
        <item x="1669"/>
        <item x="1383"/>
        <item x="353"/>
        <item x="84"/>
        <item x="624"/>
        <item x="1464"/>
        <item x="793"/>
        <item x="126"/>
        <item x="313"/>
        <item x="56"/>
        <item x="1770"/>
        <item x="78"/>
        <item x="607"/>
        <item x="70"/>
        <item x="542"/>
        <item x="868"/>
        <item x="1632"/>
        <item x="1074"/>
        <item x="979"/>
        <item x="741"/>
        <item x="172"/>
        <item x="471"/>
        <item x="1452"/>
        <item x="1523"/>
        <item x="564"/>
        <item x="1358"/>
        <item x="599"/>
        <item x="50"/>
        <item x="1537"/>
        <item x="610"/>
        <item x="1681"/>
        <item x="1155"/>
        <item x="1503"/>
        <item x="1308"/>
        <item x="362"/>
        <item x="119"/>
        <item x="829"/>
        <item x="1673"/>
        <item x="196"/>
        <item x="1388"/>
        <item x="1466"/>
        <item x="538"/>
        <item x="1333"/>
        <item x="161"/>
        <item x="1800"/>
        <item x="273"/>
        <item x="1194"/>
        <item x="1036"/>
        <item x="1562"/>
        <item x="1209"/>
        <item x="18"/>
        <item x="940"/>
        <item x="113"/>
        <item x="783"/>
        <item x="482"/>
        <item x="1301"/>
        <item x="129"/>
        <item x="1628"/>
        <item x="428"/>
        <item x="1060"/>
        <item x="348"/>
        <item x="320"/>
        <item x="1143"/>
        <item x="1496"/>
        <item x="6"/>
        <item x="536"/>
        <item x="1322"/>
        <item x="982"/>
        <item x="1222"/>
        <item x="838"/>
        <item x="732"/>
        <item x="582"/>
        <item x="841"/>
        <item x="973"/>
        <item x="1334"/>
        <item x="506"/>
        <item x="1401"/>
        <item x="866"/>
        <item x="42"/>
        <item x="180"/>
        <item x="809"/>
        <item x="1381"/>
        <item x="379"/>
        <item x="429"/>
        <item x="546"/>
        <item x="573"/>
        <item x="38"/>
        <item x="548"/>
        <item x="737"/>
        <item x="543"/>
        <item x="503"/>
        <item x="105"/>
        <item x="1486"/>
        <item x="9"/>
        <item x="448"/>
        <item x="123"/>
        <item x="1101"/>
        <item x="1643"/>
        <item x="1567"/>
        <item x="1022"/>
        <item x="1840"/>
        <item x="1095"/>
        <item x="677"/>
        <item x="745"/>
        <item x="748"/>
        <item x="834"/>
        <item x="705"/>
        <item x="1477"/>
        <item x="498"/>
        <item x="545"/>
        <item x="14"/>
        <item x="133"/>
        <item x="1814"/>
        <item x="23"/>
        <item x="1193"/>
        <item x="635"/>
        <item x="523"/>
        <item x="361"/>
        <item x="740"/>
        <item x="683"/>
        <item x="100"/>
        <item x="1038"/>
        <item x="1202"/>
        <item x="568"/>
        <item x="962"/>
        <item x="513"/>
        <item x="458"/>
        <item x="786"/>
        <item x="723"/>
        <item x="1049"/>
        <item x="1655"/>
        <item x="1113"/>
        <item x="40"/>
        <item x="478"/>
        <item x="48"/>
        <item x="1784"/>
        <item x="773"/>
        <item x="1724"/>
        <item x="116"/>
        <item x="221"/>
        <item x="218"/>
        <item x="324"/>
        <item x="715"/>
        <item x="999"/>
        <item x="767"/>
        <item x="284"/>
        <item x="533"/>
        <item x="1164"/>
        <item x="449"/>
        <item x="121"/>
        <item x="1257"/>
        <item x="574"/>
        <item x="266"/>
        <item x="586"/>
        <item x="805"/>
        <item x="167"/>
        <item x="412"/>
        <item x="411"/>
        <item x="1762"/>
        <item x="465"/>
        <item x="1461"/>
        <item x="476"/>
        <item x="1078"/>
        <item x="1590"/>
        <item x="518"/>
        <item x="456"/>
        <item x="1258"/>
        <item x="1174"/>
        <item x="1071"/>
        <item x="1807"/>
        <item x="1372"/>
        <item x="296"/>
        <item x="925"/>
        <item x="1676"/>
        <item x="821"/>
        <item x="13"/>
        <item x="527"/>
        <item x="181"/>
        <item x="1180"/>
        <item x="95"/>
        <item x="1806"/>
        <item x="111"/>
        <item x="144"/>
        <item x="1291"/>
        <item x="937"/>
        <item x="1539"/>
        <item x="1305"/>
        <item x="1190"/>
        <item x="1017"/>
        <item x="842"/>
        <item x="934"/>
        <item x="895"/>
        <item x="155"/>
        <item x="80"/>
        <item x="259"/>
        <item x="46"/>
        <item x="623"/>
        <item x="1641"/>
        <item x="1009"/>
        <item x="587"/>
        <item x="343"/>
        <item x="183"/>
        <item x="938"/>
        <item x="664"/>
        <item x="765"/>
        <item x="908"/>
        <item x="603"/>
        <item x="1603"/>
        <item x="1776"/>
        <item x="1183"/>
        <item x="1019"/>
        <item x="492"/>
        <item x="1359"/>
        <item x="110"/>
        <item x="649"/>
        <item x="1808"/>
        <item x="894"/>
        <item x="416"/>
        <item x="1600"/>
        <item x="837"/>
        <item x="67"/>
        <item x="544"/>
        <item x="397"/>
        <item x="103"/>
        <item x="1295"/>
        <item x="1010"/>
        <item x="287"/>
        <item x="997"/>
        <item x="134"/>
        <item x="1772"/>
        <item x="589"/>
        <item x="571"/>
        <item x="872"/>
        <item x="1048"/>
        <item x="187"/>
        <item x="1037"/>
        <item x="443"/>
        <item x="386"/>
        <item x="184"/>
        <item x="517"/>
        <item x="1061"/>
        <item x="60"/>
        <item x="171"/>
        <item x="827"/>
        <item x="1215"/>
        <item x="321"/>
        <item x="30"/>
        <item x="1118"/>
        <item x="1560"/>
        <item x="234"/>
        <item x="222"/>
        <item x="919"/>
        <item x="1130"/>
        <item x="1145"/>
        <item x="984"/>
        <item x="1488"/>
        <item x="114"/>
        <item x="660"/>
        <item x="260"/>
        <item x="489"/>
        <item x="1087"/>
        <item x="477"/>
        <item x="247"/>
        <item x="290"/>
        <item x="227"/>
        <item x="509"/>
        <item x="1182"/>
        <item x="211"/>
        <item x="376"/>
        <item x="226"/>
        <item x="303"/>
        <item x="215"/>
        <item x="611"/>
        <item x="1650"/>
        <item x="179"/>
        <item x="255"/>
        <item x="941"/>
        <item x="439"/>
        <item x="912"/>
        <item x="1353"/>
        <item x="228"/>
        <item x="686"/>
        <item x="770"/>
        <item x="198"/>
        <item x="1068"/>
        <item x="1543"/>
        <item x="569"/>
        <item x="1347"/>
        <item x="1644"/>
        <item x="1066"/>
        <item x="725"/>
        <item x="1456"/>
        <item x="646"/>
        <item x="971"/>
        <item x="1736"/>
        <item x="430"/>
        <item x="1274"/>
        <item x="459"/>
        <item x="609"/>
        <item x="152"/>
        <item x="931"/>
        <item x="1439"/>
        <item x="98"/>
        <item x="1091"/>
        <item x="594"/>
        <item x="299"/>
        <item x="1284"/>
        <item x="522"/>
        <item x="1162"/>
        <item x="1230"/>
        <item x="419"/>
        <item x="1110"/>
        <item x="1326"/>
        <item x="37"/>
        <item x="1697"/>
        <item x="731"/>
        <item x="55"/>
        <item x="224"/>
        <item x="812"/>
        <item x="1421"/>
        <item x="1342"/>
        <item x="81"/>
        <item x="711"/>
        <item x="679"/>
        <item x="1723"/>
        <item x="1547"/>
        <item x="1455"/>
        <item x="1111"/>
        <item x="1251"/>
        <item x="21"/>
        <item x="1184"/>
        <item x="1146"/>
        <item x="1593"/>
        <item x="178"/>
        <item x="828"/>
        <item x="396"/>
        <item x="99"/>
        <item x="168"/>
        <item x="289"/>
        <item x="65"/>
        <item x="632"/>
        <item x="72"/>
        <item x="217"/>
        <item x="359"/>
        <item x="264"/>
        <item x="195"/>
        <item x="560"/>
        <item x="1063"/>
        <item x="1678"/>
        <item x="1151"/>
        <item x="68"/>
        <item x="236"/>
        <item x="515"/>
        <item x="460"/>
        <item x="1330"/>
        <item x="629"/>
        <item x="421"/>
        <item x="1365"/>
        <item x="591"/>
        <item x="1126"/>
        <item x="969"/>
        <item x="1809"/>
        <item x="400"/>
        <item x="756"/>
        <item x="510"/>
        <item x="375"/>
        <item x="729"/>
        <item x="131"/>
        <item x="169"/>
        <item x="685"/>
        <item x="383"/>
        <item x="1831"/>
        <item x="665"/>
        <item x="604"/>
        <item x="739"/>
        <item x="796"/>
        <item x="162"/>
        <item x="4"/>
        <item x="963"/>
        <item x="1321"/>
        <item x="911"/>
        <item x="1086"/>
        <item x="220"/>
        <item x="1566"/>
        <item x="553"/>
        <item x="139"/>
        <item x="1637"/>
        <item x="1532"/>
        <item x="1733"/>
        <item x="926"/>
        <item x="800"/>
        <item x="1289"/>
        <item x="274"/>
        <item x="190"/>
        <item x="1469"/>
        <item x="1411"/>
        <item x="775"/>
        <item x="41"/>
        <item x="451"/>
        <item x="1125"/>
        <item x="709"/>
        <item x="292"/>
        <item x="307"/>
        <item x="780"/>
        <item x="791"/>
        <item x="845"/>
        <item x="1674"/>
        <item x="323"/>
        <item x="514"/>
        <item x="268"/>
        <item x="1412"/>
        <item x="1708"/>
        <item x="1170"/>
        <item x="832"/>
        <item x="365"/>
        <item x="497"/>
        <item x="900"/>
        <item x="1335"/>
        <item x="989"/>
        <item x="309"/>
        <item x="927"/>
        <item x="173"/>
        <item x="431"/>
        <item x="949"/>
        <item x="1704"/>
        <item x="1538"/>
        <item x="1793"/>
        <item x="1498"/>
        <item x="867"/>
        <item x="981"/>
        <item x="1531"/>
        <item x="1158"/>
        <item x="1218"/>
        <item x="15"/>
        <item x="1262"/>
        <item x="597"/>
        <item x="525"/>
        <item x="58"/>
        <item x="192"/>
        <item x="267"/>
        <item x="985"/>
        <item x="993"/>
        <item x="1088"/>
        <item x="341"/>
        <item x="1601"/>
        <item x="1092"/>
        <item x="212"/>
        <item x="1423"/>
        <item x="124"/>
        <item x="25"/>
        <item x="354"/>
        <item x="651"/>
        <item x="896"/>
        <item x="920"/>
        <item x="1752"/>
        <item x="1034"/>
        <item x="1787"/>
        <item x="1355"/>
        <item x="1237"/>
        <item x="244"/>
        <item x="392"/>
        <item x="1400"/>
        <item x="1528"/>
        <item x="1302"/>
        <item x="580"/>
        <item x="426"/>
        <item x="558"/>
        <item x="1656"/>
        <item x="1236"/>
        <item x="425"/>
        <item x="671"/>
        <item x="1157"/>
        <item x="1767"/>
        <item x="1582"/>
        <item x="1546"/>
        <item x="47"/>
        <item x="418"/>
        <item x="1735"/>
        <item x="304"/>
        <item x="816"/>
        <item x="90"/>
        <item x="1533"/>
        <item x="282"/>
        <item x="1313"/>
        <item x="298"/>
        <item x="1069"/>
        <item x="1107"/>
        <item x="1252"/>
        <item x="230"/>
        <item x="1247"/>
        <item x="136"/>
        <item x="109"/>
        <item x="1536"/>
        <item x="491"/>
        <item x="391"/>
        <item x="1799"/>
        <item x="1195"/>
        <item x="1660"/>
        <item x="1094"/>
        <item x="781"/>
        <item x="1006"/>
        <item x="1820"/>
        <item x="143"/>
        <item x="1755"/>
        <item x="150"/>
        <item x="693"/>
        <item x="1292"/>
        <item x="1363"/>
        <item x="719"/>
        <item x="1349"/>
        <item x="1165"/>
        <item x="1451"/>
        <item x="1627"/>
        <item x="1454"/>
        <item x="1607"/>
        <item x="939"/>
        <item x="367"/>
        <item x="1369"/>
        <item x="241"/>
        <item x="921"/>
        <item x="434"/>
        <item x="1757"/>
        <item x="1429"/>
        <item x="404"/>
        <item x="1662"/>
        <item x="1350"/>
        <item x="575"/>
        <item x="1453"/>
        <item x="886"/>
        <item x="778"/>
        <item x="1319"/>
        <item x="1782"/>
        <item x="480"/>
        <item x="865"/>
        <item x="958"/>
        <item x="61"/>
        <item x="742"/>
        <item x="276"/>
        <item x="246"/>
        <item x="903"/>
        <item x="966"/>
        <item x="1083"/>
        <item x="784"/>
        <item x="848"/>
        <item x="137"/>
        <item x="658"/>
        <item x="1394"/>
        <item x="936"/>
        <item x="403"/>
        <item x="601"/>
        <item x="1779"/>
        <item x="1117"/>
        <item x="74"/>
        <item x="1109"/>
        <item x="87"/>
        <item x="1675"/>
        <item x="1694"/>
        <item x="1509"/>
        <item x="1213"/>
        <item x="1080"/>
        <item x="1224"/>
        <item x="258"/>
        <item x="1489"/>
        <item x="1033"/>
        <item x="718"/>
        <item x="1553"/>
        <item x="1277"/>
        <item x="452"/>
        <item x="318"/>
        <item x="1502"/>
        <item x="1138"/>
        <item x="1306"/>
        <item x="355"/>
        <item x="332"/>
        <item x="1824"/>
        <item x="1759"/>
        <item x="1377"/>
        <item x="1070"/>
        <item x="1525"/>
        <item x="1000"/>
        <item x="170"/>
        <item x="1210"/>
        <item x="1803"/>
        <item x="1745"/>
        <item x="1712"/>
        <item x="555"/>
        <item x="57"/>
        <item x="496"/>
        <item x="293"/>
        <item x="952"/>
        <item x="1100"/>
        <item x="484"/>
        <item x="1376"/>
        <item x="1465"/>
        <item x="368"/>
        <item x="797"/>
        <item x="807"/>
        <item x="708"/>
        <item x="1635"/>
        <item x="1"/>
        <item x="1232"/>
        <item x="847"/>
        <item x="166"/>
        <item x="1403"/>
        <item x="1571"/>
        <item x="972"/>
        <item x="1684"/>
        <item x="1588"/>
        <item x="1042"/>
        <item x="627"/>
        <item x="547"/>
        <item x="863"/>
        <item x="1738"/>
        <item x="733"/>
        <item x="1241"/>
        <item x="771"/>
        <item x="1240"/>
        <item x="1693"/>
        <item x="870"/>
        <item x="1447"/>
        <item x="1366"/>
        <item x="567"/>
        <item x="690"/>
        <item x="117"/>
        <item x="337"/>
        <item x="844"/>
        <item x="1746"/>
        <item x="1338"/>
        <item x="998"/>
        <item x="1505"/>
        <item x="1275"/>
        <item x="1487"/>
        <item x="818"/>
        <item x="779"/>
        <item x="1753"/>
        <item x="1769"/>
        <item x="59"/>
        <item x="245"/>
        <item x="322"/>
        <item x="1472"/>
        <item x="824"/>
        <item x="69"/>
        <item x="26"/>
        <item x="1696"/>
        <item x="1176"/>
        <item x="521"/>
        <item x="1774"/>
        <item x="329"/>
        <item x="1679"/>
        <item x="1102"/>
        <item x="1448"/>
        <item x="893"/>
        <item x="1296"/>
        <item x="1754"/>
        <item x="1196"/>
        <item x="1408"/>
        <item x="53"/>
        <item x="754"/>
        <item x="82"/>
        <item x="1510"/>
        <item x="490"/>
        <item x="1312"/>
        <item x="1185"/>
        <item x="933"/>
        <item x="140"/>
        <item x="727"/>
        <item x="1647"/>
        <item x="77"/>
        <item x="570"/>
        <item x="1131"/>
        <item x="822"/>
        <item x="1253"/>
        <item x="1804"/>
        <item x="389"/>
        <item x="1670"/>
        <item x="976"/>
        <item x="1756"/>
        <item x="839"/>
        <item x="551"/>
        <item x="1763"/>
        <item x="850"/>
        <item x="619"/>
        <item x="620"/>
        <item x="1379"/>
        <item x="1031"/>
        <item x="1548"/>
        <item x="1709"/>
        <item x="1386"/>
        <item x="726"/>
        <item x="1250"/>
        <item x="463"/>
        <item x="605"/>
        <item x="344"/>
        <item x="1438"/>
        <item x="1781"/>
        <item x="500"/>
        <item x="803"/>
        <item x="279"/>
        <item x="1417"/>
        <item x="1367"/>
        <item x="655"/>
        <item x="120"/>
        <item x="1695"/>
        <item x="1549"/>
        <item x="1099"/>
        <item x="7"/>
        <item x="1698"/>
        <item x="1354"/>
        <item x="1798"/>
        <item x="1765"/>
        <item x="1460"/>
        <item x="1329"/>
        <item x="1663"/>
        <item x="1269"/>
        <item x="315"/>
        <item x="147"/>
        <item x="633"/>
        <item x="1103"/>
        <item x="271"/>
        <item x="125"/>
        <item x="1430"/>
        <item x="1692"/>
        <item x="811"/>
        <item x="1173"/>
        <item x="1645"/>
        <item x="1751"/>
        <item x="526"/>
        <item x="566"/>
        <item x="387"/>
        <item x="479"/>
        <item x="349"/>
        <item x="1133"/>
        <item x="1734"/>
        <item x="1623"/>
        <item x="757"/>
        <item x="1268"/>
        <item x="210"/>
        <item x="1463"/>
        <item x="1309"/>
        <item x="1294"/>
        <item x="696"/>
        <item x="1413"/>
        <item x="481"/>
        <item x="1410"/>
        <item x="1617"/>
        <item x="310"/>
        <item x="1259"/>
        <item x="1511"/>
        <item x="1581"/>
        <item x="487"/>
        <item x="345"/>
        <item x="1345"/>
        <item x="1764"/>
        <item x="472"/>
        <item x="1702"/>
        <item x="559"/>
        <item x="1836"/>
        <item x="384"/>
        <item x="1127"/>
        <item x="914"/>
        <item x="238"/>
        <item x="493"/>
        <item x="1522"/>
        <item x="1728"/>
        <item x="1220"/>
        <item x="614"/>
        <item x="1822"/>
        <item x="606"/>
        <item x="1219"/>
        <item x="1008"/>
        <item x="1021"/>
        <item x="1668"/>
        <item x="49"/>
        <item x="1030"/>
        <item x="1177"/>
        <item x="1007"/>
        <item x="1152"/>
        <item x="1147"/>
        <item x="875"/>
        <item x="1140"/>
        <item x="1687"/>
        <item x="1191"/>
        <item x="755"/>
        <item x="1059"/>
        <item x="831"/>
        <item x="1245"/>
        <item x="616"/>
        <item x="1629"/>
        <item x="955"/>
        <item x="528"/>
        <item x="563"/>
        <item x="149"/>
        <item x="1239"/>
        <item x="1478"/>
        <item x="1816"/>
        <item x="242"/>
        <item x="1740"/>
        <item x="930"/>
        <item x="1120"/>
        <item x="261"/>
        <item x="1082"/>
        <item x="1797"/>
        <item x="1602"/>
        <item x="992"/>
        <item x="1261"/>
        <item x="913"/>
        <item x="335"/>
        <item x="372"/>
        <item x="1657"/>
        <item x="1014"/>
        <item x="975"/>
        <item x="1390"/>
        <item x="602"/>
        <item x="734"/>
        <item x="1518"/>
        <item x="1361"/>
        <item x="899"/>
        <item x="788"/>
        <item x="682"/>
        <item x="1819"/>
        <item x="1089"/>
        <item x="1592"/>
        <item x="1072"/>
        <item x="738"/>
        <item x="1768"/>
        <item x="1227"/>
        <item x="541"/>
        <item x="1501"/>
        <item x="1442"/>
        <item x="1056"/>
        <item x="504"/>
        <item x="1559"/>
        <item x="1374"/>
        <item x="333"/>
        <item x="1785"/>
        <item x="305"/>
        <item x="1730"/>
        <item x="1013"/>
        <item x="1212"/>
        <item x="1385"/>
        <item x="1437"/>
        <item x="407"/>
        <item x="736"/>
        <item x="1530"/>
        <item x="1493"/>
        <item x="615"/>
        <item x="557"/>
        <item x="1834"/>
        <item x="1104"/>
        <item x="88"/>
        <item x="1604"/>
        <item x="488"/>
        <item x="97"/>
        <item x="1680"/>
        <item x="987"/>
        <item x="994"/>
        <item x="1777"/>
        <item x="1802"/>
        <item x="851"/>
        <item x="1825"/>
        <item x="1667"/>
        <item x="1731"/>
        <item x="855"/>
        <item x="1519"/>
        <item x="1028"/>
        <item x="1051"/>
        <item x="339"/>
        <item x="1707"/>
        <item x="772"/>
        <item x="638"/>
        <item x="1443"/>
        <item x="1364"/>
        <item x="410"/>
        <item x="1630"/>
        <item x="1229"/>
        <item x="331"/>
        <item x="1445"/>
        <item x="1792"/>
        <item x="154"/>
        <item x="1172"/>
        <item x="1823"/>
        <item x="1167"/>
        <item x="1608"/>
        <item x="724"/>
        <item x="1485"/>
        <item x="988"/>
        <item x="158"/>
        <item x="422"/>
        <item x="457"/>
        <item x="1718"/>
        <item x="1011"/>
        <item x="1743"/>
        <item x="1325"/>
        <item x="1606"/>
        <item x="1506"/>
        <item x="1524"/>
        <item x="1428"/>
        <item x="243"/>
        <item x="1686"/>
        <item x="1714"/>
        <item x="1626"/>
        <item x="1169"/>
        <item x="1351"/>
        <item x="1618"/>
        <item x="2"/>
        <item x="1189"/>
        <item x="63"/>
        <item x="529"/>
        <item x="1832"/>
        <item x="1368"/>
        <item x="1064"/>
        <item x="1589"/>
        <item x="859"/>
        <item x="1672"/>
        <item x="1610"/>
        <item x="229"/>
        <item x="1654"/>
        <item x="1739"/>
        <item x="1558"/>
        <item x="1479"/>
        <item x="1304"/>
        <item x="1507"/>
        <item x="1732"/>
        <item x="763"/>
        <item x="1551"/>
        <item x="1425"/>
        <item x="1375"/>
        <item x="1576"/>
        <item x="427"/>
        <item x="182"/>
        <item x="1595"/>
        <item x="1233"/>
        <item x="1228"/>
        <item x="579"/>
        <item x="1619"/>
        <item x="1340"/>
        <item x="1534"/>
        <item x="846"/>
        <item x="630"/>
        <item x="722"/>
        <item x="590"/>
        <item x="1833"/>
        <item x="1612"/>
        <item x="1415"/>
        <item x="1639"/>
        <item x="1766"/>
        <item x="1282"/>
        <item x="157"/>
        <item x="1135"/>
        <item x="1003"/>
        <item x="1703"/>
        <item x="12"/>
        <item x="674"/>
        <item x="446"/>
        <item x="127"/>
        <item x="1568"/>
        <item x="1344"/>
        <item x="680"/>
        <item x="1689"/>
        <item t="default"/>
      </items>
    </pivotField>
    <pivotField showAll="0"/>
    <pivotField showAll="0"/>
    <pivotField dataField="1" showAll="0"/>
    <pivotField showAll="0"/>
    <pivotField showAll="0"/>
    <pivotField dataField="1" showAll="0"/>
    <pivotField showAll="0"/>
    <pivotField showAll="0"/>
    <pivotField showAll="0"/>
    <pivotField showAll="0"/>
    <pivotField showAll="0"/>
    <pivotField showAll="0"/>
    <pivotField axis="axisRow" showAll="0">
      <items count="3">
        <item n="No churn" x="0"/>
        <item n="Churned" x="1"/>
        <item t="default"/>
      </items>
    </pivotField>
  </pivotFields>
  <rowFields count="1">
    <field x="19"/>
  </rowFields>
  <rowItems count="2">
    <i>
      <x/>
    </i>
    <i>
      <x v="1"/>
    </i>
  </rowItems>
  <colFields count="1">
    <field x="-2"/>
  </colFields>
  <colItems count="3">
    <i>
      <x/>
    </i>
    <i i="1">
      <x v="1"/>
    </i>
    <i i="2">
      <x v="2"/>
    </i>
  </colItems>
  <dataFields count="3">
    <dataField name="Avg total day min" fld="6" subtotal="average" baseField="0" baseItem="0" numFmtId="1"/>
    <dataField name="Avg total evening min" fld="9" subtotal="average" baseField="0" baseItem="0" numFmtId="1"/>
    <dataField name="Avg total night min" fld="12" subtotal="average" baseField="0" baseItem="0" numFmtId="1"/>
  </dataFields>
  <formats count="16">
    <format dxfId="53">
      <pivotArea outline="0" fieldPosition="0">
        <references count="1">
          <reference field="4294967294" count="1">
            <x v="0"/>
          </reference>
        </references>
      </pivotArea>
    </format>
    <format dxfId="52">
      <pivotArea outline="0" fieldPosition="0">
        <references count="1">
          <reference field="4294967294" count="1">
            <x v="1"/>
          </reference>
        </references>
      </pivotArea>
    </format>
    <format dxfId="51">
      <pivotArea outline="0" fieldPosition="0">
        <references count="1">
          <reference field="4294967294" count="1">
            <x v="2"/>
          </reference>
        </references>
      </pivotArea>
    </format>
    <format dxfId="50">
      <pivotArea collapsedLevelsAreSubtotals="1" fieldPosition="0">
        <references count="2">
          <reference field="4294967294" count="1" selected="0">
            <x v="0"/>
          </reference>
          <reference field="19" count="0"/>
        </references>
      </pivotArea>
    </format>
    <format dxfId="49">
      <pivotArea outline="0" collapsedLevelsAreSubtotals="1" fieldPosition="0">
        <references count="1">
          <reference field="4294967294" count="1" selected="0">
            <x v="2"/>
          </reference>
        </references>
      </pivotArea>
    </format>
    <format dxfId="48">
      <pivotArea dataOnly="0" labelOnly="1" outline="0" fieldPosition="0">
        <references count="1">
          <reference field="4294967294" count="1">
            <x v="2"/>
          </reference>
        </references>
      </pivotArea>
    </format>
    <format dxfId="47">
      <pivotArea field="19" type="button" dataOnly="0" labelOnly="1" outline="0" axis="axisRow" fieldPosition="0"/>
    </format>
    <format dxfId="46">
      <pivotArea dataOnly="0" labelOnly="1" fieldPosition="0">
        <references count="1">
          <reference field="19" count="0"/>
        </references>
      </pivotArea>
    </format>
    <format dxfId="45">
      <pivotArea dataOnly="0" labelOnly="1" grandRow="1" outline="0" fieldPosition="0"/>
    </format>
    <format dxfId="44">
      <pivotArea field="19" type="button" dataOnly="0" labelOnly="1" outline="0" axis="axisRow" fieldPosition="0"/>
    </format>
    <format dxfId="43">
      <pivotArea dataOnly="0" labelOnly="1" outline="0" fieldPosition="0">
        <references count="1">
          <reference field="4294967294" count="3">
            <x v="0"/>
            <x v="1"/>
            <x v="2"/>
          </reference>
        </references>
      </pivotArea>
    </format>
    <format dxfId="42">
      <pivotArea collapsedLevelsAreSubtotals="1" fieldPosition="0">
        <references count="2">
          <reference field="4294967294" count="1" selected="0">
            <x v="1"/>
          </reference>
          <reference field="19" count="0"/>
        </references>
      </pivotArea>
    </format>
    <format dxfId="41">
      <pivotArea collapsedLevelsAreSubtotals="1" fieldPosition="0">
        <references count="2">
          <reference field="4294967294" count="1" selected="0">
            <x v="2"/>
          </reference>
          <reference field="19" count="0"/>
        </references>
      </pivotArea>
    </format>
    <format dxfId="40">
      <pivotArea outline="0" collapsedLevelsAreSubtotals="1" fieldPosition="0"/>
    </format>
    <format dxfId="39">
      <pivotArea collapsedLevelsAreSubtotals="1" fieldPosition="0">
        <references count="2">
          <reference field="4294967294" count="1" selected="0">
            <x v="1"/>
          </reference>
          <reference field="19" count="1">
            <x v="1"/>
          </reference>
        </references>
      </pivotArea>
    </format>
    <format dxfId="38">
      <pivotArea collapsedLevelsAreSubtotals="1" fieldPosition="0">
        <references count="1">
          <reference field="19" count="1">
            <x v="1"/>
          </reference>
        </references>
      </pivotArea>
    </format>
  </formats>
  <chartFormats count="12">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pivotArea type="data" outline="0" fieldPosition="0">
        <references count="2">
          <reference field="4294967294" count="1" selected="0">
            <x v="0"/>
          </reference>
          <reference field="19" count="1" selected="0">
            <x v="0"/>
          </reference>
        </references>
      </pivotArea>
    </chartFormat>
    <chartFormat chart="9" format="4">
      <pivotArea type="data" outline="0" fieldPosition="0">
        <references count="2">
          <reference field="4294967294" count="1" selected="0">
            <x v="1"/>
          </reference>
          <reference field="19" count="1" selected="0">
            <x v="0"/>
          </reference>
        </references>
      </pivotArea>
    </chartFormat>
    <chartFormat chart="9" format="5">
      <pivotArea type="data" outline="0" fieldPosition="0">
        <references count="2">
          <reference field="4294967294" count="1" selected="0">
            <x v="2"/>
          </reference>
          <reference field="19" count="1" selected="0">
            <x v="0"/>
          </reference>
        </references>
      </pivotArea>
    </chartFormat>
    <chartFormat chart="13" format="12" series="1">
      <pivotArea type="data" outline="0" fieldPosition="0">
        <references count="1">
          <reference field="4294967294" count="1" selected="0">
            <x v="0"/>
          </reference>
        </references>
      </pivotArea>
    </chartFormat>
    <chartFormat chart="13" format="13">
      <pivotArea type="data" outline="0" fieldPosition="0">
        <references count="2">
          <reference field="4294967294" count="1" selected="0">
            <x v="0"/>
          </reference>
          <reference field="19" count="1" selected="0">
            <x v="0"/>
          </reference>
        </references>
      </pivotArea>
    </chartFormat>
    <chartFormat chart="13" format="14" series="1">
      <pivotArea type="data" outline="0" fieldPosition="0">
        <references count="1">
          <reference field="4294967294" count="1" selected="0">
            <x v="1"/>
          </reference>
        </references>
      </pivotArea>
    </chartFormat>
    <chartFormat chart="13" format="15">
      <pivotArea type="data" outline="0" fieldPosition="0">
        <references count="2">
          <reference field="4294967294" count="1" selected="0">
            <x v="1"/>
          </reference>
          <reference field="19" count="1" selected="0">
            <x v="0"/>
          </reference>
        </references>
      </pivotArea>
    </chartFormat>
    <chartFormat chart="13" format="16" series="1">
      <pivotArea type="data" outline="0" fieldPosition="0">
        <references count="1">
          <reference field="4294967294" count="1" selected="0">
            <x v="2"/>
          </reference>
        </references>
      </pivotArea>
    </chartFormat>
    <chartFormat chart="13" format="17">
      <pivotArea type="data" outline="0" fieldPosition="0">
        <references count="2">
          <reference field="4294967294"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5DCD15-CD17-A540-BFEC-7A05E9DA407E}" name="PivotTable16"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N108:R114" firstHeaderRow="0" firstDataRow="1" firstDataCol="1"/>
  <pivotFields count="20">
    <pivotField showAll="0"/>
    <pivotField numFmtId="2" showAll="0"/>
    <pivotField showAll="0"/>
    <pivotField axis="axisRow" showAll="0">
      <items count="3">
        <item n="No international plan" x="0"/>
        <item n="International plan" x="1"/>
        <item t="default"/>
      </items>
    </pivotField>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axis="axisRow" showAll="0">
      <items count="3">
        <item n="No churn" x="0"/>
        <item n="Churned" x="1"/>
        <item t="default"/>
      </items>
    </pivotField>
  </pivotFields>
  <rowFields count="2">
    <field x="3"/>
    <field x="19"/>
  </rowFields>
  <rowItems count="6">
    <i>
      <x/>
    </i>
    <i r="1">
      <x/>
    </i>
    <i r="1">
      <x v="1"/>
    </i>
    <i>
      <x v="1"/>
    </i>
    <i r="1">
      <x/>
    </i>
    <i r="1">
      <x v="1"/>
    </i>
  </rowItems>
  <colFields count="1">
    <field x="-2"/>
  </colFields>
  <colItems count="4">
    <i>
      <x/>
    </i>
    <i i="1">
      <x v="1"/>
    </i>
    <i i="2">
      <x v="2"/>
    </i>
    <i i="3">
      <x v="3"/>
    </i>
  </colItems>
  <dataFields count="4">
    <dataField name="Avg total day charge" fld="8" subtotal="average" baseField="0" baseItem="0" numFmtId="1"/>
    <dataField name="Avg total evening charge" fld="11" subtotal="average" baseField="0" baseItem="0" numFmtId="1"/>
    <dataField name="Avg total night charge" fld="14" subtotal="average" baseField="0" baseItem="0" numFmtId="1"/>
    <dataField name="Avg total intnl charge" fld="17" subtotal="average" baseField="0" baseItem="0" numFmtId="1"/>
  </dataFields>
  <formats count="5">
    <format dxfId="58">
      <pivotArea outline="0" fieldPosition="0">
        <references count="1">
          <reference field="4294967294" count="1">
            <x v="3"/>
          </reference>
        </references>
      </pivotArea>
    </format>
    <format dxfId="57">
      <pivotArea collapsedLevelsAreSubtotals="1" fieldPosition="0">
        <references count="3">
          <reference field="4294967294" count="1" selected="0">
            <x v="0"/>
          </reference>
          <reference field="3" count="1" selected="0">
            <x v="0"/>
          </reference>
          <reference field="19" count="0"/>
        </references>
      </pivotArea>
    </format>
    <format dxfId="56">
      <pivotArea collapsedLevelsAreSubtotals="1" fieldPosition="0">
        <references count="3">
          <reference field="4294967294" count="1" selected="0">
            <x v="0"/>
          </reference>
          <reference field="3" count="1" selected="0">
            <x v="1"/>
          </reference>
          <reference field="19" count="0"/>
        </references>
      </pivotArea>
    </format>
    <format dxfId="55">
      <pivotArea collapsedLevelsAreSubtotals="1" fieldPosition="0">
        <references count="3">
          <reference field="4294967294" count="2" selected="0">
            <x v="0"/>
            <x v="1"/>
          </reference>
          <reference field="3" count="1" selected="0">
            <x v="0"/>
          </reference>
          <reference field="19" count="1">
            <x v="1"/>
          </reference>
        </references>
      </pivotArea>
    </format>
    <format dxfId="54">
      <pivotArea outline="0" collapsedLevelsAreSubtotals="1" fieldPosition="0">
        <references count="1">
          <reference field="4294967294" count="1" selected="0">
            <x v="3"/>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3">
          <reference field="4294967294" count="1" selected="0">
            <x v="0"/>
          </reference>
          <reference field="3" count="1" selected="0">
            <x v="0"/>
          </reference>
          <reference field="19" count="1" selected="0">
            <x v="1"/>
          </reference>
        </references>
      </pivotArea>
    </chartFormat>
    <chartFormat chart="0" format="5">
      <pivotArea type="data" outline="0" fieldPosition="0">
        <references count="3">
          <reference field="4294967294" count="1" selected="0">
            <x v="0"/>
          </reference>
          <reference field="3" count="1" selected="0">
            <x v="0"/>
          </reference>
          <reference field="19" count="1" selected="0">
            <x v="0"/>
          </reference>
        </references>
      </pivotArea>
    </chartFormat>
    <chartFormat chart="0" format="6">
      <pivotArea type="data" outline="0" fieldPosition="0">
        <references count="3">
          <reference field="4294967294" count="1" selected="0">
            <x v="0"/>
          </reference>
          <reference field="3" count="1" selected="0">
            <x v="1"/>
          </reference>
          <reference field="19" count="1" selected="0">
            <x v="0"/>
          </reference>
        </references>
      </pivotArea>
    </chartFormat>
    <chartFormat chart="0" format="7">
      <pivotArea type="data" outline="0" fieldPosition="0">
        <references count="3">
          <reference field="4294967294" count="1" selected="0">
            <x v="0"/>
          </reference>
          <reference field="3" count="1" selected="0">
            <x v="1"/>
          </reference>
          <reference field="19" count="1" selected="0">
            <x v="1"/>
          </reference>
        </references>
      </pivotArea>
    </chartFormat>
    <chartFormat chart="0" format="8">
      <pivotArea type="data" outline="0" fieldPosition="0">
        <references count="3">
          <reference field="4294967294" count="1" selected="0">
            <x v="1"/>
          </reference>
          <reference field="3" count="1" selected="0">
            <x v="0"/>
          </reference>
          <reference field="19" count="1" selected="0">
            <x v="0"/>
          </reference>
        </references>
      </pivotArea>
    </chartFormat>
    <chartFormat chart="0" format="9">
      <pivotArea type="data" outline="0" fieldPosition="0">
        <references count="3">
          <reference field="4294967294" count="1" selected="0">
            <x v="2"/>
          </reference>
          <reference field="3" count="1" selected="0">
            <x v="0"/>
          </reference>
          <reference field="19" count="1" selected="0">
            <x v="0"/>
          </reference>
        </references>
      </pivotArea>
    </chartFormat>
    <chartFormat chart="0" format="10">
      <pivotArea type="data" outline="0" fieldPosition="0">
        <references count="3">
          <reference field="4294967294" count="1" selected="0">
            <x v="1"/>
          </reference>
          <reference field="3" count="1" selected="0">
            <x v="0"/>
          </reference>
          <reference field="19" count="1" selected="0">
            <x v="1"/>
          </reference>
        </references>
      </pivotArea>
    </chartFormat>
    <chartFormat chart="0" format="11">
      <pivotArea type="data" outline="0" fieldPosition="0">
        <references count="3">
          <reference field="4294967294" count="1" selected="0">
            <x v="2"/>
          </reference>
          <reference field="3"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CBB008-C954-CF49-BB2F-BBBD396E15FE}" name="PivotTable5"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Voice mail plan v. churn">
  <location ref="A71:D77" firstHeaderRow="0" firstDataRow="1" firstDataCol="1"/>
  <pivotFields count="20">
    <pivotField showAll="0"/>
    <pivotField numFmtId="2" showAll="0"/>
    <pivotField showAll="0"/>
    <pivotField showAll="0">
      <items count="3">
        <item n="No voice mail plan" h="1" x="0"/>
        <item n="Voice mail plan" x="1"/>
        <item t="default"/>
      </items>
    </pivotField>
    <pivotField axis="axisRow" showAll="0">
      <items count="3">
        <item n="No voice mail plan" x="1"/>
        <item n="Voice mail plan" x="0"/>
        <item t="default"/>
      </items>
    </pivotField>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axis="axisRow" showAll="0">
      <items count="3">
        <item n="No churn" x="0"/>
        <item n="Churned" x="1"/>
        <item t="default"/>
      </items>
    </pivotField>
  </pivotFields>
  <rowFields count="2">
    <field x="4"/>
    <field x="19"/>
  </rowFields>
  <rowItems count="6">
    <i>
      <x/>
    </i>
    <i r="1">
      <x/>
    </i>
    <i r="1">
      <x v="1"/>
    </i>
    <i>
      <x v="1"/>
    </i>
    <i r="1">
      <x/>
    </i>
    <i r="1">
      <x v="1"/>
    </i>
  </rowItems>
  <colFields count="1">
    <field x="-2"/>
  </colFields>
  <colItems count="3">
    <i>
      <x/>
    </i>
    <i i="1">
      <x v="1"/>
    </i>
    <i i="2">
      <x v="2"/>
    </i>
  </colItems>
  <dataFields count="3">
    <dataField name="Avg total day min" fld="6" subtotal="average" baseField="0" baseItem="0" numFmtId="1"/>
    <dataField name="Avg total evening min" fld="9" subtotal="average" baseField="0" baseItem="0" numFmtId="1"/>
    <dataField name="Avg total night min" fld="12" subtotal="average" baseField="0" baseItem="0" numFmtId="1"/>
  </dataFields>
  <formats count="5">
    <format dxfId="63">
      <pivotArea collapsedLevelsAreSubtotals="1" fieldPosition="0">
        <references count="2">
          <reference field="4" count="1" selected="0">
            <x v="0"/>
          </reference>
          <reference field="19" count="0"/>
        </references>
      </pivotArea>
    </format>
    <format dxfId="62">
      <pivotArea dataOnly="0" labelOnly="1" outline="0" fieldPosition="0">
        <references count="1">
          <reference field="4294967294" count="3">
            <x v="0"/>
            <x v="1"/>
            <x v="2"/>
          </reference>
        </references>
      </pivotArea>
    </format>
    <format dxfId="61">
      <pivotArea field="4" type="button" dataOnly="0" labelOnly="1" outline="0" axis="axisRow" fieldPosition="0"/>
    </format>
    <format dxfId="60">
      <pivotArea collapsedLevelsAreSubtotals="1" fieldPosition="0">
        <references count="2">
          <reference field="4" count="1" selected="0">
            <x v="0"/>
          </reference>
          <reference field="19" count="1">
            <x v="0"/>
          </reference>
        </references>
      </pivotArea>
    </format>
    <format dxfId="59">
      <pivotArea collapsedLevelsAreSubtotals="1" fieldPosition="0">
        <references count="2">
          <reference field="4" count="1" selected="0">
            <x v="1"/>
          </reference>
          <reference field="19" count="0"/>
        </references>
      </pivotArea>
    </format>
  </formats>
  <chartFormats count="24">
    <chartFormat chart="0" format="7" series="1">
      <pivotArea type="data" outline="0" fieldPosition="0">
        <references count="2">
          <reference field="4294967294" count="1" selected="0">
            <x v="0"/>
          </reference>
          <reference field="4" count="1" selected="0">
            <x v="0"/>
          </reference>
        </references>
      </pivotArea>
    </chartFormat>
    <chartFormat chart="0" format="8" series="1">
      <pivotArea type="data" outline="0" fieldPosition="0">
        <references count="2">
          <reference field="4294967294" count="1" selected="0">
            <x v="0"/>
          </reference>
          <reference field="4" count="1" selected="0">
            <x v="1"/>
          </reference>
        </references>
      </pivotArea>
    </chartFormat>
    <chartFormat chart="0" format="9" series="1">
      <pivotArea type="data" outline="0" fieldPosition="0">
        <references count="2">
          <reference field="4294967294" count="1" selected="0">
            <x v="1"/>
          </reference>
          <reference field="4" count="1" selected="0">
            <x v="0"/>
          </reference>
        </references>
      </pivotArea>
    </chartFormat>
    <chartFormat chart="0" format="10" series="1">
      <pivotArea type="data" outline="0" fieldPosition="0">
        <references count="2">
          <reference field="4294967294" count="1" selected="0">
            <x v="1"/>
          </reference>
          <reference field="4" count="1" selected="0">
            <x v="1"/>
          </reference>
        </references>
      </pivotArea>
    </chartFormat>
    <chartFormat chart="0" format="11" series="1">
      <pivotArea type="data" outline="0" fieldPosition="0">
        <references count="2">
          <reference field="4294967294" count="1" selected="0">
            <x v="2"/>
          </reference>
          <reference field="4" count="1" selected="0">
            <x v="0"/>
          </reference>
        </references>
      </pivotArea>
    </chartFormat>
    <chartFormat chart="0" format="12" series="1">
      <pivotArea type="data" outline="0" fieldPosition="0">
        <references count="2">
          <reference field="4294967294" count="1" selected="0">
            <x v="2"/>
          </reference>
          <reference field="4" count="1" selected="0">
            <x v="1"/>
          </reference>
        </references>
      </pivotArea>
    </chartFormat>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6">
      <pivotArea type="data" outline="0" fieldPosition="0">
        <references count="3">
          <reference field="4294967294" count="1" selected="0">
            <x v="0"/>
          </reference>
          <reference field="4" count="1" selected="0">
            <x v="0"/>
          </reference>
          <reference field="19" count="1" selected="0">
            <x v="0"/>
          </reference>
        </references>
      </pivotArea>
    </chartFormat>
    <chartFormat chart="0" format="17">
      <pivotArea type="data" outline="0" fieldPosition="0">
        <references count="3">
          <reference field="4294967294" count="1" selected="0">
            <x v="2"/>
          </reference>
          <reference field="4" count="1" selected="0">
            <x v="0"/>
          </reference>
          <reference field="19" count="1" selected="0">
            <x v="0"/>
          </reference>
        </references>
      </pivotArea>
    </chartFormat>
    <chartFormat chart="0" format="18">
      <pivotArea type="data" outline="0" fieldPosition="0">
        <references count="3">
          <reference field="4294967294" count="1" selected="0">
            <x v="1"/>
          </reference>
          <reference field="4" count="1" selected="0">
            <x v="0"/>
          </reference>
          <reference field="19" count="1" selected="0">
            <x v="0"/>
          </reference>
        </references>
      </pivotArea>
    </chartFormat>
    <chartFormat chart="0" format="19">
      <pivotArea type="data" outline="0" fieldPosition="0">
        <references count="3">
          <reference field="4294967294" count="1" selected="0">
            <x v="2"/>
          </reference>
          <reference field="4" count="1" selected="0">
            <x v="0"/>
          </reference>
          <reference field="19" count="1" selected="0">
            <x v="1"/>
          </reference>
        </references>
      </pivotArea>
    </chartFormat>
    <chartFormat chart="0" format="20">
      <pivotArea type="data" outline="0" fieldPosition="0">
        <references count="3">
          <reference field="4294967294" count="1" selected="0">
            <x v="1"/>
          </reference>
          <reference field="4" count="1" selected="0">
            <x v="0"/>
          </reference>
          <reference field="19" count="1" selected="0">
            <x v="1"/>
          </reference>
        </references>
      </pivotArea>
    </chartFormat>
    <chartFormat chart="0" format="21">
      <pivotArea type="data" outline="0" fieldPosition="0">
        <references count="3">
          <reference field="4294967294" count="1" selected="0">
            <x v="0"/>
          </reference>
          <reference field="4" count="1" selected="0">
            <x v="0"/>
          </reference>
          <reference field="19" count="1" selected="0">
            <x v="1"/>
          </reference>
        </references>
      </pivotArea>
    </chartFormat>
    <chartFormat chart="5" format="31" series="1">
      <pivotArea type="data" outline="0" fieldPosition="0">
        <references count="1">
          <reference field="4294967294" count="1" selected="0">
            <x v="0"/>
          </reference>
        </references>
      </pivotArea>
    </chartFormat>
    <chartFormat chart="5" format="32">
      <pivotArea type="data" outline="0" fieldPosition="0">
        <references count="3">
          <reference field="4294967294" count="1" selected="0">
            <x v="0"/>
          </reference>
          <reference field="4" count="1" selected="0">
            <x v="0"/>
          </reference>
          <reference field="19" count="1" selected="0">
            <x v="0"/>
          </reference>
        </references>
      </pivotArea>
    </chartFormat>
    <chartFormat chart="5" format="33">
      <pivotArea type="data" outline="0" fieldPosition="0">
        <references count="3">
          <reference field="4294967294" count="1" selected="0">
            <x v="0"/>
          </reference>
          <reference field="4" count="1" selected="0">
            <x v="0"/>
          </reference>
          <reference field="19" count="1" selected="0">
            <x v="1"/>
          </reference>
        </references>
      </pivotArea>
    </chartFormat>
    <chartFormat chart="5" format="34" series="1">
      <pivotArea type="data" outline="0" fieldPosition="0">
        <references count="1">
          <reference field="4294967294" count="1" selected="0">
            <x v="1"/>
          </reference>
        </references>
      </pivotArea>
    </chartFormat>
    <chartFormat chart="5" format="35">
      <pivotArea type="data" outline="0" fieldPosition="0">
        <references count="3">
          <reference field="4294967294" count="1" selected="0">
            <x v="1"/>
          </reference>
          <reference field="4" count="1" selected="0">
            <x v="0"/>
          </reference>
          <reference field="19" count="1" selected="0">
            <x v="0"/>
          </reference>
        </references>
      </pivotArea>
    </chartFormat>
    <chartFormat chart="5" format="36">
      <pivotArea type="data" outline="0" fieldPosition="0">
        <references count="3">
          <reference field="4294967294" count="1" selected="0">
            <x v="1"/>
          </reference>
          <reference field="4" count="1" selected="0">
            <x v="0"/>
          </reference>
          <reference field="19" count="1" selected="0">
            <x v="1"/>
          </reference>
        </references>
      </pivotArea>
    </chartFormat>
    <chartFormat chart="5" format="37" series="1">
      <pivotArea type="data" outline="0" fieldPosition="0">
        <references count="1">
          <reference field="4294967294" count="1" selected="0">
            <x v="2"/>
          </reference>
        </references>
      </pivotArea>
    </chartFormat>
    <chartFormat chart="5" format="38">
      <pivotArea type="data" outline="0" fieldPosition="0">
        <references count="3">
          <reference field="4294967294" count="1" selected="0">
            <x v="2"/>
          </reference>
          <reference field="4" count="1" selected="0">
            <x v="0"/>
          </reference>
          <reference field="19" count="1" selected="0">
            <x v="0"/>
          </reference>
        </references>
      </pivotArea>
    </chartFormat>
    <chartFormat chart="5" format="39">
      <pivotArea type="data" outline="0" fieldPosition="0">
        <references count="3">
          <reference field="4294967294" count="1" selected="0">
            <x v="2"/>
          </reference>
          <reference field="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5AE8D7-D28C-7746-8412-C035EDAEA3B8}" name="PivotTable9"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Churn status">
  <location ref="H41:K43" firstHeaderRow="0" firstDataRow="1" firstDataCol="1"/>
  <pivotFields count="20">
    <pivotField showAll="0"/>
    <pivotField numFmtId="2"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axis="axisRow" showAll="0">
      <items count="3">
        <item n="No churn" x="0"/>
        <item n="Churned" x="1"/>
        <item t="default"/>
      </items>
    </pivotField>
  </pivotFields>
  <rowFields count="1">
    <field x="19"/>
  </rowFields>
  <rowItems count="2">
    <i>
      <x/>
    </i>
    <i>
      <x v="1"/>
    </i>
  </rowItems>
  <colFields count="1">
    <field x="-2"/>
  </colFields>
  <colItems count="3">
    <i>
      <x/>
    </i>
    <i i="1">
      <x v="1"/>
    </i>
    <i i="2">
      <x v="2"/>
    </i>
  </colItems>
  <dataFields count="3">
    <dataField name="Avg total day calls" fld="7" subtotal="average" baseField="0" baseItem="0" numFmtId="1"/>
    <dataField name="Avg total evening calls" fld="10" subtotal="average" baseField="0" baseItem="0" numFmtId="1"/>
    <dataField name="Avg total night calls" fld="13" subtotal="average" baseField="0" baseItem="0" numFmtId="1"/>
  </dataFields>
  <formats count="1">
    <format dxfId="64">
      <pivotArea dataOnly="0" labelOnly="1" fieldPosition="0">
        <references count="1">
          <reference field="19"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19" count="1" selected="0">
            <x v="0"/>
          </reference>
        </references>
      </pivotArea>
    </chartFormat>
    <chartFormat chart="0" format="4">
      <pivotArea type="data" outline="0" fieldPosition="0">
        <references count="2">
          <reference field="4294967294" count="1" selected="0">
            <x v="1"/>
          </reference>
          <reference field="19" count="1" selected="0">
            <x v="0"/>
          </reference>
        </references>
      </pivotArea>
    </chartFormat>
    <chartFormat chart="0" format="5">
      <pivotArea type="data" outline="0" fieldPosition="0">
        <references count="2">
          <reference field="4294967294"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39C62D2-48AE-FD47-8D58-AFFDEC5B6FD5}" name="PivotTable15"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H108:L114" firstHeaderRow="0" firstDataRow="1" firstDataCol="1"/>
  <pivotFields count="20">
    <pivotField showAll="0"/>
    <pivotField numFmtId="2" showAll="0"/>
    <pivotField showAll="0"/>
    <pivotField axis="axisRow" showAll="0">
      <items count="3">
        <item n="No international plan" x="0"/>
        <item n="International plan" x="1"/>
        <item t="default"/>
      </items>
    </pivotField>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showAll="0"/>
    <pivotField axis="axisRow" showAll="0">
      <items count="3">
        <item n="No churn" x="0"/>
        <item n="Churned" x="1"/>
        <item t="default"/>
      </items>
    </pivotField>
  </pivotFields>
  <rowFields count="2">
    <field x="3"/>
    <field x="19"/>
  </rowFields>
  <rowItems count="6">
    <i>
      <x/>
    </i>
    <i r="1">
      <x/>
    </i>
    <i r="1">
      <x v="1"/>
    </i>
    <i>
      <x v="1"/>
    </i>
    <i r="1">
      <x/>
    </i>
    <i r="1">
      <x v="1"/>
    </i>
  </rowItems>
  <colFields count="1">
    <field x="-2"/>
  </colFields>
  <colItems count="4">
    <i>
      <x/>
    </i>
    <i i="1">
      <x v="1"/>
    </i>
    <i i="2">
      <x v="2"/>
    </i>
    <i i="3">
      <x v="3"/>
    </i>
  </colItems>
  <dataFields count="4">
    <dataField name="Avg total day calls" fld="7" subtotal="average" baseField="0" baseItem="0" numFmtId="1"/>
    <dataField name="Avg total evening calls" fld="10" subtotal="average" baseField="0" baseItem="0" numFmtId="1"/>
    <dataField name="Avg total night calls" fld="13" subtotal="average" baseField="0" baseItem="0" numFmtId="1"/>
    <dataField name="Avg total intnl calls" fld="16" subtotal="average" baseField="0" baseItem="0" numFmtId="1"/>
  </dataFields>
  <formats count="3">
    <format dxfId="67">
      <pivotArea dataOnly="0" labelOnly="1" outline="0" fieldPosition="0">
        <references count="1">
          <reference field="4294967294" count="1">
            <x v="3"/>
          </reference>
        </references>
      </pivotArea>
    </format>
    <format dxfId="66">
      <pivotArea collapsedLevelsAreSubtotals="1" fieldPosition="0">
        <references count="3">
          <reference field="4294967294" count="3" selected="0">
            <x v="0"/>
            <x v="1"/>
            <x v="2"/>
          </reference>
          <reference field="3" count="1" selected="0">
            <x v="1"/>
          </reference>
          <reference field="19" count="1">
            <x v="0"/>
          </reference>
        </references>
      </pivotArea>
    </format>
    <format dxfId="65">
      <pivotArea outline="0" collapsedLevelsAreSubtotals="1" fieldPosition="0">
        <references count="1">
          <reference field="4294967294" count="1" selected="0">
            <x v="3"/>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3">
          <reference field="4294967294" count="1" selected="0">
            <x v="0"/>
          </reference>
          <reference field="3" count="1" selected="0">
            <x v="0"/>
          </reference>
          <reference field="19" count="1" selected="0">
            <x v="0"/>
          </reference>
        </references>
      </pivotArea>
    </chartFormat>
    <chartFormat chart="0" format="5">
      <pivotArea type="data" outline="0" fieldPosition="0">
        <references count="3">
          <reference field="4294967294" count="1" selected="0">
            <x v="1"/>
          </reference>
          <reference field="3" count="1" selected="0">
            <x v="0"/>
          </reference>
          <reference field="19" count="1" selected="0">
            <x v="0"/>
          </reference>
        </references>
      </pivotArea>
    </chartFormat>
    <chartFormat chart="0" format="6">
      <pivotArea type="data" outline="0" fieldPosition="0">
        <references count="3">
          <reference field="4294967294" count="1" selected="0">
            <x v="2"/>
          </reference>
          <reference field="3" count="1" selected="0">
            <x v="0"/>
          </reference>
          <reference field="19" count="1" selected="0">
            <x v="0"/>
          </reference>
        </references>
      </pivotArea>
    </chartFormat>
    <chartFormat chart="0" format="7">
      <pivotArea type="data" outline="0" fieldPosition="0">
        <references count="3">
          <reference field="4294967294" count="1" selected="0">
            <x v="0"/>
          </reference>
          <reference field="3" count="1" selected="0">
            <x v="0"/>
          </reference>
          <reference field="19" count="1" selected="0">
            <x v="1"/>
          </reference>
        </references>
      </pivotArea>
    </chartFormat>
    <chartFormat chart="0" format="8">
      <pivotArea type="data" outline="0" fieldPosition="0">
        <references count="3">
          <reference field="4294967294" count="1" selected="0">
            <x v="1"/>
          </reference>
          <reference field="3" count="1" selected="0">
            <x v="0"/>
          </reference>
          <reference field="19" count="1" selected="0">
            <x v="1"/>
          </reference>
        </references>
      </pivotArea>
    </chartFormat>
    <chartFormat chart="0" format="9">
      <pivotArea type="data" outline="0" fieldPosition="0">
        <references count="3">
          <reference field="4294967294" count="1" selected="0">
            <x v="2"/>
          </reference>
          <reference field="3"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3620AA2-0933-B947-8CE5-B79A23CA0B3F}" name="PivotTable14"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108:E114" firstHeaderRow="0" firstDataRow="1" firstDataCol="1"/>
  <pivotFields count="20">
    <pivotField showAll="0"/>
    <pivotField numFmtId="2" showAll="0"/>
    <pivotField showAll="0"/>
    <pivotField axis="axisRow" showAll="0">
      <items count="3">
        <item n="No international plan" x="0"/>
        <item n="International plan" x="1"/>
        <item t="default"/>
      </items>
    </pivotField>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axis="axisRow" showAll="0">
      <items count="3">
        <item n="No churn" x="0"/>
        <item n="Churned" x="1"/>
        <item t="default"/>
      </items>
    </pivotField>
  </pivotFields>
  <rowFields count="2">
    <field x="3"/>
    <field x="19"/>
  </rowFields>
  <rowItems count="6">
    <i>
      <x/>
    </i>
    <i r="1">
      <x/>
    </i>
    <i r="1">
      <x v="1"/>
    </i>
    <i>
      <x v="1"/>
    </i>
    <i r="1">
      <x/>
    </i>
    <i r="1">
      <x v="1"/>
    </i>
  </rowItems>
  <colFields count="1">
    <field x="-2"/>
  </colFields>
  <colItems count="4">
    <i>
      <x/>
    </i>
    <i i="1">
      <x v="1"/>
    </i>
    <i i="2">
      <x v="2"/>
    </i>
    <i i="3">
      <x v="3"/>
    </i>
  </colItems>
  <dataFields count="4">
    <dataField name="Avg total day min" fld="6" subtotal="average" baseField="0" baseItem="0" numFmtId="1"/>
    <dataField name="Avg total evening min" fld="9" subtotal="average" baseField="0" baseItem="0" numFmtId="1"/>
    <dataField name="Avg total night min" fld="12" subtotal="average" baseField="0" baseItem="0" numFmtId="1"/>
    <dataField name="Avg total intnl min" fld="15" subtotal="average" baseField="0" baseItem="0" numFmtId="1"/>
  </dataFields>
  <formats count="7">
    <format dxfId="74">
      <pivotArea collapsedLevelsAreSubtotals="1" fieldPosition="0">
        <references count="2">
          <reference field="3" count="1" selected="0">
            <x v="0"/>
          </reference>
          <reference field="19" count="0"/>
        </references>
      </pivotArea>
    </format>
    <format dxfId="73">
      <pivotArea outline="0" fieldPosition="0">
        <references count="1">
          <reference field="4294967294" count="1">
            <x v="3"/>
          </reference>
        </references>
      </pivotArea>
    </format>
    <format dxfId="72">
      <pivotArea collapsedLevelsAreSubtotals="1" fieldPosition="0">
        <references count="3">
          <reference field="4294967294" count="1" selected="0">
            <x v="3"/>
          </reference>
          <reference field="3" count="1" selected="0">
            <x v="0"/>
          </reference>
          <reference field="19" count="0"/>
        </references>
      </pivotArea>
    </format>
    <format dxfId="71">
      <pivotArea dataOnly="0" labelOnly="1" outline="0" fieldPosition="0">
        <references count="1">
          <reference field="4294967294" count="4">
            <x v="0"/>
            <x v="1"/>
            <x v="2"/>
            <x v="3"/>
          </reference>
        </references>
      </pivotArea>
    </format>
    <format dxfId="70">
      <pivotArea collapsedLevelsAreSubtotals="1" fieldPosition="0">
        <references count="3">
          <reference field="4294967294" count="2" selected="0">
            <x v="0"/>
            <x v="1"/>
          </reference>
          <reference field="3" count="1" selected="0">
            <x v="1"/>
          </reference>
          <reference field="19" count="0"/>
        </references>
      </pivotArea>
    </format>
    <format dxfId="69">
      <pivotArea collapsedLevelsAreSubtotals="1" fieldPosition="0">
        <references count="3">
          <reference field="4294967294" count="3" selected="0">
            <x v="0"/>
            <x v="1"/>
            <x v="2"/>
          </reference>
          <reference field="3" count="1" selected="0">
            <x v="0"/>
          </reference>
          <reference field="19" count="1">
            <x v="0"/>
          </reference>
        </references>
      </pivotArea>
    </format>
    <format dxfId="68">
      <pivotArea outline="0" collapsedLevelsAreSubtotals="1" fieldPosition="0">
        <references count="1">
          <reference field="4294967294" count="1" selected="0">
            <x v="3"/>
          </reference>
        </references>
      </pivotArea>
    </format>
  </format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3">
          <reference field="4294967294" count="1" selected="0">
            <x v="0"/>
          </reference>
          <reference field="3" count="1" selected="0">
            <x v="0"/>
          </reference>
          <reference field="19" count="1" selected="0">
            <x v="0"/>
          </reference>
        </references>
      </pivotArea>
    </chartFormat>
    <chartFormat chart="0" format="5">
      <pivotArea type="data" outline="0" fieldPosition="0">
        <references count="3">
          <reference field="4294967294" count="1" selected="0">
            <x v="1"/>
          </reference>
          <reference field="3" count="1" selected="0">
            <x v="0"/>
          </reference>
          <reference field="19" count="1" selected="0">
            <x v="0"/>
          </reference>
        </references>
      </pivotArea>
    </chartFormat>
    <chartFormat chart="0" format="6">
      <pivotArea type="data" outline="0" fieldPosition="0">
        <references count="3">
          <reference field="4294967294" count="1" selected="0">
            <x v="2"/>
          </reference>
          <reference field="3" count="1" selected="0">
            <x v="0"/>
          </reference>
          <reference field="19" count="1" selected="0">
            <x v="0"/>
          </reference>
        </references>
      </pivotArea>
    </chartFormat>
    <chartFormat chart="0" format="7">
      <pivotArea type="data" outline="0" fieldPosition="0">
        <references count="3">
          <reference field="4294967294" count="1" selected="0">
            <x v="0"/>
          </reference>
          <reference field="3" count="1" selected="0">
            <x v="0"/>
          </reference>
          <reference field="19" count="1" selected="0">
            <x v="1"/>
          </reference>
        </references>
      </pivotArea>
    </chartFormat>
    <chartFormat chart="0" format="8">
      <pivotArea type="data" outline="0" fieldPosition="0">
        <references count="3">
          <reference field="4294967294" count="1" selected="0">
            <x v="1"/>
          </reference>
          <reference field="3" count="1" selected="0">
            <x v="0"/>
          </reference>
          <reference field="19" count="1" selected="0">
            <x v="1"/>
          </reference>
        </references>
      </pivotArea>
    </chartFormat>
    <chartFormat chart="0" format="9">
      <pivotArea type="data" outline="0" fieldPosition="0">
        <references count="3">
          <reference field="4294967294" count="1" selected="0">
            <x v="2"/>
          </reference>
          <reference field="3" count="1" selected="0">
            <x v="0"/>
          </reference>
          <reference field="19" count="1" selected="0">
            <x v="1"/>
          </reference>
        </references>
      </pivotArea>
    </chartFormat>
    <chartFormat chart="4" format="20" series="1">
      <pivotArea type="data" outline="0" fieldPosition="0">
        <references count="1">
          <reference field="4294967294" count="1" selected="0">
            <x v="0"/>
          </reference>
        </references>
      </pivotArea>
    </chartFormat>
    <chartFormat chart="4" format="21">
      <pivotArea type="data" outline="0" fieldPosition="0">
        <references count="3">
          <reference field="4294967294" count="1" selected="0">
            <x v="0"/>
          </reference>
          <reference field="3" count="1" selected="0">
            <x v="0"/>
          </reference>
          <reference field="19" count="1" selected="0">
            <x v="0"/>
          </reference>
        </references>
      </pivotArea>
    </chartFormat>
    <chartFormat chart="4" format="22">
      <pivotArea type="data" outline="0" fieldPosition="0">
        <references count="3">
          <reference field="4294967294" count="1" selected="0">
            <x v="0"/>
          </reference>
          <reference field="3" count="1" selected="0">
            <x v="0"/>
          </reference>
          <reference field="19" count="1" selected="0">
            <x v="1"/>
          </reference>
        </references>
      </pivotArea>
    </chartFormat>
    <chartFormat chart="4" format="23" series="1">
      <pivotArea type="data" outline="0" fieldPosition="0">
        <references count="1">
          <reference field="4294967294" count="1" selected="0">
            <x v="1"/>
          </reference>
        </references>
      </pivotArea>
    </chartFormat>
    <chartFormat chart="4" format="24">
      <pivotArea type="data" outline="0" fieldPosition="0">
        <references count="3">
          <reference field="4294967294" count="1" selected="0">
            <x v="1"/>
          </reference>
          <reference field="3" count="1" selected="0">
            <x v="0"/>
          </reference>
          <reference field="19" count="1" selected="0">
            <x v="0"/>
          </reference>
        </references>
      </pivotArea>
    </chartFormat>
    <chartFormat chart="4" format="25">
      <pivotArea type="data" outline="0" fieldPosition="0">
        <references count="3">
          <reference field="4294967294" count="1" selected="0">
            <x v="1"/>
          </reference>
          <reference field="3" count="1" selected="0">
            <x v="0"/>
          </reference>
          <reference field="19"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pivotArea type="data" outline="0" fieldPosition="0">
        <references count="3">
          <reference field="4294967294" count="1" selected="0">
            <x v="2"/>
          </reference>
          <reference field="3" count="1" selected="0">
            <x v="0"/>
          </reference>
          <reference field="19" count="1" selected="0">
            <x v="0"/>
          </reference>
        </references>
      </pivotArea>
    </chartFormat>
    <chartFormat chart="4" format="28">
      <pivotArea type="data" outline="0" fieldPosition="0">
        <references count="3">
          <reference field="4294967294" count="1" selected="0">
            <x v="2"/>
          </reference>
          <reference field="3" count="1" selected="0">
            <x v="0"/>
          </reference>
          <reference field="19" count="1" selected="0">
            <x v="1"/>
          </reference>
        </references>
      </pivotArea>
    </chartFormat>
    <chartFormat chart="4" format="2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46B0784-4005-8B4E-90DD-121E8CDA8472}" name="PivotTable7"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Voice mail plan v. churn">
  <location ref="H71:K77" firstHeaderRow="0" firstDataRow="1" firstDataCol="1"/>
  <pivotFields count="20">
    <pivotField showAll="0"/>
    <pivotField numFmtId="2" showAll="0"/>
    <pivotField showAll="0"/>
    <pivotField showAll="0"/>
    <pivotField axis="axisRow" showAll="0">
      <items count="3">
        <item n="No voice mail plan" x="1"/>
        <item n="Voice mail plan" x="0"/>
        <item t="default"/>
      </items>
    </pivotField>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axis="axisRow" showAll="0">
      <items count="3">
        <item n="No churn" x="0"/>
        <item n="Churn" x="1"/>
        <item t="default"/>
      </items>
    </pivotField>
  </pivotFields>
  <rowFields count="2">
    <field x="4"/>
    <field x="19"/>
  </rowFields>
  <rowItems count="6">
    <i>
      <x/>
    </i>
    <i r="1">
      <x/>
    </i>
    <i r="1">
      <x v="1"/>
    </i>
    <i>
      <x v="1"/>
    </i>
    <i r="1">
      <x/>
    </i>
    <i r="1">
      <x v="1"/>
    </i>
  </rowItems>
  <colFields count="1">
    <field x="-2"/>
  </colFields>
  <colItems count="3">
    <i>
      <x/>
    </i>
    <i i="1">
      <x v="1"/>
    </i>
    <i i="2">
      <x v="2"/>
    </i>
  </colItems>
  <dataFields count="3">
    <dataField name="Avg total day calls" fld="7" subtotal="average" baseField="0" baseItem="0" numFmtId="1"/>
    <dataField name="Avg total evening calls" fld="10" subtotal="average" baseField="0" baseItem="0" numFmtId="1"/>
    <dataField name="Avg total night calls" fld="13" subtotal="average" baseField="0" baseItem="0" numFmtId="1"/>
  </dataFields>
  <formats count="2">
    <format dxfId="76">
      <pivotArea field="4" type="button" dataOnly="0" labelOnly="1" outline="0" axis="axisRow" fieldPosition="0"/>
    </format>
    <format dxfId="75">
      <pivotArea collapsedLevelsAreSubtotals="1" fieldPosition="0">
        <references count="3">
          <reference field="4294967294" count="1" selected="0">
            <x v="0"/>
          </reference>
          <reference field="4" count="1" selected="0">
            <x v="1"/>
          </reference>
          <reference field="19" count="1">
            <x v="1"/>
          </reference>
        </references>
      </pivotArea>
    </format>
  </format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3">
          <reference field="4294967294" count="1" selected="0">
            <x v="0"/>
          </reference>
          <reference field="4" count="1" selected="0">
            <x v="0"/>
          </reference>
          <reference field="19" count="1" selected="0">
            <x v="0"/>
          </reference>
        </references>
      </pivotArea>
    </chartFormat>
    <chartFormat chart="0" format="4">
      <pivotArea type="data" outline="0" fieldPosition="0">
        <references count="3">
          <reference field="4294967294" count="1" selected="0">
            <x v="0"/>
          </reference>
          <reference field="4" count="1" selected="0">
            <x v="0"/>
          </reference>
          <reference field="19" count="1" selected="0">
            <x v="1"/>
          </reference>
        </references>
      </pivotArea>
    </chartFormat>
    <chartFormat chart="0" format="5">
      <pivotArea type="data" outline="0" fieldPosition="0">
        <references count="3">
          <reference field="4294967294" count="1" selected="0">
            <x v="0"/>
          </reference>
          <reference field="4" count="1" selected="0">
            <x v="1"/>
          </reference>
          <reference field="19" count="1" selected="0">
            <x v="0"/>
          </reference>
        </references>
      </pivotArea>
    </chartFormat>
    <chartFormat chart="0" format="6">
      <pivotArea type="data" outline="0" fieldPosition="0">
        <references count="3">
          <reference field="4294967294" count="1" selected="0">
            <x v="0"/>
          </reference>
          <reference field="4" count="1" selected="0">
            <x v="1"/>
          </reference>
          <reference field="19" count="1" selected="0">
            <x v="1"/>
          </reference>
        </references>
      </pivotArea>
    </chartFormat>
    <chartFormat chart="0" format="7">
      <pivotArea type="data" outline="0" fieldPosition="0">
        <references count="3">
          <reference field="4294967294" count="1" selected="0">
            <x v="1"/>
          </reference>
          <reference field="4" count="1" selected="0">
            <x v="0"/>
          </reference>
          <reference field="19" count="1" selected="0">
            <x v="0"/>
          </reference>
        </references>
      </pivotArea>
    </chartFormat>
    <chartFormat chart="0" format="8">
      <pivotArea type="data" outline="0" fieldPosition="0">
        <references count="3">
          <reference field="4294967294" count="1" selected="0">
            <x v="1"/>
          </reference>
          <reference field="4" count="1" selected="0">
            <x v="0"/>
          </reference>
          <reference field="19" count="1" selected="0">
            <x v="1"/>
          </reference>
        </references>
      </pivotArea>
    </chartFormat>
    <chartFormat chart="0" format="9">
      <pivotArea type="data" outline="0" fieldPosition="0">
        <references count="3">
          <reference field="4294967294" count="1" selected="0">
            <x v="2"/>
          </reference>
          <reference field="4" count="1" selected="0">
            <x v="0"/>
          </reference>
          <reference field="19" count="1" selected="0">
            <x v="0"/>
          </reference>
        </references>
      </pivotArea>
    </chartFormat>
    <chartFormat chart="0" format="10">
      <pivotArea type="data" outline="0" fieldPosition="0">
        <references count="3">
          <reference field="4294967294" count="1" selected="0">
            <x v="2"/>
          </reference>
          <reference field="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012853C-9F07-6A42-A95E-4CD32A76745E}" name="PivotTable5"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T21:BU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31"/>
    </i>
    <i>
      <x v="36"/>
    </i>
    <i>
      <x v="16"/>
    </i>
    <i>
      <x v="20"/>
    </i>
    <i>
      <x v="1"/>
    </i>
    <i>
      <x v="44"/>
    </i>
    <i>
      <x v="15"/>
    </i>
    <i>
      <x v="35"/>
    </i>
    <i>
      <x v="38"/>
    </i>
    <i>
      <x v="43"/>
    </i>
    <i>
      <x v="50"/>
    </i>
    <i>
      <x v="41"/>
    </i>
    <i>
      <x v="21"/>
    </i>
    <i>
      <x v="19"/>
    </i>
    <i>
      <x v="13"/>
    </i>
    <i>
      <x v="8"/>
    </i>
    <i>
      <x v="28"/>
    </i>
    <i>
      <x v="33"/>
    </i>
    <i>
      <x v="11"/>
    </i>
    <i>
      <x v="23"/>
    </i>
    <i>
      <x v="6"/>
    </i>
    <i>
      <x v="17"/>
    </i>
    <i>
      <x v="47"/>
    </i>
    <i>
      <x v="46"/>
    </i>
    <i>
      <x v="42"/>
    </i>
    <i>
      <x v="10"/>
    </i>
    <i>
      <x/>
    </i>
    <i>
      <x v="30"/>
    </i>
    <i>
      <x v="37"/>
    </i>
    <i>
      <x v="39"/>
    </i>
    <i>
      <x v="27"/>
    </i>
    <i>
      <x v="49"/>
    </i>
    <i>
      <x v="45"/>
    </i>
    <i>
      <x v="34"/>
    </i>
    <i>
      <x v="3"/>
    </i>
    <i>
      <x v="48"/>
    </i>
    <i>
      <x v="12"/>
    </i>
    <i>
      <x v="14"/>
    </i>
    <i>
      <x v="29"/>
    </i>
    <i>
      <x v="32"/>
    </i>
    <i>
      <x v="26"/>
    </i>
    <i>
      <x v="5"/>
    </i>
    <i>
      <x v="9"/>
    </i>
    <i>
      <x v="24"/>
    </i>
    <i>
      <x v="25"/>
    </i>
    <i>
      <x v="22"/>
    </i>
    <i>
      <x v="18"/>
    </i>
    <i>
      <x v="40"/>
    </i>
    <i>
      <x v="4"/>
    </i>
    <i>
      <x v="7"/>
    </i>
    <i>
      <x v="2"/>
    </i>
    <i t="grand">
      <x/>
    </i>
  </rowItems>
  <colItems count="1">
    <i/>
  </colItems>
  <dataFields count="1">
    <dataField name="Average of total_day_charge" fld="8" subtotal="average" baseField="0" baseItem="0" numFmtId="1"/>
  </dataFields>
  <chartFormats count="6">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0" count="1" selected="0">
            <x v="31"/>
          </reference>
        </references>
      </pivotArea>
    </chartFormat>
    <chartFormat chart="0" format="8">
      <pivotArea type="data" outline="0" fieldPosition="0">
        <references count="2">
          <reference field="4294967294" count="1" selected="0">
            <x v="0"/>
          </reference>
          <reference field="0" count="1" selected="0">
            <x v="20"/>
          </reference>
        </references>
      </pivotArea>
    </chartFormat>
    <chartFormat chart="0" format="9">
      <pivotArea type="data" outline="0" fieldPosition="0">
        <references count="2">
          <reference field="4294967294" count="1" selected="0">
            <x v="0"/>
          </reference>
          <reference field="0" count="1" selected="0">
            <x v="49"/>
          </reference>
        </references>
      </pivotArea>
    </chartFormat>
    <chartFormat chart="0" format="10">
      <pivotArea type="data" outline="0" fieldPosition="0">
        <references count="2">
          <reference field="4294967294" count="1" selected="0">
            <x v="0"/>
          </reference>
          <reference field="0" count="1" selected="0">
            <x v="23"/>
          </reference>
        </references>
      </pivotArea>
    </chartFormat>
    <chartFormat chart="0" format="11">
      <pivotArea type="data" outline="0" fieldPosition="0">
        <references count="2">
          <reference field="4294967294" count="1" selected="0">
            <x v="0"/>
          </reference>
          <reference field="0"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DD701E7-A952-DD42-AEA0-6386E41E0FB9}" name="PivotTable1"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BW21:BY27" firstHeaderRow="1" firstDataRow="2" firstDataCol="1"/>
  <pivotFields count="20">
    <pivotField axis="axisRow" showAll="0" sortType="descending">
      <items count="52">
        <item h="1" x="22"/>
        <item h="1" x="43"/>
        <item h="1" x="25"/>
        <item h="1" x="17"/>
        <item h="1" x="31"/>
        <item h="1" x="16"/>
        <item h="1" x="49"/>
        <item h="1" x="38"/>
        <item h="1" x="29"/>
        <item h="1" x="15"/>
        <item h="1" x="23"/>
        <item h="1" x="20"/>
        <item h="1" x="9"/>
        <item h="1" x="12"/>
        <item h="1" x="47"/>
        <item h="1" x="7"/>
        <item h="1" x="45"/>
        <item h="1" x="40"/>
        <item h="1" x="5"/>
        <item h="1" x="3"/>
        <item x="24"/>
        <item h="1" x="41"/>
        <item h="1" x="28"/>
        <item x="35"/>
        <item h="1" x="4"/>
        <item h="1" x="42"/>
        <item h="1" x="10"/>
        <item h="1" x="33"/>
        <item h="1" x="50"/>
        <item h="1" x="44"/>
        <item h="1" x="21"/>
        <item x="1"/>
        <item h="1" x="36"/>
        <item h="1" x="37"/>
        <item h="1" x="11"/>
        <item h="1" x="0"/>
        <item h="1" x="2"/>
        <item h="1" x="27"/>
        <item h="1" x="48"/>
        <item h="1" x="8"/>
        <item h="1" x="18"/>
        <item h="1" x="32"/>
        <item h="1" x="46"/>
        <item x="14"/>
        <item h="1" x="30"/>
        <item h="1" x="13"/>
        <item h="1" x="39"/>
        <item h="1" x="34"/>
        <item h="1" x="26"/>
        <item x="6"/>
        <item h="1"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items count="3">
        <item n="No churn" x="0"/>
        <item n="Churned" x="1"/>
        <item t="default"/>
      </items>
    </pivotField>
  </pivotFields>
  <rowFields count="1">
    <field x="0"/>
  </rowFields>
  <rowItems count="5">
    <i>
      <x v="31"/>
    </i>
    <i>
      <x v="20"/>
    </i>
    <i>
      <x v="49"/>
    </i>
    <i>
      <x v="43"/>
    </i>
    <i>
      <x v="23"/>
    </i>
  </rowItems>
  <colFields count="1">
    <field x="19"/>
  </colFields>
  <colItems count="2">
    <i>
      <x/>
    </i>
    <i>
      <x v="1"/>
    </i>
  </colItems>
  <dataFields count="1">
    <dataField name="Average of total_intl_minutes" fld="15" subtotal="average" baseField="0" baseItem="0" numFmtId="1"/>
  </dataFields>
  <chartFormats count="2">
    <chartFormat chart="4" format="0" series="1">
      <pivotArea type="data" outline="0" fieldPosition="0">
        <references count="2">
          <reference field="4294967294" count="1" selected="0">
            <x v="0"/>
          </reference>
          <reference field="19" count="1" selected="0">
            <x v="0"/>
          </reference>
        </references>
      </pivotArea>
    </chartFormat>
    <chartFormat chart="4" format="1" series="1">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6E5AD3-DD7C-1542-A7A4-F634DEC20DF7}" name="PivotTable1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1:B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items count="4">
        <item x="1"/>
        <item x="0"/>
        <item x="2"/>
        <item t="default"/>
      </items>
    </pivotField>
    <pivotField showAll="0"/>
    <pivotField showAll="0"/>
    <pivotField showAll="0"/>
    <pivotField showAll="0">
      <items count="1844">
        <item x="852"/>
        <item x="1387"/>
        <item x="1828"/>
        <item x="1841"/>
        <item x="1392"/>
        <item x="1122"/>
        <item x="721"/>
        <item x="1179"/>
        <item x="1500"/>
        <item x="502"/>
        <item x="532"/>
        <item x="1837"/>
        <item x="752"/>
        <item x="1817"/>
        <item x="1221"/>
        <item x="907"/>
        <item x="393"/>
        <item x="1624"/>
        <item x="1032"/>
        <item x="1661"/>
        <item x="1838"/>
        <item x="1462"/>
        <item x="390"/>
        <item x="951"/>
        <item x="1192"/>
        <item x="398"/>
        <item x="1380"/>
        <item x="1725"/>
        <item x="1616"/>
        <item x="1311"/>
        <item x="1395"/>
        <item x="1270"/>
        <item x="873"/>
        <item x="1778"/>
        <item x="957"/>
        <item x="1407"/>
        <item x="1067"/>
        <item x="1405"/>
        <item x="1786"/>
        <item x="435"/>
        <item x="1726"/>
        <item x="1290"/>
        <item x="530"/>
        <item x="444"/>
        <item x="1426"/>
        <item x="145"/>
        <item x="856"/>
        <item x="256"/>
        <item x="94"/>
        <item x="194"/>
        <item x="1631"/>
        <item x="249"/>
        <item x="1168"/>
        <item x="954"/>
        <item x="1414"/>
        <item x="64"/>
        <item x="833"/>
        <item x="424"/>
        <item x="17"/>
        <item x="1815"/>
        <item x="204"/>
        <item x="556"/>
        <item x="1226"/>
        <item x="910"/>
        <item x="1605"/>
        <item x="1422"/>
        <item x="269"/>
        <item x="1231"/>
        <item x="177"/>
        <item x="1572"/>
        <item x="1700"/>
        <item x="815"/>
        <item x="648"/>
        <item x="991"/>
        <item x="394"/>
        <item x="257"/>
        <item x="1596"/>
        <item x="357"/>
        <item x="953"/>
        <item x="1664"/>
        <item x="1613"/>
        <item x="104"/>
        <item x="1097"/>
        <item x="1508"/>
        <item x="1327"/>
        <item x="1721"/>
        <item x="1646"/>
        <item x="1480"/>
        <item x="593"/>
        <item x="924"/>
        <item x="388"/>
        <item x="1722"/>
        <item x="1314"/>
        <item x="423"/>
        <item x="188"/>
        <item x="356"/>
        <item x="1234"/>
        <item x="810"/>
        <item x="592"/>
        <item x="1550"/>
        <item x="1432"/>
        <item x="1651"/>
        <item x="1529"/>
        <item x="285"/>
        <item x="753"/>
        <item x="836"/>
        <item x="1420"/>
        <item x="1727"/>
        <item x="1748"/>
        <item x="1788"/>
        <item x="1685"/>
        <item x="1545"/>
        <item x="437"/>
        <item x="1093"/>
        <item x="1741"/>
        <item x="20"/>
        <item x="1805"/>
        <item x="1585"/>
        <item x="1450"/>
        <item x="1287"/>
        <item x="1079"/>
        <item x="1556"/>
        <item x="1649"/>
        <item x="636"/>
        <item x="881"/>
        <item x="467"/>
        <item x="878"/>
        <item x="1129"/>
        <item x="159"/>
        <item x="885"/>
        <item x="286"/>
        <item x="782"/>
        <item x="189"/>
        <item x="1139"/>
        <item x="645"/>
        <item x="1636"/>
        <item x="203"/>
        <item x="795"/>
        <item x="1208"/>
        <item x="235"/>
        <item x="34"/>
        <item x="967"/>
        <item x="1256"/>
        <item x="1427"/>
        <item x="254"/>
        <item x="1812"/>
        <item x="1280"/>
        <item x="1482"/>
        <item x="1795"/>
        <item x="524"/>
        <item x="826"/>
        <item x="751"/>
        <item x="1830"/>
        <item x="1141"/>
        <item x="1150"/>
        <item x="1216"/>
        <item x="1540"/>
        <item x="1578"/>
        <item x="864"/>
        <item x="436"/>
        <item x="857"/>
        <item x="1406"/>
        <item x="1206"/>
        <item x="1435"/>
        <item x="653"/>
        <item x="1041"/>
        <item x="106"/>
        <item x="1279"/>
        <item x="240"/>
        <item x="1701"/>
        <item x="947"/>
        <item x="1199"/>
        <item x="1243"/>
        <item x="1225"/>
        <item x="766"/>
        <item x="1716"/>
        <item x="1542"/>
        <item x="1474"/>
        <item x="1205"/>
        <item x="706"/>
        <item x="717"/>
        <item x="248"/>
        <item x="1476"/>
        <item x="1829"/>
        <item x="701"/>
        <item x="1706"/>
        <item x="516"/>
        <item x="1747"/>
        <item x="1328"/>
        <item x="700"/>
        <item x="1594"/>
        <item x="759"/>
        <item x="581"/>
        <item x="1544"/>
        <item x="889"/>
        <item x="1204"/>
        <item x="1299"/>
        <item x="713"/>
        <item x="1492"/>
        <item x="1187"/>
        <item x="358"/>
        <item x="1128"/>
        <item x="843"/>
        <item x="1719"/>
        <item x="1484"/>
        <item x="314"/>
        <item x="689"/>
        <item x="964"/>
        <item x="508"/>
        <item x="1521"/>
        <item x="1691"/>
        <item x="823"/>
        <item x="346"/>
        <item x="735"/>
        <item x="1653"/>
        <item x="1254"/>
        <item x="132"/>
        <item x="1633"/>
        <item x="596"/>
        <item x="1441"/>
        <item x="231"/>
        <item x="1370"/>
        <item x="1005"/>
        <item x="1683"/>
        <item x="892"/>
        <item x="409"/>
        <item x="466"/>
        <item x="746"/>
        <item x="1198"/>
        <item x="639"/>
        <item x="1025"/>
        <item x="1775"/>
        <item x="1098"/>
        <item x="730"/>
        <item x="300"/>
        <item x="1446"/>
        <item x="1620"/>
        <item x="1783"/>
        <item x="442"/>
        <item x="1293"/>
        <item x="122"/>
        <item x="1574"/>
        <item x="405"/>
        <item x="1516"/>
        <item x="511"/>
        <item x="956"/>
        <item x="1497"/>
        <item x="1677"/>
        <item x="959"/>
        <item x="1794"/>
        <item x="1263"/>
        <item x="916"/>
        <item x="326"/>
        <item x="1389"/>
        <item x="1481"/>
        <item x="1285"/>
        <item x="676"/>
        <item x="302"/>
        <item x="887"/>
        <item x="583"/>
        <item x="996"/>
        <item x="1178"/>
        <item x="351"/>
        <item x="1810"/>
        <item x="1535"/>
        <item x="165"/>
        <item x="1761"/>
        <item x="1715"/>
        <item x="1526"/>
        <item x="1026"/>
        <item x="621"/>
        <item x="401"/>
        <item x="790"/>
        <item x="1682"/>
        <item x="1780"/>
        <item x="1337"/>
        <item x="1436"/>
        <item x="1161"/>
        <item x="640"/>
        <item x="1300"/>
        <item x="1378"/>
        <item x="904"/>
        <item x="539"/>
        <item x="1055"/>
        <item x="1297"/>
        <item x="1281"/>
        <item x="1283"/>
        <item x="641"/>
        <item x="1744"/>
        <item x="193"/>
        <item x="19"/>
        <item x="561"/>
        <item x="1760"/>
        <item x="625"/>
        <item x="642"/>
        <item x="1186"/>
        <item x="1402"/>
        <item x="1791"/>
        <item x="1084"/>
        <item x="1352"/>
        <item x="1286"/>
        <item x="678"/>
        <item x="703"/>
        <item x="869"/>
        <item x="1773"/>
        <item x="761"/>
        <item x="1826"/>
        <item x="1555"/>
        <item x="1599"/>
        <item x="464"/>
        <item x="915"/>
        <item x="1835"/>
        <item x="1324"/>
        <item x="1035"/>
        <item x="768"/>
        <item x="1490"/>
        <item x="1504"/>
        <item x="1495"/>
        <item x="681"/>
        <item x="1384"/>
        <item x="374"/>
        <item x="519"/>
        <item x="1614"/>
        <item x="1796"/>
        <item x="692"/>
        <item x="1570"/>
        <item x="830"/>
        <item x="946"/>
        <item x="1323"/>
        <item x="819"/>
        <item x="977"/>
        <item x="146"/>
        <item x="874"/>
        <item x="540"/>
        <item x="928"/>
        <item x="1396"/>
        <item x="684"/>
        <item x="1371"/>
        <item x="1264"/>
        <item x="1713"/>
        <item x="716"/>
        <item x="138"/>
        <item x="1307"/>
        <item x="948"/>
        <item x="1586"/>
        <item x="1409"/>
        <item x="806"/>
        <item x="251"/>
        <item x="89"/>
        <item x="1119"/>
        <item x="634"/>
        <item x="1569"/>
        <item x="1339"/>
        <item x="1336"/>
        <item x="1468"/>
        <item x="970"/>
        <item x="1121"/>
        <item x="199"/>
        <item x="585"/>
        <item x="980"/>
        <item x="24"/>
        <item x="328"/>
        <item x="371"/>
        <item x="891"/>
        <item x="1750"/>
        <item x="1710"/>
        <item x="1671"/>
        <item x="1579"/>
        <item x="652"/>
        <item x="1561"/>
        <item x="628"/>
        <item x="36"/>
        <item x="250"/>
        <item x="537"/>
        <item x="1554"/>
        <item x="1827"/>
        <item x="420"/>
        <item x="1058"/>
        <item x="814"/>
        <item x="1658"/>
        <item x="1040"/>
        <item x="1515"/>
        <item x="1459"/>
        <item x="325"/>
        <item x="983"/>
        <item x="704"/>
        <item x="1273"/>
        <item x="714"/>
        <item x="499"/>
        <item x="1188"/>
        <item x="576"/>
        <item x="1203"/>
        <item x="381"/>
        <item x="1142"/>
        <item x="861"/>
        <item x="76"/>
        <item x="280"/>
        <item x="1431"/>
        <item x="1418"/>
        <item x="1317"/>
        <item x="33"/>
        <item x="1514"/>
        <item x="495"/>
        <item x="54"/>
        <item x="687"/>
        <item x="1360"/>
        <item x="880"/>
        <item x="764"/>
        <item x="438"/>
        <item x="650"/>
        <item x="600"/>
        <item x="1598"/>
        <item x="1166"/>
        <item x="31"/>
        <item x="1659"/>
        <item x="93"/>
        <item x="1276"/>
        <item x="45"/>
        <item x="613"/>
        <item x="572"/>
        <item x="595"/>
        <item x="312"/>
        <item x="1404"/>
        <item x="1690"/>
        <item x="552"/>
        <item x="1440"/>
        <item x="340"/>
        <item x="1288"/>
        <item x="454"/>
        <item x="262"/>
        <item x="1105"/>
        <item x="473"/>
        <item x="965"/>
        <item x="10"/>
        <item x="1615"/>
        <item x="1255"/>
        <item x="8"/>
        <item x="1416"/>
        <item x="1108"/>
        <item x="1265"/>
        <item x="406"/>
        <item x="825"/>
        <item x="1018"/>
        <item x="1583"/>
        <item x="112"/>
        <item x="1132"/>
        <item x="647"/>
        <item x="455"/>
        <item x="1711"/>
        <item x="675"/>
        <item x="1475"/>
        <item x="370"/>
        <item x="29"/>
        <item x="578"/>
        <item x="1591"/>
        <item x="1015"/>
        <item x="51"/>
        <item x="1737"/>
        <item x="995"/>
        <item x="749"/>
        <item x="760"/>
        <item x="1024"/>
        <item x="414"/>
        <item x="1004"/>
        <item x="877"/>
        <item x="728"/>
        <item x="1688"/>
        <item x="1665"/>
        <item x="1717"/>
        <item x="1039"/>
        <item x="978"/>
        <item x="862"/>
        <item x="699"/>
        <item x="1346"/>
        <item x="39"/>
        <item x="922"/>
        <item x="905"/>
        <item x="352"/>
        <item x="1648"/>
        <item x="923"/>
        <item x="785"/>
        <item x="1242"/>
        <item x="277"/>
        <item x="22"/>
        <item x="186"/>
        <item x="207"/>
        <item x="1597"/>
        <item x="216"/>
        <item x="1001"/>
        <item x="1223"/>
        <item x="85"/>
        <item x="191"/>
        <item x="1316"/>
        <item x="644"/>
        <item x="1729"/>
        <item x="1771"/>
        <item x="1457"/>
        <item x="1046"/>
        <item x="673"/>
        <item x="175"/>
        <item x="1149"/>
        <item x="929"/>
        <item x="1742"/>
        <item x="1171"/>
        <item x="897"/>
        <item x="408"/>
        <item x="1813"/>
        <item x="1424"/>
        <item x="906"/>
        <item x="1214"/>
        <item x="1112"/>
        <item x="153"/>
        <item x="974"/>
        <item x="562"/>
        <item x="1217"/>
        <item x="486"/>
        <item x="1622"/>
        <item x="213"/>
        <item x="1517"/>
        <item x="1160"/>
        <item x="202"/>
        <item x="253"/>
        <item x="1433"/>
        <item x="1050"/>
        <item x="794"/>
        <item x="1137"/>
        <item x="1057"/>
        <item x="1391"/>
        <item x="512"/>
        <item x="447"/>
        <item x="820"/>
        <item x="942"/>
        <item x="1575"/>
        <item x="1331"/>
        <item x="1393"/>
        <item x="804"/>
        <item x="1148"/>
        <item x="1666"/>
        <item x="743"/>
        <item x="1373"/>
        <item x="163"/>
        <item x="890"/>
        <item x="1513"/>
        <item x="1705"/>
        <item x="1512"/>
        <item x="792"/>
        <item x="968"/>
        <item x="402"/>
        <item x="854"/>
        <item x="1260"/>
        <item x="1053"/>
        <item x="281"/>
        <item x="1310"/>
        <item x="774"/>
        <item x="1362"/>
        <item x="130"/>
        <item x="1520"/>
        <item x="319"/>
        <item x="1163"/>
        <item x="698"/>
        <item x="702"/>
        <item x="1720"/>
        <item x="871"/>
        <item x="1090"/>
        <item x="1278"/>
        <item x="378"/>
        <item x="879"/>
        <item x="208"/>
        <item x="1483"/>
        <item x="776"/>
        <item x="694"/>
        <item x="200"/>
        <item x="1499"/>
        <item x="75"/>
        <item x="672"/>
        <item x="1076"/>
        <item x="462"/>
        <item x="1318"/>
        <item x="710"/>
        <item x="1124"/>
        <item x="744"/>
        <item x="643"/>
        <item x="902"/>
        <item x="531"/>
        <item x="1315"/>
        <item x="1246"/>
        <item x="808"/>
        <item x="107"/>
        <item x="417"/>
        <item x="160"/>
        <item x="308"/>
        <item x="1136"/>
        <item x="311"/>
        <item x="1249"/>
        <item x="28"/>
        <item x="468"/>
        <item x="1201"/>
        <item x="1467"/>
        <item x="1471"/>
        <item x="1303"/>
        <item x="1491"/>
        <item x="712"/>
        <item x="141"/>
        <item x="505"/>
        <item x="1563"/>
        <item x="1565"/>
        <item x="225"/>
        <item x="858"/>
        <item x="1267"/>
        <item x="350"/>
        <item x="1789"/>
        <item x="52"/>
        <item x="849"/>
        <item x="1159"/>
        <item x="960"/>
        <item x="115"/>
        <item x="961"/>
        <item x="1238"/>
        <item x="1801"/>
        <item x="342"/>
        <item x="1557"/>
        <item x="1144"/>
        <item x="176"/>
        <item x="366"/>
        <item x="1181"/>
        <item x="156"/>
        <item x="360"/>
        <item x="364"/>
        <item x="663"/>
        <item x="278"/>
        <item x="1123"/>
        <item x="1115"/>
        <item x="369"/>
        <item x="433"/>
        <item x="535"/>
        <item x="470"/>
        <item x="1357"/>
        <item x="799"/>
        <item x="485"/>
        <item x="219"/>
        <item x="1790"/>
        <item x="1248"/>
        <item x="294"/>
        <item x="1320"/>
        <item x="853"/>
        <item x="667"/>
        <item x="1211"/>
        <item x="275"/>
        <item x="1065"/>
        <item x="935"/>
        <item x="1081"/>
        <item x="898"/>
        <item x="164"/>
        <item x="1020"/>
        <item x="1207"/>
        <item x="1085"/>
        <item x="1332"/>
        <item x="1458"/>
        <item x="334"/>
        <item x="1045"/>
        <item x="565"/>
        <item x="659"/>
        <item x="932"/>
        <item x="35"/>
        <item x="73"/>
        <item x="102"/>
        <item x="1272"/>
        <item x="662"/>
        <item x="1134"/>
        <item x="270"/>
        <item x="1399"/>
        <item x="950"/>
        <item x="330"/>
        <item x="16"/>
        <item x="205"/>
        <item x="336"/>
        <item x="507"/>
        <item x="1397"/>
        <item x="1609"/>
        <item x="363"/>
        <item x="1634"/>
        <item x="272"/>
        <item x="777"/>
        <item x="373"/>
        <item x="691"/>
        <item x="1564"/>
        <item x="450"/>
        <item x="1062"/>
        <item x="11"/>
        <item x="1356"/>
        <item x="909"/>
        <item x="1699"/>
        <item x="5"/>
        <item x="62"/>
        <item x="1749"/>
        <item x="1044"/>
        <item x="197"/>
        <item x="440"/>
        <item x="128"/>
        <item x="1027"/>
        <item x="1116"/>
        <item x="71"/>
        <item x="239"/>
        <item x="1527"/>
        <item x="1621"/>
        <item x="1573"/>
        <item x="1444"/>
        <item x="1580"/>
        <item x="707"/>
        <item x="148"/>
        <item x="622"/>
        <item x="1473"/>
        <item x="798"/>
        <item x="501"/>
        <item x="377"/>
        <item x="986"/>
        <item x="297"/>
        <item x="1244"/>
        <item x="657"/>
        <item x="347"/>
        <item x="945"/>
        <item x="214"/>
        <item x="79"/>
        <item x="43"/>
        <item x="888"/>
        <item x="441"/>
        <item x="1156"/>
        <item x="415"/>
        <item x="1047"/>
        <item x="1638"/>
        <item x="670"/>
        <item x="92"/>
        <item x="1577"/>
        <item x="83"/>
        <item x="534"/>
        <item x="461"/>
        <item x="474"/>
        <item x="0"/>
        <item x="1470"/>
        <item x="1266"/>
        <item x="554"/>
        <item x="720"/>
        <item x="802"/>
        <item x="283"/>
        <item x="1348"/>
        <item x="1640"/>
        <item x="96"/>
        <item x="813"/>
        <item x="618"/>
        <item x="1818"/>
        <item x="395"/>
        <item x="1002"/>
        <item x="1054"/>
        <item x="1382"/>
        <item x="1449"/>
        <item x="840"/>
        <item x="608"/>
        <item x="1096"/>
        <item x="637"/>
        <item x="1434"/>
        <item x="1341"/>
        <item x="432"/>
        <item x="1271"/>
        <item x="1154"/>
        <item x="1052"/>
        <item x="288"/>
        <item x="206"/>
        <item x="91"/>
        <item x="747"/>
        <item x="1587"/>
        <item x="475"/>
        <item x="338"/>
        <item x="291"/>
        <item x="882"/>
        <item x="883"/>
        <item x="1075"/>
        <item x="201"/>
        <item x="174"/>
        <item x="1073"/>
        <item x="769"/>
        <item x="108"/>
        <item x="750"/>
        <item x="399"/>
        <item x="631"/>
        <item x="3"/>
        <item x="612"/>
        <item x="626"/>
        <item x="1625"/>
        <item x="118"/>
        <item x="1821"/>
        <item x="306"/>
        <item x="1016"/>
        <item x="876"/>
        <item x="588"/>
        <item x="697"/>
        <item x="654"/>
        <item x="801"/>
        <item x="1652"/>
        <item x="385"/>
        <item x="209"/>
        <item x="301"/>
        <item x="1584"/>
        <item x="917"/>
        <item x="185"/>
        <item x="1200"/>
        <item x="1552"/>
        <item x="265"/>
        <item x="688"/>
        <item x="550"/>
        <item x="316"/>
        <item x="263"/>
        <item x="860"/>
        <item x="944"/>
        <item x="445"/>
        <item x="1842"/>
        <item x="135"/>
        <item x="66"/>
        <item x="1839"/>
        <item x="1153"/>
        <item x="86"/>
        <item x="1023"/>
        <item x="549"/>
        <item x="380"/>
        <item x="101"/>
        <item x="1758"/>
        <item x="617"/>
        <item x="317"/>
        <item x="835"/>
        <item x="237"/>
        <item x="1077"/>
        <item x="1235"/>
        <item x="453"/>
        <item x="584"/>
        <item x="1106"/>
        <item x="223"/>
        <item x="1043"/>
        <item x="762"/>
        <item x="1611"/>
        <item x="233"/>
        <item x="382"/>
        <item x="1175"/>
        <item x="1029"/>
        <item x="32"/>
        <item x="327"/>
        <item x="1298"/>
        <item x="142"/>
        <item x="758"/>
        <item x="1494"/>
        <item x="577"/>
        <item x="789"/>
        <item x="413"/>
        <item x="1811"/>
        <item x="901"/>
        <item x="656"/>
        <item x="990"/>
        <item x="1114"/>
        <item x="918"/>
        <item x="787"/>
        <item x="668"/>
        <item x="1419"/>
        <item x="1398"/>
        <item x="494"/>
        <item x="666"/>
        <item x="44"/>
        <item x="483"/>
        <item x="661"/>
        <item x="1012"/>
        <item x="520"/>
        <item x="817"/>
        <item x="884"/>
        <item x="295"/>
        <item x="252"/>
        <item x="669"/>
        <item x="1642"/>
        <item x="598"/>
        <item x="695"/>
        <item x="27"/>
        <item x="151"/>
        <item x="232"/>
        <item x="943"/>
        <item x="1343"/>
        <item x="1197"/>
        <item x="1541"/>
        <item x="469"/>
        <item x="1669"/>
        <item x="1383"/>
        <item x="353"/>
        <item x="84"/>
        <item x="624"/>
        <item x="1464"/>
        <item x="793"/>
        <item x="126"/>
        <item x="313"/>
        <item x="56"/>
        <item x="1770"/>
        <item x="78"/>
        <item x="607"/>
        <item x="70"/>
        <item x="542"/>
        <item x="868"/>
        <item x="1632"/>
        <item x="1074"/>
        <item x="979"/>
        <item x="741"/>
        <item x="172"/>
        <item x="471"/>
        <item x="1452"/>
        <item x="1523"/>
        <item x="564"/>
        <item x="1358"/>
        <item x="599"/>
        <item x="50"/>
        <item x="1537"/>
        <item x="610"/>
        <item x="1681"/>
        <item x="1155"/>
        <item x="1503"/>
        <item x="1308"/>
        <item x="362"/>
        <item x="119"/>
        <item x="829"/>
        <item x="1673"/>
        <item x="196"/>
        <item x="1388"/>
        <item x="1466"/>
        <item x="538"/>
        <item x="1333"/>
        <item x="161"/>
        <item x="1800"/>
        <item x="273"/>
        <item x="1194"/>
        <item x="1036"/>
        <item x="1562"/>
        <item x="1209"/>
        <item x="18"/>
        <item x="940"/>
        <item x="113"/>
        <item x="783"/>
        <item x="482"/>
        <item x="1301"/>
        <item x="129"/>
        <item x="1628"/>
        <item x="428"/>
        <item x="1060"/>
        <item x="348"/>
        <item x="320"/>
        <item x="1143"/>
        <item x="1496"/>
        <item x="6"/>
        <item x="536"/>
        <item x="1322"/>
        <item x="982"/>
        <item x="1222"/>
        <item x="838"/>
        <item x="732"/>
        <item x="582"/>
        <item x="841"/>
        <item x="973"/>
        <item x="1334"/>
        <item x="506"/>
        <item x="1401"/>
        <item x="866"/>
        <item x="42"/>
        <item x="180"/>
        <item x="809"/>
        <item x="1381"/>
        <item x="379"/>
        <item x="429"/>
        <item x="546"/>
        <item x="573"/>
        <item x="38"/>
        <item x="548"/>
        <item x="737"/>
        <item x="543"/>
        <item x="503"/>
        <item x="105"/>
        <item x="1486"/>
        <item x="9"/>
        <item x="448"/>
        <item x="123"/>
        <item x="1101"/>
        <item x="1643"/>
        <item x="1567"/>
        <item x="1022"/>
        <item x="1840"/>
        <item x="1095"/>
        <item x="677"/>
        <item x="745"/>
        <item x="748"/>
        <item x="834"/>
        <item x="705"/>
        <item x="1477"/>
        <item x="498"/>
        <item x="545"/>
        <item x="14"/>
        <item x="133"/>
        <item x="1814"/>
        <item x="23"/>
        <item x="1193"/>
        <item x="635"/>
        <item x="523"/>
        <item x="361"/>
        <item x="740"/>
        <item x="683"/>
        <item x="100"/>
        <item x="1038"/>
        <item x="1202"/>
        <item x="568"/>
        <item x="962"/>
        <item x="513"/>
        <item x="458"/>
        <item x="786"/>
        <item x="723"/>
        <item x="1049"/>
        <item x="1655"/>
        <item x="1113"/>
        <item x="40"/>
        <item x="478"/>
        <item x="48"/>
        <item x="1784"/>
        <item x="773"/>
        <item x="1724"/>
        <item x="116"/>
        <item x="221"/>
        <item x="218"/>
        <item x="324"/>
        <item x="715"/>
        <item x="999"/>
        <item x="767"/>
        <item x="284"/>
        <item x="533"/>
        <item x="1164"/>
        <item x="449"/>
        <item x="121"/>
        <item x="1257"/>
        <item x="574"/>
        <item x="266"/>
        <item x="586"/>
        <item x="805"/>
        <item x="167"/>
        <item x="412"/>
        <item x="411"/>
        <item x="1762"/>
        <item x="465"/>
        <item x="1461"/>
        <item x="476"/>
        <item x="1078"/>
        <item x="1590"/>
        <item x="518"/>
        <item x="456"/>
        <item x="1258"/>
        <item x="1174"/>
        <item x="1071"/>
        <item x="1807"/>
        <item x="1372"/>
        <item x="296"/>
        <item x="925"/>
        <item x="1676"/>
        <item x="821"/>
        <item x="13"/>
        <item x="527"/>
        <item x="181"/>
        <item x="1180"/>
        <item x="95"/>
        <item x="1806"/>
        <item x="111"/>
        <item x="144"/>
        <item x="1291"/>
        <item x="937"/>
        <item x="1539"/>
        <item x="1305"/>
        <item x="1190"/>
        <item x="1017"/>
        <item x="842"/>
        <item x="934"/>
        <item x="895"/>
        <item x="155"/>
        <item x="80"/>
        <item x="259"/>
        <item x="46"/>
        <item x="623"/>
        <item x="1641"/>
        <item x="1009"/>
        <item x="587"/>
        <item x="343"/>
        <item x="183"/>
        <item x="938"/>
        <item x="664"/>
        <item x="765"/>
        <item x="908"/>
        <item x="603"/>
        <item x="1603"/>
        <item x="1776"/>
        <item x="1183"/>
        <item x="1019"/>
        <item x="492"/>
        <item x="1359"/>
        <item x="110"/>
        <item x="649"/>
        <item x="1808"/>
        <item x="894"/>
        <item x="416"/>
        <item x="1600"/>
        <item x="837"/>
        <item x="67"/>
        <item x="544"/>
        <item x="397"/>
        <item x="103"/>
        <item x="1295"/>
        <item x="1010"/>
        <item x="287"/>
        <item x="997"/>
        <item x="134"/>
        <item x="1772"/>
        <item x="589"/>
        <item x="571"/>
        <item x="872"/>
        <item x="1048"/>
        <item x="187"/>
        <item x="1037"/>
        <item x="443"/>
        <item x="386"/>
        <item x="184"/>
        <item x="517"/>
        <item x="1061"/>
        <item x="60"/>
        <item x="171"/>
        <item x="827"/>
        <item x="1215"/>
        <item x="321"/>
        <item x="30"/>
        <item x="1118"/>
        <item x="1560"/>
        <item x="234"/>
        <item x="222"/>
        <item x="919"/>
        <item x="1130"/>
        <item x="1145"/>
        <item x="984"/>
        <item x="1488"/>
        <item x="114"/>
        <item x="660"/>
        <item x="260"/>
        <item x="489"/>
        <item x="1087"/>
        <item x="477"/>
        <item x="247"/>
        <item x="290"/>
        <item x="227"/>
        <item x="509"/>
        <item x="1182"/>
        <item x="211"/>
        <item x="376"/>
        <item x="226"/>
        <item x="303"/>
        <item x="215"/>
        <item x="611"/>
        <item x="1650"/>
        <item x="179"/>
        <item x="255"/>
        <item x="941"/>
        <item x="439"/>
        <item x="912"/>
        <item x="1353"/>
        <item x="228"/>
        <item x="686"/>
        <item x="770"/>
        <item x="198"/>
        <item x="1068"/>
        <item x="1543"/>
        <item x="569"/>
        <item x="1347"/>
        <item x="1644"/>
        <item x="1066"/>
        <item x="725"/>
        <item x="1456"/>
        <item x="646"/>
        <item x="971"/>
        <item x="1736"/>
        <item x="430"/>
        <item x="1274"/>
        <item x="459"/>
        <item x="609"/>
        <item x="152"/>
        <item x="931"/>
        <item x="1439"/>
        <item x="98"/>
        <item x="1091"/>
        <item x="594"/>
        <item x="299"/>
        <item x="1284"/>
        <item x="522"/>
        <item x="1162"/>
        <item x="1230"/>
        <item x="419"/>
        <item x="1110"/>
        <item x="1326"/>
        <item x="37"/>
        <item x="1697"/>
        <item x="731"/>
        <item x="55"/>
        <item x="224"/>
        <item x="812"/>
        <item x="1421"/>
        <item x="1342"/>
        <item x="81"/>
        <item x="711"/>
        <item x="679"/>
        <item x="1723"/>
        <item x="1547"/>
        <item x="1455"/>
        <item x="1111"/>
        <item x="1251"/>
        <item x="21"/>
        <item x="1184"/>
        <item x="1146"/>
        <item x="1593"/>
        <item x="178"/>
        <item x="828"/>
        <item x="396"/>
        <item x="99"/>
        <item x="168"/>
        <item x="289"/>
        <item x="65"/>
        <item x="632"/>
        <item x="72"/>
        <item x="217"/>
        <item x="359"/>
        <item x="264"/>
        <item x="195"/>
        <item x="560"/>
        <item x="1063"/>
        <item x="1678"/>
        <item x="1151"/>
        <item x="68"/>
        <item x="236"/>
        <item x="515"/>
        <item x="460"/>
        <item x="1330"/>
        <item x="629"/>
        <item x="421"/>
        <item x="1365"/>
        <item x="591"/>
        <item x="1126"/>
        <item x="969"/>
        <item x="1809"/>
        <item x="400"/>
        <item x="756"/>
        <item x="510"/>
        <item x="375"/>
        <item x="729"/>
        <item x="131"/>
        <item x="169"/>
        <item x="685"/>
        <item x="383"/>
        <item x="1831"/>
        <item x="665"/>
        <item x="604"/>
        <item x="739"/>
        <item x="796"/>
        <item x="162"/>
        <item x="4"/>
        <item x="963"/>
        <item x="1321"/>
        <item x="911"/>
        <item x="1086"/>
        <item x="220"/>
        <item x="1566"/>
        <item x="553"/>
        <item x="139"/>
        <item x="1637"/>
        <item x="1532"/>
        <item x="1733"/>
        <item x="926"/>
        <item x="800"/>
        <item x="1289"/>
        <item x="274"/>
        <item x="190"/>
        <item x="1469"/>
        <item x="1411"/>
        <item x="775"/>
        <item x="41"/>
        <item x="451"/>
        <item x="1125"/>
        <item x="709"/>
        <item x="292"/>
        <item x="307"/>
        <item x="780"/>
        <item x="791"/>
        <item x="845"/>
        <item x="1674"/>
        <item x="323"/>
        <item x="514"/>
        <item x="268"/>
        <item x="1412"/>
        <item x="1708"/>
        <item x="1170"/>
        <item x="832"/>
        <item x="365"/>
        <item x="497"/>
        <item x="900"/>
        <item x="1335"/>
        <item x="989"/>
        <item x="309"/>
        <item x="927"/>
        <item x="173"/>
        <item x="431"/>
        <item x="949"/>
        <item x="1704"/>
        <item x="1538"/>
        <item x="1793"/>
        <item x="1498"/>
        <item x="867"/>
        <item x="981"/>
        <item x="1531"/>
        <item x="1158"/>
        <item x="1218"/>
        <item x="15"/>
        <item x="1262"/>
        <item x="597"/>
        <item x="525"/>
        <item x="58"/>
        <item x="192"/>
        <item x="267"/>
        <item x="985"/>
        <item x="993"/>
        <item x="1088"/>
        <item x="341"/>
        <item x="1601"/>
        <item x="1092"/>
        <item x="212"/>
        <item x="1423"/>
        <item x="124"/>
        <item x="25"/>
        <item x="354"/>
        <item x="651"/>
        <item x="896"/>
        <item x="920"/>
        <item x="1752"/>
        <item x="1034"/>
        <item x="1787"/>
        <item x="1355"/>
        <item x="1237"/>
        <item x="244"/>
        <item x="392"/>
        <item x="1400"/>
        <item x="1528"/>
        <item x="1302"/>
        <item x="580"/>
        <item x="426"/>
        <item x="558"/>
        <item x="1656"/>
        <item x="1236"/>
        <item x="425"/>
        <item x="671"/>
        <item x="1157"/>
        <item x="1767"/>
        <item x="1582"/>
        <item x="1546"/>
        <item x="47"/>
        <item x="418"/>
        <item x="1735"/>
        <item x="304"/>
        <item x="816"/>
        <item x="90"/>
        <item x="1533"/>
        <item x="282"/>
        <item x="1313"/>
        <item x="298"/>
        <item x="1069"/>
        <item x="1107"/>
        <item x="1252"/>
        <item x="230"/>
        <item x="1247"/>
        <item x="136"/>
        <item x="109"/>
        <item x="1536"/>
        <item x="491"/>
        <item x="391"/>
        <item x="1799"/>
        <item x="1195"/>
        <item x="1660"/>
        <item x="1094"/>
        <item x="781"/>
        <item x="1006"/>
        <item x="1820"/>
        <item x="143"/>
        <item x="1755"/>
        <item x="150"/>
        <item x="693"/>
        <item x="1292"/>
        <item x="1363"/>
        <item x="719"/>
        <item x="1349"/>
        <item x="1165"/>
        <item x="1451"/>
        <item x="1627"/>
        <item x="1454"/>
        <item x="1607"/>
        <item x="939"/>
        <item x="367"/>
        <item x="1369"/>
        <item x="241"/>
        <item x="921"/>
        <item x="434"/>
        <item x="1757"/>
        <item x="1429"/>
        <item x="404"/>
        <item x="1662"/>
        <item x="1350"/>
        <item x="575"/>
        <item x="1453"/>
        <item x="886"/>
        <item x="778"/>
        <item x="1319"/>
        <item x="1782"/>
        <item x="480"/>
        <item x="865"/>
        <item x="958"/>
        <item x="61"/>
        <item x="742"/>
        <item x="276"/>
        <item x="246"/>
        <item x="903"/>
        <item x="966"/>
        <item x="1083"/>
        <item x="784"/>
        <item x="848"/>
        <item x="137"/>
        <item x="658"/>
        <item x="1394"/>
        <item x="936"/>
        <item x="403"/>
        <item x="601"/>
        <item x="1779"/>
        <item x="1117"/>
        <item x="74"/>
        <item x="1109"/>
        <item x="87"/>
        <item x="1675"/>
        <item x="1694"/>
        <item x="1509"/>
        <item x="1213"/>
        <item x="1080"/>
        <item x="1224"/>
        <item x="258"/>
        <item x="1489"/>
        <item x="1033"/>
        <item x="718"/>
        <item x="1553"/>
        <item x="1277"/>
        <item x="452"/>
        <item x="318"/>
        <item x="1502"/>
        <item x="1138"/>
        <item x="1306"/>
        <item x="355"/>
        <item x="332"/>
        <item x="1824"/>
        <item x="1759"/>
        <item x="1377"/>
        <item x="1070"/>
        <item x="1525"/>
        <item x="1000"/>
        <item x="170"/>
        <item x="1210"/>
        <item x="1803"/>
        <item x="1745"/>
        <item x="1712"/>
        <item x="555"/>
        <item x="57"/>
        <item x="496"/>
        <item x="293"/>
        <item x="952"/>
        <item x="1100"/>
        <item x="484"/>
        <item x="1376"/>
        <item x="1465"/>
        <item x="368"/>
        <item x="797"/>
        <item x="807"/>
        <item x="708"/>
        <item x="1635"/>
        <item x="1"/>
        <item x="1232"/>
        <item x="847"/>
        <item x="166"/>
        <item x="1403"/>
        <item x="1571"/>
        <item x="972"/>
        <item x="1684"/>
        <item x="1588"/>
        <item x="1042"/>
        <item x="627"/>
        <item x="547"/>
        <item x="863"/>
        <item x="1738"/>
        <item x="733"/>
        <item x="1241"/>
        <item x="771"/>
        <item x="1240"/>
        <item x="1693"/>
        <item x="870"/>
        <item x="1447"/>
        <item x="1366"/>
        <item x="567"/>
        <item x="690"/>
        <item x="117"/>
        <item x="337"/>
        <item x="844"/>
        <item x="1746"/>
        <item x="1338"/>
        <item x="998"/>
        <item x="1505"/>
        <item x="1275"/>
        <item x="1487"/>
        <item x="818"/>
        <item x="779"/>
        <item x="1753"/>
        <item x="1769"/>
        <item x="59"/>
        <item x="245"/>
        <item x="322"/>
        <item x="1472"/>
        <item x="824"/>
        <item x="69"/>
        <item x="26"/>
        <item x="1696"/>
        <item x="1176"/>
        <item x="521"/>
        <item x="1774"/>
        <item x="329"/>
        <item x="1679"/>
        <item x="1102"/>
        <item x="1448"/>
        <item x="893"/>
        <item x="1296"/>
        <item x="1754"/>
        <item x="1196"/>
        <item x="1408"/>
        <item x="53"/>
        <item x="754"/>
        <item x="82"/>
        <item x="1510"/>
        <item x="490"/>
        <item x="1312"/>
        <item x="1185"/>
        <item x="933"/>
        <item x="140"/>
        <item x="727"/>
        <item x="1647"/>
        <item x="77"/>
        <item x="570"/>
        <item x="1131"/>
        <item x="822"/>
        <item x="1253"/>
        <item x="1804"/>
        <item x="389"/>
        <item x="1670"/>
        <item x="976"/>
        <item x="1756"/>
        <item x="839"/>
        <item x="551"/>
        <item x="1763"/>
        <item x="850"/>
        <item x="619"/>
        <item x="620"/>
        <item x="1379"/>
        <item x="1031"/>
        <item x="1548"/>
        <item x="1709"/>
        <item x="1386"/>
        <item x="726"/>
        <item x="1250"/>
        <item x="463"/>
        <item x="605"/>
        <item x="344"/>
        <item x="1438"/>
        <item x="1781"/>
        <item x="500"/>
        <item x="803"/>
        <item x="279"/>
        <item x="1417"/>
        <item x="1367"/>
        <item x="655"/>
        <item x="120"/>
        <item x="1695"/>
        <item x="1549"/>
        <item x="1099"/>
        <item x="7"/>
        <item x="1698"/>
        <item x="1354"/>
        <item x="1798"/>
        <item x="1765"/>
        <item x="1460"/>
        <item x="1329"/>
        <item x="1663"/>
        <item x="1269"/>
        <item x="315"/>
        <item x="147"/>
        <item x="633"/>
        <item x="1103"/>
        <item x="271"/>
        <item x="125"/>
        <item x="1430"/>
        <item x="1692"/>
        <item x="811"/>
        <item x="1173"/>
        <item x="1645"/>
        <item x="1751"/>
        <item x="526"/>
        <item x="566"/>
        <item x="387"/>
        <item x="479"/>
        <item x="349"/>
        <item x="1133"/>
        <item x="1734"/>
        <item x="1623"/>
        <item x="757"/>
        <item x="1268"/>
        <item x="210"/>
        <item x="1463"/>
        <item x="1309"/>
        <item x="1294"/>
        <item x="696"/>
        <item x="1413"/>
        <item x="481"/>
        <item x="1410"/>
        <item x="1617"/>
        <item x="310"/>
        <item x="1259"/>
        <item x="1511"/>
        <item x="1581"/>
        <item x="487"/>
        <item x="345"/>
        <item x="1345"/>
        <item x="1764"/>
        <item x="472"/>
        <item x="1702"/>
        <item x="559"/>
        <item x="1836"/>
        <item x="384"/>
        <item x="1127"/>
        <item x="914"/>
        <item x="238"/>
        <item x="493"/>
        <item x="1522"/>
        <item x="1728"/>
        <item x="1220"/>
        <item x="614"/>
        <item x="1822"/>
        <item x="606"/>
        <item x="1219"/>
        <item x="1008"/>
        <item x="1021"/>
        <item x="1668"/>
        <item x="49"/>
        <item x="1030"/>
        <item x="1177"/>
        <item x="1007"/>
        <item x="1152"/>
        <item x="1147"/>
        <item x="875"/>
        <item x="1140"/>
        <item x="1687"/>
        <item x="1191"/>
        <item x="755"/>
        <item x="1059"/>
        <item x="831"/>
        <item x="1245"/>
        <item x="616"/>
        <item x="1629"/>
        <item x="955"/>
        <item x="528"/>
        <item x="563"/>
        <item x="149"/>
        <item x="1239"/>
        <item x="1478"/>
        <item x="1816"/>
        <item x="242"/>
        <item x="1740"/>
        <item x="930"/>
        <item x="1120"/>
        <item x="261"/>
        <item x="1082"/>
        <item x="1797"/>
        <item x="1602"/>
        <item x="992"/>
        <item x="1261"/>
        <item x="913"/>
        <item x="335"/>
        <item x="372"/>
        <item x="1657"/>
        <item x="1014"/>
        <item x="975"/>
        <item x="1390"/>
        <item x="602"/>
        <item x="734"/>
        <item x="1518"/>
        <item x="1361"/>
        <item x="899"/>
        <item x="788"/>
        <item x="682"/>
        <item x="1819"/>
        <item x="1089"/>
        <item x="1592"/>
        <item x="1072"/>
        <item x="738"/>
        <item x="1768"/>
        <item x="1227"/>
        <item x="541"/>
        <item x="1501"/>
        <item x="1442"/>
        <item x="1056"/>
        <item x="504"/>
        <item x="1559"/>
        <item x="1374"/>
        <item x="333"/>
        <item x="1785"/>
        <item x="305"/>
        <item x="1730"/>
        <item x="1013"/>
        <item x="1212"/>
        <item x="1385"/>
        <item x="1437"/>
        <item x="407"/>
        <item x="736"/>
        <item x="1530"/>
        <item x="1493"/>
        <item x="615"/>
        <item x="557"/>
        <item x="1834"/>
        <item x="1104"/>
        <item x="88"/>
        <item x="1604"/>
        <item x="488"/>
        <item x="97"/>
        <item x="1680"/>
        <item x="987"/>
        <item x="994"/>
        <item x="1777"/>
        <item x="1802"/>
        <item x="851"/>
        <item x="1825"/>
        <item x="1667"/>
        <item x="1731"/>
        <item x="855"/>
        <item x="1519"/>
        <item x="1028"/>
        <item x="1051"/>
        <item x="339"/>
        <item x="1707"/>
        <item x="772"/>
        <item x="638"/>
        <item x="1443"/>
        <item x="1364"/>
        <item x="410"/>
        <item x="1630"/>
        <item x="1229"/>
        <item x="331"/>
        <item x="1445"/>
        <item x="1792"/>
        <item x="154"/>
        <item x="1172"/>
        <item x="1823"/>
        <item x="1167"/>
        <item x="1608"/>
        <item x="724"/>
        <item x="1485"/>
        <item x="988"/>
        <item x="158"/>
        <item x="422"/>
        <item x="457"/>
        <item x="1718"/>
        <item x="1011"/>
        <item x="1743"/>
        <item x="1325"/>
        <item x="1606"/>
        <item x="1506"/>
        <item x="1524"/>
        <item x="1428"/>
        <item x="243"/>
        <item x="1686"/>
        <item x="1714"/>
        <item x="1626"/>
        <item x="1169"/>
        <item x="1351"/>
        <item x="1618"/>
        <item x="2"/>
        <item x="1189"/>
        <item x="63"/>
        <item x="529"/>
        <item x="1832"/>
        <item x="1368"/>
        <item x="1064"/>
        <item x="1589"/>
        <item x="859"/>
        <item x="1672"/>
        <item x="1610"/>
        <item x="229"/>
        <item x="1654"/>
        <item x="1739"/>
        <item x="1558"/>
        <item x="1479"/>
        <item x="1304"/>
        <item x="1507"/>
        <item x="1732"/>
        <item x="763"/>
        <item x="1551"/>
        <item x="1425"/>
        <item x="1375"/>
        <item x="1576"/>
        <item x="427"/>
        <item x="182"/>
        <item x="1595"/>
        <item x="1233"/>
        <item x="1228"/>
        <item x="579"/>
        <item x="1619"/>
        <item x="1340"/>
        <item x="1534"/>
        <item x="846"/>
        <item x="630"/>
        <item x="722"/>
        <item x="590"/>
        <item x="1833"/>
        <item x="1612"/>
        <item x="1415"/>
        <item x="1639"/>
        <item x="1766"/>
        <item x="1282"/>
        <item x="157"/>
        <item x="1135"/>
        <item x="1003"/>
        <item x="1703"/>
        <item x="12"/>
        <item x="674"/>
        <item x="446"/>
        <item x="127"/>
        <item x="1568"/>
        <item x="1344"/>
        <item x="680"/>
        <item x="168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s>
  <rowFields count="1">
    <field x="0"/>
  </rowFields>
  <rowItems count="52">
    <i>
      <x v="31"/>
    </i>
    <i>
      <x v="23"/>
    </i>
    <i>
      <x v="43"/>
    </i>
    <i>
      <x v="20"/>
    </i>
    <i>
      <x v="49"/>
    </i>
    <i>
      <x v="47"/>
    </i>
    <i>
      <x v="33"/>
    </i>
    <i>
      <x v="26"/>
    </i>
    <i>
      <x v="34"/>
    </i>
    <i>
      <x v="21"/>
    </i>
    <i>
      <x v="36"/>
    </i>
    <i>
      <x v="6"/>
    </i>
    <i>
      <x v="16"/>
    </i>
    <i>
      <x v="22"/>
    </i>
    <i>
      <x v="37"/>
    </i>
    <i>
      <x v="25"/>
    </i>
    <i>
      <x v="40"/>
    </i>
    <i>
      <x v="19"/>
    </i>
    <i>
      <x v="15"/>
    </i>
    <i>
      <x v="1"/>
    </i>
    <i>
      <x v="8"/>
    </i>
    <i>
      <x v="13"/>
    </i>
    <i>
      <x v="42"/>
    </i>
    <i>
      <x v="44"/>
    </i>
    <i>
      <x v="17"/>
    </i>
    <i>
      <x v="35"/>
    </i>
    <i>
      <x v="2"/>
    </i>
    <i>
      <x v="41"/>
    </i>
    <i>
      <x v="30"/>
    </i>
    <i>
      <x v="4"/>
    </i>
    <i>
      <x v="24"/>
    </i>
    <i>
      <x v="46"/>
    </i>
    <i>
      <x v="50"/>
    </i>
    <i>
      <x v="32"/>
    </i>
    <i>
      <x v="5"/>
    </i>
    <i>
      <x v="9"/>
    </i>
    <i>
      <x v="7"/>
    </i>
    <i>
      <x v="38"/>
    </i>
    <i>
      <x v="48"/>
    </i>
    <i>
      <x v="12"/>
    </i>
    <i>
      <x v="10"/>
    </i>
    <i>
      <x v="27"/>
    </i>
    <i>
      <x v="18"/>
    </i>
    <i>
      <x v="3"/>
    </i>
    <i>
      <x v="28"/>
    </i>
    <i>
      <x v="39"/>
    </i>
    <i>
      <x v="14"/>
    </i>
    <i>
      <x v="45"/>
    </i>
    <i>
      <x v="29"/>
    </i>
    <i>
      <x v="11"/>
    </i>
    <i>
      <x/>
    </i>
    <i t="grand">
      <x/>
    </i>
  </rowItems>
  <colItems count="1">
    <i/>
  </colItems>
  <dataFields count="1">
    <dataField name="Churn rate" fld="19" showDataAs="percentOfCol" baseField="0" baseItem="0" numFmtId="10"/>
  </dataFields>
  <formats count="8">
    <format dxfId="7">
      <pivotArea collapsedLevelsAreSubtotals="1" fieldPosition="0">
        <references count="1">
          <reference field="0" count="5">
            <x v="20"/>
            <x v="23"/>
            <x v="31"/>
            <x v="43"/>
            <x v="49"/>
          </reference>
        </references>
      </pivotArea>
    </format>
    <format dxfId="6">
      <pivotArea dataOnly="0" labelOnly="1" fieldPosition="0">
        <references count="1">
          <reference field="0" count="5">
            <x v="20"/>
            <x v="23"/>
            <x v="31"/>
            <x v="43"/>
            <x v="49"/>
          </reference>
        </references>
      </pivotArea>
    </format>
    <format dxfId="5">
      <pivotArea collapsedLevelsAreSubtotals="1" fieldPosition="0">
        <references count="1">
          <reference field="0" count="1">
            <x v="31"/>
          </reference>
        </references>
      </pivotArea>
    </format>
    <format dxfId="4">
      <pivotArea dataOnly="0" labelOnly="1" fieldPosition="0">
        <references count="1">
          <reference field="0" count="1">
            <x v="31"/>
          </reference>
        </references>
      </pivotArea>
    </format>
    <format dxfId="3">
      <pivotArea collapsedLevelsAreSubtotals="1" fieldPosition="0">
        <references count="1">
          <reference field="0" count="4">
            <x v="20"/>
            <x v="23"/>
            <x v="43"/>
            <x v="49"/>
          </reference>
        </references>
      </pivotArea>
    </format>
    <format dxfId="2">
      <pivotArea dataOnly="0" labelOnly="1" fieldPosition="0">
        <references count="1">
          <reference field="0" count="4">
            <x v="20"/>
            <x v="23"/>
            <x v="43"/>
            <x v="49"/>
          </reference>
        </references>
      </pivotArea>
    </format>
    <format dxfId="1">
      <pivotArea dataOnly="0" labelOnly="1" outline="0" axis="axisValues" fieldPosition="0"/>
    </format>
    <format dxfId="0">
      <pivotArea field="0" type="button" dataOnly="0" labelOnly="1" outline="0" axis="axisRow" fieldPosition="0"/>
    </format>
  </formats>
  <chartFormats count="21">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31"/>
          </reference>
        </references>
      </pivotArea>
    </chartFormat>
    <chartFormat chart="1" format="2">
      <pivotArea type="data" outline="0" fieldPosition="0">
        <references count="2">
          <reference field="4294967294" count="1" selected="0">
            <x v="0"/>
          </reference>
          <reference field="0" count="1" selected="0">
            <x v="23"/>
          </reference>
        </references>
      </pivotArea>
    </chartFormat>
    <chartFormat chart="1" format="3">
      <pivotArea type="data" outline="0" fieldPosition="0">
        <references count="2">
          <reference field="4294967294" count="1" selected="0">
            <x v="0"/>
          </reference>
          <reference field="0" count="1" selected="0">
            <x v="43"/>
          </reference>
        </references>
      </pivotArea>
    </chartFormat>
    <chartFormat chart="1" format="4">
      <pivotArea type="data" outline="0" fieldPosition="0">
        <references count="2">
          <reference field="4294967294" count="1" selected="0">
            <x v="0"/>
          </reference>
          <reference field="0" count="1" selected="0">
            <x v="20"/>
          </reference>
        </references>
      </pivotArea>
    </chartFormat>
    <chartFormat chart="1" format="5">
      <pivotArea type="data" outline="0" fieldPosition="0">
        <references count="2">
          <reference field="4294967294" count="1" selected="0">
            <x v="0"/>
          </reference>
          <reference field="0" count="1" selected="0">
            <x v="49"/>
          </reference>
        </references>
      </pivotArea>
    </chartFormat>
    <chartFormat chart="1" format="6">
      <pivotArea type="data" outline="0" fieldPosition="0">
        <references count="2">
          <reference field="4294967294" count="1" selected="0">
            <x v="0"/>
          </reference>
          <reference field="0"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31"/>
          </reference>
        </references>
      </pivotArea>
    </chartFormat>
    <chartFormat chart="3" format="10">
      <pivotArea type="data" outline="0" fieldPosition="0">
        <references count="2">
          <reference field="4294967294" count="1" selected="0">
            <x v="0"/>
          </reference>
          <reference field="0" count="1" selected="0">
            <x v="23"/>
          </reference>
        </references>
      </pivotArea>
    </chartFormat>
    <chartFormat chart="3" format="11">
      <pivotArea type="data" outline="0" fieldPosition="0">
        <references count="2">
          <reference field="4294967294" count="1" selected="0">
            <x v="0"/>
          </reference>
          <reference field="0" count="1" selected="0">
            <x v="43"/>
          </reference>
        </references>
      </pivotArea>
    </chartFormat>
    <chartFormat chart="3" format="12">
      <pivotArea type="data" outline="0" fieldPosition="0">
        <references count="2">
          <reference field="4294967294" count="1" selected="0">
            <x v="0"/>
          </reference>
          <reference field="0" count="1" selected="0">
            <x v="20"/>
          </reference>
        </references>
      </pivotArea>
    </chartFormat>
    <chartFormat chart="3" format="13">
      <pivotArea type="data" outline="0" fieldPosition="0">
        <references count="2">
          <reference field="4294967294" count="1" selected="0">
            <x v="0"/>
          </reference>
          <reference field="0" count="1" selected="0">
            <x v="49"/>
          </reference>
        </references>
      </pivotArea>
    </chartFormat>
    <chartFormat chart="3" format="14">
      <pivotArea type="data" outline="0" fieldPosition="0">
        <references count="2">
          <reference field="4294967294" count="1" selected="0">
            <x v="0"/>
          </reference>
          <reference field="0" count="1" selected="0">
            <x v="0"/>
          </reference>
        </references>
      </pivotArea>
    </chartFormat>
    <chartFormat chart="4" format="15" series="1">
      <pivotArea type="data" outline="0" fieldPosition="0">
        <references count="1">
          <reference field="4294967294" count="1" selected="0">
            <x v="0"/>
          </reference>
        </references>
      </pivotArea>
    </chartFormat>
    <chartFormat chart="4" format="16">
      <pivotArea type="data" outline="0" fieldPosition="0">
        <references count="2">
          <reference field="4294967294" count="1" selected="0">
            <x v="0"/>
          </reference>
          <reference field="0" count="1" selected="0">
            <x v="31"/>
          </reference>
        </references>
      </pivotArea>
    </chartFormat>
    <chartFormat chart="4" format="17">
      <pivotArea type="data" outline="0" fieldPosition="0">
        <references count="2">
          <reference field="4294967294" count="1" selected="0">
            <x v="0"/>
          </reference>
          <reference field="0" count="1" selected="0">
            <x v="23"/>
          </reference>
        </references>
      </pivotArea>
    </chartFormat>
    <chartFormat chart="4" format="18">
      <pivotArea type="data" outline="0" fieldPosition="0">
        <references count="2">
          <reference field="4294967294" count="1" selected="0">
            <x v="0"/>
          </reference>
          <reference field="0" count="1" selected="0">
            <x v="43"/>
          </reference>
        </references>
      </pivotArea>
    </chartFormat>
    <chartFormat chart="4" format="19">
      <pivotArea type="data" outline="0" fieldPosition="0">
        <references count="2">
          <reference field="4294967294" count="1" selected="0">
            <x v="0"/>
          </reference>
          <reference field="0" count="1" selected="0">
            <x v="20"/>
          </reference>
        </references>
      </pivotArea>
    </chartFormat>
    <chartFormat chart="4" format="20">
      <pivotArea type="data" outline="0" fieldPosition="0">
        <references count="2">
          <reference field="4294967294" count="1" selected="0">
            <x v="0"/>
          </reference>
          <reference field="0" count="1" selected="0">
            <x v="49"/>
          </reference>
        </references>
      </pivotArea>
    </chartFormat>
    <chartFormat chart="4" format="2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DC4BA36-5789-794B-9025-E4A142092A82}" name="PivotTable10"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D21:AE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31"/>
    </i>
    <i>
      <x v="36"/>
    </i>
    <i>
      <x v="16"/>
    </i>
    <i>
      <x v="20"/>
    </i>
    <i>
      <x v="1"/>
    </i>
    <i>
      <x v="44"/>
    </i>
    <i>
      <x v="15"/>
    </i>
    <i>
      <x v="35"/>
    </i>
    <i>
      <x v="38"/>
    </i>
    <i>
      <x v="43"/>
    </i>
    <i>
      <x v="50"/>
    </i>
    <i>
      <x v="41"/>
    </i>
    <i>
      <x v="21"/>
    </i>
    <i>
      <x v="19"/>
    </i>
    <i>
      <x v="13"/>
    </i>
    <i>
      <x v="8"/>
    </i>
    <i>
      <x v="28"/>
    </i>
    <i>
      <x v="33"/>
    </i>
    <i>
      <x v="11"/>
    </i>
    <i>
      <x v="23"/>
    </i>
    <i>
      <x v="6"/>
    </i>
    <i>
      <x v="17"/>
    </i>
    <i>
      <x v="47"/>
    </i>
    <i>
      <x v="46"/>
    </i>
    <i>
      <x v="42"/>
    </i>
    <i>
      <x v="10"/>
    </i>
    <i>
      <x/>
    </i>
    <i>
      <x v="30"/>
    </i>
    <i>
      <x v="37"/>
    </i>
    <i>
      <x v="39"/>
    </i>
    <i>
      <x v="27"/>
    </i>
    <i>
      <x v="49"/>
    </i>
    <i>
      <x v="45"/>
    </i>
    <i>
      <x v="34"/>
    </i>
    <i>
      <x v="3"/>
    </i>
    <i>
      <x v="48"/>
    </i>
    <i>
      <x v="12"/>
    </i>
    <i>
      <x v="14"/>
    </i>
    <i>
      <x v="29"/>
    </i>
    <i>
      <x v="32"/>
    </i>
    <i>
      <x v="26"/>
    </i>
    <i>
      <x v="5"/>
    </i>
    <i>
      <x v="9"/>
    </i>
    <i>
      <x v="24"/>
    </i>
    <i>
      <x v="25"/>
    </i>
    <i>
      <x v="22"/>
    </i>
    <i>
      <x v="18"/>
    </i>
    <i>
      <x v="40"/>
    </i>
    <i>
      <x v="4"/>
    </i>
    <i>
      <x v="7"/>
    </i>
    <i>
      <x v="2"/>
    </i>
    <i t="grand">
      <x/>
    </i>
  </rowItems>
  <colItems count="1">
    <i/>
  </colItems>
  <dataFields count="1">
    <dataField name="Average of total_day_minutes" fld="6" subtotal="average" baseField="0" baseItem="0" numFmtId="1"/>
  </dataFields>
  <formats count="1">
    <format dxfId="8">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1"/>
          </reference>
        </references>
      </pivotArea>
    </chartFormat>
    <chartFormat chart="0" format="2">
      <pivotArea type="data" outline="0" fieldPosition="0">
        <references count="2">
          <reference field="4294967294" count="1" selected="0">
            <x v="0"/>
          </reference>
          <reference field="0" count="1" selected="0">
            <x v="20"/>
          </reference>
        </references>
      </pivotArea>
    </chartFormat>
    <chartFormat chart="0" format="3">
      <pivotArea type="data" outline="0" fieldPosition="0">
        <references count="2">
          <reference field="4294967294" count="1" selected="0">
            <x v="0"/>
          </reference>
          <reference field="0" count="1" selected="0">
            <x v="43"/>
          </reference>
        </references>
      </pivotArea>
    </chartFormat>
    <chartFormat chart="0" format="4">
      <pivotArea type="data" outline="0" fieldPosition="0">
        <references count="2">
          <reference field="4294967294" count="1" selected="0">
            <x v="0"/>
          </reference>
          <reference field="0" count="1" selected="0">
            <x v="23"/>
          </reference>
        </references>
      </pivotArea>
    </chartFormat>
    <chartFormat chart="0" format="5">
      <pivotArea type="data" outline="0" fieldPosition="0">
        <references count="2">
          <reference field="4294967294" count="1" selected="0">
            <x v="0"/>
          </reference>
          <reference field="0" count="1" selected="0">
            <x v="4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86DF257-5877-0149-9D23-DFB645208400}" name="PivotTable9"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A21:AB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14"/>
    </i>
    <i>
      <x v="20"/>
    </i>
    <i>
      <x v="25"/>
    </i>
    <i>
      <x v="39"/>
    </i>
    <i>
      <x v="50"/>
    </i>
    <i>
      <x v="42"/>
    </i>
    <i>
      <x v="22"/>
    </i>
    <i>
      <x v="27"/>
    </i>
    <i>
      <x v="7"/>
    </i>
    <i>
      <x v="34"/>
    </i>
    <i>
      <x v="8"/>
    </i>
    <i>
      <x v="48"/>
    </i>
    <i>
      <x v="33"/>
    </i>
    <i>
      <x v="2"/>
    </i>
    <i>
      <x v="6"/>
    </i>
    <i>
      <x v="44"/>
    </i>
    <i>
      <x v="49"/>
    </i>
    <i>
      <x v="37"/>
    </i>
    <i>
      <x v="13"/>
    </i>
    <i>
      <x v="23"/>
    </i>
    <i>
      <x v="16"/>
    </i>
    <i>
      <x v="46"/>
    </i>
    <i>
      <x v="35"/>
    </i>
    <i>
      <x v="36"/>
    </i>
    <i>
      <x v="31"/>
    </i>
    <i>
      <x v="45"/>
    </i>
    <i>
      <x v="38"/>
    </i>
    <i>
      <x v="19"/>
    </i>
    <i>
      <x v="5"/>
    </i>
    <i>
      <x v="9"/>
    </i>
    <i>
      <x v="28"/>
    </i>
    <i>
      <x v="24"/>
    </i>
    <i>
      <x v="43"/>
    </i>
    <i>
      <x v="32"/>
    </i>
    <i>
      <x v="1"/>
    </i>
    <i>
      <x v="47"/>
    </i>
    <i>
      <x v="30"/>
    </i>
    <i>
      <x/>
    </i>
    <i>
      <x v="21"/>
    </i>
    <i>
      <x v="3"/>
    </i>
    <i>
      <x v="10"/>
    </i>
    <i>
      <x v="11"/>
    </i>
    <i>
      <x v="41"/>
    </i>
    <i>
      <x v="17"/>
    </i>
    <i>
      <x v="29"/>
    </i>
    <i>
      <x v="40"/>
    </i>
    <i>
      <x v="4"/>
    </i>
    <i>
      <x v="12"/>
    </i>
    <i>
      <x v="18"/>
    </i>
    <i>
      <x v="15"/>
    </i>
    <i>
      <x v="26"/>
    </i>
    <i t="grand">
      <x/>
    </i>
  </rowItems>
  <colItems count="1">
    <i/>
  </colItems>
  <dataFields count="1">
    <dataField name="Intnl plan usage rate" fld="3" showDataAs="percentOfTotal" baseField="0" baseItem="0" numFmtId="10"/>
  </dataFields>
  <formats count="1">
    <format dxfId="9">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1"/>
          </reference>
        </references>
      </pivotArea>
    </chartFormat>
    <chartFormat chart="0" format="2">
      <pivotArea type="data" outline="0" fieldPosition="0">
        <references count="2">
          <reference field="4294967294" count="1" selected="0">
            <x v="0"/>
          </reference>
          <reference field="0" count="1" selected="0">
            <x v="20"/>
          </reference>
        </references>
      </pivotArea>
    </chartFormat>
    <chartFormat chart="0" format="3">
      <pivotArea type="data" outline="0" fieldPosition="0">
        <references count="2">
          <reference field="4294967294" count="1" selected="0">
            <x v="0"/>
          </reference>
          <reference field="0" count="1" selected="0">
            <x v="49"/>
          </reference>
        </references>
      </pivotArea>
    </chartFormat>
    <chartFormat chart="0" format="4">
      <pivotArea type="data" outline="0" fieldPosition="0">
        <references count="2">
          <reference field="4294967294" count="1" selected="0">
            <x v="0"/>
          </reference>
          <reference field="0" count="1" selected="0">
            <x v="24"/>
          </reference>
        </references>
      </pivotArea>
    </chartFormat>
    <chartFormat chart="0" format="5">
      <pivotArea type="data" outline="0" fieldPosition="0">
        <references count="2">
          <reference field="4294967294" count="1" selected="0">
            <x v="0"/>
          </reference>
          <reference field="0"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B26A6EF-DAAB-304B-BCB3-1B9A1FCD84C3}" name="PivotTable20"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K27:T34" firstHeaderRow="1" firstDataRow="3" firstDataCol="1"/>
  <pivotFields count="20">
    <pivotField axis="axisRow" showAll="0" sortType="descending" defaultSubtotal="0">
      <items count="51">
        <item h="1" x="19"/>
        <item x="6"/>
        <item h="1" x="26"/>
        <item h="1" x="34"/>
        <item h="1" x="39"/>
        <item h="1" x="13"/>
        <item h="1" x="30"/>
        <item x="14"/>
        <item h="1" x="46"/>
        <item h="1" x="32"/>
        <item h="1" x="18"/>
        <item h="1" x="8"/>
        <item h="1" x="48"/>
        <item h="1" x="27"/>
        <item h="1" x="2"/>
        <item h="1" x="0"/>
        <item h="1" x="11"/>
        <item h="1" x="37"/>
        <item h="1" x="36"/>
        <item x="1"/>
        <item h="1" x="21"/>
        <item h="1" x="44"/>
        <item h="1" x="50"/>
        <item h="1" x="33"/>
        <item h="1" x="10"/>
        <item h="1" x="42"/>
        <item h="1" x="4"/>
        <item x="35"/>
        <item h="1" x="28"/>
        <item h="1" x="41"/>
        <item x="24"/>
        <item h="1" x="3"/>
        <item h="1" x="5"/>
        <item h="1" x="40"/>
        <item h="1" x="45"/>
        <item h="1" x="7"/>
        <item h="1" x="47"/>
        <item h="1" x="12"/>
        <item h="1" x="9"/>
        <item h="1" x="20"/>
        <item h="1" x="23"/>
        <item h="1" x="15"/>
        <item h="1" x="29"/>
        <item h="1" x="38"/>
        <item h="1" x="49"/>
        <item h="1" x="16"/>
        <item h="1" x="31"/>
        <item h="1" x="17"/>
        <item h="1" x="25"/>
        <item h="1" x="43"/>
        <item h="1" x="22"/>
      </items>
      <autoSortScope>
        <pivotArea dataOnly="0" outline="0" fieldPosition="0">
          <references count="1">
            <reference field="4294967294" count="1" selected="0">
              <x v="2"/>
            </reference>
          </references>
        </pivotArea>
      </autoSortScope>
    </pivotField>
    <pivotField numFmtId="2" showAll="0" defaultSubtotal="0"/>
    <pivotField showAll="0" defaultSubtotal="0"/>
    <pivotField dataField="1" showAll="0" defaultSubtotal="0"/>
    <pivotField dataField="1" showAll="0" defaultSubtotal="0">
      <items count="2">
        <item x="1"/>
        <item x="0"/>
      </items>
    </pivotField>
    <pivotField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axis="axisCol" showAll="0" defaultSubtotal="0">
      <items count="2">
        <item n="No churn" h="1" x="0"/>
        <item n="Churned" x="1"/>
      </items>
    </pivotField>
  </pivotFields>
  <rowFields count="1">
    <field x="0"/>
  </rowFields>
  <rowItems count="5">
    <i>
      <x v="19"/>
    </i>
    <i>
      <x v="7"/>
    </i>
    <i>
      <x v="30"/>
    </i>
    <i>
      <x v="27"/>
    </i>
    <i>
      <x v="1"/>
    </i>
  </rowItems>
  <colFields count="2">
    <field x="-2"/>
    <field x="19"/>
  </colFields>
  <colItems count="9">
    <i>
      <x/>
      <x v="1"/>
    </i>
    <i i="1">
      <x v="1"/>
      <x v="1"/>
    </i>
    <i i="2">
      <x v="2"/>
      <x v="1"/>
    </i>
    <i i="3">
      <x v="3"/>
      <x v="1"/>
    </i>
    <i i="4">
      <x v="4"/>
      <x v="1"/>
    </i>
    <i i="5">
      <x v="5"/>
      <x v="1"/>
    </i>
    <i i="6">
      <x v="6"/>
      <x v="1"/>
    </i>
    <i i="7">
      <x v="7"/>
      <x v="1"/>
    </i>
    <i i="8">
      <x v="8"/>
      <x v="1"/>
    </i>
  </colItems>
  <dataFields count="9">
    <dataField name="Voice mail plan usage rate" fld="4" baseField="0" baseItem="0" numFmtId="10">
      <extLst>
        <ext xmlns:x14="http://schemas.microsoft.com/office/spreadsheetml/2009/9/main" uri="{E15A36E0-9728-4e99-A89B-3F7291B0FE68}">
          <x14:dataField pivotShowAs="percentOfParentRow"/>
        </ext>
      </extLst>
    </dataField>
    <dataField name="Intnl plan usage rate" fld="3" baseField="0" baseItem="0" numFmtId="10">
      <extLst>
        <ext xmlns:x14="http://schemas.microsoft.com/office/spreadsheetml/2009/9/main" uri="{E15A36E0-9728-4e99-A89B-3F7291B0FE68}">
          <x14:dataField pivotShowAs="percentOfParentRow"/>
        </ext>
      </extLst>
    </dataField>
    <dataField name="Average of total_day_minutes" fld="6" subtotal="average" baseField="0" baseItem="0" numFmtId="1"/>
    <dataField name="Average of total_eve_minutes" fld="9" subtotal="average" baseField="0" baseItem="0" numFmtId="1"/>
    <dataField name="Average of total_night_minutes" fld="12" subtotal="average" baseField="0" baseItem="0" numFmtId="1"/>
    <dataField name="Average of total_intl_minutes" fld="15" subtotal="average" baseField="0" baseItem="0" numFmtId="2"/>
    <dataField name="Average of total_day_charge" fld="8" subtotal="average" baseField="0" baseItem="0" numFmtId="1"/>
    <dataField name="Average of total_eve_charge" fld="11" subtotal="average" baseField="0" baseItem="0" numFmtId="1"/>
    <dataField name="Average of total_night_charge" fld="14" subtotal="average" baseField="0" baseItem="0" numFmtId="2"/>
  </dataFields>
  <formats count="14">
    <format dxfId="23">
      <pivotArea collapsedLevelsAreSubtotals="1" fieldPosition="0">
        <references count="3">
          <reference field="4294967294" count="1" selected="0">
            <x v="0"/>
          </reference>
          <reference field="0" count="1" selected="0">
            <x v="7"/>
          </reference>
          <reference field="19" count="1">
            <x v="1"/>
          </reference>
        </references>
      </pivotArea>
    </format>
    <format dxfId="22">
      <pivotArea collapsedLevelsAreSubtotals="1" fieldPosition="0">
        <references count="3">
          <reference field="4294967294" count="1" selected="0">
            <x v="1"/>
          </reference>
          <reference field="0" count="1" selected="0">
            <x v="19"/>
          </reference>
          <reference field="19" count="1">
            <x v="1"/>
          </reference>
        </references>
      </pivotArea>
    </format>
    <format dxfId="21">
      <pivotArea outline="0" fieldPosition="0">
        <references count="1">
          <reference field="4294967294" count="1">
            <x v="2"/>
          </reference>
        </references>
      </pivotArea>
    </format>
    <format dxfId="20">
      <pivotArea outline="0" fieldPosition="0">
        <references count="1">
          <reference field="4294967294" count="1">
            <x v="3"/>
          </reference>
        </references>
      </pivotArea>
    </format>
    <format dxfId="19">
      <pivotArea outline="0" fieldPosition="0">
        <references count="1">
          <reference field="4294967294" count="1">
            <x v="4"/>
          </reference>
        </references>
      </pivotArea>
    </format>
    <format dxfId="18">
      <pivotArea collapsedLevelsAreSubtotals="1" fieldPosition="0">
        <references count="3">
          <reference field="4294967294" count="1" selected="0">
            <x v="0"/>
          </reference>
          <reference field="0" count="1">
            <x v="7"/>
          </reference>
          <reference field="19" count="1" selected="0">
            <x v="1"/>
          </reference>
        </references>
      </pivotArea>
    </format>
    <format dxfId="17">
      <pivotArea collapsedLevelsAreSubtotals="1" fieldPosition="0">
        <references count="3">
          <reference field="4294967294" count="1" selected="0">
            <x v="1"/>
          </reference>
          <reference field="0" count="1">
            <x v="19"/>
          </reference>
          <reference field="19" count="0" selected="0"/>
        </references>
      </pivotArea>
    </format>
    <format dxfId="16">
      <pivotArea outline="0" fieldPosition="0">
        <references count="1">
          <reference field="4294967294" count="1">
            <x v="5"/>
          </reference>
        </references>
      </pivotArea>
    </format>
    <format dxfId="15">
      <pivotArea dataOnly="0" labelOnly="1" outline="0" fieldPosition="0">
        <references count="1">
          <reference field="4294967294" count="6">
            <x v="0"/>
            <x v="1"/>
            <x v="2"/>
            <x v="3"/>
            <x v="4"/>
            <x v="5"/>
          </reference>
        </references>
      </pivotArea>
    </format>
    <format dxfId="14">
      <pivotArea dataOnly="0" labelOnly="1" fieldPosition="0">
        <references count="1">
          <reference field="0" count="0"/>
        </references>
      </pivotArea>
    </format>
    <format dxfId="13">
      <pivotArea outline="0" fieldPosition="0">
        <references count="1">
          <reference field="4294967294" count="1">
            <x v="6"/>
          </reference>
        </references>
      </pivotArea>
    </format>
    <format dxfId="12">
      <pivotArea outline="0" fieldPosition="0">
        <references count="1">
          <reference field="4294967294" count="1">
            <x v="7"/>
          </reference>
        </references>
      </pivotArea>
    </format>
    <format dxfId="11">
      <pivotArea dataOnly="0" labelOnly="1" outline="0" fieldPosition="0">
        <references count="1">
          <reference field="4294967294" count="3">
            <x v="6"/>
            <x v="7"/>
            <x v="8"/>
          </reference>
        </references>
      </pivotArea>
    </format>
    <format dxfId="10">
      <pivotArea outline="0" fieldPosition="0">
        <references count="1">
          <reference field="4294967294" count="1">
            <x v="8"/>
          </reference>
        </references>
      </pivotArea>
    </format>
  </formats>
  <conditionalFormats count="10">
    <conditionalFormat priority="1">
      <pivotAreas count="1">
        <pivotArea type="data" outline="0" collapsedLevelsAreSubtotals="1" fieldPosition="0">
          <references count="2">
            <reference field="4294967294" count="1" selected="0">
              <x v="8"/>
            </reference>
            <reference field="19" count="0" selected="0" defaultSubtotal="1" sumSubtotal="1" countASubtotal="1" avgSubtotal="1" maxSubtotal="1" minSubtotal="1" productSubtotal="1" countSubtotal="1" stdDevSubtotal="1" stdDevPSubtotal="1" varSubtotal="1" varPSubtotal="1"/>
          </references>
        </pivotArea>
      </pivotAreas>
    </conditionalFormat>
    <conditionalFormat priority="2">
      <pivotAreas count="1">
        <pivotArea type="data" outline="0" collapsedLevelsAreSubtotals="1" fieldPosition="0">
          <references count="2">
            <reference field="4294967294" count="1" selected="0">
              <x v="7"/>
            </reference>
            <reference field="19" count="1" selected="0">
              <x v="1"/>
            </reference>
          </references>
        </pivotArea>
      </pivotAreas>
    </conditionalFormat>
    <conditionalFormat priority="3">
      <pivotAreas count="1">
        <pivotArea type="data" outline="0" collapsedLevelsAreSubtotals="1" fieldPosition="0">
          <references count="2">
            <reference field="4294967294" count="1" selected="0">
              <x v="6"/>
            </reference>
            <reference field="19" count="1" selected="0">
              <x v="1"/>
            </reference>
          </references>
        </pivotArea>
      </pivotAreas>
    </conditionalFormat>
    <conditionalFormat priority="4">
      <pivotAreas count="1">
        <pivotArea type="data" outline="0" collapsedLevelsAreSubtotals="1" fieldPosition="0">
          <references count="2">
            <reference field="4294967294" count="1" selected="0">
              <x v="5"/>
            </reference>
            <reference field="19" count="0" selected="0" defaultSubtotal="1" sumSubtotal="1" countASubtotal="1" avgSubtotal="1" maxSubtotal="1" minSubtotal="1" productSubtotal="1" countSubtotal="1" stdDevSubtotal="1" stdDevPSubtotal="1" varSubtotal="1" varPSubtotal="1"/>
          </references>
        </pivotArea>
      </pivotAreas>
    </conditionalFormat>
    <conditionalFormat priority="5">
      <pivotAreas count="1">
        <pivotArea type="data" outline="0" collapsedLevelsAreSubtotals="1" fieldPosition="0">
          <references count="2">
            <reference field="4294967294" count="1" selected="0">
              <x v="4"/>
            </reference>
            <reference field="19" count="1" selected="0">
              <x v="1"/>
            </reference>
          </references>
        </pivotArea>
      </pivotAreas>
    </conditionalFormat>
    <conditionalFormat priority="6">
      <pivotAreas count="1">
        <pivotArea type="data" outline="0" collapsedLevelsAreSubtotals="1" fieldPosition="0">
          <references count="2">
            <reference field="4294967294" count="1" selected="0">
              <x v="3"/>
            </reference>
            <reference field="19" count="1" selected="0">
              <x v="1"/>
            </reference>
          </references>
        </pivotArea>
      </pivotAreas>
    </conditionalFormat>
    <conditionalFormat priority="7">
      <pivotAreas count="1">
        <pivotArea type="data" outline="0" collapsedLevelsAreSubtotals="1" fieldPosition="0">
          <references count="2">
            <reference field="4294967294" count="1" selected="0">
              <x v="2"/>
            </reference>
            <reference field="19" count="1" selected="0">
              <x v="1"/>
            </reference>
          </references>
        </pivotArea>
      </pivotAreas>
    </conditionalFormat>
    <conditionalFormat priority="8">
      <pivotAreas count="1">
        <pivotArea type="data" outline="0" collapsedLevelsAreSubtotals="1" fieldPosition="0">
          <references count="2">
            <reference field="4294967294" count="1" selected="0">
              <x v="1"/>
            </reference>
            <reference field="19" count="1" selected="0">
              <x v="1"/>
            </reference>
          </references>
        </pivotArea>
      </pivotAreas>
    </conditionalFormat>
    <conditionalFormat priority="9">
      <pivotAreas count="1">
        <pivotArea type="data" outline="0" collapsedLevelsAreSubtotals="1" fieldPosition="0">
          <references count="2">
            <reference field="4294967294" count="1" selected="0">
              <x v="0"/>
            </reference>
            <reference field="19" count="1" selected="0">
              <x v="1"/>
            </reference>
          </references>
        </pivotArea>
      </pivotAreas>
    </conditionalFormat>
    <conditionalFormat priority="10">
      <pivotAreas count="1">
        <pivotArea type="data" outline="0" collapsedLevelsAreSubtotals="1" fieldPosition="0">
          <references count="2">
            <reference field="4294967294" count="1" selected="0">
              <x v="0"/>
            </reference>
            <reference field="19"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AD3DB7D-8DB5-4343-A576-CD3CF8053CDE}" name="PivotTable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X21:Y73" firstHeaderRow="1" firstDataRow="1" firstDataCol="1"/>
  <pivotFields count="20">
    <pivotField axis="axisRow" showAll="0" sortType="a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4"/>
    </i>
    <i>
      <x v="47"/>
    </i>
    <i>
      <x v="32"/>
    </i>
    <i>
      <x v="29"/>
    </i>
    <i>
      <x v="12"/>
    </i>
    <i>
      <x v="24"/>
    </i>
    <i>
      <x v="38"/>
    </i>
    <i>
      <x v="36"/>
    </i>
    <i>
      <x v="20"/>
    </i>
    <i>
      <x v="18"/>
    </i>
    <i>
      <x v="34"/>
    </i>
    <i>
      <x v="28"/>
    </i>
    <i>
      <x v="11"/>
    </i>
    <i>
      <x/>
    </i>
    <i>
      <x v="33"/>
    </i>
    <i>
      <x v="14"/>
    </i>
    <i>
      <x v="10"/>
    </i>
    <i>
      <x v="45"/>
    </i>
    <i>
      <x v="40"/>
    </i>
    <i>
      <x v="5"/>
    </i>
    <i>
      <x v="46"/>
    </i>
    <i>
      <x v="9"/>
    </i>
    <i>
      <x v="17"/>
    </i>
    <i>
      <x v="8"/>
    </i>
    <i>
      <x v="30"/>
    </i>
    <i>
      <x v="43"/>
    </i>
    <i>
      <x v="21"/>
    </i>
    <i>
      <x v="42"/>
    </i>
    <i>
      <x v="31"/>
    </i>
    <i>
      <x v="15"/>
    </i>
    <i>
      <x v="39"/>
    </i>
    <i>
      <x v="27"/>
    </i>
    <i>
      <x v="37"/>
    </i>
    <i>
      <x v="25"/>
    </i>
    <i>
      <x v="16"/>
    </i>
    <i>
      <x v="41"/>
    </i>
    <i>
      <x v="23"/>
    </i>
    <i>
      <x v="2"/>
    </i>
    <i>
      <x v="26"/>
    </i>
    <i>
      <x v="6"/>
    </i>
    <i>
      <x v="7"/>
    </i>
    <i>
      <x v="3"/>
    </i>
    <i>
      <x v="19"/>
    </i>
    <i>
      <x v="50"/>
    </i>
    <i>
      <x v="22"/>
    </i>
    <i>
      <x v="1"/>
    </i>
    <i>
      <x v="48"/>
    </i>
    <i>
      <x v="44"/>
    </i>
    <i>
      <x v="13"/>
    </i>
    <i>
      <x v="49"/>
    </i>
    <i>
      <x v="35"/>
    </i>
    <i t="grand">
      <x/>
    </i>
  </rowItems>
  <colItems count="1">
    <i/>
  </colItems>
  <dataFields count="1">
    <dataField name="Voice mail plan usage rate" fld="4" showDataAs="percentOfTotal" baseField="0" baseItem="0" numFmtId="10"/>
  </dataFields>
  <formats count="1">
    <format dxfId="24">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1"/>
          </reference>
        </references>
      </pivotArea>
    </chartFormat>
    <chartFormat chart="0" format="2">
      <pivotArea type="data" outline="0" fieldPosition="0">
        <references count="2">
          <reference field="4294967294" count="1" selected="0">
            <x v="0"/>
          </reference>
          <reference field="0" count="1" selected="0">
            <x v="49"/>
          </reference>
        </references>
      </pivotArea>
    </chartFormat>
    <chartFormat chart="0" format="3">
      <pivotArea type="data" outline="0" fieldPosition="0">
        <references count="2">
          <reference field="4294967294" count="1" selected="0">
            <x v="0"/>
          </reference>
          <reference field="0" count="1" selected="0">
            <x v="43"/>
          </reference>
        </references>
      </pivotArea>
    </chartFormat>
    <chartFormat chart="0" format="4">
      <pivotArea type="data" outline="0" fieldPosition="0">
        <references count="2">
          <reference field="4294967294" count="1" selected="0">
            <x v="0"/>
          </reference>
          <reference field="0" count="1" selected="0">
            <x v="23"/>
          </reference>
        </references>
      </pivotArea>
    </chartFormat>
    <chartFormat chart="0" format="5">
      <pivotArea type="data" outline="0" fieldPosition="0">
        <references count="2">
          <reference field="4294967294" count="1" selected="0">
            <x v="0"/>
          </reference>
          <reference field="0"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4F08A87-1463-014A-AD1B-D4E3EB38F30E}" autoFormatId="16" applyNumberFormats="0" applyBorderFormats="0" applyFontFormats="0" applyPatternFormats="0" applyAlignmentFormats="0" applyWidthHeightFormats="0">
  <queryTableRefresh nextId="21">
    <queryTableFields count="20">
      <queryTableField id="1" name="state" tableColumnId="1"/>
      <queryTableField id="2" name="account_length" tableColumnId="2"/>
      <queryTableField id="3" name="area_code" tableColumnId="3"/>
      <queryTableField id="4" name="international_plan" tableColumnId="4"/>
      <queryTableField id="5" name="voice_mail_plan" tableColumnId="5"/>
      <queryTableField id="6" name="number_vmail_messages" tableColumnId="6"/>
      <queryTableField id="7" name="total_day_minutes" tableColumnId="7"/>
      <queryTableField id="8" name="total_day_calls" tableColumnId="8"/>
      <queryTableField id="9" name="total_day_charge" tableColumnId="9"/>
      <queryTableField id="10" name="total_eve_minutes" tableColumnId="10"/>
      <queryTableField id="11" name="total_eve_calls" tableColumnId="11"/>
      <queryTableField id="12" name="total_eve_charge" tableColumnId="12"/>
      <queryTableField id="13" name="total_night_minutes" tableColumnId="13"/>
      <queryTableField id="14" name="total_night_calls" tableColumnId="14"/>
      <queryTableField id="15" name="total_night_charge" tableColumnId="15"/>
      <queryTableField id="16" name="total_intl_minutes" tableColumnId="16"/>
      <queryTableField id="17" name="total_intl_calls" tableColumnId="17"/>
      <queryTableField id="18" name="total_intl_charge" tableColumnId="18"/>
      <queryTableField id="19" name="number_customer_service_calls" tableColumnId="19"/>
      <queryTableField id="20" name="churn"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C2DFC204-E33A-BF4B-B3E0-B11923079D5C}" autoFormatId="16" applyNumberFormats="0" applyBorderFormats="0" applyFontFormats="0" applyPatternFormats="0" applyAlignmentFormats="0" applyWidthHeightFormats="0">
  <queryTableRefresh nextId="21">
    <queryTableFields count="20">
      <queryTableField id="1" name="state" tableColumnId="1"/>
      <queryTableField id="2" name="account_length" tableColumnId="2"/>
      <queryTableField id="3" name="area_code" tableColumnId="3"/>
      <queryTableField id="4" name="international_plan" tableColumnId="4"/>
      <queryTableField id="5" name="voice_mail_plan" tableColumnId="5"/>
      <queryTableField id="6" name="number_vmail_messages" tableColumnId="6"/>
      <queryTableField id="7" name="total_day_minutes" tableColumnId="7"/>
      <queryTableField id="8" name="total_day_calls" tableColumnId="8"/>
      <queryTableField id="9" name="total_day_charge" tableColumnId="9"/>
      <queryTableField id="10" name="total_eve_minutes" tableColumnId="10"/>
      <queryTableField id="11" name="total_eve_calls" tableColumnId="11"/>
      <queryTableField id="12" name="total_eve_charge" tableColumnId="12"/>
      <queryTableField id="13" name="total_night_minutes" tableColumnId="13"/>
      <queryTableField id="14" name="total_night_calls" tableColumnId="14"/>
      <queryTableField id="15" name="total_night_charge" tableColumnId="15"/>
      <queryTableField id="16" name="total_intl_minutes" tableColumnId="16"/>
      <queryTableField id="17" name="total_intl_calls" tableColumnId="17"/>
      <queryTableField id="18" name="total_intl_charge" tableColumnId="18"/>
      <queryTableField id="19" name="number_customer_service_calls" tableColumnId="19"/>
      <queryTableField id="20" name="churn"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9D4867-6A6E-214C-A2E1-1FEC0E5677D4}" name="train" displayName="train" ref="A1:T4251" tableType="queryTable" totalsRowShown="0">
  <autoFilter ref="A1:T4251" xr:uid="{699D4867-6A6E-214C-A2E1-1FEC0E5677D4}"/>
  <tableColumns count="20">
    <tableColumn id="1" xr3:uid="{275339D4-CD45-664E-A508-DA8A71A304F9}" uniqueName="1" name="state" queryTableFieldId="1" dataDxfId="104"/>
    <tableColumn id="2" xr3:uid="{E106D7D7-DEDE-8C4E-9236-8EFE9818C4FC}" uniqueName="2" name="account_length" queryTableFieldId="2"/>
    <tableColumn id="3" xr3:uid="{0E354D4D-9CEA-9E4B-947B-0F5B3AADFA25}" uniqueName="3" name="area_code" queryTableFieldId="3" dataDxfId="103"/>
    <tableColumn id="4" xr3:uid="{AC400686-1A77-0F43-B77B-8F88FC69EC80}" uniqueName="4" name="international_plan" queryTableFieldId="4" dataDxfId="102"/>
    <tableColumn id="5" xr3:uid="{557EC177-6356-B541-8AEC-AAE2B31EBAE5}" uniqueName="5" name="voice_mail_plan" queryTableFieldId="5" dataDxfId="101"/>
    <tableColumn id="6" xr3:uid="{FBB97948-D7C5-A54E-9208-BD358EE25A1A}" uniqueName="6" name="number_vmail_messages" queryTableFieldId="6"/>
    <tableColumn id="7" xr3:uid="{F70CF767-E2CA-2145-AB7D-02E7E0633F83}" uniqueName="7" name="total_day_minutes" queryTableFieldId="7"/>
    <tableColumn id="8" xr3:uid="{87E039BE-CFFB-AC43-B325-41F683C3FC14}" uniqueName="8" name="total_day_calls" queryTableFieldId="8"/>
    <tableColumn id="9" xr3:uid="{B470C05F-D8C4-9C43-A756-18CB6A374788}" uniqueName="9" name="total_day_charge" queryTableFieldId="9"/>
    <tableColumn id="10" xr3:uid="{2329175A-1102-F04D-97BC-7162674F6E9E}" uniqueName="10" name="total_eve_minutes" queryTableFieldId="10"/>
    <tableColumn id="11" xr3:uid="{028BC46D-3472-834B-B73D-3D1BCFA6018B}" uniqueName="11" name="total_eve_calls" queryTableFieldId="11"/>
    <tableColumn id="12" xr3:uid="{B66D82A2-A38A-6048-92E2-431B1E3410D4}" uniqueName="12" name="total_eve_charge" queryTableFieldId="12"/>
    <tableColumn id="13" xr3:uid="{9260574D-1B87-1849-838A-F29DA18314C3}" uniqueName="13" name="total_night_minutes" queryTableFieldId="13"/>
    <tableColumn id="14" xr3:uid="{48C7B1A9-A085-7B42-89C5-FB27F71DF32E}" uniqueName="14" name="total_night_calls" queryTableFieldId="14"/>
    <tableColumn id="15" xr3:uid="{4EEBF0C6-A03D-2A4E-A24F-BF2E2DBE1B90}" uniqueName="15" name="total_night_charge" queryTableFieldId="15"/>
    <tableColumn id="16" xr3:uid="{CB5C1DD5-3422-964C-8F7D-4BD90B1D1D23}" uniqueName="16" name="total_intl_minutes" queryTableFieldId="16"/>
    <tableColumn id="17" xr3:uid="{1629416D-8CAA-7046-85B3-63FAE7A2ABFF}" uniqueName="17" name="total_intl_calls" queryTableFieldId="17"/>
    <tableColumn id="18" xr3:uid="{2D17A4DD-5054-674A-BA7D-59729AE5E811}" uniqueName="18" name="total_intl_charge" queryTableFieldId="18"/>
    <tableColumn id="19" xr3:uid="{11D54EB3-91ED-8A40-B0F8-2D2C3ADDE18D}" uniqueName="19" name="number_customer_service_calls" queryTableFieldId="19"/>
    <tableColumn id="20" xr3:uid="{BBE40E5E-2B59-B240-B8CE-BC8350EABB00}" uniqueName="20" name="churn" queryTableFieldId="20" dataDxfId="10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AEC933-91AF-F84D-9A2E-D0183153499A}" name="train3" displayName="train3" ref="A1:T4251" tableType="queryTable" totalsRowShown="0">
  <autoFilter ref="A1:T4251" xr:uid="{699D4867-6A6E-214C-A2E1-1FEC0E5677D4}"/>
  <tableColumns count="20">
    <tableColumn id="1" xr3:uid="{279EB7B2-1D07-7647-ACA5-D44F0D446161}" uniqueName="1" name="state" queryTableFieldId="1" dataDxfId="99"/>
    <tableColumn id="2" xr3:uid="{6B200B33-6CDD-2946-BE1E-1D48ED220AB5}" uniqueName="2" name="years_as_customer" queryTableFieldId="2" dataDxfId="98"/>
    <tableColumn id="3" xr3:uid="{AB34E85C-28A1-8144-B798-109EB49980A4}" uniqueName="3" name="area_code" queryTableFieldId="3" dataDxfId="97"/>
    <tableColumn id="4" xr3:uid="{0BA35D29-C636-EB41-9766-904F40E659CE}" uniqueName="4" name="international_plan" queryTableFieldId="4" dataDxfId="96"/>
    <tableColumn id="5" xr3:uid="{E49CB6E8-FC78-2A49-A5FF-8FDF1A2B64EA}" uniqueName="5" name="voice_mail_plan" queryTableFieldId="5" dataDxfId="95"/>
    <tableColumn id="6" xr3:uid="{5263FB84-5241-9749-9DC3-28D44C289F39}" uniqueName="6" name="number_vmail_messages" queryTableFieldId="6"/>
    <tableColumn id="7" xr3:uid="{E0FC4654-67AD-F747-9414-D6A9857CE7D7}" uniqueName="7" name="total_day_minutes" queryTableFieldId="7"/>
    <tableColumn id="8" xr3:uid="{19CE7FAA-FFF7-BF4C-A400-48F6D0BDCAA9}" uniqueName="8" name="total_day_calls" queryTableFieldId="8"/>
    <tableColumn id="9" xr3:uid="{C6AC9CEB-4534-7B42-9856-7A2E61B5E255}" uniqueName="9" name="total_day_charge" queryTableFieldId="9"/>
    <tableColumn id="10" xr3:uid="{AAA52F03-4CEE-064B-81F7-C2B683ED1D93}" uniqueName="10" name="total_eve_minutes" queryTableFieldId="10"/>
    <tableColumn id="11" xr3:uid="{E068C395-BC4E-1443-B43F-7232381EA184}" uniqueName="11" name="total_eve_calls" queryTableFieldId="11"/>
    <tableColumn id="12" xr3:uid="{2CA8168A-63E8-1146-B426-F525301AADAD}" uniqueName="12" name="total_eve_charge" queryTableFieldId="12"/>
    <tableColumn id="13" xr3:uid="{2A9906F9-4C0E-2248-856E-33F7AD90A414}" uniqueName="13" name="total_night_minutes" queryTableFieldId="13"/>
    <tableColumn id="14" xr3:uid="{C202CB44-D020-AF4F-A103-D522B3533465}" uniqueName="14" name="total_night_calls" queryTableFieldId="14"/>
    <tableColumn id="15" xr3:uid="{7558E862-E092-CA4D-AFD7-34D99C1391BA}" uniqueName="15" name="total_night_charge" queryTableFieldId="15"/>
    <tableColumn id="16" xr3:uid="{5DBF27C6-34A9-FB45-B2A1-2977177A84FF}" uniqueName="16" name="total_intl_minutes" queryTableFieldId="16"/>
    <tableColumn id="17" xr3:uid="{61B77E69-B846-E042-9885-CCFB11F30D6F}" uniqueName="17" name="total_intl_calls" queryTableFieldId="17"/>
    <tableColumn id="18" xr3:uid="{A916C8FA-BDBA-CB40-B778-F6AF775E65C9}" uniqueName="18" name="total_intl_charge" queryTableFieldId="18"/>
    <tableColumn id="19" xr3:uid="{65FF151F-B557-5349-9CAF-27B8F69291F8}" uniqueName="19" name="number_customer_service_calls" queryTableFieldId="19"/>
    <tableColumn id="20" xr3:uid="{9DE8AB42-BA1A-6741-AB71-41E61EDB4118}" uniqueName="20" name="churn" queryTableFieldId="20" dataDxfId="9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103EAB-321A-0D4B-822F-CA11B6353E92}" name="Table3" displayName="Table3" ref="A6:P12" totalsRowShown="0" headerRowDxfId="93">
  <autoFilter ref="A6:P12" xr:uid="{36103EAB-321A-0D4B-822F-CA11B6353E92}"/>
  <tableColumns count="16">
    <tableColumn id="1" xr3:uid="{C70E437C-370A-4F49-97E5-498EBFDCB1E3}" name="Column1" dataDxfId="92"/>
    <tableColumn id="2" xr3:uid="{BFE58CA3-B758-584C-AA52-2D441CF8D357}" name="Years as customer" dataDxfId="91"/>
    <tableColumn id="3" xr3:uid="{C9C1AD40-707C-0D4F-8B3E-11DFDF4A0406}" name="number_vmail_messages" dataDxfId="90"/>
    <tableColumn id="4" xr3:uid="{0A2D1E34-0063-9241-A27D-EB9D54225693}" name="total_day_minutes" dataDxfId="89"/>
    <tableColumn id="5" xr3:uid="{4301A0C9-0316-3540-A9E1-82EA63BD659F}" name="total_day_calls" dataDxfId="88"/>
    <tableColumn id="6" xr3:uid="{7937CBF3-15F7-3149-8212-5FE166787705}" name="total_day_charge" dataDxfId="87"/>
    <tableColumn id="7" xr3:uid="{BFF27D7E-3821-ED48-B710-0451519DD0A2}" name="total_eve_minutes" dataDxfId="86"/>
    <tableColumn id="8" xr3:uid="{069B1D8C-C4BF-0E48-8D17-3A559BA323ED}" name="total_eve_calls" dataDxfId="85"/>
    <tableColumn id="9" xr3:uid="{65B87537-3DE7-E243-A513-9DF5CE3AB908}" name="total_eve_charge" dataDxfId="84"/>
    <tableColumn id="10" xr3:uid="{C6499F14-D27F-D24C-97A6-AA5079F1DC90}" name="total_night_minutes" dataDxfId="83"/>
    <tableColumn id="11" xr3:uid="{6DA3F277-7CE6-C647-BFF2-40C73944095F}" name="total_night_calls" dataDxfId="82"/>
    <tableColumn id="12" xr3:uid="{335D4B5B-4D3F-5A44-ADDE-48F24B5BA0C5}" name="total_night_charge" dataDxfId="81"/>
    <tableColumn id="13" xr3:uid="{E8FE3EB3-3550-AA4B-B2E6-646A38992289}" name="total_intl_minutes" dataDxfId="80"/>
    <tableColumn id="14" xr3:uid="{775FAD98-4386-4C46-9DC5-C86F144160CB}" name="total_intl_calls" dataDxfId="79"/>
    <tableColumn id="15" xr3:uid="{A521EAC8-56E1-DB4B-B2B5-B05F206949A6}" name="total_intl_charge" dataDxfId="78"/>
    <tableColumn id="16" xr3:uid="{BA1DCB76-0C9B-564F-8535-383B6769AE4D}" name="number_customer_service_calls" dataDxfId="7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drawing" Target="../drawings/drawing3.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14.xml"/><Relationship Id="rId7" Type="http://schemas.openxmlformats.org/officeDocument/2006/relationships/pivotTable" Target="../pivotTables/pivotTable18.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5" Type="http://schemas.openxmlformats.org/officeDocument/2006/relationships/pivotTable" Target="../pivotTables/pivotTable16.xml"/><Relationship Id="rId4"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5129-860C-8845-A72A-C160E0773488}">
  <dimension ref="B4:R66"/>
  <sheetViews>
    <sheetView topLeftCell="A19" workbookViewId="0">
      <selection activeCell="T61" sqref="T61"/>
    </sheetView>
  </sheetViews>
  <sheetFormatPr baseColWidth="10" defaultRowHeight="16" x14ac:dyDescent="0.2"/>
  <cols>
    <col min="16" max="16" width="9.83203125" customWidth="1"/>
  </cols>
  <sheetData>
    <row r="4" spans="2:14" x14ac:dyDescent="0.2">
      <c r="B4" s="54"/>
      <c r="C4" s="70"/>
      <c r="D4" s="70"/>
      <c r="E4" s="70"/>
      <c r="F4" s="70"/>
      <c r="G4" s="70"/>
      <c r="H4" s="70"/>
      <c r="I4" s="70"/>
      <c r="J4" s="70"/>
      <c r="K4" s="70"/>
      <c r="L4" s="70"/>
      <c r="M4" s="70"/>
      <c r="N4" s="70"/>
    </row>
    <row r="5" spans="2:14" x14ac:dyDescent="0.2">
      <c r="B5" s="70"/>
      <c r="C5" s="70"/>
      <c r="D5" s="70"/>
      <c r="E5" s="70"/>
      <c r="F5" s="70"/>
      <c r="G5" s="70"/>
      <c r="H5" s="70"/>
      <c r="I5" s="70"/>
      <c r="J5" s="70"/>
      <c r="K5" s="70"/>
      <c r="L5" s="70"/>
      <c r="M5" s="70"/>
      <c r="N5" s="70"/>
    </row>
    <row r="6" spans="2:14" x14ac:dyDescent="0.2">
      <c r="B6" s="70"/>
      <c r="C6" s="70"/>
      <c r="D6" s="70"/>
      <c r="E6" s="70"/>
      <c r="F6" s="70"/>
      <c r="G6" s="70"/>
      <c r="H6" s="70"/>
      <c r="I6" s="70"/>
      <c r="J6" s="70"/>
      <c r="K6" s="70"/>
      <c r="L6" s="70"/>
      <c r="M6" s="70"/>
      <c r="N6" s="70"/>
    </row>
    <row r="7" spans="2:14" x14ac:dyDescent="0.2">
      <c r="B7" s="70"/>
      <c r="C7" s="70"/>
      <c r="D7" s="70"/>
      <c r="E7" s="70"/>
      <c r="F7" s="70"/>
      <c r="G7" s="70"/>
      <c r="H7" s="70"/>
      <c r="I7" s="70"/>
      <c r="J7" s="70"/>
      <c r="K7" s="70"/>
      <c r="L7" s="70"/>
      <c r="M7" s="70"/>
      <c r="N7" s="70"/>
    </row>
    <row r="8" spans="2:14" x14ac:dyDescent="0.2">
      <c r="B8" s="70"/>
      <c r="C8" s="70"/>
      <c r="D8" s="70"/>
      <c r="E8" s="70"/>
      <c r="F8" s="70"/>
      <c r="G8" s="70"/>
      <c r="H8" s="70"/>
      <c r="I8" s="70"/>
      <c r="J8" s="70"/>
      <c r="K8" s="70"/>
      <c r="L8" s="70"/>
      <c r="M8" s="70"/>
      <c r="N8" s="70"/>
    </row>
    <row r="9" spans="2:14" x14ac:dyDescent="0.2">
      <c r="B9" s="70"/>
      <c r="C9" s="70"/>
      <c r="D9" s="70"/>
      <c r="E9" s="70"/>
      <c r="F9" s="70"/>
      <c r="G9" s="70"/>
      <c r="H9" s="70"/>
      <c r="I9" s="70"/>
      <c r="J9" s="70"/>
      <c r="K9" s="70"/>
      <c r="L9" s="70"/>
      <c r="M9" s="70"/>
      <c r="N9" s="70"/>
    </row>
    <row r="10" spans="2:14" x14ac:dyDescent="0.2">
      <c r="B10" s="70"/>
      <c r="C10" s="70"/>
      <c r="D10" s="70"/>
      <c r="E10" s="70"/>
      <c r="F10" s="70"/>
      <c r="G10" s="70"/>
      <c r="H10" s="70"/>
      <c r="I10" s="70"/>
      <c r="J10" s="70"/>
      <c r="K10" s="70"/>
      <c r="L10" s="70"/>
      <c r="M10" s="70"/>
      <c r="N10" s="70"/>
    </row>
    <row r="11" spans="2:14" x14ac:dyDescent="0.2">
      <c r="B11" s="70"/>
      <c r="C11" s="70"/>
      <c r="D11" s="70"/>
      <c r="E11" s="70"/>
      <c r="F11" s="70"/>
      <c r="G11" s="70"/>
      <c r="H11" s="70"/>
      <c r="I11" s="70"/>
      <c r="J11" s="70"/>
      <c r="K11" s="70"/>
      <c r="L11" s="70"/>
      <c r="M11" s="70"/>
      <c r="N11" s="70"/>
    </row>
    <row r="12" spans="2:14" x14ac:dyDescent="0.2">
      <c r="B12" s="70"/>
      <c r="C12" s="70"/>
      <c r="D12" s="70"/>
      <c r="E12" s="70"/>
      <c r="F12" s="70"/>
      <c r="G12" s="70"/>
      <c r="H12" s="70"/>
      <c r="I12" s="70"/>
      <c r="J12" s="70"/>
      <c r="K12" s="70"/>
      <c r="L12" s="70"/>
      <c r="M12" s="70"/>
      <c r="N12" s="70"/>
    </row>
    <row r="13" spans="2:14" x14ac:dyDescent="0.2">
      <c r="B13" s="70"/>
      <c r="C13" s="70"/>
      <c r="D13" s="70"/>
      <c r="E13" s="70"/>
      <c r="F13" s="70"/>
      <c r="G13" s="70"/>
      <c r="H13" s="70"/>
      <c r="I13" s="70"/>
      <c r="J13" s="70"/>
      <c r="K13" s="70"/>
      <c r="L13" s="70"/>
      <c r="M13" s="70"/>
      <c r="N13" s="70"/>
    </row>
    <row r="14" spans="2:14" x14ac:dyDescent="0.2">
      <c r="B14" s="70"/>
      <c r="C14" s="70"/>
      <c r="D14" s="70"/>
      <c r="E14" s="70"/>
      <c r="F14" s="70"/>
      <c r="G14" s="70"/>
      <c r="H14" s="70"/>
      <c r="I14" s="70"/>
      <c r="J14" s="70"/>
      <c r="K14" s="70"/>
      <c r="L14" s="70"/>
      <c r="M14" s="70"/>
      <c r="N14" s="70"/>
    </row>
    <row r="15" spans="2:14" x14ac:dyDescent="0.2">
      <c r="B15" s="70"/>
      <c r="C15" s="70"/>
      <c r="D15" s="70"/>
      <c r="E15" s="70"/>
      <c r="F15" s="70"/>
      <c r="G15" s="70"/>
      <c r="H15" s="70"/>
      <c r="I15" s="70"/>
      <c r="J15" s="70"/>
      <c r="K15" s="70"/>
      <c r="L15" s="70"/>
      <c r="M15" s="70"/>
      <c r="N15" s="70"/>
    </row>
    <row r="16" spans="2:14" x14ac:dyDescent="0.2">
      <c r="B16" s="70"/>
      <c r="C16" s="70"/>
      <c r="D16" s="70"/>
      <c r="E16" s="70"/>
      <c r="F16" s="70"/>
      <c r="G16" s="70"/>
      <c r="H16" s="70"/>
      <c r="I16" s="70"/>
      <c r="J16" s="70"/>
      <c r="K16" s="70"/>
      <c r="L16" s="70"/>
      <c r="M16" s="70"/>
      <c r="N16" s="70"/>
    </row>
    <row r="17" spans="2:14" x14ac:dyDescent="0.2">
      <c r="B17" s="70"/>
      <c r="C17" s="70"/>
      <c r="D17" s="70"/>
      <c r="E17" s="70"/>
      <c r="F17" s="70"/>
      <c r="G17" s="70"/>
      <c r="H17" s="70"/>
      <c r="I17" s="70"/>
      <c r="J17" s="70"/>
      <c r="K17" s="70"/>
      <c r="L17" s="70"/>
      <c r="M17" s="70"/>
      <c r="N17" s="70"/>
    </row>
    <row r="18" spans="2:14" x14ac:dyDescent="0.2">
      <c r="B18" s="70"/>
      <c r="C18" s="70"/>
      <c r="D18" s="70"/>
      <c r="E18" s="70"/>
      <c r="F18" s="70"/>
      <c r="G18" s="70"/>
      <c r="H18" s="70"/>
      <c r="I18" s="70"/>
      <c r="J18" s="70"/>
      <c r="K18" s="70"/>
      <c r="L18" s="70"/>
      <c r="M18" s="70"/>
      <c r="N18" s="70"/>
    </row>
    <row r="19" spans="2:14" x14ac:dyDescent="0.2">
      <c r="B19" s="70"/>
      <c r="C19" s="70"/>
      <c r="D19" s="70"/>
      <c r="E19" s="70"/>
      <c r="F19" s="70"/>
      <c r="G19" s="70"/>
      <c r="H19" s="70"/>
      <c r="I19" s="70"/>
      <c r="J19" s="70"/>
      <c r="K19" s="70"/>
      <c r="L19" s="70"/>
      <c r="M19" s="70"/>
      <c r="N19" s="70"/>
    </row>
    <row r="20" spans="2:14" x14ac:dyDescent="0.2">
      <c r="B20" s="70"/>
      <c r="C20" s="70"/>
      <c r="D20" s="70"/>
      <c r="E20" s="70"/>
      <c r="F20" s="70"/>
      <c r="G20" s="70"/>
      <c r="H20" s="70"/>
      <c r="I20" s="70"/>
      <c r="J20" s="70"/>
      <c r="K20" s="70"/>
      <c r="L20" s="70"/>
      <c r="M20" s="70"/>
      <c r="N20" s="70"/>
    </row>
    <row r="21" spans="2:14" x14ac:dyDescent="0.2">
      <c r="B21" s="70"/>
      <c r="C21" s="70"/>
      <c r="D21" s="70"/>
      <c r="E21" s="70"/>
      <c r="F21" s="70"/>
      <c r="G21" s="70"/>
      <c r="H21" s="70"/>
      <c r="I21" s="70"/>
      <c r="J21" s="70"/>
      <c r="K21" s="70"/>
      <c r="L21" s="70"/>
      <c r="M21" s="70"/>
      <c r="N21" s="70"/>
    </row>
    <row r="22" spans="2:14" x14ac:dyDescent="0.2">
      <c r="B22" s="70"/>
      <c r="C22" s="70"/>
      <c r="D22" s="70"/>
      <c r="E22" s="70"/>
      <c r="F22" s="70"/>
      <c r="G22" s="70"/>
      <c r="H22" s="70"/>
      <c r="I22" s="70"/>
      <c r="J22" s="70"/>
      <c r="K22" s="70"/>
      <c r="L22" s="70"/>
      <c r="M22" s="70"/>
      <c r="N22" s="70"/>
    </row>
    <row r="23" spans="2:14" x14ac:dyDescent="0.2">
      <c r="B23" s="70"/>
      <c r="C23" s="70"/>
      <c r="D23" s="70"/>
      <c r="E23" s="70"/>
      <c r="F23" s="70"/>
      <c r="G23" s="70"/>
      <c r="H23" s="70"/>
      <c r="I23" s="70"/>
      <c r="J23" s="70"/>
      <c r="K23" s="70"/>
      <c r="L23" s="70"/>
      <c r="M23" s="70"/>
      <c r="N23" s="70"/>
    </row>
    <row r="24" spans="2:14" x14ac:dyDescent="0.2">
      <c r="B24" s="70"/>
      <c r="C24" s="70"/>
      <c r="D24" s="70"/>
      <c r="E24" s="70"/>
      <c r="F24" s="70"/>
      <c r="G24" s="70"/>
      <c r="H24" s="70"/>
      <c r="I24" s="70"/>
      <c r="J24" s="70"/>
      <c r="K24" s="70"/>
      <c r="L24" s="70"/>
      <c r="M24" s="70"/>
      <c r="N24" s="70"/>
    </row>
    <row r="25" spans="2:14" x14ac:dyDescent="0.2">
      <c r="B25" s="70"/>
      <c r="C25" s="70"/>
      <c r="D25" s="70"/>
      <c r="E25" s="70"/>
      <c r="F25" s="70"/>
      <c r="G25" s="70"/>
      <c r="H25" s="70"/>
      <c r="I25" s="70"/>
      <c r="J25" s="70"/>
      <c r="K25" s="70"/>
      <c r="L25" s="70"/>
      <c r="M25" s="70"/>
      <c r="N25" s="70"/>
    </row>
    <row r="26" spans="2:14" x14ac:dyDescent="0.2">
      <c r="B26" s="70"/>
      <c r="C26" s="70"/>
      <c r="D26" s="70"/>
      <c r="E26" s="70"/>
      <c r="F26" s="70"/>
      <c r="G26" s="70"/>
      <c r="H26" s="70"/>
      <c r="I26" s="70"/>
      <c r="J26" s="70"/>
      <c r="K26" s="70"/>
      <c r="L26" s="70"/>
      <c r="M26" s="70"/>
      <c r="N26" s="70"/>
    </row>
    <row r="27" spans="2:14" x14ac:dyDescent="0.2">
      <c r="B27" s="70"/>
      <c r="C27" s="70"/>
      <c r="D27" s="70"/>
      <c r="E27" s="70"/>
      <c r="F27" s="70"/>
      <c r="G27" s="70"/>
      <c r="H27" s="70"/>
      <c r="I27" s="70"/>
      <c r="J27" s="70"/>
      <c r="K27" s="70"/>
      <c r="L27" s="70"/>
      <c r="M27" s="70"/>
      <c r="N27" s="70"/>
    </row>
    <row r="28" spans="2:14" x14ac:dyDescent="0.2">
      <c r="B28" s="70"/>
      <c r="C28" s="70"/>
      <c r="D28" s="70"/>
      <c r="E28" s="70"/>
      <c r="F28" s="70"/>
      <c r="G28" s="70"/>
      <c r="H28" s="70"/>
      <c r="I28" s="70"/>
      <c r="J28" s="70"/>
      <c r="K28" s="70"/>
      <c r="L28" s="70"/>
      <c r="M28" s="70"/>
      <c r="N28" s="70"/>
    </row>
    <row r="29" spans="2:14" x14ac:dyDescent="0.2">
      <c r="B29" s="70"/>
      <c r="C29" s="70"/>
      <c r="D29" s="70"/>
      <c r="E29" s="70"/>
      <c r="F29" s="70"/>
      <c r="G29" s="70"/>
      <c r="H29" s="70"/>
      <c r="I29" s="70"/>
      <c r="J29" s="70"/>
      <c r="K29" s="70"/>
      <c r="L29" s="70"/>
      <c r="M29" s="70"/>
      <c r="N29" s="70"/>
    </row>
    <row r="30" spans="2:14" x14ac:dyDescent="0.2">
      <c r="B30" s="70"/>
      <c r="C30" s="70"/>
      <c r="D30" s="70"/>
      <c r="E30" s="70"/>
      <c r="F30" s="70"/>
      <c r="G30" s="70"/>
      <c r="H30" s="70"/>
      <c r="I30" s="70"/>
      <c r="J30" s="70"/>
      <c r="K30" s="70"/>
      <c r="L30" s="70"/>
      <c r="M30" s="70"/>
      <c r="N30" s="70"/>
    </row>
    <row r="31" spans="2:14" x14ac:dyDescent="0.2">
      <c r="B31" s="70"/>
      <c r="C31" s="70"/>
      <c r="D31" s="70"/>
      <c r="E31" s="70"/>
      <c r="F31" s="70"/>
      <c r="G31" s="70"/>
      <c r="H31" s="70"/>
      <c r="I31" s="70"/>
      <c r="J31" s="70"/>
      <c r="K31" s="70"/>
      <c r="L31" s="70"/>
      <c r="M31" s="70"/>
      <c r="N31" s="70"/>
    </row>
    <row r="32" spans="2:14" x14ac:dyDescent="0.2">
      <c r="B32" s="70"/>
      <c r="C32" s="70"/>
      <c r="D32" s="70"/>
      <c r="E32" s="70"/>
      <c r="F32" s="70"/>
      <c r="G32" s="70"/>
      <c r="H32" s="70"/>
      <c r="I32" s="70"/>
      <c r="J32" s="70"/>
      <c r="K32" s="70"/>
      <c r="L32" s="70"/>
      <c r="M32" s="70"/>
      <c r="N32" s="70"/>
    </row>
    <row r="33" spans="2:14" x14ac:dyDescent="0.2">
      <c r="B33" s="70"/>
      <c r="C33" s="70"/>
      <c r="D33" s="70"/>
      <c r="E33" s="70"/>
      <c r="F33" s="70"/>
      <c r="G33" s="70"/>
      <c r="H33" s="70"/>
      <c r="I33" s="70"/>
      <c r="J33" s="70"/>
      <c r="K33" s="70"/>
      <c r="L33" s="70"/>
      <c r="M33" s="70"/>
      <c r="N33" s="70"/>
    </row>
    <row r="34" spans="2:14" x14ac:dyDescent="0.2">
      <c r="B34" s="70"/>
      <c r="C34" s="70"/>
      <c r="D34" s="70"/>
      <c r="E34" s="70"/>
      <c r="F34" s="70"/>
      <c r="G34" s="70"/>
      <c r="H34" s="70"/>
      <c r="I34" s="70"/>
      <c r="J34" s="70"/>
      <c r="K34" s="70"/>
      <c r="L34" s="70"/>
      <c r="M34" s="70"/>
      <c r="N34" s="70"/>
    </row>
    <row r="35" spans="2:14" x14ac:dyDescent="0.2">
      <c r="B35" s="70"/>
      <c r="C35" s="70"/>
      <c r="D35" s="70"/>
      <c r="E35" s="70"/>
      <c r="F35" s="70"/>
      <c r="G35" s="70"/>
      <c r="H35" s="70"/>
      <c r="I35" s="70"/>
      <c r="J35" s="70"/>
      <c r="K35" s="70"/>
      <c r="L35" s="70"/>
      <c r="M35" s="70"/>
      <c r="N35" s="70"/>
    </row>
    <row r="36" spans="2:14" x14ac:dyDescent="0.2">
      <c r="B36" s="70"/>
      <c r="C36" s="70"/>
      <c r="D36" s="70"/>
      <c r="E36" s="70"/>
      <c r="F36" s="70"/>
      <c r="G36" s="70"/>
      <c r="H36" s="70"/>
      <c r="I36" s="70"/>
      <c r="J36" s="70"/>
      <c r="K36" s="70"/>
      <c r="L36" s="70"/>
      <c r="M36" s="70"/>
      <c r="N36" s="70"/>
    </row>
    <row r="59" spans="9:18" x14ac:dyDescent="0.2">
      <c r="J59" s="22" t="s">
        <v>174</v>
      </c>
      <c r="K59" s="22"/>
    </row>
    <row r="60" spans="9:18" ht="51" x14ac:dyDescent="0.2">
      <c r="J60" s="3" t="s">
        <v>147</v>
      </c>
      <c r="K60" s="3" t="s">
        <v>175</v>
      </c>
      <c r="L60" s="3" t="s">
        <v>90</v>
      </c>
      <c r="M60" s="3" t="s">
        <v>202</v>
      </c>
      <c r="N60" s="3" t="s">
        <v>203</v>
      </c>
      <c r="O60" s="3" t="s">
        <v>173</v>
      </c>
      <c r="P60" s="3" t="s">
        <v>187</v>
      </c>
      <c r="Q60" s="3" t="s">
        <v>204</v>
      </c>
      <c r="R60" s="3" t="s">
        <v>205</v>
      </c>
    </row>
    <row r="61" spans="9:18" x14ac:dyDescent="0.2">
      <c r="I61" s="22" t="s">
        <v>85</v>
      </c>
      <c r="J61" t="s">
        <v>89</v>
      </c>
      <c r="K61" t="s">
        <v>89</v>
      </c>
      <c r="L61" t="s">
        <v>89</v>
      </c>
      <c r="M61" t="s">
        <v>89</v>
      </c>
      <c r="N61" t="s">
        <v>89</v>
      </c>
      <c r="O61" t="s">
        <v>89</v>
      </c>
      <c r="P61" t="s">
        <v>89</v>
      </c>
      <c r="Q61" t="s">
        <v>89</v>
      </c>
      <c r="R61" t="s">
        <v>89</v>
      </c>
    </row>
    <row r="62" spans="9:18" x14ac:dyDescent="0.2">
      <c r="I62" s="81" t="s">
        <v>24</v>
      </c>
      <c r="J62" s="16">
        <v>0.42857142857142855</v>
      </c>
      <c r="K62" s="16">
        <v>0.23076923076923078</v>
      </c>
      <c r="L62" s="10">
        <v>228.01153846153841</v>
      </c>
      <c r="M62" s="10">
        <v>212.10000000000005</v>
      </c>
      <c r="N62" s="10">
        <v>205.09230769230768</v>
      </c>
      <c r="O62" s="4">
        <v>10.792307692307695</v>
      </c>
      <c r="P62" s="10">
        <v>38.761923076923075</v>
      </c>
      <c r="Q62" s="10">
        <v>18.029230769230768</v>
      </c>
      <c r="R62" s="4">
        <v>9.23</v>
      </c>
    </row>
    <row r="63" spans="9:18" x14ac:dyDescent="0.2">
      <c r="I63" s="81" t="s">
        <v>39</v>
      </c>
      <c r="J63" s="16">
        <v>7.1428571428571425E-2</v>
      </c>
      <c r="K63" s="16">
        <v>0.15384615384615385</v>
      </c>
      <c r="L63" s="10">
        <v>218.94736842105263</v>
      </c>
      <c r="M63" s="10">
        <v>210.74210526315792</v>
      </c>
      <c r="N63" s="10">
        <v>206.86842105263159</v>
      </c>
      <c r="O63" s="4">
        <v>10.468421052631578</v>
      </c>
      <c r="P63" s="10">
        <v>37.220526315789478</v>
      </c>
      <c r="Q63" s="10">
        <v>17.913684210526316</v>
      </c>
      <c r="R63" s="4">
        <v>9.3089473684210535</v>
      </c>
    </row>
    <row r="64" spans="9:18" x14ac:dyDescent="0.2">
      <c r="I64" s="81" t="s">
        <v>49</v>
      </c>
      <c r="J64" s="16">
        <v>0.14285714285714285</v>
      </c>
      <c r="K64" s="16">
        <v>0.30769230769230771</v>
      </c>
      <c r="L64" s="10">
        <v>218.06842105263158</v>
      </c>
      <c r="M64" s="10">
        <v>218.47894736842107</v>
      </c>
      <c r="N64" s="10">
        <v>205.91052631578947</v>
      </c>
      <c r="O64" s="4">
        <v>11.052631578947368</v>
      </c>
      <c r="P64" s="10">
        <v>37.073157894736845</v>
      </c>
      <c r="Q64" s="10">
        <v>18.571052631578947</v>
      </c>
      <c r="R64" s="4">
        <v>9.2652631578947382</v>
      </c>
    </row>
    <row r="65" spans="9:18" x14ac:dyDescent="0.2">
      <c r="I65" s="81" t="s">
        <v>60</v>
      </c>
      <c r="J65" s="16">
        <v>0.21428571428571427</v>
      </c>
      <c r="K65" s="16">
        <v>0.19230769230769232</v>
      </c>
      <c r="L65" s="10">
        <v>207.69473684210527</v>
      </c>
      <c r="M65" s="10">
        <v>210.74210526315792</v>
      </c>
      <c r="N65" s="10">
        <v>202.76842105263154</v>
      </c>
      <c r="O65" s="4">
        <v>11.44736842105263</v>
      </c>
      <c r="P65" s="10">
        <v>35.309473684210523</v>
      </c>
      <c r="Q65" s="10">
        <v>17.913684210526316</v>
      </c>
      <c r="R65" s="4">
        <v>9.1247368421052641</v>
      </c>
    </row>
    <row r="66" spans="9:18" x14ac:dyDescent="0.2">
      <c r="I66" s="81" t="s">
        <v>31</v>
      </c>
      <c r="J66" s="16">
        <v>0.14285714285714285</v>
      </c>
      <c r="K66" s="16">
        <v>0.11538461538461539</v>
      </c>
      <c r="L66" s="10">
        <v>200.05263157894734</v>
      </c>
      <c r="M66" s="10">
        <v>212.21578947368423</v>
      </c>
      <c r="N66" s="10">
        <v>189.84736842105266</v>
      </c>
      <c r="O66" s="4">
        <v>11.34736842105263</v>
      </c>
      <c r="P66" s="10">
        <v>34.009473684210526</v>
      </c>
      <c r="Q66" s="10">
        <v>18.03842105263158</v>
      </c>
      <c r="R66" s="4">
        <v>8.5431578947368436</v>
      </c>
    </row>
  </sheetData>
  <conditionalFormatting pivot="1">
    <cfRule type="colorScale" priority="16">
      <colorScale>
        <cfvo type="min"/>
        <cfvo type="percentile" val="50"/>
        <cfvo type="max"/>
        <color rgb="FFF8696B"/>
        <color rgb="FFFFEB84"/>
        <color rgb="FF63BE7B"/>
      </colorScale>
    </cfRule>
  </conditionalFormatting>
  <conditionalFormatting pivot="1" sqref="J62:J66">
    <cfRule type="colorScale" priority="15">
      <colorScale>
        <cfvo type="min"/>
        <cfvo type="percentile" val="50"/>
        <cfvo type="max"/>
        <color rgb="FFF8696B"/>
        <color rgb="FFFFEB84"/>
        <color rgb="FF63BE7B"/>
      </colorScale>
    </cfRule>
  </conditionalFormatting>
  <conditionalFormatting pivot="1" sqref="Q62:Q66">
    <cfRule type="colorScale" priority="8">
      <colorScale>
        <cfvo type="min"/>
        <cfvo type="percentile" val="50"/>
        <cfvo type="max"/>
        <color rgb="FF63BE7B"/>
        <color rgb="FFFFEB84"/>
        <color rgb="FFF8696B"/>
      </colorScale>
    </cfRule>
  </conditionalFormatting>
  <conditionalFormatting pivot="1" sqref="R62:R66">
    <cfRule type="colorScale" priority="7">
      <colorScale>
        <cfvo type="min"/>
        <cfvo type="percentile" val="50"/>
        <cfvo type="max"/>
        <color rgb="FF63BE7B"/>
        <color rgb="FFFFEB84"/>
        <color rgb="FFF8696B"/>
      </colorScale>
    </cfRule>
  </conditionalFormatting>
  <conditionalFormatting pivot="1" sqref="K62:K66">
    <cfRule type="colorScale" priority="6">
      <colorScale>
        <cfvo type="min"/>
        <cfvo type="percentile" val="50"/>
        <cfvo type="max"/>
        <color rgb="FF63BE7B"/>
        <color rgb="FFFFEB84"/>
        <color rgb="FFF8696B"/>
      </colorScale>
    </cfRule>
  </conditionalFormatting>
  <conditionalFormatting pivot="1" sqref="L62:L66">
    <cfRule type="colorScale" priority="5">
      <colorScale>
        <cfvo type="min"/>
        <cfvo type="percentile" val="50"/>
        <cfvo type="max"/>
        <color rgb="FF63BE7B"/>
        <color rgb="FFFFEB84"/>
        <color rgb="FFF8696B"/>
      </colorScale>
    </cfRule>
  </conditionalFormatting>
  <conditionalFormatting pivot="1" sqref="M62:M66">
    <cfRule type="colorScale" priority="4">
      <colorScale>
        <cfvo type="min"/>
        <cfvo type="percentile" val="50"/>
        <cfvo type="max"/>
        <color rgb="FF63BE7B"/>
        <color rgb="FFFFEB84"/>
        <color rgb="FFF8696B"/>
      </colorScale>
    </cfRule>
  </conditionalFormatting>
  <conditionalFormatting pivot="1" sqref="N62:N66">
    <cfRule type="colorScale" priority="3">
      <colorScale>
        <cfvo type="min"/>
        <cfvo type="percentile" val="50"/>
        <cfvo type="max"/>
        <color rgb="FF63BE7B"/>
        <color rgb="FFFFEB84"/>
        <color rgb="FFF8696B"/>
      </colorScale>
    </cfRule>
  </conditionalFormatting>
  <conditionalFormatting pivot="1" sqref="O62:O66">
    <cfRule type="colorScale" priority="2">
      <colorScale>
        <cfvo type="min"/>
        <cfvo type="percentile" val="50"/>
        <cfvo type="max"/>
        <color rgb="FF63BE7B"/>
        <color rgb="FFFFEB84"/>
        <color rgb="FFF8696B"/>
      </colorScale>
    </cfRule>
  </conditionalFormatting>
  <conditionalFormatting pivot="1" sqref="P62:P66">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E416-7347-A741-9C30-1C3E61EBE8D3}">
  <dimension ref="A1:T4251"/>
  <sheetViews>
    <sheetView workbookViewId="0"/>
  </sheetViews>
  <sheetFormatPr baseColWidth="10" defaultRowHeight="16" x14ac:dyDescent="0.2"/>
  <cols>
    <col min="1" max="1" width="8" bestFit="1" customWidth="1"/>
    <col min="2" max="2" width="16.33203125" bestFit="1" customWidth="1"/>
    <col min="3" max="3" width="13.5" bestFit="1" customWidth="1"/>
    <col min="4" max="4" width="18.5" bestFit="1" customWidth="1"/>
    <col min="5" max="5" width="16.83203125" bestFit="1" customWidth="1"/>
    <col min="6" max="6" width="25.1640625" bestFit="1" customWidth="1"/>
    <col min="7" max="7" width="19" bestFit="1" customWidth="1"/>
    <col min="8" max="8" width="16" bestFit="1" customWidth="1"/>
    <col min="9" max="9" width="17.6640625" bestFit="1" customWidth="1"/>
    <col min="10" max="10" width="19" bestFit="1" customWidth="1"/>
    <col min="11" max="11" width="16" bestFit="1" customWidth="1"/>
    <col min="12" max="12" width="17.6640625" bestFit="1" customWidth="1"/>
    <col min="13" max="13" width="20.33203125" bestFit="1" customWidth="1"/>
    <col min="14" max="14" width="17.33203125" bestFit="1" customWidth="1"/>
    <col min="15" max="15" width="19.1640625" bestFit="1" customWidth="1"/>
    <col min="16" max="16" width="18.83203125" bestFit="1" customWidth="1"/>
    <col min="17" max="17" width="15.83203125" bestFit="1" customWidth="1"/>
    <col min="18" max="18" width="17.5" bestFit="1" customWidth="1"/>
    <col min="19" max="19" width="31" bestFit="1" customWidth="1"/>
    <col min="20" max="20" width="8.33203125" bestFit="1" customWidth="1"/>
  </cols>
  <sheetData>
    <row r="1" spans="1:20"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t="s">
        <v>20</v>
      </c>
      <c r="B2">
        <v>107</v>
      </c>
      <c r="C2" t="s">
        <v>21</v>
      </c>
      <c r="D2" t="s">
        <v>22</v>
      </c>
      <c r="E2" t="s">
        <v>23</v>
      </c>
      <c r="F2">
        <v>26</v>
      </c>
      <c r="G2">
        <v>161.6</v>
      </c>
      <c r="H2">
        <v>123</v>
      </c>
      <c r="I2">
        <v>27.47</v>
      </c>
      <c r="J2">
        <v>195.5</v>
      </c>
      <c r="K2">
        <v>103</v>
      </c>
      <c r="L2">
        <v>16.62</v>
      </c>
      <c r="M2">
        <v>254.4</v>
      </c>
      <c r="N2">
        <v>103</v>
      </c>
      <c r="O2">
        <v>11.45</v>
      </c>
      <c r="P2">
        <v>13.7</v>
      </c>
      <c r="Q2">
        <v>3</v>
      </c>
      <c r="R2">
        <v>3.7</v>
      </c>
      <c r="S2">
        <v>1</v>
      </c>
      <c r="T2" t="s">
        <v>22</v>
      </c>
    </row>
    <row r="3" spans="1:20" x14ac:dyDescent="0.2">
      <c r="A3" t="s">
        <v>24</v>
      </c>
      <c r="B3">
        <v>137</v>
      </c>
      <c r="C3" t="s">
        <v>21</v>
      </c>
      <c r="D3" t="s">
        <v>22</v>
      </c>
      <c r="E3" t="s">
        <v>22</v>
      </c>
      <c r="F3">
        <v>0</v>
      </c>
      <c r="G3">
        <v>243.4</v>
      </c>
      <c r="H3">
        <v>114</v>
      </c>
      <c r="I3">
        <v>41.38</v>
      </c>
      <c r="J3">
        <v>121.2</v>
      </c>
      <c r="K3">
        <v>110</v>
      </c>
      <c r="L3">
        <v>10.3</v>
      </c>
      <c r="M3">
        <v>162.6</v>
      </c>
      <c r="N3">
        <v>104</v>
      </c>
      <c r="O3">
        <v>7.32</v>
      </c>
      <c r="P3">
        <v>12.2</v>
      </c>
      <c r="Q3">
        <v>5</v>
      </c>
      <c r="R3">
        <v>3.29</v>
      </c>
      <c r="S3">
        <v>0</v>
      </c>
      <c r="T3" t="s">
        <v>22</v>
      </c>
    </row>
    <row r="4" spans="1:20" x14ac:dyDescent="0.2">
      <c r="A4" t="s">
        <v>20</v>
      </c>
      <c r="B4">
        <v>84</v>
      </c>
      <c r="C4" t="s">
        <v>25</v>
      </c>
      <c r="D4" t="s">
        <v>23</v>
      </c>
      <c r="E4" t="s">
        <v>22</v>
      </c>
      <c r="F4">
        <v>0</v>
      </c>
      <c r="G4">
        <v>299.39999999999998</v>
      </c>
      <c r="H4">
        <v>71</v>
      </c>
      <c r="I4">
        <v>50.9</v>
      </c>
      <c r="J4">
        <v>61.9</v>
      </c>
      <c r="K4">
        <v>88</v>
      </c>
      <c r="L4">
        <v>5.26</v>
      </c>
      <c r="M4">
        <v>196.9</v>
      </c>
      <c r="N4">
        <v>89</v>
      </c>
      <c r="O4">
        <v>8.86</v>
      </c>
      <c r="P4">
        <v>6.6</v>
      </c>
      <c r="Q4">
        <v>7</v>
      </c>
      <c r="R4">
        <v>1.78</v>
      </c>
      <c r="S4">
        <v>2</v>
      </c>
      <c r="T4" t="s">
        <v>22</v>
      </c>
    </row>
    <row r="5" spans="1:20" x14ac:dyDescent="0.2">
      <c r="A5" t="s">
        <v>26</v>
      </c>
      <c r="B5">
        <v>75</v>
      </c>
      <c r="C5" t="s">
        <v>21</v>
      </c>
      <c r="D5" t="s">
        <v>23</v>
      </c>
      <c r="E5" t="s">
        <v>22</v>
      </c>
      <c r="F5">
        <v>0</v>
      </c>
      <c r="G5">
        <v>166.7</v>
      </c>
      <c r="H5">
        <v>113</v>
      </c>
      <c r="I5">
        <v>28.34</v>
      </c>
      <c r="J5">
        <v>148.30000000000001</v>
      </c>
      <c r="K5">
        <v>122</v>
      </c>
      <c r="L5">
        <v>12.61</v>
      </c>
      <c r="M5">
        <v>186.9</v>
      </c>
      <c r="N5">
        <v>121</v>
      </c>
      <c r="O5">
        <v>8.41</v>
      </c>
      <c r="P5">
        <v>10.1</v>
      </c>
      <c r="Q5">
        <v>3</v>
      </c>
      <c r="R5">
        <v>2.73</v>
      </c>
      <c r="S5">
        <v>3</v>
      </c>
      <c r="T5" t="s">
        <v>22</v>
      </c>
    </row>
    <row r="6" spans="1:20" x14ac:dyDescent="0.2">
      <c r="A6" t="s">
        <v>27</v>
      </c>
      <c r="B6">
        <v>121</v>
      </c>
      <c r="C6" t="s">
        <v>28</v>
      </c>
      <c r="D6" t="s">
        <v>22</v>
      </c>
      <c r="E6" t="s">
        <v>23</v>
      </c>
      <c r="F6">
        <v>24</v>
      </c>
      <c r="G6">
        <v>218.2</v>
      </c>
      <c r="H6">
        <v>88</v>
      </c>
      <c r="I6">
        <v>37.090000000000003</v>
      </c>
      <c r="J6">
        <v>348.5</v>
      </c>
      <c r="K6">
        <v>108</v>
      </c>
      <c r="L6">
        <v>29.62</v>
      </c>
      <c r="M6">
        <v>212.6</v>
      </c>
      <c r="N6">
        <v>118</v>
      </c>
      <c r="O6">
        <v>9.57</v>
      </c>
      <c r="P6">
        <v>7.5</v>
      </c>
      <c r="Q6">
        <v>7</v>
      </c>
      <c r="R6">
        <v>2.0299999999999998</v>
      </c>
      <c r="S6">
        <v>3</v>
      </c>
      <c r="T6" t="s">
        <v>22</v>
      </c>
    </row>
    <row r="7" spans="1:20" x14ac:dyDescent="0.2">
      <c r="A7" t="s">
        <v>29</v>
      </c>
      <c r="B7">
        <v>147</v>
      </c>
      <c r="C7" t="s">
        <v>21</v>
      </c>
      <c r="D7" t="s">
        <v>23</v>
      </c>
      <c r="E7" t="s">
        <v>22</v>
      </c>
      <c r="F7">
        <v>0</v>
      </c>
      <c r="G7">
        <v>157</v>
      </c>
      <c r="H7">
        <v>79</v>
      </c>
      <c r="I7">
        <v>26.69</v>
      </c>
      <c r="J7">
        <v>103.1</v>
      </c>
      <c r="K7">
        <v>94</v>
      </c>
      <c r="L7">
        <v>8.76</v>
      </c>
      <c r="M7">
        <v>211.8</v>
      </c>
      <c r="N7">
        <v>96</v>
      </c>
      <c r="O7">
        <v>9.5299999999999994</v>
      </c>
      <c r="P7">
        <v>7.1</v>
      </c>
      <c r="Q7">
        <v>6</v>
      </c>
      <c r="R7">
        <v>1.92</v>
      </c>
      <c r="S7">
        <v>0</v>
      </c>
      <c r="T7" t="s">
        <v>22</v>
      </c>
    </row>
    <row r="8" spans="1:20" x14ac:dyDescent="0.2">
      <c r="A8" t="s">
        <v>30</v>
      </c>
      <c r="B8">
        <v>117</v>
      </c>
      <c r="C8" t="s">
        <v>25</v>
      </c>
      <c r="D8" t="s">
        <v>22</v>
      </c>
      <c r="E8" t="s">
        <v>22</v>
      </c>
      <c r="F8">
        <v>0</v>
      </c>
      <c r="G8">
        <v>184.5</v>
      </c>
      <c r="H8">
        <v>97</v>
      </c>
      <c r="I8">
        <v>31.37</v>
      </c>
      <c r="J8">
        <v>351.6</v>
      </c>
      <c r="K8">
        <v>80</v>
      </c>
      <c r="L8">
        <v>29.89</v>
      </c>
      <c r="M8">
        <v>215.8</v>
      </c>
      <c r="N8">
        <v>90</v>
      </c>
      <c r="O8">
        <v>9.7100000000000009</v>
      </c>
      <c r="P8">
        <v>8.6999999999999993</v>
      </c>
      <c r="Q8">
        <v>4</v>
      </c>
      <c r="R8">
        <v>2.35</v>
      </c>
      <c r="S8">
        <v>1</v>
      </c>
      <c r="T8" t="s">
        <v>22</v>
      </c>
    </row>
    <row r="9" spans="1:20" x14ac:dyDescent="0.2">
      <c r="A9" t="s">
        <v>31</v>
      </c>
      <c r="B9">
        <v>141</v>
      </c>
      <c r="C9" t="s">
        <v>21</v>
      </c>
      <c r="D9" t="s">
        <v>23</v>
      </c>
      <c r="E9" t="s">
        <v>23</v>
      </c>
      <c r="F9">
        <v>37</v>
      </c>
      <c r="G9">
        <v>258.60000000000002</v>
      </c>
      <c r="H9">
        <v>84</v>
      </c>
      <c r="I9">
        <v>43.96</v>
      </c>
      <c r="J9">
        <v>222</v>
      </c>
      <c r="K9">
        <v>111</v>
      </c>
      <c r="L9">
        <v>18.87</v>
      </c>
      <c r="M9">
        <v>326.39999999999998</v>
      </c>
      <c r="N9">
        <v>97</v>
      </c>
      <c r="O9">
        <v>14.69</v>
      </c>
      <c r="P9">
        <v>11.2</v>
      </c>
      <c r="Q9">
        <v>5</v>
      </c>
      <c r="R9">
        <v>3.02</v>
      </c>
      <c r="S9">
        <v>0</v>
      </c>
      <c r="T9" t="s">
        <v>22</v>
      </c>
    </row>
    <row r="10" spans="1:20" x14ac:dyDescent="0.2">
      <c r="A10" t="s">
        <v>32</v>
      </c>
      <c r="B10">
        <v>65</v>
      </c>
      <c r="C10" t="s">
        <v>21</v>
      </c>
      <c r="D10" t="s">
        <v>22</v>
      </c>
      <c r="E10" t="s">
        <v>22</v>
      </c>
      <c r="F10">
        <v>0</v>
      </c>
      <c r="G10">
        <v>129.1</v>
      </c>
      <c r="H10">
        <v>137</v>
      </c>
      <c r="I10">
        <v>21.95</v>
      </c>
      <c r="J10">
        <v>228.5</v>
      </c>
      <c r="K10">
        <v>83</v>
      </c>
      <c r="L10">
        <v>19.420000000000002</v>
      </c>
      <c r="M10">
        <v>208.8</v>
      </c>
      <c r="N10">
        <v>111</v>
      </c>
      <c r="O10">
        <v>9.4</v>
      </c>
      <c r="P10">
        <v>12.7</v>
      </c>
      <c r="Q10">
        <v>6</v>
      </c>
      <c r="R10">
        <v>3.43</v>
      </c>
      <c r="S10">
        <v>4</v>
      </c>
      <c r="T10" t="s">
        <v>23</v>
      </c>
    </row>
    <row r="11" spans="1:20" x14ac:dyDescent="0.2">
      <c r="A11" t="s">
        <v>33</v>
      </c>
      <c r="B11">
        <v>74</v>
      </c>
      <c r="C11" t="s">
        <v>21</v>
      </c>
      <c r="D11" t="s">
        <v>22</v>
      </c>
      <c r="E11" t="s">
        <v>22</v>
      </c>
      <c r="F11">
        <v>0</v>
      </c>
      <c r="G11">
        <v>187.7</v>
      </c>
      <c r="H11">
        <v>127</v>
      </c>
      <c r="I11">
        <v>31.91</v>
      </c>
      <c r="J11">
        <v>163.4</v>
      </c>
      <c r="K11">
        <v>148</v>
      </c>
      <c r="L11">
        <v>13.89</v>
      </c>
      <c r="M11">
        <v>196</v>
      </c>
      <c r="N11">
        <v>94</v>
      </c>
      <c r="O11">
        <v>8.82</v>
      </c>
      <c r="P11">
        <v>9.1</v>
      </c>
      <c r="Q11">
        <v>5</v>
      </c>
      <c r="R11">
        <v>2.46</v>
      </c>
      <c r="S11">
        <v>0</v>
      </c>
      <c r="T11" t="s">
        <v>22</v>
      </c>
    </row>
    <row r="12" spans="1:20" x14ac:dyDescent="0.2">
      <c r="A12" t="s">
        <v>34</v>
      </c>
      <c r="B12">
        <v>168</v>
      </c>
      <c r="C12" t="s">
        <v>25</v>
      </c>
      <c r="D12" t="s">
        <v>22</v>
      </c>
      <c r="E12" t="s">
        <v>22</v>
      </c>
      <c r="F12">
        <v>0</v>
      </c>
      <c r="G12">
        <v>128.80000000000001</v>
      </c>
      <c r="H12">
        <v>96</v>
      </c>
      <c r="I12">
        <v>21.9</v>
      </c>
      <c r="J12">
        <v>104.9</v>
      </c>
      <c r="K12">
        <v>71</v>
      </c>
      <c r="L12">
        <v>8.92</v>
      </c>
      <c r="M12">
        <v>141.1</v>
      </c>
      <c r="N12">
        <v>128</v>
      </c>
      <c r="O12">
        <v>6.35</v>
      </c>
      <c r="P12">
        <v>11.2</v>
      </c>
      <c r="Q12">
        <v>2</v>
      </c>
      <c r="R12">
        <v>3.02</v>
      </c>
      <c r="S12">
        <v>1</v>
      </c>
      <c r="T12" t="s">
        <v>22</v>
      </c>
    </row>
    <row r="13" spans="1:20" x14ac:dyDescent="0.2">
      <c r="A13" t="s">
        <v>35</v>
      </c>
      <c r="B13">
        <v>95</v>
      </c>
      <c r="C13" t="s">
        <v>28</v>
      </c>
      <c r="D13" t="s">
        <v>22</v>
      </c>
      <c r="E13" t="s">
        <v>22</v>
      </c>
      <c r="F13">
        <v>0</v>
      </c>
      <c r="G13">
        <v>156.6</v>
      </c>
      <c r="H13">
        <v>88</v>
      </c>
      <c r="I13">
        <v>26.62</v>
      </c>
      <c r="J13">
        <v>247.6</v>
      </c>
      <c r="K13">
        <v>75</v>
      </c>
      <c r="L13">
        <v>21.05</v>
      </c>
      <c r="M13">
        <v>192.3</v>
      </c>
      <c r="N13">
        <v>115</v>
      </c>
      <c r="O13">
        <v>8.65</v>
      </c>
      <c r="P13">
        <v>12.3</v>
      </c>
      <c r="Q13">
        <v>5</v>
      </c>
      <c r="R13">
        <v>3.32</v>
      </c>
      <c r="S13">
        <v>3</v>
      </c>
      <c r="T13" t="s">
        <v>22</v>
      </c>
    </row>
    <row r="14" spans="1:20" x14ac:dyDescent="0.2">
      <c r="A14" t="s">
        <v>36</v>
      </c>
      <c r="B14">
        <v>161</v>
      </c>
      <c r="C14" t="s">
        <v>21</v>
      </c>
      <c r="D14" t="s">
        <v>22</v>
      </c>
      <c r="E14" t="s">
        <v>22</v>
      </c>
      <c r="F14">
        <v>0</v>
      </c>
      <c r="G14">
        <v>332.9</v>
      </c>
      <c r="H14">
        <v>67</v>
      </c>
      <c r="I14">
        <v>56.59</v>
      </c>
      <c r="J14">
        <v>317.8</v>
      </c>
      <c r="K14">
        <v>97</v>
      </c>
      <c r="L14">
        <v>27.01</v>
      </c>
      <c r="M14">
        <v>160.6</v>
      </c>
      <c r="N14">
        <v>128</v>
      </c>
      <c r="O14">
        <v>7.23</v>
      </c>
      <c r="P14">
        <v>5.4</v>
      </c>
      <c r="Q14">
        <v>9</v>
      </c>
      <c r="R14">
        <v>1.46</v>
      </c>
      <c r="S14">
        <v>4</v>
      </c>
      <c r="T14" t="s">
        <v>23</v>
      </c>
    </row>
    <row r="15" spans="1:20" x14ac:dyDescent="0.2">
      <c r="A15" t="s">
        <v>37</v>
      </c>
      <c r="B15">
        <v>85</v>
      </c>
      <c r="C15" t="s">
        <v>25</v>
      </c>
      <c r="D15" t="s">
        <v>22</v>
      </c>
      <c r="E15" t="s">
        <v>23</v>
      </c>
      <c r="F15">
        <v>27</v>
      </c>
      <c r="G15">
        <v>196.4</v>
      </c>
      <c r="H15">
        <v>139</v>
      </c>
      <c r="I15">
        <v>33.39</v>
      </c>
      <c r="J15">
        <v>280.89999999999998</v>
      </c>
      <c r="K15">
        <v>90</v>
      </c>
      <c r="L15">
        <v>23.88</v>
      </c>
      <c r="M15">
        <v>89.3</v>
      </c>
      <c r="N15">
        <v>75</v>
      </c>
      <c r="O15">
        <v>4.0199999999999996</v>
      </c>
      <c r="P15">
        <v>13.8</v>
      </c>
      <c r="Q15">
        <v>4</v>
      </c>
      <c r="R15">
        <v>3.73</v>
      </c>
      <c r="S15">
        <v>1</v>
      </c>
      <c r="T15" t="s">
        <v>22</v>
      </c>
    </row>
    <row r="16" spans="1:20" x14ac:dyDescent="0.2">
      <c r="A16" t="s">
        <v>38</v>
      </c>
      <c r="B16">
        <v>76</v>
      </c>
      <c r="C16" t="s">
        <v>28</v>
      </c>
      <c r="D16" t="s">
        <v>22</v>
      </c>
      <c r="E16" t="s">
        <v>23</v>
      </c>
      <c r="F16">
        <v>33</v>
      </c>
      <c r="G16">
        <v>189.7</v>
      </c>
      <c r="H16">
        <v>66</v>
      </c>
      <c r="I16">
        <v>32.25</v>
      </c>
      <c r="J16">
        <v>212.8</v>
      </c>
      <c r="K16">
        <v>65</v>
      </c>
      <c r="L16">
        <v>18.09</v>
      </c>
      <c r="M16">
        <v>165.7</v>
      </c>
      <c r="N16">
        <v>108</v>
      </c>
      <c r="O16">
        <v>7.46</v>
      </c>
      <c r="P16">
        <v>10</v>
      </c>
      <c r="Q16">
        <v>5</v>
      </c>
      <c r="R16">
        <v>2.7</v>
      </c>
      <c r="S16">
        <v>1</v>
      </c>
      <c r="T16" t="s">
        <v>22</v>
      </c>
    </row>
    <row r="17" spans="1:20" x14ac:dyDescent="0.2">
      <c r="A17" t="s">
        <v>39</v>
      </c>
      <c r="B17">
        <v>73</v>
      </c>
      <c r="C17" t="s">
        <v>21</v>
      </c>
      <c r="D17" t="s">
        <v>22</v>
      </c>
      <c r="E17" t="s">
        <v>22</v>
      </c>
      <c r="F17">
        <v>0</v>
      </c>
      <c r="G17">
        <v>224.4</v>
      </c>
      <c r="H17">
        <v>90</v>
      </c>
      <c r="I17">
        <v>38.15</v>
      </c>
      <c r="J17">
        <v>159.5</v>
      </c>
      <c r="K17">
        <v>88</v>
      </c>
      <c r="L17">
        <v>13.56</v>
      </c>
      <c r="M17">
        <v>192.8</v>
      </c>
      <c r="N17">
        <v>74</v>
      </c>
      <c r="O17">
        <v>8.68</v>
      </c>
      <c r="P17">
        <v>13</v>
      </c>
      <c r="Q17">
        <v>2</v>
      </c>
      <c r="R17">
        <v>3.51</v>
      </c>
      <c r="S17">
        <v>1</v>
      </c>
      <c r="T17" t="s">
        <v>22</v>
      </c>
    </row>
    <row r="18" spans="1:20" x14ac:dyDescent="0.2">
      <c r="A18" t="s">
        <v>40</v>
      </c>
      <c r="B18">
        <v>147</v>
      </c>
      <c r="C18" t="s">
        <v>21</v>
      </c>
      <c r="D18" t="s">
        <v>22</v>
      </c>
      <c r="E18" t="s">
        <v>22</v>
      </c>
      <c r="F18">
        <v>0</v>
      </c>
      <c r="G18">
        <v>155.1</v>
      </c>
      <c r="H18">
        <v>117</v>
      </c>
      <c r="I18">
        <v>26.37</v>
      </c>
      <c r="J18">
        <v>239.7</v>
      </c>
      <c r="K18">
        <v>93</v>
      </c>
      <c r="L18">
        <v>20.37</v>
      </c>
      <c r="M18">
        <v>208.8</v>
      </c>
      <c r="N18">
        <v>133</v>
      </c>
      <c r="O18">
        <v>9.4</v>
      </c>
      <c r="P18">
        <v>10.6</v>
      </c>
      <c r="Q18">
        <v>4</v>
      </c>
      <c r="R18">
        <v>2.86</v>
      </c>
      <c r="S18">
        <v>0</v>
      </c>
      <c r="T18" t="s">
        <v>22</v>
      </c>
    </row>
    <row r="19" spans="1:20" x14ac:dyDescent="0.2">
      <c r="A19" t="s">
        <v>41</v>
      </c>
      <c r="B19">
        <v>77</v>
      </c>
      <c r="C19" t="s">
        <v>25</v>
      </c>
      <c r="D19" t="s">
        <v>22</v>
      </c>
      <c r="E19" t="s">
        <v>22</v>
      </c>
      <c r="F19">
        <v>0</v>
      </c>
      <c r="G19">
        <v>62.4</v>
      </c>
      <c r="H19">
        <v>89</v>
      </c>
      <c r="I19">
        <v>10.61</v>
      </c>
      <c r="J19">
        <v>169.9</v>
      </c>
      <c r="K19">
        <v>121</v>
      </c>
      <c r="L19">
        <v>14.44</v>
      </c>
      <c r="M19">
        <v>209.6</v>
      </c>
      <c r="N19">
        <v>64</v>
      </c>
      <c r="O19">
        <v>9.43</v>
      </c>
      <c r="P19">
        <v>5.7</v>
      </c>
      <c r="Q19">
        <v>6</v>
      </c>
      <c r="R19">
        <v>1.54</v>
      </c>
      <c r="S19">
        <v>5</v>
      </c>
      <c r="T19" t="s">
        <v>23</v>
      </c>
    </row>
    <row r="20" spans="1:20" x14ac:dyDescent="0.2">
      <c r="A20" t="s">
        <v>42</v>
      </c>
      <c r="B20">
        <v>130</v>
      </c>
      <c r="C20" t="s">
        <v>21</v>
      </c>
      <c r="D20" t="s">
        <v>22</v>
      </c>
      <c r="E20" t="s">
        <v>22</v>
      </c>
      <c r="F20">
        <v>0</v>
      </c>
      <c r="G20">
        <v>183</v>
      </c>
      <c r="H20">
        <v>112</v>
      </c>
      <c r="I20">
        <v>31.11</v>
      </c>
      <c r="J20">
        <v>72.900000000000006</v>
      </c>
      <c r="K20">
        <v>99</v>
      </c>
      <c r="L20">
        <v>6.2</v>
      </c>
      <c r="M20">
        <v>181.8</v>
      </c>
      <c r="N20">
        <v>78</v>
      </c>
      <c r="O20">
        <v>8.18</v>
      </c>
      <c r="P20">
        <v>9.5</v>
      </c>
      <c r="Q20">
        <v>19</v>
      </c>
      <c r="R20">
        <v>2.57</v>
      </c>
      <c r="S20">
        <v>0</v>
      </c>
      <c r="T20" t="s">
        <v>22</v>
      </c>
    </row>
    <row r="21" spans="1:20" x14ac:dyDescent="0.2">
      <c r="A21" t="s">
        <v>43</v>
      </c>
      <c r="B21">
        <v>111</v>
      </c>
      <c r="C21" t="s">
        <v>21</v>
      </c>
      <c r="D21" t="s">
        <v>22</v>
      </c>
      <c r="E21" t="s">
        <v>22</v>
      </c>
      <c r="F21">
        <v>0</v>
      </c>
      <c r="G21">
        <v>110.4</v>
      </c>
      <c r="H21">
        <v>103</v>
      </c>
      <c r="I21">
        <v>18.77</v>
      </c>
      <c r="J21">
        <v>137.30000000000001</v>
      </c>
      <c r="K21">
        <v>102</v>
      </c>
      <c r="L21">
        <v>11.67</v>
      </c>
      <c r="M21">
        <v>189.6</v>
      </c>
      <c r="N21">
        <v>105</v>
      </c>
      <c r="O21">
        <v>8.5299999999999994</v>
      </c>
      <c r="P21">
        <v>7.7</v>
      </c>
      <c r="Q21">
        <v>6</v>
      </c>
      <c r="R21">
        <v>2.08</v>
      </c>
      <c r="S21">
        <v>2</v>
      </c>
      <c r="T21" t="s">
        <v>22</v>
      </c>
    </row>
    <row r="22" spans="1:20" x14ac:dyDescent="0.2">
      <c r="A22" t="s">
        <v>38</v>
      </c>
      <c r="B22">
        <v>132</v>
      </c>
      <c r="C22" t="s">
        <v>28</v>
      </c>
      <c r="D22" t="s">
        <v>22</v>
      </c>
      <c r="E22" t="s">
        <v>22</v>
      </c>
      <c r="F22">
        <v>0</v>
      </c>
      <c r="G22">
        <v>81.099999999999994</v>
      </c>
      <c r="H22">
        <v>86</v>
      </c>
      <c r="I22">
        <v>13.79</v>
      </c>
      <c r="J22">
        <v>245.2</v>
      </c>
      <c r="K22">
        <v>72</v>
      </c>
      <c r="L22">
        <v>20.84</v>
      </c>
      <c r="M22">
        <v>237</v>
      </c>
      <c r="N22">
        <v>115</v>
      </c>
      <c r="O22">
        <v>10.67</v>
      </c>
      <c r="P22">
        <v>10.3</v>
      </c>
      <c r="Q22">
        <v>2</v>
      </c>
      <c r="R22">
        <v>2.78</v>
      </c>
      <c r="S22">
        <v>0</v>
      </c>
      <c r="T22" t="s">
        <v>22</v>
      </c>
    </row>
    <row r="23" spans="1:20" x14ac:dyDescent="0.2">
      <c r="A23" t="s">
        <v>44</v>
      </c>
      <c r="B23">
        <v>57</v>
      </c>
      <c r="C23" t="s">
        <v>25</v>
      </c>
      <c r="D23" t="s">
        <v>22</v>
      </c>
      <c r="E23" t="s">
        <v>23</v>
      </c>
      <c r="F23">
        <v>39</v>
      </c>
      <c r="G23">
        <v>213</v>
      </c>
      <c r="H23">
        <v>115</v>
      </c>
      <c r="I23">
        <v>36.21</v>
      </c>
      <c r="J23">
        <v>191.1</v>
      </c>
      <c r="K23">
        <v>112</v>
      </c>
      <c r="L23">
        <v>16.239999999999998</v>
      </c>
      <c r="M23">
        <v>182.7</v>
      </c>
      <c r="N23">
        <v>115</v>
      </c>
      <c r="O23">
        <v>8.2200000000000006</v>
      </c>
      <c r="P23">
        <v>9.5</v>
      </c>
      <c r="Q23">
        <v>3</v>
      </c>
      <c r="R23">
        <v>2.57</v>
      </c>
      <c r="S23">
        <v>0</v>
      </c>
      <c r="T23" t="s">
        <v>22</v>
      </c>
    </row>
    <row r="24" spans="1:20" x14ac:dyDescent="0.2">
      <c r="A24" t="s">
        <v>35</v>
      </c>
      <c r="B24">
        <v>54</v>
      </c>
      <c r="C24" t="s">
        <v>25</v>
      </c>
      <c r="D24" t="s">
        <v>22</v>
      </c>
      <c r="E24" t="s">
        <v>22</v>
      </c>
      <c r="F24">
        <v>0</v>
      </c>
      <c r="G24">
        <v>134.30000000000001</v>
      </c>
      <c r="H24">
        <v>73</v>
      </c>
      <c r="I24">
        <v>22.83</v>
      </c>
      <c r="J24">
        <v>155.5</v>
      </c>
      <c r="K24">
        <v>100</v>
      </c>
      <c r="L24">
        <v>13.22</v>
      </c>
      <c r="M24">
        <v>102.1</v>
      </c>
      <c r="N24">
        <v>68</v>
      </c>
      <c r="O24">
        <v>4.59</v>
      </c>
      <c r="P24">
        <v>14.7</v>
      </c>
      <c r="Q24">
        <v>4</v>
      </c>
      <c r="R24">
        <v>3.97</v>
      </c>
      <c r="S24">
        <v>3</v>
      </c>
      <c r="T24" t="s">
        <v>22</v>
      </c>
    </row>
    <row r="25" spans="1:20" x14ac:dyDescent="0.2">
      <c r="A25" t="s">
        <v>29</v>
      </c>
      <c r="B25">
        <v>20</v>
      </c>
      <c r="C25" t="s">
        <v>21</v>
      </c>
      <c r="D25" t="s">
        <v>22</v>
      </c>
      <c r="E25" t="s">
        <v>22</v>
      </c>
      <c r="F25">
        <v>0</v>
      </c>
      <c r="G25">
        <v>190</v>
      </c>
      <c r="H25">
        <v>109</v>
      </c>
      <c r="I25">
        <v>32.299999999999997</v>
      </c>
      <c r="J25">
        <v>258.2</v>
      </c>
      <c r="K25">
        <v>84</v>
      </c>
      <c r="L25">
        <v>21.95</v>
      </c>
      <c r="M25">
        <v>181.5</v>
      </c>
      <c r="N25">
        <v>102</v>
      </c>
      <c r="O25">
        <v>8.17</v>
      </c>
      <c r="P25">
        <v>6.3</v>
      </c>
      <c r="Q25">
        <v>6</v>
      </c>
      <c r="R25">
        <v>1.7</v>
      </c>
      <c r="S25">
        <v>0</v>
      </c>
      <c r="T25" t="s">
        <v>22</v>
      </c>
    </row>
    <row r="26" spans="1:20" x14ac:dyDescent="0.2">
      <c r="A26" t="s">
        <v>45</v>
      </c>
      <c r="B26">
        <v>49</v>
      </c>
      <c r="C26" t="s">
        <v>28</v>
      </c>
      <c r="D26" t="s">
        <v>22</v>
      </c>
      <c r="E26" t="s">
        <v>22</v>
      </c>
      <c r="F26">
        <v>0</v>
      </c>
      <c r="G26">
        <v>119.3</v>
      </c>
      <c r="H26">
        <v>117</v>
      </c>
      <c r="I26">
        <v>20.28</v>
      </c>
      <c r="J26">
        <v>215.1</v>
      </c>
      <c r="K26">
        <v>109</v>
      </c>
      <c r="L26">
        <v>18.28</v>
      </c>
      <c r="M26">
        <v>178.7</v>
      </c>
      <c r="N26">
        <v>90</v>
      </c>
      <c r="O26">
        <v>8.0399999999999991</v>
      </c>
      <c r="P26">
        <v>11.1</v>
      </c>
      <c r="Q26">
        <v>1</v>
      </c>
      <c r="R26">
        <v>3</v>
      </c>
      <c r="S26">
        <v>1</v>
      </c>
      <c r="T26" t="s">
        <v>22</v>
      </c>
    </row>
    <row r="27" spans="1:20" x14ac:dyDescent="0.2">
      <c r="A27" t="s">
        <v>46</v>
      </c>
      <c r="B27">
        <v>75</v>
      </c>
      <c r="C27" t="s">
        <v>28</v>
      </c>
      <c r="D27" t="s">
        <v>22</v>
      </c>
      <c r="E27" t="s">
        <v>22</v>
      </c>
      <c r="F27">
        <v>0</v>
      </c>
      <c r="G27">
        <v>226.1</v>
      </c>
      <c r="H27">
        <v>105</v>
      </c>
      <c r="I27">
        <v>38.44</v>
      </c>
      <c r="J27">
        <v>201.5</v>
      </c>
      <c r="K27">
        <v>107</v>
      </c>
      <c r="L27">
        <v>17.13</v>
      </c>
      <c r="M27">
        <v>246.2</v>
      </c>
      <c r="N27">
        <v>98</v>
      </c>
      <c r="O27">
        <v>11.08</v>
      </c>
      <c r="P27">
        <v>10.3</v>
      </c>
      <c r="Q27">
        <v>5</v>
      </c>
      <c r="R27">
        <v>2.78</v>
      </c>
      <c r="S27">
        <v>1</v>
      </c>
      <c r="T27" t="s">
        <v>22</v>
      </c>
    </row>
    <row r="28" spans="1:20" x14ac:dyDescent="0.2">
      <c r="A28" t="s">
        <v>42</v>
      </c>
      <c r="B28">
        <v>12</v>
      </c>
      <c r="C28" t="s">
        <v>25</v>
      </c>
      <c r="D28" t="s">
        <v>22</v>
      </c>
      <c r="E28" t="s">
        <v>22</v>
      </c>
      <c r="F28">
        <v>0</v>
      </c>
      <c r="G28">
        <v>249.6</v>
      </c>
      <c r="H28">
        <v>118</v>
      </c>
      <c r="I28">
        <v>42.43</v>
      </c>
      <c r="J28">
        <v>252.4</v>
      </c>
      <c r="K28">
        <v>119</v>
      </c>
      <c r="L28">
        <v>21.45</v>
      </c>
      <c r="M28">
        <v>280.2</v>
      </c>
      <c r="N28">
        <v>90</v>
      </c>
      <c r="O28">
        <v>12.61</v>
      </c>
      <c r="P28">
        <v>11.8</v>
      </c>
      <c r="Q28">
        <v>3</v>
      </c>
      <c r="R28">
        <v>3.19</v>
      </c>
      <c r="S28">
        <v>1</v>
      </c>
      <c r="T28" t="s">
        <v>23</v>
      </c>
    </row>
    <row r="29" spans="1:20" x14ac:dyDescent="0.2">
      <c r="A29" t="s">
        <v>26</v>
      </c>
      <c r="B29">
        <v>57</v>
      </c>
      <c r="C29" t="s">
        <v>25</v>
      </c>
      <c r="D29" t="s">
        <v>22</v>
      </c>
      <c r="E29" t="s">
        <v>23</v>
      </c>
      <c r="F29">
        <v>25</v>
      </c>
      <c r="G29">
        <v>176.8</v>
      </c>
      <c r="H29">
        <v>94</v>
      </c>
      <c r="I29">
        <v>30.06</v>
      </c>
      <c r="J29">
        <v>195</v>
      </c>
      <c r="K29">
        <v>75</v>
      </c>
      <c r="L29">
        <v>16.579999999999998</v>
      </c>
      <c r="M29">
        <v>213.5</v>
      </c>
      <c r="N29">
        <v>116</v>
      </c>
      <c r="O29">
        <v>9.61</v>
      </c>
      <c r="P29">
        <v>8.3000000000000007</v>
      </c>
      <c r="Q29">
        <v>4</v>
      </c>
      <c r="R29">
        <v>2.2400000000000002</v>
      </c>
      <c r="S29">
        <v>0</v>
      </c>
      <c r="T29" t="s">
        <v>22</v>
      </c>
    </row>
    <row r="30" spans="1:20" x14ac:dyDescent="0.2">
      <c r="A30" t="s">
        <v>47</v>
      </c>
      <c r="B30">
        <v>36</v>
      </c>
      <c r="C30" t="s">
        <v>25</v>
      </c>
      <c r="D30" t="s">
        <v>22</v>
      </c>
      <c r="E30" t="s">
        <v>23</v>
      </c>
      <c r="F30">
        <v>30</v>
      </c>
      <c r="G30">
        <v>146.30000000000001</v>
      </c>
      <c r="H30">
        <v>128</v>
      </c>
      <c r="I30">
        <v>24.87</v>
      </c>
      <c r="J30">
        <v>162.5</v>
      </c>
      <c r="K30">
        <v>80</v>
      </c>
      <c r="L30">
        <v>13.81</v>
      </c>
      <c r="M30">
        <v>129.30000000000001</v>
      </c>
      <c r="N30">
        <v>109</v>
      </c>
      <c r="O30">
        <v>5.82</v>
      </c>
      <c r="P30">
        <v>14.5</v>
      </c>
      <c r="Q30">
        <v>6</v>
      </c>
      <c r="R30">
        <v>3.92</v>
      </c>
      <c r="S30">
        <v>0</v>
      </c>
      <c r="T30" t="s">
        <v>22</v>
      </c>
    </row>
    <row r="31" spans="1:20" x14ac:dyDescent="0.2">
      <c r="A31" t="s">
        <v>27</v>
      </c>
      <c r="B31">
        <v>78</v>
      </c>
      <c r="C31" t="s">
        <v>21</v>
      </c>
      <c r="D31" t="s">
        <v>22</v>
      </c>
      <c r="E31" t="s">
        <v>22</v>
      </c>
      <c r="F31">
        <v>0</v>
      </c>
      <c r="G31">
        <v>130.80000000000001</v>
      </c>
      <c r="H31">
        <v>64</v>
      </c>
      <c r="I31">
        <v>22.24</v>
      </c>
      <c r="J31">
        <v>223.7</v>
      </c>
      <c r="K31">
        <v>116</v>
      </c>
      <c r="L31">
        <v>19.010000000000002</v>
      </c>
      <c r="M31">
        <v>227.8</v>
      </c>
      <c r="N31">
        <v>108</v>
      </c>
      <c r="O31">
        <v>10.25</v>
      </c>
      <c r="P31">
        <v>10</v>
      </c>
      <c r="Q31">
        <v>5</v>
      </c>
      <c r="R31">
        <v>2.7</v>
      </c>
      <c r="S31">
        <v>1</v>
      </c>
      <c r="T31" t="s">
        <v>22</v>
      </c>
    </row>
    <row r="32" spans="1:20" x14ac:dyDescent="0.2">
      <c r="A32" t="s">
        <v>47</v>
      </c>
      <c r="B32">
        <v>136</v>
      </c>
      <c r="C32" t="s">
        <v>21</v>
      </c>
      <c r="D32" t="s">
        <v>23</v>
      </c>
      <c r="E32" t="s">
        <v>23</v>
      </c>
      <c r="F32">
        <v>33</v>
      </c>
      <c r="G32">
        <v>203.9</v>
      </c>
      <c r="H32">
        <v>106</v>
      </c>
      <c r="I32">
        <v>34.659999999999997</v>
      </c>
      <c r="J32">
        <v>187.6</v>
      </c>
      <c r="K32">
        <v>99</v>
      </c>
      <c r="L32">
        <v>15.95</v>
      </c>
      <c r="M32">
        <v>101.7</v>
      </c>
      <c r="N32">
        <v>107</v>
      </c>
      <c r="O32">
        <v>4.58</v>
      </c>
      <c r="P32">
        <v>10.5</v>
      </c>
      <c r="Q32">
        <v>6</v>
      </c>
      <c r="R32">
        <v>2.84</v>
      </c>
      <c r="S32">
        <v>3</v>
      </c>
      <c r="T32" t="s">
        <v>22</v>
      </c>
    </row>
    <row r="33" spans="1:20" x14ac:dyDescent="0.2">
      <c r="A33" t="s">
        <v>48</v>
      </c>
      <c r="B33">
        <v>98</v>
      </c>
      <c r="C33" t="s">
        <v>25</v>
      </c>
      <c r="D33" t="s">
        <v>22</v>
      </c>
      <c r="E33" t="s">
        <v>22</v>
      </c>
      <c r="F33">
        <v>0</v>
      </c>
      <c r="G33">
        <v>126.3</v>
      </c>
      <c r="H33">
        <v>102</v>
      </c>
      <c r="I33">
        <v>21.47</v>
      </c>
      <c r="J33">
        <v>166.8</v>
      </c>
      <c r="K33">
        <v>85</v>
      </c>
      <c r="L33">
        <v>14.18</v>
      </c>
      <c r="M33">
        <v>187.8</v>
      </c>
      <c r="N33">
        <v>135</v>
      </c>
      <c r="O33">
        <v>8.4499999999999993</v>
      </c>
      <c r="P33">
        <v>9.4</v>
      </c>
      <c r="Q33">
        <v>2</v>
      </c>
      <c r="R33">
        <v>2.54</v>
      </c>
      <c r="S33">
        <v>3</v>
      </c>
      <c r="T33" t="s">
        <v>22</v>
      </c>
    </row>
    <row r="34" spans="1:20" x14ac:dyDescent="0.2">
      <c r="A34" t="s">
        <v>49</v>
      </c>
      <c r="B34">
        <v>135</v>
      </c>
      <c r="C34" t="s">
        <v>25</v>
      </c>
      <c r="D34" t="s">
        <v>23</v>
      </c>
      <c r="E34" t="s">
        <v>23</v>
      </c>
      <c r="F34">
        <v>41</v>
      </c>
      <c r="G34">
        <v>173.1</v>
      </c>
      <c r="H34">
        <v>85</v>
      </c>
      <c r="I34">
        <v>29.43</v>
      </c>
      <c r="J34">
        <v>203.9</v>
      </c>
      <c r="K34">
        <v>107</v>
      </c>
      <c r="L34">
        <v>17.329999999999998</v>
      </c>
      <c r="M34">
        <v>122.2</v>
      </c>
      <c r="N34">
        <v>78</v>
      </c>
      <c r="O34">
        <v>5.5</v>
      </c>
      <c r="P34">
        <v>14.6</v>
      </c>
      <c r="Q34">
        <v>15</v>
      </c>
      <c r="R34">
        <v>3.94</v>
      </c>
      <c r="S34">
        <v>0</v>
      </c>
      <c r="T34" t="s">
        <v>23</v>
      </c>
    </row>
    <row r="35" spans="1:20" x14ac:dyDescent="0.2">
      <c r="A35" t="s">
        <v>50</v>
      </c>
      <c r="B35">
        <v>34</v>
      </c>
      <c r="C35" t="s">
        <v>28</v>
      </c>
      <c r="D35" t="s">
        <v>22</v>
      </c>
      <c r="E35" t="s">
        <v>22</v>
      </c>
      <c r="F35">
        <v>0</v>
      </c>
      <c r="G35">
        <v>124.8</v>
      </c>
      <c r="H35">
        <v>82</v>
      </c>
      <c r="I35">
        <v>21.22</v>
      </c>
      <c r="J35">
        <v>282.2</v>
      </c>
      <c r="K35">
        <v>98</v>
      </c>
      <c r="L35">
        <v>23.99</v>
      </c>
      <c r="M35">
        <v>311.5</v>
      </c>
      <c r="N35">
        <v>78</v>
      </c>
      <c r="O35">
        <v>14.02</v>
      </c>
      <c r="P35">
        <v>10</v>
      </c>
      <c r="Q35">
        <v>4</v>
      </c>
      <c r="R35">
        <v>2.7</v>
      </c>
      <c r="S35">
        <v>2</v>
      </c>
      <c r="T35" t="s">
        <v>22</v>
      </c>
    </row>
    <row r="36" spans="1:20" x14ac:dyDescent="0.2">
      <c r="A36" t="s">
        <v>37</v>
      </c>
      <c r="B36">
        <v>160</v>
      </c>
      <c r="C36" t="s">
        <v>21</v>
      </c>
      <c r="D36" t="s">
        <v>22</v>
      </c>
      <c r="E36" t="s">
        <v>22</v>
      </c>
      <c r="F36">
        <v>0</v>
      </c>
      <c r="G36">
        <v>85.8</v>
      </c>
      <c r="H36">
        <v>77</v>
      </c>
      <c r="I36">
        <v>14.59</v>
      </c>
      <c r="J36">
        <v>165.3</v>
      </c>
      <c r="K36">
        <v>110</v>
      </c>
      <c r="L36">
        <v>14.05</v>
      </c>
      <c r="M36">
        <v>178.5</v>
      </c>
      <c r="N36">
        <v>92</v>
      </c>
      <c r="O36">
        <v>8.0299999999999994</v>
      </c>
      <c r="P36">
        <v>9.1999999999999993</v>
      </c>
      <c r="Q36">
        <v>4</v>
      </c>
      <c r="R36">
        <v>2.48</v>
      </c>
      <c r="S36">
        <v>3</v>
      </c>
      <c r="T36" t="s">
        <v>22</v>
      </c>
    </row>
    <row r="37" spans="1:20" x14ac:dyDescent="0.2">
      <c r="A37" t="s">
        <v>51</v>
      </c>
      <c r="B37">
        <v>64</v>
      </c>
      <c r="C37" t="s">
        <v>28</v>
      </c>
      <c r="D37" t="s">
        <v>22</v>
      </c>
      <c r="E37" t="s">
        <v>22</v>
      </c>
      <c r="F37">
        <v>0</v>
      </c>
      <c r="G37">
        <v>154</v>
      </c>
      <c r="H37">
        <v>67</v>
      </c>
      <c r="I37">
        <v>26.18</v>
      </c>
      <c r="J37">
        <v>225.8</v>
      </c>
      <c r="K37">
        <v>118</v>
      </c>
      <c r="L37">
        <v>19.190000000000001</v>
      </c>
      <c r="M37">
        <v>265.3</v>
      </c>
      <c r="N37">
        <v>86</v>
      </c>
      <c r="O37">
        <v>11.94</v>
      </c>
      <c r="P37">
        <v>3.5</v>
      </c>
      <c r="Q37">
        <v>3</v>
      </c>
      <c r="R37">
        <v>0.95</v>
      </c>
      <c r="S37">
        <v>1</v>
      </c>
      <c r="T37" t="s">
        <v>22</v>
      </c>
    </row>
    <row r="38" spans="1:20" x14ac:dyDescent="0.2">
      <c r="A38" t="s">
        <v>52</v>
      </c>
      <c r="B38">
        <v>59</v>
      </c>
      <c r="C38" t="s">
        <v>25</v>
      </c>
      <c r="D38" t="s">
        <v>22</v>
      </c>
      <c r="E38" t="s">
        <v>23</v>
      </c>
      <c r="F38">
        <v>28</v>
      </c>
      <c r="G38">
        <v>120.9</v>
      </c>
      <c r="H38">
        <v>97</v>
      </c>
      <c r="I38">
        <v>20.55</v>
      </c>
      <c r="J38">
        <v>213</v>
      </c>
      <c r="K38">
        <v>92</v>
      </c>
      <c r="L38">
        <v>18.11</v>
      </c>
      <c r="M38">
        <v>163.1</v>
      </c>
      <c r="N38">
        <v>116</v>
      </c>
      <c r="O38">
        <v>7.34</v>
      </c>
      <c r="P38">
        <v>8.5</v>
      </c>
      <c r="Q38">
        <v>5</v>
      </c>
      <c r="R38">
        <v>2.2999999999999998</v>
      </c>
      <c r="S38">
        <v>2</v>
      </c>
      <c r="T38" t="s">
        <v>22</v>
      </c>
    </row>
    <row r="39" spans="1:20" x14ac:dyDescent="0.2">
      <c r="A39" t="s">
        <v>53</v>
      </c>
      <c r="B39">
        <v>65</v>
      </c>
      <c r="C39" t="s">
        <v>21</v>
      </c>
      <c r="D39" t="s">
        <v>22</v>
      </c>
      <c r="E39" t="s">
        <v>22</v>
      </c>
      <c r="F39">
        <v>0</v>
      </c>
      <c r="G39">
        <v>211.3</v>
      </c>
      <c r="H39">
        <v>120</v>
      </c>
      <c r="I39">
        <v>35.92</v>
      </c>
      <c r="J39">
        <v>162.6</v>
      </c>
      <c r="K39">
        <v>122</v>
      </c>
      <c r="L39">
        <v>13.82</v>
      </c>
      <c r="M39">
        <v>134.69999999999999</v>
      </c>
      <c r="N39">
        <v>118</v>
      </c>
      <c r="O39">
        <v>6.06</v>
      </c>
      <c r="P39">
        <v>13.2</v>
      </c>
      <c r="Q39">
        <v>5</v>
      </c>
      <c r="R39">
        <v>3.56</v>
      </c>
      <c r="S39">
        <v>3</v>
      </c>
      <c r="T39" t="s">
        <v>22</v>
      </c>
    </row>
    <row r="40" spans="1:20" x14ac:dyDescent="0.2">
      <c r="A40" t="s">
        <v>54</v>
      </c>
      <c r="B40">
        <v>142</v>
      </c>
      <c r="C40" t="s">
        <v>25</v>
      </c>
      <c r="D40" t="s">
        <v>22</v>
      </c>
      <c r="E40" t="s">
        <v>22</v>
      </c>
      <c r="F40">
        <v>0</v>
      </c>
      <c r="G40">
        <v>187</v>
      </c>
      <c r="H40">
        <v>133</v>
      </c>
      <c r="I40">
        <v>31.79</v>
      </c>
      <c r="J40">
        <v>134.6</v>
      </c>
      <c r="K40">
        <v>74</v>
      </c>
      <c r="L40">
        <v>11.44</v>
      </c>
      <c r="M40">
        <v>242.2</v>
      </c>
      <c r="N40">
        <v>127</v>
      </c>
      <c r="O40">
        <v>10.9</v>
      </c>
      <c r="P40">
        <v>7.4</v>
      </c>
      <c r="Q40">
        <v>5</v>
      </c>
      <c r="R40">
        <v>2</v>
      </c>
      <c r="S40">
        <v>2</v>
      </c>
      <c r="T40" t="s">
        <v>22</v>
      </c>
    </row>
    <row r="41" spans="1:20" x14ac:dyDescent="0.2">
      <c r="A41" t="s">
        <v>44</v>
      </c>
      <c r="B41">
        <v>97</v>
      </c>
      <c r="C41" t="s">
        <v>21</v>
      </c>
      <c r="D41" t="s">
        <v>22</v>
      </c>
      <c r="E41" t="s">
        <v>23</v>
      </c>
      <c r="F41">
        <v>24</v>
      </c>
      <c r="G41">
        <v>133.19999999999999</v>
      </c>
      <c r="H41">
        <v>135</v>
      </c>
      <c r="I41">
        <v>22.64</v>
      </c>
      <c r="J41">
        <v>217.2</v>
      </c>
      <c r="K41">
        <v>58</v>
      </c>
      <c r="L41">
        <v>18.46</v>
      </c>
      <c r="M41">
        <v>70.599999999999994</v>
      </c>
      <c r="N41">
        <v>79</v>
      </c>
      <c r="O41">
        <v>3.18</v>
      </c>
      <c r="P41">
        <v>11</v>
      </c>
      <c r="Q41">
        <v>3</v>
      </c>
      <c r="R41">
        <v>2.97</v>
      </c>
      <c r="S41">
        <v>1</v>
      </c>
      <c r="T41" t="s">
        <v>22</v>
      </c>
    </row>
    <row r="42" spans="1:20" x14ac:dyDescent="0.2">
      <c r="A42" t="s">
        <v>34</v>
      </c>
      <c r="B42">
        <v>52</v>
      </c>
      <c r="C42" t="s">
        <v>25</v>
      </c>
      <c r="D42" t="s">
        <v>22</v>
      </c>
      <c r="E42" t="s">
        <v>22</v>
      </c>
      <c r="F42">
        <v>0</v>
      </c>
      <c r="G42">
        <v>191.9</v>
      </c>
      <c r="H42">
        <v>108</v>
      </c>
      <c r="I42">
        <v>32.619999999999997</v>
      </c>
      <c r="J42">
        <v>269.8</v>
      </c>
      <c r="K42">
        <v>96</v>
      </c>
      <c r="L42">
        <v>22.93</v>
      </c>
      <c r="M42">
        <v>236.8</v>
      </c>
      <c r="N42">
        <v>87</v>
      </c>
      <c r="O42">
        <v>10.66</v>
      </c>
      <c r="P42">
        <v>7.8</v>
      </c>
      <c r="Q42">
        <v>5</v>
      </c>
      <c r="R42">
        <v>2.11</v>
      </c>
      <c r="S42">
        <v>3</v>
      </c>
      <c r="T42" t="s">
        <v>22</v>
      </c>
    </row>
    <row r="43" spans="1:20" x14ac:dyDescent="0.2">
      <c r="A43" t="s">
        <v>32</v>
      </c>
      <c r="B43">
        <v>60</v>
      </c>
      <c r="C43" t="s">
        <v>25</v>
      </c>
      <c r="D43" t="s">
        <v>22</v>
      </c>
      <c r="E43" t="s">
        <v>22</v>
      </c>
      <c r="F43">
        <v>0</v>
      </c>
      <c r="G43">
        <v>220.6</v>
      </c>
      <c r="H43">
        <v>57</v>
      </c>
      <c r="I43">
        <v>37.5</v>
      </c>
      <c r="J43">
        <v>211.1</v>
      </c>
      <c r="K43">
        <v>115</v>
      </c>
      <c r="L43">
        <v>17.940000000000001</v>
      </c>
      <c r="M43">
        <v>249</v>
      </c>
      <c r="N43">
        <v>129</v>
      </c>
      <c r="O43">
        <v>11.21</v>
      </c>
      <c r="P43">
        <v>6.8</v>
      </c>
      <c r="Q43">
        <v>3</v>
      </c>
      <c r="R43">
        <v>1.84</v>
      </c>
      <c r="S43">
        <v>1</v>
      </c>
      <c r="T43" t="s">
        <v>22</v>
      </c>
    </row>
    <row r="44" spans="1:20" x14ac:dyDescent="0.2">
      <c r="A44" t="s">
        <v>38</v>
      </c>
      <c r="B44">
        <v>10</v>
      </c>
      <c r="C44" t="s">
        <v>25</v>
      </c>
      <c r="D44" t="s">
        <v>22</v>
      </c>
      <c r="E44" t="s">
        <v>22</v>
      </c>
      <c r="F44">
        <v>0</v>
      </c>
      <c r="G44">
        <v>186.1</v>
      </c>
      <c r="H44">
        <v>112</v>
      </c>
      <c r="I44">
        <v>31.64</v>
      </c>
      <c r="J44">
        <v>190.2</v>
      </c>
      <c r="K44">
        <v>66</v>
      </c>
      <c r="L44">
        <v>16.170000000000002</v>
      </c>
      <c r="M44">
        <v>282.8</v>
      </c>
      <c r="N44">
        <v>57</v>
      </c>
      <c r="O44">
        <v>12.73</v>
      </c>
      <c r="P44">
        <v>11.4</v>
      </c>
      <c r="Q44">
        <v>6</v>
      </c>
      <c r="R44">
        <v>3.08</v>
      </c>
      <c r="S44">
        <v>2</v>
      </c>
      <c r="T44" t="s">
        <v>22</v>
      </c>
    </row>
    <row r="45" spans="1:20" x14ac:dyDescent="0.2">
      <c r="A45" t="s">
        <v>55</v>
      </c>
      <c r="B45">
        <v>96</v>
      </c>
      <c r="C45" t="s">
        <v>21</v>
      </c>
      <c r="D45" t="s">
        <v>22</v>
      </c>
      <c r="E45" t="s">
        <v>22</v>
      </c>
      <c r="F45">
        <v>0</v>
      </c>
      <c r="G45">
        <v>160.19999999999999</v>
      </c>
      <c r="H45">
        <v>117</v>
      </c>
      <c r="I45">
        <v>27.23</v>
      </c>
      <c r="J45">
        <v>267.5</v>
      </c>
      <c r="K45">
        <v>67</v>
      </c>
      <c r="L45">
        <v>22.74</v>
      </c>
      <c r="M45">
        <v>228.5</v>
      </c>
      <c r="N45">
        <v>68</v>
      </c>
      <c r="O45">
        <v>10.28</v>
      </c>
      <c r="P45">
        <v>9.3000000000000007</v>
      </c>
      <c r="Q45">
        <v>5</v>
      </c>
      <c r="R45">
        <v>2.5099999999999998</v>
      </c>
      <c r="S45">
        <v>2</v>
      </c>
      <c r="T45" t="s">
        <v>22</v>
      </c>
    </row>
    <row r="46" spans="1:20" x14ac:dyDescent="0.2">
      <c r="A46" t="s">
        <v>32</v>
      </c>
      <c r="B46">
        <v>81</v>
      </c>
      <c r="C46" t="s">
        <v>25</v>
      </c>
      <c r="D46" t="s">
        <v>22</v>
      </c>
      <c r="E46" t="s">
        <v>22</v>
      </c>
      <c r="F46">
        <v>0</v>
      </c>
      <c r="G46">
        <v>175.5</v>
      </c>
      <c r="H46">
        <v>67</v>
      </c>
      <c r="I46">
        <v>29.84</v>
      </c>
      <c r="J46">
        <v>249.3</v>
      </c>
      <c r="K46">
        <v>85</v>
      </c>
      <c r="L46">
        <v>21.19</v>
      </c>
      <c r="M46">
        <v>270.2</v>
      </c>
      <c r="N46">
        <v>98</v>
      </c>
      <c r="O46">
        <v>12.16</v>
      </c>
      <c r="P46">
        <v>10.199999999999999</v>
      </c>
      <c r="Q46">
        <v>3</v>
      </c>
      <c r="R46">
        <v>2.75</v>
      </c>
      <c r="S46">
        <v>1</v>
      </c>
      <c r="T46" t="s">
        <v>22</v>
      </c>
    </row>
    <row r="47" spans="1:20" x14ac:dyDescent="0.2">
      <c r="A47" t="s">
        <v>41</v>
      </c>
      <c r="B47">
        <v>141</v>
      </c>
      <c r="C47" t="s">
        <v>21</v>
      </c>
      <c r="D47" t="s">
        <v>22</v>
      </c>
      <c r="E47" t="s">
        <v>22</v>
      </c>
      <c r="F47">
        <v>0</v>
      </c>
      <c r="G47">
        <v>126.9</v>
      </c>
      <c r="H47">
        <v>98</v>
      </c>
      <c r="I47">
        <v>21.57</v>
      </c>
      <c r="J47">
        <v>180</v>
      </c>
      <c r="K47">
        <v>62</v>
      </c>
      <c r="L47">
        <v>15.3</v>
      </c>
      <c r="M47">
        <v>140.80000000000001</v>
      </c>
      <c r="N47">
        <v>128</v>
      </c>
      <c r="O47">
        <v>6.34</v>
      </c>
      <c r="P47">
        <v>8</v>
      </c>
      <c r="Q47">
        <v>2</v>
      </c>
      <c r="R47">
        <v>2.16</v>
      </c>
      <c r="S47">
        <v>1</v>
      </c>
      <c r="T47" t="s">
        <v>22</v>
      </c>
    </row>
    <row r="48" spans="1:20" x14ac:dyDescent="0.2">
      <c r="A48" t="s">
        <v>41</v>
      </c>
      <c r="B48">
        <v>121</v>
      </c>
      <c r="C48" t="s">
        <v>25</v>
      </c>
      <c r="D48" t="s">
        <v>22</v>
      </c>
      <c r="E48" t="s">
        <v>23</v>
      </c>
      <c r="F48">
        <v>30</v>
      </c>
      <c r="G48">
        <v>198.4</v>
      </c>
      <c r="H48">
        <v>129</v>
      </c>
      <c r="I48">
        <v>33.729999999999997</v>
      </c>
      <c r="J48">
        <v>75.3</v>
      </c>
      <c r="K48">
        <v>77</v>
      </c>
      <c r="L48">
        <v>6.4</v>
      </c>
      <c r="M48">
        <v>181.2</v>
      </c>
      <c r="N48">
        <v>77</v>
      </c>
      <c r="O48">
        <v>8.15</v>
      </c>
      <c r="P48">
        <v>5.8</v>
      </c>
      <c r="Q48">
        <v>3</v>
      </c>
      <c r="R48">
        <v>1.57</v>
      </c>
      <c r="S48">
        <v>3</v>
      </c>
      <c r="T48" t="s">
        <v>23</v>
      </c>
    </row>
    <row r="49" spans="1:20" x14ac:dyDescent="0.2">
      <c r="A49" t="s">
        <v>26</v>
      </c>
      <c r="B49">
        <v>125</v>
      </c>
      <c r="C49" t="s">
        <v>25</v>
      </c>
      <c r="D49" t="s">
        <v>22</v>
      </c>
      <c r="E49" t="s">
        <v>22</v>
      </c>
      <c r="F49">
        <v>0</v>
      </c>
      <c r="G49">
        <v>229.3</v>
      </c>
      <c r="H49">
        <v>103</v>
      </c>
      <c r="I49">
        <v>38.979999999999997</v>
      </c>
      <c r="J49">
        <v>177.4</v>
      </c>
      <c r="K49">
        <v>126</v>
      </c>
      <c r="L49">
        <v>15.08</v>
      </c>
      <c r="M49">
        <v>189.3</v>
      </c>
      <c r="N49">
        <v>95</v>
      </c>
      <c r="O49">
        <v>8.52</v>
      </c>
      <c r="P49">
        <v>12</v>
      </c>
      <c r="Q49">
        <v>8</v>
      </c>
      <c r="R49">
        <v>3.24</v>
      </c>
      <c r="S49">
        <v>1</v>
      </c>
      <c r="T49" t="s">
        <v>22</v>
      </c>
    </row>
    <row r="50" spans="1:20" x14ac:dyDescent="0.2">
      <c r="A50" t="s">
        <v>37</v>
      </c>
      <c r="B50">
        <v>174</v>
      </c>
      <c r="C50" t="s">
        <v>25</v>
      </c>
      <c r="D50" t="s">
        <v>22</v>
      </c>
      <c r="E50" t="s">
        <v>22</v>
      </c>
      <c r="F50">
        <v>0</v>
      </c>
      <c r="G50">
        <v>192.1</v>
      </c>
      <c r="H50">
        <v>97</v>
      </c>
      <c r="I50">
        <v>32.659999999999997</v>
      </c>
      <c r="J50">
        <v>169.9</v>
      </c>
      <c r="K50">
        <v>94</v>
      </c>
      <c r="L50">
        <v>14.44</v>
      </c>
      <c r="M50">
        <v>166.6</v>
      </c>
      <c r="N50">
        <v>54</v>
      </c>
      <c r="O50">
        <v>7.5</v>
      </c>
      <c r="P50">
        <v>11.4</v>
      </c>
      <c r="Q50">
        <v>4</v>
      </c>
      <c r="R50">
        <v>3.08</v>
      </c>
      <c r="S50">
        <v>1</v>
      </c>
      <c r="T50" t="s">
        <v>22</v>
      </c>
    </row>
    <row r="51" spans="1:20" x14ac:dyDescent="0.2">
      <c r="A51" t="s">
        <v>56</v>
      </c>
      <c r="B51">
        <v>116</v>
      </c>
      <c r="C51" t="s">
        <v>21</v>
      </c>
      <c r="D51" t="s">
        <v>22</v>
      </c>
      <c r="E51" t="s">
        <v>23</v>
      </c>
      <c r="F51">
        <v>34</v>
      </c>
      <c r="G51">
        <v>268.60000000000002</v>
      </c>
      <c r="H51">
        <v>83</v>
      </c>
      <c r="I51">
        <v>45.66</v>
      </c>
      <c r="J51">
        <v>178.2</v>
      </c>
      <c r="K51">
        <v>142</v>
      </c>
      <c r="L51">
        <v>15.15</v>
      </c>
      <c r="M51">
        <v>166.3</v>
      </c>
      <c r="N51">
        <v>106</v>
      </c>
      <c r="O51">
        <v>7.48</v>
      </c>
      <c r="P51">
        <v>11.6</v>
      </c>
      <c r="Q51">
        <v>3</v>
      </c>
      <c r="R51">
        <v>3.13</v>
      </c>
      <c r="S51">
        <v>2</v>
      </c>
      <c r="T51" t="s">
        <v>22</v>
      </c>
    </row>
    <row r="52" spans="1:20" x14ac:dyDescent="0.2">
      <c r="A52" t="s">
        <v>57</v>
      </c>
      <c r="B52">
        <v>149</v>
      </c>
      <c r="C52" t="s">
        <v>25</v>
      </c>
      <c r="D52" t="s">
        <v>22</v>
      </c>
      <c r="E52" t="s">
        <v>23</v>
      </c>
      <c r="F52">
        <v>28</v>
      </c>
      <c r="G52">
        <v>180.7</v>
      </c>
      <c r="H52">
        <v>92</v>
      </c>
      <c r="I52">
        <v>30.72</v>
      </c>
      <c r="J52">
        <v>187.8</v>
      </c>
      <c r="K52">
        <v>64</v>
      </c>
      <c r="L52">
        <v>15.96</v>
      </c>
      <c r="M52">
        <v>265.5</v>
      </c>
      <c r="N52">
        <v>53</v>
      </c>
      <c r="O52">
        <v>11.95</v>
      </c>
      <c r="P52">
        <v>12.6</v>
      </c>
      <c r="Q52">
        <v>3</v>
      </c>
      <c r="R52">
        <v>3.4</v>
      </c>
      <c r="S52">
        <v>3</v>
      </c>
      <c r="T52" t="s">
        <v>22</v>
      </c>
    </row>
    <row r="53" spans="1:20" x14ac:dyDescent="0.2">
      <c r="A53" t="s">
        <v>58</v>
      </c>
      <c r="B53">
        <v>38</v>
      </c>
      <c r="C53" t="s">
        <v>25</v>
      </c>
      <c r="D53" t="s">
        <v>22</v>
      </c>
      <c r="E53" t="s">
        <v>22</v>
      </c>
      <c r="F53">
        <v>0</v>
      </c>
      <c r="G53">
        <v>131.19999999999999</v>
      </c>
      <c r="H53">
        <v>98</v>
      </c>
      <c r="I53">
        <v>22.3</v>
      </c>
      <c r="J53">
        <v>162.9</v>
      </c>
      <c r="K53">
        <v>97</v>
      </c>
      <c r="L53">
        <v>13.85</v>
      </c>
      <c r="M53">
        <v>159</v>
      </c>
      <c r="N53">
        <v>106</v>
      </c>
      <c r="O53">
        <v>7.15</v>
      </c>
      <c r="P53">
        <v>8.1999999999999993</v>
      </c>
      <c r="Q53">
        <v>6</v>
      </c>
      <c r="R53">
        <v>2.21</v>
      </c>
      <c r="S53">
        <v>2</v>
      </c>
      <c r="T53" t="s">
        <v>22</v>
      </c>
    </row>
    <row r="54" spans="1:20" x14ac:dyDescent="0.2">
      <c r="A54" t="s">
        <v>59</v>
      </c>
      <c r="B54">
        <v>40</v>
      </c>
      <c r="C54" t="s">
        <v>21</v>
      </c>
      <c r="D54" t="s">
        <v>22</v>
      </c>
      <c r="E54" t="s">
        <v>23</v>
      </c>
      <c r="F54">
        <v>41</v>
      </c>
      <c r="G54">
        <v>148.1</v>
      </c>
      <c r="H54">
        <v>74</v>
      </c>
      <c r="I54">
        <v>25.18</v>
      </c>
      <c r="J54">
        <v>169.5</v>
      </c>
      <c r="K54">
        <v>88</v>
      </c>
      <c r="L54">
        <v>14.41</v>
      </c>
      <c r="M54">
        <v>214.1</v>
      </c>
      <c r="N54">
        <v>102</v>
      </c>
      <c r="O54">
        <v>9.6300000000000008</v>
      </c>
      <c r="P54">
        <v>6.2</v>
      </c>
      <c r="Q54">
        <v>5</v>
      </c>
      <c r="R54">
        <v>1.67</v>
      </c>
      <c r="S54">
        <v>2</v>
      </c>
      <c r="T54" t="s">
        <v>22</v>
      </c>
    </row>
    <row r="55" spans="1:20" x14ac:dyDescent="0.2">
      <c r="A55" t="s">
        <v>44</v>
      </c>
      <c r="B55">
        <v>43</v>
      </c>
      <c r="C55" t="s">
        <v>21</v>
      </c>
      <c r="D55" t="s">
        <v>23</v>
      </c>
      <c r="E55" t="s">
        <v>22</v>
      </c>
      <c r="F55">
        <v>0</v>
      </c>
      <c r="G55">
        <v>251.5</v>
      </c>
      <c r="H55">
        <v>105</v>
      </c>
      <c r="I55">
        <v>42.76</v>
      </c>
      <c r="J55">
        <v>212.8</v>
      </c>
      <c r="K55">
        <v>104</v>
      </c>
      <c r="L55">
        <v>18.09</v>
      </c>
      <c r="M55">
        <v>157.80000000000001</v>
      </c>
      <c r="N55">
        <v>67</v>
      </c>
      <c r="O55">
        <v>7.1</v>
      </c>
      <c r="P55">
        <v>9.3000000000000007</v>
      </c>
      <c r="Q55">
        <v>4</v>
      </c>
      <c r="R55">
        <v>2.5099999999999998</v>
      </c>
      <c r="S55">
        <v>0</v>
      </c>
      <c r="T55" t="s">
        <v>22</v>
      </c>
    </row>
    <row r="56" spans="1:20" x14ac:dyDescent="0.2">
      <c r="A56" t="s">
        <v>60</v>
      </c>
      <c r="B56">
        <v>113</v>
      </c>
      <c r="C56" t="s">
        <v>25</v>
      </c>
      <c r="D56" t="s">
        <v>23</v>
      </c>
      <c r="E56" t="s">
        <v>22</v>
      </c>
      <c r="F56">
        <v>0</v>
      </c>
      <c r="G56">
        <v>125.2</v>
      </c>
      <c r="H56">
        <v>93</v>
      </c>
      <c r="I56">
        <v>21.28</v>
      </c>
      <c r="J56">
        <v>206.4</v>
      </c>
      <c r="K56">
        <v>119</v>
      </c>
      <c r="L56">
        <v>17.54</v>
      </c>
      <c r="M56">
        <v>129.30000000000001</v>
      </c>
      <c r="N56">
        <v>139</v>
      </c>
      <c r="O56">
        <v>5.82</v>
      </c>
      <c r="P56">
        <v>8.3000000000000007</v>
      </c>
      <c r="Q56">
        <v>8</v>
      </c>
      <c r="R56">
        <v>2.2400000000000002</v>
      </c>
      <c r="S56">
        <v>0</v>
      </c>
      <c r="T56" t="s">
        <v>22</v>
      </c>
    </row>
    <row r="57" spans="1:20" x14ac:dyDescent="0.2">
      <c r="A57" t="s">
        <v>55</v>
      </c>
      <c r="B57">
        <v>126</v>
      </c>
      <c r="C57" t="s">
        <v>25</v>
      </c>
      <c r="D57" t="s">
        <v>22</v>
      </c>
      <c r="E57" t="s">
        <v>22</v>
      </c>
      <c r="F57">
        <v>0</v>
      </c>
      <c r="G57">
        <v>211.6</v>
      </c>
      <c r="H57">
        <v>70</v>
      </c>
      <c r="I57">
        <v>35.97</v>
      </c>
      <c r="J57">
        <v>216.9</v>
      </c>
      <c r="K57">
        <v>80</v>
      </c>
      <c r="L57">
        <v>18.440000000000001</v>
      </c>
      <c r="M57">
        <v>153.5</v>
      </c>
      <c r="N57">
        <v>60</v>
      </c>
      <c r="O57">
        <v>6.91</v>
      </c>
      <c r="P57">
        <v>7.8</v>
      </c>
      <c r="Q57">
        <v>1</v>
      </c>
      <c r="R57">
        <v>2.11</v>
      </c>
      <c r="S57">
        <v>1</v>
      </c>
      <c r="T57" t="s">
        <v>22</v>
      </c>
    </row>
    <row r="58" spans="1:20" x14ac:dyDescent="0.2">
      <c r="A58" t="s">
        <v>39</v>
      </c>
      <c r="B58">
        <v>150</v>
      </c>
      <c r="C58" t="s">
        <v>28</v>
      </c>
      <c r="D58" t="s">
        <v>22</v>
      </c>
      <c r="E58" t="s">
        <v>22</v>
      </c>
      <c r="F58">
        <v>0</v>
      </c>
      <c r="G58">
        <v>178.9</v>
      </c>
      <c r="H58">
        <v>101</v>
      </c>
      <c r="I58">
        <v>30.41</v>
      </c>
      <c r="J58">
        <v>169.1</v>
      </c>
      <c r="K58">
        <v>110</v>
      </c>
      <c r="L58">
        <v>14.37</v>
      </c>
      <c r="M58">
        <v>148.6</v>
      </c>
      <c r="N58">
        <v>100</v>
      </c>
      <c r="O58">
        <v>6.69</v>
      </c>
      <c r="P58">
        <v>13.8</v>
      </c>
      <c r="Q58">
        <v>3</v>
      </c>
      <c r="R58">
        <v>3.73</v>
      </c>
      <c r="S58">
        <v>4</v>
      </c>
      <c r="T58" t="s">
        <v>23</v>
      </c>
    </row>
    <row r="59" spans="1:20" x14ac:dyDescent="0.2">
      <c r="A59" t="s">
        <v>24</v>
      </c>
      <c r="B59">
        <v>138</v>
      </c>
      <c r="C59" t="s">
        <v>25</v>
      </c>
      <c r="D59" t="s">
        <v>22</v>
      </c>
      <c r="E59" t="s">
        <v>22</v>
      </c>
      <c r="F59">
        <v>0</v>
      </c>
      <c r="G59">
        <v>241.8</v>
      </c>
      <c r="H59">
        <v>93</v>
      </c>
      <c r="I59">
        <v>41.11</v>
      </c>
      <c r="J59">
        <v>170.5</v>
      </c>
      <c r="K59">
        <v>83</v>
      </c>
      <c r="L59">
        <v>14.49</v>
      </c>
      <c r="M59">
        <v>295.3</v>
      </c>
      <c r="N59">
        <v>104</v>
      </c>
      <c r="O59">
        <v>13.29</v>
      </c>
      <c r="P59">
        <v>11.8</v>
      </c>
      <c r="Q59">
        <v>7</v>
      </c>
      <c r="R59">
        <v>3.19</v>
      </c>
      <c r="S59">
        <v>3</v>
      </c>
      <c r="T59" t="s">
        <v>22</v>
      </c>
    </row>
    <row r="60" spans="1:20" x14ac:dyDescent="0.2">
      <c r="A60" t="s">
        <v>60</v>
      </c>
      <c r="B60">
        <v>162</v>
      </c>
      <c r="C60" t="s">
        <v>28</v>
      </c>
      <c r="D60" t="s">
        <v>22</v>
      </c>
      <c r="E60" t="s">
        <v>23</v>
      </c>
      <c r="F60">
        <v>46</v>
      </c>
      <c r="G60">
        <v>224.9</v>
      </c>
      <c r="H60">
        <v>97</v>
      </c>
      <c r="I60">
        <v>38.229999999999997</v>
      </c>
      <c r="J60">
        <v>188.2</v>
      </c>
      <c r="K60">
        <v>84</v>
      </c>
      <c r="L60">
        <v>16</v>
      </c>
      <c r="M60">
        <v>254.6</v>
      </c>
      <c r="N60">
        <v>61</v>
      </c>
      <c r="O60">
        <v>11.46</v>
      </c>
      <c r="P60">
        <v>12.1</v>
      </c>
      <c r="Q60">
        <v>2</v>
      </c>
      <c r="R60">
        <v>3.27</v>
      </c>
      <c r="S60">
        <v>0</v>
      </c>
      <c r="T60" t="s">
        <v>22</v>
      </c>
    </row>
    <row r="61" spans="1:20" x14ac:dyDescent="0.2">
      <c r="A61" t="s">
        <v>61</v>
      </c>
      <c r="B61">
        <v>147</v>
      </c>
      <c r="C61" t="s">
        <v>28</v>
      </c>
      <c r="D61" t="s">
        <v>22</v>
      </c>
      <c r="E61" t="s">
        <v>22</v>
      </c>
      <c r="F61">
        <v>0</v>
      </c>
      <c r="G61">
        <v>248.6</v>
      </c>
      <c r="H61">
        <v>83</v>
      </c>
      <c r="I61">
        <v>42.26</v>
      </c>
      <c r="J61">
        <v>148.9</v>
      </c>
      <c r="K61">
        <v>85</v>
      </c>
      <c r="L61">
        <v>12.66</v>
      </c>
      <c r="M61">
        <v>172.5</v>
      </c>
      <c r="N61">
        <v>109</v>
      </c>
      <c r="O61">
        <v>7.76</v>
      </c>
      <c r="P61">
        <v>8</v>
      </c>
      <c r="Q61">
        <v>4</v>
      </c>
      <c r="R61">
        <v>2.16</v>
      </c>
      <c r="S61">
        <v>3</v>
      </c>
      <c r="T61" t="s">
        <v>22</v>
      </c>
    </row>
    <row r="62" spans="1:20" x14ac:dyDescent="0.2">
      <c r="A62" t="s">
        <v>62</v>
      </c>
      <c r="B62">
        <v>90</v>
      </c>
      <c r="C62" t="s">
        <v>21</v>
      </c>
      <c r="D62" t="s">
        <v>22</v>
      </c>
      <c r="E62" t="s">
        <v>22</v>
      </c>
      <c r="F62">
        <v>0</v>
      </c>
      <c r="G62">
        <v>203.4</v>
      </c>
      <c r="H62">
        <v>146</v>
      </c>
      <c r="I62">
        <v>34.58</v>
      </c>
      <c r="J62">
        <v>226.7</v>
      </c>
      <c r="K62">
        <v>117</v>
      </c>
      <c r="L62">
        <v>19.27</v>
      </c>
      <c r="M62">
        <v>152.4</v>
      </c>
      <c r="N62">
        <v>105</v>
      </c>
      <c r="O62">
        <v>6.86</v>
      </c>
      <c r="P62">
        <v>7.3</v>
      </c>
      <c r="Q62">
        <v>4</v>
      </c>
      <c r="R62">
        <v>1.97</v>
      </c>
      <c r="S62">
        <v>1</v>
      </c>
      <c r="T62" t="s">
        <v>22</v>
      </c>
    </row>
    <row r="63" spans="1:20" x14ac:dyDescent="0.2">
      <c r="A63" t="s">
        <v>45</v>
      </c>
      <c r="B63">
        <v>85</v>
      </c>
      <c r="C63" t="s">
        <v>21</v>
      </c>
      <c r="D63" t="s">
        <v>22</v>
      </c>
      <c r="E63" t="s">
        <v>22</v>
      </c>
      <c r="F63">
        <v>0</v>
      </c>
      <c r="G63">
        <v>235.8</v>
      </c>
      <c r="H63">
        <v>109</v>
      </c>
      <c r="I63">
        <v>40.090000000000003</v>
      </c>
      <c r="J63">
        <v>157.19999999999999</v>
      </c>
      <c r="K63">
        <v>94</v>
      </c>
      <c r="L63">
        <v>13.36</v>
      </c>
      <c r="M63">
        <v>188.2</v>
      </c>
      <c r="N63">
        <v>99</v>
      </c>
      <c r="O63">
        <v>8.4700000000000006</v>
      </c>
      <c r="P63">
        <v>12</v>
      </c>
      <c r="Q63">
        <v>3</v>
      </c>
      <c r="R63">
        <v>3.24</v>
      </c>
      <c r="S63">
        <v>0</v>
      </c>
      <c r="T63" t="s">
        <v>22</v>
      </c>
    </row>
    <row r="64" spans="1:20" x14ac:dyDescent="0.2">
      <c r="A64" t="s">
        <v>60</v>
      </c>
      <c r="B64">
        <v>50</v>
      </c>
      <c r="C64" t="s">
        <v>21</v>
      </c>
      <c r="D64" t="s">
        <v>22</v>
      </c>
      <c r="E64" t="s">
        <v>22</v>
      </c>
      <c r="F64">
        <v>0</v>
      </c>
      <c r="G64">
        <v>157.1</v>
      </c>
      <c r="H64">
        <v>90</v>
      </c>
      <c r="I64">
        <v>26.71</v>
      </c>
      <c r="J64">
        <v>223.3</v>
      </c>
      <c r="K64">
        <v>72</v>
      </c>
      <c r="L64">
        <v>18.98</v>
      </c>
      <c r="M64">
        <v>181.4</v>
      </c>
      <c r="N64">
        <v>111</v>
      </c>
      <c r="O64">
        <v>8.16</v>
      </c>
      <c r="P64">
        <v>6.1</v>
      </c>
      <c r="Q64">
        <v>2</v>
      </c>
      <c r="R64">
        <v>1.65</v>
      </c>
      <c r="S64">
        <v>1</v>
      </c>
      <c r="T64" t="s">
        <v>22</v>
      </c>
    </row>
    <row r="65" spans="1:20" x14ac:dyDescent="0.2">
      <c r="A65" t="s">
        <v>63</v>
      </c>
      <c r="B65">
        <v>82</v>
      </c>
      <c r="C65" t="s">
        <v>21</v>
      </c>
      <c r="D65" t="s">
        <v>22</v>
      </c>
      <c r="E65" t="s">
        <v>22</v>
      </c>
      <c r="F65">
        <v>0</v>
      </c>
      <c r="G65">
        <v>300.3</v>
      </c>
      <c r="H65">
        <v>109</v>
      </c>
      <c r="I65">
        <v>51.05</v>
      </c>
      <c r="J65">
        <v>181</v>
      </c>
      <c r="K65">
        <v>100</v>
      </c>
      <c r="L65">
        <v>15.39</v>
      </c>
      <c r="M65">
        <v>270.10000000000002</v>
      </c>
      <c r="N65">
        <v>73</v>
      </c>
      <c r="O65">
        <v>12.15</v>
      </c>
      <c r="P65">
        <v>11.7</v>
      </c>
      <c r="Q65">
        <v>4</v>
      </c>
      <c r="R65">
        <v>3.16</v>
      </c>
      <c r="S65">
        <v>0</v>
      </c>
      <c r="T65" t="s">
        <v>23</v>
      </c>
    </row>
    <row r="66" spans="1:20" x14ac:dyDescent="0.2">
      <c r="A66" t="s">
        <v>36</v>
      </c>
      <c r="B66">
        <v>144</v>
      </c>
      <c r="C66" t="s">
        <v>25</v>
      </c>
      <c r="D66" t="s">
        <v>22</v>
      </c>
      <c r="E66" t="s">
        <v>22</v>
      </c>
      <c r="F66">
        <v>0</v>
      </c>
      <c r="G66">
        <v>61.6</v>
      </c>
      <c r="H66">
        <v>117</v>
      </c>
      <c r="I66">
        <v>10.47</v>
      </c>
      <c r="J66">
        <v>77.099999999999994</v>
      </c>
      <c r="K66">
        <v>85</v>
      </c>
      <c r="L66">
        <v>6.55</v>
      </c>
      <c r="M66">
        <v>173</v>
      </c>
      <c r="N66">
        <v>99</v>
      </c>
      <c r="O66">
        <v>7.79</v>
      </c>
      <c r="P66">
        <v>8.1999999999999993</v>
      </c>
      <c r="Q66">
        <v>7</v>
      </c>
      <c r="R66">
        <v>2.21</v>
      </c>
      <c r="S66">
        <v>4</v>
      </c>
      <c r="T66" t="s">
        <v>23</v>
      </c>
    </row>
    <row r="67" spans="1:20" x14ac:dyDescent="0.2">
      <c r="A67" t="s">
        <v>60</v>
      </c>
      <c r="B67">
        <v>46</v>
      </c>
      <c r="C67" t="s">
        <v>21</v>
      </c>
      <c r="D67" t="s">
        <v>22</v>
      </c>
      <c r="E67" t="s">
        <v>22</v>
      </c>
      <c r="F67">
        <v>0</v>
      </c>
      <c r="G67">
        <v>214.1</v>
      </c>
      <c r="H67">
        <v>72</v>
      </c>
      <c r="I67">
        <v>36.4</v>
      </c>
      <c r="J67">
        <v>164.4</v>
      </c>
      <c r="K67">
        <v>104</v>
      </c>
      <c r="L67">
        <v>13.97</v>
      </c>
      <c r="M67">
        <v>177.5</v>
      </c>
      <c r="N67">
        <v>113</v>
      </c>
      <c r="O67">
        <v>7.99</v>
      </c>
      <c r="P67">
        <v>8.1999999999999993</v>
      </c>
      <c r="Q67">
        <v>3</v>
      </c>
      <c r="R67">
        <v>2.21</v>
      </c>
      <c r="S67">
        <v>2</v>
      </c>
      <c r="T67" t="s">
        <v>22</v>
      </c>
    </row>
    <row r="68" spans="1:20" x14ac:dyDescent="0.2">
      <c r="A68" t="s">
        <v>49</v>
      </c>
      <c r="B68">
        <v>70</v>
      </c>
      <c r="C68" t="s">
        <v>25</v>
      </c>
      <c r="D68" t="s">
        <v>22</v>
      </c>
      <c r="E68" t="s">
        <v>22</v>
      </c>
      <c r="F68">
        <v>0</v>
      </c>
      <c r="G68">
        <v>170.2</v>
      </c>
      <c r="H68">
        <v>98</v>
      </c>
      <c r="I68">
        <v>28.93</v>
      </c>
      <c r="J68">
        <v>155.19999999999999</v>
      </c>
      <c r="K68">
        <v>102</v>
      </c>
      <c r="L68">
        <v>13.19</v>
      </c>
      <c r="M68">
        <v>228.6</v>
      </c>
      <c r="N68">
        <v>76</v>
      </c>
      <c r="O68">
        <v>10.29</v>
      </c>
      <c r="P68">
        <v>15</v>
      </c>
      <c r="Q68">
        <v>2</v>
      </c>
      <c r="R68">
        <v>4.05</v>
      </c>
      <c r="S68">
        <v>1</v>
      </c>
      <c r="T68" t="s">
        <v>22</v>
      </c>
    </row>
    <row r="69" spans="1:20" x14ac:dyDescent="0.2">
      <c r="A69" t="s">
        <v>31</v>
      </c>
      <c r="B69">
        <v>144</v>
      </c>
      <c r="C69" t="s">
        <v>21</v>
      </c>
      <c r="D69" t="s">
        <v>22</v>
      </c>
      <c r="E69" t="s">
        <v>22</v>
      </c>
      <c r="F69">
        <v>0</v>
      </c>
      <c r="G69">
        <v>201.1</v>
      </c>
      <c r="H69">
        <v>99</v>
      </c>
      <c r="I69">
        <v>34.19</v>
      </c>
      <c r="J69">
        <v>303.5</v>
      </c>
      <c r="K69">
        <v>74</v>
      </c>
      <c r="L69">
        <v>25.8</v>
      </c>
      <c r="M69">
        <v>224</v>
      </c>
      <c r="N69">
        <v>119</v>
      </c>
      <c r="O69">
        <v>10.08</v>
      </c>
      <c r="P69">
        <v>13.2</v>
      </c>
      <c r="Q69">
        <v>2</v>
      </c>
      <c r="R69">
        <v>3.56</v>
      </c>
      <c r="S69">
        <v>1</v>
      </c>
      <c r="T69" t="s">
        <v>22</v>
      </c>
    </row>
    <row r="70" spans="1:20" x14ac:dyDescent="0.2">
      <c r="A70" t="s">
        <v>52</v>
      </c>
      <c r="B70">
        <v>116</v>
      </c>
      <c r="C70" t="s">
        <v>21</v>
      </c>
      <c r="D70" t="s">
        <v>23</v>
      </c>
      <c r="E70" t="s">
        <v>22</v>
      </c>
      <c r="F70">
        <v>0</v>
      </c>
      <c r="G70">
        <v>215.4</v>
      </c>
      <c r="H70">
        <v>104</v>
      </c>
      <c r="I70">
        <v>36.619999999999997</v>
      </c>
      <c r="J70">
        <v>204.8</v>
      </c>
      <c r="K70">
        <v>79</v>
      </c>
      <c r="L70">
        <v>17.41</v>
      </c>
      <c r="M70">
        <v>278.5</v>
      </c>
      <c r="N70">
        <v>109</v>
      </c>
      <c r="O70">
        <v>12.53</v>
      </c>
      <c r="P70">
        <v>12.6</v>
      </c>
      <c r="Q70">
        <v>5</v>
      </c>
      <c r="R70">
        <v>3.4</v>
      </c>
      <c r="S70">
        <v>3</v>
      </c>
      <c r="T70" t="s">
        <v>22</v>
      </c>
    </row>
    <row r="71" spans="1:20" x14ac:dyDescent="0.2">
      <c r="A71" t="s">
        <v>48</v>
      </c>
      <c r="B71">
        <v>70</v>
      </c>
      <c r="C71" t="s">
        <v>21</v>
      </c>
      <c r="D71" t="s">
        <v>22</v>
      </c>
      <c r="E71" t="s">
        <v>23</v>
      </c>
      <c r="F71">
        <v>24</v>
      </c>
      <c r="G71">
        <v>249.5</v>
      </c>
      <c r="H71">
        <v>101</v>
      </c>
      <c r="I71">
        <v>42.42</v>
      </c>
      <c r="J71">
        <v>259.7</v>
      </c>
      <c r="K71">
        <v>98</v>
      </c>
      <c r="L71">
        <v>22.07</v>
      </c>
      <c r="M71">
        <v>222.7</v>
      </c>
      <c r="N71">
        <v>68</v>
      </c>
      <c r="O71">
        <v>10.02</v>
      </c>
      <c r="P71">
        <v>9.8000000000000007</v>
      </c>
      <c r="Q71">
        <v>4</v>
      </c>
      <c r="R71">
        <v>2.65</v>
      </c>
      <c r="S71">
        <v>1</v>
      </c>
      <c r="T71" t="s">
        <v>22</v>
      </c>
    </row>
    <row r="72" spans="1:20" x14ac:dyDescent="0.2">
      <c r="A72" t="s">
        <v>64</v>
      </c>
      <c r="B72">
        <v>128</v>
      </c>
      <c r="C72" t="s">
        <v>28</v>
      </c>
      <c r="D72" t="s">
        <v>22</v>
      </c>
      <c r="E72" t="s">
        <v>23</v>
      </c>
      <c r="F72">
        <v>29</v>
      </c>
      <c r="G72">
        <v>179.3</v>
      </c>
      <c r="H72">
        <v>104</v>
      </c>
      <c r="I72">
        <v>30.48</v>
      </c>
      <c r="J72">
        <v>225.9</v>
      </c>
      <c r="K72">
        <v>86</v>
      </c>
      <c r="L72">
        <v>19.2</v>
      </c>
      <c r="M72">
        <v>323</v>
      </c>
      <c r="N72">
        <v>78</v>
      </c>
      <c r="O72">
        <v>14.54</v>
      </c>
      <c r="P72">
        <v>8.6</v>
      </c>
      <c r="Q72">
        <v>7</v>
      </c>
      <c r="R72">
        <v>2.3199999999999998</v>
      </c>
      <c r="S72">
        <v>0</v>
      </c>
      <c r="T72" t="s">
        <v>22</v>
      </c>
    </row>
    <row r="73" spans="1:20" x14ac:dyDescent="0.2">
      <c r="A73" t="s">
        <v>32</v>
      </c>
      <c r="B73">
        <v>94</v>
      </c>
      <c r="C73" t="s">
        <v>25</v>
      </c>
      <c r="D73" t="s">
        <v>22</v>
      </c>
      <c r="E73" t="s">
        <v>22</v>
      </c>
      <c r="F73">
        <v>0</v>
      </c>
      <c r="G73">
        <v>157.9</v>
      </c>
      <c r="H73">
        <v>105</v>
      </c>
      <c r="I73">
        <v>26.84</v>
      </c>
      <c r="J73">
        <v>155</v>
      </c>
      <c r="K73">
        <v>101</v>
      </c>
      <c r="L73">
        <v>13.18</v>
      </c>
      <c r="M73">
        <v>189.6</v>
      </c>
      <c r="N73">
        <v>84</v>
      </c>
      <c r="O73">
        <v>8.5299999999999994</v>
      </c>
      <c r="P73">
        <v>8</v>
      </c>
      <c r="Q73">
        <v>5</v>
      </c>
      <c r="R73">
        <v>2.16</v>
      </c>
      <c r="S73">
        <v>4</v>
      </c>
      <c r="T73" t="s">
        <v>23</v>
      </c>
    </row>
    <row r="74" spans="1:20" x14ac:dyDescent="0.2">
      <c r="A74" t="s">
        <v>31</v>
      </c>
      <c r="B74">
        <v>111</v>
      </c>
      <c r="C74" t="s">
        <v>28</v>
      </c>
      <c r="D74" t="s">
        <v>22</v>
      </c>
      <c r="E74" t="s">
        <v>22</v>
      </c>
      <c r="F74">
        <v>0</v>
      </c>
      <c r="G74">
        <v>214.3</v>
      </c>
      <c r="H74">
        <v>118</v>
      </c>
      <c r="I74">
        <v>36.43</v>
      </c>
      <c r="J74">
        <v>208.5</v>
      </c>
      <c r="K74">
        <v>76</v>
      </c>
      <c r="L74">
        <v>17.72</v>
      </c>
      <c r="M74">
        <v>182.4</v>
      </c>
      <c r="N74">
        <v>98</v>
      </c>
      <c r="O74">
        <v>8.2100000000000009</v>
      </c>
      <c r="P74">
        <v>12</v>
      </c>
      <c r="Q74">
        <v>2</v>
      </c>
      <c r="R74">
        <v>3.24</v>
      </c>
      <c r="S74">
        <v>1</v>
      </c>
      <c r="T74" t="s">
        <v>22</v>
      </c>
    </row>
    <row r="75" spans="1:20" x14ac:dyDescent="0.2">
      <c r="A75" t="s">
        <v>65</v>
      </c>
      <c r="B75">
        <v>74</v>
      </c>
      <c r="C75" t="s">
        <v>21</v>
      </c>
      <c r="D75" t="s">
        <v>22</v>
      </c>
      <c r="E75" t="s">
        <v>23</v>
      </c>
      <c r="F75">
        <v>35</v>
      </c>
      <c r="G75">
        <v>154.1</v>
      </c>
      <c r="H75">
        <v>104</v>
      </c>
      <c r="I75">
        <v>26.2</v>
      </c>
      <c r="J75">
        <v>123.4</v>
      </c>
      <c r="K75">
        <v>84</v>
      </c>
      <c r="L75">
        <v>10.49</v>
      </c>
      <c r="M75">
        <v>202.1</v>
      </c>
      <c r="N75">
        <v>57</v>
      </c>
      <c r="O75">
        <v>9.09</v>
      </c>
      <c r="P75">
        <v>10.9</v>
      </c>
      <c r="Q75">
        <v>9</v>
      </c>
      <c r="R75">
        <v>2.94</v>
      </c>
      <c r="S75">
        <v>2</v>
      </c>
      <c r="T75" t="s">
        <v>22</v>
      </c>
    </row>
    <row r="76" spans="1:20" x14ac:dyDescent="0.2">
      <c r="A76" t="s">
        <v>24</v>
      </c>
      <c r="B76">
        <v>128</v>
      </c>
      <c r="C76" t="s">
        <v>21</v>
      </c>
      <c r="D76" t="s">
        <v>22</v>
      </c>
      <c r="E76" t="s">
        <v>22</v>
      </c>
      <c r="F76">
        <v>0</v>
      </c>
      <c r="G76">
        <v>237.9</v>
      </c>
      <c r="H76">
        <v>125</v>
      </c>
      <c r="I76">
        <v>40.44</v>
      </c>
      <c r="J76">
        <v>247.6</v>
      </c>
      <c r="K76">
        <v>93</v>
      </c>
      <c r="L76">
        <v>21.05</v>
      </c>
      <c r="M76">
        <v>208.9</v>
      </c>
      <c r="N76">
        <v>68</v>
      </c>
      <c r="O76">
        <v>9.4</v>
      </c>
      <c r="P76">
        <v>13.9</v>
      </c>
      <c r="Q76">
        <v>4</v>
      </c>
      <c r="R76">
        <v>3.75</v>
      </c>
      <c r="S76">
        <v>1</v>
      </c>
      <c r="T76" t="s">
        <v>23</v>
      </c>
    </row>
    <row r="77" spans="1:20" x14ac:dyDescent="0.2">
      <c r="A77" t="s">
        <v>63</v>
      </c>
      <c r="B77">
        <v>82</v>
      </c>
      <c r="C77" t="s">
        <v>28</v>
      </c>
      <c r="D77" t="s">
        <v>22</v>
      </c>
      <c r="E77" t="s">
        <v>22</v>
      </c>
      <c r="F77">
        <v>0</v>
      </c>
      <c r="G77">
        <v>143.9</v>
      </c>
      <c r="H77">
        <v>61</v>
      </c>
      <c r="I77">
        <v>24.46</v>
      </c>
      <c r="J77">
        <v>194.9</v>
      </c>
      <c r="K77">
        <v>105</v>
      </c>
      <c r="L77">
        <v>16.57</v>
      </c>
      <c r="M77">
        <v>109.6</v>
      </c>
      <c r="N77">
        <v>94</v>
      </c>
      <c r="O77">
        <v>4.93</v>
      </c>
      <c r="P77">
        <v>11.1</v>
      </c>
      <c r="Q77">
        <v>2</v>
      </c>
      <c r="R77">
        <v>3</v>
      </c>
      <c r="S77">
        <v>1</v>
      </c>
      <c r="T77" t="s">
        <v>22</v>
      </c>
    </row>
    <row r="78" spans="1:20" x14ac:dyDescent="0.2">
      <c r="A78" t="s">
        <v>30</v>
      </c>
      <c r="B78">
        <v>155</v>
      </c>
      <c r="C78" t="s">
        <v>21</v>
      </c>
      <c r="D78" t="s">
        <v>22</v>
      </c>
      <c r="E78" t="s">
        <v>22</v>
      </c>
      <c r="F78">
        <v>0</v>
      </c>
      <c r="G78">
        <v>203.4</v>
      </c>
      <c r="H78">
        <v>100</v>
      </c>
      <c r="I78">
        <v>34.58</v>
      </c>
      <c r="J78">
        <v>190.9</v>
      </c>
      <c r="K78">
        <v>104</v>
      </c>
      <c r="L78">
        <v>16.23</v>
      </c>
      <c r="M78">
        <v>196</v>
      </c>
      <c r="N78">
        <v>119</v>
      </c>
      <c r="O78">
        <v>8.82</v>
      </c>
      <c r="P78">
        <v>8.9</v>
      </c>
      <c r="Q78">
        <v>4</v>
      </c>
      <c r="R78">
        <v>2.4</v>
      </c>
      <c r="S78">
        <v>0</v>
      </c>
      <c r="T78" t="s">
        <v>23</v>
      </c>
    </row>
    <row r="79" spans="1:20" x14ac:dyDescent="0.2">
      <c r="A79" t="s">
        <v>50</v>
      </c>
      <c r="B79">
        <v>80</v>
      </c>
      <c r="C79" t="s">
        <v>21</v>
      </c>
      <c r="D79" t="s">
        <v>22</v>
      </c>
      <c r="E79" t="s">
        <v>22</v>
      </c>
      <c r="F79">
        <v>0</v>
      </c>
      <c r="G79">
        <v>124.3</v>
      </c>
      <c r="H79">
        <v>100</v>
      </c>
      <c r="I79">
        <v>21.13</v>
      </c>
      <c r="J79">
        <v>173</v>
      </c>
      <c r="K79">
        <v>107</v>
      </c>
      <c r="L79">
        <v>14.71</v>
      </c>
      <c r="M79">
        <v>253.2</v>
      </c>
      <c r="N79">
        <v>62</v>
      </c>
      <c r="O79">
        <v>11.39</v>
      </c>
      <c r="P79">
        <v>7.9</v>
      </c>
      <c r="Q79">
        <v>9</v>
      </c>
      <c r="R79">
        <v>2.13</v>
      </c>
      <c r="S79">
        <v>1</v>
      </c>
      <c r="T79" t="s">
        <v>22</v>
      </c>
    </row>
    <row r="80" spans="1:20" x14ac:dyDescent="0.2">
      <c r="A80" t="s">
        <v>66</v>
      </c>
      <c r="B80">
        <v>78</v>
      </c>
      <c r="C80" t="s">
        <v>21</v>
      </c>
      <c r="D80" t="s">
        <v>22</v>
      </c>
      <c r="E80" t="s">
        <v>22</v>
      </c>
      <c r="F80">
        <v>0</v>
      </c>
      <c r="G80">
        <v>252.9</v>
      </c>
      <c r="H80">
        <v>93</v>
      </c>
      <c r="I80">
        <v>42.99</v>
      </c>
      <c r="J80">
        <v>178.4</v>
      </c>
      <c r="K80">
        <v>112</v>
      </c>
      <c r="L80">
        <v>15.16</v>
      </c>
      <c r="M80">
        <v>263.89999999999998</v>
      </c>
      <c r="N80">
        <v>105</v>
      </c>
      <c r="O80">
        <v>11.88</v>
      </c>
      <c r="P80">
        <v>9.5</v>
      </c>
      <c r="Q80">
        <v>7</v>
      </c>
      <c r="R80">
        <v>2.57</v>
      </c>
      <c r="S80">
        <v>3</v>
      </c>
      <c r="T80" t="s">
        <v>22</v>
      </c>
    </row>
    <row r="81" spans="1:20" x14ac:dyDescent="0.2">
      <c r="A81" t="s">
        <v>42</v>
      </c>
      <c r="B81">
        <v>90</v>
      </c>
      <c r="C81" t="s">
        <v>21</v>
      </c>
      <c r="D81" t="s">
        <v>22</v>
      </c>
      <c r="E81" t="s">
        <v>22</v>
      </c>
      <c r="F81">
        <v>0</v>
      </c>
      <c r="G81">
        <v>179.1</v>
      </c>
      <c r="H81">
        <v>71</v>
      </c>
      <c r="I81">
        <v>30.45</v>
      </c>
      <c r="J81">
        <v>190.6</v>
      </c>
      <c r="K81">
        <v>81</v>
      </c>
      <c r="L81">
        <v>16.2</v>
      </c>
      <c r="M81">
        <v>127.7</v>
      </c>
      <c r="N81">
        <v>91</v>
      </c>
      <c r="O81">
        <v>5.75</v>
      </c>
      <c r="P81">
        <v>10.6</v>
      </c>
      <c r="Q81">
        <v>7</v>
      </c>
      <c r="R81">
        <v>2.86</v>
      </c>
      <c r="S81">
        <v>3</v>
      </c>
      <c r="T81" t="s">
        <v>22</v>
      </c>
    </row>
    <row r="82" spans="1:20" x14ac:dyDescent="0.2">
      <c r="A82" t="s">
        <v>35</v>
      </c>
      <c r="B82">
        <v>73</v>
      </c>
      <c r="C82" t="s">
        <v>21</v>
      </c>
      <c r="D82" t="s">
        <v>22</v>
      </c>
      <c r="E82" t="s">
        <v>22</v>
      </c>
      <c r="F82">
        <v>0</v>
      </c>
      <c r="G82">
        <v>160.1</v>
      </c>
      <c r="H82">
        <v>110</v>
      </c>
      <c r="I82">
        <v>27.22</v>
      </c>
      <c r="J82">
        <v>213.3</v>
      </c>
      <c r="K82">
        <v>72</v>
      </c>
      <c r="L82">
        <v>18.13</v>
      </c>
      <c r="M82">
        <v>174.1</v>
      </c>
      <c r="N82">
        <v>72</v>
      </c>
      <c r="O82">
        <v>7.83</v>
      </c>
      <c r="P82">
        <v>13</v>
      </c>
      <c r="Q82">
        <v>4</v>
      </c>
      <c r="R82">
        <v>3.51</v>
      </c>
      <c r="S82">
        <v>0</v>
      </c>
      <c r="T82" t="s">
        <v>22</v>
      </c>
    </row>
    <row r="83" spans="1:20" x14ac:dyDescent="0.2">
      <c r="A83" t="s">
        <v>42</v>
      </c>
      <c r="B83">
        <v>99</v>
      </c>
      <c r="C83" t="s">
        <v>21</v>
      </c>
      <c r="D83" t="s">
        <v>22</v>
      </c>
      <c r="E83" t="s">
        <v>22</v>
      </c>
      <c r="F83">
        <v>0</v>
      </c>
      <c r="G83">
        <v>198.2</v>
      </c>
      <c r="H83">
        <v>87</v>
      </c>
      <c r="I83">
        <v>33.69</v>
      </c>
      <c r="J83">
        <v>207.3</v>
      </c>
      <c r="K83">
        <v>76</v>
      </c>
      <c r="L83">
        <v>17.62</v>
      </c>
      <c r="M83">
        <v>190.9</v>
      </c>
      <c r="N83">
        <v>113</v>
      </c>
      <c r="O83">
        <v>8.59</v>
      </c>
      <c r="P83">
        <v>8.6999999999999993</v>
      </c>
      <c r="Q83">
        <v>3</v>
      </c>
      <c r="R83">
        <v>2.35</v>
      </c>
      <c r="S83">
        <v>4</v>
      </c>
      <c r="T83" t="s">
        <v>22</v>
      </c>
    </row>
    <row r="84" spans="1:20" x14ac:dyDescent="0.2">
      <c r="A84" t="s">
        <v>67</v>
      </c>
      <c r="B84">
        <v>120</v>
      </c>
      <c r="C84" t="s">
        <v>25</v>
      </c>
      <c r="D84" t="s">
        <v>22</v>
      </c>
      <c r="E84" t="s">
        <v>22</v>
      </c>
      <c r="F84">
        <v>0</v>
      </c>
      <c r="G84">
        <v>212.1</v>
      </c>
      <c r="H84">
        <v>131</v>
      </c>
      <c r="I84">
        <v>36.06</v>
      </c>
      <c r="J84">
        <v>209.4</v>
      </c>
      <c r="K84">
        <v>104</v>
      </c>
      <c r="L84">
        <v>17.8</v>
      </c>
      <c r="M84">
        <v>167.2</v>
      </c>
      <c r="N84">
        <v>96</v>
      </c>
      <c r="O84">
        <v>7.52</v>
      </c>
      <c r="P84">
        <v>5.3</v>
      </c>
      <c r="Q84">
        <v>5</v>
      </c>
      <c r="R84">
        <v>1.43</v>
      </c>
      <c r="S84">
        <v>1</v>
      </c>
      <c r="T84" t="s">
        <v>23</v>
      </c>
    </row>
    <row r="85" spans="1:20" x14ac:dyDescent="0.2">
      <c r="A85" t="s">
        <v>37</v>
      </c>
      <c r="B85">
        <v>77</v>
      </c>
      <c r="C85" t="s">
        <v>21</v>
      </c>
      <c r="D85" t="s">
        <v>22</v>
      </c>
      <c r="E85" t="s">
        <v>22</v>
      </c>
      <c r="F85">
        <v>0</v>
      </c>
      <c r="G85">
        <v>251.8</v>
      </c>
      <c r="H85">
        <v>72</v>
      </c>
      <c r="I85">
        <v>42.81</v>
      </c>
      <c r="J85">
        <v>205.7</v>
      </c>
      <c r="K85">
        <v>126</v>
      </c>
      <c r="L85">
        <v>17.48</v>
      </c>
      <c r="M85">
        <v>275.2</v>
      </c>
      <c r="N85">
        <v>109</v>
      </c>
      <c r="O85">
        <v>12.38</v>
      </c>
      <c r="P85">
        <v>9.8000000000000007</v>
      </c>
      <c r="Q85">
        <v>7</v>
      </c>
      <c r="R85">
        <v>2.65</v>
      </c>
      <c r="S85">
        <v>2</v>
      </c>
      <c r="T85" t="s">
        <v>23</v>
      </c>
    </row>
    <row r="86" spans="1:20" x14ac:dyDescent="0.2">
      <c r="A86" t="s">
        <v>34</v>
      </c>
      <c r="B86">
        <v>98</v>
      </c>
      <c r="C86" t="s">
        <v>28</v>
      </c>
      <c r="D86" t="s">
        <v>22</v>
      </c>
      <c r="E86" t="s">
        <v>23</v>
      </c>
      <c r="F86">
        <v>21</v>
      </c>
      <c r="G86">
        <v>161.19999999999999</v>
      </c>
      <c r="H86">
        <v>114</v>
      </c>
      <c r="I86">
        <v>27.4</v>
      </c>
      <c r="J86">
        <v>252.2</v>
      </c>
      <c r="K86">
        <v>83</v>
      </c>
      <c r="L86">
        <v>21.44</v>
      </c>
      <c r="M86">
        <v>160.19999999999999</v>
      </c>
      <c r="N86">
        <v>92</v>
      </c>
      <c r="O86">
        <v>7.21</v>
      </c>
      <c r="P86">
        <v>4.4000000000000004</v>
      </c>
      <c r="Q86">
        <v>8</v>
      </c>
      <c r="R86">
        <v>1.19</v>
      </c>
      <c r="S86">
        <v>4</v>
      </c>
      <c r="T86" t="s">
        <v>22</v>
      </c>
    </row>
    <row r="87" spans="1:20" x14ac:dyDescent="0.2">
      <c r="A87" t="s">
        <v>27</v>
      </c>
      <c r="B87">
        <v>108</v>
      </c>
      <c r="C87" t="s">
        <v>21</v>
      </c>
      <c r="D87" t="s">
        <v>22</v>
      </c>
      <c r="E87" t="s">
        <v>22</v>
      </c>
      <c r="F87">
        <v>0</v>
      </c>
      <c r="G87">
        <v>178.3</v>
      </c>
      <c r="H87">
        <v>137</v>
      </c>
      <c r="I87">
        <v>30.31</v>
      </c>
      <c r="J87">
        <v>189</v>
      </c>
      <c r="K87">
        <v>76</v>
      </c>
      <c r="L87">
        <v>16.07</v>
      </c>
      <c r="M87">
        <v>129.1</v>
      </c>
      <c r="N87">
        <v>102</v>
      </c>
      <c r="O87">
        <v>5.81</v>
      </c>
      <c r="P87">
        <v>14.6</v>
      </c>
      <c r="Q87">
        <v>5</v>
      </c>
      <c r="R87">
        <v>3.94</v>
      </c>
      <c r="S87">
        <v>0</v>
      </c>
      <c r="T87" t="s">
        <v>22</v>
      </c>
    </row>
    <row r="88" spans="1:20" x14ac:dyDescent="0.2">
      <c r="A88" t="s">
        <v>65</v>
      </c>
      <c r="B88">
        <v>95</v>
      </c>
      <c r="C88" t="s">
        <v>25</v>
      </c>
      <c r="D88" t="s">
        <v>22</v>
      </c>
      <c r="E88" t="s">
        <v>22</v>
      </c>
      <c r="F88">
        <v>0</v>
      </c>
      <c r="G88">
        <v>135</v>
      </c>
      <c r="H88">
        <v>99</v>
      </c>
      <c r="I88">
        <v>22.95</v>
      </c>
      <c r="J88">
        <v>183.6</v>
      </c>
      <c r="K88">
        <v>106</v>
      </c>
      <c r="L88">
        <v>15.61</v>
      </c>
      <c r="M88">
        <v>245.3</v>
      </c>
      <c r="N88">
        <v>102</v>
      </c>
      <c r="O88">
        <v>11.04</v>
      </c>
      <c r="P88">
        <v>12.5</v>
      </c>
      <c r="Q88">
        <v>9</v>
      </c>
      <c r="R88">
        <v>3.38</v>
      </c>
      <c r="S88">
        <v>1</v>
      </c>
      <c r="T88" t="s">
        <v>22</v>
      </c>
    </row>
    <row r="89" spans="1:20" x14ac:dyDescent="0.2">
      <c r="A89" t="s">
        <v>32</v>
      </c>
      <c r="B89">
        <v>122</v>
      </c>
      <c r="C89" t="s">
        <v>25</v>
      </c>
      <c r="D89" t="s">
        <v>22</v>
      </c>
      <c r="E89" t="s">
        <v>22</v>
      </c>
      <c r="F89">
        <v>0</v>
      </c>
      <c r="G89">
        <v>170.5</v>
      </c>
      <c r="H89">
        <v>94</v>
      </c>
      <c r="I89">
        <v>28.99</v>
      </c>
      <c r="J89">
        <v>173.7</v>
      </c>
      <c r="K89">
        <v>109</v>
      </c>
      <c r="L89">
        <v>14.76</v>
      </c>
      <c r="M89">
        <v>248.6</v>
      </c>
      <c r="N89">
        <v>75</v>
      </c>
      <c r="O89">
        <v>11.19</v>
      </c>
      <c r="P89">
        <v>11.3</v>
      </c>
      <c r="Q89">
        <v>2</v>
      </c>
      <c r="R89">
        <v>3.05</v>
      </c>
      <c r="S89">
        <v>1</v>
      </c>
      <c r="T89" t="s">
        <v>22</v>
      </c>
    </row>
    <row r="90" spans="1:20" x14ac:dyDescent="0.2">
      <c r="A90" t="s">
        <v>42</v>
      </c>
      <c r="B90">
        <v>95</v>
      </c>
      <c r="C90" t="s">
        <v>25</v>
      </c>
      <c r="D90" t="s">
        <v>22</v>
      </c>
      <c r="E90" t="s">
        <v>22</v>
      </c>
      <c r="F90">
        <v>0</v>
      </c>
      <c r="G90">
        <v>238.1</v>
      </c>
      <c r="H90">
        <v>65</v>
      </c>
      <c r="I90">
        <v>40.479999999999997</v>
      </c>
      <c r="J90">
        <v>187.2</v>
      </c>
      <c r="K90">
        <v>98</v>
      </c>
      <c r="L90">
        <v>15.91</v>
      </c>
      <c r="M90">
        <v>190</v>
      </c>
      <c r="N90">
        <v>115</v>
      </c>
      <c r="O90">
        <v>8.5500000000000007</v>
      </c>
      <c r="P90">
        <v>11.8</v>
      </c>
      <c r="Q90">
        <v>4</v>
      </c>
      <c r="R90">
        <v>3.19</v>
      </c>
      <c r="S90">
        <v>4</v>
      </c>
      <c r="T90" t="s">
        <v>22</v>
      </c>
    </row>
    <row r="91" spans="1:20" x14ac:dyDescent="0.2">
      <c r="A91" t="s">
        <v>53</v>
      </c>
      <c r="B91">
        <v>36</v>
      </c>
      <c r="C91" t="s">
        <v>28</v>
      </c>
      <c r="D91" t="s">
        <v>22</v>
      </c>
      <c r="E91" t="s">
        <v>23</v>
      </c>
      <c r="F91">
        <v>29</v>
      </c>
      <c r="G91">
        <v>281.39999999999998</v>
      </c>
      <c r="H91">
        <v>102</v>
      </c>
      <c r="I91">
        <v>47.84</v>
      </c>
      <c r="J91">
        <v>202.2</v>
      </c>
      <c r="K91">
        <v>76</v>
      </c>
      <c r="L91">
        <v>17.190000000000001</v>
      </c>
      <c r="M91">
        <v>187.2</v>
      </c>
      <c r="N91">
        <v>113</v>
      </c>
      <c r="O91">
        <v>8.42</v>
      </c>
      <c r="P91">
        <v>9</v>
      </c>
      <c r="Q91">
        <v>6</v>
      </c>
      <c r="R91">
        <v>2.4300000000000002</v>
      </c>
      <c r="S91">
        <v>2</v>
      </c>
      <c r="T91" t="s">
        <v>22</v>
      </c>
    </row>
    <row r="92" spans="1:20" x14ac:dyDescent="0.2">
      <c r="A92" t="s">
        <v>61</v>
      </c>
      <c r="B92">
        <v>93</v>
      </c>
      <c r="C92" t="s">
        <v>28</v>
      </c>
      <c r="D92" t="s">
        <v>22</v>
      </c>
      <c r="E92" t="s">
        <v>23</v>
      </c>
      <c r="F92">
        <v>21</v>
      </c>
      <c r="G92">
        <v>117.9</v>
      </c>
      <c r="H92">
        <v>131</v>
      </c>
      <c r="I92">
        <v>20.04</v>
      </c>
      <c r="J92">
        <v>164.5</v>
      </c>
      <c r="K92">
        <v>115</v>
      </c>
      <c r="L92">
        <v>13.98</v>
      </c>
      <c r="M92">
        <v>217</v>
      </c>
      <c r="N92">
        <v>86</v>
      </c>
      <c r="O92">
        <v>9.76</v>
      </c>
      <c r="P92">
        <v>9.8000000000000007</v>
      </c>
      <c r="Q92">
        <v>3</v>
      </c>
      <c r="R92">
        <v>2.65</v>
      </c>
      <c r="S92">
        <v>1</v>
      </c>
      <c r="T92" t="s">
        <v>22</v>
      </c>
    </row>
    <row r="93" spans="1:20" x14ac:dyDescent="0.2">
      <c r="A93" t="s">
        <v>55</v>
      </c>
      <c r="B93">
        <v>157</v>
      </c>
      <c r="C93" t="s">
        <v>25</v>
      </c>
      <c r="D93" t="s">
        <v>22</v>
      </c>
      <c r="E93" t="s">
        <v>22</v>
      </c>
      <c r="F93">
        <v>0</v>
      </c>
      <c r="G93">
        <v>229.8</v>
      </c>
      <c r="H93">
        <v>90</v>
      </c>
      <c r="I93">
        <v>39.07</v>
      </c>
      <c r="J93">
        <v>147.9</v>
      </c>
      <c r="K93">
        <v>121</v>
      </c>
      <c r="L93">
        <v>12.57</v>
      </c>
      <c r="M93">
        <v>241.4</v>
      </c>
      <c r="N93">
        <v>108</v>
      </c>
      <c r="O93">
        <v>10.86</v>
      </c>
      <c r="P93">
        <v>9.6</v>
      </c>
      <c r="Q93">
        <v>7</v>
      </c>
      <c r="R93">
        <v>2.59</v>
      </c>
      <c r="S93">
        <v>3</v>
      </c>
      <c r="T93" t="s">
        <v>22</v>
      </c>
    </row>
    <row r="94" spans="1:20" x14ac:dyDescent="0.2">
      <c r="A94" t="s">
        <v>53</v>
      </c>
      <c r="B94">
        <v>120</v>
      </c>
      <c r="C94" t="s">
        <v>25</v>
      </c>
      <c r="D94" t="s">
        <v>22</v>
      </c>
      <c r="E94" t="s">
        <v>22</v>
      </c>
      <c r="F94">
        <v>0</v>
      </c>
      <c r="G94">
        <v>165</v>
      </c>
      <c r="H94">
        <v>100</v>
      </c>
      <c r="I94">
        <v>28.05</v>
      </c>
      <c r="J94">
        <v>317.2</v>
      </c>
      <c r="K94">
        <v>83</v>
      </c>
      <c r="L94">
        <v>26.96</v>
      </c>
      <c r="M94">
        <v>119.2</v>
      </c>
      <c r="N94">
        <v>86</v>
      </c>
      <c r="O94">
        <v>5.36</v>
      </c>
      <c r="P94">
        <v>8.3000000000000007</v>
      </c>
      <c r="Q94">
        <v>8</v>
      </c>
      <c r="R94">
        <v>2.2400000000000002</v>
      </c>
      <c r="S94">
        <v>1</v>
      </c>
      <c r="T94" t="s">
        <v>22</v>
      </c>
    </row>
    <row r="95" spans="1:20" x14ac:dyDescent="0.2">
      <c r="A95" t="s">
        <v>68</v>
      </c>
      <c r="B95">
        <v>98</v>
      </c>
      <c r="C95" t="s">
        <v>25</v>
      </c>
      <c r="D95" t="s">
        <v>22</v>
      </c>
      <c r="E95" t="s">
        <v>22</v>
      </c>
      <c r="F95">
        <v>0</v>
      </c>
      <c r="G95">
        <v>161</v>
      </c>
      <c r="H95">
        <v>117</v>
      </c>
      <c r="I95">
        <v>27.37</v>
      </c>
      <c r="J95">
        <v>190.9</v>
      </c>
      <c r="K95">
        <v>113</v>
      </c>
      <c r="L95">
        <v>16.23</v>
      </c>
      <c r="M95">
        <v>227.7</v>
      </c>
      <c r="N95">
        <v>113</v>
      </c>
      <c r="O95">
        <v>10.25</v>
      </c>
      <c r="P95">
        <v>12.1</v>
      </c>
      <c r="Q95">
        <v>4</v>
      </c>
      <c r="R95">
        <v>3.27</v>
      </c>
      <c r="S95">
        <v>4</v>
      </c>
      <c r="T95" t="s">
        <v>22</v>
      </c>
    </row>
    <row r="96" spans="1:20" x14ac:dyDescent="0.2">
      <c r="A96" t="s">
        <v>54</v>
      </c>
      <c r="B96">
        <v>125</v>
      </c>
      <c r="C96" t="s">
        <v>25</v>
      </c>
      <c r="D96" t="s">
        <v>22</v>
      </c>
      <c r="E96" t="s">
        <v>22</v>
      </c>
      <c r="F96">
        <v>0</v>
      </c>
      <c r="G96">
        <v>126.7</v>
      </c>
      <c r="H96">
        <v>108</v>
      </c>
      <c r="I96">
        <v>21.54</v>
      </c>
      <c r="J96">
        <v>206</v>
      </c>
      <c r="K96">
        <v>90</v>
      </c>
      <c r="L96">
        <v>17.510000000000002</v>
      </c>
      <c r="M96">
        <v>247.8</v>
      </c>
      <c r="N96">
        <v>114</v>
      </c>
      <c r="O96">
        <v>11.15</v>
      </c>
      <c r="P96">
        <v>13.3</v>
      </c>
      <c r="Q96">
        <v>7</v>
      </c>
      <c r="R96">
        <v>3.59</v>
      </c>
      <c r="S96">
        <v>1</v>
      </c>
      <c r="T96" t="s">
        <v>22</v>
      </c>
    </row>
    <row r="97" spans="1:20" x14ac:dyDescent="0.2">
      <c r="A97" t="s">
        <v>42</v>
      </c>
      <c r="B97">
        <v>63</v>
      </c>
      <c r="C97" t="s">
        <v>21</v>
      </c>
      <c r="D97" t="s">
        <v>22</v>
      </c>
      <c r="E97" t="s">
        <v>22</v>
      </c>
      <c r="F97">
        <v>0</v>
      </c>
      <c r="G97">
        <v>58.9</v>
      </c>
      <c r="H97">
        <v>125</v>
      </c>
      <c r="I97">
        <v>10.01</v>
      </c>
      <c r="J97">
        <v>169.6</v>
      </c>
      <c r="K97">
        <v>59</v>
      </c>
      <c r="L97">
        <v>14.42</v>
      </c>
      <c r="M97">
        <v>211.4</v>
      </c>
      <c r="N97">
        <v>88</v>
      </c>
      <c r="O97">
        <v>9.51</v>
      </c>
      <c r="P97">
        <v>9.4</v>
      </c>
      <c r="Q97">
        <v>3</v>
      </c>
      <c r="R97">
        <v>2.54</v>
      </c>
      <c r="S97">
        <v>1</v>
      </c>
      <c r="T97" t="s">
        <v>22</v>
      </c>
    </row>
    <row r="98" spans="1:20" x14ac:dyDescent="0.2">
      <c r="A98" t="s">
        <v>66</v>
      </c>
      <c r="B98">
        <v>36</v>
      </c>
      <c r="C98" t="s">
        <v>28</v>
      </c>
      <c r="D98" t="s">
        <v>23</v>
      </c>
      <c r="E98" t="s">
        <v>23</v>
      </c>
      <c r="F98">
        <v>42</v>
      </c>
      <c r="G98">
        <v>196.8</v>
      </c>
      <c r="H98">
        <v>89</v>
      </c>
      <c r="I98">
        <v>33.46</v>
      </c>
      <c r="J98">
        <v>254.9</v>
      </c>
      <c r="K98">
        <v>122</v>
      </c>
      <c r="L98">
        <v>21.67</v>
      </c>
      <c r="M98">
        <v>138.30000000000001</v>
      </c>
      <c r="N98">
        <v>126</v>
      </c>
      <c r="O98">
        <v>6.22</v>
      </c>
      <c r="P98">
        <v>20</v>
      </c>
      <c r="Q98">
        <v>6</v>
      </c>
      <c r="R98">
        <v>5.4</v>
      </c>
      <c r="S98">
        <v>0</v>
      </c>
      <c r="T98" t="s">
        <v>23</v>
      </c>
    </row>
    <row r="99" spans="1:20" x14ac:dyDescent="0.2">
      <c r="A99" t="s">
        <v>24</v>
      </c>
      <c r="B99">
        <v>64</v>
      </c>
      <c r="C99" t="s">
        <v>28</v>
      </c>
      <c r="D99" t="s">
        <v>22</v>
      </c>
      <c r="E99" t="s">
        <v>22</v>
      </c>
      <c r="F99">
        <v>0</v>
      </c>
      <c r="G99">
        <v>162.6</v>
      </c>
      <c r="H99">
        <v>83</v>
      </c>
      <c r="I99">
        <v>27.64</v>
      </c>
      <c r="J99">
        <v>152.30000000000001</v>
      </c>
      <c r="K99">
        <v>109</v>
      </c>
      <c r="L99">
        <v>12.95</v>
      </c>
      <c r="M99">
        <v>57.5</v>
      </c>
      <c r="N99">
        <v>122</v>
      </c>
      <c r="O99">
        <v>2.59</v>
      </c>
      <c r="P99">
        <v>14.2</v>
      </c>
      <c r="Q99">
        <v>3</v>
      </c>
      <c r="R99">
        <v>3.83</v>
      </c>
      <c r="S99">
        <v>1</v>
      </c>
      <c r="T99" t="s">
        <v>22</v>
      </c>
    </row>
    <row r="100" spans="1:20" x14ac:dyDescent="0.2">
      <c r="A100" t="s">
        <v>62</v>
      </c>
      <c r="B100">
        <v>74</v>
      </c>
      <c r="C100" t="s">
        <v>21</v>
      </c>
      <c r="D100" t="s">
        <v>22</v>
      </c>
      <c r="E100" t="s">
        <v>22</v>
      </c>
      <c r="F100">
        <v>0</v>
      </c>
      <c r="G100">
        <v>282.5</v>
      </c>
      <c r="H100">
        <v>114</v>
      </c>
      <c r="I100">
        <v>48.03</v>
      </c>
      <c r="J100">
        <v>219.9</v>
      </c>
      <c r="K100">
        <v>48</v>
      </c>
      <c r="L100">
        <v>18.690000000000001</v>
      </c>
      <c r="M100">
        <v>170</v>
      </c>
      <c r="N100">
        <v>115</v>
      </c>
      <c r="O100">
        <v>7.65</v>
      </c>
      <c r="P100">
        <v>9.4</v>
      </c>
      <c r="Q100">
        <v>4</v>
      </c>
      <c r="R100">
        <v>2.54</v>
      </c>
      <c r="S100">
        <v>1</v>
      </c>
      <c r="T100" t="s">
        <v>23</v>
      </c>
    </row>
    <row r="101" spans="1:20" x14ac:dyDescent="0.2">
      <c r="A101" t="s">
        <v>69</v>
      </c>
      <c r="B101">
        <v>46</v>
      </c>
      <c r="C101" t="s">
        <v>25</v>
      </c>
      <c r="D101" t="s">
        <v>22</v>
      </c>
      <c r="E101" t="s">
        <v>22</v>
      </c>
      <c r="F101">
        <v>0</v>
      </c>
      <c r="G101">
        <v>210.2</v>
      </c>
      <c r="H101">
        <v>92</v>
      </c>
      <c r="I101">
        <v>35.729999999999997</v>
      </c>
      <c r="J101">
        <v>227.3</v>
      </c>
      <c r="K101">
        <v>77</v>
      </c>
      <c r="L101">
        <v>19.32</v>
      </c>
      <c r="M101">
        <v>200.1</v>
      </c>
      <c r="N101">
        <v>116</v>
      </c>
      <c r="O101">
        <v>9</v>
      </c>
      <c r="P101">
        <v>13.1</v>
      </c>
      <c r="Q101">
        <v>7</v>
      </c>
      <c r="R101">
        <v>3.54</v>
      </c>
      <c r="S101">
        <v>1</v>
      </c>
      <c r="T101" t="s">
        <v>22</v>
      </c>
    </row>
    <row r="102" spans="1:20" x14ac:dyDescent="0.2">
      <c r="A102" t="s">
        <v>39</v>
      </c>
      <c r="B102">
        <v>41</v>
      </c>
      <c r="C102" t="s">
        <v>25</v>
      </c>
      <c r="D102" t="s">
        <v>22</v>
      </c>
      <c r="E102" t="s">
        <v>23</v>
      </c>
      <c r="F102">
        <v>22</v>
      </c>
      <c r="G102">
        <v>213.8</v>
      </c>
      <c r="H102">
        <v>102</v>
      </c>
      <c r="I102">
        <v>36.35</v>
      </c>
      <c r="J102">
        <v>141.80000000000001</v>
      </c>
      <c r="K102">
        <v>86</v>
      </c>
      <c r="L102">
        <v>12.05</v>
      </c>
      <c r="M102">
        <v>142.19999999999999</v>
      </c>
      <c r="N102">
        <v>123</v>
      </c>
      <c r="O102">
        <v>6.4</v>
      </c>
      <c r="P102">
        <v>7.2</v>
      </c>
      <c r="Q102">
        <v>3</v>
      </c>
      <c r="R102">
        <v>1.94</v>
      </c>
      <c r="S102">
        <v>0</v>
      </c>
      <c r="T102" t="s">
        <v>22</v>
      </c>
    </row>
    <row r="103" spans="1:20" x14ac:dyDescent="0.2">
      <c r="A103" t="s">
        <v>49</v>
      </c>
      <c r="B103">
        <v>121</v>
      </c>
      <c r="C103" t="s">
        <v>28</v>
      </c>
      <c r="D103" t="s">
        <v>22</v>
      </c>
      <c r="E103" t="s">
        <v>22</v>
      </c>
      <c r="F103">
        <v>0</v>
      </c>
      <c r="G103">
        <v>190.7</v>
      </c>
      <c r="H103">
        <v>103</v>
      </c>
      <c r="I103">
        <v>32.42</v>
      </c>
      <c r="J103">
        <v>183.5</v>
      </c>
      <c r="K103">
        <v>117</v>
      </c>
      <c r="L103">
        <v>15.6</v>
      </c>
      <c r="M103">
        <v>220.8</v>
      </c>
      <c r="N103">
        <v>103</v>
      </c>
      <c r="O103">
        <v>9.94</v>
      </c>
      <c r="P103">
        <v>9.8000000000000007</v>
      </c>
      <c r="Q103">
        <v>4</v>
      </c>
      <c r="R103">
        <v>2.65</v>
      </c>
      <c r="S103">
        <v>3</v>
      </c>
      <c r="T103" t="s">
        <v>22</v>
      </c>
    </row>
    <row r="104" spans="1:20" x14ac:dyDescent="0.2">
      <c r="A104" t="s">
        <v>67</v>
      </c>
      <c r="B104">
        <v>193</v>
      </c>
      <c r="C104" t="s">
        <v>21</v>
      </c>
      <c r="D104" t="s">
        <v>22</v>
      </c>
      <c r="E104" t="s">
        <v>22</v>
      </c>
      <c r="F104">
        <v>0</v>
      </c>
      <c r="G104">
        <v>170.9</v>
      </c>
      <c r="H104">
        <v>124</v>
      </c>
      <c r="I104">
        <v>29.05</v>
      </c>
      <c r="J104">
        <v>132.30000000000001</v>
      </c>
      <c r="K104">
        <v>95</v>
      </c>
      <c r="L104">
        <v>11.25</v>
      </c>
      <c r="M104">
        <v>112.9</v>
      </c>
      <c r="N104">
        <v>89</v>
      </c>
      <c r="O104">
        <v>5.08</v>
      </c>
      <c r="P104">
        <v>11.6</v>
      </c>
      <c r="Q104">
        <v>3</v>
      </c>
      <c r="R104">
        <v>3.13</v>
      </c>
      <c r="S104">
        <v>1</v>
      </c>
      <c r="T104" t="s">
        <v>22</v>
      </c>
    </row>
    <row r="105" spans="1:20" x14ac:dyDescent="0.2">
      <c r="A105" t="s">
        <v>62</v>
      </c>
      <c r="B105">
        <v>130</v>
      </c>
      <c r="C105" t="s">
        <v>28</v>
      </c>
      <c r="D105" t="s">
        <v>22</v>
      </c>
      <c r="E105" t="s">
        <v>22</v>
      </c>
      <c r="F105">
        <v>0</v>
      </c>
      <c r="G105">
        <v>154.19999999999999</v>
      </c>
      <c r="H105">
        <v>119</v>
      </c>
      <c r="I105">
        <v>26.21</v>
      </c>
      <c r="J105">
        <v>110.2</v>
      </c>
      <c r="K105">
        <v>98</v>
      </c>
      <c r="L105">
        <v>9.3699999999999992</v>
      </c>
      <c r="M105">
        <v>227.4</v>
      </c>
      <c r="N105">
        <v>117</v>
      </c>
      <c r="O105">
        <v>10.23</v>
      </c>
      <c r="P105">
        <v>9.1999999999999993</v>
      </c>
      <c r="Q105">
        <v>5</v>
      </c>
      <c r="R105">
        <v>2.48</v>
      </c>
      <c r="S105">
        <v>2</v>
      </c>
      <c r="T105" t="s">
        <v>22</v>
      </c>
    </row>
    <row r="106" spans="1:20" x14ac:dyDescent="0.2">
      <c r="A106" t="s">
        <v>42</v>
      </c>
      <c r="B106">
        <v>85</v>
      </c>
      <c r="C106" t="s">
        <v>25</v>
      </c>
      <c r="D106" t="s">
        <v>22</v>
      </c>
      <c r="E106" t="s">
        <v>22</v>
      </c>
      <c r="F106">
        <v>0</v>
      </c>
      <c r="G106">
        <v>201.4</v>
      </c>
      <c r="H106">
        <v>52</v>
      </c>
      <c r="I106">
        <v>34.24</v>
      </c>
      <c r="J106">
        <v>229.4</v>
      </c>
      <c r="K106">
        <v>104</v>
      </c>
      <c r="L106">
        <v>19.5</v>
      </c>
      <c r="M106">
        <v>252.5</v>
      </c>
      <c r="N106">
        <v>106</v>
      </c>
      <c r="O106">
        <v>11.36</v>
      </c>
      <c r="P106">
        <v>12</v>
      </c>
      <c r="Q106">
        <v>3</v>
      </c>
      <c r="R106">
        <v>3.24</v>
      </c>
      <c r="S106">
        <v>1</v>
      </c>
      <c r="T106" t="s">
        <v>22</v>
      </c>
    </row>
    <row r="107" spans="1:20" x14ac:dyDescent="0.2">
      <c r="A107" t="s">
        <v>67</v>
      </c>
      <c r="B107">
        <v>162</v>
      </c>
      <c r="C107" t="s">
        <v>21</v>
      </c>
      <c r="D107" t="s">
        <v>22</v>
      </c>
      <c r="E107" t="s">
        <v>22</v>
      </c>
      <c r="F107">
        <v>0</v>
      </c>
      <c r="G107">
        <v>70.7</v>
      </c>
      <c r="H107">
        <v>108</v>
      </c>
      <c r="I107">
        <v>12.02</v>
      </c>
      <c r="J107">
        <v>157.5</v>
      </c>
      <c r="K107">
        <v>87</v>
      </c>
      <c r="L107">
        <v>13.39</v>
      </c>
      <c r="M107">
        <v>154.80000000000001</v>
      </c>
      <c r="N107">
        <v>82</v>
      </c>
      <c r="O107">
        <v>6.97</v>
      </c>
      <c r="P107">
        <v>9.1</v>
      </c>
      <c r="Q107">
        <v>3</v>
      </c>
      <c r="R107">
        <v>2.46</v>
      </c>
      <c r="S107">
        <v>4</v>
      </c>
      <c r="T107" t="s">
        <v>23</v>
      </c>
    </row>
    <row r="108" spans="1:20" x14ac:dyDescent="0.2">
      <c r="A108" t="s">
        <v>67</v>
      </c>
      <c r="B108">
        <v>61</v>
      </c>
      <c r="C108" t="s">
        <v>28</v>
      </c>
      <c r="D108" t="s">
        <v>22</v>
      </c>
      <c r="E108" t="s">
        <v>23</v>
      </c>
      <c r="F108">
        <v>27</v>
      </c>
      <c r="G108">
        <v>187.5</v>
      </c>
      <c r="H108">
        <v>124</v>
      </c>
      <c r="I108">
        <v>31.88</v>
      </c>
      <c r="J108">
        <v>146.6</v>
      </c>
      <c r="K108">
        <v>103</v>
      </c>
      <c r="L108">
        <v>12.46</v>
      </c>
      <c r="M108">
        <v>225.7</v>
      </c>
      <c r="N108">
        <v>129</v>
      </c>
      <c r="O108">
        <v>10.16</v>
      </c>
      <c r="P108">
        <v>6.4</v>
      </c>
      <c r="Q108">
        <v>6</v>
      </c>
      <c r="R108">
        <v>1.73</v>
      </c>
      <c r="S108">
        <v>4</v>
      </c>
      <c r="T108" t="s">
        <v>23</v>
      </c>
    </row>
    <row r="109" spans="1:20" x14ac:dyDescent="0.2">
      <c r="A109" t="s">
        <v>39</v>
      </c>
      <c r="B109">
        <v>92</v>
      </c>
      <c r="C109" t="s">
        <v>25</v>
      </c>
      <c r="D109" t="s">
        <v>22</v>
      </c>
      <c r="E109" t="s">
        <v>22</v>
      </c>
      <c r="F109">
        <v>0</v>
      </c>
      <c r="G109">
        <v>91.7</v>
      </c>
      <c r="H109">
        <v>90</v>
      </c>
      <c r="I109">
        <v>15.59</v>
      </c>
      <c r="J109">
        <v>193.7</v>
      </c>
      <c r="K109">
        <v>123</v>
      </c>
      <c r="L109">
        <v>16.46</v>
      </c>
      <c r="M109">
        <v>175</v>
      </c>
      <c r="N109">
        <v>86</v>
      </c>
      <c r="O109">
        <v>7.88</v>
      </c>
      <c r="P109">
        <v>9.1999999999999993</v>
      </c>
      <c r="Q109">
        <v>4</v>
      </c>
      <c r="R109">
        <v>2.48</v>
      </c>
      <c r="S109">
        <v>2</v>
      </c>
      <c r="T109" t="s">
        <v>22</v>
      </c>
    </row>
    <row r="110" spans="1:20" x14ac:dyDescent="0.2">
      <c r="A110" t="s">
        <v>69</v>
      </c>
      <c r="B110">
        <v>90</v>
      </c>
      <c r="C110" t="s">
        <v>21</v>
      </c>
      <c r="D110" t="s">
        <v>22</v>
      </c>
      <c r="E110" t="s">
        <v>22</v>
      </c>
      <c r="F110">
        <v>0</v>
      </c>
      <c r="G110">
        <v>145.5</v>
      </c>
      <c r="H110">
        <v>92</v>
      </c>
      <c r="I110">
        <v>24.74</v>
      </c>
      <c r="J110">
        <v>217.7</v>
      </c>
      <c r="K110">
        <v>114</v>
      </c>
      <c r="L110">
        <v>18.5</v>
      </c>
      <c r="M110">
        <v>146.9</v>
      </c>
      <c r="N110">
        <v>123</v>
      </c>
      <c r="O110">
        <v>6.61</v>
      </c>
      <c r="P110">
        <v>10.9</v>
      </c>
      <c r="Q110">
        <v>2</v>
      </c>
      <c r="R110">
        <v>2.94</v>
      </c>
      <c r="S110">
        <v>3</v>
      </c>
      <c r="T110" t="s">
        <v>22</v>
      </c>
    </row>
    <row r="111" spans="1:20" x14ac:dyDescent="0.2">
      <c r="A111" t="s">
        <v>56</v>
      </c>
      <c r="B111">
        <v>75</v>
      </c>
      <c r="C111" t="s">
        <v>25</v>
      </c>
      <c r="D111" t="s">
        <v>22</v>
      </c>
      <c r="E111" t="s">
        <v>22</v>
      </c>
      <c r="F111">
        <v>0</v>
      </c>
      <c r="G111">
        <v>166.3</v>
      </c>
      <c r="H111">
        <v>125</v>
      </c>
      <c r="I111">
        <v>28.27</v>
      </c>
      <c r="J111">
        <v>158.19999999999999</v>
      </c>
      <c r="K111">
        <v>86</v>
      </c>
      <c r="L111">
        <v>13.45</v>
      </c>
      <c r="M111">
        <v>256.7</v>
      </c>
      <c r="N111">
        <v>80</v>
      </c>
      <c r="O111">
        <v>11.55</v>
      </c>
      <c r="P111">
        <v>6.1</v>
      </c>
      <c r="Q111">
        <v>5</v>
      </c>
      <c r="R111">
        <v>1.65</v>
      </c>
      <c r="S111">
        <v>1</v>
      </c>
      <c r="T111" t="s">
        <v>22</v>
      </c>
    </row>
    <row r="112" spans="1:20" x14ac:dyDescent="0.2">
      <c r="A112" t="s">
        <v>24</v>
      </c>
      <c r="B112">
        <v>78</v>
      </c>
      <c r="C112" t="s">
        <v>21</v>
      </c>
      <c r="D112" t="s">
        <v>22</v>
      </c>
      <c r="E112" t="s">
        <v>22</v>
      </c>
      <c r="F112">
        <v>0</v>
      </c>
      <c r="G112">
        <v>231</v>
      </c>
      <c r="H112">
        <v>115</v>
      </c>
      <c r="I112">
        <v>39.270000000000003</v>
      </c>
      <c r="J112">
        <v>230.4</v>
      </c>
      <c r="K112">
        <v>140</v>
      </c>
      <c r="L112">
        <v>19.579999999999998</v>
      </c>
      <c r="M112">
        <v>261.39999999999998</v>
      </c>
      <c r="N112">
        <v>120</v>
      </c>
      <c r="O112">
        <v>11.76</v>
      </c>
      <c r="P112">
        <v>9.5</v>
      </c>
      <c r="Q112">
        <v>3</v>
      </c>
      <c r="R112">
        <v>2.57</v>
      </c>
      <c r="S112">
        <v>1</v>
      </c>
      <c r="T112" t="s">
        <v>22</v>
      </c>
    </row>
    <row r="113" spans="1:20" x14ac:dyDescent="0.2">
      <c r="A113" t="s">
        <v>39</v>
      </c>
      <c r="B113">
        <v>82</v>
      </c>
      <c r="C113" t="s">
        <v>25</v>
      </c>
      <c r="D113" t="s">
        <v>22</v>
      </c>
      <c r="E113" t="s">
        <v>22</v>
      </c>
      <c r="F113">
        <v>0</v>
      </c>
      <c r="G113">
        <v>200.3</v>
      </c>
      <c r="H113">
        <v>96</v>
      </c>
      <c r="I113">
        <v>34.049999999999997</v>
      </c>
      <c r="J113">
        <v>201.2</v>
      </c>
      <c r="K113">
        <v>102</v>
      </c>
      <c r="L113">
        <v>17.100000000000001</v>
      </c>
      <c r="M113">
        <v>206.1</v>
      </c>
      <c r="N113">
        <v>60</v>
      </c>
      <c r="O113">
        <v>9.27</v>
      </c>
      <c r="P113">
        <v>7.1</v>
      </c>
      <c r="Q113">
        <v>1</v>
      </c>
      <c r="R113">
        <v>1.92</v>
      </c>
      <c r="S113">
        <v>4</v>
      </c>
      <c r="T113" t="s">
        <v>22</v>
      </c>
    </row>
    <row r="114" spans="1:20" x14ac:dyDescent="0.2">
      <c r="A114" t="s">
        <v>50</v>
      </c>
      <c r="B114">
        <v>163</v>
      </c>
      <c r="C114" t="s">
        <v>25</v>
      </c>
      <c r="D114" t="s">
        <v>22</v>
      </c>
      <c r="E114" t="s">
        <v>22</v>
      </c>
      <c r="F114">
        <v>0</v>
      </c>
      <c r="G114">
        <v>197</v>
      </c>
      <c r="H114">
        <v>109</v>
      </c>
      <c r="I114">
        <v>33.49</v>
      </c>
      <c r="J114">
        <v>202.6</v>
      </c>
      <c r="K114">
        <v>128</v>
      </c>
      <c r="L114">
        <v>17.22</v>
      </c>
      <c r="M114">
        <v>206.4</v>
      </c>
      <c r="N114">
        <v>80</v>
      </c>
      <c r="O114">
        <v>9.2899999999999991</v>
      </c>
      <c r="P114">
        <v>9.1</v>
      </c>
      <c r="Q114">
        <v>10</v>
      </c>
      <c r="R114">
        <v>2.46</v>
      </c>
      <c r="S114">
        <v>1</v>
      </c>
      <c r="T114" t="s">
        <v>22</v>
      </c>
    </row>
    <row r="115" spans="1:20" x14ac:dyDescent="0.2">
      <c r="A115" t="s">
        <v>68</v>
      </c>
      <c r="B115">
        <v>91</v>
      </c>
      <c r="C115" t="s">
        <v>28</v>
      </c>
      <c r="D115" t="s">
        <v>23</v>
      </c>
      <c r="E115" t="s">
        <v>22</v>
      </c>
      <c r="F115">
        <v>0</v>
      </c>
      <c r="G115">
        <v>129.9</v>
      </c>
      <c r="H115">
        <v>112</v>
      </c>
      <c r="I115">
        <v>22.08</v>
      </c>
      <c r="J115">
        <v>173.3</v>
      </c>
      <c r="K115">
        <v>83</v>
      </c>
      <c r="L115">
        <v>14.73</v>
      </c>
      <c r="M115">
        <v>247.2</v>
      </c>
      <c r="N115">
        <v>130</v>
      </c>
      <c r="O115">
        <v>11.12</v>
      </c>
      <c r="P115">
        <v>11.2</v>
      </c>
      <c r="Q115">
        <v>3</v>
      </c>
      <c r="R115">
        <v>3.02</v>
      </c>
      <c r="S115">
        <v>3</v>
      </c>
      <c r="T115" t="s">
        <v>22</v>
      </c>
    </row>
    <row r="116" spans="1:20" x14ac:dyDescent="0.2">
      <c r="A116" t="s">
        <v>47</v>
      </c>
      <c r="B116">
        <v>127</v>
      </c>
      <c r="C116" t="s">
        <v>28</v>
      </c>
      <c r="D116" t="s">
        <v>22</v>
      </c>
      <c r="E116" t="s">
        <v>23</v>
      </c>
      <c r="F116">
        <v>36</v>
      </c>
      <c r="G116">
        <v>183.2</v>
      </c>
      <c r="H116">
        <v>117</v>
      </c>
      <c r="I116">
        <v>31.14</v>
      </c>
      <c r="J116">
        <v>126.8</v>
      </c>
      <c r="K116">
        <v>76</v>
      </c>
      <c r="L116">
        <v>10.78</v>
      </c>
      <c r="M116">
        <v>263.3</v>
      </c>
      <c r="N116">
        <v>71</v>
      </c>
      <c r="O116">
        <v>11.85</v>
      </c>
      <c r="P116">
        <v>11.2</v>
      </c>
      <c r="Q116">
        <v>8</v>
      </c>
      <c r="R116">
        <v>3.02</v>
      </c>
      <c r="S116">
        <v>1</v>
      </c>
      <c r="T116" t="s">
        <v>22</v>
      </c>
    </row>
    <row r="117" spans="1:20" x14ac:dyDescent="0.2">
      <c r="A117" t="s">
        <v>62</v>
      </c>
      <c r="B117">
        <v>113</v>
      </c>
      <c r="C117" t="s">
        <v>21</v>
      </c>
      <c r="D117" t="s">
        <v>22</v>
      </c>
      <c r="E117" t="s">
        <v>23</v>
      </c>
      <c r="F117">
        <v>23</v>
      </c>
      <c r="G117">
        <v>205</v>
      </c>
      <c r="H117">
        <v>101</v>
      </c>
      <c r="I117">
        <v>34.85</v>
      </c>
      <c r="J117">
        <v>152</v>
      </c>
      <c r="K117">
        <v>60</v>
      </c>
      <c r="L117">
        <v>12.92</v>
      </c>
      <c r="M117">
        <v>158.6</v>
      </c>
      <c r="N117">
        <v>59</v>
      </c>
      <c r="O117">
        <v>7.14</v>
      </c>
      <c r="P117">
        <v>10.199999999999999</v>
      </c>
      <c r="Q117">
        <v>5</v>
      </c>
      <c r="R117">
        <v>2.75</v>
      </c>
      <c r="S117">
        <v>2</v>
      </c>
      <c r="T117" t="s">
        <v>22</v>
      </c>
    </row>
    <row r="118" spans="1:20" x14ac:dyDescent="0.2">
      <c r="A118" t="s">
        <v>54</v>
      </c>
      <c r="B118">
        <v>110</v>
      </c>
      <c r="C118" t="s">
        <v>28</v>
      </c>
      <c r="D118" t="s">
        <v>22</v>
      </c>
      <c r="E118" t="s">
        <v>22</v>
      </c>
      <c r="F118">
        <v>0</v>
      </c>
      <c r="G118">
        <v>148.5</v>
      </c>
      <c r="H118">
        <v>115</v>
      </c>
      <c r="I118">
        <v>25.25</v>
      </c>
      <c r="J118">
        <v>276.39999999999998</v>
      </c>
      <c r="K118">
        <v>84</v>
      </c>
      <c r="L118">
        <v>23.49</v>
      </c>
      <c r="M118">
        <v>193.6</v>
      </c>
      <c r="N118">
        <v>112</v>
      </c>
      <c r="O118">
        <v>8.7100000000000009</v>
      </c>
      <c r="P118">
        <v>12.4</v>
      </c>
      <c r="Q118">
        <v>3</v>
      </c>
      <c r="R118">
        <v>3.35</v>
      </c>
      <c r="S118">
        <v>1</v>
      </c>
      <c r="T118" t="s">
        <v>22</v>
      </c>
    </row>
    <row r="119" spans="1:20" x14ac:dyDescent="0.2">
      <c r="A119" t="s">
        <v>49</v>
      </c>
      <c r="B119">
        <v>120</v>
      </c>
      <c r="C119" t="s">
        <v>21</v>
      </c>
      <c r="D119" t="s">
        <v>22</v>
      </c>
      <c r="E119" t="s">
        <v>23</v>
      </c>
      <c r="F119">
        <v>39</v>
      </c>
      <c r="G119">
        <v>200.3</v>
      </c>
      <c r="H119">
        <v>68</v>
      </c>
      <c r="I119">
        <v>34.049999999999997</v>
      </c>
      <c r="J119">
        <v>220.4</v>
      </c>
      <c r="K119">
        <v>97</v>
      </c>
      <c r="L119">
        <v>18.73</v>
      </c>
      <c r="M119">
        <v>253.8</v>
      </c>
      <c r="N119">
        <v>116</v>
      </c>
      <c r="O119">
        <v>11.42</v>
      </c>
      <c r="P119">
        <v>10.5</v>
      </c>
      <c r="Q119">
        <v>4</v>
      </c>
      <c r="R119">
        <v>2.84</v>
      </c>
      <c r="S119">
        <v>0</v>
      </c>
      <c r="T119" t="s">
        <v>22</v>
      </c>
    </row>
    <row r="120" spans="1:20" x14ac:dyDescent="0.2">
      <c r="A120" t="s">
        <v>53</v>
      </c>
      <c r="B120">
        <v>157</v>
      </c>
      <c r="C120" t="s">
        <v>21</v>
      </c>
      <c r="D120" t="s">
        <v>22</v>
      </c>
      <c r="E120" t="s">
        <v>23</v>
      </c>
      <c r="F120">
        <v>28</v>
      </c>
      <c r="G120">
        <v>192.6</v>
      </c>
      <c r="H120">
        <v>107</v>
      </c>
      <c r="I120">
        <v>32.74</v>
      </c>
      <c r="J120">
        <v>195.5</v>
      </c>
      <c r="K120">
        <v>74</v>
      </c>
      <c r="L120">
        <v>16.62</v>
      </c>
      <c r="M120">
        <v>109.7</v>
      </c>
      <c r="N120">
        <v>139</v>
      </c>
      <c r="O120">
        <v>4.9400000000000004</v>
      </c>
      <c r="P120">
        <v>6.8</v>
      </c>
      <c r="Q120">
        <v>5</v>
      </c>
      <c r="R120">
        <v>1.84</v>
      </c>
      <c r="S120">
        <v>3</v>
      </c>
      <c r="T120" t="s">
        <v>22</v>
      </c>
    </row>
    <row r="121" spans="1:20" x14ac:dyDescent="0.2">
      <c r="A121" t="s">
        <v>64</v>
      </c>
      <c r="B121">
        <v>103</v>
      </c>
      <c r="C121" t="s">
        <v>28</v>
      </c>
      <c r="D121" t="s">
        <v>22</v>
      </c>
      <c r="E121" t="s">
        <v>22</v>
      </c>
      <c r="F121">
        <v>0</v>
      </c>
      <c r="G121">
        <v>246.5</v>
      </c>
      <c r="H121">
        <v>47</v>
      </c>
      <c r="I121">
        <v>41.91</v>
      </c>
      <c r="J121">
        <v>195.5</v>
      </c>
      <c r="K121">
        <v>84</v>
      </c>
      <c r="L121">
        <v>16.62</v>
      </c>
      <c r="M121">
        <v>200.5</v>
      </c>
      <c r="N121">
        <v>96</v>
      </c>
      <c r="O121">
        <v>9.02</v>
      </c>
      <c r="P121">
        <v>11.7</v>
      </c>
      <c r="Q121">
        <v>4</v>
      </c>
      <c r="R121">
        <v>3.16</v>
      </c>
      <c r="S121">
        <v>1</v>
      </c>
      <c r="T121" t="s">
        <v>22</v>
      </c>
    </row>
    <row r="122" spans="1:20" x14ac:dyDescent="0.2">
      <c r="A122" t="s">
        <v>64</v>
      </c>
      <c r="B122">
        <v>117</v>
      </c>
      <c r="C122" t="s">
        <v>25</v>
      </c>
      <c r="D122" t="s">
        <v>23</v>
      </c>
      <c r="E122" t="s">
        <v>22</v>
      </c>
      <c r="F122">
        <v>0</v>
      </c>
      <c r="G122">
        <v>167.1</v>
      </c>
      <c r="H122">
        <v>86</v>
      </c>
      <c r="I122">
        <v>28.41</v>
      </c>
      <c r="J122">
        <v>177.5</v>
      </c>
      <c r="K122">
        <v>87</v>
      </c>
      <c r="L122">
        <v>15.09</v>
      </c>
      <c r="M122">
        <v>249.4</v>
      </c>
      <c r="N122">
        <v>132</v>
      </c>
      <c r="O122">
        <v>11.22</v>
      </c>
      <c r="P122">
        <v>14.1</v>
      </c>
      <c r="Q122">
        <v>7</v>
      </c>
      <c r="R122">
        <v>3.81</v>
      </c>
      <c r="S122">
        <v>2</v>
      </c>
      <c r="T122" t="s">
        <v>23</v>
      </c>
    </row>
    <row r="123" spans="1:20" x14ac:dyDescent="0.2">
      <c r="A123" t="s">
        <v>30</v>
      </c>
      <c r="B123">
        <v>121</v>
      </c>
      <c r="C123" t="s">
        <v>25</v>
      </c>
      <c r="D123" t="s">
        <v>22</v>
      </c>
      <c r="E123" t="s">
        <v>22</v>
      </c>
      <c r="F123">
        <v>0</v>
      </c>
      <c r="G123">
        <v>181.5</v>
      </c>
      <c r="H123">
        <v>121</v>
      </c>
      <c r="I123">
        <v>30.86</v>
      </c>
      <c r="J123">
        <v>218.4</v>
      </c>
      <c r="K123">
        <v>98</v>
      </c>
      <c r="L123">
        <v>18.559999999999999</v>
      </c>
      <c r="M123">
        <v>161.6</v>
      </c>
      <c r="N123">
        <v>103</v>
      </c>
      <c r="O123">
        <v>7.27</v>
      </c>
      <c r="P123">
        <v>8.5</v>
      </c>
      <c r="Q123">
        <v>5</v>
      </c>
      <c r="R123">
        <v>2.2999999999999998</v>
      </c>
      <c r="S123">
        <v>1</v>
      </c>
      <c r="T123" t="s">
        <v>22</v>
      </c>
    </row>
    <row r="124" spans="1:20" x14ac:dyDescent="0.2">
      <c r="A124" t="s">
        <v>33</v>
      </c>
      <c r="B124">
        <v>145</v>
      </c>
      <c r="C124" t="s">
        <v>25</v>
      </c>
      <c r="D124" t="s">
        <v>22</v>
      </c>
      <c r="E124" t="s">
        <v>23</v>
      </c>
      <c r="F124">
        <v>43</v>
      </c>
      <c r="G124">
        <v>257.7</v>
      </c>
      <c r="H124">
        <v>97</v>
      </c>
      <c r="I124">
        <v>43.81</v>
      </c>
      <c r="J124">
        <v>162.1</v>
      </c>
      <c r="K124">
        <v>95</v>
      </c>
      <c r="L124">
        <v>13.78</v>
      </c>
      <c r="M124">
        <v>286.89999999999998</v>
      </c>
      <c r="N124">
        <v>86</v>
      </c>
      <c r="O124">
        <v>12.91</v>
      </c>
      <c r="P124">
        <v>11.1</v>
      </c>
      <c r="Q124">
        <v>4</v>
      </c>
      <c r="R124">
        <v>3</v>
      </c>
      <c r="S124">
        <v>2</v>
      </c>
      <c r="T124" t="s">
        <v>22</v>
      </c>
    </row>
    <row r="125" spans="1:20" x14ac:dyDescent="0.2">
      <c r="A125" t="s">
        <v>34</v>
      </c>
      <c r="B125">
        <v>113</v>
      </c>
      <c r="C125" t="s">
        <v>25</v>
      </c>
      <c r="D125" t="s">
        <v>22</v>
      </c>
      <c r="E125" t="s">
        <v>22</v>
      </c>
      <c r="F125">
        <v>0</v>
      </c>
      <c r="G125">
        <v>193.8</v>
      </c>
      <c r="H125">
        <v>99</v>
      </c>
      <c r="I125">
        <v>32.950000000000003</v>
      </c>
      <c r="J125">
        <v>221.4</v>
      </c>
      <c r="K125">
        <v>125</v>
      </c>
      <c r="L125">
        <v>18.82</v>
      </c>
      <c r="M125">
        <v>172.3</v>
      </c>
      <c r="N125">
        <v>67</v>
      </c>
      <c r="O125">
        <v>7.75</v>
      </c>
      <c r="P125">
        <v>10.6</v>
      </c>
      <c r="Q125">
        <v>6</v>
      </c>
      <c r="R125">
        <v>2.86</v>
      </c>
      <c r="S125">
        <v>1</v>
      </c>
      <c r="T125" t="s">
        <v>22</v>
      </c>
    </row>
    <row r="126" spans="1:20" x14ac:dyDescent="0.2">
      <c r="A126" t="s">
        <v>69</v>
      </c>
      <c r="B126">
        <v>117</v>
      </c>
      <c r="C126" t="s">
        <v>21</v>
      </c>
      <c r="D126" t="s">
        <v>22</v>
      </c>
      <c r="E126" t="s">
        <v>22</v>
      </c>
      <c r="F126">
        <v>0</v>
      </c>
      <c r="G126">
        <v>102.8</v>
      </c>
      <c r="H126">
        <v>119</v>
      </c>
      <c r="I126">
        <v>17.48</v>
      </c>
      <c r="J126">
        <v>206.7</v>
      </c>
      <c r="K126">
        <v>91</v>
      </c>
      <c r="L126">
        <v>17.57</v>
      </c>
      <c r="M126">
        <v>299</v>
      </c>
      <c r="N126">
        <v>105</v>
      </c>
      <c r="O126">
        <v>13.46</v>
      </c>
      <c r="P126">
        <v>10.1</v>
      </c>
      <c r="Q126">
        <v>7</v>
      </c>
      <c r="R126">
        <v>2.73</v>
      </c>
      <c r="S126">
        <v>1</v>
      </c>
      <c r="T126" t="s">
        <v>22</v>
      </c>
    </row>
    <row r="127" spans="1:20" x14ac:dyDescent="0.2">
      <c r="A127" t="s">
        <v>20</v>
      </c>
      <c r="B127">
        <v>65</v>
      </c>
      <c r="C127" t="s">
        <v>25</v>
      </c>
      <c r="D127" t="s">
        <v>22</v>
      </c>
      <c r="E127" t="s">
        <v>22</v>
      </c>
      <c r="F127">
        <v>0</v>
      </c>
      <c r="G127">
        <v>187.9</v>
      </c>
      <c r="H127">
        <v>116</v>
      </c>
      <c r="I127">
        <v>31.94</v>
      </c>
      <c r="J127">
        <v>157.6</v>
      </c>
      <c r="K127">
        <v>117</v>
      </c>
      <c r="L127">
        <v>13.4</v>
      </c>
      <c r="M127">
        <v>227.3</v>
      </c>
      <c r="N127">
        <v>86</v>
      </c>
      <c r="O127">
        <v>10.23</v>
      </c>
      <c r="P127">
        <v>7.5</v>
      </c>
      <c r="Q127">
        <v>6</v>
      </c>
      <c r="R127">
        <v>2.0299999999999998</v>
      </c>
      <c r="S127">
        <v>1</v>
      </c>
      <c r="T127" t="s">
        <v>22</v>
      </c>
    </row>
    <row r="128" spans="1:20" x14ac:dyDescent="0.2">
      <c r="A128" t="s">
        <v>33</v>
      </c>
      <c r="B128">
        <v>56</v>
      </c>
      <c r="C128" t="s">
        <v>21</v>
      </c>
      <c r="D128" t="s">
        <v>22</v>
      </c>
      <c r="E128" t="s">
        <v>22</v>
      </c>
      <c r="F128">
        <v>0</v>
      </c>
      <c r="G128">
        <v>226</v>
      </c>
      <c r="H128">
        <v>112</v>
      </c>
      <c r="I128">
        <v>38.42</v>
      </c>
      <c r="J128">
        <v>248.5</v>
      </c>
      <c r="K128">
        <v>118</v>
      </c>
      <c r="L128">
        <v>21.12</v>
      </c>
      <c r="M128">
        <v>140.5</v>
      </c>
      <c r="N128">
        <v>142</v>
      </c>
      <c r="O128">
        <v>6.32</v>
      </c>
      <c r="P128">
        <v>6.9</v>
      </c>
      <c r="Q128">
        <v>11</v>
      </c>
      <c r="R128">
        <v>1.86</v>
      </c>
      <c r="S128">
        <v>1</v>
      </c>
      <c r="T128" t="s">
        <v>22</v>
      </c>
    </row>
    <row r="129" spans="1:20" x14ac:dyDescent="0.2">
      <c r="A129" t="s">
        <v>26</v>
      </c>
      <c r="B129">
        <v>96</v>
      </c>
      <c r="C129" t="s">
        <v>21</v>
      </c>
      <c r="D129" t="s">
        <v>22</v>
      </c>
      <c r="E129" t="s">
        <v>22</v>
      </c>
      <c r="F129">
        <v>0</v>
      </c>
      <c r="G129">
        <v>260.39999999999998</v>
      </c>
      <c r="H129">
        <v>115</v>
      </c>
      <c r="I129">
        <v>44.27</v>
      </c>
      <c r="J129">
        <v>146</v>
      </c>
      <c r="K129">
        <v>46</v>
      </c>
      <c r="L129">
        <v>12.41</v>
      </c>
      <c r="M129">
        <v>269.5</v>
      </c>
      <c r="N129">
        <v>87</v>
      </c>
      <c r="O129">
        <v>12.13</v>
      </c>
      <c r="P129">
        <v>11.5</v>
      </c>
      <c r="Q129">
        <v>4</v>
      </c>
      <c r="R129">
        <v>3.11</v>
      </c>
      <c r="S129">
        <v>5</v>
      </c>
      <c r="T129" t="s">
        <v>22</v>
      </c>
    </row>
    <row r="130" spans="1:20" x14ac:dyDescent="0.2">
      <c r="A130" t="s">
        <v>30</v>
      </c>
      <c r="B130">
        <v>151</v>
      </c>
      <c r="C130" t="s">
        <v>25</v>
      </c>
      <c r="D130" t="s">
        <v>22</v>
      </c>
      <c r="E130" t="s">
        <v>22</v>
      </c>
      <c r="F130">
        <v>0</v>
      </c>
      <c r="G130">
        <v>178.7</v>
      </c>
      <c r="H130">
        <v>116</v>
      </c>
      <c r="I130">
        <v>30.38</v>
      </c>
      <c r="J130">
        <v>292.10000000000002</v>
      </c>
      <c r="K130">
        <v>138</v>
      </c>
      <c r="L130">
        <v>24.83</v>
      </c>
      <c r="M130">
        <v>265.89999999999998</v>
      </c>
      <c r="N130">
        <v>101</v>
      </c>
      <c r="O130">
        <v>11.97</v>
      </c>
      <c r="P130">
        <v>9.8000000000000007</v>
      </c>
      <c r="Q130">
        <v>4</v>
      </c>
      <c r="R130">
        <v>2.65</v>
      </c>
      <c r="S130">
        <v>0</v>
      </c>
      <c r="T130" t="s">
        <v>22</v>
      </c>
    </row>
    <row r="131" spans="1:20" x14ac:dyDescent="0.2">
      <c r="A131" t="s">
        <v>20</v>
      </c>
      <c r="B131">
        <v>83</v>
      </c>
      <c r="C131" t="s">
        <v>21</v>
      </c>
      <c r="D131" t="s">
        <v>22</v>
      </c>
      <c r="E131" t="s">
        <v>22</v>
      </c>
      <c r="F131">
        <v>0</v>
      </c>
      <c r="G131">
        <v>337.4</v>
      </c>
      <c r="H131">
        <v>120</v>
      </c>
      <c r="I131">
        <v>57.36</v>
      </c>
      <c r="J131">
        <v>227.4</v>
      </c>
      <c r="K131">
        <v>116</v>
      </c>
      <c r="L131">
        <v>19.329999999999998</v>
      </c>
      <c r="M131">
        <v>153.9</v>
      </c>
      <c r="N131">
        <v>114</v>
      </c>
      <c r="O131">
        <v>6.93</v>
      </c>
      <c r="P131">
        <v>15.8</v>
      </c>
      <c r="Q131">
        <v>7</v>
      </c>
      <c r="R131">
        <v>4.2699999999999996</v>
      </c>
      <c r="S131">
        <v>0</v>
      </c>
      <c r="T131" t="s">
        <v>23</v>
      </c>
    </row>
    <row r="132" spans="1:20" x14ac:dyDescent="0.2">
      <c r="A132" t="s">
        <v>38</v>
      </c>
      <c r="B132">
        <v>139</v>
      </c>
      <c r="C132" t="s">
        <v>28</v>
      </c>
      <c r="D132" t="s">
        <v>22</v>
      </c>
      <c r="E132" t="s">
        <v>23</v>
      </c>
      <c r="F132">
        <v>23</v>
      </c>
      <c r="G132">
        <v>157.6</v>
      </c>
      <c r="H132">
        <v>129</v>
      </c>
      <c r="I132">
        <v>26.79</v>
      </c>
      <c r="J132">
        <v>247</v>
      </c>
      <c r="K132">
        <v>96</v>
      </c>
      <c r="L132">
        <v>21</v>
      </c>
      <c r="M132">
        <v>259.2</v>
      </c>
      <c r="N132">
        <v>112</v>
      </c>
      <c r="O132">
        <v>11.66</v>
      </c>
      <c r="P132">
        <v>13.7</v>
      </c>
      <c r="Q132">
        <v>2</v>
      </c>
      <c r="R132">
        <v>3.7</v>
      </c>
      <c r="S132">
        <v>0</v>
      </c>
      <c r="T132" t="s">
        <v>22</v>
      </c>
    </row>
    <row r="133" spans="1:20" x14ac:dyDescent="0.2">
      <c r="A133" t="s">
        <v>29</v>
      </c>
      <c r="B133">
        <v>6</v>
      </c>
      <c r="C133" t="s">
        <v>28</v>
      </c>
      <c r="D133" t="s">
        <v>22</v>
      </c>
      <c r="E133" t="s">
        <v>22</v>
      </c>
      <c r="F133">
        <v>0</v>
      </c>
      <c r="G133">
        <v>183.6</v>
      </c>
      <c r="H133">
        <v>117</v>
      </c>
      <c r="I133">
        <v>31.21</v>
      </c>
      <c r="J133">
        <v>256.7</v>
      </c>
      <c r="K133">
        <v>72</v>
      </c>
      <c r="L133">
        <v>21.82</v>
      </c>
      <c r="M133">
        <v>178.6</v>
      </c>
      <c r="N133">
        <v>79</v>
      </c>
      <c r="O133">
        <v>8.0399999999999991</v>
      </c>
      <c r="P133">
        <v>10.199999999999999</v>
      </c>
      <c r="Q133">
        <v>2</v>
      </c>
      <c r="R133">
        <v>2.75</v>
      </c>
      <c r="S133">
        <v>1</v>
      </c>
      <c r="T133" t="s">
        <v>22</v>
      </c>
    </row>
    <row r="134" spans="1:20" x14ac:dyDescent="0.2">
      <c r="A134" t="s">
        <v>40</v>
      </c>
      <c r="B134">
        <v>115</v>
      </c>
      <c r="C134" t="s">
        <v>28</v>
      </c>
      <c r="D134" t="s">
        <v>22</v>
      </c>
      <c r="E134" t="s">
        <v>23</v>
      </c>
      <c r="F134">
        <v>24</v>
      </c>
      <c r="G134">
        <v>142.1</v>
      </c>
      <c r="H134">
        <v>124</v>
      </c>
      <c r="I134">
        <v>24.16</v>
      </c>
      <c r="J134">
        <v>183.4</v>
      </c>
      <c r="K134">
        <v>129</v>
      </c>
      <c r="L134">
        <v>15.59</v>
      </c>
      <c r="M134">
        <v>164.8</v>
      </c>
      <c r="N134">
        <v>114</v>
      </c>
      <c r="O134">
        <v>7.42</v>
      </c>
      <c r="P134">
        <v>9.6</v>
      </c>
      <c r="Q134">
        <v>4</v>
      </c>
      <c r="R134">
        <v>2.59</v>
      </c>
      <c r="S134">
        <v>1</v>
      </c>
      <c r="T134" t="s">
        <v>22</v>
      </c>
    </row>
    <row r="135" spans="1:20" x14ac:dyDescent="0.2">
      <c r="A135" t="s">
        <v>38</v>
      </c>
      <c r="B135">
        <v>141</v>
      </c>
      <c r="C135" t="s">
        <v>21</v>
      </c>
      <c r="D135" t="s">
        <v>22</v>
      </c>
      <c r="E135" t="s">
        <v>22</v>
      </c>
      <c r="F135">
        <v>0</v>
      </c>
      <c r="G135">
        <v>217.1</v>
      </c>
      <c r="H135">
        <v>110</v>
      </c>
      <c r="I135">
        <v>36.909999999999997</v>
      </c>
      <c r="J135">
        <v>241.5</v>
      </c>
      <c r="K135">
        <v>111</v>
      </c>
      <c r="L135">
        <v>20.53</v>
      </c>
      <c r="M135">
        <v>253.5</v>
      </c>
      <c r="N135">
        <v>103</v>
      </c>
      <c r="O135">
        <v>11.41</v>
      </c>
      <c r="P135">
        <v>12</v>
      </c>
      <c r="Q135">
        <v>6</v>
      </c>
      <c r="R135">
        <v>3.24</v>
      </c>
      <c r="S135">
        <v>0</v>
      </c>
      <c r="T135" t="s">
        <v>22</v>
      </c>
    </row>
    <row r="136" spans="1:20" x14ac:dyDescent="0.2">
      <c r="A136" t="s">
        <v>53</v>
      </c>
      <c r="B136">
        <v>62</v>
      </c>
      <c r="C136" t="s">
        <v>21</v>
      </c>
      <c r="D136" t="s">
        <v>22</v>
      </c>
      <c r="E136" t="s">
        <v>22</v>
      </c>
      <c r="F136">
        <v>0</v>
      </c>
      <c r="G136">
        <v>98.9</v>
      </c>
      <c r="H136">
        <v>103</v>
      </c>
      <c r="I136">
        <v>16.809999999999999</v>
      </c>
      <c r="J136">
        <v>135.4</v>
      </c>
      <c r="K136">
        <v>122</v>
      </c>
      <c r="L136">
        <v>11.51</v>
      </c>
      <c r="M136">
        <v>236.6</v>
      </c>
      <c r="N136">
        <v>82</v>
      </c>
      <c r="O136">
        <v>10.65</v>
      </c>
      <c r="P136">
        <v>12.2</v>
      </c>
      <c r="Q136">
        <v>1</v>
      </c>
      <c r="R136">
        <v>3.29</v>
      </c>
      <c r="S136">
        <v>1</v>
      </c>
      <c r="T136" t="s">
        <v>22</v>
      </c>
    </row>
    <row r="137" spans="1:20" x14ac:dyDescent="0.2">
      <c r="A137" t="s">
        <v>48</v>
      </c>
      <c r="B137">
        <v>185</v>
      </c>
      <c r="C137" t="s">
        <v>28</v>
      </c>
      <c r="D137" t="s">
        <v>22</v>
      </c>
      <c r="E137" t="s">
        <v>23</v>
      </c>
      <c r="F137">
        <v>31</v>
      </c>
      <c r="G137">
        <v>189.8</v>
      </c>
      <c r="H137">
        <v>126</v>
      </c>
      <c r="I137">
        <v>32.270000000000003</v>
      </c>
      <c r="J137">
        <v>163.30000000000001</v>
      </c>
      <c r="K137">
        <v>133</v>
      </c>
      <c r="L137">
        <v>13.88</v>
      </c>
      <c r="M137">
        <v>264.8</v>
      </c>
      <c r="N137">
        <v>126</v>
      </c>
      <c r="O137">
        <v>11.92</v>
      </c>
      <c r="P137">
        <v>7.5</v>
      </c>
      <c r="Q137">
        <v>3</v>
      </c>
      <c r="R137">
        <v>2.0299999999999998</v>
      </c>
      <c r="S137">
        <v>1</v>
      </c>
      <c r="T137" t="s">
        <v>22</v>
      </c>
    </row>
    <row r="138" spans="1:20" x14ac:dyDescent="0.2">
      <c r="A138" t="s">
        <v>63</v>
      </c>
      <c r="B138">
        <v>148</v>
      </c>
      <c r="C138" t="s">
        <v>21</v>
      </c>
      <c r="D138" t="s">
        <v>22</v>
      </c>
      <c r="E138" t="s">
        <v>22</v>
      </c>
      <c r="F138">
        <v>0</v>
      </c>
      <c r="G138">
        <v>202</v>
      </c>
      <c r="H138">
        <v>102</v>
      </c>
      <c r="I138">
        <v>34.340000000000003</v>
      </c>
      <c r="J138">
        <v>243.2</v>
      </c>
      <c r="K138">
        <v>128</v>
      </c>
      <c r="L138">
        <v>20.67</v>
      </c>
      <c r="M138">
        <v>261.3</v>
      </c>
      <c r="N138">
        <v>90</v>
      </c>
      <c r="O138">
        <v>11.76</v>
      </c>
      <c r="P138">
        <v>10.9</v>
      </c>
      <c r="Q138">
        <v>3</v>
      </c>
      <c r="R138">
        <v>2.94</v>
      </c>
      <c r="S138">
        <v>1</v>
      </c>
      <c r="T138" t="s">
        <v>22</v>
      </c>
    </row>
    <row r="139" spans="1:20" x14ac:dyDescent="0.2">
      <c r="A139" t="s">
        <v>42</v>
      </c>
      <c r="B139">
        <v>94</v>
      </c>
      <c r="C139" t="s">
        <v>25</v>
      </c>
      <c r="D139" t="s">
        <v>22</v>
      </c>
      <c r="E139" t="s">
        <v>23</v>
      </c>
      <c r="F139">
        <v>38</v>
      </c>
      <c r="G139">
        <v>170.1</v>
      </c>
      <c r="H139">
        <v>124</v>
      </c>
      <c r="I139">
        <v>28.92</v>
      </c>
      <c r="J139">
        <v>193.3</v>
      </c>
      <c r="K139">
        <v>116</v>
      </c>
      <c r="L139">
        <v>16.43</v>
      </c>
      <c r="M139">
        <v>105.9</v>
      </c>
      <c r="N139">
        <v>73</v>
      </c>
      <c r="O139">
        <v>4.7699999999999996</v>
      </c>
      <c r="P139">
        <v>12.8</v>
      </c>
      <c r="Q139">
        <v>4</v>
      </c>
      <c r="R139">
        <v>3.46</v>
      </c>
      <c r="S139">
        <v>1</v>
      </c>
      <c r="T139" t="s">
        <v>22</v>
      </c>
    </row>
    <row r="140" spans="1:20" x14ac:dyDescent="0.2">
      <c r="A140" t="s">
        <v>68</v>
      </c>
      <c r="B140">
        <v>32</v>
      </c>
      <c r="C140" t="s">
        <v>28</v>
      </c>
      <c r="D140" t="s">
        <v>22</v>
      </c>
      <c r="E140" t="s">
        <v>22</v>
      </c>
      <c r="F140">
        <v>0</v>
      </c>
      <c r="G140">
        <v>230.9</v>
      </c>
      <c r="H140">
        <v>87</v>
      </c>
      <c r="I140">
        <v>39.25</v>
      </c>
      <c r="J140">
        <v>187.4</v>
      </c>
      <c r="K140">
        <v>90</v>
      </c>
      <c r="L140">
        <v>15.93</v>
      </c>
      <c r="M140">
        <v>154</v>
      </c>
      <c r="N140">
        <v>53</v>
      </c>
      <c r="O140">
        <v>6.93</v>
      </c>
      <c r="P140">
        <v>6.3</v>
      </c>
      <c r="Q140">
        <v>2</v>
      </c>
      <c r="R140">
        <v>1.7</v>
      </c>
      <c r="S140">
        <v>0</v>
      </c>
      <c r="T140" t="s">
        <v>22</v>
      </c>
    </row>
    <row r="141" spans="1:20" x14ac:dyDescent="0.2">
      <c r="A141" t="s">
        <v>41</v>
      </c>
      <c r="B141">
        <v>68</v>
      </c>
      <c r="C141" t="s">
        <v>25</v>
      </c>
      <c r="D141" t="s">
        <v>22</v>
      </c>
      <c r="E141" t="s">
        <v>22</v>
      </c>
      <c r="F141">
        <v>0</v>
      </c>
      <c r="G141">
        <v>237.1</v>
      </c>
      <c r="H141">
        <v>105</v>
      </c>
      <c r="I141">
        <v>40.31</v>
      </c>
      <c r="J141">
        <v>223.5</v>
      </c>
      <c r="K141">
        <v>105</v>
      </c>
      <c r="L141">
        <v>19</v>
      </c>
      <c r="M141">
        <v>97.4</v>
      </c>
      <c r="N141">
        <v>79</v>
      </c>
      <c r="O141">
        <v>4.38</v>
      </c>
      <c r="P141">
        <v>13.2</v>
      </c>
      <c r="Q141">
        <v>2</v>
      </c>
      <c r="R141">
        <v>3.56</v>
      </c>
      <c r="S141">
        <v>1</v>
      </c>
      <c r="T141" t="s">
        <v>22</v>
      </c>
    </row>
    <row r="142" spans="1:20" x14ac:dyDescent="0.2">
      <c r="A142" t="s">
        <v>61</v>
      </c>
      <c r="B142">
        <v>25</v>
      </c>
      <c r="C142" t="s">
        <v>21</v>
      </c>
      <c r="D142" t="s">
        <v>22</v>
      </c>
      <c r="E142" t="s">
        <v>22</v>
      </c>
      <c r="F142">
        <v>0</v>
      </c>
      <c r="G142">
        <v>119.3</v>
      </c>
      <c r="H142">
        <v>87</v>
      </c>
      <c r="I142">
        <v>20.28</v>
      </c>
      <c r="J142">
        <v>211.5</v>
      </c>
      <c r="K142">
        <v>101</v>
      </c>
      <c r="L142">
        <v>17.98</v>
      </c>
      <c r="M142">
        <v>268.89999999999998</v>
      </c>
      <c r="N142">
        <v>86</v>
      </c>
      <c r="O142">
        <v>12.1</v>
      </c>
      <c r="P142">
        <v>10.5</v>
      </c>
      <c r="Q142">
        <v>4</v>
      </c>
      <c r="R142">
        <v>2.84</v>
      </c>
      <c r="S142">
        <v>3</v>
      </c>
      <c r="T142" t="s">
        <v>22</v>
      </c>
    </row>
    <row r="143" spans="1:20" x14ac:dyDescent="0.2">
      <c r="A143" t="s">
        <v>52</v>
      </c>
      <c r="B143">
        <v>65</v>
      </c>
      <c r="C143" t="s">
        <v>21</v>
      </c>
      <c r="D143" t="s">
        <v>22</v>
      </c>
      <c r="E143" t="s">
        <v>22</v>
      </c>
      <c r="F143">
        <v>0</v>
      </c>
      <c r="G143">
        <v>116.8</v>
      </c>
      <c r="H143">
        <v>87</v>
      </c>
      <c r="I143">
        <v>19.86</v>
      </c>
      <c r="J143">
        <v>178.9</v>
      </c>
      <c r="K143">
        <v>93</v>
      </c>
      <c r="L143">
        <v>15.21</v>
      </c>
      <c r="M143">
        <v>182.4</v>
      </c>
      <c r="N143">
        <v>150</v>
      </c>
      <c r="O143">
        <v>8.2100000000000009</v>
      </c>
      <c r="P143">
        <v>14.1</v>
      </c>
      <c r="Q143">
        <v>2</v>
      </c>
      <c r="R143">
        <v>3.81</v>
      </c>
      <c r="S143">
        <v>1</v>
      </c>
      <c r="T143" t="s">
        <v>22</v>
      </c>
    </row>
    <row r="144" spans="1:20" x14ac:dyDescent="0.2">
      <c r="A144" t="s">
        <v>30</v>
      </c>
      <c r="B144">
        <v>179</v>
      </c>
      <c r="C144" t="s">
        <v>25</v>
      </c>
      <c r="D144" t="s">
        <v>22</v>
      </c>
      <c r="E144" t="s">
        <v>22</v>
      </c>
      <c r="F144">
        <v>0</v>
      </c>
      <c r="G144">
        <v>219.2</v>
      </c>
      <c r="H144">
        <v>92</v>
      </c>
      <c r="I144">
        <v>37.26</v>
      </c>
      <c r="J144">
        <v>149.4</v>
      </c>
      <c r="K144">
        <v>125</v>
      </c>
      <c r="L144">
        <v>12.7</v>
      </c>
      <c r="M144">
        <v>244.7</v>
      </c>
      <c r="N144">
        <v>104</v>
      </c>
      <c r="O144">
        <v>11.01</v>
      </c>
      <c r="P144">
        <v>6.1</v>
      </c>
      <c r="Q144">
        <v>5</v>
      </c>
      <c r="R144">
        <v>1.65</v>
      </c>
      <c r="S144">
        <v>0</v>
      </c>
      <c r="T144" t="s">
        <v>22</v>
      </c>
    </row>
    <row r="145" spans="1:20" x14ac:dyDescent="0.2">
      <c r="A145" t="s">
        <v>69</v>
      </c>
      <c r="B145">
        <v>94</v>
      </c>
      <c r="C145" t="s">
        <v>21</v>
      </c>
      <c r="D145" t="s">
        <v>22</v>
      </c>
      <c r="E145" t="s">
        <v>22</v>
      </c>
      <c r="F145">
        <v>0</v>
      </c>
      <c r="G145">
        <v>252.6</v>
      </c>
      <c r="H145">
        <v>104</v>
      </c>
      <c r="I145">
        <v>42.94</v>
      </c>
      <c r="J145">
        <v>169</v>
      </c>
      <c r="K145">
        <v>125</v>
      </c>
      <c r="L145">
        <v>14.37</v>
      </c>
      <c r="M145">
        <v>170.9</v>
      </c>
      <c r="N145">
        <v>106</v>
      </c>
      <c r="O145">
        <v>7.69</v>
      </c>
      <c r="P145">
        <v>11.1</v>
      </c>
      <c r="Q145">
        <v>7</v>
      </c>
      <c r="R145">
        <v>3</v>
      </c>
      <c r="S145">
        <v>2</v>
      </c>
      <c r="T145" t="s">
        <v>22</v>
      </c>
    </row>
    <row r="146" spans="1:20" x14ac:dyDescent="0.2">
      <c r="A146" t="s">
        <v>60</v>
      </c>
      <c r="B146">
        <v>62</v>
      </c>
      <c r="C146" t="s">
        <v>21</v>
      </c>
      <c r="D146" t="s">
        <v>22</v>
      </c>
      <c r="E146" t="s">
        <v>22</v>
      </c>
      <c r="F146">
        <v>0</v>
      </c>
      <c r="G146">
        <v>147.1</v>
      </c>
      <c r="H146">
        <v>91</v>
      </c>
      <c r="I146">
        <v>25.01</v>
      </c>
      <c r="J146">
        <v>190.4</v>
      </c>
      <c r="K146">
        <v>107</v>
      </c>
      <c r="L146">
        <v>16.18</v>
      </c>
      <c r="M146">
        <v>195.2</v>
      </c>
      <c r="N146">
        <v>115</v>
      </c>
      <c r="O146">
        <v>8.7799999999999994</v>
      </c>
      <c r="P146">
        <v>12.2</v>
      </c>
      <c r="Q146">
        <v>3</v>
      </c>
      <c r="R146">
        <v>3.29</v>
      </c>
      <c r="S146">
        <v>0</v>
      </c>
      <c r="T146" t="s">
        <v>22</v>
      </c>
    </row>
    <row r="147" spans="1:20" x14ac:dyDescent="0.2">
      <c r="A147" t="s">
        <v>50</v>
      </c>
      <c r="B147">
        <v>116</v>
      </c>
      <c r="C147" t="s">
        <v>25</v>
      </c>
      <c r="D147" t="s">
        <v>22</v>
      </c>
      <c r="E147" t="s">
        <v>22</v>
      </c>
      <c r="F147">
        <v>0</v>
      </c>
      <c r="G147">
        <v>173.5</v>
      </c>
      <c r="H147">
        <v>93</v>
      </c>
      <c r="I147">
        <v>29.5</v>
      </c>
      <c r="J147">
        <v>194.1</v>
      </c>
      <c r="K147">
        <v>76</v>
      </c>
      <c r="L147">
        <v>16.5</v>
      </c>
      <c r="M147">
        <v>208</v>
      </c>
      <c r="N147">
        <v>112</v>
      </c>
      <c r="O147">
        <v>9.36</v>
      </c>
      <c r="P147">
        <v>16.2</v>
      </c>
      <c r="Q147">
        <v>10</v>
      </c>
      <c r="R147">
        <v>4.37</v>
      </c>
      <c r="S147">
        <v>3</v>
      </c>
      <c r="T147" t="s">
        <v>22</v>
      </c>
    </row>
    <row r="148" spans="1:20" x14ac:dyDescent="0.2">
      <c r="A148" t="s">
        <v>70</v>
      </c>
      <c r="B148">
        <v>70</v>
      </c>
      <c r="C148" t="s">
        <v>25</v>
      </c>
      <c r="D148" t="s">
        <v>22</v>
      </c>
      <c r="E148" t="s">
        <v>22</v>
      </c>
      <c r="F148">
        <v>0</v>
      </c>
      <c r="G148">
        <v>232.1</v>
      </c>
      <c r="H148">
        <v>122</v>
      </c>
      <c r="I148">
        <v>39.46</v>
      </c>
      <c r="J148">
        <v>292.3</v>
      </c>
      <c r="K148">
        <v>112</v>
      </c>
      <c r="L148">
        <v>24.85</v>
      </c>
      <c r="M148">
        <v>201.2</v>
      </c>
      <c r="N148">
        <v>112</v>
      </c>
      <c r="O148">
        <v>9.0500000000000007</v>
      </c>
      <c r="P148">
        <v>0</v>
      </c>
      <c r="Q148">
        <v>0</v>
      </c>
      <c r="R148">
        <v>0</v>
      </c>
      <c r="S148">
        <v>3</v>
      </c>
      <c r="T148" t="s">
        <v>22</v>
      </c>
    </row>
    <row r="149" spans="1:20" x14ac:dyDescent="0.2">
      <c r="A149" t="s">
        <v>31</v>
      </c>
      <c r="B149">
        <v>94</v>
      </c>
      <c r="C149" t="s">
        <v>28</v>
      </c>
      <c r="D149" t="s">
        <v>23</v>
      </c>
      <c r="E149" t="s">
        <v>23</v>
      </c>
      <c r="F149">
        <v>23</v>
      </c>
      <c r="G149">
        <v>197.1</v>
      </c>
      <c r="H149">
        <v>125</v>
      </c>
      <c r="I149">
        <v>33.51</v>
      </c>
      <c r="J149">
        <v>214.5</v>
      </c>
      <c r="K149">
        <v>136</v>
      </c>
      <c r="L149">
        <v>18.23</v>
      </c>
      <c r="M149">
        <v>282.2</v>
      </c>
      <c r="N149">
        <v>103</v>
      </c>
      <c r="O149">
        <v>12.7</v>
      </c>
      <c r="P149">
        <v>9.5</v>
      </c>
      <c r="Q149">
        <v>5</v>
      </c>
      <c r="R149">
        <v>2.57</v>
      </c>
      <c r="S149">
        <v>4</v>
      </c>
      <c r="T149" t="s">
        <v>22</v>
      </c>
    </row>
    <row r="150" spans="1:20" x14ac:dyDescent="0.2">
      <c r="A150" t="s">
        <v>47</v>
      </c>
      <c r="B150">
        <v>126</v>
      </c>
      <c r="C150" t="s">
        <v>21</v>
      </c>
      <c r="D150" t="s">
        <v>22</v>
      </c>
      <c r="E150" t="s">
        <v>22</v>
      </c>
      <c r="F150">
        <v>0</v>
      </c>
      <c r="G150">
        <v>58.2</v>
      </c>
      <c r="H150">
        <v>94</v>
      </c>
      <c r="I150">
        <v>9.89</v>
      </c>
      <c r="J150">
        <v>138.69999999999999</v>
      </c>
      <c r="K150">
        <v>118</v>
      </c>
      <c r="L150">
        <v>11.79</v>
      </c>
      <c r="M150">
        <v>136.80000000000001</v>
      </c>
      <c r="N150">
        <v>91</v>
      </c>
      <c r="O150">
        <v>6.16</v>
      </c>
      <c r="P150">
        <v>11.9</v>
      </c>
      <c r="Q150">
        <v>1</v>
      </c>
      <c r="R150">
        <v>3.21</v>
      </c>
      <c r="S150">
        <v>5</v>
      </c>
      <c r="T150" t="s">
        <v>23</v>
      </c>
    </row>
    <row r="151" spans="1:20" x14ac:dyDescent="0.2">
      <c r="A151" t="s">
        <v>36</v>
      </c>
      <c r="B151">
        <v>67</v>
      </c>
      <c r="C151" t="s">
        <v>25</v>
      </c>
      <c r="D151" t="s">
        <v>22</v>
      </c>
      <c r="E151" t="s">
        <v>23</v>
      </c>
      <c r="F151">
        <v>36</v>
      </c>
      <c r="G151">
        <v>115.6</v>
      </c>
      <c r="H151">
        <v>111</v>
      </c>
      <c r="I151">
        <v>19.649999999999999</v>
      </c>
      <c r="J151">
        <v>237.7</v>
      </c>
      <c r="K151">
        <v>94</v>
      </c>
      <c r="L151">
        <v>20.2</v>
      </c>
      <c r="M151">
        <v>169.9</v>
      </c>
      <c r="N151">
        <v>103</v>
      </c>
      <c r="O151">
        <v>7.65</v>
      </c>
      <c r="P151">
        <v>9.9</v>
      </c>
      <c r="Q151">
        <v>12</v>
      </c>
      <c r="R151">
        <v>2.67</v>
      </c>
      <c r="S151">
        <v>2</v>
      </c>
      <c r="T151" t="s">
        <v>22</v>
      </c>
    </row>
    <row r="152" spans="1:20" x14ac:dyDescent="0.2">
      <c r="A152" t="s">
        <v>46</v>
      </c>
      <c r="B152">
        <v>19</v>
      </c>
      <c r="C152" t="s">
        <v>25</v>
      </c>
      <c r="D152" t="s">
        <v>22</v>
      </c>
      <c r="E152" t="s">
        <v>22</v>
      </c>
      <c r="F152">
        <v>0</v>
      </c>
      <c r="G152">
        <v>186.1</v>
      </c>
      <c r="H152">
        <v>98</v>
      </c>
      <c r="I152">
        <v>31.64</v>
      </c>
      <c r="J152">
        <v>254.3</v>
      </c>
      <c r="K152">
        <v>57</v>
      </c>
      <c r="L152">
        <v>21.62</v>
      </c>
      <c r="M152">
        <v>214</v>
      </c>
      <c r="N152">
        <v>127</v>
      </c>
      <c r="O152">
        <v>9.6300000000000008</v>
      </c>
      <c r="P152">
        <v>14.6</v>
      </c>
      <c r="Q152">
        <v>7</v>
      </c>
      <c r="R152">
        <v>3.94</v>
      </c>
      <c r="S152">
        <v>2</v>
      </c>
      <c r="T152" t="s">
        <v>22</v>
      </c>
    </row>
    <row r="153" spans="1:20" x14ac:dyDescent="0.2">
      <c r="A153" t="s">
        <v>38</v>
      </c>
      <c r="B153">
        <v>170</v>
      </c>
      <c r="C153" t="s">
        <v>28</v>
      </c>
      <c r="D153" t="s">
        <v>23</v>
      </c>
      <c r="E153" t="s">
        <v>22</v>
      </c>
      <c r="F153">
        <v>0</v>
      </c>
      <c r="G153">
        <v>259.89999999999998</v>
      </c>
      <c r="H153">
        <v>68</v>
      </c>
      <c r="I153">
        <v>44.18</v>
      </c>
      <c r="J153">
        <v>245</v>
      </c>
      <c r="K153">
        <v>122</v>
      </c>
      <c r="L153">
        <v>20.83</v>
      </c>
      <c r="M153">
        <v>134.4</v>
      </c>
      <c r="N153">
        <v>121</v>
      </c>
      <c r="O153">
        <v>6.05</v>
      </c>
      <c r="P153">
        <v>8.4</v>
      </c>
      <c r="Q153">
        <v>3</v>
      </c>
      <c r="R153">
        <v>2.27</v>
      </c>
      <c r="S153">
        <v>3</v>
      </c>
      <c r="T153" t="s">
        <v>22</v>
      </c>
    </row>
    <row r="154" spans="1:20" x14ac:dyDescent="0.2">
      <c r="A154" t="s">
        <v>61</v>
      </c>
      <c r="B154">
        <v>73</v>
      </c>
      <c r="C154" t="s">
        <v>21</v>
      </c>
      <c r="D154" t="s">
        <v>22</v>
      </c>
      <c r="E154" t="s">
        <v>22</v>
      </c>
      <c r="F154">
        <v>0</v>
      </c>
      <c r="G154">
        <v>214.3</v>
      </c>
      <c r="H154">
        <v>145</v>
      </c>
      <c r="I154">
        <v>36.43</v>
      </c>
      <c r="J154">
        <v>268.5</v>
      </c>
      <c r="K154">
        <v>135</v>
      </c>
      <c r="L154">
        <v>22.82</v>
      </c>
      <c r="M154">
        <v>241.2</v>
      </c>
      <c r="N154">
        <v>92</v>
      </c>
      <c r="O154">
        <v>10.85</v>
      </c>
      <c r="P154">
        <v>10.8</v>
      </c>
      <c r="Q154">
        <v>13</v>
      </c>
      <c r="R154">
        <v>2.92</v>
      </c>
      <c r="S154">
        <v>1</v>
      </c>
      <c r="T154" t="s">
        <v>22</v>
      </c>
    </row>
    <row r="155" spans="1:20" x14ac:dyDescent="0.2">
      <c r="A155" t="s">
        <v>36</v>
      </c>
      <c r="B155">
        <v>106</v>
      </c>
      <c r="C155" t="s">
        <v>25</v>
      </c>
      <c r="D155" t="s">
        <v>22</v>
      </c>
      <c r="E155" t="s">
        <v>22</v>
      </c>
      <c r="F155">
        <v>0</v>
      </c>
      <c r="G155">
        <v>158.69999999999999</v>
      </c>
      <c r="H155">
        <v>74</v>
      </c>
      <c r="I155">
        <v>26.98</v>
      </c>
      <c r="J155">
        <v>64.3</v>
      </c>
      <c r="K155">
        <v>139</v>
      </c>
      <c r="L155">
        <v>5.47</v>
      </c>
      <c r="M155">
        <v>198.5</v>
      </c>
      <c r="N155">
        <v>103</v>
      </c>
      <c r="O155">
        <v>8.93</v>
      </c>
      <c r="P155">
        <v>10.199999999999999</v>
      </c>
      <c r="Q155">
        <v>4</v>
      </c>
      <c r="R155">
        <v>2.75</v>
      </c>
      <c r="S155">
        <v>1</v>
      </c>
      <c r="T155" t="s">
        <v>22</v>
      </c>
    </row>
    <row r="156" spans="1:20" x14ac:dyDescent="0.2">
      <c r="A156" t="s">
        <v>42</v>
      </c>
      <c r="B156">
        <v>93</v>
      </c>
      <c r="C156" t="s">
        <v>21</v>
      </c>
      <c r="D156" t="s">
        <v>22</v>
      </c>
      <c r="E156" t="s">
        <v>22</v>
      </c>
      <c r="F156">
        <v>0</v>
      </c>
      <c r="G156">
        <v>271.60000000000002</v>
      </c>
      <c r="H156">
        <v>71</v>
      </c>
      <c r="I156">
        <v>46.17</v>
      </c>
      <c r="J156">
        <v>229.4</v>
      </c>
      <c r="K156">
        <v>108</v>
      </c>
      <c r="L156">
        <v>19.5</v>
      </c>
      <c r="M156">
        <v>77.3</v>
      </c>
      <c r="N156">
        <v>121</v>
      </c>
      <c r="O156">
        <v>3.48</v>
      </c>
      <c r="P156">
        <v>10.9</v>
      </c>
      <c r="Q156">
        <v>3</v>
      </c>
      <c r="R156">
        <v>2.94</v>
      </c>
      <c r="S156">
        <v>2</v>
      </c>
      <c r="T156" t="s">
        <v>22</v>
      </c>
    </row>
    <row r="157" spans="1:20" x14ac:dyDescent="0.2">
      <c r="A157" t="s">
        <v>59</v>
      </c>
      <c r="B157">
        <v>51</v>
      </c>
      <c r="C157" t="s">
        <v>25</v>
      </c>
      <c r="D157" t="s">
        <v>22</v>
      </c>
      <c r="E157" t="s">
        <v>22</v>
      </c>
      <c r="F157">
        <v>0</v>
      </c>
      <c r="G157">
        <v>232.4</v>
      </c>
      <c r="H157">
        <v>109</v>
      </c>
      <c r="I157">
        <v>39.51</v>
      </c>
      <c r="J157">
        <v>187.4</v>
      </c>
      <c r="K157">
        <v>95</v>
      </c>
      <c r="L157">
        <v>15.93</v>
      </c>
      <c r="M157">
        <v>231.2</v>
      </c>
      <c r="N157">
        <v>107</v>
      </c>
      <c r="O157">
        <v>10.4</v>
      </c>
      <c r="P157">
        <v>9.1</v>
      </c>
      <c r="Q157">
        <v>3</v>
      </c>
      <c r="R157">
        <v>2.46</v>
      </c>
      <c r="S157">
        <v>1</v>
      </c>
      <c r="T157" t="s">
        <v>22</v>
      </c>
    </row>
    <row r="158" spans="1:20" x14ac:dyDescent="0.2">
      <c r="A158" t="s">
        <v>39</v>
      </c>
      <c r="B158">
        <v>130</v>
      </c>
      <c r="C158" t="s">
        <v>21</v>
      </c>
      <c r="D158" t="s">
        <v>22</v>
      </c>
      <c r="E158" t="s">
        <v>22</v>
      </c>
      <c r="F158">
        <v>0</v>
      </c>
      <c r="G158">
        <v>176.9</v>
      </c>
      <c r="H158">
        <v>109</v>
      </c>
      <c r="I158">
        <v>30.07</v>
      </c>
      <c r="J158">
        <v>90.7</v>
      </c>
      <c r="K158">
        <v>104</v>
      </c>
      <c r="L158">
        <v>7.71</v>
      </c>
      <c r="M158">
        <v>238</v>
      </c>
      <c r="N158">
        <v>69</v>
      </c>
      <c r="O158">
        <v>10.71</v>
      </c>
      <c r="P158">
        <v>9.5</v>
      </c>
      <c r="Q158">
        <v>2</v>
      </c>
      <c r="R158">
        <v>2.57</v>
      </c>
      <c r="S158">
        <v>1</v>
      </c>
      <c r="T158" t="s">
        <v>22</v>
      </c>
    </row>
    <row r="159" spans="1:20" x14ac:dyDescent="0.2">
      <c r="A159" t="s">
        <v>65</v>
      </c>
      <c r="B159">
        <v>80</v>
      </c>
      <c r="C159" t="s">
        <v>25</v>
      </c>
      <c r="D159" t="s">
        <v>22</v>
      </c>
      <c r="E159" t="s">
        <v>22</v>
      </c>
      <c r="F159">
        <v>0</v>
      </c>
      <c r="G159">
        <v>209.9</v>
      </c>
      <c r="H159">
        <v>74</v>
      </c>
      <c r="I159">
        <v>35.68</v>
      </c>
      <c r="J159">
        <v>195.1</v>
      </c>
      <c r="K159">
        <v>77</v>
      </c>
      <c r="L159">
        <v>16.579999999999998</v>
      </c>
      <c r="M159">
        <v>208.2</v>
      </c>
      <c r="N159">
        <v>119</v>
      </c>
      <c r="O159">
        <v>9.3699999999999992</v>
      </c>
      <c r="P159">
        <v>8.8000000000000007</v>
      </c>
      <c r="Q159">
        <v>4</v>
      </c>
      <c r="R159">
        <v>2.38</v>
      </c>
      <c r="S159">
        <v>2</v>
      </c>
      <c r="T159" t="s">
        <v>22</v>
      </c>
    </row>
    <row r="160" spans="1:20" x14ac:dyDescent="0.2">
      <c r="A160" t="s">
        <v>35</v>
      </c>
      <c r="B160">
        <v>94</v>
      </c>
      <c r="C160" t="s">
        <v>21</v>
      </c>
      <c r="D160" t="s">
        <v>22</v>
      </c>
      <c r="E160" t="s">
        <v>22</v>
      </c>
      <c r="F160">
        <v>0</v>
      </c>
      <c r="G160">
        <v>137.5</v>
      </c>
      <c r="H160">
        <v>118</v>
      </c>
      <c r="I160">
        <v>23.38</v>
      </c>
      <c r="J160">
        <v>203.2</v>
      </c>
      <c r="K160">
        <v>88</v>
      </c>
      <c r="L160">
        <v>17.27</v>
      </c>
      <c r="M160">
        <v>150</v>
      </c>
      <c r="N160">
        <v>131</v>
      </c>
      <c r="O160">
        <v>6.75</v>
      </c>
      <c r="P160">
        <v>13.4</v>
      </c>
      <c r="Q160">
        <v>2</v>
      </c>
      <c r="R160">
        <v>3.62</v>
      </c>
      <c r="S160">
        <v>0</v>
      </c>
      <c r="T160" t="s">
        <v>22</v>
      </c>
    </row>
    <row r="161" spans="1:20" x14ac:dyDescent="0.2">
      <c r="A161" t="s">
        <v>26</v>
      </c>
      <c r="B161">
        <v>118</v>
      </c>
      <c r="C161" t="s">
        <v>25</v>
      </c>
      <c r="D161" t="s">
        <v>22</v>
      </c>
      <c r="E161" t="s">
        <v>23</v>
      </c>
      <c r="F161">
        <v>23</v>
      </c>
      <c r="G161">
        <v>289.5</v>
      </c>
      <c r="H161">
        <v>52</v>
      </c>
      <c r="I161">
        <v>49.22</v>
      </c>
      <c r="J161">
        <v>166.6</v>
      </c>
      <c r="K161">
        <v>111</v>
      </c>
      <c r="L161">
        <v>14.16</v>
      </c>
      <c r="M161">
        <v>119.1</v>
      </c>
      <c r="N161">
        <v>88</v>
      </c>
      <c r="O161">
        <v>5.36</v>
      </c>
      <c r="P161">
        <v>9.5</v>
      </c>
      <c r="Q161">
        <v>4</v>
      </c>
      <c r="R161">
        <v>2.57</v>
      </c>
      <c r="S161">
        <v>1</v>
      </c>
      <c r="T161" t="s">
        <v>22</v>
      </c>
    </row>
    <row r="162" spans="1:20" x14ac:dyDescent="0.2">
      <c r="A162" t="s">
        <v>49</v>
      </c>
      <c r="B162">
        <v>117</v>
      </c>
      <c r="C162" t="s">
        <v>21</v>
      </c>
      <c r="D162" t="s">
        <v>22</v>
      </c>
      <c r="E162" t="s">
        <v>23</v>
      </c>
      <c r="F162">
        <v>23</v>
      </c>
      <c r="G162">
        <v>198.1</v>
      </c>
      <c r="H162">
        <v>86</v>
      </c>
      <c r="I162">
        <v>33.68</v>
      </c>
      <c r="J162">
        <v>177</v>
      </c>
      <c r="K162">
        <v>86</v>
      </c>
      <c r="L162">
        <v>15.05</v>
      </c>
      <c r="M162">
        <v>180.5</v>
      </c>
      <c r="N162">
        <v>92</v>
      </c>
      <c r="O162">
        <v>8.1199999999999992</v>
      </c>
      <c r="P162">
        <v>6.8</v>
      </c>
      <c r="Q162">
        <v>6</v>
      </c>
      <c r="R162">
        <v>1.84</v>
      </c>
      <c r="S162">
        <v>1</v>
      </c>
      <c r="T162" t="s">
        <v>22</v>
      </c>
    </row>
    <row r="163" spans="1:20" x14ac:dyDescent="0.2">
      <c r="A163" t="s">
        <v>71</v>
      </c>
      <c r="B163">
        <v>78</v>
      </c>
      <c r="C163" t="s">
        <v>21</v>
      </c>
      <c r="D163" t="s">
        <v>22</v>
      </c>
      <c r="E163" t="s">
        <v>22</v>
      </c>
      <c r="F163">
        <v>0</v>
      </c>
      <c r="G163">
        <v>149.69999999999999</v>
      </c>
      <c r="H163">
        <v>119</v>
      </c>
      <c r="I163">
        <v>25.45</v>
      </c>
      <c r="J163">
        <v>182.2</v>
      </c>
      <c r="K163">
        <v>115</v>
      </c>
      <c r="L163">
        <v>15.49</v>
      </c>
      <c r="M163">
        <v>261.5</v>
      </c>
      <c r="N163">
        <v>126</v>
      </c>
      <c r="O163">
        <v>11.77</v>
      </c>
      <c r="P163">
        <v>9.6999999999999993</v>
      </c>
      <c r="Q163">
        <v>8</v>
      </c>
      <c r="R163">
        <v>2.62</v>
      </c>
      <c r="S163">
        <v>0</v>
      </c>
      <c r="T163" t="s">
        <v>22</v>
      </c>
    </row>
    <row r="164" spans="1:20" x14ac:dyDescent="0.2">
      <c r="A164" t="s">
        <v>39</v>
      </c>
      <c r="B164">
        <v>208</v>
      </c>
      <c r="C164" t="s">
        <v>28</v>
      </c>
      <c r="D164" t="s">
        <v>22</v>
      </c>
      <c r="E164" t="s">
        <v>22</v>
      </c>
      <c r="F164">
        <v>0</v>
      </c>
      <c r="G164">
        <v>326.5</v>
      </c>
      <c r="H164">
        <v>67</v>
      </c>
      <c r="I164">
        <v>55.51</v>
      </c>
      <c r="J164">
        <v>176.3</v>
      </c>
      <c r="K164">
        <v>113</v>
      </c>
      <c r="L164">
        <v>14.99</v>
      </c>
      <c r="M164">
        <v>181.7</v>
      </c>
      <c r="N164">
        <v>102</v>
      </c>
      <c r="O164">
        <v>8.18</v>
      </c>
      <c r="P164">
        <v>10.7</v>
      </c>
      <c r="Q164">
        <v>6</v>
      </c>
      <c r="R164">
        <v>2.89</v>
      </c>
      <c r="S164">
        <v>2</v>
      </c>
      <c r="T164" t="s">
        <v>23</v>
      </c>
    </row>
    <row r="165" spans="1:20" x14ac:dyDescent="0.2">
      <c r="A165" t="s">
        <v>66</v>
      </c>
      <c r="B165">
        <v>131</v>
      </c>
      <c r="C165" t="s">
        <v>28</v>
      </c>
      <c r="D165" t="s">
        <v>23</v>
      </c>
      <c r="E165" t="s">
        <v>23</v>
      </c>
      <c r="F165">
        <v>26</v>
      </c>
      <c r="G165">
        <v>292.89999999999998</v>
      </c>
      <c r="H165">
        <v>101</v>
      </c>
      <c r="I165">
        <v>49.79</v>
      </c>
      <c r="J165">
        <v>199.7</v>
      </c>
      <c r="K165">
        <v>97</v>
      </c>
      <c r="L165">
        <v>16.97</v>
      </c>
      <c r="M165">
        <v>255.3</v>
      </c>
      <c r="N165">
        <v>127</v>
      </c>
      <c r="O165">
        <v>11.49</v>
      </c>
      <c r="P165">
        <v>13.8</v>
      </c>
      <c r="Q165">
        <v>7</v>
      </c>
      <c r="R165">
        <v>3.73</v>
      </c>
      <c r="S165">
        <v>4</v>
      </c>
      <c r="T165" t="s">
        <v>23</v>
      </c>
    </row>
    <row r="166" spans="1:20" x14ac:dyDescent="0.2">
      <c r="A166" t="s">
        <v>63</v>
      </c>
      <c r="B166">
        <v>63</v>
      </c>
      <c r="C166" t="s">
        <v>25</v>
      </c>
      <c r="D166" t="s">
        <v>22</v>
      </c>
      <c r="E166" t="s">
        <v>22</v>
      </c>
      <c r="F166">
        <v>0</v>
      </c>
      <c r="G166">
        <v>83</v>
      </c>
      <c r="H166">
        <v>64</v>
      </c>
      <c r="I166">
        <v>14.11</v>
      </c>
      <c r="J166">
        <v>177</v>
      </c>
      <c r="K166">
        <v>106</v>
      </c>
      <c r="L166">
        <v>15.05</v>
      </c>
      <c r="M166">
        <v>245.7</v>
      </c>
      <c r="N166">
        <v>89</v>
      </c>
      <c r="O166">
        <v>11.06</v>
      </c>
      <c r="P166">
        <v>13</v>
      </c>
      <c r="Q166">
        <v>3</v>
      </c>
      <c r="R166">
        <v>3.51</v>
      </c>
      <c r="S166">
        <v>0</v>
      </c>
      <c r="T166" t="s">
        <v>22</v>
      </c>
    </row>
    <row r="167" spans="1:20" x14ac:dyDescent="0.2">
      <c r="A167" t="s">
        <v>60</v>
      </c>
      <c r="B167">
        <v>53</v>
      </c>
      <c r="C167" t="s">
        <v>21</v>
      </c>
      <c r="D167" t="s">
        <v>22</v>
      </c>
      <c r="E167" t="s">
        <v>23</v>
      </c>
      <c r="F167">
        <v>24</v>
      </c>
      <c r="G167">
        <v>145.69999999999999</v>
      </c>
      <c r="H167">
        <v>146</v>
      </c>
      <c r="I167">
        <v>24.77</v>
      </c>
      <c r="J167">
        <v>220.5</v>
      </c>
      <c r="K167">
        <v>136</v>
      </c>
      <c r="L167">
        <v>18.739999999999998</v>
      </c>
      <c r="M167">
        <v>249.9</v>
      </c>
      <c r="N167">
        <v>96</v>
      </c>
      <c r="O167">
        <v>11.25</v>
      </c>
      <c r="P167">
        <v>13.1</v>
      </c>
      <c r="Q167">
        <v>5</v>
      </c>
      <c r="R167">
        <v>3.54</v>
      </c>
      <c r="S167">
        <v>3</v>
      </c>
      <c r="T167" t="s">
        <v>22</v>
      </c>
    </row>
    <row r="168" spans="1:20" x14ac:dyDescent="0.2">
      <c r="A168" t="s">
        <v>54</v>
      </c>
      <c r="B168">
        <v>62</v>
      </c>
      <c r="C168" t="s">
        <v>25</v>
      </c>
      <c r="D168" t="s">
        <v>22</v>
      </c>
      <c r="E168" t="s">
        <v>22</v>
      </c>
      <c r="F168">
        <v>0</v>
      </c>
      <c r="G168">
        <v>182.3</v>
      </c>
      <c r="H168">
        <v>101</v>
      </c>
      <c r="I168">
        <v>30.99</v>
      </c>
      <c r="J168">
        <v>328.2</v>
      </c>
      <c r="K168">
        <v>93</v>
      </c>
      <c r="L168">
        <v>27.9</v>
      </c>
      <c r="M168">
        <v>245</v>
      </c>
      <c r="N168">
        <v>131</v>
      </c>
      <c r="O168">
        <v>11.03</v>
      </c>
      <c r="P168">
        <v>11.2</v>
      </c>
      <c r="Q168">
        <v>1</v>
      </c>
      <c r="R168">
        <v>3.02</v>
      </c>
      <c r="S168">
        <v>2</v>
      </c>
      <c r="T168" t="s">
        <v>22</v>
      </c>
    </row>
    <row r="169" spans="1:20" x14ac:dyDescent="0.2">
      <c r="A169" t="s">
        <v>49</v>
      </c>
      <c r="B169">
        <v>97</v>
      </c>
      <c r="C169" t="s">
        <v>21</v>
      </c>
      <c r="D169" t="s">
        <v>22</v>
      </c>
      <c r="E169" t="s">
        <v>22</v>
      </c>
      <c r="F169">
        <v>0</v>
      </c>
      <c r="G169">
        <v>218</v>
      </c>
      <c r="H169">
        <v>86</v>
      </c>
      <c r="I169">
        <v>37.06</v>
      </c>
      <c r="J169">
        <v>184</v>
      </c>
      <c r="K169">
        <v>94</v>
      </c>
      <c r="L169">
        <v>15.64</v>
      </c>
      <c r="M169">
        <v>240.5</v>
      </c>
      <c r="N169">
        <v>110</v>
      </c>
      <c r="O169">
        <v>10.82</v>
      </c>
      <c r="P169">
        <v>6.4</v>
      </c>
      <c r="Q169">
        <v>8</v>
      </c>
      <c r="R169">
        <v>1.73</v>
      </c>
      <c r="S169">
        <v>3</v>
      </c>
      <c r="T169" t="s">
        <v>22</v>
      </c>
    </row>
    <row r="170" spans="1:20" x14ac:dyDescent="0.2">
      <c r="A170" t="s">
        <v>53</v>
      </c>
      <c r="B170">
        <v>105</v>
      </c>
      <c r="C170" t="s">
        <v>28</v>
      </c>
      <c r="D170" t="s">
        <v>22</v>
      </c>
      <c r="E170" t="s">
        <v>22</v>
      </c>
      <c r="F170">
        <v>0</v>
      </c>
      <c r="G170">
        <v>140.6</v>
      </c>
      <c r="H170">
        <v>109</v>
      </c>
      <c r="I170">
        <v>23.9</v>
      </c>
      <c r="J170">
        <v>178.6</v>
      </c>
      <c r="K170">
        <v>51</v>
      </c>
      <c r="L170">
        <v>15.18</v>
      </c>
      <c r="M170">
        <v>217</v>
      </c>
      <c r="N170">
        <v>83</v>
      </c>
      <c r="O170">
        <v>9.76</v>
      </c>
      <c r="P170">
        <v>6.8</v>
      </c>
      <c r="Q170">
        <v>3</v>
      </c>
      <c r="R170">
        <v>1.84</v>
      </c>
      <c r="S170">
        <v>2</v>
      </c>
      <c r="T170" t="s">
        <v>22</v>
      </c>
    </row>
    <row r="171" spans="1:20" x14ac:dyDescent="0.2">
      <c r="A171" t="s">
        <v>59</v>
      </c>
      <c r="B171">
        <v>157</v>
      </c>
      <c r="C171" t="s">
        <v>21</v>
      </c>
      <c r="D171" t="s">
        <v>22</v>
      </c>
      <c r="E171" t="s">
        <v>22</v>
      </c>
      <c r="F171">
        <v>0</v>
      </c>
      <c r="G171">
        <v>152.69999999999999</v>
      </c>
      <c r="H171">
        <v>105</v>
      </c>
      <c r="I171">
        <v>25.96</v>
      </c>
      <c r="J171">
        <v>257.5</v>
      </c>
      <c r="K171">
        <v>80</v>
      </c>
      <c r="L171">
        <v>21.89</v>
      </c>
      <c r="M171">
        <v>198.1</v>
      </c>
      <c r="N171">
        <v>93</v>
      </c>
      <c r="O171">
        <v>8.91</v>
      </c>
      <c r="P171">
        <v>9.4</v>
      </c>
      <c r="Q171">
        <v>4</v>
      </c>
      <c r="R171">
        <v>2.54</v>
      </c>
      <c r="S171">
        <v>1</v>
      </c>
      <c r="T171" t="s">
        <v>22</v>
      </c>
    </row>
    <row r="172" spans="1:20" x14ac:dyDescent="0.2">
      <c r="A172" t="s">
        <v>29</v>
      </c>
      <c r="B172">
        <v>66</v>
      </c>
      <c r="C172" t="s">
        <v>21</v>
      </c>
      <c r="D172" t="s">
        <v>22</v>
      </c>
      <c r="E172" t="s">
        <v>23</v>
      </c>
      <c r="F172">
        <v>36</v>
      </c>
      <c r="G172">
        <v>106.7</v>
      </c>
      <c r="H172">
        <v>76</v>
      </c>
      <c r="I172">
        <v>18.14</v>
      </c>
      <c r="J172">
        <v>209.8</v>
      </c>
      <c r="K172">
        <v>77</v>
      </c>
      <c r="L172">
        <v>17.829999999999998</v>
      </c>
      <c r="M172">
        <v>190.4</v>
      </c>
      <c r="N172">
        <v>117</v>
      </c>
      <c r="O172">
        <v>8.57</v>
      </c>
      <c r="P172">
        <v>12.1</v>
      </c>
      <c r="Q172">
        <v>2</v>
      </c>
      <c r="R172">
        <v>3.27</v>
      </c>
      <c r="S172">
        <v>1</v>
      </c>
      <c r="T172" t="s">
        <v>22</v>
      </c>
    </row>
    <row r="173" spans="1:20" x14ac:dyDescent="0.2">
      <c r="A173" t="s">
        <v>32</v>
      </c>
      <c r="B173">
        <v>122</v>
      </c>
      <c r="C173" t="s">
        <v>21</v>
      </c>
      <c r="D173" t="s">
        <v>22</v>
      </c>
      <c r="E173" t="s">
        <v>22</v>
      </c>
      <c r="F173">
        <v>0</v>
      </c>
      <c r="G173">
        <v>243.8</v>
      </c>
      <c r="H173">
        <v>98</v>
      </c>
      <c r="I173">
        <v>41.45</v>
      </c>
      <c r="J173">
        <v>83.9</v>
      </c>
      <c r="K173">
        <v>72</v>
      </c>
      <c r="L173">
        <v>7.13</v>
      </c>
      <c r="M173">
        <v>179.8</v>
      </c>
      <c r="N173">
        <v>84</v>
      </c>
      <c r="O173">
        <v>8.09</v>
      </c>
      <c r="P173">
        <v>13.7</v>
      </c>
      <c r="Q173">
        <v>8</v>
      </c>
      <c r="R173">
        <v>3.7</v>
      </c>
      <c r="S173">
        <v>2</v>
      </c>
      <c r="T173" t="s">
        <v>22</v>
      </c>
    </row>
    <row r="174" spans="1:20" x14ac:dyDescent="0.2">
      <c r="A174" t="s">
        <v>52</v>
      </c>
      <c r="B174">
        <v>38</v>
      </c>
      <c r="C174" t="s">
        <v>21</v>
      </c>
      <c r="D174" t="s">
        <v>22</v>
      </c>
      <c r="E174" t="s">
        <v>22</v>
      </c>
      <c r="F174">
        <v>0</v>
      </c>
      <c r="G174">
        <v>194.4</v>
      </c>
      <c r="H174">
        <v>94</v>
      </c>
      <c r="I174">
        <v>33.049999999999997</v>
      </c>
      <c r="J174">
        <v>186.7</v>
      </c>
      <c r="K174">
        <v>95</v>
      </c>
      <c r="L174">
        <v>15.87</v>
      </c>
      <c r="M174">
        <v>223.3</v>
      </c>
      <c r="N174">
        <v>90</v>
      </c>
      <c r="O174">
        <v>10.050000000000001</v>
      </c>
      <c r="P174">
        <v>10.8</v>
      </c>
      <c r="Q174">
        <v>5</v>
      </c>
      <c r="R174">
        <v>2.92</v>
      </c>
      <c r="S174">
        <v>3</v>
      </c>
      <c r="T174" t="s">
        <v>22</v>
      </c>
    </row>
    <row r="175" spans="1:20" x14ac:dyDescent="0.2">
      <c r="A175" t="s">
        <v>49</v>
      </c>
      <c r="B175">
        <v>106</v>
      </c>
      <c r="C175" t="s">
        <v>28</v>
      </c>
      <c r="D175" t="s">
        <v>22</v>
      </c>
      <c r="E175" t="s">
        <v>22</v>
      </c>
      <c r="F175">
        <v>0</v>
      </c>
      <c r="G175">
        <v>213.9</v>
      </c>
      <c r="H175">
        <v>95</v>
      </c>
      <c r="I175">
        <v>36.36</v>
      </c>
      <c r="J175">
        <v>151.9</v>
      </c>
      <c r="K175">
        <v>70</v>
      </c>
      <c r="L175">
        <v>12.91</v>
      </c>
      <c r="M175">
        <v>260.10000000000002</v>
      </c>
      <c r="N175">
        <v>124</v>
      </c>
      <c r="O175">
        <v>11.7</v>
      </c>
      <c r="P175">
        <v>12.2</v>
      </c>
      <c r="Q175">
        <v>5</v>
      </c>
      <c r="R175">
        <v>3.29</v>
      </c>
      <c r="S175">
        <v>3</v>
      </c>
      <c r="T175" t="s">
        <v>22</v>
      </c>
    </row>
    <row r="176" spans="1:20" x14ac:dyDescent="0.2">
      <c r="A176" t="s">
        <v>33</v>
      </c>
      <c r="B176">
        <v>99</v>
      </c>
      <c r="C176" t="s">
        <v>28</v>
      </c>
      <c r="D176" t="s">
        <v>22</v>
      </c>
      <c r="E176" t="s">
        <v>22</v>
      </c>
      <c r="F176">
        <v>0</v>
      </c>
      <c r="G176">
        <v>217.2</v>
      </c>
      <c r="H176">
        <v>112</v>
      </c>
      <c r="I176">
        <v>36.92</v>
      </c>
      <c r="J176">
        <v>246.7</v>
      </c>
      <c r="K176">
        <v>89</v>
      </c>
      <c r="L176">
        <v>20.97</v>
      </c>
      <c r="M176">
        <v>226.1</v>
      </c>
      <c r="N176">
        <v>89</v>
      </c>
      <c r="O176">
        <v>10.17</v>
      </c>
      <c r="P176">
        <v>15.8</v>
      </c>
      <c r="Q176">
        <v>7</v>
      </c>
      <c r="R176">
        <v>4.2699999999999996</v>
      </c>
      <c r="S176">
        <v>3</v>
      </c>
      <c r="T176" t="s">
        <v>22</v>
      </c>
    </row>
    <row r="177" spans="1:20" x14ac:dyDescent="0.2">
      <c r="A177" t="s">
        <v>30</v>
      </c>
      <c r="B177">
        <v>99</v>
      </c>
      <c r="C177" t="s">
        <v>21</v>
      </c>
      <c r="D177" t="s">
        <v>22</v>
      </c>
      <c r="E177" t="s">
        <v>22</v>
      </c>
      <c r="F177">
        <v>0</v>
      </c>
      <c r="G177">
        <v>241.1</v>
      </c>
      <c r="H177">
        <v>72</v>
      </c>
      <c r="I177">
        <v>40.99</v>
      </c>
      <c r="J177">
        <v>155.6</v>
      </c>
      <c r="K177">
        <v>98</v>
      </c>
      <c r="L177">
        <v>13.23</v>
      </c>
      <c r="M177">
        <v>188.2</v>
      </c>
      <c r="N177">
        <v>109</v>
      </c>
      <c r="O177">
        <v>8.4700000000000006</v>
      </c>
      <c r="P177">
        <v>11.6</v>
      </c>
      <c r="Q177">
        <v>10</v>
      </c>
      <c r="R177">
        <v>3.13</v>
      </c>
      <c r="S177">
        <v>1</v>
      </c>
      <c r="T177" t="s">
        <v>22</v>
      </c>
    </row>
    <row r="178" spans="1:20" x14ac:dyDescent="0.2">
      <c r="A178" t="s">
        <v>42</v>
      </c>
      <c r="B178">
        <v>144</v>
      </c>
      <c r="C178" t="s">
        <v>28</v>
      </c>
      <c r="D178" t="s">
        <v>23</v>
      </c>
      <c r="E178" t="s">
        <v>22</v>
      </c>
      <c r="F178">
        <v>0</v>
      </c>
      <c r="G178">
        <v>203.5</v>
      </c>
      <c r="H178">
        <v>100</v>
      </c>
      <c r="I178">
        <v>34.6</v>
      </c>
      <c r="J178">
        <v>247.6</v>
      </c>
      <c r="K178">
        <v>103</v>
      </c>
      <c r="L178">
        <v>21.05</v>
      </c>
      <c r="M178">
        <v>194.3</v>
      </c>
      <c r="N178">
        <v>94</v>
      </c>
      <c r="O178">
        <v>8.74</v>
      </c>
      <c r="P178">
        <v>11.9</v>
      </c>
      <c r="Q178">
        <v>11</v>
      </c>
      <c r="R178">
        <v>3.21</v>
      </c>
      <c r="S178">
        <v>0</v>
      </c>
      <c r="T178" t="s">
        <v>22</v>
      </c>
    </row>
    <row r="179" spans="1:20" x14ac:dyDescent="0.2">
      <c r="A179" t="s">
        <v>30</v>
      </c>
      <c r="B179">
        <v>93</v>
      </c>
      <c r="C179" t="s">
        <v>21</v>
      </c>
      <c r="D179" t="s">
        <v>22</v>
      </c>
      <c r="E179" t="s">
        <v>22</v>
      </c>
      <c r="F179">
        <v>0</v>
      </c>
      <c r="G179">
        <v>179.3</v>
      </c>
      <c r="H179">
        <v>93</v>
      </c>
      <c r="I179">
        <v>30.48</v>
      </c>
      <c r="J179">
        <v>178.6</v>
      </c>
      <c r="K179">
        <v>98</v>
      </c>
      <c r="L179">
        <v>15.18</v>
      </c>
      <c r="M179">
        <v>225.2</v>
      </c>
      <c r="N179">
        <v>131</v>
      </c>
      <c r="O179">
        <v>10.130000000000001</v>
      </c>
      <c r="P179">
        <v>11.5</v>
      </c>
      <c r="Q179">
        <v>6</v>
      </c>
      <c r="R179">
        <v>3.11</v>
      </c>
      <c r="S179">
        <v>3</v>
      </c>
      <c r="T179" t="s">
        <v>22</v>
      </c>
    </row>
    <row r="180" spans="1:20" x14ac:dyDescent="0.2">
      <c r="A180" t="s">
        <v>40</v>
      </c>
      <c r="B180">
        <v>120</v>
      </c>
      <c r="C180" t="s">
        <v>21</v>
      </c>
      <c r="D180" t="s">
        <v>22</v>
      </c>
      <c r="E180" t="s">
        <v>22</v>
      </c>
      <c r="F180">
        <v>0</v>
      </c>
      <c r="G180">
        <v>180</v>
      </c>
      <c r="H180">
        <v>80</v>
      </c>
      <c r="I180">
        <v>30.6</v>
      </c>
      <c r="J180">
        <v>224.2</v>
      </c>
      <c r="K180">
        <v>82</v>
      </c>
      <c r="L180">
        <v>19.059999999999999</v>
      </c>
      <c r="M180">
        <v>265.39999999999998</v>
      </c>
      <c r="N180">
        <v>91</v>
      </c>
      <c r="O180">
        <v>11.94</v>
      </c>
      <c r="P180">
        <v>4.7</v>
      </c>
      <c r="Q180">
        <v>7</v>
      </c>
      <c r="R180">
        <v>1.27</v>
      </c>
      <c r="S180">
        <v>3</v>
      </c>
      <c r="T180" t="s">
        <v>22</v>
      </c>
    </row>
    <row r="181" spans="1:20" x14ac:dyDescent="0.2">
      <c r="A181" t="s">
        <v>68</v>
      </c>
      <c r="B181">
        <v>106</v>
      </c>
      <c r="C181" t="s">
        <v>21</v>
      </c>
      <c r="D181" t="s">
        <v>22</v>
      </c>
      <c r="E181" t="s">
        <v>22</v>
      </c>
      <c r="F181">
        <v>0</v>
      </c>
      <c r="G181">
        <v>223</v>
      </c>
      <c r="H181">
        <v>121</v>
      </c>
      <c r="I181">
        <v>37.909999999999997</v>
      </c>
      <c r="J181">
        <v>110.1</v>
      </c>
      <c r="K181">
        <v>98</v>
      </c>
      <c r="L181">
        <v>9.36</v>
      </c>
      <c r="M181">
        <v>188.7</v>
      </c>
      <c r="N181">
        <v>107</v>
      </c>
      <c r="O181">
        <v>8.49</v>
      </c>
      <c r="P181">
        <v>7.1</v>
      </c>
      <c r="Q181">
        <v>12</v>
      </c>
      <c r="R181">
        <v>1.92</v>
      </c>
      <c r="S181">
        <v>0</v>
      </c>
      <c r="T181" t="s">
        <v>22</v>
      </c>
    </row>
    <row r="182" spans="1:20" x14ac:dyDescent="0.2">
      <c r="A182" t="s">
        <v>59</v>
      </c>
      <c r="B182">
        <v>81</v>
      </c>
      <c r="C182" t="s">
        <v>21</v>
      </c>
      <c r="D182" t="s">
        <v>22</v>
      </c>
      <c r="E182" t="s">
        <v>22</v>
      </c>
      <c r="F182">
        <v>0</v>
      </c>
      <c r="G182">
        <v>183.6</v>
      </c>
      <c r="H182">
        <v>116</v>
      </c>
      <c r="I182">
        <v>31.21</v>
      </c>
      <c r="J182">
        <v>152.6</v>
      </c>
      <c r="K182">
        <v>98</v>
      </c>
      <c r="L182">
        <v>12.97</v>
      </c>
      <c r="M182">
        <v>212.2</v>
      </c>
      <c r="N182">
        <v>99</v>
      </c>
      <c r="O182">
        <v>9.5500000000000007</v>
      </c>
      <c r="P182">
        <v>12.2</v>
      </c>
      <c r="Q182">
        <v>6</v>
      </c>
      <c r="R182">
        <v>3.29</v>
      </c>
      <c r="S182">
        <v>3</v>
      </c>
      <c r="T182" t="s">
        <v>22</v>
      </c>
    </row>
    <row r="183" spans="1:20" x14ac:dyDescent="0.2">
      <c r="A183" t="s">
        <v>71</v>
      </c>
      <c r="B183">
        <v>127</v>
      </c>
      <c r="C183" t="s">
        <v>25</v>
      </c>
      <c r="D183" t="s">
        <v>22</v>
      </c>
      <c r="E183" t="s">
        <v>23</v>
      </c>
      <c r="F183">
        <v>22</v>
      </c>
      <c r="G183">
        <v>166</v>
      </c>
      <c r="H183">
        <v>114</v>
      </c>
      <c r="I183">
        <v>28.22</v>
      </c>
      <c r="J183">
        <v>174.5</v>
      </c>
      <c r="K183">
        <v>103</v>
      </c>
      <c r="L183">
        <v>14.83</v>
      </c>
      <c r="M183">
        <v>244.9</v>
      </c>
      <c r="N183">
        <v>68</v>
      </c>
      <c r="O183">
        <v>11.02</v>
      </c>
      <c r="P183">
        <v>10.199999999999999</v>
      </c>
      <c r="Q183">
        <v>6</v>
      </c>
      <c r="R183">
        <v>2.75</v>
      </c>
      <c r="S183">
        <v>1</v>
      </c>
      <c r="T183" t="s">
        <v>22</v>
      </c>
    </row>
    <row r="184" spans="1:20" x14ac:dyDescent="0.2">
      <c r="A184" t="s">
        <v>67</v>
      </c>
      <c r="B184">
        <v>65</v>
      </c>
      <c r="C184" t="s">
        <v>21</v>
      </c>
      <c r="D184" t="s">
        <v>22</v>
      </c>
      <c r="E184" t="s">
        <v>22</v>
      </c>
      <c r="F184">
        <v>0</v>
      </c>
      <c r="G184">
        <v>136.1</v>
      </c>
      <c r="H184">
        <v>112</v>
      </c>
      <c r="I184">
        <v>23.14</v>
      </c>
      <c r="J184">
        <v>272.89999999999998</v>
      </c>
      <c r="K184">
        <v>96</v>
      </c>
      <c r="L184">
        <v>23.2</v>
      </c>
      <c r="M184">
        <v>220.2</v>
      </c>
      <c r="N184">
        <v>104</v>
      </c>
      <c r="O184">
        <v>9.91</v>
      </c>
      <c r="P184">
        <v>4.4000000000000004</v>
      </c>
      <c r="Q184">
        <v>2</v>
      </c>
      <c r="R184">
        <v>1.19</v>
      </c>
      <c r="S184">
        <v>1</v>
      </c>
      <c r="T184" t="s">
        <v>22</v>
      </c>
    </row>
    <row r="185" spans="1:20" x14ac:dyDescent="0.2">
      <c r="A185" t="s">
        <v>66</v>
      </c>
      <c r="B185">
        <v>35</v>
      </c>
      <c r="C185" t="s">
        <v>25</v>
      </c>
      <c r="D185" t="s">
        <v>22</v>
      </c>
      <c r="E185" t="s">
        <v>22</v>
      </c>
      <c r="F185">
        <v>0</v>
      </c>
      <c r="G185">
        <v>149.30000000000001</v>
      </c>
      <c r="H185">
        <v>113</v>
      </c>
      <c r="I185">
        <v>25.38</v>
      </c>
      <c r="J185">
        <v>242.2</v>
      </c>
      <c r="K185">
        <v>122</v>
      </c>
      <c r="L185">
        <v>20.59</v>
      </c>
      <c r="M185">
        <v>174.3</v>
      </c>
      <c r="N185">
        <v>104</v>
      </c>
      <c r="O185">
        <v>7.84</v>
      </c>
      <c r="P185">
        <v>8.9</v>
      </c>
      <c r="Q185">
        <v>6</v>
      </c>
      <c r="R185">
        <v>2.4</v>
      </c>
      <c r="S185">
        <v>2</v>
      </c>
      <c r="T185" t="s">
        <v>22</v>
      </c>
    </row>
    <row r="186" spans="1:20" x14ac:dyDescent="0.2">
      <c r="A186" t="s">
        <v>26</v>
      </c>
      <c r="B186">
        <v>88</v>
      </c>
      <c r="C186" t="s">
        <v>25</v>
      </c>
      <c r="D186" t="s">
        <v>22</v>
      </c>
      <c r="E186" t="s">
        <v>22</v>
      </c>
      <c r="F186">
        <v>0</v>
      </c>
      <c r="G186">
        <v>65.400000000000006</v>
      </c>
      <c r="H186">
        <v>97</v>
      </c>
      <c r="I186">
        <v>11.12</v>
      </c>
      <c r="J186">
        <v>168.2</v>
      </c>
      <c r="K186">
        <v>76</v>
      </c>
      <c r="L186">
        <v>14.3</v>
      </c>
      <c r="M186">
        <v>236</v>
      </c>
      <c r="N186">
        <v>113</v>
      </c>
      <c r="O186">
        <v>10.62</v>
      </c>
      <c r="P186">
        <v>13.8</v>
      </c>
      <c r="Q186">
        <v>1</v>
      </c>
      <c r="R186">
        <v>3.73</v>
      </c>
      <c r="S186">
        <v>2</v>
      </c>
      <c r="T186" t="s">
        <v>22</v>
      </c>
    </row>
    <row r="187" spans="1:20" x14ac:dyDescent="0.2">
      <c r="A187" t="s">
        <v>32</v>
      </c>
      <c r="B187">
        <v>65</v>
      </c>
      <c r="C187" t="s">
        <v>21</v>
      </c>
      <c r="D187" t="s">
        <v>22</v>
      </c>
      <c r="E187" t="s">
        <v>22</v>
      </c>
      <c r="F187">
        <v>0</v>
      </c>
      <c r="G187">
        <v>213.4</v>
      </c>
      <c r="H187">
        <v>111</v>
      </c>
      <c r="I187">
        <v>36.28</v>
      </c>
      <c r="J187">
        <v>234.5</v>
      </c>
      <c r="K187">
        <v>94</v>
      </c>
      <c r="L187">
        <v>19.93</v>
      </c>
      <c r="M187">
        <v>250.1</v>
      </c>
      <c r="N187">
        <v>123</v>
      </c>
      <c r="O187">
        <v>11.25</v>
      </c>
      <c r="P187">
        <v>2.7</v>
      </c>
      <c r="Q187">
        <v>4</v>
      </c>
      <c r="R187">
        <v>0.73</v>
      </c>
      <c r="S187">
        <v>1</v>
      </c>
      <c r="T187" t="s">
        <v>22</v>
      </c>
    </row>
    <row r="188" spans="1:20" x14ac:dyDescent="0.2">
      <c r="A188" t="s">
        <v>29</v>
      </c>
      <c r="B188">
        <v>123</v>
      </c>
      <c r="C188" t="s">
        <v>21</v>
      </c>
      <c r="D188" t="s">
        <v>22</v>
      </c>
      <c r="E188" t="s">
        <v>22</v>
      </c>
      <c r="F188">
        <v>0</v>
      </c>
      <c r="G188">
        <v>206.9</v>
      </c>
      <c r="H188">
        <v>85</v>
      </c>
      <c r="I188">
        <v>35.17</v>
      </c>
      <c r="J188">
        <v>244.7</v>
      </c>
      <c r="K188">
        <v>78</v>
      </c>
      <c r="L188">
        <v>20.8</v>
      </c>
      <c r="M188">
        <v>221.5</v>
      </c>
      <c r="N188">
        <v>136</v>
      </c>
      <c r="O188">
        <v>9.9700000000000006</v>
      </c>
      <c r="P188">
        <v>7.7</v>
      </c>
      <c r="Q188">
        <v>2</v>
      </c>
      <c r="R188">
        <v>2.08</v>
      </c>
      <c r="S188">
        <v>3</v>
      </c>
      <c r="T188" t="s">
        <v>22</v>
      </c>
    </row>
    <row r="189" spans="1:20" x14ac:dyDescent="0.2">
      <c r="A189" t="s">
        <v>34</v>
      </c>
      <c r="B189">
        <v>126</v>
      </c>
      <c r="C189" t="s">
        <v>25</v>
      </c>
      <c r="D189" t="s">
        <v>22</v>
      </c>
      <c r="E189" t="s">
        <v>23</v>
      </c>
      <c r="F189">
        <v>27</v>
      </c>
      <c r="G189">
        <v>186.2</v>
      </c>
      <c r="H189">
        <v>78</v>
      </c>
      <c r="I189">
        <v>31.65</v>
      </c>
      <c r="J189">
        <v>189.6</v>
      </c>
      <c r="K189">
        <v>83</v>
      </c>
      <c r="L189">
        <v>16.12</v>
      </c>
      <c r="M189">
        <v>76.5</v>
      </c>
      <c r="N189">
        <v>139</v>
      </c>
      <c r="O189">
        <v>3.44</v>
      </c>
      <c r="P189">
        <v>9.6</v>
      </c>
      <c r="Q189">
        <v>3</v>
      </c>
      <c r="R189">
        <v>2.59</v>
      </c>
      <c r="S189">
        <v>2</v>
      </c>
      <c r="T189" t="s">
        <v>22</v>
      </c>
    </row>
    <row r="190" spans="1:20" x14ac:dyDescent="0.2">
      <c r="A190" t="s">
        <v>65</v>
      </c>
      <c r="B190">
        <v>45</v>
      </c>
      <c r="C190" t="s">
        <v>21</v>
      </c>
      <c r="D190" t="s">
        <v>22</v>
      </c>
      <c r="E190" t="s">
        <v>23</v>
      </c>
      <c r="F190">
        <v>22</v>
      </c>
      <c r="G190">
        <v>196.6</v>
      </c>
      <c r="H190">
        <v>84</v>
      </c>
      <c r="I190">
        <v>33.42</v>
      </c>
      <c r="J190">
        <v>313.2</v>
      </c>
      <c r="K190">
        <v>92</v>
      </c>
      <c r="L190">
        <v>26.62</v>
      </c>
      <c r="M190">
        <v>163.30000000000001</v>
      </c>
      <c r="N190">
        <v>108</v>
      </c>
      <c r="O190">
        <v>7.35</v>
      </c>
      <c r="P190">
        <v>11.9</v>
      </c>
      <c r="Q190">
        <v>3</v>
      </c>
      <c r="R190">
        <v>3.21</v>
      </c>
      <c r="S190">
        <v>0</v>
      </c>
      <c r="T190" t="s">
        <v>22</v>
      </c>
    </row>
    <row r="191" spans="1:20" x14ac:dyDescent="0.2">
      <c r="A191" t="s">
        <v>49</v>
      </c>
      <c r="B191">
        <v>93</v>
      </c>
      <c r="C191" t="s">
        <v>25</v>
      </c>
      <c r="D191" t="s">
        <v>23</v>
      </c>
      <c r="E191" t="s">
        <v>22</v>
      </c>
      <c r="F191">
        <v>0</v>
      </c>
      <c r="G191">
        <v>312</v>
      </c>
      <c r="H191">
        <v>109</v>
      </c>
      <c r="I191">
        <v>53.04</v>
      </c>
      <c r="J191">
        <v>129.4</v>
      </c>
      <c r="K191">
        <v>100</v>
      </c>
      <c r="L191">
        <v>11</v>
      </c>
      <c r="M191">
        <v>217.6</v>
      </c>
      <c r="N191">
        <v>74</v>
      </c>
      <c r="O191">
        <v>9.7899999999999991</v>
      </c>
      <c r="P191">
        <v>10.5</v>
      </c>
      <c r="Q191">
        <v>2</v>
      </c>
      <c r="R191">
        <v>2.84</v>
      </c>
      <c r="S191">
        <v>0</v>
      </c>
      <c r="T191" t="s">
        <v>23</v>
      </c>
    </row>
    <row r="192" spans="1:20" x14ac:dyDescent="0.2">
      <c r="A192" t="s">
        <v>20</v>
      </c>
      <c r="B192">
        <v>63</v>
      </c>
      <c r="C192" t="s">
        <v>21</v>
      </c>
      <c r="D192" t="s">
        <v>23</v>
      </c>
      <c r="E192" t="s">
        <v>23</v>
      </c>
      <c r="F192">
        <v>36</v>
      </c>
      <c r="G192">
        <v>199</v>
      </c>
      <c r="H192">
        <v>110</v>
      </c>
      <c r="I192">
        <v>33.83</v>
      </c>
      <c r="J192">
        <v>291.3</v>
      </c>
      <c r="K192">
        <v>111</v>
      </c>
      <c r="L192">
        <v>24.76</v>
      </c>
      <c r="M192">
        <v>197.6</v>
      </c>
      <c r="N192">
        <v>92</v>
      </c>
      <c r="O192">
        <v>8.89</v>
      </c>
      <c r="P192">
        <v>11</v>
      </c>
      <c r="Q192">
        <v>6</v>
      </c>
      <c r="R192">
        <v>2.97</v>
      </c>
      <c r="S192">
        <v>1</v>
      </c>
      <c r="T192" t="s">
        <v>22</v>
      </c>
    </row>
    <row r="193" spans="1:20" x14ac:dyDescent="0.2">
      <c r="A193" t="s">
        <v>26</v>
      </c>
      <c r="B193">
        <v>100</v>
      </c>
      <c r="C193" t="s">
        <v>21</v>
      </c>
      <c r="D193" t="s">
        <v>22</v>
      </c>
      <c r="E193" t="s">
        <v>22</v>
      </c>
      <c r="F193">
        <v>0</v>
      </c>
      <c r="G193">
        <v>203.1</v>
      </c>
      <c r="H193">
        <v>96</v>
      </c>
      <c r="I193">
        <v>34.53</v>
      </c>
      <c r="J193">
        <v>217</v>
      </c>
      <c r="K193">
        <v>126</v>
      </c>
      <c r="L193">
        <v>18.45</v>
      </c>
      <c r="M193">
        <v>180.9</v>
      </c>
      <c r="N193">
        <v>122</v>
      </c>
      <c r="O193">
        <v>8.14</v>
      </c>
      <c r="P193">
        <v>13.5</v>
      </c>
      <c r="Q193">
        <v>2</v>
      </c>
      <c r="R193">
        <v>3.65</v>
      </c>
      <c r="S193">
        <v>3</v>
      </c>
      <c r="T193" t="s">
        <v>22</v>
      </c>
    </row>
    <row r="194" spans="1:20" x14ac:dyDescent="0.2">
      <c r="A194" t="s">
        <v>62</v>
      </c>
      <c r="B194">
        <v>53</v>
      </c>
      <c r="C194" t="s">
        <v>21</v>
      </c>
      <c r="D194" t="s">
        <v>22</v>
      </c>
      <c r="E194" t="s">
        <v>22</v>
      </c>
      <c r="F194">
        <v>0</v>
      </c>
      <c r="G194">
        <v>168.8</v>
      </c>
      <c r="H194">
        <v>97</v>
      </c>
      <c r="I194">
        <v>28.7</v>
      </c>
      <c r="J194">
        <v>220.3</v>
      </c>
      <c r="K194">
        <v>87</v>
      </c>
      <c r="L194">
        <v>18.73</v>
      </c>
      <c r="M194">
        <v>154.30000000000001</v>
      </c>
      <c r="N194">
        <v>113</v>
      </c>
      <c r="O194">
        <v>6.94</v>
      </c>
      <c r="P194">
        <v>10.9</v>
      </c>
      <c r="Q194">
        <v>2</v>
      </c>
      <c r="R194">
        <v>2.94</v>
      </c>
      <c r="S194">
        <v>0</v>
      </c>
      <c r="T194" t="s">
        <v>22</v>
      </c>
    </row>
    <row r="195" spans="1:20" x14ac:dyDescent="0.2">
      <c r="A195" t="s">
        <v>37</v>
      </c>
      <c r="B195">
        <v>92</v>
      </c>
      <c r="C195" t="s">
        <v>21</v>
      </c>
      <c r="D195" t="s">
        <v>23</v>
      </c>
      <c r="E195" t="s">
        <v>22</v>
      </c>
      <c r="F195">
        <v>0</v>
      </c>
      <c r="G195">
        <v>173.1</v>
      </c>
      <c r="H195">
        <v>140</v>
      </c>
      <c r="I195">
        <v>29.43</v>
      </c>
      <c r="J195">
        <v>240.3</v>
      </c>
      <c r="K195">
        <v>105</v>
      </c>
      <c r="L195">
        <v>20.43</v>
      </c>
      <c r="M195">
        <v>233.2</v>
      </c>
      <c r="N195">
        <v>117</v>
      </c>
      <c r="O195">
        <v>10.49</v>
      </c>
      <c r="P195">
        <v>9</v>
      </c>
      <c r="Q195">
        <v>5</v>
      </c>
      <c r="R195">
        <v>2.4300000000000002</v>
      </c>
      <c r="S195">
        <v>1</v>
      </c>
      <c r="T195" t="s">
        <v>22</v>
      </c>
    </row>
    <row r="196" spans="1:20" x14ac:dyDescent="0.2">
      <c r="A196" t="s">
        <v>60</v>
      </c>
      <c r="B196">
        <v>139</v>
      </c>
      <c r="C196" t="s">
        <v>28</v>
      </c>
      <c r="D196" t="s">
        <v>22</v>
      </c>
      <c r="E196" t="s">
        <v>22</v>
      </c>
      <c r="F196">
        <v>0</v>
      </c>
      <c r="G196">
        <v>134.4</v>
      </c>
      <c r="H196">
        <v>106</v>
      </c>
      <c r="I196">
        <v>22.85</v>
      </c>
      <c r="J196">
        <v>211.3</v>
      </c>
      <c r="K196">
        <v>98</v>
      </c>
      <c r="L196">
        <v>17.96</v>
      </c>
      <c r="M196">
        <v>193.6</v>
      </c>
      <c r="N196">
        <v>125</v>
      </c>
      <c r="O196">
        <v>8.7100000000000009</v>
      </c>
      <c r="P196">
        <v>10.199999999999999</v>
      </c>
      <c r="Q196">
        <v>2</v>
      </c>
      <c r="R196">
        <v>2.75</v>
      </c>
      <c r="S196">
        <v>5</v>
      </c>
      <c r="T196" t="s">
        <v>23</v>
      </c>
    </row>
    <row r="197" spans="1:20" x14ac:dyDescent="0.2">
      <c r="A197" t="s">
        <v>57</v>
      </c>
      <c r="B197">
        <v>110</v>
      </c>
      <c r="C197" t="s">
        <v>25</v>
      </c>
      <c r="D197" t="s">
        <v>22</v>
      </c>
      <c r="E197" t="s">
        <v>23</v>
      </c>
      <c r="F197">
        <v>40</v>
      </c>
      <c r="G197">
        <v>202.6</v>
      </c>
      <c r="H197">
        <v>103</v>
      </c>
      <c r="I197">
        <v>34.44</v>
      </c>
      <c r="J197">
        <v>118.8</v>
      </c>
      <c r="K197">
        <v>128</v>
      </c>
      <c r="L197">
        <v>10.1</v>
      </c>
      <c r="M197">
        <v>234.9</v>
      </c>
      <c r="N197">
        <v>98</v>
      </c>
      <c r="O197">
        <v>10.57</v>
      </c>
      <c r="P197">
        <v>9</v>
      </c>
      <c r="Q197">
        <v>9</v>
      </c>
      <c r="R197">
        <v>2.4300000000000002</v>
      </c>
      <c r="S197">
        <v>2</v>
      </c>
      <c r="T197" t="s">
        <v>22</v>
      </c>
    </row>
    <row r="198" spans="1:20" x14ac:dyDescent="0.2">
      <c r="A198" t="s">
        <v>72</v>
      </c>
      <c r="B198">
        <v>110</v>
      </c>
      <c r="C198" t="s">
        <v>25</v>
      </c>
      <c r="D198" t="s">
        <v>22</v>
      </c>
      <c r="E198" t="s">
        <v>22</v>
      </c>
      <c r="F198">
        <v>0</v>
      </c>
      <c r="G198">
        <v>74.5</v>
      </c>
      <c r="H198">
        <v>117</v>
      </c>
      <c r="I198">
        <v>12.67</v>
      </c>
      <c r="J198">
        <v>200.8</v>
      </c>
      <c r="K198">
        <v>98</v>
      </c>
      <c r="L198">
        <v>17.07</v>
      </c>
      <c r="M198">
        <v>192.2</v>
      </c>
      <c r="N198">
        <v>101</v>
      </c>
      <c r="O198">
        <v>8.65</v>
      </c>
      <c r="P198">
        <v>9.8000000000000007</v>
      </c>
      <c r="Q198">
        <v>7</v>
      </c>
      <c r="R198">
        <v>2.65</v>
      </c>
      <c r="S198">
        <v>3</v>
      </c>
      <c r="T198" t="s">
        <v>22</v>
      </c>
    </row>
    <row r="199" spans="1:20" x14ac:dyDescent="0.2">
      <c r="A199" t="s">
        <v>44</v>
      </c>
      <c r="B199">
        <v>215</v>
      </c>
      <c r="C199" t="s">
        <v>28</v>
      </c>
      <c r="D199" t="s">
        <v>22</v>
      </c>
      <c r="E199" t="s">
        <v>22</v>
      </c>
      <c r="F199">
        <v>0</v>
      </c>
      <c r="G199">
        <v>83.6</v>
      </c>
      <c r="H199">
        <v>148</v>
      </c>
      <c r="I199">
        <v>14.21</v>
      </c>
      <c r="J199">
        <v>120.9</v>
      </c>
      <c r="K199">
        <v>91</v>
      </c>
      <c r="L199">
        <v>10.28</v>
      </c>
      <c r="M199">
        <v>226.6</v>
      </c>
      <c r="N199">
        <v>110</v>
      </c>
      <c r="O199">
        <v>10.199999999999999</v>
      </c>
      <c r="P199">
        <v>10.7</v>
      </c>
      <c r="Q199">
        <v>9</v>
      </c>
      <c r="R199">
        <v>2.89</v>
      </c>
      <c r="S199">
        <v>0</v>
      </c>
      <c r="T199" t="s">
        <v>22</v>
      </c>
    </row>
    <row r="200" spans="1:20" x14ac:dyDescent="0.2">
      <c r="A200" t="s">
        <v>24</v>
      </c>
      <c r="B200">
        <v>138</v>
      </c>
      <c r="C200" t="s">
        <v>28</v>
      </c>
      <c r="D200" t="s">
        <v>22</v>
      </c>
      <c r="E200" t="s">
        <v>22</v>
      </c>
      <c r="F200">
        <v>0</v>
      </c>
      <c r="G200">
        <v>220.2</v>
      </c>
      <c r="H200">
        <v>89</v>
      </c>
      <c r="I200">
        <v>37.43</v>
      </c>
      <c r="J200">
        <v>88.3</v>
      </c>
      <c r="K200">
        <v>125</v>
      </c>
      <c r="L200">
        <v>7.51</v>
      </c>
      <c r="M200">
        <v>195.3</v>
      </c>
      <c r="N200">
        <v>79</v>
      </c>
      <c r="O200">
        <v>8.7899999999999991</v>
      </c>
      <c r="P200">
        <v>12.9</v>
      </c>
      <c r="Q200">
        <v>5</v>
      </c>
      <c r="R200">
        <v>3.48</v>
      </c>
      <c r="S200">
        <v>0</v>
      </c>
      <c r="T200" t="s">
        <v>22</v>
      </c>
    </row>
    <row r="201" spans="1:20" x14ac:dyDescent="0.2">
      <c r="A201" t="s">
        <v>62</v>
      </c>
      <c r="B201">
        <v>137</v>
      </c>
      <c r="C201" t="s">
        <v>21</v>
      </c>
      <c r="D201" t="s">
        <v>23</v>
      </c>
      <c r="E201" t="s">
        <v>22</v>
      </c>
      <c r="F201">
        <v>0</v>
      </c>
      <c r="G201">
        <v>135.1</v>
      </c>
      <c r="H201">
        <v>95</v>
      </c>
      <c r="I201">
        <v>22.97</v>
      </c>
      <c r="J201">
        <v>134.1</v>
      </c>
      <c r="K201">
        <v>102</v>
      </c>
      <c r="L201">
        <v>11.4</v>
      </c>
      <c r="M201">
        <v>223.1</v>
      </c>
      <c r="N201">
        <v>81</v>
      </c>
      <c r="O201">
        <v>10.039999999999999</v>
      </c>
      <c r="P201">
        <v>12.3</v>
      </c>
      <c r="Q201">
        <v>2</v>
      </c>
      <c r="R201">
        <v>3.32</v>
      </c>
      <c r="S201">
        <v>2</v>
      </c>
      <c r="T201" t="s">
        <v>23</v>
      </c>
    </row>
    <row r="202" spans="1:20" x14ac:dyDescent="0.2">
      <c r="A202" t="s">
        <v>31</v>
      </c>
      <c r="B202">
        <v>85</v>
      </c>
      <c r="C202" t="s">
        <v>25</v>
      </c>
      <c r="D202" t="s">
        <v>22</v>
      </c>
      <c r="E202" t="s">
        <v>22</v>
      </c>
      <c r="F202">
        <v>0</v>
      </c>
      <c r="G202">
        <v>225</v>
      </c>
      <c r="H202">
        <v>81</v>
      </c>
      <c r="I202">
        <v>38.25</v>
      </c>
      <c r="J202">
        <v>176.9</v>
      </c>
      <c r="K202">
        <v>63</v>
      </c>
      <c r="L202">
        <v>15.04</v>
      </c>
      <c r="M202">
        <v>194.3</v>
      </c>
      <c r="N202">
        <v>110</v>
      </c>
      <c r="O202">
        <v>8.74</v>
      </c>
      <c r="P202">
        <v>7.1</v>
      </c>
      <c r="Q202">
        <v>2</v>
      </c>
      <c r="R202">
        <v>1.92</v>
      </c>
      <c r="S202">
        <v>3</v>
      </c>
      <c r="T202" t="s">
        <v>22</v>
      </c>
    </row>
    <row r="203" spans="1:20" x14ac:dyDescent="0.2">
      <c r="A203" t="s">
        <v>43</v>
      </c>
      <c r="B203">
        <v>22</v>
      </c>
      <c r="C203" t="s">
        <v>25</v>
      </c>
      <c r="D203" t="s">
        <v>22</v>
      </c>
      <c r="E203" t="s">
        <v>22</v>
      </c>
      <c r="F203">
        <v>0</v>
      </c>
      <c r="G203">
        <v>110.3</v>
      </c>
      <c r="H203">
        <v>107</v>
      </c>
      <c r="I203">
        <v>18.75</v>
      </c>
      <c r="J203">
        <v>166.5</v>
      </c>
      <c r="K203">
        <v>93</v>
      </c>
      <c r="L203">
        <v>14.15</v>
      </c>
      <c r="M203">
        <v>202.3</v>
      </c>
      <c r="N203">
        <v>96</v>
      </c>
      <c r="O203">
        <v>9.1</v>
      </c>
      <c r="P203">
        <v>9.5</v>
      </c>
      <c r="Q203">
        <v>5</v>
      </c>
      <c r="R203">
        <v>2.57</v>
      </c>
      <c r="S203">
        <v>0</v>
      </c>
      <c r="T203" t="s">
        <v>22</v>
      </c>
    </row>
    <row r="204" spans="1:20" x14ac:dyDescent="0.2">
      <c r="A204" t="s">
        <v>33</v>
      </c>
      <c r="B204">
        <v>107</v>
      </c>
      <c r="C204" t="s">
        <v>21</v>
      </c>
      <c r="D204" t="s">
        <v>22</v>
      </c>
      <c r="E204" t="s">
        <v>23</v>
      </c>
      <c r="F204">
        <v>37</v>
      </c>
      <c r="G204">
        <v>60</v>
      </c>
      <c r="H204">
        <v>102</v>
      </c>
      <c r="I204">
        <v>10.199999999999999</v>
      </c>
      <c r="J204">
        <v>102.2</v>
      </c>
      <c r="K204">
        <v>80</v>
      </c>
      <c r="L204">
        <v>8.69</v>
      </c>
      <c r="M204">
        <v>261.8</v>
      </c>
      <c r="N204">
        <v>106</v>
      </c>
      <c r="O204">
        <v>11.78</v>
      </c>
      <c r="P204">
        <v>11.1</v>
      </c>
      <c r="Q204">
        <v>3</v>
      </c>
      <c r="R204">
        <v>3</v>
      </c>
      <c r="S204">
        <v>0</v>
      </c>
      <c r="T204" t="s">
        <v>22</v>
      </c>
    </row>
    <row r="205" spans="1:20" x14ac:dyDescent="0.2">
      <c r="A205" t="s">
        <v>32</v>
      </c>
      <c r="B205">
        <v>51</v>
      </c>
      <c r="C205" t="s">
        <v>28</v>
      </c>
      <c r="D205" t="s">
        <v>22</v>
      </c>
      <c r="E205" t="s">
        <v>22</v>
      </c>
      <c r="F205">
        <v>0</v>
      </c>
      <c r="G205">
        <v>214.8</v>
      </c>
      <c r="H205">
        <v>94</v>
      </c>
      <c r="I205">
        <v>36.520000000000003</v>
      </c>
      <c r="J205">
        <v>149.69999999999999</v>
      </c>
      <c r="K205">
        <v>58</v>
      </c>
      <c r="L205">
        <v>12.72</v>
      </c>
      <c r="M205">
        <v>283.39999999999998</v>
      </c>
      <c r="N205">
        <v>66</v>
      </c>
      <c r="O205">
        <v>12.75</v>
      </c>
      <c r="P205">
        <v>10.199999999999999</v>
      </c>
      <c r="Q205">
        <v>5</v>
      </c>
      <c r="R205">
        <v>2.75</v>
      </c>
      <c r="S205">
        <v>0</v>
      </c>
      <c r="T205" t="s">
        <v>22</v>
      </c>
    </row>
    <row r="206" spans="1:20" x14ac:dyDescent="0.2">
      <c r="A206" t="s">
        <v>42</v>
      </c>
      <c r="B206">
        <v>94</v>
      </c>
      <c r="C206" t="s">
        <v>25</v>
      </c>
      <c r="D206" t="s">
        <v>22</v>
      </c>
      <c r="E206" t="s">
        <v>22</v>
      </c>
      <c r="F206">
        <v>0</v>
      </c>
      <c r="G206">
        <v>181.8</v>
      </c>
      <c r="H206">
        <v>85</v>
      </c>
      <c r="I206">
        <v>30.91</v>
      </c>
      <c r="J206">
        <v>202.4</v>
      </c>
      <c r="K206">
        <v>98</v>
      </c>
      <c r="L206">
        <v>17.2</v>
      </c>
      <c r="M206">
        <v>245.9</v>
      </c>
      <c r="N206">
        <v>97</v>
      </c>
      <c r="O206">
        <v>11.07</v>
      </c>
      <c r="P206">
        <v>9.1999999999999993</v>
      </c>
      <c r="Q206">
        <v>2</v>
      </c>
      <c r="R206">
        <v>2.48</v>
      </c>
      <c r="S206">
        <v>4</v>
      </c>
      <c r="T206" t="s">
        <v>22</v>
      </c>
    </row>
    <row r="207" spans="1:20" x14ac:dyDescent="0.2">
      <c r="A207" t="s">
        <v>52</v>
      </c>
      <c r="B207">
        <v>33</v>
      </c>
      <c r="C207" t="s">
        <v>21</v>
      </c>
      <c r="D207" t="s">
        <v>22</v>
      </c>
      <c r="E207" t="s">
        <v>23</v>
      </c>
      <c r="F207">
        <v>29</v>
      </c>
      <c r="G207">
        <v>157.4</v>
      </c>
      <c r="H207">
        <v>99</v>
      </c>
      <c r="I207">
        <v>26.76</v>
      </c>
      <c r="J207">
        <v>117.9</v>
      </c>
      <c r="K207">
        <v>80</v>
      </c>
      <c r="L207">
        <v>10.02</v>
      </c>
      <c r="M207">
        <v>279.2</v>
      </c>
      <c r="N207">
        <v>79</v>
      </c>
      <c r="O207">
        <v>12.56</v>
      </c>
      <c r="P207">
        <v>13.9</v>
      </c>
      <c r="Q207">
        <v>11</v>
      </c>
      <c r="R207">
        <v>3.75</v>
      </c>
      <c r="S207">
        <v>4</v>
      </c>
      <c r="T207" t="s">
        <v>23</v>
      </c>
    </row>
    <row r="208" spans="1:20" x14ac:dyDescent="0.2">
      <c r="A208" t="s">
        <v>24</v>
      </c>
      <c r="B208">
        <v>106</v>
      </c>
      <c r="C208" t="s">
        <v>21</v>
      </c>
      <c r="D208" t="s">
        <v>22</v>
      </c>
      <c r="E208" t="s">
        <v>22</v>
      </c>
      <c r="F208">
        <v>0</v>
      </c>
      <c r="G208">
        <v>207.9</v>
      </c>
      <c r="H208">
        <v>91</v>
      </c>
      <c r="I208">
        <v>35.340000000000003</v>
      </c>
      <c r="J208">
        <v>172</v>
      </c>
      <c r="K208">
        <v>109</v>
      </c>
      <c r="L208">
        <v>14.62</v>
      </c>
      <c r="M208">
        <v>191.8</v>
      </c>
      <c r="N208">
        <v>143</v>
      </c>
      <c r="O208">
        <v>8.6300000000000008</v>
      </c>
      <c r="P208">
        <v>14.4</v>
      </c>
      <c r="Q208">
        <v>7</v>
      </c>
      <c r="R208">
        <v>3.89</v>
      </c>
      <c r="S208">
        <v>4</v>
      </c>
      <c r="T208" t="s">
        <v>22</v>
      </c>
    </row>
    <row r="209" spans="1:20" x14ac:dyDescent="0.2">
      <c r="A209" t="s">
        <v>53</v>
      </c>
      <c r="B209">
        <v>86</v>
      </c>
      <c r="C209" t="s">
        <v>28</v>
      </c>
      <c r="D209" t="s">
        <v>22</v>
      </c>
      <c r="E209" t="s">
        <v>23</v>
      </c>
      <c r="F209">
        <v>41</v>
      </c>
      <c r="G209">
        <v>119</v>
      </c>
      <c r="H209">
        <v>101</v>
      </c>
      <c r="I209">
        <v>20.23</v>
      </c>
      <c r="J209">
        <v>230</v>
      </c>
      <c r="K209">
        <v>134</v>
      </c>
      <c r="L209">
        <v>19.55</v>
      </c>
      <c r="M209">
        <v>236.9</v>
      </c>
      <c r="N209">
        <v>58</v>
      </c>
      <c r="O209">
        <v>10.66</v>
      </c>
      <c r="P209">
        <v>9.5</v>
      </c>
      <c r="Q209">
        <v>3</v>
      </c>
      <c r="R209">
        <v>2.57</v>
      </c>
      <c r="S209">
        <v>0</v>
      </c>
      <c r="T209" t="s">
        <v>22</v>
      </c>
    </row>
    <row r="210" spans="1:20" x14ac:dyDescent="0.2">
      <c r="A210" t="s">
        <v>39</v>
      </c>
      <c r="B210">
        <v>97</v>
      </c>
      <c r="C210" t="s">
        <v>21</v>
      </c>
      <c r="D210" t="s">
        <v>23</v>
      </c>
      <c r="E210" t="s">
        <v>22</v>
      </c>
      <c r="F210">
        <v>0</v>
      </c>
      <c r="G210">
        <v>143.69999999999999</v>
      </c>
      <c r="H210">
        <v>117</v>
      </c>
      <c r="I210">
        <v>24.43</v>
      </c>
      <c r="J210">
        <v>273</v>
      </c>
      <c r="K210">
        <v>82</v>
      </c>
      <c r="L210">
        <v>23.21</v>
      </c>
      <c r="M210">
        <v>178.3</v>
      </c>
      <c r="N210">
        <v>81</v>
      </c>
      <c r="O210">
        <v>8.02</v>
      </c>
      <c r="P210">
        <v>10.9</v>
      </c>
      <c r="Q210">
        <v>3</v>
      </c>
      <c r="R210">
        <v>2.94</v>
      </c>
      <c r="S210">
        <v>0</v>
      </c>
      <c r="T210" t="s">
        <v>22</v>
      </c>
    </row>
    <row r="211" spans="1:20" x14ac:dyDescent="0.2">
      <c r="A211" t="s">
        <v>40</v>
      </c>
      <c r="B211">
        <v>106</v>
      </c>
      <c r="C211" t="s">
        <v>25</v>
      </c>
      <c r="D211" t="s">
        <v>22</v>
      </c>
      <c r="E211" t="s">
        <v>23</v>
      </c>
      <c r="F211">
        <v>32</v>
      </c>
      <c r="G211">
        <v>165.9</v>
      </c>
      <c r="H211">
        <v>126</v>
      </c>
      <c r="I211">
        <v>28.2</v>
      </c>
      <c r="J211">
        <v>216.5</v>
      </c>
      <c r="K211">
        <v>93</v>
      </c>
      <c r="L211">
        <v>18.399999999999999</v>
      </c>
      <c r="M211">
        <v>173.1</v>
      </c>
      <c r="N211">
        <v>86</v>
      </c>
      <c r="O211">
        <v>7.79</v>
      </c>
      <c r="P211">
        <v>14.1</v>
      </c>
      <c r="Q211">
        <v>8</v>
      </c>
      <c r="R211">
        <v>3.81</v>
      </c>
      <c r="S211">
        <v>4</v>
      </c>
      <c r="T211" t="s">
        <v>22</v>
      </c>
    </row>
    <row r="212" spans="1:20" x14ac:dyDescent="0.2">
      <c r="A212" t="s">
        <v>63</v>
      </c>
      <c r="B212">
        <v>108</v>
      </c>
      <c r="C212" t="s">
        <v>28</v>
      </c>
      <c r="D212" t="s">
        <v>22</v>
      </c>
      <c r="E212" t="s">
        <v>22</v>
      </c>
      <c r="F212">
        <v>0</v>
      </c>
      <c r="G212">
        <v>138.6</v>
      </c>
      <c r="H212">
        <v>122</v>
      </c>
      <c r="I212">
        <v>23.56</v>
      </c>
      <c r="J212">
        <v>172.3</v>
      </c>
      <c r="K212">
        <v>117</v>
      </c>
      <c r="L212">
        <v>14.65</v>
      </c>
      <c r="M212">
        <v>231.6</v>
      </c>
      <c r="N212">
        <v>92</v>
      </c>
      <c r="O212">
        <v>10.42</v>
      </c>
      <c r="P212">
        <v>9.8000000000000007</v>
      </c>
      <c r="Q212">
        <v>3</v>
      </c>
      <c r="R212">
        <v>2.65</v>
      </c>
      <c r="S212">
        <v>1</v>
      </c>
      <c r="T212" t="s">
        <v>22</v>
      </c>
    </row>
    <row r="213" spans="1:20" x14ac:dyDescent="0.2">
      <c r="A213" t="s">
        <v>39</v>
      </c>
      <c r="B213">
        <v>114</v>
      </c>
      <c r="C213" t="s">
        <v>21</v>
      </c>
      <c r="D213" t="s">
        <v>22</v>
      </c>
      <c r="E213" t="s">
        <v>22</v>
      </c>
      <c r="F213">
        <v>0</v>
      </c>
      <c r="G213">
        <v>84.7</v>
      </c>
      <c r="H213">
        <v>118</v>
      </c>
      <c r="I213">
        <v>14.4</v>
      </c>
      <c r="J213">
        <v>249.9</v>
      </c>
      <c r="K213">
        <v>86</v>
      </c>
      <c r="L213">
        <v>21.24</v>
      </c>
      <c r="M213">
        <v>193.4</v>
      </c>
      <c r="N213">
        <v>95</v>
      </c>
      <c r="O213">
        <v>8.6999999999999993</v>
      </c>
      <c r="P213">
        <v>14.5</v>
      </c>
      <c r="Q213">
        <v>8</v>
      </c>
      <c r="R213">
        <v>3.92</v>
      </c>
      <c r="S213">
        <v>1</v>
      </c>
      <c r="T213" t="s">
        <v>22</v>
      </c>
    </row>
    <row r="214" spans="1:20" x14ac:dyDescent="0.2">
      <c r="A214" t="s">
        <v>70</v>
      </c>
      <c r="B214">
        <v>92</v>
      </c>
      <c r="C214" t="s">
        <v>25</v>
      </c>
      <c r="D214" t="s">
        <v>23</v>
      </c>
      <c r="E214" t="s">
        <v>22</v>
      </c>
      <c r="F214">
        <v>0</v>
      </c>
      <c r="G214">
        <v>62.6</v>
      </c>
      <c r="H214">
        <v>111</v>
      </c>
      <c r="I214">
        <v>10.64</v>
      </c>
      <c r="J214">
        <v>180.6</v>
      </c>
      <c r="K214">
        <v>126</v>
      </c>
      <c r="L214">
        <v>15.35</v>
      </c>
      <c r="M214">
        <v>221.7</v>
      </c>
      <c r="N214">
        <v>80</v>
      </c>
      <c r="O214">
        <v>9.98</v>
      </c>
      <c r="P214">
        <v>10.4</v>
      </c>
      <c r="Q214">
        <v>2</v>
      </c>
      <c r="R214">
        <v>2.81</v>
      </c>
      <c r="S214">
        <v>1</v>
      </c>
      <c r="T214" t="s">
        <v>23</v>
      </c>
    </row>
    <row r="215" spans="1:20" x14ac:dyDescent="0.2">
      <c r="A215" t="s">
        <v>55</v>
      </c>
      <c r="B215">
        <v>59</v>
      </c>
      <c r="C215" t="s">
        <v>28</v>
      </c>
      <c r="D215" t="s">
        <v>22</v>
      </c>
      <c r="E215" t="s">
        <v>22</v>
      </c>
      <c r="F215">
        <v>0</v>
      </c>
      <c r="G215">
        <v>155.19999999999999</v>
      </c>
      <c r="H215">
        <v>79</v>
      </c>
      <c r="I215">
        <v>26.38</v>
      </c>
      <c r="J215">
        <v>235.3</v>
      </c>
      <c r="K215">
        <v>123</v>
      </c>
      <c r="L215">
        <v>20</v>
      </c>
      <c r="M215">
        <v>169.4</v>
      </c>
      <c r="N215">
        <v>80</v>
      </c>
      <c r="O215">
        <v>7.62</v>
      </c>
      <c r="P215">
        <v>8.6999999999999993</v>
      </c>
      <c r="Q215">
        <v>4</v>
      </c>
      <c r="R215">
        <v>2.35</v>
      </c>
      <c r="S215">
        <v>1</v>
      </c>
      <c r="T215" t="s">
        <v>22</v>
      </c>
    </row>
    <row r="216" spans="1:20" x14ac:dyDescent="0.2">
      <c r="A216" t="s">
        <v>60</v>
      </c>
      <c r="B216">
        <v>24</v>
      </c>
      <c r="C216" t="s">
        <v>28</v>
      </c>
      <c r="D216" t="s">
        <v>22</v>
      </c>
      <c r="E216" t="s">
        <v>23</v>
      </c>
      <c r="F216">
        <v>25</v>
      </c>
      <c r="G216">
        <v>164.9</v>
      </c>
      <c r="H216">
        <v>110</v>
      </c>
      <c r="I216">
        <v>28.03</v>
      </c>
      <c r="J216">
        <v>209.3</v>
      </c>
      <c r="K216">
        <v>105</v>
      </c>
      <c r="L216">
        <v>17.79</v>
      </c>
      <c r="M216">
        <v>231.2</v>
      </c>
      <c r="N216">
        <v>55</v>
      </c>
      <c r="O216">
        <v>10.4</v>
      </c>
      <c r="P216">
        <v>6.7</v>
      </c>
      <c r="Q216">
        <v>9</v>
      </c>
      <c r="R216">
        <v>1.81</v>
      </c>
      <c r="S216">
        <v>1</v>
      </c>
      <c r="T216" t="s">
        <v>22</v>
      </c>
    </row>
    <row r="217" spans="1:20" x14ac:dyDescent="0.2">
      <c r="A217" t="s">
        <v>72</v>
      </c>
      <c r="B217">
        <v>151</v>
      </c>
      <c r="C217" t="s">
        <v>25</v>
      </c>
      <c r="D217" t="s">
        <v>22</v>
      </c>
      <c r="E217" t="s">
        <v>22</v>
      </c>
      <c r="F217">
        <v>0</v>
      </c>
      <c r="G217">
        <v>134.5</v>
      </c>
      <c r="H217">
        <v>88</v>
      </c>
      <c r="I217">
        <v>22.87</v>
      </c>
      <c r="J217">
        <v>143.1</v>
      </c>
      <c r="K217">
        <v>112</v>
      </c>
      <c r="L217">
        <v>12.16</v>
      </c>
      <c r="M217">
        <v>223.9</v>
      </c>
      <c r="N217">
        <v>61</v>
      </c>
      <c r="O217">
        <v>10.08</v>
      </c>
      <c r="P217">
        <v>15.4</v>
      </c>
      <c r="Q217">
        <v>1</v>
      </c>
      <c r="R217">
        <v>4.16</v>
      </c>
      <c r="S217">
        <v>1</v>
      </c>
      <c r="T217" t="s">
        <v>22</v>
      </c>
    </row>
    <row r="218" spans="1:20" x14ac:dyDescent="0.2">
      <c r="A218" t="s">
        <v>61</v>
      </c>
      <c r="B218">
        <v>117</v>
      </c>
      <c r="C218" t="s">
        <v>21</v>
      </c>
      <c r="D218" t="s">
        <v>22</v>
      </c>
      <c r="E218" t="s">
        <v>22</v>
      </c>
      <c r="F218">
        <v>0</v>
      </c>
      <c r="G218">
        <v>143.30000000000001</v>
      </c>
      <c r="H218">
        <v>103</v>
      </c>
      <c r="I218">
        <v>24.36</v>
      </c>
      <c r="J218">
        <v>211.3</v>
      </c>
      <c r="K218">
        <v>108</v>
      </c>
      <c r="L218">
        <v>17.96</v>
      </c>
      <c r="M218">
        <v>185.2</v>
      </c>
      <c r="N218">
        <v>96</v>
      </c>
      <c r="O218">
        <v>8.33</v>
      </c>
      <c r="P218">
        <v>11.5</v>
      </c>
      <c r="Q218">
        <v>3</v>
      </c>
      <c r="R218">
        <v>3.11</v>
      </c>
      <c r="S218">
        <v>1</v>
      </c>
      <c r="T218" t="s">
        <v>22</v>
      </c>
    </row>
    <row r="219" spans="1:20" x14ac:dyDescent="0.2">
      <c r="A219" t="s">
        <v>43</v>
      </c>
      <c r="B219">
        <v>78</v>
      </c>
      <c r="C219" t="s">
        <v>28</v>
      </c>
      <c r="D219" t="s">
        <v>22</v>
      </c>
      <c r="E219" t="s">
        <v>22</v>
      </c>
      <c r="F219">
        <v>0</v>
      </c>
      <c r="G219">
        <v>168.3</v>
      </c>
      <c r="H219">
        <v>110</v>
      </c>
      <c r="I219">
        <v>28.61</v>
      </c>
      <c r="J219">
        <v>221.2</v>
      </c>
      <c r="K219">
        <v>73</v>
      </c>
      <c r="L219">
        <v>18.8</v>
      </c>
      <c r="M219">
        <v>241</v>
      </c>
      <c r="N219">
        <v>136</v>
      </c>
      <c r="O219">
        <v>10.85</v>
      </c>
      <c r="P219">
        <v>12.5</v>
      </c>
      <c r="Q219">
        <v>1</v>
      </c>
      <c r="R219">
        <v>3.38</v>
      </c>
      <c r="S219">
        <v>1</v>
      </c>
      <c r="T219" t="s">
        <v>22</v>
      </c>
    </row>
    <row r="220" spans="1:20" x14ac:dyDescent="0.2">
      <c r="A220" t="s">
        <v>58</v>
      </c>
      <c r="B220">
        <v>155</v>
      </c>
      <c r="C220" t="s">
        <v>25</v>
      </c>
      <c r="D220" t="s">
        <v>22</v>
      </c>
      <c r="E220" t="s">
        <v>22</v>
      </c>
      <c r="F220">
        <v>0</v>
      </c>
      <c r="G220">
        <v>262.39999999999998</v>
      </c>
      <c r="H220">
        <v>55</v>
      </c>
      <c r="I220">
        <v>44.61</v>
      </c>
      <c r="J220">
        <v>194.6</v>
      </c>
      <c r="K220">
        <v>113</v>
      </c>
      <c r="L220">
        <v>16.54</v>
      </c>
      <c r="M220">
        <v>146.5</v>
      </c>
      <c r="N220">
        <v>85</v>
      </c>
      <c r="O220">
        <v>6.59</v>
      </c>
      <c r="P220">
        <v>8.3000000000000007</v>
      </c>
      <c r="Q220">
        <v>6</v>
      </c>
      <c r="R220">
        <v>2.2400000000000002</v>
      </c>
      <c r="S220">
        <v>2</v>
      </c>
      <c r="T220" t="s">
        <v>22</v>
      </c>
    </row>
    <row r="221" spans="1:20" x14ac:dyDescent="0.2">
      <c r="A221" t="s">
        <v>31</v>
      </c>
      <c r="B221">
        <v>114</v>
      </c>
      <c r="C221" t="s">
        <v>28</v>
      </c>
      <c r="D221" t="s">
        <v>22</v>
      </c>
      <c r="E221" t="s">
        <v>23</v>
      </c>
      <c r="F221">
        <v>30</v>
      </c>
      <c r="G221">
        <v>206.2</v>
      </c>
      <c r="H221">
        <v>79</v>
      </c>
      <c r="I221">
        <v>35.049999999999997</v>
      </c>
      <c r="J221">
        <v>260</v>
      </c>
      <c r="K221">
        <v>91</v>
      </c>
      <c r="L221">
        <v>22.1</v>
      </c>
      <c r="M221">
        <v>291.60000000000002</v>
      </c>
      <c r="N221">
        <v>83</v>
      </c>
      <c r="O221">
        <v>13.12</v>
      </c>
      <c r="P221">
        <v>11.4</v>
      </c>
      <c r="Q221">
        <v>6</v>
      </c>
      <c r="R221">
        <v>3.08</v>
      </c>
      <c r="S221">
        <v>1</v>
      </c>
      <c r="T221" t="s">
        <v>22</v>
      </c>
    </row>
    <row r="222" spans="1:20" x14ac:dyDescent="0.2">
      <c r="A222" t="s">
        <v>33</v>
      </c>
      <c r="B222">
        <v>114</v>
      </c>
      <c r="C222" t="s">
        <v>28</v>
      </c>
      <c r="D222" t="s">
        <v>22</v>
      </c>
      <c r="E222" t="s">
        <v>23</v>
      </c>
      <c r="F222">
        <v>28</v>
      </c>
      <c r="G222">
        <v>225.8</v>
      </c>
      <c r="H222">
        <v>94</v>
      </c>
      <c r="I222">
        <v>38.39</v>
      </c>
      <c r="J222">
        <v>193</v>
      </c>
      <c r="K222">
        <v>117</v>
      </c>
      <c r="L222">
        <v>16.41</v>
      </c>
      <c r="M222">
        <v>232.4</v>
      </c>
      <c r="N222">
        <v>100</v>
      </c>
      <c r="O222">
        <v>10.46</v>
      </c>
      <c r="P222">
        <v>8.4</v>
      </c>
      <c r="Q222">
        <v>9</v>
      </c>
      <c r="R222">
        <v>2.27</v>
      </c>
      <c r="S222">
        <v>4</v>
      </c>
      <c r="T222" t="s">
        <v>22</v>
      </c>
    </row>
    <row r="223" spans="1:20" x14ac:dyDescent="0.2">
      <c r="A223" t="s">
        <v>46</v>
      </c>
      <c r="B223">
        <v>119</v>
      </c>
      <c r="C223" t="s">
        <v>25</v>
      </c>
      <c r="D223" t="s">
        <v>22</v>
      </c>
      <c r="E223" t="s">
        <v>22</v>
      </c>
      <c r="F223">
        <v>0</v>
      </c>
      <c r="G223">
        <v>138.30000000000001</v>
      </c>
      <c r="H223">
        <v>89</v>
      </c>
      <c r="I223">
        <v>23.51</v>
      </c>
      <c r="J223">
        <v>170.5</v>
      </c>
      <c r="K223">
        <v>78</v>
      </c>
      <c r="L223">
        <v>14.49</v>
      </c>
      <c r="M223">
        <v>263.89999999999998</v>
      </c>
      <c r="N223">
        <v>98</v>
      </c>
      <c r="O223">
        <v>11.88</v>
      </c>
      <c r="P223">
        <v>13.5</v>
      </c>
      <c r="Q223">
        <v>6</v>
      </c>
      <c r="R223">
        <v>3.65</v>
      </c>
      <c r="S223">
        <v>3</v>
      </c>
      <c r="T223" t="s">
        <v>22</v>
      </c>
    </row>
    <row r="224" spans="1:20" x14ac:dyDescent="0.2">
      <c r="A224" t="s">
        <v>27</v>
      </c>
      <c r="B224">
        <v>118</v>
      </c>
      <c r="C224" t="s">
        <v>25</v>
      </c>
      <c r="D224" t="s">
        <v>23</v>
      </c>
      <c r="E224" t="s">
        <v>22</v>
      </c>
      <c r="F224">
        <v>0</v>
      </c>
      <c r="G224">
        <v>160</v>
      </c>
      <c r="H224">
        <v>123</v>
      </c>
      <c r="I224">
        <v>27.2</v>
      </c>
      <c r="J224">
        <v>175.4</v>
      </c>
      <c r="K224">
        <v>96</v>
      </c>
      <c r="L224">
        <v>14.91</v>
      </c>
      <c r="M224">
        <v>184.8</v>
      </c>
      <c r="N224">
        <v>99</v>
      </c>
      <c r="O224">
        <v>8.32</v>
      </c>
      <c r="P224">
        <v>9.9</v>
      </c>
      <c r="Q224">
        <v>3</v>
      </c>
      <c r="R224">
        <v>2.67</v>
      </c>
      <c r="S224">
        <v>2</v>
      </c>
      <c r="T224" t="s">
        <v>22</v>
      </c>
    </row>
    <row r="225" spans="1:20" x14ac:dyDescent="0.2">
      <c r="A225" t="s">
        <v>73</v>
      </c>
      <c r="B225">
        <v>101</v>
      </c>
      <c r="C225" t="s">
        <v>21</v>
      </c>
      <c r="D225" t="s">
        <v>22</v>
      </c>
      <c r="E225" t="s">
        <v>22</v>
      </c>
      <c r="F225">
        <v>0</v>
      </c>
      <c r="G225">
        <v>206.6</v>
      </c>
      <c r="H225">
        <v>105</v>
      </c>
      <c r="I225">
        <v>35.119999999999997</v>
      </c>
      <c r="J225">
        <v>224.9</v>
      </c>
      <c r="K225">
        <v>117</v>
      </c>
      <c r="L225">
        <v>19.12</v>
      </c>
      <c r="M225">
        <v>249.9</v>
      </c>
      <c r="N225">
        <v>100</v>
      </c>
      <c r="O225">
        <v>11.25</v>
      </c>
      <c r="P225">
        <v>14.6</v>
      </c>
      <c r="Q225">
        <v>3</v>
      </c>
      <c r="R225">
        <v>3.94</v>
      </c>
      <c r="S225">
        <v>0</v>
      </c>
      <c r="T225" t="s">
        <v>22</v>
      </c>
    </row>
    <row r="226" spans="1:20" x14ac:dyDescent="0.2">
      <c r="A226" t="s">
        <v>26</v>
      </c>
      <c r="B226">
        <v>117</v>
      </c>
      <c r="C226" t="s">
        <v>21</v>
      </c>
      <c r="D226" t="s">
        <v>22</v>
      </c>
      <c r="E226" t="s">
        <v>22</v>
      </c>
      <c r="F226">
        <v>0</v>
      </c>
      <c r="G226">
        <v>134.69999999999999</v>
      </c>
      <c r="H226">
        <v>121</v>
      </c>
      <c r="I226">
        <v>22.9</v>
      </c>
      <c r="J226">
        <v>180</v>
      </c>
      <c r="K226">
        <v>83</v>
      </c>
      <c r="L226">
        <v>15.3</v>
      </c>
      <c r="M226">
        <v>200.9</v>
      </c>
      <c r="N226">
        <v>104</v>
      </c>
      <c r="O226">
        <v>9.0399999999999991</v>
      </c>
      <c r="P226">
        <v>7.7</v>
      </c>
      <c r="Q226">
        <v>3</v>
      </c>
      <c r="R226">
        <v>2.08</v>
      </c>
      <c r="S226">
        <v>1</v>
      </c>
      <c r="T226" t="s">
        <v>22</v>
      </c>
    </row>
    <row r="227" spans="1:20" x14ac:dyDescent="0.2">
      <c r="A227" t="s">
        <v>68</v>
      </c>
      <c r="B227">
        <v>49</v>
      </c>
      <c r="C227" t="s">
        <v>21</v>
      </c>
      <c r="D227" t="s">
        <v>22</v>
      </c>
      <c r="E227" t="s">
        <v>23</v>
      </c>
      <c r="F227">
        <v>28</v>
      </c>
      <c r="G227">
        <v>214.4</v>
      </c>
      <c r="H227">
        <v>78</v>
      </c>
      <c r="I227">
        <v>36.450000000000003</v>
      </c>
      <c r="J227">
        <v>235.2</v>
      </c>
      <c r="K227">
        <v>100</v>
      </c>
      <c r="L227">
        <v>19.989999999999998</v>
      </c>
      <c r="M227">
        <v>206.2</v>
      </c>
      <c r="N227">
        <v>107</v>
      </c>
      <c r="O227">
        <v>9.2799999999999994</v>
      </c>
      <c r="P227">
        <v>8</v>
      </c>
      <c r="Q227">
        <v>13</v>
      </c>
      <c r="R227">
        <v>2.16</v>
      </c>
      <c r="S227">
        <v>3</v>
      </c>
      <c r="T227" t="s">
        <v>22</v>
      </c>
    </row>
    <row r="228" spans="1:20" x14ac:dyDescent="0.2">
      <c r="A228" t="s">
        <v>44</v>
      </c>
      <c r="B228">
        <v>139</v>
      </c>
      <c r="C228" t="s">
        <v>21</v>
      </c>
      <c r="D228" t="s">
        <v>22</v>
      </c>
      <c r="E228" t="s">
        <v>22</v>
      </c>
      <c r="F228">
        <v>0</v>
      </c>
      <c r="G228">
        <v>192.8</v>
      </c>
      <c r="H228">
        <v>104</v>
      </c>
      <c r="I228">
        <v>32.78</v>
      </c>
      <c r="J228">
        <v>234.4</v>
      </c>
      <c r="K228">
        <v>96</v>
      </c>
      <c r="L228">
        <v>19.920000000000002</v>
      </c>
      <c r="M228">
        <v>203.2</v>
      </c>
      <c r="N228">
        <v>101</v>
      </c>
      <c r="O228">
        <v>9.14</v>
      </c>
      <c r="P228">
        <v>13</v>
      </c>
      <c r="Q228">
        <v>3</v>
      </c>
      <c r="R228">
        <v>3.51</v>
      </c>
      <c r="S228">
        <v>3</v>
      </c>
      <c r="T228" t="s">
        <v>22</v>
      </c>
    </row>
    <row r="229" spans="1:20" x14ac:dyDescent="0.2">
      <c r="A229" t="s">
        <v>73</v>
      </c>
      <c r="B229">
        <v>92</v>
      </c>
      <c r="C229" t="s">
        <v>25</v>
      </c>
      <c r="D229" t="s">
        <v>22</v>
      </c>
      <c r="E229" t="s">
        <v>23</v>
      </c>
      <c r="F229">
        <v>28</v>
      </c>
      <c r="G229">
        <v>151.1</v>
      </c>
      <c r="H229">
        <v>90</v>
      </c>
      <c r="I229">
        <v>25.69</v>
      </c>
      <c r="J229">
        <v>194.8</v>
      </c>
      <c r="K229">
        <v>79</v>
      </c>
      <c r="L229">
        <v>16.559999999999999</v>
      </c>
      <c r="M229">
        <v>239.2</v>
      </c>
      <c r="N229">
        <v>114</v>
      </c>
      <c r="O229">
        <v>10.76</v>
      </c>
      <c r="P229">
        <v>10</v>
      </c>
      <c r="Q229">
        <v>3</v>
      </c>
      <c r="R229">
        <v>2.7</v>
      </c>
      <c r="S229">
        <v>1</v>
      </c>
      <c r="T229" t="s">
        <v>22</v>
      </c>
    </row>
    <row r="230" spans="1:20" x14ac:dyDescent="0.2">
      <c r="A230" t="s">
        <v>45</v>
      </c>
      <c r="B230">
        <v>148</v>
      </c>
      <c r="C230" t="s">
        <v>28</v>
      </c>
      <c r="D230" t="s">
        <v>23</v>
      </c>
      <c r="E230" t="s">
        <v>22</v>
      </c>
      <c r="F230">
        <v>0</v>
      </c>
      <c r="G230">
        <v>218.9</v>
      </c>
      <c r="H230">
        <v>88</v>
      </c>
      <c r="I230">
        <v>37.21</v>
      </c>
      <c r="J230">
        <v>208</v>
      </c>
      <c r="K230">
        <v>85</v>
      </c>
      <c r="L230">
        <v>17.68</v>
      </c>
      <c r="M230">
        <v>203.3</v>
      </c>
      <c r="N230">
        <v>99</v>
      </c>
      <c r="O230">
        <v>9.15</v>
      </c>
      <c r="P230">
        <v>11.1</v>
      </c>
      <c r="Q230">
        <v>4</v>
      </c>
      <c r="R230">
        <v>3</v>
      </c>
      <c r="S230">
        <v>0</v>
      </c>
      <c r="T230" t="s">
        <v>22</v>
      </c>
    </row>
    <row r="231" spans="1:20" x14ac:dyDescent="0.2">
      <c r="A231" t="s">
        <v>57</v>
      </c>
      <c r="B231">
        <v>144</v>
      </c>
      <c r="C231" t="s">
        <v>25</v>
      </c>
      <c r="D231" t="s">
        <v>22</v>
      </c>
      <c r="E231" t="s">
        <v>23</v>
      </c>
      <c r="F231">
        <v>48</v>
      </c>
      <c r="G231">
        <v>189.8</v>
      </c>
      <c r="H231">
        <v>96</v>
      </c>
      <c r="I231">
        <v>32.270000000000003</v>
      </c>
      <c r="J231">
        <v>123.4</v>
      </c>
      <c r="K231">
        <v>67</v>
      </c>
      <c r="L231">
        <v>10.49</v>
      </c>
      <c r="M231">
        <v>214.2</v>
      </c>
      <c r="N231">
        <v>106</v>
      </c>
      <c r="O231">
        <v>9.64</v>
      </c>
      <c r="P231">
        <v>6.5</v>
      </c>
      <c r="Q231">
        <v>2</v>
      </c>
      <c r="R231">
        <v>1.76</v>
      </c>
      <c r="S231">
        <v>2</v>
      </c>
      <c r="T231" t="s">
        <v>23</v>
      </c>
    </row>
    <row r="232" spans="1:20" x14ac:dyDescent="0.2">
      <c r="A232" t="s">
        <v>68</v>
      </c>
      <c r="B232">
        <v>131</v>
      </c>
      <c r="C232" t="s">
        <v>21</v>
      </c>
      <c r="D232" t="s">
        <v>22</v>
      </c>
      <c r="E232" t="s">
        <v>23</v>
      </c>
      <c r="F232">
        <v>25</v>
      </c>
      <c r="G232">
        <v>192.7</v>
      </c>
      <c r="H232">
        <v>85</v>
      </c>
      <c r="I232">
        <v>32.76</v>
      </c>
      <c r="J232">
        <v>225.9</v>
      </c>
      <c r="K232">
        <v>105</v>
      </c>
      <c r="L232">
        <v>19.2</v>
      </c>
      <c r="M232">
        <v>254.2</v>
      </c>
      <c r="N232">
        <v>59</v>
      </c>
      <c r="O232">
        <v>11.44</v>
      </c>
      <c r="P232">
        <v>10.9</v>
      </c>
      <c r="Q232">
        <v>6</v>
      </c>
      <c r="R232">
        <v>2.94</v>
      </c>
      <c r="S232">
        <v>2</v>
      </c>
      <c r="T232" t="s">
        <v>22</v>
      </c>
    </row>
    <row r="233" spans="1:20" x14ac:dyDescent="0.2">
      <c r="A233" t="s">
        <v>64</v>
      </c>
      <c r="B233">
        <v>146</v>
      </c>
      <c r="C233" t="s">
        <v>28</v>
      </c>
      <c r="D233" t="s">
        <v>23</v>
      </c>
      <c r="E233" t="s">
        <v>22</v>
      </c>
      <c r="F233">
        <v>0</v>
      </c>
      <c r="G233">
        <v>204.4</v>
      </c>
      <c r="H233">
        <v>135</v>
      </c>
      <c r="I233">
        <v>34.75</v>
      </c>
      <c r="J233">
        <v>219.1</v>
      </c>
      <c r="K233">
        <v>90</v>
      </c>
      <c r="L233">
        <v>18.62</v>
      </c>
      <c r="M233">
        <v>222.7</v>
      </c>
      <c r="N233">
        <v>114</v>
      </c>
      <c r="O233">
        <v>10.02</v>
      </c>
      <c r="P233">
        <v>10.5</v>
      </c>
      <c r="Q233">
        <v>6</v>
      </c>
      <c r="R233">
        <v>2.84</v>
      </c>
      <c r="S233">
        <v>3</v>
      </c>
      <c r="T233" t="s">
        <v>22</v>
      </c>
    </row>
    <row r="234" spans="1:20" x14ac:dyDescent="0.2">
      <c r="A234" t="s">
        <v>35</v>
      </c>
      <c r="B234">
        <v>143</v>
      </c>
      <c r="C234" t="s">
        <v>21</v>
      </c>
      <c r="D234" t="s">
        <v>22</v>
      </c>
      <c r="E234" t="s">
        <v>22</v>
      </c>
      <c r="F234">
        <v>0</v>
      </c>
      <c r="G234">
        <v>172.3</v>
      </c>
      <c r="H234">
        <v>97</v>
      </c>
      <c r="I234">
        <v>29.29</v>
      </c>
      <c r="J234">
        <v>174</v>
      </c>
      <c r="K234">
        <v>108</v>
      </c>
      <c r="L234">
        <v>14.79</v>
      </c>
      <c r="M234">
        <v>188.2</v>
      </c>
      <c r="N234">
        <v>119</v>
      </c>
      <c r="O234">
        <v>8.4700000000000006</v>
      </c>
      <c r="P234">
        <v>13</v>
      </c>
      <c r="Q234">
        <v>4</v>
      </c>
      <c r="R234">
        <v>3.51</v>
      </c>
      <c r="S234">
        <v>2</v>
      </c>
      <c r="T234" t="s">
        <v>22</v>
      </c>
    </row>
    <row r="235" spans="1:20" x14ac:dyDescent="0.2">
      <c r="A235" t="s">
        <v>60</v>
      </c>
      <c r="B235">
        <v>81</v>
      </c>
      <c r="C235" t="s">
        <v>21</v>
      </c>
      <c r="D235" t="s">
        <v>22</v>
      </c>
      <c r="E235" t="s">
        <v>22</v>
      </c>
      <c r="F235">
        <v>0</v>
      </c>
      <c r="G235">
        <v>198.4</v>
      </c>
      <c r="H235">
        <v>93</v>
      </c>
      <c r="I235">
        <v>33.729999999999997</v>
      </c>
      <c r="J235">
        <v>210.9</v>
      </c>
      <c r="K235">
        <v>108</v>
      </c>
      <c r="L235">
        <v>17.93</v>
      </c>
      <c r="M235">
        <v>193.3</v>
      </c>
      <c r="N235">
        <v>71</v>
      </c>
      <c r="O235">
        <v>8.6999999999999993</v>
      </c>
      <c r="P235">
        <v>10.4</v>
      </c>
      <c r="Q235">
        <v>6</v>
      </c>
      <c r="R235">
        <v>2.81</v>
      </c>
      <c r="S235">
        <v>2</v>
      </c>
      <c r="T235" t="s">
        <v>22</v>
      </c>
    </row>
    <row r="236" spans="1:20" x14ac:dyDescent="0.2">
      <c r="A236" t="s">
        <v>47</v>
      </c>
      <c r="B236">
        <v>48</v>
      </c>
      <c r="C236" t="s">
        <v>21</v>
      </c>
      <c r="D236" t="s">
        <v>22</v>
      </c>
      <c r="E236" t="s">
        <v>23</v>
      </c>
      <c r="F236">
        <v>37</v>
      </c>
      <c r="G236">
        <v>211.7</v>
      </c>
      <c r="H236">
        <v>115</v>
      </c>
      <c r="I236">
        <v>35.99</v>
      </c>
      <c r="J236">
        <v>159.9</v>
      </c>
      <c r="K236">
        <v>84</v>
      </c>
      <c r="L236">
        <v>13.59</v>
      </c>
      <c r="M236">
        <v>144.1</v>
      </c>
      <c r="N236">
        <v>80</v>
      </c>
      <c r="O236">
        <v>6.48</v>
      </c>
      <c r="P236">
        <v>12.2</v>
      </c>
      <c r="Q236">
        <v>1</v>
      </c>
      <c r="R236">
        <v>3.29</v>
      </c>
      <c r="S236">
        <v>1</v>
      </c>
      <c r="T236" t="s">
        <v>22</v>
      </c>
    </row>
    <row r="237" spans="1:20" x14ac:dyDescent="0.2">
      <c r="A237" t="s">
        <v>57</v>
      </c>
      <c r="B237">
        <v>145</v>
      </c>
      <c r="C237" t="s">
        <v>25</v>
      </c>
      <c r="D237" t="s">
        <v>22</v>
      </c>
      <c r="E237" t="s">
        <v>23</v>
      </c>
      <c r="F237">
        <v>24</v>
      </c>
      <c r="G237">
        <v>147.5</v>
      </c>
      <c r="H237">
        <v>90</v>
      </c>
      <c r="I237">
        <v>25.08</v>
      </c>
      <c r="J237">
        <v>175.7</v>
      </c>
      <c r="K237">
        <v>108</v>
      </c>
      <c r="L237">
        <v>14.93</v>
      </c>
      <c r="M237">
        <v>252.1</v>
      </c>
      <c r="N237">
        <v>102</v>
      </c>
      <c r="O237">
        <v>11.34</v>
      </c>
      <c r="P237">
        <v>15.6</v>
      </c>
      <c r="Q237">
        <v>3</v>
      </c>
      <c r="R237">
        <v>4.21</v>
      </c>
      <c r="S237">
        <v>2</v>
      </c>
      <c r="T237" t="s">
        <v>22</v>
      </c>
    </row>
    <row r="238" spans="1:20" x14ac:dyDescent="0.2">
      <c r="A238" t="s">
        <v>53</v>
      </c>
      <c r="B238">
        <v>137</v>
      </c>
      <c r="C238" t="s">
        <v>28</v>
      </c>
      <c r="D238" t="s">
        <v>22</v>
      </c>
      <c r="E238" t="s">
        <v>22</v>
      </c>
      <c r="F238">
        <v>0</v>
      </c>
      <c r="G238">
        <v>206.4</v>
      </c>
      <c r="H238">
        <v>122</v>
      </c>
      <c r="I238">
        <v>35.090000000000003</v>
      </c>
      <c r="J238">
        <v>128</v>
      </c>
      <c r="K238">
        <v>102</v>
      </c>
      <c r="L238">
        <v>10.88</v>
      </c>
      <c r="M238">
        <v>194.5</v>
      </c>
      <c r="N238">
        <v>84</v>
      </c>
      <c r="O238">
        <v>8.75</v>
      </c>
      <c r="P238">
        <v>8.8000000000000007</v>
      </c>
      <c r="Q238">
        <v>5</v>
      </c>
      <c r="R238">
        <v>2.38</v>
      </c>
      <c r="S238">
        <v>2</v>
      </c>
      <c r="T238" t="s">
        <v>22</v>
      </c>
    </row>
    <row r="239" spans="1:20" x14ac:dyDescent="0.2">
      <c r="A239" t="s">
        <v>70</v>
      </c>
      <c r="B239">
        <v>137</v>
      </c>
      <c r="C239" t="s">
        <v>25</v>
      </c>
      <c r="D239" t="s">
        <v>22</v>
      </c>
      <c r="E239" t="s">
        <v>22</v>
      </c>
      <c r="F239">
        <v>0</v>
      </c>
      <c r="G239">
        <v>205.9</v>
      </c>
      <c r="H239">
        <v>88</v>
      </c>
      <c r="I239">
        <v>35</v>
      </c>
      <c r="J239">
        <v>209.3</v>
      </c>
      <c r="K239">
        <v>86</v>
      </c>
      <c r="L239">
        <v>17.79</v>
      </c>
      <c r="M239">
        <v>289.89999999999998</v>
      </c>
      <c r="N239">
        <v>84</v>
      </c>
      <c r="O239">
        <v>13.05</v>
      </c>
      <c r="P239">
        <v>14.5</v>
      </c>
      <c r="Q239">
        <v>4</v>
      </c>
      <c r="R239">
        <v>3.92</v>
      </c>
      <c r="S239">
        <v>2</v>
      </c>
      <c r="T239" t="s">
        <v>22</v>
      </c>
    </row>
    <row r="240" spans="1:20" x14ac:dyDescent="0.2">
      <c r="A240" t="s">
        <v>68</v>
      </c>
      <c r="B240">
        <v>167</v>
      </c>
      <c r="C240" t="s">
        <v>28</v>
      </c>
      <c r="D240" t="s">
        <v>22</v>
      </c>
      <c r="E240" t="s">
        <v>22</v>
      </c>
      <c r="F240">
        <v>0</v>
      </c>
      <c r="G240">
        <v>207.6</v>
      </c>
      <c r="H240">
        <v>88</v>
      </c>
      <c r="I240">
        <v>35.29</v>
      </c>
      <c r="J240">
        <v>132.4</v>
      </c>
      <c r="K240">
        <v>63</v>
      </c>
      <c r="L240">
        <v>11.25</v>
      </c>
      <c r="M240">
        <v>255.2</v>
      </c>
      <c r="N240">
        <v>98</v>
      </c>
      <c r="O240">
        <v>11.48</v>
      </c>
      <c r="P240">
        <v>14.1</v>
      </c>
      <c r="Q240">
        <v>5</v>
      </c>
      <c r="R240">
        <v>3.81</v>
      </c>
      <c r="S240">
        <v>0</v>
      </c>
      <c r="T240" t="s">
        <v>22</v>
      </c>
    </row>
    <row r="241" spans="1:20" x14ac:dyDescent="0.2">
      <c r="A241" t="s">
        <v>26</v>
      </c>
      <c r="B241">
        <v>89</v>
      </c>
      <c r="C241" t="s">
        <v>28</v>
      </c>
      <c r="D241" t="s">
        <v>22</v>
      </c>
      <c r="E241" t="s">
        <v>22</v>
      </c>
      <c r="F241">
        <v>0</v>
      </c>
      <c r="G241">
        <v>303.89999999999998</v>
      </c>
      <c r="H241">
        <v>95</v>
      </c>
      <c r="I241">
        <v>51.66</v>
      </c>
      <c r="J241">
        <v>260.89999999999998</v>
      </c>
      <c r="K241">
        <v>114</v>
      </c>
      <c r="L241">
        <v>22.18</v>
      </c>
      <c r="M241">
        <v>312.10000000000002</v>
      </c>
      <c r="N241">
        <v>89</v>
      </c>
      <c r="O241">
        <v>14.04</v>
      </c>
      <c r="P241">
        <v>5.3</v>
      </c>
      <c r="Q241">
        <v>3</v>
      </c>
      <c r="R241">
        <v>1.43</v>
      </c>
      <c r="S241">
        <v>1</v>
      </c>
      <c r="T241" t="s">
        <v>23</v>
      </c>
    </row>
    <row r="242" spans="1:20" x14ac:dyDescent="0.2">
      <c r="A242" t="s">
        <v>74</v>
      </c>
      <c r="B242">
        <v>199</v>
      </c>
      <c r="C242" t="s">
        <v>21</v>
      </c>
      <c r="D242" t="s">
        <v>22</v>
      </c>
      <c r="E242" t="s">
        <v>23</v>
      </c>
      <c r="F242">
        <v>34</v>
      </c>
      <c r="G242">
        <v>230.6</v>
      </c>
      <c r="H242">
        <v>121</v>
      </c>
      <c r="I242">
        <v>39.200000000000003</v>
      </c>
      <c r="J242">
        <v>219.4</v>
      </c>
      <c r="K242">
        <v>99</v>
      </c>
      <c r="L242">
        <v>18.649999999999999</v>
      </c>
      <c r="M242">
        <v>299.3</v>
      </c>
      <c r="N242">
        <v>94</v>
      </c>
      <c r="O242">
        <v>13.47</v>
      </c>
      <c r="P242">
        <v>8</v>
      </c>
      <c r="Q242">
        <v>2</v>
      </c>
      <c r="R242">
        <v>2.16</v>
      </c>
      <c r="S242">
        <v>0</v>
      </c>
      <c r="T242" t="s">
        <v>22</v>
      </c>
    </row>
    <row r="243" spans="1:20" x14ac:dyDescent="0.2">
      <c r="A243" t="s">
        <v>69</v>
      </c>
      <c r="B243">
        <v>132</v>
      </c>
      <c r="C243" t="s">
        <v>28</v>
      </c>
      <c r="D243" t="s">
        <v>22</v>
      </c>
      <c r="E243" t="s">
        <v>22</v>
      </c>
      <c r="F243">
        <v>0</v>
      </c>
      <c r="G243">
        <v>99.5</v>
      </c>
      <c r="H243">
        <v>110</v>
      </c>
      <c r="I243">
        <v>16.920000000000002</v>
      </c>
      <c r="J243">
        <v>129.1</v>
      </c>
      <c r="K243">
        <v>80</v>
      </c>
      <c r="L243">
        <v>10.97</v>
      </c>
      <c r="M243">
        <v>125.1</v>
      </c>
      <c r="N243">
        <v>124</v>
      </c>
      <c r="O243">
        <v>5.63</v>
      </c>
      <c r="P243">
        <v>9.6999999999999993</v>
      </c>
      <c r="Q243">
        <v>3</v>
      </c>
      <c r="R243">
        <v>2.62</v>
      </c>
      <c r="S243">
        <v>0</v>
      </c>
      <c r="T243" t="s">
        <v>22</v>
      </c>
    </row>
    <row r="244" spans="1:20" x14ac:dyDescent="0.2">
      <c r="A244" t="s">
        <v>51</v>
      </c>
      <c r="B244">
        <v>94</v>
      </c>
      <c r="C244" t="s">
        <v>28</v>
      </c>
      <c r="D244" t="s">
        <v>22</v>
      </c>
      <c r="E244" t="s">
        <v>22</v>
      </c>
      <c r="F244">
        <v>0</v>
      </c>
      <c r="G244">
        <v>177.1</v>
      </c>
      <c r="H244">
        <v>112</v>
      </c>
      <c r="I244">
        <v>30.11</v>
      </c>
      <c r="J244">
        <v>194</v>
      </c>
      <c r="K244">
        <v>112</v>
      </c>
      <c r="L244">
        <v>16.489999999999998</v>
      </c>
      <c r="M244">
        <v>146.69999999999999</v>
      </c>
      <c r="N244">
        <v>108</v>
      </c>
      <c r="O244">
        <v>6.6</v>
      </c>
      <c r="P244">
        <v>5.9</v>
      </c>
      <c r="Q244">
        <v>4</v>
      </c>
      <c r="R244">
        <v>1.59</v>
      </c>
      <c r="S244">
        <v>1</v>
      </c>
      <c r="T244" t="s">
        <v>22</v>
      </c>
    </row>
    <row r="245" spans="1:20" x14ac:dyDescent="0.2">
      <c r="A245" t="s">
        <v>51</v>
      </c>
      <c r="B245">
        <v>96</v>
      </c>
      <c r="C245" t="s">
        <v>28</v>
      </c>
      <c r="D245" t="s">
        <v>22</v>
      </c>
      <c r="E245" t="s">
        <v>23</v>
      </c>
      <c r="F245">
        <v>18</v>
      </c>
      <c r="G245">
        <v>172.7</v>
      </c>
      <c r="H245">
        <v>86</v>
      </c>
      <c r="I245">
        <v>29.36</v>
      </c>
      <c r="J245">
        <v>133.4</v>
      </c>
      <c r="K245">
        <v>113</v>
      </c>
      <c r="L245">
        <v>11.34</v>
      </c>
      <c r="M245">
        <v>259.5</v>
      </c>
      <c r="N245">
        <v>70</v>
      </c>
      <c r="O245">
        <v>11.68</v>
      </c>
      <c r="P245">
        <v>9.8000000000000007</v>
      </c>
      <c r="Q245">
        <v>3</v>
      </c>
      <c r="R245">
        <v>2.65</v>
      </c>
      <c r="S245">
        <v>1</v>
      </c>
      <c r="T245" t="s">
        <v>22</v>
      </c>
    </row>
    <row r="246" spans="1:20" x14ac:dyDescent="0.2">
      <c r="A246" t="s">
        <v>32</v>
      </c>
      <c r="B246">
        <v>166</v>
      </c>
      <c r="C246" t="s">
        <v>28</v>
      </c>
      <c r="D246" t="s">
        <v>22</v>
      </c>
      <c r="E246" t="s">
        <v>22</v>
      </c>
      <c r="F246">
        <v>0</v>
      </c>
      <c r="G246">
        <v>204.2</v>
      </c>
      <c r="H246">
        <v>115</v>
      </c>
      <c r="I246">
        <v>34.71</v>
      </c>
      <c r="J246">
        <v>179.9</v>
      </c>
      <c r="K246">
        <v>152</v>
      </c>
      <c r="L246">
        <v>15.29</v>
      </c>
      <c r="M246">
        <v>216.8</v>
      </c>
      <c r="N246">
        <v>109</v>
      </c>
      <c r="O246">
        <v>9.76</v>
      </c>
      <c r="P246">
        <v>9.5</v>
      </c>
      <c r="Q246">
        <v>5</v>
      </c>
      <c r="R246">
        <v>2.57</v>
      </c>
      <c r="S246">
        <v>1</v>
      </c>
      <c r="T246" t="s">
        <v>22</v>
      </c>
    </row>
    <row r="247" spans="1:20" x14ac:dyDescent="0.2">
      <c r="A247" t="s">
        <v>63</v>
      </c>
      <c r="B247">
        <v>74</v>
      </c>
      <c r="C247" t="s">
        <v>21</v>
      </c>
      <c r="D247" t="s">
        <v>22</v>
      </c>
      <c r="E247" t="s">
        <v>22</v>
      </c>
      <c r="F247">
        <v>0</v>
      </c>
      <c r="G247">
        <v>85.7</v>
      </c>
      <c r="H247">
        <v>83</v>
      </c>
      <c r="I247">
        <v>14.57</v>
      </c>
      <c r="J247">
        <v>247.7</v>
      </c>
      <c r="K247">
        <v>67</v>
      </c>
      <c r="L247">
        <v>21.05</v>
      </c>
      <c r="M247">
        <v>142.4</v>
      </c>
      <c r="N247">
        <v>85</v>
      </c>
      <c r="O247">
        <v>6.41</v>
      </c>
      <c r="P247">
        <v>10.1</v>
      </c>
      <c r="Q247">
        <v>5</v>
      </c>
      <c r="R247">
        <v>2.73</v>
      </c>
      <c r="S247">
        <v>2</v>
      </c>
      <c r="T247" t="s">
        <v>22</v>
      </c>
    </row>
    <row r="248" spans="1:20" x14ac:dyDescent="0.2">
      <c r="A248" t="s">
        <v>50</v>
      </c>
      <c r="B248">
        <v>36</v>
      </c>
      <c r="C248" t="s">
        <v>21</v>
      </c>
      <c r="D248" t="s">
        <v>22</v>
      </c>
      <c r="E248" t="s">
        <v>22</v>
      </c>
      <c r="F248">
        <v>0</v>
      </c>
      <c r="G248">
        <v>157.6</v>
      </c>
      <c r="H248">
        <v>117</v>
      </c>
      <c r="I248">
        <v>26.79</v>
      </c>
      <c r="J248">
        <v>184.3</v>
      </c>
      <c r="K248">
        <v>58</v>
      </c>
      <c r="L248">
        <v>15.67</v>
      </c>
      <c r="M248">
        <v>240.4</v>
      </c>
      <c r="N248">
        <v>99</v>
      </c>
      <c r="O248">
        <v>10.82</v>
      </c>
      <c r="P248">
        <v>11.9</v>
      </c>
      <c r="Q248">
        <v>1</v>
      </c>
      <c r="R248">
        <v>3.21</v>
      </c>
      <c r="S248">
        <v>0</v>
      </c>
      <c r="T248" t="s">
        <v>22</v>
      </c>
    </row>
    <row r="249" spans="1:20" x14ac:dyDescent="0.2">
      <c r="A249" t="s">
        <v>66</v>
      </c>
      <c r="B249">
        <v>113</v>
      </c>
      <c r="C249" t="s">
        <v>21</v>
      </c>
      <c r="D249" t="s">
        <v>22</v>
      </c>
      <c r="E249" t="s">
        <v>22</v>
      </c>
      <c r="F249">
        <v>0</v>
      </c>
      <c r="G249">
        <v>215.5</v>
      </c>
      <c r="H249">
        <v>129</v>
      </c>
      <c r="I249">
        <v>36.64</v>
      </c>
      <c r="J249">
        <v>218.7</v>
      </c>
      <c r="K249">
        <v>117</v>
      </c>
      <c r="L249">
        <v>18.59</v>
      </c>
      <c r="M249">
        <v>207.1</v>
      </c>
      <c r="N249">
        <v>91</v>
      </c>
      <c r="O249">
        <v>9.32</v>
      </c>
      <c r="P249">
        <v>6.6</v>
      </c>
      <c r="Q249">
        <v>9</v>
      </c>
      <c r="R249">
        <v>1.78</v>
      </c>
      <c r="S249">
        <v>4</v>
      </c>
      <c r="T249" t="s">
        <v>22</v>
      </c>
    </row>
    <row r="250" spans="1:20" x14ac:dyDescent="0.2">
      <c r="A250" t="s">
        <v>49</v>
      </c>
      <c r="B250">
        <v>67</v>
      </c>
      <c r="C250" t="s">
        <v>21</v>
      </c>
      <c r="D250" t="s">
        <v>22</v>
      </c>
      <c r="E250" t="s">
        <v>22</v>
      </c>
      <c r="F250">
        <v>0</v>
      </c>
      <c r="G250">
        <v>171.7</v>
      </c>
      <c r="H250">
        <v>80</v>
      </c>
      <c r="I250">
        <v>29.19</v>
      </c>
      <c r="J250">
        <v>110.4</v>
      </c>
      <c r="K250">
        <v>81</v>
      </c>
      <c r="L250">
        <v>9.3800000000000008</v>
      </c>
      <c r="M250">
        <v>195.4</v>
      </c>
      <c r="N250">
        <v>111</v>
      </c>
      <c r="O250">
        <v>8.7899999999999991</v>
      </c>
      <c r="P250">
        <v>11.9</v>
      </c>
      <c r="Q250">
        <v>4</v>
      </c>
      <c r="R250">
        <v>3.21</v>
      </c>
      <c r="S250">
        <v>2</v>
      </c>
      <c r="T250" t="s">
        <v>22</v>
      </c>
    </row>
    <row r="251" spans="1:20" x14ac:dyDescent="0.2">
      <c r="A251" t="s">
        <v>40</v>
      </c>
      <c r="B251">
        <v>127</v>
      </c>
      <c r="C251" t="s">
        <v>21</v>
      </c>
      <c r="D251" t="s">
        <v>22</v>
      </c>
      <c r="E251" t="s">
        <v>22</v>
      </c>
      <c r="F251">
        <v>0</v>
      </c>
      <c r="G251">
        <v>266.60000000000002</v>
      </c>
      <c r="H251">
        <v>106</v>
      </c>
      <c r="I251">
        <v>45.32</v>
      </c>
      <c r="J251">
        <v>264.8</v>
      </c>
      <c r="K251">
        <v>168</v>
      </c>
      <c r="L251">
        <v>22.51</v>
      </c>
      <c r="M251">
        <v>207.2</v>
      </c>
      <c r="N251">
        <v>119</v>
      </c>
      <c r="O251">
        <v>9.32</v>
      </c>
      <c r="P251">
        <v>5.9</v>
      </c>
      <c r="Q251">
        <v>2</v>
      </c>
      <c r="R251">
        <v>1.59</v>
      </c>
      <c r="S251">
        <v>1</v>
      </c>
      <c r="T251" t="s">
        <v>23</v>
      </c>
    </row>
    <row r="252" spans="1:20" x14ac:dyDescent="0.2">
      <c r="A252" t="s">
        <v>34</v>
      </c>
      <c r="B252">
        <v>158</v>
      </c>
      <c r="C252" t="s">
        <v>21</v>
      </c>
      <c r="D252" t="s">
        <v>22</v>
      </c>
      <c r="E252" t="s">
        <v>22</v>
      </c>
      <c r="F252">
        <v>0</v>
      </c>
      <c r="G252">
        <v>158</v>
      </c>
      <c r="H252">
        <v>106</v>
      </c>
      <c r="I252">
        <v>26.86</v>
      </c>
      <c r="J252">
        <v>292.5</v>
      </c>
      <c r="K252">
        <v>114</v>
      </c>
      <c r="L252">
        <v>24.86</v>
      </c>
      <c r="M252">
        <v>241.1</v>
      </c>
      <c r="N252">
        <v>89</v>
      </c>
      <c r="O252">
        <v>10.85</v>
      </c>
      <c r="P252">
        <v>9.1</v>
      </c>
      <c r="Q252">
        <v>4</v>
      </c>
      <c r="R252">
        <v>2.46</v>
      </c>
      <c r="S252">
        <v>1</v>
      </c>
      <c r="T252" t="s">
        <v>22</v>
      </c>
    </row>
    <row r="253" spans="1:20" x14ac:dyDescent="0.2">
      <c r="A253" t="s">
        <v>42</v>
      </c>
      <c r="B253">
        <v>136</v>
      </c>
      <c r="C253" t="s">
        <v>28</v>
      </c>
      <c r="D253" t="s">
        <v>22</v>
      </c>
      <c r="E253" t="s">
        <v>22</v>
      </c>
      <c r="F253">
        <v>0</v>
      </c>
      <c r="G253">
        <v>92</v>
      </c>
      <c r="H253">
        <v>117</v>
      </c>
      <c r="I253">
        <v>15.64</v>
      </c>
      <c r="J253">
        <v>253.6</v>
      </c>
      <c r="K253">
        <v>77</v>
      </c>
      <c r="L253">
        <v>21.56</v>
      </c>
      <c r="M253">
        <v>214.1</v>
      </c>
      <c r="N253">
        <v>90</v>
      </c>
      <c r="O253">
        <v>9.6300000000000008</v>
      </c>
      <c r="P253">
        <v>10.3</v>
      </c>
      <c r="Q253">
        <v>10</v>
      </c>
      <c r="R253">
        <v>2.78</v>
      </c>
      <c r="S253">
        <v>1</v>
      </c>
      <c r="T253" t="s">
        <v>22</v>
      </c>
    </row>
    <row r="254" spans="1:20" x14ac:dyDescent="0.2">
      <c r="A254" t="s">
        <v>29</v>
      </c>
      <c r="B254">
        <v>196</v>
      </c>
      <c r="C254" t="s">
        <v>21</v>
      </c>
      <c r="D254" t="s">
        <v>22</v>
      </c>
      <c r="E254" t="s">
        <v>22</v>
      </c>
      <c r="F254">
        <v>0</v>
      </c>
      <c r="G254">
        <v>234</v>
      </c>
      <c r="H254">
        <v>109</v>
      </c>
      <c r="I254">
        <v>39.78</v>
      </c>
      <c r="J254">
        <v>249.5</v>
      </c>
      <c r="K254">
        <v>114</v>
      </c>
      <c r="L254">
        <v>21.21</v>
      </c>
      <c r="M254">
        <v>173.1</v>
      </c>
      <c r="N254">
        <v>70</v>
      </c>
      <c r="O254">
        <v>7.79</v>
      </c>
      <c r="P254">
        <v>9.1</v>
      </c>
      <c r="Q254">
        <v>5</v>
      </c>
      <c r="R254">
        <v>2.46</v>
      </c>
      <c r="S254">
        <v>2</v>
      </c>
      <c r="T254" t="s">
        <v>22</v>
      </c>
    </row>
    <row r="255" spans="1:20" x14ac:dyDescent="0.2">
      <c r="A255" t="s">
        <v>64</v>
      </c>
      <c r="B255">
        <v>113</v>
      </c>
      <c r="C255" t="s">
        <v>21</v>
      </c>
      <c r="D255" t="s">
        <v>22</v>
      </c>
      <c r="E255" t="s">
        <v>22</v>
      </c>
      <c r="F255">
        <v>0</v>
      </c>
      <c r="G255">
        <v>272.10000000000002</v>
      </c>
      <c r="H255">
        <v>111</v>
      </c>
      <c r="I255">
        <v>46.26</v>
      </c>
      <c r="J255">
        <v>268.5</v>
      </c>
      <c r="K255">
        <v>118</v>
      </c>
      <c r="L255">
        <v>22.82</v>
      </c>
      <c r="M255">
        <v>213.8</v>
      </c>
      <c r="N255">
        <v>105</v>
      </c>
      <c r="O255">
        <v>9.6199999999999992</v>
      </c>
      <c r="P255">
        <v>8.5</v>
      </c>
      <c r="Q255">
        <v>10</v>
      </c>
      <c r="R255">
        <v>2.2999999999999998</v>
      </c>
      <c r="S255">
        <v>1</v>
      </c>
      <c r="T255" t="s">
        <v>23</v>
      </c>
    </row>
    <row r="256" spans="1:20" x14ac:dyDescent="0.2">
      <c r="A256" t="s">
        <v>32</v>
      </c>
      <c r="B256">
        <v>122</v>
      </c>
      <c r="C256" t="s">
        <v>25</v>
      </c>
      <c r="D256" t="s">
        <v>22</v>
      </c>
      <c r="E256" t="s">
        <v>22</v>
      </c>
      <c r="F256">
        <v>0</v>
      </c>
      <c r="G256">
        <v>296.39999999999998</v>
      </c>
      <c r="H256">
        <v>99</v>
      </c>
      <c r="I256">
        <v>50.39</v>
      </c>
      <c r="J256">
        <v>214.8</v>
      </c>
      <c r="K256">
        <v>89</v>
      </c>
      <c r="L256">
        <v>18.260000000000002</v>
      </c>
      <c r="M256">
        <v>133.9</v>
      </c>
      <c r="N256">
        <v>107</v>
      </c>
      <c r="O256">
        <v>6.03</v>
      </c>
      <c r="P256">
        <v>11.4</v>
      </c>
      <c r="Q256">
        <v>3</v>
      </c>
      <c r="R256">
        <v>3.08</v>
      </c>
      <c r="S256">
        <v>4</v>
      </c>
      <c r="T256" t="s">
        <v>23</v>
      </c>
    </row>
    <row r="257" spans="1:20" x14ac:dyDescent="0.2">
      <c r="A257" t="s">
        <v>33</v>
      </c>
      <c r="B257">
        <v>112</v>
      </c>
      <c r="C257" t="s">
        <v>28</v>
      </c>
      <c r="D257" t="s">
        <v>22</v>
      </c>
      <c r="E257" t="s">
        <v>22</v>
      </c>
      <c r="F257">
        <v>0</v>
      </c>
      <c r="G257">
        <v>194.4</v>
      </c>
      <c r="H257">
        <v>101</v>
      </c>
      <c r="I257">
        <v>33.049999999999997</v>
      </c>
      <c r="J257">
        <v>190.3</v>
      </c>
      <c r="K257">
        <v>82</v>
      </c>
      <c r="L257">
        <v>16.18</v>
      </c>
      <c r="M257">
        <v>183.4</v>
      </c>
      <c r="N257">
        <v>107</v>
      </c>
      <c r="O257">
        <v>8.25</v>
      </c>
      <c r="P257">
        <v>11.4</v>
      </c>
      <c r="Q257">
        <v>2</v>
      </c>
      <c r="R257">
        <v>3.08</v>
      </c>
      <c r="S257">
        <v>0</v>
      </c>
      <c r="T257" t="s">
        <v>22</v>
      </c>
    </row>
    <row r="258" spans="1:20" x14ac:dyDescent="0.2">
      <c r="A258" t="s">
        <v>57</v>
      </c>
      <c r="B258">
        <v>209</v>
      </c>
      <c r="C258" t="s">
        <v>21</v>
      </c>
      <c r="D258" t="s">
        <v>22</v>
      </c>
      <c r="E258" t="s">
        <v>22</v>
      </c>
      <c r="F258">
        <v>0</v>
      </c>
      <c r="G258">
        <v>227.2</v>
      </c>
      <c r="H258">
        <v>128</v>
      </c>
      <c r="I258">
        <v>38.619999999999997</v>
      </c>
      <c r="J258">
        <v>258.39999999999998</v>
      </c>
      <c r="K258">
        <v>92</v>
      </c>
      <c r="L258">
        <v>21.96</v>
      </c>
      <c r="M258">
        <v>183.5</v>
      </c>
      <c r="N258">
        <v>74</v>
      </c>
      <c r="O258">
        <v>8.26</v>
      </c>
      <c r="P258">
        <v>8.9</v>
      </c>
      <c r="Q258">
        <v>4</v>
      </c>
      <c r="R258">
        <v>2.4</v>
      </c>
      <c r="S258">
        <v>3</v>
      </c>
      <c r="T258" t="s">
        <v>22</v>
      </c>
    </row>
    <row r="259" spans="1:20" x14ac:dyDescent="0.2">
      <c r="A259" t="s">
        <v>60</v>
      </c>
      <c r="B259">
        <v>62</v>
      </c>
      <c r="C259" t="s">
        <v>21</v>
      </c>
      <c r="D259" t="s">
        <v>22</v>
      </c>
      <c r="E259" t="s">
        <v>22</v>
      </c>
      <c r="F259">
        <v>0</v>
      </c>
      <c r="G259">
        <v>248.7</v>
      </c>
      <c r="H259">
        <v>109</v>
      </c>
      <c r="I259">
        <v>42.28</v>
      </c>
      <c r="J259">
        <v>220</v>
      </c>
      <c r="K259">
        <v>118</v>
      </c>
      <c r="L259">
        <v>18.7</v>
      </c>
      <c r="M259">
        <v>265.7</v>
      </c>
      <c r="N259">
        <v>78</v>
      </c>
      <c r="O259">
        <v>11.96</v>
      </c>
      <c r="P259">
        <v>13.2</v>
      </c>
      <c r="Q259">
        <v>2</v>
      </c>
      <c r="R259">
        <v>3.56</v>
      </c>
      <c r="S259">
        <v>1</v>
      </c>
      <c r="T259" t="s">
        <v>23</v>
      </c>
    </row>
    <row r="260" spans="1:20" x14ac:dyDescent="0.2">
      <c r="A260" t="s">
        <v>39</v>
      </c>
      <c r="B260">
        <v>110</v>
      </c>
      <c r="C260" t="s">
        <v>21</v>
      </c>
      <c r="D260" t="s">
        <v>22</v>
      </c>
      <c r="E260" t="s">
        <v>23</v>
      </c>
      <c r="F260">
        <v>38</v>
      </c>
      <c r="G260">
        <v>236.3</v>
      </c>
      <c r="H260">
        <v>102</v>
      </c>
      <c r="I260">
        <v>40.17</v>
      </c>
      <c r="J260">
        <v>195.9</v>
      </c>
      <c r="K260">
        <v>112</v>
      </c>
      <c r="L260">
        <v>16.649999999999999</v>
      </c>
      <c r="M260">
        <v>183.5</v>
      </c>
      <c r="N260">
        <v>82</v>
      </c>
      <c r="O260">
        <v>8.26</v>
      </c>
      <c r="P260">
        <v>9.6999999999999993</v>
      </c>
      <c r="Q260">
        <v>6</v>
      </c>
      <c r="R260">
        <v>2.62</v>
      </c>
      <c r="S260">
        <v>1</v>
      </c>
      <c r="T260" t="s">
        <v>22</v>
      </c>
    </row>
    <row r="261" spans="1:20" x14ac:dyDescent="0.2">
      <c r="A261" t="s">
        <v>38</v>
      </c>
      <c r="B261">
        <v>16</v>
      </c>
      <c r="C261" t="s">
        <v>28</v>
      </c>
      <c r="D261" t="s">
        <v>22</v>
      </c>
      <c r="E261" t="s">
        <v>22</v>
      </c>
      <c r="F261">
        <v>0</v>
      </c>
      <c r="G261">
        <v>205.6</v>
      </c>
      <c r="H261">
        <v>69</v>
      </c>
      <c r="I261">
        <v>34.950000000000003</v>
      </c>
      <c r="J261">
        <v>169.5</v>
      </c>
      <c r="K261">
        <v>93</v>
      </c>
      <c r="L261">
        <v>14.41</v>
      </c>
      <c r="M261">
        <v>220.1</v>
      </c>
      <c r="N261">
        <v>64</v>
      </c>
      <c r="O261">
        <v>9.9</v>
      </c>
      <c r="P261">
        <v>10.9</v>
      </c>
      <c r="Q261">
        <v>3</v>
      </c>
      <c r="R261">
        <v>2.94</v>
      </c>
      <c r="S261">
        <v>0</v>
      </c>
      <c r="T261" t="s">
        <v>22</v>
      </c>
    </row>
    <row r="262" spans="1:20" x14ac:dyDescent="0.2">
      <c r="A262" t="s">
        <v>27</v>
      </c>
      <c r="B262">
        <v>73</v>
      </c>
      <c r="C262" t="s">
        <v>25</v>
      </c>
      <c r="D262" t="s">
        <v>22</v>
      </c>
      <c r="E262" t="s">
        <v>22</v>
      </c>
      <c r="F262">
        <v>0</v>
      </c>
      <c r="G262">
        <v>94.1</v>
      </c>
      <c r="H262">
        <v>136</v>
      </c>
      <c r="I262">
        <v>16</v>
      </c>
      <c r="J262">
        <v>280.3</v>
      </c>
      <c r="K262">
        <v>122</v>
      </c>
      <c r="L262">
        <v>23.83</v>
      </c>
      <c r="M262">
        <v>205</v>
      </c>
      <c r="N262">
        <v>77</v>
      </c>
      <c r="O262">
        <v>9.23</v>
      </c>
      <c r="P262">
        <v>9.8000000000000007</v>
      </c>
      <c r="Q262">
        <v>4</v>
      </c>
      <c r="R262">
        <v>2.65</v>
      </c>
      <c r="S262">
        <v>0</v>
      </c>
      <c r="T262" t="s">
        <v>22</v>
      </c>
    </row>
    <row r="263" spans="1:20" x14ac:dyDescent="0.2">
      <c r="A263" t="s">
        <v>37</v>
      </c>
      <c r="B263">
        <v>128</v>
      </c>
      <c r="C263" t="s">
        <v>25</v>
      </c>
      <c r="D263" t="s">
        <v>22</v>
      </c>
      <c r="E263" t="s">
        <v>22</v>
      </c>
      <c r="F263">
        <v>0</v>
      </c>
      <c r="G263">
        <v>125.2</v>
      </c>
      <c r="H263">
        <v>99</v>
      </c>
      <c r="I263">
        <v>21.28</v>
      </c>
      <c r="J263">
        <v>205.4</v>
      </c>
      <c r="K263">
        <v>107</v>
      </c>
      <c r="L263">
        <v>17.46</v>
      </c>
      <c r="M263">
        <v>254.4</v>
      </c>
      <c r="N263">
        <v>111</v>
      </c>
      <c r="O263">
        <v>11.45</v>
      </c>
      <c r="P263">
        <v>18.899999999999999</v>
      </c>
      <c r="Q263">
        <v>2</v>
      </c>
      <c r="R263">
        <v>5.0999999999999996</v>
      </c>
      <c r="S263">
        <v>0</v>
      </c>
      <c r="T263" t="s">
        <v>22</v>
      </c>
    </row>
    <row r="264" spans="1:20" x14ac:dyDescent="0.2">
      <c r="A264" t="s">
        <v>27</v>
      </c>
      <c r="B264">
        <v>39</v>
      </c>
      <c r="C264" t="s">
        <v>25</v>
      </c>
      <c r="D264" t="s">
        <v>22</v>
      </c>
      <c r="E264" t="s">
        <v>22</v>
      </c>
      <c r="F264">
        <v>0</v>
      </c>
      <c r="G264">
        <v>60.4</v>
      </c>
      <c r="H264">
        <v>158</v>
      </c>
      <c r="I264">
        <v>10.27</v>
      </c>
      <c r="J264">
        <v>306.2</v>
      </c>
      <c r="K264">
        <v>120</v>
      </c>
      <c r="L264">
        <v>26.03</v>
      </c>
      <c r="M264">
        <v>123.9</v>
      </c>
      <c r="N264">
        <v>46</v>
      </c>
      <c r="O264">
        <v>5.58</v>
      </c>
      <c r="P264">
        <v>12.4</v>
      </c>
      <c r="Q264">
        <v>3</v>
      </c>
      <c r="R264">
        <v>3.35</v>
      </c>
      <c r="S264">
        <v>1</v>
      </c>
      <c r="T264" t="s">
        <v>22</v>
      </c>
    </row>
    <row r="265" spans="1:20" x14ac:dyDescent="0.2">
      <c r="A265" t="s">
        <v>48</v>
      </c>
      <c r="B265">
        <v>103</v>
      </c>
      <c r="C265" t="s">
        <v>21</v>
      </c>
      <c r="D265" t="s">
        <v>22</v>
      </c>
      <c r="E265" t="s">
        <v>23</v>
      </c>
      <c r="F265">
        <v>28</v>
      </c>
      <c r="G265">
        <v>121</v>
      </c>
      <c r="H265">
        <v>105</v>
      </c>
      <c r="I265">
        <v>20.57</v>
      </c>
      <c r="J265">
        <v>270.39999999999998</v>
      </c>
      <c r="K265">
        <v>100</v>
      </c>
      <c r="L265">
        <v>22.98</v>
      </c>
      <c r="M265">
        <v>160.5</v>
      </c>
      <c r="N265">
        <v>76</v>
      </c>
      <c r="O265">
        <v>7.22</v>
      </c>
      <c r="P265">
        <v>7.7</v>
      </c>
      <c r="Q265">
        <v>4</v>
      </c>
      <c r="R265">
        <v>2.08</v>
      </c>
      <c r="S265">
        <v>2</v>
      </c>
      <c r="T265" t="s">
        <v>22</v>
      </c>
    </row>
    <row r="266" spans="1:20" x14ac:dyDescent="0.2">
      <c r="A266" t="s">
        <v>33</v>
      </c>
      <c r="B266">
        <v>119</v>
      </c>
      <c r="C266" t="s">
        <v>21</v>
      </c>
      <c r="D266" t="s">
        <v>22</v>
      </c>
      <c r="E266" t="s">
        <v>23</v>
      </c>
      <c r="F266">
        <v>29</v>
      </c>
      <c r="G266">
        <v>117.8</v>
      </c>
      <c r="H266">
        <v>66</v>
      </c>
      <c r="I266">
        <v>20.03</v>
      </c>
      <c r="J266">
        <v>256.8</v>
      </c>
      <c r="K266">
        <v>114</v>
      </c>
      <c r="L266">
        <v>21.83</v>
      </c>
      <c r="M266">
        <v>147.6</v>
      </c>
      <c r="N266">
        <v>76</v>
      </c>
      <c r="O266">
        <v>6.64</v>
      </c>
      <c r="P266">
        <v>7.6</v>
      </c>
      <c r="Q266">
        <v>3</v>
      </c>
      <c r="R266">
        <v>2.0499999999999998</v>
      </c>
      <c r="S266">
        <v>3</v>
      </c>
      <c r="T266" t="s">
        <v>22</v>
      </c>
    </row>
    <row r="267" spans="1:20" x14ac:dyDescent="0.2">
      <c r="A267" t="s">
        <v>27</v>
      </c>
      <c r="B267">
        <v>86</v>
      </c>
      <c r="C267" t="s">
        <v>28</v>
      </c>
      <c r="D267" t="s">
        <v>22</v>
      </c>
      <c r="E267" t="s">
        <v>22</v>
      </c>
      <c r="F267">
        <v>0</v>
      </c>
      <c r="G267">
        <v>176.3</v>
      </c>
      <c r="H267">
        <v>79</v>
      </c>
      <c r="I267">
        <v>29.97</v>
      </c>
      <c r="J267">
        <v>259.2</v>
      </c>
      <c r="K267">
        <v>97</v>
      </c>
      <c r="L267">
        <v>22.03</v>
      </c>
      <c r="M267">
        <v>287.39999999999998</v>
      </c>
      <c r="N267">
        <v>78</v>
      </c>
      <c r="O267">
        <v>12.93</v>
      </c>
      <c r="P267">
        <v>6.2</v>
      </c>
      <c r="Q267">
        <v>3</v>
      </c>
      <c r="R267">
        <v>1.67</v>
      </c>
      <c r="S267">
        <v>0</v>
      </c>
      <c r="T267" t="s">
        <v>22</v>
      </c>
    </row>
    <row r="268" spans="1:20" x14ac:dyDescent="0.2">
      <c r="A268" t="s">
        <v>44</v>
      </c>
      <c r="B268">
        <v>114</v>
      </c>
      <c r="C268" t="s">
        <v>21</v>
      </c>
      <c r="D268" t="s">
        <v>22</v>
      </c>
      <c r="E268" t="s">
        <v>23</v>
      </c>
      <c r="F268">
        <v>32</v>
      </c>
      <c r="G268">
        <v>125.2</v>
      </c>
      <c r="H268">
        <v>79</v>
      </c>
      <c r="I268">
        <v>21.28</v>
      </c>
      <c r="J268">
        <v>177.8</v>
      </c>
      <c r="K268">
        <v>105</v>
      </c>
      <c r="L268">
        <v>15.11</v>
      </c>
      <c r="M268">
        <v>232.4</v>
      </c>
      <c r="N268">
        <v>89</v>
      </c>
      <c r="O268">
        <v>10.46</v>
      </c>
      <c r="P268">
        <v>12.9</v>
      </c>
      <c r="Q268">
        <v>3</v>
      </c>
      <c r="R268">
        <v>3.48</v>
      </c>
      <c r="S268">
        <v>1</v>
      </c>
      <c r="T268" t="s">
        <v>22</v>
      </c>
    </row>
    <row r="269" spans="1:20" x14ac:dyDescent="0.2">
      <c r="A269" t="s">
        <v>38</v>
      </c>
      <c r="B269">
        <v>104</v>
      </c>
      <c r="C269" t="s">
        <v>25</v>
      </c>
      <c r="D269" t="s">
        <v>22</v>
      </c>
      <c r="E269" t="s">
        <v>22</v>
      </c>
      <c r="F269">
        <v>0</v>
      </c>
      <c r="G269">
        <v>138.69999999999999</v>
      </c>
      <c r="H269">
        <v>107</v>
      </c>
      <c r="I269">
        <v>23.58</v>
      </c>
      <c r="J269">
        <v>256.89999999999998</v>
      </c>
      <c r="K269">
        <v>113</v>
      </c>
      <c r="L269">
        <v>21.84</v>
      </c>
      <c r="M269">
        <v>234.9</v>
      </c>
      <c r="N269">
        <v>74</v>
      </c>
      <c r="O269">
        <v>10.57</v>
      </c>
      <c r="P269">
        <v>10</v>
      </c>
      <c r="Q269">
        <v>3</v>
      </c>
      <c r="R269">
        <v>2.7</v>
      </c>
      <c r="S269">
        <v>0</v>
      </c>
      <c r="T269" t="s">
        <v>22</v>
      </c>
    </row>
    <row r="270" spans="1:20" x14ac:dyDescent="0.2">
      <c r="A270" t="s">
        <v>52</v>
      </c>
      <c r="B270">
        <v>148</v>
      </c>
      <c r="C270" t="s">
        <v>21</v>
      </c>
      <c r="D270" t="s">
        <v>22</v>
      </c>
      <c r="E270" t="s">
        <v>22</v>
      </c>
      <c r="F270">
        <v>0</v>
      </c>
      <c r="G270">
        <v>86.3</v>
      </c>
      <c r="H270">
        <v>134</v>
      </c>
      <c r="I270">
        <v>14.67</v>
      </c>
      <c r="J270">
        <v>246.6</v>
      </c>
      <c r="K270">
        <v>92</v>
      </c>
      <c r="L270">
        <v>20.96</v>
      </c>
      <c r="M270">
        <v>251.6</v>
      </c>
      <c r="N270">
        <v>91</v>
      </c>
      <c r="O270">
        <v>11.32</v>
      </c>
      <c r="P270">
        <v>11.3</v>
      </c>
      <c r="Q270">
        <v>4</v>
      </c>
      <c r="R270">
        <v>3.05</v>
      </c>
      <c r="S270">
        <v>1</v>
      </c>
      <c r="T270" t="s">
        <v>22</v>
      </c>
    </row>
    <row r="271" spans="1:20" x14ac:dyDescent="0.2">
      <c r="A271" t="s">
        <v>38</v>
      </c>
      <c r="B271">
        <v>129</v>
      </c>
      <c r="C271" t="s">
        <v>25</v>
      </c>
      <c r="D271" t="s">
        <v>22</v>
      </c>
      <c r="E271" t="s">
        <v>22</v>
      </c>
      <c r="F271">
        <v>0</v>
      </c>
      <c r="G271">
        <v>207</v>
      </c>
      <c r="H271">
        <v>91</v>
      </c>
      <c r="I271">
        <v>35.19</v>
      </c>
      <c r="J271">
        <v>154.9</v>
      </c>
      <c r="K271">
        <v>121</v>
      </c>
      <c r="L271">
        <v>13.17</v>
      </c>
      <c r="M271">
        <v>245.1</v>
      </c>
      <c r="N271">
        <v>112</v>
      </c>
      <c r="O271">
        <v>11.03</v>
      </c>
      <c r="P271">
        <v>13.4</v>
      </c>
      <c r="Q271">
        <v>5</v>
      </c>
      <c r="R271">
        <v>3.62</v>
      </c>
      <c r="S271">
        <v>3</v>
      </c>
      <c r="T271" t="s">
        <v>22</v>
      </c>
    </row>
    <row r="272" spans="1:20" x14ac:dyDescent="0.2">
      <c r="A272" t="s">
        <v>66</v>
      </c>
      <c r="B272">
        <v>100</v>
      </c>
      <c r="C272" t="s">
        <v>28</v>
      </c>
      <c r="D272" t="s">
        <v>22</v>
      </c>
      <c r="E272" t="s">
        <v>23</v>
      </c>
      <c r="F272">
        <v>30</v>
      </c>
      <c r="G272">
        <v>58.8</v>
      </c>
      <c r="H272">
        <v>104</v>
      </c>
      <c r="I272">
        <v>10</v>
      </c>
      <c r="J272">
        <v>219.5</v>
      </c>
      <c r="K272">
        <v>107</v>
      </c>
      <c r="L272">
        <v>18.66</v>
      </c>
      <c r="M272">
        <v>152.30000000000001</v>
      </c>
      <c r="N272">
        <v>118</v>
      </c>
      <c r="O272">
        <v>6.85</v>
      </c>
      <c r="P272">
        <v>7.1</v>
      </c>
      <c r="Q272">
        <v>3</v>
      </c>
      <c r="R272">
        <v>1.92</v>
      </c>
      <c r="S272">
        <v>0</v>
      </c>
      <c r="T272" t="s">
        <v>22</v>
      </c>
    </row>
    <row r="273" spans="1:20" x14ac:dyDescent="0.2">
      <c r="A273" t="s">
        <v>68</v>
      </c>
      <c r="B273">
        <v>121</v>
      </c>
      <c r="C273" t="s">
        <v>25</v>
      </c>
      <c r="D273" t="s">
        <v>22</v>
      </c>
      <c r="E273" t="s">
        <v>23</v>
      </c>
      <c r="F273">
        <v>35</v>
      </c>
      <c r="G273">
        <v>68.7</v>
      </c>
      <c r="H273">
        <v>95</v>
      </c>
      <c r="I273">
        <v>11.68</v>
      </c>
      <c r="J273">
        <v>209.2</v>
      </c>
      <c r="K273">
        <v>69</v>
      </c>
      <c r="L273">
        <v>17.78</v>
      </c>
      <c r="M273">
        <v>197.4</v>
      </c>
      <c r="N273">
        <v>42</v>
      </c>
      <c r="O273">
        <v>8.8800000000000008</v>
      </c>
      <c r="P273">
        <v>11.4</v>
      </c>
      <c r="Q273">
        <v>4</v>
      </c>
      <c r="R273">
        <v>3.08</v>
      </c>
      <c r="S273">
        <v>1</v>
      </c>
      <c r="T273" t="s">
        <v>22</v>
      </c>
    </row>
    <row r="274" spans="1:20" x14ac:dyDescent="0.2">
      <c r="A274" t="s">
        <v>48</v>
      </c>
      <c r="B274">
        <v>143</v>
      </c>
      <c r="C274" t="s">
        <v>25</v>
      </c>
      <c r="D274" t="s">
        <v>22</v>
      </c>
      <c r="E274" t="s">
        <v>23</v>
      </c>
      <c r="F274">
        <v>33</v>
      </c>
      <c r="G274">
        <v>239.2</v>
      </c>
      <c r="H274">
        <v>109</v>
      </c>
      <c r="I274">
        <v>40.659999999999997</v>
      </c>
      <c r="J274">
        <v>235.5</v>
      </c>
      <c r="K274">
        <v>112</v>
      </c>
      <c r="L274">
        <v>20.02</v>
      </c>
      <c r="M274">
        <v>156.30000000000001</v>
      </c>
      <c r="N274">
        <v>95</v>
      </c>
      <c r="O274">
        <v>7.03</v>
      </c>
      <c r="P274">
        <v>9.5</v>
      </c>
      <c r="Q274">
        <v>4</v>
      </c>
      <c r="R274">
        <v>2.57</v>
      </c>
      <c r="S274">
        <v>1</v>
      </c>
      <c r="T274" t="s">
        <v>22</v>
      </c>
    </row>
    <row r="275" spans="1:20" x14ac:dyDescent="0.2">
      <c r="A275" t="s">
        <v>34</v>
      </c>
      <c r="B275">
        <v>76</v>
      </c>
      <c r="C275" t="s">
        <v>28</v>
      </c>
      <c r="D275" t="s">
        <v>22</v>
      </c>
      <c r="E275" t="s">
        <v>22</v>
      </c>
      <c r="F275">
        <v>0</v>
      </c>
      <c r="G275">
        <v>198.3</v>
      </c>
      <c r="H275">
        <v>130</v>
      </c>
      <c r="I275">
        <v>33.71</v>
      </c>
      <c r="J275">
        <v>217.1</v>
      </c>
      <c r="K275">
        <v>86</v>
      </c>
      <c r="L275">
        <v>18.45</v>
      </c>
      <c r="M275">
        <v>188.4</v>
      </c>
      <c r="N275">
        <v>96</v>
      </c>
      <c r="O275">
        <v>8.48</v>
      </c>
      <c r="P275">
        <v>12.5</v>
      </c>
      <c r="Q275">
        <v>3</v>
      </c>
      <c r="R275">
        <v>3.38</v>
      </c>
      <c r="S275">
        <v>0</v>
      </c>
      <c r="T275" t="s">
        <v>22</v>
      </c>
    </row>
    <row r="276" spans="1:20" x14ac:dyDescent="0.2">
      <c r="A276" t="s">
        <v>42</v>
      </c>
      <c r="B276">
        <v>158</v>
      </c>
      <c r="C276" t="s">
        <v>28</v>
      </c>
      <c r="D276" t="s">
        <v>22</v>
      </c>
      <c r="E276" t="s">
        <v>22</v>
      </c>
      <c r="F276">
        <v>0</v>
      </c>
      <c r="G276">
        <v>205.2</v>
      </c>
      <c r="H276">
        <v>97</v>
      </c>
      <c r="I276">
        <v>34.880000000000003</v>
      </c>
      <c r="J276">
        <v>240.6</v>
      </c>
      <c r="K276">
        <v>77</v>
      </c>
      <c r="L276">
        <v>20.45</v>
      </c>
      <c r="M276">
        <v>79.7</v>
      </c>
      <c r="N276">
        <v>108</v>
      </c>
      <c r="O276">
        <v>3.59</v>
      </c>
      <c r="P276">
        <v>14.4</v>
      </c>
      <c r="Q276">
        <v>12</v>
      </c>
      <c r="R276">
        <v>3.89</v>
      </c>
      <c r="S276">
        <v>0</v>
      </c>
      <c r="T276" t="s">
        <v>22</v>
      </c>
    </row>
    <row r="277" spans="1:20" x14ac:dyDescent="0.2">
      <c r="A277" t="s">
        <v>40</v>
      </c>
      <c r="B277">
        <v>116</v>
      </c>
      <c r="C277" t="s">
        <v>28</v>
      </c>
      <c r="D277" t="s">
        <v>22</v>
      </c>
      <c r="E277" t="s">
        <v>22</v>
      </c>
      <c r="F277">
        <v>0</v>
      </c>
      <c r="G277">
        <v>192.1</v>
      </c>
      <c r="H277">
        <v>98</v>
      </c>
      <c r="I277">
        <v>32.659999999999997</v>
      </c>
      <c r="J277">
        <v>312.89999999999998</v>
      </c>
      <c r="K277">
        <v>135</v>
      </c>
      <c r="L277">
        <v>26.6</v>
      </c>
      <c r="M277">
        <v>130.19999999999999</v>
      </c>
      <c r="N277">
        <v>94</v>
      </c>
      <c r="O277">
        <v>5.86</v>
      </c>
      <c r="P277">
        <v>7.9</v>
      </c>
      <c r="Q277">
        <v>2</v>
      </c>
      <c r="R277">
        <v>2.13</v>
      </c>
      <c r="S277">
        <v>3</v>
      </c>
      <c r="T277" t="s">
        <v>22</v>
      </c>
    </row>
    <row r="278" spans="1:20" x14ac:dyDescent="0.2">
      <c r="A278" t="s">
        <v>35</v>
      </c>
      <c r="B278">
        <v>54</v>
      </c>
      <c r="C278" t="s">
        <v>21</v>
      </c>
      <c r="D278" t="s">
        <v>22</v>
      </c>
      <c r="E278" t="s">
        <v>22</v>
      </c>
      <c r="F278">
        <v>0</v>
      </c>
      <c r="G278">
        <v>272.60000000000002</v>
      </c>
      <c r="H278">
        <v>83</v>
      </c>
      <c r="I278">
        <v>46.34</v>
      </c>
      <c r="J278">
        <v>248.7</v>
      </c>
      <c r="K278">
        <v>74</v>
      </c>
      <c r="L278">
        <v>21.14</v>
      </c>
      <c r="M278">
        <v>197.4</v>
      </c>
      <c r="N278">
        <v>111</v>
      </c>
      <c r="O278">
        <v>8.8800000000000008</v>
      </c>
      <c r="P278">
        <v>9.5</v>
      </c>
      <c r="Q278">
        <v>2</v>
      </c>
      <c r="R278">
        <v>2.57</v>
      </c>
      <c r="S278">
        <v>1</v>
      </c>
      <c r="T278" t="s">
        <v>23</v>
      </c>
    </row>
    <row r="279" spans="1:20" x14ac:dyDescent="0.2">
      <c r="A279" t="s">
        <v>68</v>
      </c>
      <c r="B279">
        <v>86</v>
      </c>
      <c r="C279" t="s">
        <v>21</v>
      </c>
      <c r="D279" t="s">
        <v>22</v>
      </c>
      <c r="E279" t="s">
        <v>22</v>
      </c>
      <c r="F279">
        <v>0</v>
      </c>
      <c r="G279">
        <v>128.30000000000001</v>
      </c>
      <c r="H279">
        <v>121</v>
      </c>
      <c r="I279">
        <v>21.81</v>
      </c>
      <c r="J279">
        <v>197.1</v>
      </c>
      <c r="K279">
        <v>93</v>
      </c>
      <c r="L279">
        <v>16.75</v>
      </c>
      <c r="M279">
        <v>138.4</v>
      </c>
      <c r="N279">
        <v>152</v>
      </c>
      <c r="O279">
        <v>6.23</v>
      </c>
      <c r="P279">
        <v>12.2</v>
      </c>
      <c r="Q279">
        <v>5</v>
      </c>
      <c r="R279">
        <v>3.29</v>
      </c>
      <c r="S279">
        <v>7</v>
      </c>
      <c r="T279" t="s">
        <v>23</v>
      </c>
    </row>
    <row r="280" spans="1:20" x14ac:dyDescent="0.2">
      <c r="A280" t="s">
        <v>54</v>
      </c>
      <c r="B280">
        <v>108</v>
      </c>
      <c r="C280" t="s">
        <v>28</v>
      </c>
      <c r="D280" t="s">
        <v>22</v>
      </c>
      <c r="E280" t="s">
        <v>22</v>
      </c>
      <c r="F280">
        <v>0</v>
      </c>
      <c r="G280">
        <v>169.6</v>
      </c>
      <c r="H280">
        <v>99</v>
      </c>
      <c r="I280">
        <v>28.83</v>
      </c>
      <c r="J280">
        <v>264.10000000000002</v>
      </c>
      <c r="K280">
        <v>87</v>
      </c>
      <c r="L280">
        <v>22.45</v>
      </c>
      <c r="M280">
        <v>206.3</v>
      </c>
      <c r="N280">
        <v>78</v>
      </c>
      <c r="O280">
        <v>9.2799999999999994</v>
      </c>
      <c r="P280">
        <v>9.3000000000000007</v>
      </c>
      <c r="Q280">
        <v>4</v>
      </c>
      <c r="R280">
        <v>2.5099999999999998</v>
      </c>
      <c r="S280">
        <v>0</v>
      </c>
      <c r="T280" t="s">
        <v>22</v>
      </c>
    </row>
    <row r="281" spans="1:20" x14ac:dyDescent="0.2">
      <c r="A281" t="s">
        <v>65</v>
      </c>
      <c r="B281">
        <v>151</v>
      </c>
      <c r="C281" t="s">
        <v>25</v>
      </c>
      <c r="D281" t="s">
        <v>22</v>
      </c>
      <c r="E281" t="s">
        <v>23</v>
      </c>
      <c r="F281">
        <v>17</v>
      </c>
      <c r="G281">
        <v>214.7</v>
      </c>
      <c r="H281">
        <v>97</v>
      </c>
      <c r="I281">
        <v>36.5</v>
      </c>
      <c r="J281">
        <v>138.5</v>
      </c>
      <c r="K281">
        <v>90</v>
      </c>
      <c r="L281">
        <v>11.77</v>
      </c>
      <c r="M281">
        <v>169.1</v>
      </c>
      <c r="N281">
        <v>44</v>
      </c>
      <c r="O281">
        <v>7.61</v>
      </c>
      <c r="P281">
        <v>8.6</v>
      </c>
      <c r="Q281">
        <v>4</v>
      </c>
      <c r="R281">
        <v>2.3199999999999998</v>
      </c>
      <c r="S281">
        <v>1</v>
      </c>
      <c r="T281" t="s">
        <v>22</v>
      </c>
    </row>
    <row r="282" spans="1:20" x14ac:dyDescent="0.2">
      <c r="A282" t="s">
        <v>43</v>
      </c>
      <c r="B282">
        <v>99</v>
      </c>
      <c r="C282" t="s">
        <v>28</v>
      </c>
      <c r="D282" t="s">
        <v>22</v>
      </c>
      <c r="E282" t="s">
        <v>22</v>
      </c>
      <c r="F282">
        <v>0</v>
      </c>
      <c r="G282">
        <v>169.2</v>
      </c>
      <c r="H282">
        <v>70</v>
      </c>
      <c r="I282">
        <v>28.76</v>
      </c>
      <c r="J282">
        <v>271.5</v>
      </c>
      <c r="K282">
        <v>77</v>
      </c>
      <c r="L282">
        <v>23.08</v>
      </c>
      <c r="M282">
        <v>170.2</v>
      </c>
      <c r="N282">
        <v>104</v>
      </c>
      <c r="O282">
        <v>7.66</v>
      </c>
      <c r="P282">
        <v>10.6</v>
      </c>
      <c r="Q282">
        <v>2</v>
      </c>
      <c r="R282">
        <v>2.86</v>
      </c>
      <c r="S282">
        <v>0</v>
      </c>
      <c r="T282" t="s">
        <v>22</v>
      </c>
    </row>
    <row r="283" spans="1:20" x14ac:dyDescent="0.2">
      <c r="A283" t="s">
        <v>59</v>
      </c>
      <c r="B283">
        <v>55</v>
      </c>
      <c r="C283" t="s">
        <v>21</v>
      </c>
      <c r="D283" t="s">
        <v>22</v>
      </c>
      <c r="E283" t="s">
        <v>22</v>
      </c>
      <c r="F283">
        <v>0</v>
      </c>
      <c r="G283">
        <v>194.1</v>
      </c>
      <c r="H283">
        <v>121</v>
      </c>
      <c r="I283">
        <v>33</v>
      </c>
      <c r="J283">
        <v>176.6</v>
      </c>
      <c r="K283">
        <v>110</v>
      </c>
      <c r="L283">
        <v>15.01</v>
      </c>
      <c r="M283">
        <v>302.8</v>
      </c>
      <c r="N283">
        <v>136</v>
      </c>
      <c r="O283">
        <v>13.63</v>
      </c>
      <c r="P283">
        <v>7</v>
      </c>
      <c r="Q283">
        <v>7</v>
      </c>
      <c r="R283">
        <v>1.89</v>
      </c>
      <c r="S283">
        <v>2</v>
      </c>
      <c r="T283" t="s">
        <v>22</v>
      </c>
    </row>
    <row r="284" spans="1:20" x14ac:dyDescent="0.2">
      <c r="A284" t="s">
        <v>47</v>
      </c>
      <c r="B284">
        <v>78</v>
      </c>
      <c r="C284" t="s">
        <v>25</v>
      </c>
      <c r="D284" t="s">
        <v>22</v>
      </c>
      <c r="E284" t="s">
        <v>22</v>
      </c>
      <c r="F284">
        <v>0</v>
      </c>
      <c r="G284">
        <v>225.1</v>
      </c>
      <c r="H284">
        <v>67</v>
      </c>
      <c r="I284">
        <v>38.270000000000003</v>
      </c>
      <c r="J284">
        <v>199.2</v>
      </c>
      <c r="K284">
        <v>127</v>
      </c>
      <c r="L284">
        <v>16.93</v>
      </c>
      <c r="M284">
        <v>175.5</v>
      </c>
      <c r="N284">
        <v>102</v>
      </c>
      <c r="O284">
        <v>7.9</v>
      </c>
      <c r="P284">
        <v>14.6</v>
      </c>
      <c r="Q284">
        <v>2</v>
      </c>
      <c r="R284">
        <v>3.94</v>
      </c>
      <c r="S284">
        <v>0</v>
      </c>
      <c r="T284" t="s">
        <v>22</v>
      </c>
    </row>
    <row r="285" spans="1:20" x14ac:dyDescent="0.2">
      <c r="A285" t="s">
        <v>48</v>
      </c>
      <c r="B285">
        <v>89</v>
      </c>
      <c r="C285" t="s">
        <v>21</v>
      </c>
      <c r="D285" t="s">
        <v>22</v>
      </c>
      <c r="E285" t="s">
        <v>22</v>
      </c>
      <c r="F285">
        <v>0</v>
      </c>
      <c r="G285">
        <v>213</v>
      </c>
      <c r="H285">
        <v>63</v>
      </c>
      <c r="I285">
        <v>36.21</v>
      </c>
      <c r="J285">
        <v>176.6</v>
      </c>
      <c r="K285">
        <v>71</v>
      </c>
      <c r="L285">
        <v>15.01</v>
      </c>
      <c r="M285">
        <v>262.60000000000002</v>
      </c>
      <c r="N285">
        <v>126</v>
      </c>
      <c r="O285">
        <v>11.82</v>
      </c>
      <c r="P285">
        <v>9.1</v>
      </c>
      <c r="Q285">
        <v>1</v>
      </c>
      <c r="R285">
        <v>2.46</v>
      </c>
      <c r="S285">
        <v>1</v>
      </c>
      <c r="T285" t="s">
        <v>23</v>
      </c>
    </row>
    <row r="286" spans="1:20" x14ac:dyDescent="0.2">
      <c r="A286" t="s">
        <v>72</v>
      </c>
      <c r="B286">
        <v>44</v>
      </c>
      <c r="C286" t="s">
        <v>21</v>
      </c>
      <c r="D286" t="s">
        <v>22</v>
      </c>
      <c r="E286" t="s">
        <v>23</v>
      </c>
      <c r="F286">
        <v>34</v>
      </c>
      <c r="G286">
        <v>221.8</v>
      </c>
      <c r="H286">
        <v>105</v>
      </c>
      <c r="I286">
        <v>37.71</v>
      </c>
      <c r="J286">
        <v>161.69999999999999</v>
      </c>
      <c r="K286">
        <v>85</v>
      </c>
      <c r="L286">
        <v>13.74</v>
      </c>
      <c r="M286">
        <v>227.7</v>
      </c>
      <c r="N286">
        <v>62</v>
      </c>
      <c r="O286">
        <v>10.25</v>
      </c>
      <c r="P286">
        <v>14</v>
      </c>
      <c r="Q286">
        <v>7</v>
      </c>
      <c r="R286">
        <v>3.78</v>
      </c>
      <c r="S286">
        <v>0</v>
      </c>
      <c r="T286" t="s">
        <v>22</v>
      </c>
    </row>
    <row r="287" spans="1:20" x14ac:dyDescent="0.2">
      <c r="A287" t="s">
        <v>32</v>
      </c>
      <c r="B287">
        <v>98</v>
      </c>
      <c r="C287" t="s">
        <v>25</v>
      </c>
      <c r="D287" t="s">
        <v>22</v>
      </c>
      <c r="E287" t="s">
        <v>23</v>
      </c>
      <c r="F287">
        <v>21</v>
      </c>
      <c r="G287">
        <v>64.599999999999994</v>
      </c>
      <c r="H287">
        <v>98</v>
      </c>
      <c r="I287">
        <v>10.98</v>
      </c>
      <c r="J287">
        <v>176.1</v>
      </c>
      <c r="K287">
        <v>86</v>
      </c>
      <c r="L287">
        <v>14.97</v>
      </c>
      <c r="M287">
        <v>244.8</v>
      </c>
      <c r="N287">
        <v>84</v>
      </c>
      <c r="O287">
        <v>11.02</v>
      </c>
      <c r="P287">
        <v>0</v>
      </c>
      <c r="Q287">
        <v>0</v>
      </c>
      <c r="R287">
        <v>0</v>
      </c>
      <c r="S287">
        <v>2</v>
      </c>
      <c r="T287" t="s">
        <v>22</v>
      </c>
    </row>
    <row r="288" spans="1:20" x14ac:dyDescent="0.2">
      <c r="A288" t="s">
        <v>43</v>
      </c>
      <c r="B288">
        <v>64</v>
      </c>
      <c r="C288" t="s">
        <v>28</v>
      </c>
      <c r="D288" t="s">
        <v>22</v>
      </c>
      <c r="E288" t="s">
        <v>23</v>
      </c>
      <c r="F288">
        <v>37</v>
      </c>
      <c r="G288">
        <v>154.6</v>
      </c>
      <c r="H288">
        <v>92</v>
      </c>
      <c r="I288">
        <v>26.28</v>
      </c>
      <c r="J288">
        <v>83.4</v>
      </c>
      <c r="K288">
        <v>103</v>
      </c>
      <c r="L288">
        <v>7.09</v>
      </c>
      <c r="M288">
        <v>165.9</v>
      </c>
      <c r="N288">
        <v>99</v>
      </c>
      <c r="O288">
        <v>7.47</v>
      </c>
      <c r="P288">
        <v>13.3</v>
      </c>
      <c r="Q288">
        <v>3</v>
      </c>
      <c r="R288">
        <v>3.59</v>
      </c>
      <c r="S288">
        <v>1</v>
      </c>
      <c r="T288" t="s">
        <v>22</v>
      </c>
    </row>
    <row r="289" spans="1:20" x14ac:dyDescent="0.2">
      <c r="A289" t="s">
        <v>38</v>
      </c>
      <c r="B289">
        <v>141</v>
      </c>
      <c r="C289" t="s">
        <v>21</v>
      </c>
      <c r="D289" t="s">
        <v>22</v>
      </c>
      <c r="E289" t="s">
        <v>22</v>
      </c>
      <c r="F289">
        <v>0</v>
      </c>
      <c r="G289">
        <v>260.2</v>
      </c>
      <c r="H289">
        <v>131</v>
      </c>
      <c r="I289">
        <v>44.23</v>
      </c>
      <c r="J289">
        <v>179.2</v>
      </c>
      <c r="K289">
        <v>120</v>
      </c>
      <c r="L289">
        <v>15.23</v>
      </c>
      <c r="M289">
        <v>135</v>
      </c>
      <c r="N289">
        <v>119</v>
      </c>
      <c r="O289">
        <v>6.08</v>
      </c>
      <c r="P289">
        <v>7.2</v>
      </c>
      <c r="Q289">
        <v>8</v>
      </c>
      <c r="R289">
        <v>1.94</v>
      </c>
      <c r="S289">
        <v>3</v>
      </c>
      <c r="T289" t="s">
        <v>22</v>
      </c>
    </row>
    <row r="290" spans="1:20" x14ac:dyDescent="0.2">
      <c r="A290" t="s">
        <v>51</v>
      </c>
      <c r="B290">
        <v>81</v>
      </c>
      <c r="C290" t="s">
        <v>21</v>
      </c>
      <c r="D290" t="s">
        <v>22</v>
      </c>
      <c r="E290" t="s">
        <v>23</v>
      </c>
      <c r="F290">
        <v>33</v>
      </c>
      <c r="G290">
        <v>161.6</v>
      </c>
      <c r="H290">
        <v>117</v>
      </c>
      <c r="I290">
        <v>27.47</v>
      </c>
      <c r="J290">
        <v>123</v>
      </c>
      <c r="K290">
        <v>90</v>
      </c>
      <c r="L290">
        <v>10.46</v>
      </c>
      <c r="M290">
        <v>261.3</v>
      </c>
      <c r="N290">
        <v>101</v>
      </c>
      <c r="O290">
        <v>11.76</v>
      </c>
      <c r="P290">
        <v>12.2</v>
      </c>
      <c r="Q290">
        <v>5</v>
      </c>
      <c r="R290">
        <v>3.29</v>
      </c>
      <c r="S290">
        <v>1</v>
      </c>
      <c r="T290" t="s">
        <v>22</v>
      </c>
    </row>
    <row r="291" spans="1:20" x14ac:dyDescent="0.2">
      <c r="A291" t="s">
        <v>64</v>
      </c>
      <c r="B291">
        <v>162</v>
      </c>
      <c r="C291" t="s">
        <v>28</v>
      </c>
      <c r="D291" t="s">
        <v>22</v>
      </c>
      <c r="E291" t="s">
        <v>22</v>
      </c>
      <c r="F291">
        <v>0</v>
      </c>
      <c r="G291">
        <v>220.6</v>
      </c>
      <c r="H291">
        <v>117</v>
      </c>
      <c r="I291">
        <v>37.5</v>
      </c>
      <c r="J291">
        <v>155.19999999999999</v>
      </c>
      <c r="K291">
        <v>121</v>
      </c>
      <c r="L291">
        <v>13.19</v>
      </c>
      <c r="M291">
        <v>186.7</v>
      </c>
      <c r="N291">
        <v>89</v>
      </c>
      <c r="O291">
        <v>8.4</v>
      </c>
      <c r="P291">
        <v>10.5</v>
      </c>
      <c r="Q291">
        <v>11</v>
      </c>
      <c r="R291">
        <v>2.84</v>
      </c>
      <c r="S291">
        <v>1</v>
      </c>
      <c r="T291" t="s">
        <v>22</v>
      </c>
    </row>
    <row r="292" spans="1:20" x14ac:dyDescent="0.2">
      <c r="A292" t="s">
        <v>42</v>
      </c>
      <c r="B292">
        <v>83</v>
      </c>
      <c r="C292" t="s">
        <v>21</v>
      </c>
      <c r="D292" t="s">
        <v>22</v>
      </c>
      <c r="E292" t="s">
        <v>23</v>
      </c>
      <c r="F292">
        <v>41</v>
      </c>
      <c r="G292">
        <v>155.9</v>
      </c>
      <c r="H292">
        <v>122</v>
      </c>
      <c r="I292">
        <v>26.5</v>
      </c>
      <c r="J292">
        <v>162.30000000000001</v>
      </c>
      <c r="K292">
        <v>107</v>
      </c>
      <c r="L292">
        <v>13.8</v>
      </c>
      <c r="M292">
        <v>127.6</v>
      </c>
      <c r="N292">
        <v>105</v>
      </c>
      <c r="O292">
        <v>5.74</v>
      </c>
      <c r="P292">
        <v>13.1</v>
      </c>
      <c r="Q292">
        <v>5</v>
      </c>
      <c r="R292">
        <v>3.54</v>
      </c>
      <c r="S292">
        <v>3</v>
      </c>
      <c r="T292" t="s">
        <v>22</v>
      </c>
    </row>
    <row r="293" spans="1:20" x14ac:dyDescent="0.2">
      <c r="A293" t="s">
        <v>47</v>
      </c>
      <c r="B293">
        <v>59</v>
      </c>
      <c r="C293" t="s">
        <v>28</v>
      </c>
      <c r="D293" t="s">
        <v>22</v>
      </c>
      <c r="E293" t="s">
        <v>22</v>
      </c>
      <c r="F293">
        <v>0</v>
      </c>
      <c r="G293">
        <v>182.5</v>
      </c>
      <c r="H293">
        <v>104</v>
      </c>
      <c r="I293">
        <v>31.03</v>
      </c>
      <c r="J293">
        <v>204.7</v>
      </c>
      <c r="K293">
        <v>95</v>
      </c>
      <c r="L293">
        <v>17.399999999999999</v>
      </c>
      <c r="M293">
        <v>229.9</v>
      </c>
      <c r="N293">
        <v>100</v>
      </c>
      <c r="O293">
        <v>10.35</v>
      </c>
      <c r="P293">
        <v>11.3</v>
      </c>
      <c r="Q293">
        <v>8</v>
      </c>
      <c r="R293">
        <v>3.05</v>
      </c>
      <c r="S293">
        <v>4</v>
      </c>
      <c r="T293" t="s">
        <v>22</v>
      </c>
    </row>
    <row r="294" spans="1:20" x14ac:dyDescent="0.2">
      <c r="A294" t="s">
        <v>50</v>
      </c>
      <c r="B294">
        <v>179</v>
      </c>
      <c r="C294" t="s">
        <v>21</v>
      </c>
      <c r="D294" t="s">
        <v>23</v>
      </c>
      <c r="E294" t="s">
        <v>23</v>
      </c>
      <c r="F294">
        <v>38</v>
      </c>
      <c r="G294">
        <v>220.1</v>
      </c>
      <c r="H294">
        <v>78</v>
      </c>
      <c r="I294">
        <v>37.42</v>
      </c>
      <c r="J294">
        <v>234.3</v>
      </c>
      <c r="K294">
        <v>71</v>
      </c>
      <c r="L294">
        <v>19.920000000000002</v>
      </c>
      <c r="M294">
        <v>237.3</v>
      </c>
      <c r="N294">
        <v>85</v>
      </c>
      <c r="O294">
        <v>10.68</v>
      </c>
      <c r="P294">
        <v>10.1</v>
      </c>
      <c r="Q294">
        <v>4</v>
      </c>
      <c r="R294">
        <v>2.73</v>
      </c>
      <c r="S294">
        <v>4</v>
      </c>
      <c r="T294" t="s">
        <v>22</v>
      </c>
    </row>
    <row r="295" spans="1:20" x14ac:dyDescent="0.2">
      <c r="A295" t="s">
        <v>50</v>
      </c>
      <c r="B295">
        <v>79</v>
      </c>
      <c r="C295" t="s">
        <v>25</v>
      </c>
      <c r="D295" t="s">
        <v>22</v>
      </c>
      <c r="E295" t="s">
        <v>22</v>
      </c>
      <c r="F295">
        <v>0</v>
      </c>
      <c r="G295">
        <v>152.19999999999999</v>
      </c>
      <c r="H295">
        <v>112</v>
      </c>
      <c r="I295">
        <v>25.87</v>
      </c>
      <c r="J295">
        <v>177.2</v>
      </c>
      <c r="K295">
        <v>132</v>
      </c>
      <c r="L295">
        <v>15.06</v>
      </c>
      <c r="M295">
        <v>96.4</v>
      </c>
      <c r="N295">
        <v>87</v>
      </c>
      <c r="O295">
        <v>4.34</v>
      </c>
      <c r="P295">
        <v>5.3</v>
      </c>
      <c r="Q295">
        <v>3</v>
      </c>
      <c r="R295">
        <v>1.43</v>
      </c>
      <c r="S295">
        <v>1</v>
      </c>
      <c r="T295" t="s">
        <v>22</v>
      </c>
    </row>
    <row r="296" spans="1:20" x14ac:dyDescent="0.2">
      <c r="A296" t="s">
        <v>47</v>
      </c>
      <c r="B296">
        <v>117</v>
      </c>
      <c r="C296" t="s">
        <v>21</v>
      </c>
      <c r="D296" t="s">
        <v>22</v>
      </c>
      <c r="E296" t="s">
        <v>22</v>
      </c>
      <c r="F296">
        <v>0</v>
      </c>
      <c r="G296">
        <v>181.5</v>
      </c>
      <c r="H296">
        <v>95</v>
      </c>
      <c r="I296">
        <v>30.86</v>
      </c>
      <c r="J296">
        <v>205.1</v>
      </c>
      <c r="K296">
        <v>88</v>
      </c>
      <c r="L296">
        <v>17.43</v>
      </c>
      <c r="M296">
        <v>204</v>
      </c>
      <c r="N296">
        <v>82</v>
      </c>
      <c r="O296">
        <v>9.18</v>
      </c>
      <c r="P296">
        <v>14.7</v>
      </c>
      <c r="Q296">
        <v>9</v>
      </c>
      <c r="R296">
        <v>3.97</v>
      </c>
      <c r="S296">
        <v>2</v>
      </c>
      <c r="T296" t="s">
        <v>22</v>
      </c>
    </row>
    <row r="297" spans="1:20" x14ac:dyDescent="0.2">
      <c r="A297" t="s">
        <v>67</v>
      </c>
      <c r="B297">
        <v>64</v>
      </c>
      <c r="C297" t="s">
        <v>25</v>
      </c>
      <c r="D297" t="s">
        <v>23</v>
      </c>
      <c r="E297" t="s">
        <v>22</v>
      </c>
      <c r="F297">
        <v>0</v>
      </c>
      <c r="G297">
        <v>236.2</v>
      </c>
      <c r="H297">
        <v>77</v>
      </c>
      <c r="I297">
        <v>40.15</v>
      </c>
      <c r="J297">
        <v>218.6</v>
      </c>
      <c r="K297">
        <v>85</v>
      </c>
      <c r="L297">
        <v>18.579999999999998</v>
      </c>
      <c r="M297">
        <v>194.1</v>
      </c>
      <c r="N297">
        <v>97</v>
      </c>
      <c r="O297">
        <v>8.73</v>
      </c>
      <c r="P297">
        <v>13.2</v>
      </c>
      <c r="Q297">
        <v>2</v>
      </c>
      <c r="R297">
        <v>3.56</v>
      </c>
      <c r="S297">
        <v>2</v>
      </c>
      <c r="T297" t="s">
        <v>23</v>
      </c>
    </row>
    <row r="298" spans="1:20" x14ac:dyDescent="0.2">
      <c r="A298" t="s">
        <v>61</v>
      </c>
      <c r="B298">
        <v>122</v>
      </c>
      <c r="C298" t="s">
        <v>25</v>
      </c>
      <c r="D298" t="s">
        <v>22</v>
      </c>
      <c r="E298" t="s">
        <v>23</v>
      </c>
      <c r="F298">
        <v>23</v>
      </c>
      <c r="G298">
        <v>134.19999999999999</v>
      </c>
      <c r="H298">
        <v>85</v>
      </c>
      <c r="I298">
        <v>22.81</v>
      </c>
      <c r="J298">
        <v>227.3</v>
      </c>
      <c r="K298">
        <v>132</v>
      </c>
      <c r="L298">
        <v>19.32</v>
      </c>
      <c r="M298">
        <v>122.4</v>
      </c>
      <c r="N298">
        <v>96</v>
      </c>
      <c r="O298">
        <v>5.51</v>
      </c>
      <c r="P298">
        <v>8.5</v>
      </c>
      <c r="Q298">
        <v>2</v>
      </c>
      <c r="R298">
        <v>2.2999999999999998</v>
      </c>
      <c r="S298">
        <v>2</v>
      </c>
      <c r="T298" t="s">
        <v>22</v>
      </c>
    </row>
    <row r="299" spans="1:20" x14ac:dyDescent="0.2">
      <c r="A299" t="s">
        <v>43</v>
      </c>
      <c r="B299">
        <v>90</v>
      </c>
      <c r="C299" t="s">
        <v>25</v>
      </c>
      <c r="D299" t="s">
        <v>22</v>
      </c>
      <c r="E299" t="s">
        <v>23</v>
      </c>
      <c r="F299">
        <v>29</v>
      </c>
      <c r="G299">
        <v>150.1</v>
      </c>
      <c r="H299">
        <v>109</v>
      </c>
      <c r="I299">
        <v>25.52</v>
      </c>
      <c r="J299">
        <v>264.7</v>
      </c>
      <c r="K299">
        <v>103</v>
      </c>
      <c r="L299">
        <v>22.5</v>
      </c>
      <c r="M299">
        <v>178.4</v>
      </c>
      <c r="N299">
        <v>97</v>
      </c>
      <c r="O299">
        <v>8.0299999999999994</v>
      </c>
      <c r="P299">
        <v>5.8</v>
      </c>
      <c r="Q299">
        <v>4</v>
      </c>
      <c r="R299">
        <v>1.57</v>
      </c>
      <c r="S299">
        <v>1</v>
      </c>
      <c r="T299" t="s">
        <v>22</v>
      </c>
    </row>
    <row r="300" spans="1:20" x14ac:dyDescent="0.2">
      <c r="A300" t="s">
        <v>41</v>
      </c>
      <c r="B300">
        <v>159</v>
      </c>
      <c r="C300" t="s">
        <v>25</v>
      </c>
      <c r="D300" t="s">
        <v>23</v>
      </c>
      <c r="E300" t="s">
        <v>22</v>
      </c>
      <c r="F300">
        <v>0</v>
      </c>
      <c r="G300">
        <v>257.10000000000002</v>
      </c>
      <c r="H300">
        <v>53</v>
      </c>
      <c r="I300">
        <v>43.71</v>
      </c>
      <c r="J300">
        <v>312.2</v>
      </c>
      <c r="K300">
        <v>127</v>
      </c>
      <c r="L300">
        <v>26.54</v>
      </c>
      <c r="M300">
        <v>183</v>
      </c>
      <c r="N300">
        <v>82</v>
      </c>
      <c r="O300">
        <v>8.24</v>
      </c>
      <c r="P300">
        <v>8.8000000000000007</v>
      </c>
      <c r="Q300">
        <v>6</v>
      </c>
      <c r="R300">
        <v>2.38</v>
      </c>
      <c r="S300">
        <v>1</v>
      </c>
      <c r="T300" t="s">
        <v>23</v>
      </c>
    </row>
    <row r="301" spans="1:20" x14ac:dyDescent="0.2">
      <c r="A301" t="s">
        <v>54</v>
      </c>
      <c r="B301">
        <v>148</v>
      </c>
      <c r="C301" t="s">
        <v>21</v>
      </c>
      <c r="D301" t="s">
        <v>22</v>
      </c>
      <c r="E301" t="s">
        <v>22</v>
      </c>
      <c r="F301">
        <v>0</v>
      </c>
      <c r="G301">
        <v>124.4</v>
      </c>
      <c r="H301">
        <v>83</v>
      </c>
      <c r="I301">
        <v>21.15</v>
      </c>
      <c r="J301">
        <v>179.7</v>
      </c>
      <c r="K301">
        <v>81</v>
      </c>
      <c r="L301">
        <v>15.27</v>
      </c>
      <c r="M301">
        <v>253</v>
      </c>
      <c r="N301">
        <v>99</v>
      </c>
      <c r="O301">
        <v>11.39</v>
      </c>
      <c r="P301">
        <v>11.3</v>
      </c>
      <c r="Q301">
        <v>6</v>
      </c>
      <c r="R301">
        <v>3.05</v>
      </c>
      <c r="S301">
        <v>0</v>
      </c>
      <c r="T301" t="s">
        <v>22</v>
      </c>
    </row>
    <row r="302" spans="1:20" x14ac:dyDescent="0.2">
      <c r="A302" t="s">
        <v>20</v>
      </c>
      <c r="B302">
        <v>39</v>
      </c>
      <c r="C302" t="s">
        <v>21</v>
      </c>
      <c r="D302" t="s">
        <v>22</v>
      </c>
      <c r="E302" t="s">
        <v>23</v>
      </c>
      <c r="F302">
        <v>36</v>
      </c>
      <c r="G302">
        <v>141.69999999999999</v>
      </c>
      <c r="H302">
        <v>121</v>
      </c>
      <c r="I302">
        <v>24.09</v>
      </c>
      <c r="J302">
        <v>232.3</v>
      </c>
      <c r="K302">
        <v>113</v>
      </c>
      <c r="L302">
        <v>19.75</v>
      </c>
      <c r="M302">
        <v>222.1</v>
      </c>
      <c r="N302">
        <v>131</v>
      </c>
      <c r="O302">
        <v>9.99</v>
      </c>
      <c r="P302">
        <v>12</v>
      </c>
      <c r="Q302">
        <v>5</v>
      </c>
      <c r="R302">
        <v>3.24</v>
      </c>
      <c r="S302">
        <v>1</v>
      </c>
      <c r="T302" t="s">
        <v>22</v>
      </c>
    </row>
    <row r="303" spans="1:20" x14ac:dyDescent="0.2">
      <c r="A303" t="s">
        <v>67</v>
      </c>
      <c r="B303">
        <v>77</v>
      </c>
      <c r="C303" t="s">
        <v>25</v>
      </c>
      <c r="D303" t="s">
        <v>22</v>
      </c>
      <c r="E303" t="s">
        <v>22</v>
      </c>
      <c r="F303">
        <v>0</v>
      </c>
      <c r="G303">
        <v>230</v>
      </c>
      <c r="H303">
        <v>87</v>
      </c>
      <c r="I303">
        <v>39.1</v>
      </c>
      <c r="J303">
        <v>103.2</v>
      </c>
      <c r="K303">
        <v>138</v>
      </c>
      <c r="L303">
        <v>8.77</v>
      </c>
      <c r="M303">
        <v>309.60000000000002</v>
      </c>
      <c r="N303">
        <v>136</v>
      </c>
      <c r="O303">
        <v>13.93</v>
      </c>
      <c r="P303">
        <v>11.3</v>
      </c>
      <c r="Q303">
        <v>3</v>
      </c>
      <c r="R303">
        <v>3.05</v>
      </c>
      <c r="S303">
        <v>2</v>
      </c>
      <c r="T303" t="s">
        <v>22</v>
      </c>
    </row>
    <row r="304" spans="1:20" x14ac:dyDescent="0.2">
      <c r="A304" t="s">
        <v>26</v>
      </c>
      <c r="B304">
        <v>194</v>
      </c>
      <c r="C304" t="s">
        <v>25</v>
      </c>
      <c r="D304" t="s">
        <v>22</v>
      </c>
      <c r="E304" t="s">
        <v>22</v>
      </c>
      <c r="F304">
        <v>0</v>
      </c>
      <c r="G304">
        <v>162.30000000000001</v>
      </c>
      <c r="H304">
        <v>88</v>
      </c>
      <c r="I304">
        <v>27.59</v>
      </c>
      <c r="J304">
        <v>213.7</v>
      </c>
      <c r="K304">
        <v>118</v>
      </c>
      <c r="L304">
        <v>18.16</v>
      </c>
      <c r="M304">
        <v>192.1</v>
      </c>
      <c r="N304">
        <v>81</v>
      </c>
      <c r="O304">
        <v>8.64</v>
      </c>
      <c r="P304">
        <v>10.9</v>
      </c>
      <c r="Q304">
        <v>2</v>
      </c>
      <c r="R304">
        <v>2.94</v>
      </c>
      <c r="S304">
        <v>0</v>
      </c>
      <c r="T304" t="s">
        <v>22</v>
      </c>
    </row>
    <row r="305" spans="1:20" x14ac:dyDescent="0.2">
      <c r="A305" t="s">
        <v>58</v>
      </c>
      <c r="B305">
        <v>112</v>
      </c>
      <c r="C305" t="s">
        <v>21</v>
      </c>
      <c r="D305" t="s">
        <v>22</v>
      </c>
      <c r="E305" t="s">
        <v>22</v>
      </c>
      <c r="F305">
        <v>0</v>
      </c>
      <c r="G305">
        <v>193.3</v>
      </c>
      <c r="H305">
        <v>96</v>
      </c>
      <c r="I305">
        <v>32.86</v>
      </c>
      <c r="J305">
        <v>264.10000000000002</v>
      </c>
      <c r="K305">
        <v>123</v>
      </c>
      <c r="L305">
        <v>22.45</v>
      </c>
      <c r="M305">
        <v>128.6</v>
      </c>
      <c r="N305">
        <v>115</v>
      </c>
      <c r="O305">
        <v>5.79</v>
      </c>
      <c r="P305">
        <v>9.1</v>
      </c>
      <c r="Q305">
        <v>3</v>
      </c>
      <c r="R305">
        <v>2.46</v>
      </c>
      <c r="S305">
        <v>4</v>
      </c>
      <c r="T305" t="s">
        <v>22</v>
      </c>
    </row>
    <row r="306" spans="1:20" x14ac:dyDescent="0.2">
      <c r="A306" t="s">
        <v>49</v>
      </c>
      <c r="B306">
        <v>45</v>
      </c>
      <c r="C306" t="s">
        <v>21</v>
      </c>
      <c r="D306" t="s">
        <v>22</v>
      </c>
      <c r="E306" t="s">
        <v>22</v>
      </c>
      <c r="F306">
        <v>0</v>
      </c>
      <c r="G306">
        <v>78.2</v>
      </c>
      <c r="H306">
        <v>127</v>
      </c>
      <c r="I306">
        <v>13.29</v>
      </c>
      <c r="J306">
        <v>253.4</v>
      </c>
      <c r="K306">
        <v>108</v>
      </c>
      <c r="L306">
        <v>21.54</v>
      </c>
      <c r="M306">
        <v>255</v>
      </c>
      <c r="N306">
        <v>100</v>
      </c>
      <c r="O306">
        <v>11.48</v>
      </c>
      <c r="P306">
        <v>18</v>
      </c>
      <c r="Q306">
        <v>3</v>
      </c>
      <c r="R306">
        <v>4.8600000000000003</v>
      </c>
      <c r="S306">
        <v>1</v>
      </c>
      <c r="T306" t="s">
        <v>22</v>
      </c>
    </row>
    <row r="307" spans="1:20" x14ac:dyDescent="0.2">
      <c r="A307" t="s">
        <v>70</v>
      </c>
      <c r="B307">
        <v>132</v>
      </c>
      <c r="C307" t="s">
        <v>21</v>
      </c>
      <c r="D307" t="s">
        <v>22</v>
      </c>
      <c r="E307" t="s">
        <v>22</v>
      </c>
      <c r="F307">
        <v>0</v>
      </c>
      <c r="G307">
        <v>83.4</v>
      </c>
      <c r="H307">
        <v>110</v>
      </c>
      <c r="I307">
        <v>14.18</v>
      </c>
      <c r="J307">
        <v>232.2</v>
      </c>
      <c r="K307">
        <v>137</v>
      </c>
      <c r="L307">
        <v>19.739999999999998</v>
      </c>
      <c r="M307">
        <v>146.69999999999999</v>
      </c>
      <c r="N307">
        <v>114</v>
      </c>
      <c r="O307">
        <v>6.6</v>
      </c>
      <c r="P307">
        <v>7.6</v>
      </c>
      <c r="Q307">
        <v>5</v>
      </c>
      <c r="R307">
        <v>2.0499999999999998</v>
      </c>
      <c r="S307">
        <v>1</v>
      </c>
      <c r="T307" t="s">
        <v>22</v>
      </c>
    </row>
    <row r="308" spans="1:20" x14ac:dyDescent="0.2">
      <c r="A308" t="s">
        <v>58</v>
      </c>
      <c r="B308">
        <v>135</v>
      </c>
      <c r="C308" t="s">
        <v>21</v>
      </c>
      <c r="D308" t="s">
        <v>22</v>
      </c>
      <c r="E308" t="s">
        <v>22</v>
      </c>
      <c r="F308">
        <v>0</v>
      </c>
      <c r="G308">
        <v>201.8</v>
      </c>
      <c r="H308">
        <v>81</v>
      </c>
      <c r="I308">
        <v>34.31</v>
      </c>
      <c r="J308">
        <v>225</v>
      </c>
      <c r="K308">
        <v>114</v>
      </c>
      <c r="L308">
        <v>19.13</v>
      </c>
      <c r="M308">
        <v>204.4</v>
      </c>
      <c r="N308">
        <v>82</v>
      </c>
      <c r="O308">
        <v>9.1999999999999993</v>
      </c>
      <c r="P308">
        <v>10.3</v>
      </c>
      <c r="Q308">
        <v>6</v>
      </c>
      <c r="R308">
        <v>2.78</v>
      </c>
      <c r="S308">
        <v>1</v>
      </c>
      <c r="T308" t="s">
        <v>22</v>
      </c>
    </row>
    <row r="309" spans="1:20" x14ac:dyDescent="0.2">
      <c r="A309" t="s">
        <v>61</v>
      </c>
      <c r="B309">
        <v>56</v>
      </c>
      <c r="C309" t="s">
        <v>25</v>
      </c>
      <c r="D309" t="s">
        <v>22</v>
      </c>
      <c r="E309" t="s">
        <v>22</v>
      </c>
      <c r="F309">
        <v>0</v>
      </c>
      <c r="G309">
        <v>197</v>
      </c>
      <c r="H309">
        <v>110</v>
      </c>
      <c r="I309">
        <v>33.49</v>
      </c>
      <c r="J309">
        <v>222.8</v>
      </c>
      <c r="K309">
        <v>102</v>
      </c>
      <c r="L309">
        <v>18.940000000000001</v>
      </c>
      <c r="M309">
        <v>225.3</v>
      </c>
      <c r="N309">
        <v>91</v>
      </c>
      <c r="O309">
        <v>10.14</v>
      </c>
      <c r="P309">
        <v>10.6</v>
      </c>
      <c r="Q309">
        <v>6</v>
      </c>
      <c r="R309">
        <v>2.86</v>
      </c>
      <c r="S309">
        <v>2</v>
      </c>
      <c r="T309" t="s">
        <v>22</v>
      </c>
    </row>
    <row r="310" spans="1:20" x14ac:dyDescent="0.2">
      <c r="A310" t="s">
        <v>56</v>
      </c>
      <c r="B310">
        <v>151</v>
      </c>
      <c r="C310" t="s">
        <v>21</v>
      </c>
      <c r="D310" t="s">
        <v>23</v>
      </c>
      <c r="E310" t="s">
        <v>22</v>
      </c>
      <c r="F310">
        <v>0</v>
      </c>
      <c r="G310">
        <v>218</v>
      </c>
      <c r="H310">
        <v>57</v>
      </c>
      <c r="I310">
        <v>37.06</v>
      </c>
      <c r="J310">
        <v>114.4</v>
      </c>
      <c r="K310">
        <v>88</v>
      </c>
      <c r="L310">
        <v>9.7200000000000006</v>
      </c>
      <c r="M310">
        <v>269.2</v>
      </c>
      <c r="N310">
        <v>95</v>
      </c>
      <c r="O310">
        <v>12.11</v>
      </c>
      <c r="P310">
        <v>12.4</v>
      </c>
      <c r="Q310">
        <v>1</v>
      </c>
      <c r="R310">
        <v>3.35</v>
      </c>
      <c r="S310">
        <v>0</v>
      </c>
      <c r="T310" t="s">
        <v>23</v>
      </c>
    </row>
    <row r="311" spans="1:20" x14ac:dyDescent="0.2">
      <c r="A311" t="s">
        <v>36</v>
      </c>
      <c r="B311">
        <v>32</v>
      </c>
      <c r="C311" t="s">
        <v>21</v>
      </c>
      <c r="D311" t="s">
        <v>22</v>
      </c>
      <c r="E311" t="s">
        <v>22</v>
      </c>
      <c r="F311">
        <v>0</v>
      </c>
      <c r="G311">
        <v>164.8</v>
      </c>
      <c r="H311">
        <v>98</v>
      </c>
      <c r="I311">
        <v>28.02</v>
      </c>
      <c r="J311">
        <v>229.9</v>
      </c>
      <c r="K311">
        <v>96</v>
      </c>
      <c r="L311">
        <v>19.54</v>
      </c>
      <c r="M311">
        <v>167.3</v>
      </c>
      <c r="N311">
        <v>108</v>
      </c>
      <c r="O311">
        <v>7.53</v>
      </c>
      <c r="P311">
        <v>14.8</v>
      </c>
      <c r="Q311">
        <v>2</v>
      </c>
      <c r="R311">
        <v>4</v>
      </c>
      <c r="S311">
        <v>2</v>
      </c>
      <c r="T311" t="s">
        <v>22</v>
      </c>
    </row>
    <row r="312" spans="1:20" x14ac:dyDescent="0.2">
      <c r="A312" t="s">
        <v>57</v>
      </c>
      <c r="B312">
        <v>87</v>
      </c>
      <c r="C312" t="s">
        <v>21</v>
      </c>
      <c r="D312" t="s">
        <v>22</v>
      </c>
      <c r="E312" t="s">
        <v>23</v>
      </c>
      <c r="F312">
        <v>21</v>
      </c>
      <c r="G312">
        <v>214</v>
      </c>
      <c r="H312">
        <v>113</v>
      </c>
      <c r="I312">
        <v>36.380000000000003</v>
      </c>
      <c r="J312">
        <v>180</v>
      </c>
      <c r="K312">
        <v>114</v>
      </c>
      <c r="L312">
        <v>15.3</v>
      </c>
      <c r="M312">
        <v>134.5</v>
      </c>
      <c r="N312">
        <v>82</v>
      </c>
      <c r="O312">
        <v>6.05</v>
      </c>
      <c r="P312">
        <v>10.6</v>
      </c>
      <c r="Q312">
        <v>5</v>
      </c>
      <c r="R312">
        <v>2.86</v>
      </c>
      <c r="S312">
        <v>0</v>
      </c>
      <c r="T312" t="s">
        <v>22</v>
      </c>
    </row>
    <row r="313" spans="1:20" x14ac:dyDescent="0.2">
      <c r="A313" t="s">
        <v>63</v>
      </c>
      <c r="B313">
        <v>138</v>
      </c>
      <c r="C313" t="s">
        <v>21</v>
      </c>
      <c r="D313" t="s">
        <v>22</v>
      </c>
      <c r="E313" t="s">
        <v>22</v>
      </c>
      <c r="F313">
        <v>0</v>
      </c>
      <c r="G313">
        <v>170.5</v>
      </c>
      <c r="H313">
        <v>87</v>
      </c>
      <c r="I313">
        <v>28.99</v>
      </c>
      <c r="J313">
        <v>118.2</v>
      </c>
      <c r="K313">
        <v>116</v>
      </c>
      <c r="L313">
        <v>10.050000000000001</v>
      </c>
      <c r="M313">
        <v>187.9</v>
      </c>
      <c r="N313">
        <v>111</v>
      </c>
      <c r="O313">
        <v>8.4600000000000009</v>
      </c>
      <c r="P313">
        <v>11.2</v>
      </c>
      <c r="Q313">
        <v>7</v>
      </c>
      <c r="R313">
        <v>3.02</v>
      </c>
      <c r="S313">
        <v>2</v>
      </c>
      <c r="T313" t="s">
        <v>22</v>
      </c>
    </row>
    <row r="314" spans="1:20" x14ac:dyDescent="0.2">
      <c r="A314" t="s">
        <v>75</v>
      </c>
      <c r="B314">
        <v>79</v>
      </c>
      <c r="C314" t="s">
        <v>25</v>
      </c>
      <c r="D314" t="s">
        <v>22</v>
      </c>
      <c r="E314" t="s">
        <v>22</v>
      </c>
      <c r="F314">
        <v>0</v>
      </c>
      <c r="G314">
        <v>205.7</v>
      </c>
      <c r="H314">
        <v>123</v>
      </c>
      <c r="I314">
        <v>34.97</v>
      </c>
      <c r="J314">
        <v>214.5</v>
      </c>
      <c r="K314">
        <v>108</v>
      </c>
      <c r="L314">
        <v>18.23</v>
      </c>
      <c r="M314">
        <v>226.1</v>
      </c>
      <c r="N314">
        <v>106</v>
      </c>
      <c r="O314">
        <v>10.17</v>
      </c>
      <c r="P314">
        <v>6.7</v>
      </c>
      <c r="Q314">
        <v>18</v>
      </c>
      <c r="R314">
        <v>1.81</v>
      </c>
      <c r="S314">
        <v>1</v>
      </c>
      <c r="T314" t="s">
        <v>22</v>
      </c>
    </row>
    <row r="315" spans="1:20" x14ac:dyDescent="0.2">
      <c r="A315" t="s">
        <v>29</v>
      </c>
      <c r="B315">
        <v>95</v>
      </c>
      <c r="C315" t="s">
        <v>21</v>
      </c>
      <c r="D315" t="s">
        <v>23</v>
      </c>
      <c r="E315" t="s">
        <v>22</v>
      </c>
      <c r="F315">
        <v>0</v>
      </c>
      <c r="G315">
        <v>165.5</v>
      </c>
      <c r="H315">
        <v>84</v>
      </c>
      <c r="I315">
        <v>28.14</v>
      </c>
      <c r="J315">
        <v>286.2</v>
      </c>
      <c r="K315">
        <v>112</v>
      </c>
      <c r="L315">
        <v>24.33</v>
      </c>
      <c r="M315">
        <v>198.9</v>
      </c>
      <c r="N315">
        <v>89</v>
      </c>
      <c r="O315">
        <v>8.9499999999999993</v>
      </c>
      <c r="P315">
        <v>11.5</v>
      </c>
      <c r="Q315">
        <v>2</v>
      </c>
      <c r="R315">
        <v>3.11</v>
      </c>
      <c r="S315">
        <v>1</v>
      </c>
      <c r="T315" t="s">
        <v>23</v>
      </c>
    </row>
    <row r="316" spans="1:20" x14ac:dyDescent="0.2">
      <c r="A316" t="s">
        <v>70</v>
      </c>
      <c r="B316">
        <v>127</v>
      </c>
      <c r="C316" t="s">
        <v>21</v>
      </c>
      <c r="D316" t="s">
        <v>22</v>
      </c>
      <c r="E316" t="s">
        <v>22</v>
      </c>
      <c r="F316">
        <v>0</v>
      </c>
      <c r="G316">
        <v>221</v>
      </c>
      <c r="H316">
        <v>100</v>
      </c>
      <c r="I316">
        <v>37.57</v>
      </c>
      <c r="J316">
        <v>160.69999999999999</v>
      </c>
      <c r="K316">
        <v>113</v>
      </c>
      <c r="L316">
        <v>13.66</v>
      </c>
      <c r="M316">
        <v>233.1</v>
      </c>
      <c r="N316">
        <v>96</v>
      </c>
      <c r="O316">
        <v>10.49</v>
      </c>
      <c r="P316">
        <v>6.8</v>
      </c>
      <c r="Q316">
        <v>4</v>
      </c>
      <c r="R316">
        <v>1.84</v>
      </c>
      <c r="S316">
        <v>2</v>
      </c>
      <c r="T316" t="s">
        <v>22</v>
      </c>
    </row>
    <row r="317" spans="1:20" x14ac:dyDescent="0.2">
      <c r="A317" t="s">
        <v>57</v>
      </c>
      <c r="B317">
        <v>137</v>
      </c>
      <c r="C317" t="s">
        <v>28</v>
      </c>
      <c r="D317" t="s">
        <v>22</v>
      </c>
      <c r="E317" t="s">
        <v>22</v>
      </c>
      <c r="F317">
        <v>0</v>
      </c>
      <c r="G317">
        <v>242.1</v>
      </c>
      <c r="H317">
        <v>118</v>
      </c>
      <c r="I317">
        <v>41.16</v>
      </c>
      <c r="J317">
        <v>191</v>
      </c>
      <c r="K317">
        <v>93</v>
      </c>
      <c r="L317">
        <v>16.239999999999998</v>
      </c>
      <c r="M317">
        <v>218.6</v>
      </c>
      <c r="N317">
        <v>50</v>
      </c>
      <c r="O317">
        <v>9.84</v>
      </c>
      <c r="P317">
        <v>14.7</v>
      </c>
      <c r="Q317">
        <v>2</v>
      </c>
      <c r="R317">
        <v>3.97</v>
      </c>
      <c r="S317">
        <v>3</v>
      </c>
      <c r="T317" t="s">
        <v>22</v>
      </c>
    </row>
    <row r="318" spans="1:20" x14ac:dyDescent="0.2">
      <c r="A318" t="s">
        <v>26</v>
      </c>
      <c r="B318">
        <v>97</v>
      </c>
      <c r="C318" t="s">
        <v>21</v>
      </c>
      <c r="D318" t="s">
        <v>22</v>
      </c>
      <c r="E318" t="s">
        <v>22</v>
      </c>
      <c r="F318">
        <v>0</v>
      </c>
      <c r="G318">
        <v>151.6</v>
      </c>
      <c r="H318">
        <v>107</v>
      </c>
      <c r="I318">
        <v>25.77</v>
      </c>
      <c r="J318">
        <v>155.4</v>
      </c>
      <c r="K318">
        <v>96</v>
      </c>
      <c r="L318">
        <v>13.21</v>
      </c>
      <c r="M318">
        <v>240</v>
      </c>
      <c r="N318">
        <v>112</v>
      </c>
      <c r="O318">
        <v>10.8</v>
      </c>
      <c r="P318">
        <v>14.7</v>
      </c>
      <c r="Q318">
        <v>4</v>
      </c>
      <c r="R318">
        <v>3.97</v>
      </c>
      <c r="S318">
        <v>1</v>
      </c>
      <c r="T318" t="s">
        <v>22</v>
      </c>
    </row>
    <row r="319" spans="1:20" x14ac:dyDescent="0.2">
      <c r="A319" t="s">
        <v>52</v>
      </c>
      <c r="B319">
        <v>149</v>
      </c>
      <c r="C319" t="s">
        <v>21</v>
      </c>
      <c r="D319" t="s">
        <v>23</v>
      </c>
      <c r="E319" t="s">
        <v>22</v>
      </c>
      <c r="F319">
        <v>0</v>
      </c>
      <c r="G319">
        <v>176.2</v>
      </c>
      <c r="H319">
        <v>87</v>
      </c>
      <c r="I319">
        <v>29.95</v>
      </c>
      <c r="J319">
        <v>145</v>
      </c>
      <c r="K319">
        <v>81</v>
      </c>
      <c r="L319">
        <v>12.33</v>
      </c>
      <c r="M319">
        <v>249.5</v>
      </c>
      <c r="N319">
        <v>92</v>
      </c>
      <c r="O319">
        <v>11.23</v>
      </c>
      <c r="P319">
        <v>5.7</v>
      </c>
      <c r="Q319">
        <v>4</v>
      </c>
      <c r="R319">
        <v>1.54</v>
      </c>
      <c r="S319">
        <v>0</v>
      </c>
      <c r="T319" t="s">
        <v>22</v>
      </c>
    </row>
    <row r="320" spans="1:20" x14ac:dyDescent="0.2">
      <c r="A320" t="s">
        <v>32</v>
      </c>
      <c r="B320">
        <v>117</v>
      </c>
      <c r="C320" t="s">
        <v>21</v>
      </c>
      <c r="D320" t="s">
        <v>23</v>
      </c>
      <c r="E320" t="s">
        <v>23</v>
      </c>
      <c r="F320">
        <v>22</v>
      </c>
      <c r="G320">
        <v>196</v>
      </c>
      <c r="H320">
        <v>82</v>
      </c>
      <c r="I320">
        <v>33.32</v>
      </c>
      <c r="J320">
        <v>322.7</v>
      </c>
      <c r="K320">
        <v>82</v>
      </c>
      <c r="L320">
        <v>27.43</v>
      </c>
      <c r="M320">
        <v>225.6</v>
      </c>
      <c r="N320">
        <v>120</v>
      </c>
      <c r="O320">
        <v>10.15</v>
      </c>
      <c r="P320">
        <v>3.7</v>
      </c>
      <c r="Q320">
        <v>5</v>
      </c>
      <c r="R320">
        <v>1</v>
      </c>
      <c r="S320">
        <v>1</v>
      </c>
      <c r="T320" t="s">
        <v>22</v>
      </c>
    </row>
    <row r="321" spans="1:20" x14ac:dyDescent="0.2">
      <c r="A321" t="s">
        <v>20</v>
      </c>
      <c r="B321">
        <v>84</v>
      </c>
      <c r="C321" t="s">
        <v>25</v>
      </c>
      <c r="D321" t="s">
        <v>22</v>
      </c>
      <c r="E321" t="s">
        <v>22</v>
      </c>
      <c r="F321">
        <v>0</v>
      </c>
      <c r="G321">
        <v>159.5</v>
      </c>
      <c r="H321">
        <v>125</v>
      </c>
      <c r="I321">
        <v>27.12</v>
      </c>
      <c r="J321">
        <v>247.1</v>
      </c>
      <c r="K321">
        <v>90</v>
      </c>
      <c r="L321">
        <v>21</v>
      </c>
      <c r="M321">
        <v>187.9</v>
      </c>
      <c r="N321">
        <v>82</v>
      </c>
      <c r="O321">
        <v>8.4600000000000009</v>
      </c>
      <c r="P321">
        <v>7.2</v>
      </c>
      <c r="Q321">
        <v>4</v>
      </c>
      <c r="R321">
        <v>1.94</v>
      </c>
      <c r="S321">
        <v>2</v>
      </c>
      <c r="T321" t="s">
        <v>22</v>
      </c>
    </row>
    <row r="322" spans="1:20" x14ac:dyDescent="0.2">
      <c r="A322" t="s">
        <v>70</v>
      </c>
      <c r="B322">
        <v>137</v>
      </c>
      <c r="C322" t="s">
        <v>21</v>
      </c>
      <c r="D322" t="s">
        <v>22</v>
      </c>
      <c r="E322" t="s">
        <v>22</v>
      </c>
      <c r="F322">
        <v>0</v>
      </c>
      <c r="G322">
        <v>230.2</v>
      </c>
      <c r="H322">
        <v>113</v>
      </c>
      <c r="I322">
        <v>39.130000000000003</v>
      </c>
      <c r="J322">
        <v>220.4</v>
      </c>
      <c r="K322">
        <v>79</v>
      </c>
      <c r="L322">
        <v>18.73</v>
      </c>
      <c r="M322">
        <v>204.7</v>
      </c>
      <c r="N322">
        <v>111</v>
      </c>
      <c r="O322">
        <v>9.2100000000000009</v>
      </c>
      <c r="P322">
        <v>10.7</v>
      </c>
      <c r="Q322">
        <v>7</v>
      </c>
      <c r="R322">
        <v>2.89</v>
      </c>
      <c r="S322">
        <v>4</v>
      </c>
      <c r="T322" t="s">
        <v>22</v>
      </c>
    </row>
    <row r="323" spans="1:20" x14ac:dyDescent="0.2">
      <c r="A323" t="s">
        <v>46</v>
      </c>
      <c r="B323">
        <v>54</v>
      </c>
      <c r="C323" t="s">
        <v>28</v>
      </c>
      <c r="D323" t="s">
        <v>22</v>
      </c>
      <c r="E323" t="s">
        <v>22</v>
      </c>
      <c r="F323">
        <v>0</v>
      </c>
      <c r="G323">
        <v>210.5</v>
      </c>
      <c r="H323">
        <v>102</v>
      </c>
      <c r="I323">
        <v>35.79</v>
      </c>
      <c r="J323">
        <v>204.5</v>
      </c>
      <c r="K323">
        <v>83</v>
      </c>
      <c r="L323">
        <v>17.38</v>
      </c>
      <c r="M323">
        <v>127.8</v>
      </c>
      <c r="N323">
        <v>53</v>
      </c>
      <c r="O323">
        <v>5.75</v>
      </c>
      <c r="P323">
        <v>8.5</v>
      </c>
      <c r="Q323">
        <v>5</v>
      </c>
      <c r="R323">
        <v>2.2999999999999998</v>
      </c>
      <c r="S323">
        <v>1</v>
      </c>
      <c r="T323" t="s">
        <v>22</v>
      </c>
    </row>
    <row r="324" spans="1:20" x14ac:dyDescent="0.2">
      <c r="A324" t="s">
        <v>51</v>
      </c>
      <c r="B324">
        <v>85</v>
      </c>
      <c r="C324" t="s">
        <v>21</v>
      </c>
      <c r="D324" t="s">
        <v>22</v>
      </c>
      <c r="E324" t="s">
        <v>22</v>
      </c>
      <c r="F324">
        <v>0</v>
      </c>
      <c r="G324">
        <v>102</v>
      </c>
      <c r="H324">
        <v>95</v>
      </c>
      <c r="I324">
        <v>17.34</v>
      </c>
      <c r="J324">
        <v>270.2</v>
      </c>
      <c r="K324">
        <v>139</v>
      </c>
      <c r="L324">
        <v>22.97</v>
      </c>
      <c r="M324">
        <v>148.19999999999999</v>
      </c>
      <c r="N324">
        <v>105</v>
      </c>
      <c r="O324">
        <v>6.67</v>
      </c>
      <c r="P324">
        <v>10.7</v>
      </c>
      <c r="Q324">
        <v>3</v>
      </c>
      <c r="R324">
        <v>2.89</v>
      </c>
      <c r="S324">
        <v>1</v>
      </c>
      <c r="T324" t="s">
        <v>22</v>
      </c>
    </row>
    <row r="325" spans="1:20" x14ac:dyDescent="0.2">
      <c r="A325" t="s">
        <v>31</v>
      </c>
      <c r="B325">
        <v>43</v>
      </c>
      <c r="C325" t="s">
        <v>21</v>
      </c>
      <c r="D325" t="s">
        <v>22</v>
      </c>
      <c r="E325" t="s">
        <v>22</v>
      </c>
      <c r="F325">
        <v>0</v>
      </c>
      <c r="G325">
        <v>168.4</v>
      </c>
      <c r="H325">
        <v>125</v>
      </c>
      <c r="I325">
        <v>28.63</v>
      </c>
      <c r="J325">
        <v>243.8</v>
      </c>
      <c r="K325">
        <v>89</v>
      </c>
      <c r="L325">
        <v>20.72</v>
      </c>
      <c r="M325">
        <v>214.7</v>
      </c>
      <c r="N325">
        <v>102</v>
      </c>
      <c r="O325">
        <v>9.66</v>
      </c>
      <c r="P325">
        <v>11.1</v>
      </c>
      <c r="Q325">
        <v>2</v>
      </c>
      <c r="R325">
        <v>3</v>
      </c>
      <c r="S325">
        <v>1</v>
      </c>
      <c r="T325" t="s">
        <v>22</v>
      </c>
    </row>
    <row r="326" spans="1:20" x14ac:dyDescent="0.2">
      <c r="A326" t="s">
        <v>27</v>
      </c>
      <c r="B326">
        <v>35</v>
      </c>
      <c r="C326" t="s">
        <v>21</v>
      </c>
      <c r="D326" t="s">
        <v>22</v>
      </c>
      <c r="E326" t="s">
        <v>22</v>
      </c>
      <c r="F326">
        <v>0</v>
      </c>
      <c r="G326">
        <v>105.6</v>
      </c>
      <c r="H326">
        <v>129</v>
      </c>
      <c r="I326">
        <v>17.95</v>
      </c>
      <c r="J326">
        <v>258.2</v>
      </c>
      <c r="K326">
        <v>129</v>
      </c>
      <c r="L326">
        <v>21.95</v>
      </c>
      <c r="M326">
        <v>213.1</v>
      </c>
      <c r="N326">
        <v>77</v>
      </c>
      <c r="O326">
        <v>9.59</v>
      </c>
      <c r="P326">
        <v>8.6999999999999993</v>
      </c>
      <c r="Q326">
        <v>3</v>
      </c>
      <c r="R326">
        <v>2.35</v>
      </c>
      <c r="S326">
        <v>0</v>
      </c>
      <c r="T326" t="s">
        <v>22</v>
      </c>
    </row>
    <row r="327" spans="1:20" x14ac:dyDescent="0.2">
      <c r="A327" t="s">
        <v>49</v>
      </c>
      <c r="B327">
        <v>98</v>
      </c>
      <c r="C327" t="s">
        <v>21</v>
      </c>
      <c r="D327" t="s">
        <v>22</v>
      </c>
      <c r="E327" t="s">
        <v>22</v>
      </c>
      <c r="F327">
        <v>0</v>
      </c>
      <c r="G327">
        <v>206.5</v>
      </c>
      <c r="H327">
        <v>92</v>
      </c>
      <c r="I327">
        <v>35.11</v>
      </c>
      <c r="J327">
        <v>176.2</v>
      </c>
      <c r="K327">
        <v>152</v>
      </c>
      <c r="L327">
        <v>14.98</v>
      </c>
      <c r="M327">
        <v>232.8</v>
      </c>
      <c r="N327">
        <v>115</v>
      </c>
      <c r="O327">
        <v>10.48</v>
      </c>
      <c r="P327">
        <v>12.4</v>
      </c>
      <c r="Q327">
        <v>5</v>
      </c>
      <c r="R327">
        <v>3.35</v>
      </c>
      <c r="S327">
        <v>5</v>
      </c>
      <c r="T327" t="s">
        <v>22</v>
      </c>
    </row>
    <row r="328" spans="1:20" x14ac:dyDescent="0.2">
      <c r="A328" t="s">
        <v>73</v>
      </c>
      <c r="B328">
        <v>112</v>
      </c>
      <c r="C328" t="s">
        <v>28</v>
      </c>
      <c r="D328" t="s">
        <v>22</v>
      </c>
      <c r="E328" t="s">
        <v>22</v>
      </c>
      <c r="F328">
        <v>0</v>
      </c>
      <c r="G328">
        <v>217.1</v>
      </c>
      <c r="H328">
        <v>76</v>
      </c>
      <c r="I328">
        <v>36.909999999999997</v>
      </c>
      <c r="J328">
        <v>205.2</v>
      </c>
      <c r="K328">
        <v>100</v>
      </c>
      <c r="L328">
        <v>17.440000000000001</v>
      </c>
      <c r="M328">
        <v>185.7</v>
      </c>
      <c r="N328">
        <v>91</v>
      </c>
      <c r="O328">
        <v>8.36</v>
      </c>
      <c r="P328">
        <v>9.4</v>
      </c>
      <c r="Q328">
        <v>3</v>
      </c>
      <c r="R328">
        <v>2.54</v>
      </c>
      <c r="S328">
        <v>2</v>
      </c>
      <c r="T328" t="s">
        <v>22</v>
      </c>
    </row>
    <row r="329" spans="1:20" x14ac:dyDescent="0.2">
      <c r="A329" t="s">
        <v>51</v>
      </c>
      <c r="B329">
        <v>16</v>
      </c>
      <c r="C329" t="s">
        <v>28</v>
      </c>
      <c r="D329" t="s">
        <v>22</v>
      </c>
      <c r="E329" t="s">
        <v>22</v>
      </c>
      <c r="F329">
        <v>0</v>
      </c>
      <c r="G329">
        <v>229.6</v>
      </c>
      <c r="H329">
        <v>78</v>
      </c>
      <c r="I329">
        <v>39.03</v>
      </c>
      <c r="J329">
        <v>205.7</v>
      </c>
      <c r="K329">
        <v>108</v>
      </c>
      <c r="L329">
        <v>17.48</v>
      </c>
      <c r="M329">
        <v>166.2</v>
      </c>
      <c r="N329">
        <v>91</v>
      </c>
      <c r="O329">
        <v>7.48</v>
      </c>
      <c r="P329">
        <v>10.8</v>
      </c>
      <c r="Q329">
        <v>2</v>
      </c>
      <c r="R329">
        <v>2.92</v>
      </c>
      <c r="S329">
        <v>0</v>
      </c>
      <c r="T329" t="s">
        <v>23</v>
      </c>
    </row>
    <row r="330" spans="1:20" x14ac:dyDescent="0.2">
      <c r="A330" t="s">
        <v>71</v>
      </c>
      <c r="B330">
        <v>98</v>
      </c>
      <c r="C330" t="s">
        <v>21</v>
      </c>
      <c r="D330" t="s">
        <v>22</v>
      </c>
      <c r="E330" t="s">
        <v>23</v>
      </c>
      <c r="F330">
        <v>22</v>
      </c>
      <c r="G330">
        <v>278.3</v>
      </c>
      <c r="H330">
        <v>89</v>
      </c>
      <c r="I330">
        <v>47.31</v>
      </c>
      <c r="J330">
        <v>93.4</v>
      </c>
      <c r="K330">
        <v>143</v>
      </c>
      <c r="L330">
        <v>7.94</v>
      </c>
      <c r="M330">
        <v>107.6</v>
      </c>
      <c r="N330">
        <v>42</v>
      </c>
      <c r="O330">
        <v>4.84</v>
      </c>
      <c r="P330">
        <v>9.6999999999999993</v>
      </c>
      <c r="Q330">
        <v>5</v>
      </c>
      <c r="R330">
        <v>2.62</v>
      </c>
      <c r="S330">
        <v>0</v>
      </c>
      <c r="T330" t="s">
        <v>22</v>
      </c>
    </row>
    <row r="331" spans="1:20" x14ac:dyDescent="0.2">
      <c r="A331" t="s">
        <v>72</v>
      </c>
      <c r="B331">
        <v>84</v>
      </c>
      <c r="C331" t="s">
        <v>28</v>
      </c>
      <c r="D331" t="s">
        <v>22</v>
      </c>
      <c r="E331" t="s">
        <v>22</v>
      </c>
      <c r="F331">
        <v>0</v>
      </c>
      <c r="G331">
        <v>181.5</v>
      </c>
      <c r="H331">
        <v>129</v>
      </c>
      <c r="I331">
        <v>30.86</v>
      </c>
      <c r="J331">
        <v>130.69999999999999</v>
      </c>
      <c r="K331">
        <v>112</v>
      </c>
      <c r="L331">
        <v>11.11</v>
      </c>
      <c r="M331">
        <v>186.5</v>
      </c>
      <c r="N331">
        <v>118</v>
      </c>
      <c r="O331">
        <v>8.39</v>
      </c>
      <c r="P331">
        <v>8.5</v>
      </c>
      <c r="Q331">
        <v>4</v>
      </c>
      <c r="R331">
        <v>2.2999999999999998</v>
      </c>
      <c r="S331">
        <v>1</v>
      </c>
      <c r="T331" t="s">
        <v>22</v>
      </c>
    </row>
    <row r="332" spans="1:20" x14ac:dyDescent="0.2">
      <c r="A332" t="s">
        <v>63</v>
      </c>
      <c r="B332">
        <v>66</v>
      </c>
      <c r="C332" t="s">
        <v>21</v>
      </c>
      <c r="D332" t="s">
        <v>22</v>
      </c>
      <c r="E332" t="s">
        <v>22</v>
      </c>
      <c r="F332">
        <v>0</v>
      </c>
      <c r="G332">
        <v>167.3</v>
      </c>
      <c r="H332">
        <v>91</v>
      </c>
      <c r="I332">
        <v>28.44</v>
      </c>
      <c r="J332">
        <v>230</v>
      </c>
      <c r="K332">
        <v>68</v>
      </c>
      <c r="L332">
        <v>19.55</v>
      </c>
      <c r="M332">
        <v>191.7</v>
      </c>
      <c r="N332">
        <v>118</v>
      </c>
      <c r="O332">
        <v>8.6300000000000008</v>
      </c>
      <c r="P332">
        <v>10.6</v>
      </c>
      <c r="Q332">
        <v>5</v>
      </c>
      <c r="R332">
        <v>2.86</v>
      </c>
      <c r="S332">
        <v>1</v>
      </c>
      <c r="T332" t="s">
        <v>23</v>
      </c>
    </row>
    <row r="333" spans="1:20" x14ac:dyDescent="0.2">
      <c r="A333" t="s">
        <v>37</v>
      </c>
      <c r="B333">
        <v>74</v>
      </c>
      <c r="C333" t="s">
        <v>21</v>
      </c>
      <c r="D333" t="s">
        <v>22</v>
      </c>
      <c r="E333" t="s">
        <v>22</v>
      </c>
      <c r="F333">
        <v>0</v>
      </c>
      <c r="G333">
        <v>221.1</v>
      </c>
      <c r="H333">
        <v>124</v>
      </c>
      <c r="I333">
        <v>37.590000000000003</v>
      </c>
      <c r="J333">
        <v>110.8</v>
      </c>
      <c r="K333">
        <v>94</v>
      </c>
      <c r="L333">
        <v>9.42</v>
      </c>
      <c r="M333">
        <v>240.1</v>
      </c>
      <c r="N333">
        <v>112</v>
      </c>
      <c r="O333">
        <v>10.8</v>
      </c>
      <c r="P333">
        <v>10.6</v>
      </c>
      <c r="Q333">
        <v>3</v>
      </c>
      <c r="R333">
        <v>2.86</v>
      </c>
      <c r="S333">
        <v>0</v>
      </c>
      <c r="T333" t="s">
        <v>22</v>
      </c>
    </row>
    <row r="334" spans="1:20" x14ac:dyDescent="0.2">
      <c r="A334" t="s">
        <v>55</v>
      </c>
      <c r="B334">
        <v>96</v>
      </c>
      <c r="C334" t="s">
        <v>25</v>
      </c>
      <c r="D334" t="s">
        <v>22</v>
      </c>
      <c r="E334" t="s">
        <v>23</v>
      </c>
      <c r="F334">
        <v>26</v>
      </c>
      <c r="G334">
        <v>145.80000000000001</v>
      </c>
      <c r="H334">
        <v>108</v>
      </c>
      <c r="I334">
        <v>24.79</v>
      </c>
      <c r="J334">
        <v>192.2</v>
      </c>
      <c r="K334">
        <v>89</v>
      </c>
      <c r="L334">
        <v>16.34</v>
      </c>
      <c r="M334">
        <v>165.1</v>
      </c>
      <c r="N334">
        <v>96</v>
      </c>
      <c r="O334">
        <v>7.43</v>
      </c>
      <c r="P334">
        <v>9.9</v>
      </c>
      <c r="Q334">
        <v>2</v>
      </c>
      <c r="R334">
        <v>2.67</v>
      </c>
      <c r="S334">
        <v>1</v>
      </c>
      <c r="T334" t="s">
        <v>22</v>
      </c>
    </row>
    <row r="335" spans="1:20" x14ac:dyDescent="0.2">
      <c r="A335" t="s">
        <v>65</v>
      </c>
      <c r="B335">
        <v>119</v>
      </c>
      <c r="C335" t="s">
        <v>28</v>
      </c>
      <c r="D335" t="s">
        <v>22</v>
      </c>
      <c r="E335" t="s">
        <v>22</v>
      </c>
      <c r="F335">
        <v>0</v>
      </c>
      <c r="G335">
        <v>222.8</v>
      </c>
      <c r="H335">
        <v>122</v>
      </c>
      <c r="I335">
        <v>37.880000000000003</v>
      </c>
      <c r="J335">
        <v>163.19999999999999</v>
      </c>
      <c r="K335">
        <v>107</v>
      </c>
      <c r="L335">
        <v>13.87</v>
      </c>
      <c r="M335">
        <v>160.6</v>
      </c>
      <c r="N335">
        <v>112</v>
      </c>
      <c r="O335">
        <v>7.23</v>
      </c>
      <c r="P335">
        <v>11.2</v>
      </c>
      <c r="Q335">
        <v>6</v>
      </c>
      <c r="R335">
        <v>3.02</v>
      </c>
      <c r="S335">
        <v>1</v>
      </c>
      <c r="T335" t="s">
        <v>22</v>
      </c>
    </row>
    <row r="336" spans="1:20" x14ac:dyDescent="0.2">
      <c r="A336" t="s">
        <v>51</v>
      </c>
      <c r="B336">
        <v>92</v>
      </c>
      <c r="C336" t="s">
        <v>21</v>
      </c>
      <c r="D336" t="s">
        <v>23</v>
      </c>
      <c r="E336" t="s">
        <v>22</v>
      </c>
      <c r="F336">
        <v>0</v>
      </c>
      <c r="G336">
        <v>264.3</v>
      </c>
      <c r="H336">
        <v>91</v>
      </c>
      <c r="I336">
        <v>44.93</v>
      </c>
      <c r="J336">
        <v>160.9</v>
      </c>
      <c r="K336">
        <v>115</v>
      </c>
      <c r="L336">
        <v>13.68</v>
      </c>
      <c r="M336">
        <v>198.6</v>
      </c>
      <c r="N336">
        <v>73</v>
      </c>
      <c r="O336">
        <v>8.94</v>
      </c>
      <c r="P336">
        <v>9.3000000000000007</v>
      </c>
      <c r="Q336">
        <v>5</v>
      </c>
      <c r="R336">
        <v>2.5099999999999998</v>
      </c>
      <c r="S336">
        <v>0</v>
      </c>
      <c r="T336" t="s">
        <v>22</v>
      </c>
    </row>
    <row r="337" spans="1:20" x14ac:dyDescent="0.2">
      <c r="A337" t="s">
        <v>72</v>
      </c>
      <c r="B337">
        <v>21</v>
      </c>
      <c r="C337" t="s">
        <v>21</v>
      </c>
      <c r="D337" t="s">
        <v>22</v>
      </c>
      <c r="E337" t="s">
        <v>22</v>
      </c>
      <c r="F337">
        <v>0</v>
      </c>
      <c r="G337">
        <v>146</v>
      </c>
      <c r="H337">
        <v>78</v>
      </c>
      <c r="I337">
        <v>24.82</v>
      </c>
      <c r="J337">
        <v>109.7</v>
      </c>
      <c r="K337">
        <v>79</v>
      </c>
      <c r="L337">
        <v>9.32</v>
      </c>
      <c r="M337">
        <v>247.4</v>
      </c>
      <c r="N337">
        <v>108</v>
      </c>
      <c r="O337">
        <v>11.13</v>
      </c>
      <c r="P337">
        <v>6.8</v>
      </c>
      <c r="Q337">
        <v>7</v>
      </c>
      <c r="R337">
        <v>1.84</v>
      </c>
      <c r="S337">
        <v>0</v>
      </c>
      <c r="T337" t="s">
        <v>22</v>
      </c>
    </row>
    <row r="338" spans="1:20" x14ac:dyDescent="0.2">
      <c r="A338" t="s">
        <v>54</v>
      </c>
      <c r="B338">
        <v>122</v>
      </c>
      <c r="C338" t="s">
        <v>28</v>
      </c>
      <c r="D338" t="s">
        <v>22</v>
      </c>
      <c r="E338" t="s">
        <v>22</v>
      </c>
      <c r="F338">
        <v>0</v>
      </c>
      <c r="G338">
        <v>157.1</v>
      </c>
      <c r="H338">
        <v>134</v>
      </c>
      <c r="I338">
        <v>26.71</v>
      </c>
      <c r="J338">
        <v>184.9</v>
      </c>
      <c r="K338">
        <v>122</v>
      </c>
      <c r="L338">
        <v>15.72</v>
      </c>
      <c r="M338">
        <v>197.2</v>
      </c>
      <c r="N338">
        <v>59</v>
      </c>
      <c r="O338">
        <v>8.8699999999999992</v>
      </c>
      <c r="P338">
        <v>8.5</v>
      </c>
      <c r="Q338">
        <v>5</v>
      </c>
      <c r="R338">
        <v>2.2999999999999998</v>
      </c>
      <c r="S338">
        <v>4</v>
      </c>
      <c r="T338" t="s">
        <v>23</v>
      </c>
    </row>
    <row r="339" spans="1:20" x14ac:dyDescent="0.2">
      <c r="A339" t="s">
        <v>33</v>
      </c>
      <c r="B339">
        <v>133</v>
      </c>
      <c r="C339" t="s">
        <v>28</v>
      </c>
      <c r="D339" t="s">
        <v>23</v>
      </c>
      <c r="E339" t="s">
        <v>22</v>
      </c>
      <c r="F339">
        <v>0</v>
      </c>
      <c r="G339">
        <v>127.3</v>
      </c>
      <c r="H339">
        <v>108</v>
      </c>
      <c r="I339">
        <v>21.64</v>
      </c>
      <c r="J339">
        <v>251.3</v>
      </c>
      <c r="K339">
        <v>81</v>
      </c>
      <c r="L339">
        <v>21.36</v>
      </c>
      <c r="M339">
        <v>135</v>
      </c>
      <c r="N339">
        <v>88</v>
      </c>
      <c r="O339">
        <v>6.08</v>
      </c>
      <c r="P339">
        <v>10.3</v>
      </c>
      <c r="Q339">
        <v>3</v>
      </c>
      <c r="R339">
        <v>2.78</v>
      </c>
      <c r="S339">
        <v>1</v>
      </c>
      <c r="T339" t="s">
        <v>22</v>
      </c>
    </row>
    <row r="340" spans="1:20" x14ac:dyDescent="0.2">
      <c r="A340" t="s">
        <v>39</v>
      </c>
      <c r="B340">
        <v>145</v>
      </c>
      <c r="C340" t="s">
        <v>21</v>
      </c>
      <c r="D340" t="s">
        <v>22</v>
      </c>
      <c r="E340" t="s">
        <v>22</v>
      </c>
      <c r="F340">
        <v>0</v>
      </c>
      <c r="G340">
        <v>187.9</v>
      </c>
      <c r="H340">
        <v>110</v>
      </c>
      <c r="I340">
        <v>31.94</v>
      </c>
      <c r="J340">
        <v>197</v>
      </c>
      <c r="K340">
        <v>117</v>
      </c>
      <c r="L340">
        <v>16.75</v>
      </c>
      <c r="M340">
        <v>167</v>
      </c>
      <c r="N340">
        <v>108</v>
      </c>
      <c r="O340">
        <v>7.52</v>
      </c>
      <c r="P340">
        <v>4.8</v>
      </c>
      <c r="Q340">
        <v>4</v>
      </c>
      <c r="R340">
        <v>1.3</v>
      </c>
      <c r="S340">
        <v>2</v>
      </c>
      <c r="T340" t="s">
        <v>22</v>
      </c>
    </row>
    <row r="341" spans="1:20" x14ac:dyDescent="0.2">
      <c r="A341" t="s">
        <v>52</v>
      </c>
      <c r="B341">
        <v>25</v>
      </c>
      <c r="C341" t="s">
        <v>25</v>
      </c>
      <c r="D341" t="s">
        <v>22</v>
      </c>
      <c r="E341" t="s">
        <v>22</v>
      </c>
      <c r="F341">
        <v>0</v>
      </c>
      <c r="G341">
        <v>178.8</v>
      </c>
      <c r="H341">
        <v>90</v>
      </c>
      <c r="I341">
        <v>30.4</v>
      </c>
      <c r="J341">
        <v>141.19999999999999</v>
      </c>
      <c r="K341">
        <v>72</v>
      </c>
      <c r="L341">
        <v>12</v>
      </c>
      <c r="M341">
        <v>203</v>
      </c>
      <c r="N341">
        <v>99</v>
      </c>
      <c r="O341">
        <v>9.14</v>
      </c>
      <c r="P341">
        <v>8.4</v>
      </c>
      <c r="Q341">
        <v>5</v>
      </c>
      <c r="R341">
        <v>2.27</v>
      </c>
      <c r="S341">
        <v>2</v>
      </c>
      <c r="T341" t="s">
        <v>22</v>
      </c>
    </row>
    <row r="342" spans="1:20" x14ac:dyDescent="0.2">
      <c r="A342" t="s">
        <v>62</v>
      </c>
      <c r="B342">
        <v>64</v>
      </c>
      <c r="C342" t="s">
        <v>21</v>
      </c>
      <c r="D342" t="s">
        <v>22</v>
      </c>
      <c r="E342" t="s">
        <v>22</v>
      </c>
      <c r="F342">
        <v>0</v>
      </c>
      <c r="G342">
        <v>97.2</v>
      </c>
      <c r="H342">
        <v>80</v>
      </c>
      <c r="I342">
        <v>16.52</v>
      </c>
      <c r="J342">
        <v>186.2</v>
      </c>
      <c r="K342">
        <v>90</v>
      </c>
      <c r="L342">
        <v>15.83</v>
      </c>
      <c r="M342">
        <v>189</v>
      </c>
      <c r="N342">
        <v>92</v>
      </c>
      <c r="O342">
        <v>8.5</v>
      </c>
      <c r="P342">
        <v>10.4</v>
      </c>
      <c r="Q342">
        <v>6</v>
      </c>
      <c r="R342">
        <v>2.81</v>
      </c>
      <c r="S342">
        <v>2</v>
      </c>
      <c r="T342" t="s">
        <v>22</v>
      </c>
    </row>
    <row r="343" spans="1:20" x14ac:dyDescent="0.2">
      <c r="A343" t="s">
        <v>69</v>
      </c>
      <c r="B343">
        <v>85</v>
      </c>
      <c r="C343" t="s">
        <v>21</v>
      </c>
      <c r="D343" t="s">
        <v>22</v>
      </c>
      <c r="E343" t="s">
        <v>22</v>
      </c>
      <c r="F343">
        <v>0</v>
      </c>
      <c r="G343">
        <v>259.8</v>
      </c>
      <c r="H343">
        <v>85</v>
      </c>
      <c r="I343">
        <v>44.17</v>
      </c>
      <c r="J343">
        <v>242.3</v>
      </c>
      <c r="K343">
        <v>117</v>
      </c>
      <c r="L343">
        <v>20.6</v>
      </c>
      <c r="M343">
        <v>168.8</v>
      </c>
      <c r="N343">
        <v>72</v>
      </c>
      <c r="O343">
        <v>7.6</v>
      </c>
      <c r="P343">
        <v>5.4</v>
      </c>
      <c r="Q343">
        <v>1</v>
      </c>
      <c r="R343">
        <v>1.46</v>
      </c>
      <c r="S343">
        <v>0</v>
      </c>
      <c r="T343" t="s">
        <v>22</v>
      </c>
    </row>
    <row r="344" spans="1:20" x14ac:dyDescent="0.2">
      <c r="A344" t="s">
        <v>52</v>
      </c>
      <c r="B344">
        <v>76</v>
      </c>
      <c r="C344" t="s">
        <v>21</v>
      </c>
      <c r="D344" t="s">
        <v>22</v>
      </c>
      <c r="E344" t="s">
        <v>22</v>
      </c>
      <c r="F344">
        <v>0</v>
      </c>
      <c r="G344">
        <v>169.5</v>
      </c>
      <c r="H344">
        <v>77</v>
      </c>
      <c r="I344">
        <v>28.82</v>
      </c>
      <c r="J344">
        <v>124</v>
      </c>
      <c r="K344">
        <v>87</v>
      </c>
      <c r="L344">
        <v>10.54</v>
      </c>
      <c r="M344">
        <v>219.4</v>
      </c>
      <c r="N344">
        <v>92</v>
      </c>
      <c r="O344">
        <v>9.8699999999999992</v>
      </c>
      <c r="P344">
        <v>10</v>
      </c>
      <c r="Q344">
        <v>3</v>
      </c>
      <c r="R344">
        <v>2.7</v>
      </c>
      <c r="S344">
        <v>0</v>
      </c>
      <c r="T344" t="s">
        <v>22</v>
      </c>
    </row>
    <row r="345" spans="1:20" x14ac:dyDescent="0.2">
      <c r="A345" t="s">
        <v>54</v>
      </c>
      <c r="B345">
        <v>224</v>
      </c>
      <c r="C345" t="s">
        <v>28</v>
      </c>
      <c r="D345" t="s">
        <v>23</v>
      </c>
      <c r="E345" t="s">
        <v>22</v>
      </c>
      <c r="F345">
        <v>0</v>
      </c>
      <c r="G345">
        <v>171.5</v>
      </c>
      <c r="H345">
        <v>99</v>
      </c>
      <c r="I345">
        <v>29.16</v>
      </c>
      <c r="J345">
        <v>160</v>
      </c>
      <c r="K345">
        <v>103</v>
      </c>
      <c r="L345">
        <v>13.6</v>
      </c>
      <c r="M345">
        <v>212.4</v>
      </c>
      <c r="N345">
        <v>102</v>
      </c>
      <c r="O345">
        <v>9.56</v>
      </c>
      <c r="P345">
        <v>5</v>
      </c>
      <c r="Q345">
        <v>2</v>
      </c>
      <c r="R345">
        <v>1.35</v>
      </c>
      <c r="S345">
        <v>1</v>
      </c>
      <c r="T345" t="s">
        <v>23</v>
      </c>
    </row>
    <row r="346" spans="1:20" x14ac:dyDescent="0.2">
      <c r="A346" t="s">
        <v>42</v>
      </c>
      <c r="B346">
        <v>117</v>
      </c>
      <c r="C346" t="s">
        <v>25</v>
      </c>
      <c r="D346" t="s">
        <v>22</v>
      </c>
      <c r="E346" t="s">
        <v>22</v>
      </c>
      <c r="F346">
        <v>0</v>
      </c>
      <c r="G346">
        <v>239.9</v>
      </c>
      <c r="H346">
        <v>84</v>
      </c>
      <c r="I346">
        <v>40.78</v>
      </c>
      <c r="J346">
        <v>174.8</v>
      </c>
      <c r="K346">
        <v>106</v>
      </c>
      <c r="L346">
        <v>14.86</v>
      </c>
      <c r="M346">
        <v>209.5</v>
      </c>
      <c r="N346">
        <v>93</v>
      </c>
      <c r="O346">
        <v>9.43</v>
      </c>
      <c r="P346">
        <v>9.8000000000000007</v>
      </c>
      <c r="Q346">
        <v>2</v>
      </c>
      <c r="R346">
        <v>2.65</v>
      </c>
      <c r="S346">
        <v>0</v>
      </c>
      <c r="T346" t="s">
        <v>22</v>
      </c>
    </row>
    <row r="347" spans="1:20" x14ac:dyDescent="0.2">
      <c r="A347" t="s">
        <v>57</v>
      </c>
      <c r="B347">
        <v>128</v>
      </c>
      <c r="C347" t="s">
        <v>25</v>
      </c>
      <c r="D347" t="s">
        <v>22</v>
      </c>
      <c r="E347" t="s">
        <v>23</v>
      </c>
      <c r="F347">
        <v>34</v>
      </c>
      <c r="G347">
        <v>142.30000000000001</v>
      </c>
      <c r="H347">
        <v>73</v>
      </c>
      <c r="I347">
        <v>24.19</v>
      </c>
      <c r="J347">
        <v>194.8</v>
      </c>
      <c r="K347">
        <v>79</v>
      </c>
      <c r="L347">
        <v>16.559999999999999</v>
      </c>
      <c r="M347">
        <v>239.3</v>
      </c>
      <c r="N347">
        <v>81</v>
      </c>
      <c r="O347">
        <v>10.77</v>
      </c>
      <c r="P347">
        <v>16</v>
      </c>
      <c r="Q347">
        <v>6</v>
      </c>
      <c r="R347">
        <v>4.32</v>
      </c>
      <c r="S347">
        <v>1</v>
      </c>
      <c r="T347" t="s">
        <v>22</v>
      </c>
    </row>
    <row r="348" spans="1:20" x14ac:dyDescent="0.2">
      <c r="A348" t="s">
        <v>62</v>
      </c>
      <c r="B348">
        <v>115</v>
      </c>
      <c r="C348" t="s">
        <v>21</v>
      </c>
      <c r="D348" t="s">
        <v>22</v>
      </c>
      <c r="E348" t="s">
        <v>22</v>
      </c>
      <c r="F348">
        <v>0</v>
      </c>
      <c r="G348">
        <v>184.1</v>
      </c>
      <c r="H348">
        <v>98</v>
      </c>
      <c r="I348">
        <v>31.3</v>
      </c>
      <c r="J348">
        <v>327</v>
      </c>
      <c r="K348">
        <v>73</v>
      </c>
      <c r="L348">
        <v>27.8</v>
      </c>
      <c r="M348">
        <v>212.5</v>
      </c>
      <c r="N348">
        <v>106</v>
      </c>
      <c r="O348">
        <v>9.56</v>
      </c>
      <c r="P348">
        <v>7.5</v>
      </c>
      <c r="Q348">
        <v>6</v>
      </c>
      <c r="R348">
        <v>2.0299999999999998</v>
      </c>
      <c r="S348">
        <v>2</v>
      </c>
      <c r="T348" t="s">
        <v>22</v>
      </c>
    </row>
    <row r="349" spans="1:20" x14ac:dyDescent="0.2">
      <c r="A349" t="s">
        <v>61</v>
      </c>
      <c r="B349">
        <v>141</v>
      </c>
      <c r="C349" t="s">
        <v>21</v>
      </c>
      <c r="D349" t="s">
        <v>22</v>
      </c>
      <c r="E349" t="s">
        <v>23</v>
      </c>
      <c r="F349">
        <v>28</v>
      </c>
      <c r="G349">
        <v>206.9</v>
      </c>
      <c r="H349">
        <v>126</v>
      </c>
      <c r="I349">
        <v>35.17</v>
      </c>
      <c r="J349">
        <v>264.39999999999998</v>
      </c>
      <c r="K349">
        <v>126</v>
      </c>
      <c r="L349">
        <v>22.47</v>
      </c>
      <c r="M349">
        <v>171.8</v>
      </c>
      <c r="N349">
        <v>124</v>
      </c>
      <c r="O349">
        <v>7.73</v>
      </c>
      <c r="P349">
        <v>9.3000000000000007</v>
      </c>
      <c r="Q349">
        <v>11</v>
      </c>
      <c r="R349">
        <v>2.5099999999999998</v>
      </c>
      <c r="S349">
        <v>2</v>
      </c>
      <c r="T349" t="s">
        <v>22</v>
      </c>
    </row>
    <row r="350" spans="1:20" x14ac:dyDescent="0.2">
      <c r="A350" t="s">
        <v>60</v>
      </c>
      <c r="B350">
        <v>51</v>
      </c>
      <c r="C350" t="s">
        <v>28</v>
      </c>
      <c r="D350" t="s">
        <v>22</v>
      </c>
      <c r="E350" t="s">
        <v>22</v>
      </c>
      <c r="F350">
        <v>0</v>
      </c>
      <c r="G350">
        <v>259.89999999999998</v>
      </c>
      <c r="H350">
        <v>114</v>
      </c>
      <c r="I350">
        <v>44.18</v>
      </c>
      <c r="J350">
        <v>176.2</v>
      </c>
      <c r="K350">
        <v>94</v>
      </c>
      <c r="L350">
        <v>14.98</v>
      </c>
      <c r="M350">
        <v>77.2</v>
      </c>
      <c r="N350">
        <v>112</v>
      </c>
      <c r="O350">
        <v>3.47</v>
      </c>
      <c r="P350">
        <v>15.3</v>
      </c>
      <c r="Q350">
        <v>1</v>
      </c>
      <c r="R350">
        <v>4.13</v>
      </c>
      <c r="S350">
        <v>1</v>
      </c>
      <c r="T350" t="s">
        <v>22</v>
      </c>
    </row>
    <row r="351" spans="1:20" x14ac:dyDescent="0.2">
      <c r="A351" t="s">
        <v>24</v>
      </c>
      <c r="B351">
        <v>100</v>
      </c>
      <c r="C351" t="s">
        <v>21</v>
      </c>
      <c r="D351" t="s">
        <v>22</v>
      </c>
      <c r="E351" t="s">
        <v>22</v>
      </c>
      <c r="F351">
        <v>0</v>
      </c>
      <c r="G351">
        <v>203.8</v>
      </c>
      <c r="H351">
        <v>122</v>
      </c>
      <c r="I351">
        <v>34.65</v>
      </c>
      <c r="J351">
        <v>283.10000000000002</v>
      </c>
      <c r="K351">
        <v>76</v>
      </c>
      <c r="L351">
        <v>24.06</v>
      </c>
      <c r="M351">
        <v>197.3</v>
      </c>
      <c r="N351">
        <v>83</v>
      </c>
      <c r="O351">
        <v>8.8800000000000008</v>
      </c>
      <c r="P351">
        <v>12.5</v>
      </c>
      <c r="Q351">
        <v>3</v>
      </c>
      <c r="R351">
        <v>3.38</v>
      </c>
      <c r="S351">
        <v>0</v>
      </c>
      <c r="T351" t="s">
        <v>22</v>
      </c>
    </row>
    <row r="352" spans="1:20" x14ac:dyDescent="0.2">
      <c r="A352" t="s">
        <v>32</v>
      </c>
      <c r="B352">
        <v>96</v>
      </c>
      <c r="C352" t="s">
        <v>21</v>
      </c>
      <c r="D352" t="s">
        <v>22</v>
      </c>
      <c r="E352" t="s">
        <v>23</v>
      </c>
      <c r="F352">
        <v>45</v>
      </c>
      <c r="G352">
        <v>248.8</v>
      </c>
      <c r="H352">
        <v>124</v>
      </c>
      <c r="I352">
        <v>42.3</v>
      </c>
      <c r="J352">
        <v>140.30000000000001</v>
      </c>
      <c r="K352">
        <v>77</v>
      </c>
      <c r="L352">
        <v>11.93</v>
      </c>
      <c r="M352">
        <v>263.60000000000002</v>
      </c>
      <c r="N352">
        <v>102</v>
      </c>
      <c r="O352">
        <v>11.86</v>
      </c>
      <c r="P352">
        <v>10.3</v>
      </c>
      <c r="Q352">
        <v>2</v>
      </c>
      <c r="R352">
        <v>2.78</v>
      </c>
      <c r="S352">
        <v>3</v>
      </c>
      <c r="T352" t="s">
        <v>22</v>
      </c>
    </row>
    <row r="353" spans="1:20" x14ac:dyDescent="0.2">
      <c r="A353" t="s">
        <v>63</v>
      </c>
      <c r="B353">
        <v>112</v>
      </c>
      <c r="C353" t="s">
        <v>21</v>
      </c>
      <c r="D353" t="s">
        <v>22</v>
      </c>
      <c r="E353" t="s">
        <v>23</v>
      </c>
      <c r="F353">
        <v>16</v>
      </c>
      <c r="G353">
        <v>221.6</v>
      </c>
      <c r="H353">
        <v>110</v>
      </c>
      <c r="I353">
        <v>37.67</v>
      </c>
      <c r="J353">
        <v>130.19999999999999</v>
      </c>
      <c r="K353">
        <v>123</v>
      </c>
      <c r="L353">
        <v>11.07</v>
      </c>
      <c r="M353">
        <v>200</v>
      </c>
      <c r="N353">
        <v>108</v>
      </c>
      <c r="O353">
        <v>9</v>
      </c>
      <c r="P353">
        <v>11.3</v>
      </c>
      <c r="Q353">
        <v>3</v>
      </c>
      <c r="R353">
        <v>3.05</v>
      </c>
      <c r="S353">
        <v>1</v>
      </c>
      <c r="T353" t="s">
        <v>22</v>
      </c>
    </row>
    <row r="354" spans="1:20" x14ac:dyDescent="0.2">
      <c r="A354" t="s">
        <v>27</v>
      </c>
      <c r="B354">
        <v>129</v>
      </c>
      <c r="C354" t="s">
        <v>28</v>
      </c>
      <c r="D354" t="s">
        <v>23</v>
      </c>
      <c r="E354" t="s">
        <v>22</v>
      </c>
      <c r="F354">
        <v>0</v>
      </c>
      <c r="G354">
        <v>192.9</v>
      </c>
      <c r="H354">
        <v>131</v>
      </c>
      <c r="I354">
        <v>32.79</v>
      </c>
      <c r="J354">
        <v>185.5</v>
      </c>
      <c r="K354">
        <v>101</v>
      </c>
      <c r="L354">
        <v>15.77</v>
      </c>
      <c r="M354">
        <v>205.2</v>
      </c>
      <c r="N354">
        <v>130</v>
      </c>
      <c r="O354">
        <v>9.23</v>
      </c>
      <c r="P354">
        <v>10.9</v>
      </c>
      <c r="Q354">
        <v>4</v>
      </c>
      <c r="R354">
        <v>2.94</v>
      </c>
      <c r="S354">
        <v>1</v>
      </c>
      <c r="T354" t="s">
        <v>22</v>
      </c>
    </row>
    <row r="355" spans="1:20" x14ac:dyDescent="0.2">
      <c r="A355" t="s">
        <v>66</v>
      </c>
      <c r="B355">
        <v>163</v>
      </c>
      <c r="C355" t="s">
        <v>21</v>
      </c>
      <c r="D355" t="s">
        <v>22</v>
      </c>
      <c r="E355" t="s">
        <v>22</v>
      </c>
      <c r="F355">
        <v>0</v>
      </c>
      <c r="G355">
        <v>122.4</v>
      </c>
      <c r="H355">
        <v>129</v>
      </c>
      <c r="I355">
        <v>20.81</v>
      </c>
      <c r="J355">
        <v>113.4</v>
      </c>
      <c r="K355">
        <v>108</v>
      </c>
      <c r="L355">
        <v>9.64</v>
      </c>
      <c r="M355">
        <v>180.2</v>
      </c>
      <c r="N355">
        <v>97</v>
      </c>
      <c r="O355">
        <v>8.11</v>
      </c>
      <c r="P355">
        <v>12.5</v>
      </c>
      <c r="Q355">
        <v>7</v>
      </c>
      <c r="R355">
        <v>3.38</v>
      </c>
      <c r="S355">
        <v>1</v>
      </c>
      <c r="T355" t="s">
        <v>22</v>
      </c>
    </row>
    <row r="356" spans="1:20" x14ac:dyDescent="0.2">
      <c r="A356" t="s">
        <v>46</v>
      </c>
      <c r="B356">
        <v>67</v>
      </c>
      <c r="C356" t="s">
        <v>21</v>
      </c>
      <c r="D356" t="s">
        <v>22</v>
      </c>
      <c r="E356" t="s">
        <v>23</v>
      </c>
      <c r="F356">
        <v>40</v>
      </c>
      <c r="G356">
        <v>104.9</v>
      </c>
      <c r="H356">
        <v>65</v>
      </c>
      <c r="I356">
        <v>17.829999999999998</v>
      </c>
      <c r="J356">
        <v>216.3</v>
      </c>
      <c r="K356">
        <v>93</v>
      </c>
      <c r="L356">
        <v>18.39</v>
      </c>
      <c r="M356">
        <v>217.4</v>
      </c>
      <c r="N356">
        <v>128</v>
      </c>
      <c r="O356">
        <v>9.7799999999999994</v>
      </c>
      <c r="P356">
        <v>9.6</v>
      </c>
      <c r="Q356">
        <v>9</v>
      </c>
      <c r="R356">
        <v>2.59</v>
      </c>
      <c r="S356">
        <v>1</v>
      </c>
      <c r="T356" t="s">
        <v>22</v>
      </c>
    </row>
    <row r="357" spans="1:20" x14ac:dyDescent="0.2">
      <c r="A357" t="s">
        <v>42</v>
      </c>
      <c r="B357">
        <v>140</v>
      </c>
      <c r="C357" t="s">
        <v>25</v>
      </c>
      <c r="D357" t="s">
        <v>22</v>
      </c>
      <c r="E357" t="s">
        <v>22</v>
      </c>
      <c r="F357">
        <v>0</v>
      </c>
      <c r="G357">
        <v>173.2</v>
      </c>
      <c r="H357">
        <v>91</v>
      </c>
      <c r="I357">
        <v>29.44</v>
      </c>
      <c r="J357">
        <v>196.8</v>
      </c>
      <c r="K357">
        <v>106</v>
      </c>
      <c r="L357">
        <v>16.73</v>
      </c>
      <c r="M357">
        <v>209.3</v>
      </c>
      <c r="N357">
        <v>128</v>
      </c>
      <c r="O357">
        <v>9.42</v>
      </c>
      <c r="P357">
        <v>11.2</v>
      </c>
      <c r="Q357">
        <v>5</v>
      </c>
      <c r="R357">
        <v>3.02</v>
      </c>
      <c r="S357">
        <v>3</v>
      </c>
      <c r="T357" t="s">
        <v>22</v>
      </c>
    </row>
    <row r="358" spans="1:20" x14ac:dyDescent="0.2">
      <c r="A358" t="s">
        <v>52</v>
      </c>
      <c r="B358">
        <v>49</v>
      </c>
      <c r="C358" t="s">
        <v>28</v>
      </c>
      <c r="D358" t="s">
        <v>22</v>
      </c>
      <c r="E358" t="s">
        <v>22</v>
      </c>
      <c r="F358">
        <v>0</v>
      </c>
      <c r="G358">
        <v>119.4</v>
      </c>
      <c r="H358">
        <v>69</v>
      </c>
      <c r="I358">
        <v>20.3</v>
      </c>
      <c r="J358">
        <v>273.3</v>
      </c>
      <c r="K358">
        <v>92</v>
      </c>
      <c r="L358">
        <v>23.23</v>
      </c>
      <c r="M358">
        <v>214.4</v>
      </c>
      <c r="N358">
        <v>153</v>
      </c>
      <c r="O358">
        <v>9.65</v>
      </c>
      <c r="P358">
        <v>12.4</v>
      </c>
      <c r="Q358">
        <v>7</v>
      </c>
      <c r="R358">
        <v>3.35</v>
      </c>
      <c r="S358">
        <v>2</v>
      </c>
      <c r="T358" t="s">
        <v>22</v>
      </c>
    </row>
    <row r="359" spans="1:20" x14ac:dyDescent="0.2">
      <c r="A359" t="s">
        <v>70</v>
      </c>
      <c r="B359">
        <v>46</v>
      </c>
      <c r="C359" t="s">
        <v>28</v>
      </c>
      <c r="D359" t="s">
        <v>22</v>
      </c>
      <c r="E359" t="s">
        <v>22</v>
      </c>
      <c r="F359">
        <v>0</v>
      </c>
      <c r="G359">
        <v>250.3</v>
      </c>
      <c r="H359">
        <v>100</v>
      </c>
      <c r="I359">
        <v>42.55</v>
      </c>
      <c r="J359">
        <v>260.60000000000002</v>
      </c>
      <c r="K359">
        <v>90</v>
      </c>
      <c r="L359">
        <v>22.15</v>
      </c>
      <c r="M359">
        <v>195</v>
      </c>
      <c r="N359">
        <v>104</v>
      </c>
      <c r="O359">
        <v>8.7799999999999994</v>
      </c>
      <c r="P359">
        <v>13.3</v>
      </c>
      <c r="Q359">
        <v>2</v>
      </c>
      <c r="R359">
        <v>3.59</v>
      </c>
      <c r="S359">
        <v>2</v>
      </c>
      <c r="T359" t="s">
        <v>23</v>
      </c>
    </row>
    <row r="360" spans="1:20" x14ac:dyDescent="0.2">
      <c r="A360" t="s">
        <v>69</v>
      </c>
      <c r="B360">
        <v>148</v>
      </c>
      <c r="C360" t="s">
        <v>21</v>
      </c>
      <c r="D360" t="s">
        <v>22</v>
      </c>
      <c r="E360" t="s">
        <v>22</v>
      </c>
      <c r="F360">
        <v>0</v>
      </c>
      <c r="G360">
        <v>178.3</v>
      </c>
      <c r="H360">
        <v>98</v>
      </c>
      <c r="I360">
        <v>30.31</v>
      </c>
      <c r="J360">
        <v>282.60000000000002</v>
      </c>
      <c r="K360">
        <v>110</v>
      </c>
      <c r="L360">
        <v>24.02</v>
      </c>
      <c r="M360">
        <v>181</v>
      </c>
      <c r="N360">
        <v>98</v>
      </c>
      <c r="O360">
        <v>8.15</v>
      </c>
      <c r="P360">
        <v>11.4</v>
      </c>
      <c r="Q360">
        <v>4</v>
      </c>
      <c r="R360">
        <v>3.08</v>
      </c>
      <c r="S360">
        <v>1</v>
      </c>
      <c r="T360" t="s">
        <v>22</v>
      </c>
    </row>
    <row r="361" spans="1:20" x14ac:dyDescent="0.2">
      <c r="A361" t="s">
        <v>53</v>
      </c>
      <c r="B361">
        <v>112</v>
      </c>
      <c r="C361" t="s">
        <v>28</v>
      </c>
      <c r="D361" t="s">
        <v>22</v>
      </c>
      <c r="E361" t="s">
        <v>22</v>
      </c>
      <c r="F361">
        <v>0</v>
      </c>
      <c r="G361">
        <v>243.4</v>
      </c>
      <c r="H361">
        <v>77</v>
      </c>
      <c r="I361">
        <v>41.38</v>
      </c>
      <c r="J361">
        <v>182.1</v>
      </c>
      <c r="K361">
        <v>97</v>
      </c>
      <c r="L361">
        <v>15.48</v>
      </c>
      <c r="M361">
        <v>259.2</v>
      </c>
      <c r="N361">
        <v>94</v>
      </c>
      <c r="O361">
        <v>11.66</v>
      </c>
      <c r="P361">
        <v>12.8</v>
      </c>
      <c r="Q361">
        <v>2</v>
      </c>
      <c r="R361">
        <v>3.46</v>
      </c>
      <c r="S361">
        <v>1</v>
      </c>
      <c r="T361" t="s">
        <v>22</v>
      </c>
    </row>
    <row r="362" spans="1:20" x14ac:dyDescent="0.2">
      <c r="A362" t="s">
        <v>43</v>
      </c>
      <c r="B362">
        <v>78</v>
      </c>
      <c r="C362" t="s">
        <v>21</v>
      </c>
      <c r="D362" t="s">
        <v>22</v>
      </c>
      <c r="E362" t="s">
        <v>22</v>
      </c>
      <c r="F362">
        <v>0</v>
      </c>
      <c r="G362">
        <v>155</v>
      </c>
      <c r="H362">
        <v>106</v>
      </c>
      <c r="I362">
        <v>26.35</v>
      </c>
      <c r="J362">
        <v>175.3</v>
      </c>
      <c r="K362">
        <v>101</v>
      </c>
      <c r="L362">
        <v>14.9</v>
      </c>
      <c r="M362">
        <v>155.6</v>
      </c>
      <c r="N362">
        <v>125</v>
      </c>
      <c r="O362">
        <v>7</v>
      </c>
      <c r="P362">
        <v>11.8</v>
      </c>
      <c r="Q362">
        <v>5</v>
      </c>
      <c r="R362">
        <v>3.19</v>
      </c>
      <c r="S362">
        <v>2</v>
      </c>
      <c r="T362" t="s">
        <v>22</v>
      </c>
    </row>
    <row r="363" spans="1:20" x14ac:dyDescent="0.2">
      <c r="A363" t="s">
        <v>73</v>
      </c>
      <c r="B363">
        <v>61</v>
      </c>
      <c r="C363" t="s">
        <v>25</v>
      </c>
      <c r="D363" t="s">
        <v>22</v>
      </c>
      <c r="E363" t="s">
        <v>23</v>
      </c>
      <c r="F363">
        <v>31</v>
      </c>
      <c r="G363">
        <v>288.7</v>
      </c>
      <c r="H363">
        <v>101</v>
      </c>
      <c r="I363">
        <v>49.08</v>
      </c>
      <c r="J363">
        <v>203.8</v>
      </c>
      <c r="K363">
        <v>102</v>
      </c>
      <c r="L363">
        <v>17.32</v>
      </c>
      <c r="M363">
        <v>203.2</v>
      </c>
      <c r="N363">
        <v>49</v>
      </c>
      <c r="O363">
        <v>9.14</v>
      </c>
      <c r="P363">
        <v>8.6</v>
      </c>
      <c r="Q363">
        <v>3</v>
      </c>
      <c r="R363">
        <v>2.3199999999999998</v>
      </c>
      <c r="S363">
        <v>0</v>
      </c>
      <c r="T363" t="s">
        <v>22</v>
      </c>
    </row>
    <row r="364" spans="1:20" x14ac:dyDescent="0.2">
      <c r="A364" t="s">
        <v>35</v>
      </c>
      <c r="B364">
        <v>58</v>
      </c>
      <c r="C364" t="s">
        <v>28</v>
      </c>
      <c r="D364" t="s">
        <v>22</v>
      </c>
      <c r="E364" t="s">
        <v>23</v>
      </c>
      <c r="F364">
        <v>29</v>
      </c>
      <c r="G364">
        <v>240.4</v>
      </c>
      <c r="H364">
        <v>80</v>
      </c>
      <c r="I364">
        <v>40.869999999999997</v>
      </c>
      <c r="J364">
        <v>118.9</v>
      </c>
      <c r="K364">
        <v>91</v>
      </c>
      <c r="L364">
        <v>10.11</v>
      </c>
      <c r="M364">
        <v>164.2</v>
      </c>
      <c r="N364">
        <v>108</v>
      </c>
      <c r="O364">
        <v>7.39</v>
      </c>
      <c r="P364">
        <v>11.2</v>
      </c>
      <c r="Q364">
        <v>3</v>
      </c>
      <c r="R364">
        <v>3.02</v>
      </c>
      <c r="S364">
        <v>1</v>
      </c>
      <c r="T364" t="s">
        <v>22</v>
      </c>
    </row>
    <row r="365" spans="1:20" x14ac:dyDescent="0.2">
      <c r="A365" t="s">
        <v>20</v>
      </c>
      <c r="B365">
        <v>100</v>
      </c>
      <c r="C365" t="s">
        <v>28</v>
      </c>
      <c r="D365" t="s">
        <v>22</v>
      </c>
      <c r="E365" t="s">
        <v>22</v>
      </c>
      <c r="F365">
        <v>0</v>
      </c>
      <c r="G365">
        <v>278</v>
      </c>
      <c r="H365">
        <v>76</v>
      </c>
      <c r="I365">
        <v>47.26</v>
      </c>
      <c r="J365">
        <v>176.7</v>
      </c>
      <c r="K365">
        <v>74</v>
      </c>
      <c r="L365">
        <v>15.02</v>
      </c>
      <c r="M365">
        <v>219.5</v>
      </c>
      <c r="N365">
        <v>126</v>
      </c>
      <c r="O365">
        <v>9.8800000000000008</v>
      </c>
      <c r="P365">
        <v>8.3000000000000007</v>
      </c>
      <c r="Q365">
        <v>4</v>
      </c>
      <c r="R365">
        <v>2.2400000000000002</v>
      </c>
      <c r="S365">
        <v>0</v>
      </c>
      <c r="T365" t="s">
        <v>23</v>
      </c>
    </row>
    <row r="366" spans="1:20" x14ac:dyDescent="0.2">
      <c r="A366" t="s">
        <v>44</v>
      </c>
      <c r="B366">
        <v>113</v>
      </c>
      <c r="C366" t="s">
        <v>28</v>
      </c>
      <c r="D366" t="s">
        <v>22</v>
      </c>
      <c r="E366" t="s">
        <v>22</v>
      </c>
      <c r="F366">
        <v>0</v>
      </c>
      <c r="G366">
        <v>155</v>
      </c>
      <c r="H366">
        <v>93</v>
      </c>
      <c r="I366">
        <v>26.35</v>
      </c>
      <c r="J366">
        <v>330.6</v>
      </c>
      <c r="K366">
        <v>106</v>
      </c>
      <c r="L366">
        <v>28.1</v>
      </c>
      <c r="M366">
        <v>189.4</v>
      </c>
      <c r="N366">
        <v>123</v>
      </c>
      <c r="O366">
        <v>8.52</v>
      </c>
      <c r="P366">
        <v>13.5</v>
      </c>
      <c r="Q366">
        <v>3</v>
      </c>
      <c r="R366">
        <v>3.65</v>
      </c>
      <c r="S366">
        <v>1</v>
      </c>
      <c r="T366" t="s">
        <v>22</v>
      </c>
    </row>
    <row r="367" spans="1:20" x14ac:dyDescent="0.2">
      <c r="A367" t="s">
        <v>53</v>
      </c>
      <c r="B367">
        <v>81</v>
      </c>
      <c r="C367" t="s">
        <v>21</v>
      </c>
      <c r="D367" t="s">
        <v>22</v>
      </c>
      <c r="E367" t="s">
        <v>22</v>
      </c>
      <c r="F367">
        <v>0</v>
      </c>
      <c r="G367">
        <v>153.5</v>
      </c>
      <c r="H367">
        <v>99</v>
      </c>
      <c r="I367">
        <v>26.1</v>
      </c>
      <c r="J367">
        <v>197.6</v>
      </c>
      <c r="K367">
        <v>102</v>
      </c>
      <c r="L367">
        <v>16.8</v>
      </c>
      <c r="M367">
        <v>198.5</v>
      </c>
      <c r="N367">
        <v>86</v>
      </c>
      <c r="O367">
        <v>8.93</v>
      </c>
      <c r="P367">
        <v>6.3</v>
      </c>
      <c r="Q367">
        <v>2</v>
      </c>
      <c r="R367">
        <v>1.7</v>
      </c>
      <c r="S367">
        <v>2</v>
      </c>
      <c r="T367" t="s">
        <v>22</v>
      </c>
    </row>
    <row r="368" spans="1:20" x14ac:dyDescent="0.2">
      <c r="A368" t="s">
        <v>50</v>
      </c>
      <c r="B368">
        <v>135</v>
      </c>
      <c r="C368" t="s">
        <v>28</v>
      </c>
      <c r="D368" t="s">
        <v>22</v>
      </c>
      <c r="E368" t="s">
        <v>23</v>
      </c>
      <c r="F368">
        <v>27</v>
      </c>
      <c r="G368">
        <v>273.39999999999998</v>
      </c>
      <c r="H368">
        <v>141</v>
      </c>
      <c r="I368">
        <v>46.48</v>
      </c>
      <c r="J368">
        <v>154</v>
      </c>
      <c r="K368">
        <v>99</v>
      </c>
      <c r="L368">
        <v>13.09</v>
      </c>
      <c r="M368">
        <v>245.8</v>
      </c>
      <c r="N368">
        <v>112</v>
      </c>
      <c r="O368">
        <v>11.06</v>
      </c>
      <c r="P368">
        <v>12.3</v>
      </c>
      <c r="Q368">
        <v>6</v>
      </c>
      <c r="R368">
        <v>3.32</v>
      </c>
      <c r="S368">
        <v>1</v>
      </c>
      <c r="T368" t="s">
        <v>22</v>
      </c>
    </row>
    <row r="369" spans="1:20" x14ac:dyDescent="0.2">
      <c r="A369" t="s">
        <v>40</v>
      </c>
      <c r="B369">
        <v>99</v>
      </c>
      <c r="C369" t="s">
        <v>25</v>
      </c>
      <c r="D369" t="s">
        <v>22</v>
      </c>
      <c r="E369" t="s">
        <v>22</v>
      </c>
      <c r="F369">
        <v>0</v>
      </c>
      <c r="G369">
        <v>155.30000000000001</v>
      </c>
      <c r="H369">
        <v>93</v>
      </c>
      <c r="I369">
        <v>26.4</v>
      </c>
      <c r="J369">
        <v>265.7</v>
      </c>
      <c r="K369">
        <v>95</v>
      </c>
      <c r="L369">
        <v>22.58</v>
      </c>
      <c r="M369">
        <v>145.69999999999999</v>
      </c>
      <c r="N369">
        <v>67</v>
      </c>
      <c r="O369">
        <v>6.56</v>
      </c>
      <c r="P369">
        <v>12.4</v>
      </c>
      <c r="Q369">
        <v>4</v>
      </c>
      <c r="R369">
        <v>3.35</v>
      </c>
      <c r="S369">
        <v>0</v>
      </c>
      <c r="T369" t="s">
        <v>22</v>
      </c>
    </row>
    <row r="370" spans="1:20" x14ac:dyDescent="0.2">
      <c r="A370" t="s">
        <v>29</v>
      </c>
      <c r="B370">
        <v>135</v>
      </c>
      <c r="C370" t="s">
        <v>28</v>
      </c>
      <c r="D370" t="s">
        <v>22</v>
      </c>
      <c r="E370" t="s">
        <v>22</v>
      </c>
      <c r="F370">
        <v>0</v>
      </c>
      <c r="G370">
        <v>246.8</v>
      </c>
      <c r="H370">
        <v>129</v>
      </c>
      <c r="I370">
        <v>41.96</v>
      </c>
      <c r="J370">
        <v>187.8</v>
      </c>
      <c r="K370">
        <v>121</v>
      </c>
      <c r="L370">
        <v>15.96</v>
      </c>
      <c r="M370">
        <v>154.5</v>
      </c>
      <c r="N370">
        <v>109</v>
      </c>
      <c r="O370">
        <v>6.95</v>
      </c>
      <c r="P370">
        <v>12.6</v>
      </c>
      <c r="Q370">
        <v>5</v>
      </c>
      <c r="R370">
        <v>3.4</v>
      </c>
      <c r="S370">
        <v>1</v>
      </c>
      <c r="T370" t="s">
        <v>22</v>
      </c>
    </row>
    <row r="371" spans="1:20" x14ac:dyDescent="0.2">
      <c r="A371" t="s">
        <v>51</v>
      </c>
      <c r="B371">
        <v>85</v>
      </c>
      <c r="C371" t="s">
        <v>25</v>
      </c>
      <c r="D371" t="s">
        <v>23</v>
      </c>
      <c r="E371" t="s">
        <v>22</v>
      </c>
      <c r="F371">
        <v>0</v>
      </c>
      <c r="G371">
        <v>165.4</v>
      </c>
      <c r="H371">
        <v>107</v>
      </c>
      <c r="I371">
        <v>28.12</v>
      </c>
      <c r="J371">
        <v>196</v>
      </c>
      <c r="K371">
        <v>126</v>
      </c>
      <c r="L371">
        <v>16.66</v>
      </c>
      <c r="M371">
        <v>349.2</v>
      </c>
      <c r="N371">
        <v>110</v>
      </c>
      <c r="O371">
        <v>15.71</v>
      </c>
      <c r="P371">
        <v>9.6</v>
      </c>
      <c r="Q371">
        <v>7</v>
      </c>
      <c r="R371">
        <v>2.59</v>
      </c>
      <c r="S371">
        <v>2</v>
      </c>
      <c r="T371" t="s">
        <v>22</v>
      </c>
    </row>
    <row r="372" spans="1:20" x14ac:dyDescent="0.2">
      <c r="A372" t="s">
        <v>39</v>
      </c>
      <c r="B372">
        <v>88</v>
      </c>
      <c r="C372" t="s">
        <v>28</v>
      </c>
      <c r="D372" t="s">
        <v>22</v>
      </c>
      <c r="E372" t="s">
        <v>22</v>
      </c>
      <c r="F372">
        <v>0</v>
      </c>
      <c r="G372">
        <v>138.30000000000001</v>
      </c>
      <c r="H372">
        <v>116</v>
      </c>
      <c r="I372">
        <v>23.51</v>
      </c>
      <c r="J372">
        <v>236</v>
      </c>
      <c r="K372">
        <v>138</v>
      </c>
      <c r="L372">
        <v>20.059999999999999</v>
      </c>
      <c r="M372">
        <v>179.1</v>
      </c>
      <c r="N372">
        <v>110</v>
      </c>
      <c r="O372">
        <v>8.06</v>
      </c>
      <c r="P372">
        <v>9.6</v>
      </c>
      <c r="Q372">
        <v>4</v>
      </c>
      <c r="R372">
        <v>2.59</v>
      </c>
      <c r="S372">
        <v>3</v>
      </c>
      <c r="T372" t="s">
        <v>22</v>
      </c>
    </row>
    <row r="373" spans="1:20" x14ac:dyDescent="0.2">
      <c r="A373" t="s">
        <v>61</v>
      </c>
      <c r="B373">
        <v>55</v>
      </c>
      <c r="C373" t="s">
        <v>28</v>
      </c>
      <c r="D373" t="s">
        <v>22</v>
      </c>
      <c r="E373" t="s">
        <v>22</v>
      </c>
      <c r="F373">
        <v>0</v>
      </c>
      <c r="G373">
        <v>286.7</v>
      </c>
      <c r="H373">
        <v>100</v>
      </c>
      <c r="I373">
        <v>48.74</v>
      </c>
      <c r="J373">
        <v>134.4</v>
      </c>
      <c r="K373">
        <v>121</v>
      </c>
      <c r="L373">
        <v>11.42</v>
      </c>
      <c r="M373">
        <v>192.9</v>
      </c>
      <c r="N373">
        <v>122</v>
      </c>
      <c r="O373">
        <v>8.68</v>
      </c>
      <c r="P373">
        <v>6.9</v>
      </c>
      <c r="Q373">
        <v>5</v>
      </c>
      <c r="R373">
        <v>1.86</v>
      </c>
      <c r="S373">
        <v>2</v>
      </c>
      <c r="T373" t="s">
        <v>22</v>
      </c>
    </row>
    <row r="374" spans="1:20" x14ac:dyDescent="0.2">
      <c r="A374" t="s">
        <v>37</v>
      </c>
      <c r="B374">
        <v>79</v>
      </c>
      <c r="C374" t="s">
        <v>28</v>
      </c>
      <c r="D374" t="s">
        <v>22</v>
      </c>
      <c r="E374" t="s">
        <v>23</v>
      </c>
      <c r="F374">
        <v>21</v>
      </c>
      <c r="G374">
        <v>264.3</v>
      </c>
      <c r="H374">
        <v>79</v>
      </c>
      <c r="I374">
        <v>44.93</v>
      </c>
      <c r="J374">
        <v>202.8</v>
      </c>
      <c r="K374">
        <v>118</v>
      </c>
      <c r="L374">
        <v>17.239999999999998</v>
      </c>
      <c r="M374">
        <v>173.4</v>
      </c>
      <c r="N374">
        <v>92</v>
      </c>
      <c r="O374">
        <v>7.8</v>
      </c>
      <c r="P374">
        <v>6.3</v>
      </c>
      <c r="Q374">
        <v>3</v>
      </c>
      <c r="R374">
        <v>1.7</v>
      </c>
      <c r="S374">
        <v>4</v>
      </c>
      <c r="T374" t="s">
        <v>22</v>
      </c>
    </row>
    <row r="375" spans="1:20" x14ac:dyDescent="0.2">
      <c r="A375" t="s">
        <v>68</v>
      </c>
      <c r="B375">
        <v>85</v>
      </c>
      <c r="C375" t="s">
        <v>25</v>
      </c>
      <c r="D375" t="s">
        <v>22</v>
      </c>
      <c r="E375" t="s">
        <v>22</v>
      </c>
      <c r="F375">
        <v>0</v>
      </c>
      <c r="G375">
        <v>127.9</v>
      </c>
      <c r="H375">
        <v>107</v>
      </c>
      <c r="I375">
        <v>21.74</v>
      </c>
      <c r="J375">
        <v>271.2</v>
      </c>
      <c r="K375">
        <v>124</v>
      </c>
      <c r="L375">
        <v>23.05</v>
      </c>
      <c r="M375">
        <v>202.2</v>
      </c>
      <c r="N375">
        <v>76</v>
      </c>
      <c r="O375">
        <v>9.1</v>
      </c>
      <c r="P375">
        <v>12.5</v>
      </c>
      <c r="Q375">
        <v>5</v>
      </c>
      <c r="R375">
        <v>3.38</v>
      </c>
      <c r="S375">
        <v>0</v>
      </c>
      <c r="T375" t="s">
        <v>22</v>
      </c>
    </row>
    <row r="376" spans="1:20" x14ac:dyDescent="0.2">
      <c r="A376" t="s">
        <v>70</v>
      </c>
      <c r="B376">
        <v>86</v>
      </c>
      <c r="C376" t="s">
        <v>25</v>
      </c>
      <c r="D376" t="s">
        <v>22</v>
      </c>
      <c r="E376" t="s">
        <v>23</v>
      </c>
      <c r="F376">
        <v>23</v>
      </c>
      <c r="G376">
        <v>225.5</v>
      </c>
      <c r="H376">
        <v>107</v>
      </c>
      <c r="I376">
        <v>38.340000000000003</v>
      </c>
      <c r="J376">
        <v>246.3</v>
      </c>
      <c r="K376">
        <v>105</v>
      </c>
      <c r="L376">
        <v>20.94</v>
      </c>
      <c r="M376">
        <v>245.7</v>
      </c>
      <c r="N376">
        <v>81</v>
      </c>
      <c r="O376">
        <v>11.06</v>
      </c>
      <c r="P376">
        <v>9.8000000000000007</v>
      </c>
      <c r="Q376">
        <v>2</v>
      </c>
      <c r="R376">
        <v>2.65</v>
      </c>
      <c r="S376">
        <v>0</v>
      </c>
      <c r="T376" t="s">
        <v>22</v>
      </c>
    </row>
    <row r="377" spans="1:20" x14ac:dyDescent="0.2">
      <c r="A377" t="s">
        <v>57</v>
      </c>
      <c r="B377">
        <v>91</v>
      </c>
      <c r="C377" t="s">
        <v>28</v>
      </c>
      <c r="D377" t="s">
        <v>22</v>
      </c>
      <c r="E377" t="s">
        <v>22</v>
      </c>
      <c r="F377">
        <v>0</v>
      </c>
      <c r="G377">
        <v>149</v>
      </c>
      <c r="H377">
        <v>115</v>
      </c>
      <c r="I377">
        <v>25.33</v>
      </c>
      <c r="J377">
        <v>245.3</v>
      </c>
      <c r="K377">
        <v>105</v>
      </c>
      <c r="L377">
        <v>20.85</v>
      </c>
      <c r="M377">
        <v>260</v>
      </c>
      <c r="N377">
        <v>94</v>
      </c>
      <c r="O377">
        <v>11.7</v>
      </c>
      <c r="P377">
        <v>8.3000000000000007</v>
      </c>
      <c r="Q377">
        <v>3</v>
      </c>
      <c r="R377">
        <v>2.2400000000000002</v>
      </c>
      <c r="S377">
        <v>0</v>
      </c>
      <c r="T377" t="s">
        <v>22</v>
      </c>
    </row>
    <row r="378" spans="1:20" x14ac:dyDescent="0.2">
      <c r="A378" t="s">
        <v>30</v>
      </c>
      <c r="B378">
        <v>149</v>
      </c>
      <c r="C378" t="s">
        <v>21</v>
      </c>
      <c r="D378" t="s">
        <v>22</v>
      </c>
      <c r="E378" t="s">
        <v>23</v>
      </c>
      <c r="F378">
        <v>20</v>
      </c>
      <c r="G378">
        <v>198.9</v>
      </c>
      <c r="H378">
        <v>77</v>
      </c>
      <c r="I378">
        <v>33.81</v>
      </c>
      <c r="J378">
        <v>274</v>
      </c>
      <c r="K378">
        <v>88</v>
      </c>
      <c r="L378">
        <v>23.29</v>
      </c>
      <c r="M378">
        <v>190.7</v>
      </c>
      <c r="N378">
        <v>76</v>
      </c>
      <c r="O378">
        <v>8.58</v>
      </c>
      <c r="P378">
        <v>14.3</v>
      </c>
      <c r="Q378">
        <v>9</v>
      </c>
      <c r="R378">
        <v>3.86</v>
      </c>
      <c r="S378">
        <v>1</v>
      </c>
      <c r="T378" t="s">
        <v>22</v>
      </c>
    </row>
    <row r="379" spans="1:20" x14ac:dyDescent="0.2">
      <c r="A379" t="s">
        <v>20</v>
      </c>
      <c r="B379">
        <v>97</v>
      </c>
      <c r="C379" t="s">
        <v>25</v>
      </c>
      <c r="D379" t="s">
        <v>22</v>
      </c>
      <c r="E379" t="s">
        <v>22</v>
      </c>
      <c r="F379">
        <v>0</v>
      </c>
      <c r="G379">
        <v>256.39999999999998</v>
      </c>
      <c r="H379">
        <v>125</v>
      </c>
      <c r="I379">
        <v>43.59</v>
      </c>
      <c r="J379">
        <v>273.89999999999998</v>
      </c>
      <c r="K379">
        <v>100</v>
      </c>
      <c r="L379">
        <v>23.28</v>
      </c>
      <c r="M379">
        <v>222.7</v>
      </c>
      <c r="N379">
        <v>101</v>
      </c>
      <c r="O379">
        <v>10.02</v>
      </c>
      <c r="P379">
        <v>11.1</v>
      </c>
      <c r="Q379">
        <v>1</v>
      </c>
      <c r="R379">
        <v>3</v>
      </c>
      <c r="S379">
        <v>1</v>
      </c>
      <c r="T379" t="s">
        <v>23</v>
      </c>
    </row>
    <row r="380" spans="1:20" x14ac:dyDescent="0.2">
      <c r="A380" t="s">
        <v>27</v>
      </c>
      <c r="B380">
        <v>88</v>
      </c>
      <c r="C380" t="s">
        <v>21</v>
      </c>
      <c r="D380" t="s">
        <v>22</v>
      </c>
      <c r="E380" t="s">
        <v>22</v>
      </c>
      <c r="F380">
        <v>0</v>
      </c>
      <c r="G380">
        <v>264.8</v>
      </c>
      <c r="H380">
        <v>124</v>
      </c>
      <c r="I380">
        <v>45.02</v>
      </c>
      <c r="J380">
        <v>245.4</v>
      </c>
      <c r="K380">
        <v>112</v>
      </c>
      <c r="L380">
        <v>20.86</v>
      </c>
      <c r="M380">
        <v>160.5</v>
      </c>
      <c r="N380">
        <v>115</v>
      </c>
      <c r="O380">
        <v>7.22</v>
      </c>
      <c r="P380">
        <v>14.8</v>
      </c>
      <c r="Q380">
        <v>2</v>
      </c>
      <c r="R380">
        <v>4</v>
      </c>
      <c r="S380">
        <v>1</v>
      </c>
      <c r="T380" t="s">
        <v>23</v>
      </c>
    </row>
    <row r="381" spans="1:20" x14ac:dyDescent="0.2">
      <c r="A381" t="s">
        <v>42</v>
      </c>
      <c r="B381">
        <v>60</v>
      </c>
      <c r="C381" t="s">
        <v>21</v>
      </c>
      <c r="D381" t="s">
        <v>22</v>
      </c>
      <c r="E381" t="s">
        <v>22</v>
      </c>
      <c r="F381">
        <v>0</v>
      </c>
      <c r="G381">
        <v>98.2</v>
      </c>
      <c r="H381">
        <v>88</v>
      </c>
      <c r="I381">
        <v>16.690000000000001</v>
      </c>
      <c r="J381">
        <v>180.5</v>
      </c>
      <c r="K381">
        <v>69</v>
      </c>
      <c r="L381">
        <v>15.34</v>
      </c>
      <c r="M381">
        <v>223.6</v>
      </c>
      <c r="N381">
        <v>69</v>
      </c>
      <c r="O381">
        <v>10.06</v>
      </c>
      <c r="P381">
        <v>9.3000000000000007</v>
      </c>
      <c r="Q381">
        <v>2</v>
      </c>
      <c r="R381">
        <v>2.5099999999999998</v>
      </c>
      <c r="S381">
        <v>2</v>
      </c>
      <c r="T381" t="s">
        <v>22</v>
      </c>
    </row>
    <row r="382" spans="1:20" x14ac:dyDescent="0.2">
      <c r="A382" t="s">
        <v>65</v>
      </c>
      <c r="B382">
        <v>54</v>
      </c>
      <c r="C382" t="s">
        <v>25</v>
      </c>
      <c r="D382" t="s">
        <v>22</v>
      </c>
      <c r="E382" t="s">
        <v>22</v>
      </c>
      <c r="F382">
        <v>0</v>
      </c>
      <c r="G382">
        <v>159.80000000000001</v>
      </c>
      <c r="H382">
        <v>99</v>
      </c>
      <c r="I382">
        <v>27.17</v>
      </c>
      <c r="J382">
        <v>264</v>
      </c>
      <c r="K382">
        <v>64</v>
      </c>
      <c r="L382">
        <v>22.44</v>
      </c>
      <c r="M382">
        <v>115.7</v>
      </c>
      <c r="N382">
        <v>70</v>
      </c>
      <c r="O382">
        <v>5.21</v>
      </c>
      <c r="P382">
        <v>9.6999999999999993</v>
      </c>
      <c r="Q382">
        <v>7</v>
      </c>
      <c r="R382">
        <v>2.62</v>
      </c>
      <c r="S382">
        <v>2</v>
      </c>
      <c r="T382" t="s">
        <v>22</v>
      </c>
    </row>
    <row r="383" spans="1:20" x14ac:dyDescent="0.2">
      <c r="A383" t="s">
        <v>59</v>
      </c>
      <c r="B383">
        <v>109</v>
      </c>
      <c r="C383" t="s">
        <v>21</v>
      </c>
      <c r="D383" t="s">
        <v>22</v>
      </c>
      <c r="E383" t="s">
        <v>22</v>
      </c>
      <c r="F383">
        <v>0</v>
      </c>
      <c r="G383">
        <v>184</v>
      </c>
      <c r="H383">
        <v>120</v>
      </c>
      <c r="I383">
        <v>31.28</v>
      </c>
      <c r="J383">
        <v>120.4</v>
      </c>
      <c r="K383">
        <v>119</v>
      </c>
      <c r="L383">
        <v>10.23</v>
      </c>
      <c r="M383">
        <v>153.69999999999999</v>
      </c>
      <c r="N383">
        <v>86</v>
      </c>
      <c r="O383">
        <v>6.92</v>
      </c>
      <c r="P383">
        <v>11</v>
      </c>
      <c r="Q383">
        <v>3</v>
      </c>
      <c r="R383">
        <v>2.97</v>
      </c>
      <c r="S383">
        <v>0</v>
      </c>
      <c r="T383" t="s">
        <v>22</v>
      </c>
    </row>
    <row r="384" spans="1:20" x14ac:dyDescent="0.2">
      <c r="A384" t="s">
        <v>55</v>
      </c>
      <c r="B384">
        <v>90</v>
      </c>
      <c r="C384" t="s">
        <v>21</v>
      </c>
      <c r="D384" t="s">
        <v>22</v>
      </c>
      <c r="E384" t="s">
        <v>22</v>
      </c>
      <c r="F384">
        <v>0</v>
      </c>
      <c r="G384">
        <v>261.8</v>
      </c>
      <c r="H384">
        <v>128</v>
      </c>
      <c r="I384">
        <v>44.51</v>
      </c>
      <c r="J384">
        <v>220.6</v>
      </c>
      <c r="K384">
        <v>104</v>
      </c>
      <c r="L384">
        <v>18.75</v>
      </c>
      <c r="M384">
        <v>136.6</v>
      </c>
      <c r="N384">
        <v>91</v>
      </c>
      <c r="O384">
        <v>6.15</v>
      </c>
      <c r="P384">
        <v>9.6</v>
      </c>
      <c r="Q384">
        <v>5</v>
      </c>
      <c r="R384">
        <v>2.59</v>
      </c>
      <c r="S384">
        <v>1</v>
      </c>
      <c r="T384" t="s">
        <v>22</v>
      </c>
    </row>
    <row r="385" spans="1:20" x14ac:dyDescent="0.2">
      <c r="A385" t="s">
        <v>33</v>
      </c>
      <c r="B385">
        <v>115</v>
      </c>
      <c r="C385" t="s">
        <v>25</v>
      </c>
      <c r="D385" t="s">
        <v>22</v>
      </c>
      <c r="E385" t="s">
        <v>22</v>
      </c>
      <c r="F385">
        <v>0</v>
      </c>
      <c r="G385">
        <v>147.9</v>
      </c>
      <c r="H385">
        <v>109</v>
      </c>
      <c r="I385">
        <v>25.14</v>
      </c>
      <c r="J385">
        <v>228.4</v>
      </c>
      <c r="K385">
        <v>117</v>
      </c>
      <c r="L385">
        <v>19.41</v>
      </c>
      <c r="M385">
        <v>299.7</v>
      </c>
      <c r="N385">
        <v>90</v>
      </c>
      <c r="O385">
        <v>13.49</v>
      </c>
      <c r="P385">
        <v>9.6</v>
      </c>
      <c r="Q385">
        <v>9</v>
      </c>
      <c r="R385">
        <v>2.59</v>
      </c>
      <c r="S385">
        <v>3</v>
      </c>
      <c r="T385" t="s">
        <v>22</v>
      </c>
    </row>
    <row r="386" spans="1:20" x14ac:dyDescent="0.2">
      <c r="A386" t="s">
        <v>20</v>
      </c>
      <c r="B386">
        <v>144</v>
      </c>
      <c r="C386" t="s">
        <v>21</v>
      </c>
      <c r="D386" t="s">
        <v>22</v>
      </c>
      <c r="E386" t="s">
        <v>23</v>
      </c>
      <c r="F386">
        <v>18</v>
      </c>
      <c r="G386">
        <v>106.4</v>
      </c>
      <c r="H386">
        <v>109</v>
      </c>
      <c r="I386">
        <v>18.09</v>
      </c>
      <c r="J386">
        <v>108.1</v>
      </c>
      <c r="K386">
        <v>113</v>
      </c>
      <c r="L386">
        <v>9.19</v>
      </c>
      <c r="M386">
        <v>208.4</v>
      </c>
      <c r="N386">
        <v>111</v>
      </c>
      <c r="O386">
        <v>9.3800000000000008</v>
      </c>
      <c r="P386">
        <v>10.1</v>
      </c>
      <c r="Q386">
        <v>5</v>
      </c>
      <c r="R386">
        <v>2.73</v>
      </c>
      <c r="S386">
        <v>1</v>
      </c>
      <c r="T386" t="s">
        <v>22</v>
      </c>
    </row>
    <row r="387" spans="1:20" x14ac:dyDescent="0.2">
      <c r="A387" t="s">
        <v>62</v>
      </c>
      <c r="B387">
        <v>91</v>
      </c>
      <c r="C387" t="s">
        <v>25</v>
      </c>
      <c r="D387" t="s">
        <v>22</v>
      </c>
      <c r="E387" t="s">
        <v>22</v>
      </c>
      <c r="F387">
        <v>0</v>
      </c>
      <c r="G387">
        <v>133.69999999999999</v>
      </c>
      <c r="H387">
        <v>75</v>
      </c>
      <c r="I387">
        <v>22.73</v>
      </c>
      <c r="J387">
        <v>195.3</v>
      </c>
      <c r="K387">
        <v>87</v>
      </c>
      <c r="L387">
        <v>16.600000000000001</v>
      </c>
      <c r="M387">
        <v>280.5</v>
      </c>
      <c r="N387">
        <v>89</v>
      </c>
      <c r="O387">
        <v>12.62</v>
      </c>
      <c r="P387">
        <v>5.9</v>
      </c>
      <c r="Q387">
        <v>2</v>
      </c>
      <c r="R387">
        <v>1.59</v>
      </c>
      <c r="S387">
        <v>0</v>
      </c>
      <c r="T387" t="s">
        <v>22</v>
      </c>
    </row>
    <row r="388" spans="1:20" x14ac:dyDescent="0.2">
      <c r="A388" t="s">
        <v>62</v>
      </c>
      <c r="B388">
        <v>71</v>
      </c>
      <c r="C388" t="s">
        <v>21</v>
      </c>
      <c r="D388" t="s">
        <v>23</v>
      </c>
      <c r="E388" t="s">
        <v>22</v>
      </c>
      <c r="F388">
        <v>0</v>
      </c>
      <c r="G388">
        <v>178.2</v>
      </c>
      <c r="H388">
        <v>113</v>
      </c>
      <c r="I388">
        <v>30.29</v>
      </c>
      <c r="J388">
        <v>167.8</v>
      </c>
      <c r="K388">
        <v>94</v>
      </c>
      <c r="L388">
        <v>14.26</v>
      </c>
      <c r="M388">
        <v>182.1</v>
      </c>
      <c r="N388">
        <v>111</v>
      </c>
      <c r="O388">
        <v>8.19</v>
      </c>
      <c r="P388">
        <v>13.6</v>
      </c>
      <c r="Q388">
        <v>3</v>
      </c>
      <c r="R388">
        <v>3.67</v>
      </c>
      <c r="S388">
        <v>3</v>
      </c>
      <c r="T388" t="s">
        <v>23</v>
      </c>
    </row>
    <row r="389" spans="1:20" x14ac:dyDescent="0.2">
      <c r="A389" t="s">
        <v>40</v>
      </c>
      <c r="B389">
        <v>132</v>
      </c>
      <c r="C389" t="s">
        <v>28</v>
      </c>
      <c r="D389" t="s">
        <v>22</v>
      </c>
      <c r="E389" t="s">
        <v>23</v>
      </c>
      <c r="F389">
        <v>36</v>
      </c>
      <c r="G389">
        <v>226.2</v>
      </c>
      <c r="H389">
        <v>103</v>
      </c>
      <c r="I389">
        <v>38.450000000000003</v>
      </c>
      <c r="J389">
        <v>181.6</v>
      </c>
      <c r="K389">
        <v>125</v>
      </c>
      <c r="L389">
        <v>15.44</v>
      </c>
      <c r="M389">
        <v>258.8</v>
      </c>
      <c r="N389">
        <v>102</v>
      </c>
      <c r="O389">
        <v>11.65</v>
      </c>
      <c r="P389">
        <v>10.5</v>
      </c>
      <c r="Q389">
        <v>5</v>
      </c>
      <c r="R389">
        <v>2.84</v>
      </c>
      <c r="S389">
        <v>3</v>
      </c>
      <c r="T389" t="s">
        <v>23</v>
      </c>
    </row>
    <row r="390" spans="1:20" x14ac:dyDescent="0.2">
      <c r="A390" t="s">
        <v>68</v>
      </c>
      <c r="B390">
        <v>41</v>
      </c>
      <c r="C390" t="s">
        <v>28</v>
      </c>
      <c r="D390" t="s">
        <v>22</v>
      </c>
      <c r="E390" t="s">
        <v>23</v>
      </c>
      <c r="F390">
        <v>34</v>
      </c>
      <c r="G390">
        <v>194.4</v>
      </c>
      <c r="H390">
        <v>63</v>
      </c>
      <c r="I390">
        <v>33.049999999999997</v>
      </c>
      <c r="J390">
        <v>254.9</v>
      </c>
      <c r="K390">
        <v>110</v>
      </c>
      <c r="L390">
        <v>21.67</v>
      </c>
      <c r="M390">
        <v>160.19999999999999</v>
      </c>
      <c r="N390">
        <v>115</v>
      </c>
      <c r="O390">
        <v>7.21</v>
      </c>
      <c r="P390">
        <v>17.2</v>
      </c>
      <c r="Q390">
        <v>9</v>
      </c>
      <c r="R390">
        <v>4.6399999999999997</v>
      </c>
      <c r="S390">
        <v>2</v>
      </c>
      <c r="T390" t="s">
        <v>22</v>
      </c>
    </row>
    <row r="391" spans="1:20" x14ac:dyDescent="0.2">
      <c r="A391" t="s">
        <v>69</v>
      </c>
      <c r="B391">
        <v>44</v>
      </c>
      <c r="C391" t="s">
        <v>21</v>
      </c>
      <c r="D391" t="s">
        <v>22</v>
      </c>
      <c r="E391" t="s">
        <v>22</v>
      </c>
      <c r="F391">
        <v>0</v>
      </c>
      <c r="G391">
        <v>240.3</v>
      </c>
      <c r="H391">
        <v>146</v>
      </c>
      <c r="I391">
        <v>40.85</v>
      </c>
      <c r="J391">
        <v>164.6</v>
      </c>
      <c r="K391">
        <v>83</v>
      </c>
      <c r="L391">
        <v>13.99</v>
      </c>
      <c r="M391">
        <v>240.7</v>
      </c>
      <c r="N391">
        <v>106</v>
      </c>
      <c r="O391">
        <v>10.83</v>
      </c>
      <c r="P391">
        <v>10.6</v>
      </c>
      <c r="Q391">
        <v>2</v>
      </c>
      <c r="R391">
        <v>2.86</v>
      </c>
      <c r="S391">
        <v>1</v>
      </c>
      <c r="T391" t="s">
        <v>22</v>
      </c>
    </row>
    <row r="392" spans="1:20" x14ac:dyDescent="0.2">
      <c r="A392" t="s">
        <v>62</v>
      </c>
      <c r="B392">
        <v>78</v>
      </c>
      <c r="C392" t="s">
        <v>25</v>
      </c>
      <c r="D392" t="s">
        <v>22</v>
      </c>
      <c r="E392" t="s">
        <v>22</v>
      </c>
      <c r="F392">
        <v>0</v>
      </c>
      <c r="G392">
        <v>75</v>
      </c>
      <c r="H392">
        <v>116</v>
      </c>
      <c r="I392">
        <v>12.75</v>
      </c>
      <c r="J392">
        <v>248.7</v>
      </c>
      <c r="K392">
        <v>87</v>
      </c>
      <c r="L392">
        <v>21.14</v>
      </c>
      <c r="M392">
        <v>176</v>
      </c>
      <c r="N392">
        <v>83</v>
      </c>
      <c r="O392">
        <v>7.92</v>
      </c>
      <c r="P392">
        <v>9.5</v>
      </c>
      <c r="Q392">
        <v>6</v>
      </c>
      <c r="R392">
        <v>2.57</v>
      </c>
      <c r="S392">
        <v>3</v>
      </c>
      <c r="T392" t="s">
        <v>22</v>
      </c>
    </row>
    <row r="393" spans="1:20" x14ac:dyDescent="0.2">
      <c r="A393" t="s">
        <v>72</v>
      </c>
      <c r="B393">
        <v>149</v>
      </c>
      <c r="C393" t="s">
        <v>25</v>
      </c>
      <c r="D393" t="s">
        <v>22</v>
      </c>
      <c r="E393" t="s">
        <v>22</v>
      </c>
      <c r="F393">
        <v>0</v>
      </c>
      <c r="G393">
        <v>69.099999999999994</v>
      </c>
      <c r="H393">
        <v>117</v>
      </c>
      <c r="I393">
        <v>11.75</v>
      </c>
      <c r="J393">
        <v>136.30000000000001</v>
      </c>
      <c r="K393">
        <v>100</v>
      </c>
      <c r="L393">
        <v>11.59</v>
      </c>
      <c r="M393">
        <v>181.7</v>
      </c>
      <c r="N393">
        <v>53</v>
      </c>
      <c r="O393">
        <v>8.18</v>
      </c>
      <c r="P393">
        <v>6.3</v>
      </c>
      <c r="Q393">
        <v>3</v>
      </c>
      <c r="R393">
        <v>1.7</v>
      </c>
      <c r="S393">
        <v>1</v>
      </c>
      <c r="T393" t="s">
        <v>22</v>
      </c>
    </row>
    <row r="394" spans="1:20" x14ac:dyDescent="0.2">
      <c r="A394" t="s">
        <v>31</v>
      </c>
      <c r="B394">
        <v>72</v>
      </c>
      <c r="C394" t="s">
        <v>28</v>
      </c>
      <c r="D394" t="s">
        <v>22</v>
      </c>
      <c r="E394" t="s">
        <v>23</v>
      </c>
      <c r="F394">
        <v>33</v>
      </c>
      <c r="G394">
        <v>96.6</v>
      </c>
      <c r="H394">
        <v>59</v>
      </c>
      <c r="I394">
        <v>16.420000000000002</v>
      </c>
      <c r="J394">
        <v>315.39999999999998</v>
      </c>
      <c r="K394">
        <v>98</v>
      </c>
      <c r="L394">
        <v>26.81</v>
      </c>
      <c r="M394">
        <v>163.30000000000001</v>
      </c>
      <c r="N394">
        <v>117</v>
      </c>
      <c r="O394">
        <v>7.35</v>
      </c>
      <c r="P394">
        <v>6.2</v>
      </c>
      <c r="Q394">
        <v>4</v>
      </c>
      <c r="R394">
        <v>1.67</v>
      </c>
      <c r="S394">
        <v>4</v>
      </c>
      <c r="T394" t="s">
        <v>23</v>
      </c>
    </row>
    <row r="395" spans="1:20" x14ac:dyDescent="0.2">
      <c r="A395" t="s">
        <v>53</v>
      </c>
      <c r="B395">
        <v>139</v>
      </c>
      <c r="C395" t="s">
        <v>21</v>
      </c>
      <c r="D395" t="s">
        <v>22</v>
      </c>
      <c r="E395" t="s">
        <v>23</v>
      </c>
      <c r="F395">
        <v>20</v>
      </c>
      <c r="G395">
        <v>214.6</v>
      </c>
      <c r="H395">
        <v>101</v>
      </c>
      <c r="I395">
        <v>36.479999999999997</v>
      </c>
      <c r="J395">
        <v>235.1</v>
      </c>
      <c r="K395">
        <v>132</v>
      </c>
      <c r="L395">
        <v>19.98</v>
      </c>
      <c r="M395">
        <v>162.80000000000001</v>
      </c>
      <c r="N395">
        <v>132</v>
      </c>
      <c r="O395">
        <v>7.33</v>
      </c>
      <c r="P395">
        <v>14.8</v>
      </c>
      <c r="Q395">
        <v>12</v>
      </c>
      <c r="R395">
        <v>4</v>
      </c>
      <c r="S395">
        <v>0</v>
      </c>
      <c r="T395" t="s">
        <v>22</v>
      </c>
    </row>
    <row r="396" spans="1:20" x14ac:dyDescent="0.2">
      <c r="A396" t="s">
        <v>48</v>
      </c>
      <c r="B396">
        <v>141</v>
      </c>
      <c r="C396" t="s">
        <v>28</v>
      </c>
      <c r="D396" t="s">
        <v>22</v>
      </c>
      <c r="E396" t="s">
        <v>23</v>
      </c>
      <c r="F396">
        <v>23</v>
      </c>
      <c r="G396">
        <v>149.69999999999999</v>
      </c>
      <c r="H396">
        <v>112</v>
      </c>
      <c r="I396">
        <v>25.45</v>
      </c>
      <c r="J396">
        <v>162.5</v>
      </c>
      <c r="K396">
        <v>118</v>
      </c>
      <c r="L396">
        <v>13.81</v>
      </c>
      <c r="M396">
        <v>220.3</v>
      </c>
      <c r="N396">
        <v>115</v>
      </c>
      <c r="O396">
        <v>9.91</v>
      </c>
      <c r="P396">
        <v>7.6</v>
      </c>
      <c r="Q396">
        <v>2</v>
      </c>
      <c r="R396">
        <v>2.0499999999999998</v>
      </c>
      <c r="S396">
        <v>3</v>
      </c>
      <c r="T396" t="s">
        <v>22</v>
      </c>
    </row>
    <row r="397" spans="1:20" x14ac:dyDescent="0.2">
      <c r="A397" t="s">
        <v>42</v>
      </c>
      <c r="B397">
        <v>140</v>
      </c>
      <c r="C397" t="s">
        <v>25</v>
      </c>
      <c r="D397" t="s">
        <v>22</v>
      </c>
      <c r="E397" t="s">
        <v>22</v>
      </c>
      <c r="F397">
        <v>0</v>
      </c>
      <c r="G397">
        <v>149.80000000000001</v>
      </c>
      <c r="H397">
        <v>134</v>
      </c>
      <c r="I397">
        <v>25.47</v>
      </c>
      <c r="J397">
        <v>164.4</v>
      </c>
      <c r="K397">
        <v>98</v>
      </c>
      <c r="L397">
        <v>13.97</v>
      </c>
      <c r="M397">
        <v>294.7</v>
      </c>
      <c r="N397">
        <v>124</v>
      </c>
      <c r="O397">
        <v>13.26</v>
      </c>
      <c r="P397">
        <v>8.1</v>
      </c>
      <c r="Q397">
        <v>2</v>
      </c>
      <c r="R397">
        <v>2.19</v>
      </c>
      <c r="S397">
        <v>1</v>
      </c>
      <c r="T397" t="s">
        <v>22</v>
      </c>
    </row>
    <row r="398" spans="1:20" x14ac:dyDescent="0.2">
      <c r="A398" t="s">
        <v>37</v>
      </c>
      <c r="B398">
        <v>99</v>
      </c>
      <c r="C398" t="s">
        <v>25</v>
      </c>
      <c r="D398" t="s">
        <v>22</v>
      </c>
      <c r="E398" t="s">
        <v>22</v>
      </c>
      <c r="F398">
        <v>0</v>
      </c>
      <c r="G398">
        <v>190.4</v>
      </c>
      <c r="H398">
        <v>102</v>
      </c>
      <c r="I398">
        <v>32.369999999999997</v>
      </c>
      <c r="J398">
        <v>158.1</v>
      </c>
      <c r="K398">
        <v>107</v>
      </c>
      <c r="L398">
        <v>13.44</v>
      </c>
      <c r="M398">
        <v>271.5</v>
      </c>
      <c r="N398">
        <v>92</v>
      </c>
      <c r="O398">
        <v>12.22</v>
      </c>
      <c r="P398">
        <v>11.2</v>
      </c>
      <c r="Q398">
        <v>4</v>
      </c>
      <c r="R398">
        <v>3.02</v>
      </c>
      <c r="S398">
        <v>2</v>
      </c>
      <c r="T398" t="s">
        <v>22</v>
      </c>
    </row>
    <row r="399" spans="1:20" x14ac:dyDescent="0.2">
      <c r="A399" t="s">
        <v>45</v>
      </c>
      <c r="B399">
        <v>166</v>
      </c>
      <c r="C399" t="s">
        <v>25</v>
      </c>
      <c r="D399" t="s">
        <v>22</v>
      </c>
      <c r="E399" t="s">
        <v>22</v>
      </c>
      <c r="F399">
        <v>0</v>
      </c>
      <c r="G399">
        <v>181.4</v>
      </c>
      <c r="H399">
        <v>108</v>
      </c>
      <c r="I399">
        <v>30.84</v>
      </c>
      <c r="J399">
        <v>253.8</v>
      </c>
      <c r="K399">
        <v>54</v>
      </c>
      <c r="L399">
        <v>21.57</v>
      </c>
      <c r="M399">
        <v>112.3</v>
      </c>
      <c r="N399">
        <v>94</v>
      </c>
      <c r="O399">
        <v>5.05</v>
      </c>
      <c r="P399">
        <v>11.6</v>
      </c>
      <c r="Q399">
        <v>6</v>
      </c>
      <c r="R399">
        <v>3.13</v>
      </c>
      <c r="S399">
        <v>1</v>
      </c>
      <c r="T399" t="s">
        <v>22</v>
      </c>
    </row>
    <row r="400" spans="1:20" x14ac:dyDescent="0.2">
      <c r="A400" t="s">
        <v>62</v>
      </c>
      <c r="B400">
        <v>124</v>
      </c>
      <c r="C400" t="s">
        <v>25</v>
      </c>
      <c r="D400" t="s">
        <v>22</v>
      </c>
      <c r="E400" t="s">
        <v>22</v>
      </c>
      <c r="F400">
        <v>0</v>
      </c>
      <c r="G400">
        <v>151.1</v>
      </c>
      <c r="H400">
        <v>123</v>
      </c>
      <c r="I400">
        <v>25.69</v>
      </c>
      <c r="J400">
        <v>187.4</v>
      </c>
      <c r="K400">
        <v>104</v>
      </c>
      <c r="L400">
        <v>15.93</v>
      </c>
      <c r="M400">
        <v>255.4</v>
      </c>
      <c r="N400">
        <v>93</v>
      </c>
      <c r="O400">
        <v>11.49</v>
      </c>
      <c r="P400">
        <v>5.3</v>
      </c>
      <c r="Q400">
        <v>3</v>
      </c>
      <c r="R400">
        <v>1.43</v>
      </c>
      <c r="S400">
        <v>1</v>
      </c>
      <c r="T400" t="s">
        <v>22</v>
      </c>
    </row>
    <row r="401" spans="1:20" x14ac:dyDescent="0.2">
      <c r="A401" t="s">
        <v>49</v>
      </c>
      <c r="B401">
        <v>74</v>
      </c>
      <c r="C401" t="s">
        <v>21</v>
      </c>
      <c r="D401" t="s">
        <v>22</v>
      </c>
      <c r="E401" t="s">
        <v>22</v>
      </c>
      <c r="F401">
        <v>0</v>
      </c>
      <c r="G401">
        <v>155.69999999999999</v>
      </c>
      <c r="H401">
        <v>116</v>
      </c>
      <c r="I401">
        <v>26.47</v>
      </c>
      <c r="J401">
        <v>173.7</v>
      </c>
      <c r="K401">
        <v>63</v>
      </c>
      <c r="L401">
        <v>14.76</v>
      </c>
      <c r="M401">
        <v>257.39999999999998</v>
      </c>
      <c r="N401">
        <v>97</v>
      </c>
      <c r="O401">
        <v>11.58</v>
      </c>
      <c r="P401">
        <v>8.1</v>
      </c>
      <c r="Q401">
        <v>4</v>
      </c>
      <c r="R401">
        <v>2.19</v>
      </c>
      <c r="S401">
        <v>0</v>
      </c>
      <c r="T401" t="s">
        <v>22</v>
      </c>
    </row>
    <row r="402" spans="1:20" x14ac:dyDescent="0.2">
      <c r="A402" t="s">
        <v>48</v>
      </c>
      <c r="B402">
        <v>117</v>
      </c>
      <c r="C402" t="s">
        <v>28</v>
      </c>
      <c r="D402" t="s">
        <v>22</v>
      </c>
      <c r="E402" t="s">
        <v>22</v>
      </c>
      <c r="F402">
        <v>0</v>
      </c>
      <c r="G402">
        <v>149.9</v>
      </c>
      <c r="H402">
        <v>95</v>
      </c>
      <c r="I402">
        <v>25.48</v>
      </c>
      <c r="J402">
        <v>256.10000000000002</v>
      </c>
      <c r="K402">
        <v>110</v>
      </c>
      <c r="L402">
        <v>21.77</v>
      </c>
      <c r="M402">
        <v>212.7</v>
      </c>
      <c r="N402">
        <v>92</v>
      </c>
      <c r="O402">
        <v>9.57</v>
      </c>
      <c r="P402">
        <v>13.3</v>
      </c>
      <c r="Q402">
        <v>13</v>
      </c>
      <c r="R402">
        <v>3.59</v>
      </c>
      <c r="S402">
        <v>2</v>
      </c>
      <c r="T402" t="s">
        <v>22</v>
      </c>
    </row>
    <row r="403" spans="1:20" x14ac:dyDescent="0.2">
      <c r="A403" t="s">
        <v>48</v>
      </c>
      <c r="B403">
        <v>85</v>
      </c>
      <c r="C403" t="s">
        <v>28</v>
      </c>
      <c r="D403" t="s">
        <v>22</v>
      </c>
      <c r="E403" t="s">
        <v>22</v>
      </c>
      <c r="F403">
        <v>0</v>
      </c>
      <c r="G403">
        <v>222.3</v>
      </c>
      <c r="H403">
        <v>132</v>
      </c>
      <c r="I403">
        <v>37.79</v>
      </c>
      <c r="J403">
        <v>231.5</v>
      </c>
      <c r="K403">
        <v>101</v>
      </c>
      <c r="L403">
        <v>19.68</v>
      </c>
      <c r="M403">
        <v>223.5</v>
      </c>
      <c r="N403">
        <v>75</v>
      </c>
      <c r="O403">
        <v>10.06</v>
      </c>
      <c r="P403">
        <v>11</v>
      </c>
      <c r="Q403">
        <v>2</v>
      </c>
      <c r="R403">
        <v>2.97</v>
      </c>
      <c r="S403">
        <v>3</v>
      </c>
      <c r="T403" t="s">
        <v>22</v>
      </c>
    </row>
    <row r="404" spans="1:20" x14ac:dyDescent="0.2">
      <c r="A404" t="s">
        <v>55</v>
      </c>
      <c r="B404">
        <v>36</v>
      </c>
      <c r="C404" t="s">
        <v>21</v>
      </c>
      <c r="D404" t="s">
        <v>22</v>
      </c>
      <c r="E404" t="s">
        <v>23</v>
      </c>
      <c r="F404">
        <v>16</v>
      </c>
      <c r="G404">
        <v>149.4</v>
      </c>
      <c r="H404">
        <v>111</v>
      </c>
      <c r="I404">
        <v>25.4</v>
      </c>
      <c r="J404">
        <v>131.80000000000001</v>
      </c>
      <c r="K404">
        <v>113</v>
      </c>
      <c r="L404">
        <v>11.2</v>
      </c>
      <c r="M404">
        <v>132.69999999999999</v>
      </c>
      <c r="N404">
        <v>87</v>
      </c>
      <c r="O404">
        <v>5.97</v>
      </c>
      <c r="P404">
        <v>6.7</v>
      </c>
      <c r="Q404">
        <v>2</v>
      </c>
      <c r="R404">
        <v>1.81</v>
      </c>
      <c r="S404">
        <v>0</v>
      </c>
      <c r="T404" t="s">
        <v>22</v>
      </c>
    </row>
    <row r="405" spans="1:20" x14ac:dyDescent="0.2">
      <c r="A405" t="s">
        <v>27</v>
      </c>
      <c r="B405">
        <v>102</v>
      </c>
      <c r="C405" t="s">
        <v>28</v>
      </c>
      <c r="D405" t="s">
        <v>23</v>
      </c>
      <c r="E405" t="s">
        <v>22</v>
      </c>
      <c r="F405">
        <v>0</v>
      </c>
      <c r="G405">
        <v>233.8</v>
      </c>
      <c r="H405">
        <v>103</v>
      </c>
      <c r="I405">
        <v>39.75</v>
      </c>
      <c r="J405">
        <v>221.6</v>
      </c>
      <c r="K405">
        <v>131</v>
      </c>
      <c r="L405">
        <v>18.84</v>
      </c>
      <c r="M405">
        <v>146.9</v>
      </c>
      <c r="N405">
        <v>106</v>
      </c>
      <c r="O405">
        <v>6.61</v>
      </c>
      <c r="P405">
        <v>12.8</v>
      </c>
      <c r="Q405">
        <v>3</v>
      </c>
      <c r="R405">
        <v>3.46</v>
      </c>
      <c r="S405">
        <v>0</v>
      </c>
      <c r="T405" t="s">
        <v>22</v>
      </c>
    </row>
    <row r="406" spans="1:20" x14ac:dyDescent="0.2">
      <c r="A406" t="s">
        <v>32</v>
      </c>
      <c r="B406">
        <v>76</v>
      </c>
      <c r="C406" t="s">
        <v>21</v>
      </c>
      <c r="D406" t="s">
        <v>22</v>
      </c>
      <c r="E406" t="s">
        <v>22</v>
      </c>
      <c r="F406">
        <v>0</v>
      </c>
      <c r="G406">
        <v>204.2</v>
      </c>
      <c r="H406">
        <v>100</v>
      </c>
      <c r="I406">
        <v>34.71</v>
      </c>
      <c r="J406">
        <v>292.60000000000002</v>
      </c>
      <c r="K406">
        <v>139</v>
      </c>
      <c r="L406">
        <v>24.87</v>
      </c>
      <c r="M406">
        <v>244.3</v>
      </c>
      <c r="N406">
        <v>105</v>
      </c>
      <c r="O406">
        <v>10.99</v>
      </c>
      <c r="P406">
        <v>10.5</v>
      </c>
      <c r="Q406">
        <v>2</v>
      </c>
      <c r="R406">
        <v>2.84</v>
      </c>
      <c r="S406">
        <v>0</v>
      </c>
      <c r="T406" t="s">
        <v>22</v>
      </c>
    </row>
    <row r="407" spans="1:20" x14ac:dyDescent="0.2">
      <c r="A407" t="s">
        <v>64</v>
      </c>
      <c r="B407">
        <v>165</v>
      </c>
      <c r="C407" t="s">
        <v>28</v>
      </c>
      <c r="D407" t="s">
        <v>22</v>
      </c>
      <c r="E407" t="s">
        <v>22</v>
      </c>
      <c r="F407">
        <v>0</v>
      </c>
      <c r="G407">
        <v>242.9</v>
      </c>
      <c r="H407">
        <v>126</v>
      </c>
      <c r="I407">
        <v>41.29</v>
      </c>
      <c r="J407">
        <v>209.8</v>
      </c>
      <c r="K407">
        <v>65</v>
      </c>
      <c r="L407">
        <v>17.829999999999998</v>
      </c>
      <c r="M407">
        <v>228.4</v>
      </c>
      <c r="N407">
        <v>126</v>
      </c>
      <c r="O407">
        <v>10.28</v>
      </c>
      <c r="P407">
        <v>0</v>
      </c>
      <c r="Q407">
        <v>0</v>
      </c>
      <c r="R407">
        <v>0</v>
      </c>
      <c r="S407">
        <v>1</v>
      </c>
      <c r="T407" t="s">
        <v>22</v>
      </c>
    </row>
    <row r="408" spans="1:20" x14ac:dyDescent="0.2">
      <c r="A408" t="s">
        <v>34</v>
      </c>
      <c r="B408">
        <v>130</v>
      </c>
      <c r="C408" t="s">
        <v>21</v>
      </c>
      <c r="D408" t="s">
        <v>22</v>
      </c>
      <c r="E408" t="s">
        <v>22</v>
      </c>
      <c r="F408">
        <v>0</v>
      </c>
      <c r="G408">
        <v>150.4</v>
      </c>
      <c r="H408">
        <v>119</v>
      </c>
      <c r="I408">
        <v>25.57</v>
      </c>
      <c r="J408">
        <v>230.5</v>
      </c>
      <c r="K408">
        <v>99</v>
      </c>
      <c r="L408">
        <v>19.59</v>
      </c>
      <c r="M408">
        <v>186.3</v>
      </c>
      <c r="N408">
        <v>76</v>
      </c>
      <c r="O408">
        <v>8.3800000000000008</v>
      </c>
      <c r="P408">
        <v>12.3</v>
      </c>
      <c r="Q408">
        <v>4</v>
      </c>
      <c r="R408">
        <v>3.32</v>
      </c>
      <c r="S408">
        <v>1</v>
      </c>
      <c r="T408" t="s">
        <v>22</v>
      </c>
    </row>
    <row r="409" spans="1:20" x14ac:dyDescent="0.2">
      <c r="A409" t="s">
        <v>68</v>
      </c>
      <c r="B409">
        <v>55</v>
      </c>
      <c r="C409" t="s">
        <v>21</v>
      </c>
      <c r="D409" t="s">
        <v>23</v>
      </c>
      <c r="E409" t="s">
        <v>22</v>
      </c>
      <c r="F409">
        <v>0</v>
      </c>
      <c r="G409">
        <v>191.9</v>
      </c>
      <c r="H409">
        <v>91</v>
      </c>
      <c r="I409">
        <v>32.619999999999997</v>
      </c>
      <c r="J409">
        <v>256.10000000000002</v>
      </c>
      <c r="K409">
        <v>110</v>
      </c>
      <c r="L409">
        <v>21.77</v>
      </c>
      <c r="M409">
        <v>203.7</v>
      </c>
      <c r="N409">
        <v>101</v>
      </c>
      <c r="O409">
        <v>9.17</v>
      </c>
      <c r="P409">
        <v>14.3</v>
      </c>
      <c r="Q409">
        <v>6</v>
      </c>
      <c r="R409">
        <v>3.86</v>
      </c>
      <c r="S409">
        <v>1</v>
      </c>
      <c r="T409" t="s">
        <v>23</v>
      </c>
    </row>
    <row r="410" spans="1:20" x14ac:dyDescent="0.2">
      <c r="A410" t="s">
        <v>66</v>
      </c>
      <c r="B410">
        <v>92</v>
      </c>
      <c r="C410" t="s">
        <v>21</v>
      </c>
      <c r="D410" t="s">
        <v>23</v>
      </c>
      <c r="E410" t="s">
        <v>22</v>
      </c>
      <c r="F410">
        <v>0</v>
      </c>
      <c r="G410">
        <v>130.69999999999999</v>
      </c>
      <c r="H410">
        <v>113</v>
      </c>
      <c r="I410">
        <v>22.22</v>
      </c>
      <c r="J410">
        <v>260.60000000000002</v>
      </c>
      <c r="K410">
        <v>122</v>
      </c>
      <c r="L410">
        <v>22.15</v>
      </c>
      <c r="M410">
        <v>244.2</v>
      </c>
      <c r="N410">
        <v>98</v>
      </c>
      <c r="O410">
        <v>10.99</v>
      </c>
      <c r="P410">
        <v>9.4</v>
      </c>
      <c r="Q410">
        <v>2</v>
      </c>
      <c r="R410">
        <v>2.54</v>
      </c>
      <c r="S410">
        <v>2</v>
      </c>
      <c r="T410" t="s">
        <v>23</v>
      </c>
    </row>
    <row r="411" spans="1:20" x14ac:dyDescent="0.2">
      <c r="A411" t="s">
        <v>33</v>
      </c>
      <c r="B411">
        <v>129</v>
      </c>
      <c r="C411" t="s">
        <v>21</v>
      </c>
      <c r="D411" t="s">
        <v>22</v>
      </c>
      <c r="E411" t="s">
        <v>23</v>
      </c>
      <c r="F411">
        <v>33</v>
      </c>
      <c r="G411">
        <v>119.6</v>
      </c>
      <c r="H411">
        <v>104</v>
      </c>
      <c r="I411">
        <v>20.329999999999998</v>
      </c>
      <c r="J411">
        <v>278.7</v>
      </c>
      <c r="K411">
        <v>88</v>
      </c>
      <c r="L411">
        <v>23.69</v>
      </c>
      <c r="M411">
        <v>263.39999999999998</v>
      </c>
      <c r="N411">
        <v>175</v>
      </c>
      <c r="O411">
        <v>11.85</v>
      </c>
      <c r="P411">
        <v>5.9</v>
      </c>
      <c r="Q411">
        <v>2</v>
      </c>
      <c r="R411">
        <v>1.59</v>
      </c>
      <c r="S411">
        <v>2</v>
      </c>
      <c r="T411" t="s">
        <v>22</v>
      </c>
    </row>
    <row r="412" spans="1:20" x14ac:dyDescent="0.2">
      <c r="A412" t="s">
        <v>49</v>
      </c>
      <c r="B412">
        <v>18</v>
      </c>
      <c r="C412" t="s">
        <v>25</v>
      </c>
      <c r="D412" t="s">
        <v>22</v>
      </c>
      <c r="E412" t="s">
        <v>22</v>
      </c>
      <c r="F412">
        <v>0</v>
      </c>
      <c r="G412">
        <v>273.60000000000002</v>
      </c>
      <c r="H412">
        <v>93</v>
      </c>
      <c r="I412">
        <v>46.51</v>
      </c>
      <c r="J412">
        <v>114.6</v>
      </c>
      <c r="K412">
        <v>116</v>
      </c>
      <c r="L412">
        <v>9.74</v>
      </c>
      <c r="M412">
        <v>250.6</v>
      </c>
      <c r="N412">
        <v>120</v>
      </c>
      <c r="O412">
        <v>11.28</v>
      </c>
      <c r="P412">
        <v>8.1999999999999993</v>
      </c>
      <c r="Q412">
        <v>4</v>
      </c>
      <c r="R412">
        <v>2.21</v>
      </c>
      <c r="S412">
        <v>1</v>
      </c>
      <c r="T412" t="s">
        <v>22</v>
      </c>
    </row>
    <row r="413" spans="1:20" x14ac:dyDescent="0.2">
      <c r="A413" t="s">
        <v>40</v>
      </c>
      <c r="B413">
        <v>161</v>
      </c>
      <c r="C413" t="s">
        <v>21</v>
      </c>
      <c r="D413" t="s">
        <v>23</v>
      </c>
      <c r="E413" t="s">
        <v>22</v>
      </c>
      <c r="F413">
        <v>0</v>
      </c>
      <c r="G413">
        <v>156.1</v>
      </c>
      <c r="H413">
        <v>114</v>
      </c>
      <c r="I413">
        <v>26.54</v>
      </c>
      <c r="J413">
        <v>180.3</v>
      </c>
      <c r="K413">
        <v>63</v>
      </c>
      <c r="L413">
        <v>15.33</v>
      </c>
      <c r="M413">
        <v>179.6</v>
      </c>
      <c r="N413">
        <v>115</v>
      </c>
      <c r="O413">
        <v>8.08</v>
      </c>
      <c r="P413">
        <v>11.1</v>
      </c>
      <c r="Q413">
        <v>9</v>
      </c>
      <c r="R413">
        <v>3</v>
      </c>
      <c r="S413">
        <v>2</v>
      </c>
      <c r="T413" t="s">
        <v>22</v>
      </c>
    </row>
    <row r="414" spans="1:20" x14ac:dyDescent="0.2">
      <c r="A414" t="s">
        <v>66</v>
      </c>
      <c r="B414">
        <v>75</v>
      </c>
      <c r="C414" t="s">
        <v>25</v>
      </c>
      <c r="D414" t="s">
        <v>23</v>
      </c>
      <c r="E414" t="s">
        <v>22</v>
      </c>
      <c r="F414">
        <v>0</v>
      </c>
      <c r="G414">
        <v>211.3</v>
      </c>
      <c r="H414">
        <v>61</v>
      </c>
      <c r="I414">
        <v>35.92</v>
      </c>
      <c r="J414">
        <v>105.6</v>
      </c>
      <c r="K414">
        <v>119</v>
      </c>
      <c r="L414">
        <v>8.98</v>
      </c>
      <c r="M414">
        <v>175.9</v>
      </c>
      <c r="N414">
        <v>63</v>
      </c>
      <c r="O414">
        <v>7.92</v>
      </c>
      <c r="P414">
        <v>9.6999999999999993</v>
      </c>
      <c r="Q414">
        <v>4</v>
      </c>
      <c r="R414">
        <v>2.62</v>
      </c>
      <c r="S414">
        <v>4</v>
      </c>
      <c r="T414" t="s">
        <v>23</v>
      </c>
    </row>
    <row r="415" spans="1:20" x14ac:dyDescent="0.2">
      <c r="A415" t="s">
        <v>57</v>
      </c>
      <c r="B415">
        <v>126</v>
      </c>
      <c r="C415" t="s">
        <v>21</v>
      </c>
      <c r="D415" t="s">
        <v>22</v>
      </c>
      <c r="E415" t="s">
        <v>23</v>
      </c>
      <c r="F415">
        <v>23</v>
      </c>
      <c r="G415">
        <v>114.3</v>
      </c>
      <c r="H415">
        <v>102</v>
      </c>
      <c r="I415">
        <v>19.43</v>
      </c>
      <c r="J415">
        <v>190.3</v>
      </c>
      <c r="K415">
        <v>103</v>
      </c>
      <c r="L415">
        <v>16.18</v>
      </c>
      <c r="M415">
        <v>240.4</v>
      </c>
      <c r="N415">
        <v>111</v>
      </c>
      <c r="O415">
        <v>10.82</v>
      </c>
      <c r="P415">
        <v>12.6</v>
      </c>
      <c r="Q415">
        <v>7</v>
      </c>
      <c r="R415">
        <v>3.4</v>
      </c>
      <c r="S415">
        <v>3</v>
      </c>
      <c r="T415" t="s">
        <v>22</v>
      </c>
    </row>
    <row r="416" spans="1:20" x14ac:dyDescent="0.2">
      <c r="A416" t="s">
        <v>53</v>
      </c>
      <c r="B416">
        <v>93</v>
      </c>
      <c r="C416" t="s">
        <v>21</v>
      </c>
      <c r="D416" t="s">
        <v>23</v>
      </c>
      <c r="E416" t="s">
        <v>22</v>
      </c>
      <c r="F416">
        <v>0</v>
      </c>
      <c r="G416">
        <v>216.9</v>
      </c>
      <c r="H416">
        <v>61</v>
      </c>
      <c r="I416">
        <v>36.869999999999997</v>
      </c>
      <c r="J416">
        <v>207.4</v>
      </c>
      <c r="K416">
        <v>120</v>
      </c>
      <c r="L416">
        <v>17.63</v>
      </c>
      <c r="M416">
        <v>221.7</v>
      </c>
      <c r="N416">
        <v>110</v>
      </c>
      <c r="O416">
        <v>9.98</v>
      </c>
      <c r="P416">
        <v>17.5</v>
      </c>
      <c r="Q416">
        <v>5</v>
      </c>
      <c r="R416">
        <v>4.7300000000000004</v>
      </c>
      <c r="S416">
        <v>1</v>
      </c>
      <c r="T416" t="s">
        <v>23</v>
      </c>
    </row>
    <row r="417" spans="1:20" x14ac:dyDescent="0.2">
      <c r="A417" t="s">
        <v>53</v>
      </c>
      <c r="B417">
        <v>109</v>
      </c>
      <c r="C417" t="s">
        <v>21</v>
      </c>
      <c r="D417" t="s">
        <v>23</v>
      </c>
      <c r="E417" t="s">
        <v>23</v>
      </c>
      <c r="F417">
        <v>26</v>
      </c>
      <c r="G417">
        <v>217.2</v>
      </c>
      <c r="H417">
        <v>138</v>
      </c>
      <c r="I417">
        <v>36.92</v>
      </c>
      <c r="J417">
        <v>145.5</v>
      </c>
      <c r="K417">
        <v>111</v>
      </c>
      <c r="L417">
        <v>12.37</v>
      </c>
      <c r="M417">
        <v>280.7</v>
      </c>
      <c r="N417">
        <v>76</v>
      </c>
      <c r="O417">
        <v>12.63</v>
      </c>
      <c r="P417">
        <v>9.3000000000000007</v>
      </c>
      <c r="Q417">
        <v>3</v>
      </c>
      <c r="R417">
        <v>2.5099999999999998</v>
      </c>
      <c r="S417">
        <v>0</v>
      </c>
      <c r="T417" t="s">
        <v>22</v>
      </c>
    </row>
    <row r="418" spans="1:20" x14ac:dyDescent="0.2">
      <c r="A418" t="s">
        <v>61</v>
      </c>
      <c r="B418">
        <v>80</v>
      </c>
      <c r="C418" t="s">
        <v>28</v>
      </c>
      <c r="D418" t="s">
        <v>22</v>
      </c>
      <c r="E418" t="s">
        <v>22</v>
      </c>
      <c r="F418">
        <v>0</v>
      </c>
      <c r="G418">
        <v>206.3</v>
      </c>
      <c r="H418">
        <v>97</v>
      </c>
      <c r="I418">
        <v>35.07</v>
      </c>
      <c r="J418">
        <v>154.9</v>
      </c>
      <c r="K418">
        <v>98</v>
      </c>
      <c r="L418">
        <v>13.17</v>
      </c>
      <c r="M418">
        <v>263.60000000000002</v>
      </c>
      <c r="N418">
        <v>82</v>
      </c>
      <c r="O418">
        <v>11.86</v>
      </c>
      <c r="P418">
        <v>12.4</v>
      </c>
      <c r="Q418">
        <v>12</v>
      </c>
      <c r="R418">
        <v>3.35</v>
      </c>
      <c r="S418">
        <v>0</v>
      </c>
      <c r="T418" t="s">
        <v>22</v>
      </c>
    </row>
    <row r="419" spans="1:20" x14ac:dyDescent="0.2">
      <c r="A419" t="s">
        <v>47</v>
      </c>
      <c r="B419">
        <v>41</v>
      </c>
      <c r="C419" t="s">
        <v>21</v>
      </c>
      <c r="D419" t="s">
        <v>22</v>
      </c>
      <c r="E419" t="s">
        <v>22</v>
      </c>
      <c r="F419">
        <v>0</v>
      </c>
      <c r="G419">
        <v>159.30000000000001</v>
      </c>
      <c r="H419">
        <v>66</v>
      </c>
      <c r="I419">
        <v>27.08</v>
      </c>
      <c r="J419">
        <v>125.9</v>
      </c>
      <c r="K419">
        <v>75</v>
      </c>
      <c r="L419">
        <v>10.7</v>
      </c>
      <c r="M419">
        <v>261.89999999999998</v>
      </c>
      <c r="N419">
        <v>76</v>
      </c>
      <c r="O419">
        <v>11.79</v>
      </c>
      <c r="P419">
        <v>11.1</v>
      </c>
      <c r="Q419">
        <v>5</v>
      </c>
      <c r="R419">
        <v>3</v>
      </c>
      <c r="S419">
        <v>1</v>
      </c>
      <c r="T419" t="s">
        <v>22</v>
      </c>
    </row>
    <row r="420" spans="1:20" x14ac:dyDescent="0.2">
      <c r="A420" t="s">
        <v>20</v>
      </c>
      <c r="B420">
        <v>136</v>
      </c>
      <c r="C420" t="s">
        <v>21</v>
      </c>
      <c r="D420" t="s">
        <v>22</v>
      </c>
      <c r="E420" t="s">
        <v>23</v>
      </c>
      <c r="F420">
        <v>31</v>
      </c>
      <c r="G420">
        <v>143.1</v>
      </c>
      <c r="H420">
        <v>88</v>
      </c>
      <c r="I420">
        <v>24.33</v>
      </c>
      <c r="J420">
        <v>236.6</v>
      </c>
      <c r="K420">
        <v>65</v>
      </c>
      <c r="L420">
        <v>20.11</v>
      </c>
      <c r="M420">
        <v>227.8</v>
      </c>
      <c r="N420">
        <v>120</v>
      </c>
      <c r="O420">
        <v>10.25</v>
      </c>
      <c r="P420">
        <v>11.4</v>
      </c>
      <c r="Q420">
        <v>5</v>
      </c>
      <c r="R420">
        <v>3.08</v>
      </c>
      <c r="S420">
        <v>2</v>
      </c>
      <c r="T420" t="s">
        <v>22</v>
      </c>
    </row>
    <row r="421" spans="1:20" x14ac:dyDescent="0.2">
      <c r="A421" t="s">
        <v>29</v>
      </c>
      <c r="B421">
        <v>92</v>
      </c>
      <c r="C421" t="s">
        <v>21</v>
      </c>
      <c r="D421" t="s">
        <v>22</v>
      </c>
      <c r="E421" t="s">
        <v>22</v>
      </c>
      <c r="F421">
        <v>0</v>
      </c>
      <c r="G421">
        <v>154</v>
      </c>
      <c r="H421">
        <v>122</v>
      </c>
      <c r="I421">
        <v>26.18</v>
      </c>
      <c r="J421">
        <v>329.8</v>
      </c>
      <c r="K421">
        <v>88</v>
      </c>
      <c r="L421">
        <v>28.03</v>
      </c>
      <c r="M421">
        <v>288</v>
      </c>
      <c r="N421">
        <v>117</v>
      </c>
      <c r="O421">
        <v>12.96</v>
      </c>
      <c r="P421">
        <v>5.6</v>
      </c>
      <c r="Q421">
        <v>2</v>
      </c>
      <c r="R421">
        <v>1.51</v>
      </c>
      <c r="S421">
        <v>3</v>
      </c>
      <c r="T421" t="s">
        <v>23</v>
      </c>
    </row>
    <row r="422" spans="1:20" x14ac:dyDescent="0.2">
      <c r="A422" t="s">
        <v>70</v>
      </c>
      <c r="B422">
        <v>143</v>
      </c>
      <c r="C422" t="s">
        <v>25</v>
      </c>
      <c r="D422" t="s">
        <v>22</v>
      </c>
      <c r="E422" t="s">
        <v>23</v>
      </c>
      <c r="F422">
        <v>24</v>
      </c>
      <c r="G422">
        <v>186.6</v>
      </c>
      <c r="H422">
        <v>69</v>
      </c>
      <c r="I422">
        <v>31.72</v>
      </c>
      <c r="J422">
        <v>222</v>
      </c>
      <c r="K422">
        <v>116</v>
      </c>
      <c r="L422">
        <v>18.87</v>
      </c>
      <c r="M422">
        <v>234.9</v>
      </c>
      <c r="N422">
        <v>138</v>
      </c>
      <c r="O422">
        <v>10.57</v>
      </c>
      <c r="P422">
        <v>11.6</v>
      </c>
      <c r="Q422">
        <v>5</v>
      </c>
      <c r="R422">
        <v>3.13</v>
      </c>
      <c r="S422">
        <v>1</v>
      </c>
      <c r="T422" t="s">
        <v>22</v>
      </c>
    </row>
    <row r="423" spans="1:20" x14ac:dyDescent="0.2">
      <c r="A423" t="s">
        <v>67</v>
      </c>
      <c r="B423">
        <v>118</v>
      </c>
      <c r="C423" t="s">
        <v>21</v>
      </c>
      <c r="D423" t="s">
        <v>22</v>
      </c>
      <c r="E423" t="s">
        <v>23</v>
      </c>
      <c r="F423">
        <v>26</v>
      </c>
      <c r="G423">
        <v>170.8</v>
      </c>
      <c r="H423">
        <v>114</v>
      </c>
      <c r="I423">
        <v>29.04</v>
      </c>
      <c r="J423">
        <v>199.5</v>
      </c>
      <c r="K423">
        <v>125</v>
      </c>
      <c r="L423">
        <v>16.96</v>
      </c>
      <c r="M423">
        <v>169.7</v>
      </c>
      <c r="N423">
        <v>98</v>
      </c>
      <c r="O423">
        <v>7.64</v>
      </c>
      <c r="P423">
        <v>9.6</v>
      </c>
      <c r="Q423">
        <v>5</v>
      </c>
      <c r="R423">
        <v>2.59</v>
      </c>
      <c r="S423">
        <v>5</v>
      </c>
      <c r="T423" t="s">
        <v>23</v>
      </c>
    </row>
    <row r="424" spans="1:20" x14ac:dyDescent="0.2">
      <c r="A424" t="s">
        <v>64</v>
      </c>
      <c r="B424">
        <v>193</v>
      </c>
      <c r="C424" t="s">
        <v>25</v>
      </c>
      <c r="D424" t="s">
        <v>22</v>
      </c>
      <c r="E424" t="s">
        <v>23</v>
      </c>
      <c r="F424">
        <v>17</v>
      </c>
      <c r="G424">
        <v>124</v>
      </c>
      <c r="H424">
        <v>102</v>
      </c>
      <c r="I424">
        <v>21.08</v>
      </c>
      <c r="J424">
        <v>202.9</v>
      </c>
      <c r="K424">
        <v>81</v>
      </c>
      <c r="L424">
        <v>17.25</v>
      </c>
      <c r="M424">
        <v>205.1</v>
      </c>
      <c r="N424">
        <v>129</v>
      </c>
      <c r="O424">
        <v>9.23</v>
      </c>
      <c r="P424">
        <v>12.3</v>
      </c>
      <c r="Q424">
        <v>3</v>
      </c>
      <c r="R424">
        <v>3.32</v>
      </c>
      <c r="S424">
        <v>1</v>
      </c>
      <c r="T424" t="s">
        <v>22</v>
      </c>
    </row>
    <row r="425" spans="1:20" x14ac:dyDescent="0.2">
      <c r="A425" t="s">
        <v>69</v>
      </c>
      <c r="B425">
        <v>73</v>
      </c>
      <c r="C425" t="s">
        <v>21</v>
      </c>
      <c r="D425" t="s">
        <v>22</v>
      </c>
      <c r="E425" t="s">
        <v>22</v>
      </c>
      <c r="F425">
        <v>0</v>
      </c>
      <c r="G425">
        <v>198.3</v>
      </c>
      <c r="H425">
        <v>94</v>
      </c>
      <c r="I425">
        <v>33.71</v>
      </c>
      <c r="J425">
        <v>279.3</v>
      </c>
      <c r="K425">
        <v>101</v>
      </c>
      <c r="L425">
        <v>23.74</v>
      </c>
      <c r="M425">
        <v>146.19999999999999</v>
      </c>
      <c r="N425">
        <v>87</v>
      </c>
      <c r="O425">
        <v>6.58</v>
      </c>
      <c r="P425">
        <v>14.8</v>
      </c>
      <c r="Q425">
        <v>8</v>
      </c>
      <c r="R425">
        <v>4</v>
      </c>
      <c r="S425">
        <v>3</v>
      </c>
      <c r="T425" t="s">
        <v>22</v>
      </c>
    </row>
    <row r="426" spans="1:20" x14ac:dyDescent="0.2">
      <c r="A426" t="s">
        <v>38</v>
      </c>
      <c r="B426">
        <v>62</v>
      </c>
      <c r="C426" t="s">
        <v>25</v>
      </c>
      <c r="D426" t="s">
        <v>22</v>
      </c>
      <c r="E426" t="s">
        <v>22</v>
      </c>
      <c r="F426">
        <v>0</v>
      </c>
      <c r="G426">
        <v>172.8</v>
      </c>
      <c r="H426">
        <v>101</v>
      </c>
      <c r="I426">
        <v>29.38</v>
      </c>
      <c r="J426">
        <v>204.8</v>
      </c>
      <c r="K426">
        <v>97</v>
      </c>
      <c r="L426">
        <v>17.41</v>
      </c>
      <c r="M426">
        <v>240.8</v>
      </c>
      <c r="N426">
        <v>90</v>
      </c>
      <c r="O426">
        <v>10.84</v>
      </c>
      <c r="P426">
        <v>9.1</v>
      </c>
      <c r="Q426">
        <v>8</v>
      </c>
      <c r="R426">
        <v>2.46</v>
      </c>
      <c r="S426">
        <v>2</v>
      </c>
      <c r="T426" t="s">
        <v>22</v>
      </c>
    </row>
    <row r="427" spans="1:20" x14ac:dyDescent="0.2">
      <c r="A427" t="s">
        <v>54</v>
      </c>
      <c r="B427">
        <v>30</v>
      </c>
      <c r="C427" t="s">
        <v>21</v>
      </c>
      <c r="D427" t="s">
        <v>22</v>
      </c>
      <c r="E427" t="s">
        <v>23</v>
      </c>
      <c r="F427">
        <v>30</v>
      </c>
      <c r="G427">
        <v>217.4</v>
      </c>
      <c r="H427">
        <v>74</v>
      </c>
      <c r="I427">
        <v>36.96</v>
      </c>
      <c r="J427">
        <v>213.8</v>
      </c>
      <c r="K427">
        <v>86</v>
      </c>
      <c r="L427">
        <v>18.170000000000002</v>
      </c>
      <c r="M427">
        <v>227.2</v>
      </c>
      <c r="N427">
        <v>104</v>
      </c>
      <c r="O427">
        <v>10.220000000000001</v>
      </c>
      <c r="P427">
        <v>6.6</v>
      </c>
      <c r="Q427">
        <v>3</v>
      </c>
      <c r="R427">
        <v>1.78</v>
      </c>
      <c r="S427">
        <v>0</v>
      </c>
      <c r="T427" t="s">
        <v>22</v>
      </c>
    </row>
    <row r="428" spans="1:20" x14ac:dyDescent="0.2">
      <c r="A428" t="s">
        <v>68</v>
      </c>
      <c r="B428">
        <v>60</v>
      </c>
      <c r="C428" t="s">
        <v>25</v>
      </c>
      <c r="D428" t="s">
        <v>23</v>
      </c>
      <c r="E428" t="s">
        <v>23</v>
      </c>
      <c r="F428">
        <v>29</v>
      </c>
      <c r="G428">
        <v>265.89999999999998</v>
      </c>
      <c r="H428">
        <v>113</v>
      </c>
      <c r="I428">
        <v>45.2</v>
      </c>
      <c r="J428">
        <v>215.8</v>
      </c>
      <c r="K428">
        <v>94</v>
      </c>
      <c r="L428">
        <v>18.34</v>
      </c>
      <c r="M428">
        <v>108.1</v>
      </c>
      <c r="N428">
        <v>82</v>
      </c>
      <c r="O428">
        <v>4.8600000000000003</v>
      </c>
      <c r="P428">
        <v>14</v>
      </c>
      <c r="Q428">
        <v>12</v>
      </c>
      <c r="R428">
        <v>3.78</v>
      </c>
      <c r="S428">
        <v>0</v>
      </c>
      <c r="T428" t="s">
        <v>23</v>
      </c>
    </row>
    <row r="429" spans="1:20" x14ac:dyDescent="0.2">
      <c r="A429" t="s">
        <v>67</v>
      </c>
      <c r="B429">
        <v>96</v>
      </c>
      <c r="C429" t="s">
        <v>28</v>
      </c>
      <c r="D429" t="s">
        <v>22</v>
      </c>
      <c r="E429" t="s">
        <v>22</v>
      </c>
      <c r="F429">
        <v>0</v>
      </c>
      <c r="G429">
        <v>98.2</v>
      </c>
      <c r="H429">
        <v>100</v>
      </c>
      <c r="I429">
        <v>16.690000000000001</v>
      </c>
      <c r="J429">
        <v>307.2</v>
      </c>
      <c r="K429">
        <v>88</v>
      </c>
      <c r="L429">
        <v>26.11</v>
      </c>
      <c r="M429">
        <v>182.5</v>
      </c>
      <c r="N429">
        <v>120</v>
      </c>
      <c r="O429">
        <v>8.2100000000000009</v>
      </c>
      <c r="P429">
        <v>7.6</v>
      </c>
      <c r="Q429">
        <v>1</v>
      </c>
      <c r="R429">
        <v>2.0499999999999998</v>
      </c>
      <c r="S429">
        <v>2</v>
      </c>
      <c r="T429" t="s">
        <v>22</v>
      </c>
    </row>
    <row r="430" spans="1:20" x14ac:dyDescent="0.2">
      <c r="A430" t="s">
        <v>26</v>
      </c>
      <c r="B430">
        <v>52</v>
      </c>
      <c r="C430" t="s">
        <v>25</v>
      </c>
      <c r="D430" t="s">
        <v>22</v>
      </c>
      <c r="E430" t="s">
        <v>22</v>
      </c>
      <c r="F430">
        <v>0</v>
      </c>
      <c r="G430">
        <v>214.7</v>
      </c>
      <c r="H430">
        <v>68</v>
      </c>
      <c r="I430">
        <v>36.5</v>
      </c>
      <c r="J430">
        <v>158.6</v>
      </c>
      <c r="K430">
        <v>138</v>
      </c>
      <c r="L430">
        <v>13.48</v>
      </c>
      <c r="M430">
        <v>123.4</v>
      </c>
      <c r="N430">
        <v>114</v>
      </c>
      <c r="O430">
        <v>5.55</v>
      </c>
      <c r="P430">
        <v>9.4</v>
      </c>
      <c r="Q430">
        <v>4</v>
      </c>
      <c r="R430">
        <v>2.54</v>
      </c>
      <c r="S430">
        <v>2</v>
      </c>
      <c r="T430" t="s">
        <v>22</v>
      </c>
    </row>
    <row r="431" spans="1:20" x14ac:dyDescent="0.2">
      <c r="A431" t="s">
        <v>61</v>
      </c>
      <c r="B431">
        <v>87</v>
      </c>
      <c r="C431" t="s">
        <v>21</v>
      </c>
      <c r="D431" t="s">
        <v>22</v>
      </c>
      <c r="E431" t="s">
        <v>22</v>
      </c>
      <c r="F431">
        <v>0</v>
      </c>
      <c r="G431">
        <v>168.2</v>
      </c>
      <c r="H431">
        <v>92</v>
      </c>
      <c r="I431">
        <v>28.59</v>
      </c>
      <c r="J431">
        <v>224.7</v>
      </c>
      <c r="K431">
        <v>100</v>
      </c>
      <c r="L431">
        <v>19.100000000000001</v>
      </c>
      <c r="M431">
        <v>169.5</v>
      </c>
      <c r="N431">
        <v>99</v>
      </c>
      <c r="O431">
        <v>7.63</v>
      </c>
      <c r="P431">
        <v>12.9</v>
      </c>
      <c r="Q431">
        <v>3</v>
      </c>
      <c r="R431">
        <v>3.48</v>
      </c>
      <c r="S431">
        <v>1</v>
      </c>
      <c r="T431" t="s">
        <v>22</v>
      </c>
    </row>
    <row r="432" spans="1:20" x14ac:dyDescent="0.2">
      <c r="A432" t="s">
        <v>51</v>
      </c>
      <c r="B432">
        <v>41</v>
      </c>
      <c r="C432" t="s">
        <v>25</v>
      </c>
      <c r="D432" t="s">
        <v>22</v>
      </c>
      <c r="E432" t="s">
        <v>22</v>
      </c>
      <c r="F432">
        <v>0</v>
      </c>
      <c r="G432">
        <v>202.9</v>
      </c>
      <c r="H432">
        <v>97</v>
      </c>
      <c r="I432">
        <v>34.49</v>
      </c>
      <c r="J432">
        <v>153.80000000000001</v>
      </c>
      <c r="K432">
        <v>104</v>
      </c>
      <c r="L432">
        <v>13.07</v>
      </c>
      <c r="M432">
        <v>113.5</v>
      </c>
      <c r="N432">
        <v>92</v>
      </c>
      <c r="O432">
        <v>5.1100000000000003</v>
      </c>
      <c r="P432">
        <v>9</v>
      </c>
      <c r="Q432">
        <v>3</v>
      </c>
      <c r="R432">
        <v>2.4300000000000002</v>
      </c>
      <c r="S432">
        <v>3</v>
      </c>
      <c r="T432" t="s">
        <v>22</v>
      </c>
    </row>
    <row r="433" spans="1:20" x14ac:dyDescent="0.2">
      <c r="A433" t="s">
        <v>31</v>
      </c>
      <c r="B433">
        <v>112</v>
      </c>
      <c r="C433" t="s">
        <v>21</v>
      </c>
      <c r="D433" t="s">
        <v>22</v>
      </c>
      <c r="E433" t="s">
        <v>22</v>
      </c>
      <c r="F433">
        <v>0</v>
      </c>
      <c r="G433">
        <v>261.39999999999998</v>
      </c>
      <c r="H433">
        <v>108</v>
      </c>
      <c r="I433">
        <v>44.44</v>
      </c>
      <c r="J433">
        <v>154.5</v>
      </c>
      <c r="K433">
        <v>102</v>
      </c>
      <c r="L433">
        <v>13.13</v>
      </c>
      <c r="M433">
        <v>130.9</v>
      </c>
      <c r="N433">
        <v>90</v>
      </c>
      <c r="O433">
        <v>5.89</v>
      </c>
      <c r="P433">
        <v>11.6</v>
      </c>
      <c r="Q433">
        <v>2</v>
      </c>
      <c r="R433">
        <v>3.13</v>
      </c>
      <c r="S433">
        <v>1</v>
      </c>
      <c r="T433" t="s">
        <v>22</v>
      </c>
    </row>
    <row r="434" spans="1:20" x14ac:dyDescent="0.2">
      <c r="A434" t="s">
        <v>43</v>
      </c>
      <c r="B434">
        <v>88</v>
      </c>
      <c r="C434" t="s">
        <v>28</v>
      </c>
      <c r="D434" t="s">
        <v>22</v>
      </c>
      <c r="E434" t="s">
        <v>22</v>
      </c>
      <c r="F434">
        <v>0</v>
      </c>
      <c r="G434">
        <v>73.3</v>
      </c>
      <c r="H434">
        <v>86</v>
      </c>
      <c r="I434">
        <v>12.46</v>
      </c>
      <c r="J434">
        <v>161.4</v>
      </c>
      <c r="K434">
        <v>82</v>
      </c>
      <c r="L434">
        <v>13.72</v>
      </c>
      <c r="M434">
        <v>239.6</v>
      </c>
      <c r="N434">
        <v>76</v>
      </c>
      <c r="O434">
        <v>10.78</v>
      </c>
      <c r="P434">
        <v>8.1999999999999993</v>
      </c>
      <c r="Q434">
        <v>3</v>
      </c>
      <c r="R434">
        <v>2.21</v>
      </c>
      <c r="S434">
        <v>4</v>
      </c>
      <c r="T434" t="s">
        <v>23</v>
      </c>
    </row>
    <row r="435" spans="1:20" x14ac:dyDescent="0.2">
      <c r="A435" t="s">
        <v>65</v>
      </c>
      <c r="B435">
        <v>122</v>
      </c>
      <c r="C435" t="s">
        <v>25</v>
      </c>
      <c r="D435" t="s">
        <v>22</v>
      </c>
      <c r="E435" t="s">
        <v>23</v>
      </c>
      <c r="F435">
        <v>27</v>
      </c>
      <c r="G435">
        <v>253.7</v>
      </c>
      <c r="H435">
        <v>84</v>
      </c>
      <c r="I435">
        <v>43.13</v>
      </c>
      <c r="J435">
        <v>229.2</v>
      </c>
      <c r="K435">
        <v>109</v>
      </c>
      <c r="L435">
        <v>19.48</v>
      </c>
      <c r="M435">
        <v>190.5</v>
      </c>
      <c r="N435">
        <v>123</v>
      </c>
      <c r="O435">
        <v>8.57</v>
      </c>
      <c r="P435">
        <v>9.1999999999999993</v>
      </c>
      <c r="Q435">
        <v>5</v>
      </c>
      <c r="R435">
        <v>2.48</v>
      </c>
      <c r="S435">
        <v>7</v>
      </c>
      <c r="T435" t="s">
        <v>22</v>
      </c>
    </row>
    <row r="436" spans="1:20" x14ac:dyDescent="0.2">
      <c r="A436" t="s">
        <v>29</v>
      </c>
      <c r="B436">
        <v>61</v>
      </c>
      <c r="C436" t="s">
        <v>25</v>
      </c>
      <c r="D436" t="s">
        <v>22</v>
      </c>
      <c r="E436" t="s">
        <v>22</v>
      </c>
      <c r="F436">
        <v>0</v>
      </c>
      <c r="G436">
        <v>45</v>
      </c>
      <c r="H436">
        <v>108</v>
      </c>
      <c r="I436">
        <v>7.65</v>
      </c>
      <c r="J436">
        <v>151.30000000000001</v>
      </c>
      <c r="K436">
        <v>74</v>
      </c>
      <c r="L436">
        <v>12.86</v>
      </c>
      <c r="M436">
        <v>152.9</v>
      </c>
      <c r="N436">
        <v>94</v>
      </c>
      <c r="O436">
        <v>6.88</v>
      </c>
      <c r="P436">
        <v>9.8000000000000007</v>
      </c>
      <c r="Q436">
        <v>6</v>
      </c>
      <c r="R436">
        <v>2.65</v>
      </c>
      <c r="S436">
        <v>2</v>
      </c>
      <c r="T436" t="s">
        <v>22</v>
      </c>
    </row>
    <row r="437" spans="1:20" x14ac:dyDescent="0.2">
      <c r="A437" t="s">
        <v>72</v>
      </c>
      <c r="B437">
        <v>87</v>
      </c>
      <c r="C437" t="s">
        <v>28</v>
      </c>
      <c r="D437" t="s">
        <v>22</v>
      </c>
      <c r="E437" t="s">
        <v>22</v>
      </c>
      <c r="F437">
        <v>0</v>
      </c>
      <c r="G437">
        <v>231.3</v>
      </c>
      <c r="H437">
        <v>105</v>
      </c>
      <c r="I437">
        <v>39.32</v>
      </c>
      <c r="J437">
        <v>171.7</v>
      </c>
      <c r="K437">
        <v>108</v>
      </c>
      <c r="L437">
        <v>14.59</v>
      </c>
      <c r="M437">
        <v>67.7</v>
      </c>
      <c r="N437">
        <v>136</v>
      </c>
      <c r="O437">
        <v>3.05</v>
      </c>
      <c r="P437">
        <v>13</v>
      </c>
      <c r="Q437">
        <v>6</v>
      </c>
      <c r="R437">
        <v>3.51</v>
      </c>
      <c r="S437">
        <v>1</v>
      </c>
      <c r="T437" t="s">
        <v>22</v>
      </c>
    </row>
    <row r="438" spans="1:20" x14ac:dyDescent="0.2">
      <c r="A438" t="s">
        <v>53</v>
      </c>
      <c r="B438">
        <v>30</v>
      </c>
      <c r="C438" t="s">
        <v>28</v>
      </c>
      <c r="D438" t="s">
        <v>22</v>
      </c>
      <c r="E438" t="s">
        <v>22</v>
      </c>
      <c r="F438">
        <v>0</v>
      </c>
      <c r="G438">
        <v>227.4</v>
      </c>
      <c r="H438">
        <v>88</v>
      </c>
      <c r="I438">
        <v>38.659999999999997</v>
      </c>
      <c r="J438">
        <v>182.5</v>
      </c>
      <c r="K438">
        <v>100</v>
      </c>
      <c r="L438">
        <v>15.51</v>
      </c>
      <c r="M438">
        <v>191.7</v>
      </c>
      <c r="N438">
        <v>134</v>
      </c>
      <c r="O438">
        <v>8.6300000000000008</v>
      </c>
      <c r="P438">
        <v>12.5</v>
      </c>
      <c r="Q438">
        <v>3</v>
      </c>
      <c r="R438">
        <v>3.38</v>
      </c>
      <c r="S438">
        <v>0</v>
      </c>
      <c r="T438" t="s">
        <v>22</v>
      </c>
    </row>
    <row r="439" spans="1:20" x14ac:dyDescent="0.2">
      <c r="A439" t="s">
        <v>24</v>
      </c>
      <c r="B439">
        <v>95</v>
      </c>
      <c r="C439" t="s">
        <v>21</v>
      </c>
      <c r="D439" t="s">
        <v>22</v>
      </c>
      <c r="E439" t="s">
        <v>23</v>
      </c>
      <c r="F439">
        <v>22</v>
      </c>
      <c r="G439">
        <v>40.9</v>
      </c>
      <c r="H439">
        <v>126</v>
      </c>
      <c r="I439">
        <v>6.95</v>
      </c>
      <c r="J439">
        <v>133.4</v>
      </c>
      <c r="K439">
        <v>90</v>
      </c>
      <c r="L439">
        <v>11.34</v>
      </c>
      <c r="M439">
        <v>264.2</v>
      </c>
      <c r="N439">
        <v>91</v>
      </c>
      <c r="O439">
        <v>11.89</v>
      </c>
      <c r="P439">
        <v>11.9</v>
      </c>
      <c r="Q439">
        <v>7</v>
      </c>
      <c r="R439">
        <v>3.21</v>
      </c>
      <c r="S439">
        <v>0</v>
      </c>
      <c r="T439" t="s">
        <v>22</v>
      </c>
    </row>
    <row r="440" spans="1:20" x14ac:dyDescent="0.2">
      <c r="A440" t="s">
        <v>37</v>
      </c>
      <c r="B440">
        <v>46</v>
      </c>
      <c r="C440" t="s">
        <v>21</v>
      </c>
      <c r="D440" t="s">
        <v>22</v>
      </c>
      <c r="E440" t="s">
        <v>22</v>
      </c>
      <c r="F440">
        <v>0</v>
      </c>
      <c r="G440">
        <v>124.8</v>
      </c>
      <c r="H440">
        <v>133</v>
      </c>
      <c r="I440">
        <v>21.22</v>
      </c>
      <c r="J440">
        <v>157.30000000000001</v>
      </c>
      <c r="K440">
        <v>143</v>
      </c>
      <c r="L440">
        <v>13.37</v>
      </c>
      <c r="M440">
        <v>199.3</v>
      </c>
      <c r="N440">
        <v>72</v>
      </c>
      <c r="O440">
        <v>8.9700000000000006</v>
      </c>
      <c r="P440">
        <v>8.6</v>
      </c>
      <c r="Q440">
        <v>4</v>
      </c>
      <c r="R440">
        <v>2.3199999999999998</v>
      </c>
      <c r="S440">
        <v>2</v>
      </c>
      <c r="T440" t="s">
        <v>22</v>
      </c>
    </row>
    <row r="441" spans="1:20" x14ac:dyDescent="0.2">
      <c r="A441" t="s">
        <v>63</v>
      </c>
      <c r="B441">
        <v>100</v>
      </c>
      <c r="C441" t="s">
        <v>28</v>
      </c>
      <c r="D441" t="s">
        <v>23</v>
      </c>
      <c r="E441" t="s">
        <v>22</v>
      </c>
      <c r="F441">
        <v>0</v>
      </c>
      <c r="G441">
        <v>68.5</v>
      </c>
      <c r="H441">
        <v>110</v>
      </c>
      <c r="I441">
        <v>11.65</v>
      </c>
      <c r="J441">
        <v>337.1</v>
      </c>
      <c r="K441">
        <v>115</v>
      </c>
      <c r="L441">
        <v>28.65</v>
      </c>
      <c r="M441">
        <v>205.2</v>
      </c>
      <c r="N441">
        <v>99</v>
      </c>
      <c r="O441">
        <v>9.23</v>
      </c>
      <c r="P441">
        <v>12.1</v>
      </c>
      <c r="Q441">
        <v>9</v>
      </c>
      <c r="R441">
        <v>3.27</v>
      </c>
      <c r="S441">
        <v>0</v>
      </c>
      <c r="T441" t="s">
        <v>22</v>
      </c>
    </row>
    <row r="442" spans="1:20" x14ac:dyDescent="0.2">
      <c r="A442" t="s">
        <v>68</v>
      </c>
      <c r="B442">
        <v>77</v>
      </c>
      <c r="C442" t="s">
        <v>21</v>
      </c>
      <c r="D442" t="s">
        <v>22</v>
      </c>
      <c r="E442" t="s">
        <v>22</v>
      </c>
      <c r="F442">
        <v>0</v>
      </c>
      <c r="G442">
        <v>163</v>
      </c>
      <c r="H442">
        <v>112</v>
      </c>
      <c r="I442">
        <v>27.71</v>
      </c>
      <c r="J442">
        <v>219.1</v>
      </c>
      <c r="K442">
        <v>89</v>
      </c>
      <c r="L442">
        <v>18.62</v>
      </c>
      <c r="M442">
        <v>233.4</v>
      </c>
      <c r="N442">
        <v>66</v>
      </c>
      <c r="O442">
        <v>10.5</v>
      </c>
      <c r="P442">
        <v>6.7</v>
      </c>
      <c r="Q442">
        <v>3</v>
      </c>
      <c r="R442">
        <v>1.81</v>
      </c>
      <c r="S442">
        <v>2</v>
      </c>
      <c r="T442" t="s">
        <v>22</v>
      </c>
    </row>
    <row r="443" spans="1:20" x14ac:dyDescent="0.2">
      <c r="A443" t="s">
        <v>52</v>
      </c>
      <c r="B443">
        <v>98</v>
      </c>
      <c r="C443" t="s">
        <v>21</v>
      </c>
      <c r="D443" t="s">
        <v>22</v>
      </c>
      <c r="E443" t="s">
        <v>23</v>
      </c>
      <c r="F443">
        <v>38</v>
      </c>
      <c r="G443">
        <v>213.7</v>
      </c>
      <c r="H443">
        <v>61</v>
      </c>
      <c r="I443">
        <v>36.33</v>
      </c>
      <c r="J443">
        <v>253</v>
      </c>
      <c r="K443">
        <v>104</v>
      </c>
      <c r="L443">
        <v>21.51</v>
      </c>
      <c r="M443">
        <v>207.7</v>
      </c>
      <c r="N443">
        <v>73</v>
      </c>
      <c r="O443">
        <v>9.35</v>
      </c>
      <c r="P443">
        <v>10.7</v>
      </c>
      <c r="Q443">
        <v>5</v>
      </c>
      <c r="R443">
        <v>2.89</v>
      </c>
      <c r="S443">
        <v>2</v>
      </c>
      <c r="T443" t="s">
        <v>22</v>
      </c>
    </row>
    <row r="444" spans="1:20" x14ac:dyDescent="0.2">
      <c r="A444" t="s">
        <v>26</v>
      </c>
      <c r="B444">
        <v>125</v>
      </c>
      <c r="C444" t="s">
        <v>21</v>
      </c>
      <c r="D444" t="s">
        <v>22</v>
      </c>
      <c r="E444" t="s">
        <v>23</v>
      </c>
      <c r="F444">
        <v>36</v>
      </c>
      <c r="G444">
        <v>201.3</v>
      </c>
      <c r="H444">
        <v>117</v>
      </c>
      <c r="I444">
        <v>34.22</v>
      </c>
      <c r="J444">
        <v>42.2</v>
      </c>
      <c r="K444">
        <v>78</v>
      </c>
      <c r="L444">
        <v>3.59</v>
      </c>
      <c r="M444">
        <v>125.7</v>
      </c>
      <c r="N444">
        <v>104</v>
      </c>
      <c r="O444">
        <v>5.66</v>
      </c>
      <c r="P444">
        <v>5.4</v>
      </c>
      <c r="Q444">
        <v>3</v>
      </c>
      <c r="R444">
        <v>1.46</v>
      </c>
      <c r="S444">
        <v>1</v>
      </c>
      <c r="T444" t="s">
        <v>22</v>
      </c>
    </row>
    <row r="445" spans="1:20" x14ac:dyDescent="0.2">
      <c r="A445" t="s">
        <v>69</v>
      </c>
      <c r="B445">
        <v>194</v>
      </c>
      <c r="C445" t="s">
        <v>25</v>
      </c>
      <c r="D445" t="s">
        <v>22</v>
      </c>
      <c r="E445" t="s">
        <v>22</v>
      </c>
      <c r="F445">
        <v>0</v>
      </c>
      <c r="G445">
        <v>48.4</v>
      </c>
      <c r="H445">
        <v>101</v>
      </c>
      <c r="I445">
        <v>8.23</v>
      </c>
      <c r="J445">
        <v>281.10000000000002</v>
      </c>
      <c r="K445">
        <v>138</v>
      </c>
      <c r="L445">
        <v>23.89</v>
      </c>
      <c r="M445">
        <v>218.5</v>
      </c>
      <c r="N445">
        <v>87</v>
      </c>
      <c r="O445">
        <v>9.83</v>
      </c>
      <c r="P445">
        <v>18.2</v>
      </c>
      <c r="Q445">
        <v>1</v>
      </c>
      <c r="R445">
        <v>4.91</v>
      </c>
      <c r="S445">
        <v>1</v>
      </c>
      <c r="T445" t="s">
        <v>22</v>
      </c>
    </row>
    <row r="446" spans="1:20" x14ac:dyDescent="0.2">
      <c r="A446" t="s">
        <v>55</v>
      </c>
      <c r="B446">
        <v>190</v>
      </c>
      <c r="C446" t="s">
        <v>21</v>
      </c>
      <c r="D446" t="s">
        <v>22</v>
      </c>
      <c r="E446" t="s">
        <v>23</v>
      </c>
      <c r="F446">
        <v>22</v>
      </c>
      <c r="G446">
        <v>166.5</v>
      </c>
      <c r="H446">
        <v>93</v>
      </c>
      <c r="I446">
        <v>28.31</v>
      </c>
      <c r="J446">
        <v>183</v>
      </c>
      <c r="K446">
        <v>92</v>
      </c>
      <c r="L446">
        <v>15.56</v>
      </c>
      <c r="M446">
        <v>121</v>
      </c>
      <c r="N446">
        <v>102</v>
      </c>
      <c r="O446">
        <v>5.44</v>
      </c>
      <c r="P446">
        <v>8.5</v>
      </c>
      <c r="Q446">
        <v>3</v>
      </c>
      <c r="R446">
        <v>2.2999999999999998</v>
      </c>
      <c r="S446">
        <v>0</v>
      </c>
      <c r="T446" t="s">
        <v>22</v>
      </c>
    </row>
    <row r="447" spans="1:20" x14ac:dyDescent="0.2">
      <c r="A447" t="s">
        <v>52</v>
      </c>
      <c r="B447">
        <v>165</v>
      </c>
      <c r="C447" t="s">
        <v>21</v>
      </c>
      <c r="D447" t="s">
        <v>22</v>
      </c>
      <c r="E447" t="s">
        <v>22</v>
      </c>
      <c r="F447">
        <v>0</v>
      </c>
      <c r="G447">
        <v>216.6</v>
      </c>
      <c r="H447">
        <v>126</v>
      </c>
      <c r="I447">
        <v>36.82</v>
      </c>
      <c r="J447">
        <v>190.8</v>
      </c>
      <c r="K447">
        <v>104</v>
      </c>
      <c r="L447">
        <v>16.22</v>
      </c>
      <c r="M447">
        <v>224.7</v>
      </c>
      <c r="N447">
        <v>123</v>
      </c>
      <c r="O447">
        <v>10.11</v>
      </c>
      <c r="P447">
        <v>12.4</v>
      </c>
      <c r="Q447">
        <v>8</v>
      </c>
      <c r="R447">
        <v>3.35</v>
      </c>
      <c r="S447">
        <v>0</v>
      </c>
      <c r="T447" t="s">
        <v>22</v>
      </c>
    </row>
    <row r="448" spans="1:20" x14ac:dyDescent="0.2">
      <c r="A448" t="s">
        <v>36</v>
      </c>
      <c r="B448">
        <v>59</v>
      </c>
      <c r="C448" t="s">
        <v>25</v>
      </c>
      <c r="D448" t="s">
        <v>22</v>
      </c>
      <c r="E448" t="s">
        <v>22</v>
      </c>
      <c r="F448">
        <v>0</v>
      </c>
      <c r="G448">
        <v>107.8</v>
      </c>
      <c r="H448">
        <v>113</v>
      </c>
      <c r="I448">
        <v>18.329999999999998</v>
      </c>
      <c r="J448">
        <v>216.6</v>
      </c>
      <c r="K448">
        <v>125</v>
      </c>
      <c r="L448">
        <v>18.41</v>
      </c>
      <c r="M448">
        <v>217.5</v>
      </c>
      <c r="N448">
        <v>92</v>
      </c>
      <c r="O448">
        <v>9.7899999999999991</v>
      </c>
      <c r="P448">
        <v>9.9</v>
      </c>
      <c r="Q448">
        <v>3</v>
      </c>
      <c r="R448">
        <v>2.67</v>
      </c>
      <c r="S448">
        <v>2</v>
      </c>
      <c r="T448" t="s">
        <v>22</v>
      </c>
    </row>
    <row r="449" spans="1:20" x14ac:dyDescent="0.2">
      <c r="A449" t="s">
        <v>68</v>
      </c>
      <c r="B449">
        <v>47</v>
      </c>
      <c r="C449" t="s">
        <v>25</v>
      </c>
      <c r="D449" t="s">
        <v>22</v>
      </c>
      <c r="E449" t="s">
        <v>23</v>
      </c>
      <c r="F449">
        <v>28</v>
      </c>
      <c r="G449">
        <v>141.30000000000001</v>
      </c>
      <c r="H449">
        <v>94</v>
      </c>
      <c r="I449">
        <v>24.02</v>
      </c>
      <c r="J449">
        <v>168</v>
      </c>
      <c r="K449">
        <v>108</v>
      </c>
      <c r="L449">
        <v>14.28</v>
      </c>
      <c r="M449">
        <v>113.5</v>
      </c>
      <c r="N449">
        <v>84</v>
      </c>
      <c r="O449">
        <v>5.1100000000000003</v>
      </c>
      <c r="P449">
        <v>7.8</v>
      </c>
      <c r="Q449">
        <v>2</v>
      </c>
      <c r="R449">
        <v>2.11</v>
      </c>
      <c r="S449">
        <v>1</v>
      </c>
      <c r="T449" t="s">
        <v>22</v>
      </c>
    </row>
    <row r="450" spans="1:20" x14ac:dyDescent="0.2">
      <c r="A450" t="s">
        <v>33</v>
      </c>
      <c r="B450">
        <v>150</v>
      </c>
      <c r="C450" t="s">
        <v>21</v>
      </c>
      <c r="D450" t="s">
        <v>22</v>
      </c>
      <c r="E450" t="s">
        <v>23</v>
      </c>
      <c r="F450">
        <v>29</v>
      </c>
      <c r="G450">
        <v>209.9</v>
      </c>
      <c r="H450">
        <v>77</v>
      </c>
      <c r="I450">
        <v>35.68</v>
      </c>
      <c r="J450">
        <v>158</v>
      </c>
      <c r="K450">
        <v>52</v>
      </c>
      <c r="L450">
        <v>13.43</v>
      </c>
      <c r="M450">
        <v>141.9</v>
      </c>
      <c r="N450">
        <v>113</v>
      </c>
      <c r="O450">
        <v>6.39</v>
      </c>
      <c r="P450">
        <v>6.6</v>
      </c>
      <c r="Q450">
        <v>1</v>
      </c>
      <c r="R450">
        <v>1.78</v>
      </c>
      <c r="S450">
        <v>0</v>
      </c>
      <c r="T450" t="s">
        <v>22</v>
      </c>
    </row>
    <row r="451" spans="1:20" x14ac:dyDescent="0.2">
      <c r="A451" t="s">
        <v>60</v>
      </c>
      <c r="B451">
        <v>152</v>
      </c>
      <c r="C451" t="s">
        <v>21</v>
      </c>
      <c r="D451" t="s">
        <v>23</v>
      </c>
      <c r="E451" t="s">
        <v>23</v>
      </c>
      <c r="F451">
        <v>20</v>
      </c>
      <c r="G451">
        <v>237.5</v>
      </c>
      <c r="H451">
        <v>120</v>
      </c>
      <c r="I451">
        <v>40.380000000000003</v>
      </c>
      <c r="J451">
        <v>253.4</v>
      </c>
      <c r="K451">
        <v>94</v>
      </c>
      <c r="L451">
        <v>21.54</v>
      </c>
      <c r="M451">
        <v>265.2</v>
      </c>
      <c r="N451">
        <v>80</v>
      </c>
      <c r="O451">
        <v>11.93</v>
      </c>
      <c r="P451">
        <v>14.2</v>
      </c>
      <c r="Q451">
        <v>3</v>
      </c>
      <c r="R451">
        <v>3.83</v>
      </c>
      <c r="S451">
        <v>9</v>
      </c>
      <c r="T451" t="s">
        <v>23</v>
      </c>
    </row>
    <row r="452" spans="1:20" x14ac:dyDescent="0.2">
      <c r="A452" t="s">
        <v>58</v>
      </c>
      <c r="B452">
        <v>26</v>
      </c>
      <c r="C452" t="s">
        <v>21</v>
      </c>
      <c r="D452" t="s">
        <v>22</v>
      </c>
      <c r="E452" t="s">
        <v>22</v>
      </c>
      <c r="F452">
        <v>0</v>
      </c>
      <c r="G452">
        <v>234.5</v>
      </c>
      <c r="H452">
        <v>109</v>
      </c>
      <c r="I452">
        <v>39.869999999999997</v>
      </c>
      <c r="J452">
        <v>216.5</v>
      </c>
      <c r="K452">
        <v>129</v>
      </c>
      <c r="L452">
        <v>18.399999999999999</v>
      </c>
      <c r="M452">
        <v>191.6</v>
      </c>
      <c r="N452">
        <v>94</v>
      </c>
      <c r="O452">
        <v>8.6199999999999992</v>
      </c>
      <c r="P452">
        <v>3.5</v>
      </c>
      <c r="Q452">
        <v>6</v>
      </c>
      <c r="R452">
        <v>0.95</v>
      </c>
      <c r="S452">
        <v>3</v>
      </c>
      <c r="T452" t="s">
        <v>22</v>
      </c>
    </row>
    <row r="453" spans="1:20" x14ac:dyDescent="0.2">
      <c r="A453" t="s">
        <v>49</v>
      </c>
      <c r="B453">
        <v>79</v>
      </c>
      <c r="C453" t="s">
        <v>28</v>
      </c>
      <c r="D453" t="s">
        <v>22</v>
      </c>
      <c r="E453" t="s">
        <v>23</v>
      </c>
      <c r="F453">
        <v>31</v>
      </c>
      <c r="G453">
        <v>103.1</v>
      </c>
      <c r="H453">
        <v>90</v>
      </c>
      <c r="I453">
        <v>17.53</v>
      </c>
      <c r="J453">
        <v>243</v>
      </c>
      <c r="K453">
        <v>135</v>
      </c>
      <c r="L453">
        <v>20.66</v>
      </c>
      <c r="M453">
        <v>76.400000000000006</v>
      </c>
      <c r="N453">
        <v>92</v>
      </c>
      <c r="O453">
        <v>3.44</v>
      </c>
      <c r="P453">
        <v>12.2</v>
      </c>
      <c r="Q453">
        <v>8</v>
      </c>
      <c r="R453">
        <v>3.29</v>
      </c>
      <c r="S453">
        <v>3</v>
      </c>
      <c r="T453" t="s">
        <v>22</v>
      </c>
    </row>
    <row r="454" spans="1:20" x14ac:dyDescent="0.2">
      <c r="A454" t="s">
        <v>33</v>
      </c>
      <c r="B454">
        <v>95</v>
      </c>
      <c r="C454" t="s">
        <v>28</v>
      </c>
      <c r="D454" t="s">
        <v>22</v>
      </c>
      <c r="E454" t="s">
        <v>23</v>
      </c>
      <c r="F454">
        <v>27</v>
      </c>
      <c r="G454">
        <v>129.5</v>
      </c>
      <c r="H454">
        <v>106</v>
      </c>
      <c r="I454">
        <v>22.02</v>
      </c>
      <c r="J454">
        <v>248.9</v>
      </c>
      <c r="K454">
        <v>90</v>
      </c>
      <c r="L454">
        <v>21.16</v>
      </c>
      <c r="M454">
        <v>268</v>
      </c>
      <c r="N454">
        <v>115</v>
      </c>
      <c r="O454">
        <v>12.06</v>
      </c>
      <c r="P454">
        <v>11.9</v>
      </c>
      <c r="Q454">
        <v>3</v>
      </c>
      <c r="R454">
        <v>3.21</v>
      </c>
      <c r="S454">
        <v>1</v>
      </c>
      <c r="T454" t="s">
        <v>22</v>
      </c>
    </row>
    <row r="455" spans="1:20" x14ac:dyDescent="0.2">
      <c r="A455" t="s">
        <v>51</v>
      </c>
      <c r="B455">
        <v>69</v>
      </c>
      <c r="C455" t="s">
        <v>28</v>
      </c>
      <c r="D455" t="s">
        <v>23</v>
      </c>
      <c r="E455" t="s">
        <v>22</v>
      </c>
      <c r="F455">
        <v>0</v>
      </c>
      <c r="G455">
        <v>279.8</v>
      </c>
      <c r="H455">
        <v>90</v>
      </c>
      <c r="I455">
        <v>47.57</v>
      </c>
      <c r="J455">
        <v>248.7</v>
      </c>
      <c r="K455">
        <v>91</v>
      </c>
      <c r="L455">
        <v>21.14</v>
      </c>
      <c r="M455">
        <v>171</v>
      </c>
      <c r="N455">
        <v>118</v>
      </c>
      <c r="O455">
        <v>7.69</v>
      </c>
      <c r="P455">
        <v>8.4</v>
      </c>
      <c r="Q455">
        <v>10</v>
      </c>
      <c r="R455">
        <v>2.27</v>
      </c>
      <c r="S455">
        <v>2</v>
      </c>
      <c r="T455" t="s">
        <v>23</v>
      </c>
    </row>
    <row r="456" spans="1:20" x14ac:dyDescent="0.2">
      <c r="A456" t="s">
        <v>64</v>
      </c>
      <c r="B456">
        <v>95</v>
      </c>
      <c r="C456" t="s">
        <v>28</v>
      </c>
      <c r="D456" t="s">
        <v>23</v>
      </c>
      <c r="E456" t="s">
        <v>23</v>
      </c>
      <c r="F456">
        <v>41</v>
      </c>
      <c r="G456">
        <v>136.80000000000001</v>
      </c>
      <c r="H456">
        <v>91</v>
      </c>
      <c r="I456">
        <v>23.26</v>
      </c>
      <c r="J456">
        <v>200.8</v>
      </c>
      <c r="K456">
        <v>61</v>
      </c>
      <c r="L456">
        <v>17.07</v>
      </c>
      <c r="M456">
        <v>133.69999999999999</v>
      </c>
      <c r="N456">
        <v>67</v>
      </c>
      <c r="O456">
        <v>6.02</v>
      </c>
      <c r="P456">
        <v>10.3</v>
      </c>
      <c r="Q456">
        <v>9</v>
      </c>
      <c r="R456">
        <v>2.78</v>
      </c>
      <c r="S456">
        <v>5</v>
      </c>
      <c r="T456" t="s">
        <v>23</v>
      </c>
    </row>
    <row r="457" spans="1:20" x14ac:dyDescent="0.2">
      <c r="A457" t="s">
        <v>74</v>
      </c>
      <c r="B457">
        <v>31</v>
      </c>
      <c r="C457" t="s">
        <v>21</v>
      </c>
      <c r="D457" t="s">
        <v>22</v>
      </c>
      <c r="E457" t="s">
        <v>23</v>
      </c>
      <c r="F457">
        <v>31</v>
      </c>
      <c r="G457">
        <v>100.1</v>
      </c>
      <c r="H457">
        <v>54</v>
      </c>
      <c r="I457">
        <v>17.02</v>
      </c>
      <c r="J457">
        <v>246.3</v>
      </c>
      <c r="K457">
        <v>97</v>
      </c>
      <c r="L457">
        <v>20.94</v>
      </c>
      <c r="M457">
        <v>255</v>
      </c>
      <c r="N457">
        <v>131</v>
      </c>
      <c r="O457">
        <v>11.48</v>
      </c>
      <c r="P457">
        <v>5.9</v>
      </c>
      <c r="Q457">
        <v>3</v>
      </c>
      <c r="R457">
        <v>1.59</v>
      </c>
      <c r="S457">
        <v>0</v>
      </c>
      <c r="T457" t="s">
        <v>22</v>
      </c>
    </row>
    <row r="458" spans="1:20" x14ac:dyDescent="0.2">
      <c r="A458" t="s">
        <v>26</v>
      </c>
      <c r="B458">
        <v>121</v>
      </c>
      <c r="C458" t="s">
        <v>25</v>
      </c>
      <c r="D458" t="s">
        <v>22</v>
      </c>
      <c r="E458" t="s">
        <v>23</v>
      </c>
      <c r="F458">
        <v>31</v>
      </c>
      <c r="G458">
        <v>237.1</v>
      </c>
      <c r="H458">
        <v>63</v>
      </c>
      <c r="I458">
        <v>40.31</v>
      </c>
      <c r="J458">
        <v>205.6</v>
      </c>
      <c r="K458">
        <v>117</v>
      </c>
      <c r="L458">
        <v>17.48</v>
      </c>
      <c r="M458">
        <v>196.7</v>
      </c>
      <c r="N458">
        <v>85</v>
      </c>
      <c r="O458">
        <v>8.85</v>
      </c>
      <c r="P458">
        <v>10.1</v>
      </c>
      <c r="Q458">
        <v>5</v>
      </c>
      <c r="R458">
        <v>2.73</v>
      </c>
      <c r="S458">
        <v>4</v>
      </c>
      <c r="T458" t="s">
        <v>22</v>
      </c>
    </row>
    <row r="459" spans="1:20" x14ac:dyDescent="0.2">
      <c r="A459" t="s">
        <v>48</v>
      </c>
      <c r="B459">
        <v>44</v>
      </c>
      <c r="C459" t="s">
        <v>28</v>
      </c>
      <c r="D459" t="s">
        <v>22</v>
      </c>
      <c r="E459" t="s">
        <v>22</v>
      </c>
      <c r="F459">
        <v>0</v>
      </c>
      <c r="G459">
        <v>288.10000000000002</v>
      </c>
      <c r="H459">
        <v>112</v>
      </c>
      <c r="I459">
        <v>48.98</v>
      </c>
      <c r="J459">
        <v>258</v>
      </c>
      <c r="K459">
        <v>92</v>
      </c>
      <c r="L459">
        <v>21.93</v>
      </c>
      <c r="M459">
        <v>192.4</v>
      </c>
      <c r="N459">
        <v>90</v>
      </c>
      <c r="O459">
        <v>8.66</v>
      </c>
      <c r="P459">
        <v>10.199999999999999</v>
      </c>
      <c r="Q459">
        <v>4</v>
      </c>
      <c r="R459">
        <v>2.75</v>
      </c>
      <c r="S459">
        <v>3</v>
      </c>
      <c r="T459" t="s">
        <v>23</v>
      </c>
    </row>
    <row r="460" spans="1:20" x14ac:dyDescent="0.2">
      <c r="A460" t="s">
        <v>69</v>
      </c>
      <c r="B460">
        <v>74</v>
      </c>
      <c r="C460" t="s">
        <v>21</v>
      </c>
      <c r="D460" t="s">
        <v>22</v>
      </c>
      <c r="E460" t="s">
        <v>23</v>
      </c>
      <c r="F460">
        <v>25</v>
      </c>
      <c r="G460">
        <v>194.6</v>
      </c>
      <c r="H460">
        <v>84</v>
      </c>
      <c r="I460">
        <v>33.08</v>
      </c>
      <c r="J460">
        <v>119.9</v>
      </c>
      <c r="K460">
        <v>103</v>
      </c>
      <c r="L460">
        <v>10.19</v>
      </c>
      <c r="M460">
        <v>175.5</v>
      </c>
      <c r="N460">
        <v>75</v>
      </c>
      <c r="O460">
        <v>7.9</v>
      </c>
      <c r="P460">
        <v>13.1</v>
      </c>
      <c r="Q460">
        <v>2</v>
      </c>
      <c r="R460">
        <v>3.54</v>
      </c>
      <c r="S460">
        <v>2</v>
      </c>
      <c r="T460" t="s">
        <v>22</v>
      </c>
    </row>
    <row r="461" spans="1:20" x14ac:dyDescent="0.2">
      <c r="A461" t="s">
        <v>39</v>
      </c>
      <c r="B461">
        <v>58</v>
      </c>
      <c r="C461" t="s">
        <v>25</v>
      </c>
      <c r="D461" t="s">
        <v>22</v>
      </c>
      <c r="E461" t="s">
        <v>23</v>
      </c>
      <c r="F461">
        <v>20</v>
      </c>
      <c r="G461">
        <v>194.5</v>
      </c>
      <c r="H461">
        <v>110</v>
      </c>
      <c r="I461">
        <v>33.07</v>
      </c>
      <c r="J461">
        <v>213.7</v>
      </c>
      <c r="K461">
        <v>89</v>
      </c>
      <c r="L461">
        <v>18.16</v>
      </c>
      <c r="M461">
        <v>236.6</v>
      </c>
      <c r="N461">
        <v>92</v>
      </c>
      <c r="O461">
        <v>10.65</v>
      </c>
      <c r="P461">
        <v>9.5</v>
      </c>
      <c r="Q461">
        <v>2</v>
      </c>
      <c r="R461">
        <v>2.57</v>
      </c>
      <c r="S461">
        <v>1</v>
      </c>
      <c r="T461" t="s">
        <v>22</v>
      </c>
    </row>
    <row r="462" spans="1:20" x14ac:dyDescent="0.2">
      <c r="A462" t="s">
        <v>35</v>
      </c>
      <c r="B462">
        <v>74</v>
      </c>
      <c r="C462" t="s">
        <v>25</v>
      </c>
      <c r="D462" t="s">
        <v>22</v>
      </c>
      <c r="E462" t="s">
        <v>22</v>
      </c>
      <c r="F462">
        <v>0</v>
      </c>
      <c r="G462">
        <v>174.1</v>
      </c>
      <c r="H462">
        <v>96</v>
      </c>
      <c r="I462">
        <v>29.6</v>
      </c>
      <c r="J462">
        <v>251.1</v>
      </c>
      <c r="K462">
        <v>94</v>
      </c>
      <c r="L462">
        <v>21.34</v>
      </c>
      <c r="M462">
        <v>257.60000000000002</v>
      </c>
      <c r="N462">
        <v>123</v>
      </c>
      <c r="O462">
        <v>11.59</v>
      </c>
      <c r="P462">
        <v>8.3000000000000007</v>
      </c>
      <c r="Q462">
        <v>5</v>
      </c>
      <c r="R462">
        <v>2.2400000000000002</v>
      </c>
      <c r="S462">
        <v>2</v>
      </c>
      <c r="T462" t="s">
        <v>23</v>
      </c>
    </row>
    <row r="463" spans="1:20" x14ac:dyDescent="0.2">
      <c r="A463" t="s">
        <v>41</v>
      </c>
      <c r="B463">
        <v>125</v>
      </c>
      <c r="C463" t="s">
        <v>21</v>
      </c>
      <c r="D463" t="s">
        <v>22</v>
      </c>
      <c r="E463" t="s">
        <v>22</v>
      </c>
      <c r="F463">
        <v>0</v>
      </c>
      <c r="G463">
        <v>131.80000000000001</v>
      </c>
      <c r="H463">
        <v>97</v>
      </c>
      <c r="I463">
        <v>22.41</v>
      </c>
      <c r="J463">
        <v>136.69999999999999</v>
      </c>
      <c r="K463">
        <v>100</v>
      </c>
      <c r="L463">
        <v>11.62</v>
      </c>
      <c r="M463">
        <v>308.2</v>
      </c>
      <c r="N463">
        <v>119</v>
      </c>
      <c r="O463">
        <v>13.87</v>
      </c>
      <c r="P463">
        <v>7.7</v>
      </c>
      <c r="Q463">
        <v>6</v>
      </c>
      <c r="R463">
        <v>2.08</v>
      </c>
      <c r="S463">
        <v>2</v>
      </c>
      <c r="T463" t="s">
        <v>22</v>
      </c>
    </row>
    <row r="464" spans="1:20" x14ac:dyDescent="0.2">
      <c r="A464" t="s">
        <v>64</v>
      </c>
      <c r="B464">
        <v>80</v>
      </c>
      <c r="C464" t="s">
        <v>21</v>
      </c>
      <c r="D464" t="s">
        <v>22</v>
      </c>
      <c r="E464" t="s">
        <v>22</v>
      </c>
      <c r="F464">
        <v>0</v>
      </c>
      <c r="G464">
        <v>160.6</v>
      </c>
      <c r="H464">
        <v>103</v>
      </c>
      <c r="I464">
        <v>27.3</v>
      </c>
      <c r="J464">
        <v>237</v>
      </c>
      <c r="K464">
        <v>109</v>
      </c>
      <c r="L464">
        <v>20.149999999999999</v>
      </c>
      <c r="M464">
        <v>245.1</v>
      </c>
      <c r="N464">
        <v>88</v>
      </c>
      <c r="O464">
        <v>11.03</v>
      </c>
      <c r="P464">
        <v>10.7</v>
      </c>
      <c r="Q464">
        <v>1</v>
      </c>
      <c r="R464">
        <v>2.89</v>
      </c>
      <c r="S464">
        <v>1</v>
      </c>
      <c r="T464" t="s">
        <v>22</v>
      </c>
    </row>
    <row r="465" spans="1:20" x14ac:dyDescent="0.2">
      <c r="A465" t="s">
        <v>44</v>
      </c>
      <c r="B465">
        <v>99</v>
      </c>
      <c r="C465" t="s">
        <v>25</v>
      </c>
      <c r="D465" t="s">
        <v>22</v>
      </c>
      <c r="E465" t="s">
        <v>23</v>
      </c>
      <c r="F465">
        <v>28</v>
      </c>
      <c r="G465">
        <v>200.7</v>
      </c>
      <c r="H465">
        <v>88</v>
      </c>
      <c r="I465">
        <v>34.119999999999997</v>
      </c>
      <c r="J465">
        <v>264.2</v>
      </c>
      <c r="K465">
        <v>116</v>
      </c>
      <c r="L465">
        <v>22.46</v>
      </c>
      <c r="M465">
        <v>172.7</v>
      </c>
      <c r="N465">
        <v>102</v>
      </c>
      <c r="O465">
        <v>7.77</v>
      </c>
      <c r="P465">
        <v>9.1</v>
      </c>
      <c r="Q465">
        <v>5</v>
      </c>
      <c r="R465">
        <v>2.46</v>
      </c>
      <c r="S465">
        <v>1</v>
      </c>
      <c r="T465" t="s">
        <v>22</v>
      </c>
    </row>
    <row r="466" spans="1:20" x14ac:dyDescent="0.2">
      <c r="A466" t="s">
        <v>37</v>
      </c>
      <c r="B466">
        <v>99</v>
      </c>
      <c r="C466" t="s">
        <v>21</v>
      </c>
      <c r="D466" t="s">
        <v>22</v>
      </c>
      <c r="E466" t="s">
        <v>22</v>
      </c>
      <c r="F466">
        <v>0</v>
      </c>
      <c r="G466">
        <v>145.6</v>
      </c>
      <c r="H466">
        <v>106</v>
      </c>
      <c r="I466">
        <v>24.75</v>
      </c>
      <c r="J466">
        <v>98.3</v>
      </c>
      <c r="K466">
        <v>106</v>
      </c>
      <c r="L466">
        <v>8.36</v>
      </c>
      <c r="M466">
        <v>230.8</v>
      </c>
      <c r="N466">
        <v>83</v>
      </c>
      <c r="O466">
        <v>10.39</v>
      </c>
      <c r="P466">
        <v>10.9</v>
      </c>
      <c r="Q466">
        <v>5</v>
      </c>
      <c r="R466">
        <v>2.94</v>
      </c>
      <c r="S466">
        <v>1</v>
      </c>
      <c r="T466" t="s">
        <v>22</v>
      </c>
    </row>
    <row r="467" spans="1:20" x14ac:dyDescent="0.2">
      <c r="A467" t="s">
        <v>74</v>
      </c>
      <c r="B467">
        <v>66</v>
      </c>
      <c r="C467" t="s">
        <v>21</v>
      </c>
      <c r="D467" t="s">
        <v>22</v>
      </c>
      <c r="E467" t="s">
        <v>23</v>
      </c>
      <c r="F467">
        <v>29</v>
      </c>
      <c r="G467">
        <v>229.4</v>
      </c>
      <c r="H467">
        <v>104</v>
      </c>
      <c r="I467">
        <v>39</v>
      </c>
      <c r="J467">
        <v>257.39999999999998</v>
      </c>
      <c r="K467">
        <v>84</v>
      </c>
      <c r="L467">
        <v>21.88</v>
      </c>
      <c r="M467">
        <v>231.5</v>
      </c>
      <c r="N467">
        <v>119</v>
      </c>
      <c r="O467">
        <v>10.42</v>
      </c>
      <c r="P467">
        <v>8</v>
      </c>
      <c r="Q467">
        <v>1</v>
      </c>
      <c r="R467">
        <v>2.16</v>
      </c>
      <c r="S467">
        <v>2</v>
      </c>
      <c r="T467" t="s">
        <v>22</v>
      </c>
    </row>
    <row r="468" spans="1:20" x14ac:dyDescent="0.2">
      <c r="A468" t="s">
        <v>66</v>
      </c>
      <c r="B468">
        <v>97</v>
      </c>
      <c r="C468" t="s">
        <v>28</v>
      </c>
      <c r="D468" t="s">
        <v>22</v>
      </c>
      <c r="E468" t="s">
        <v>22</v>
      </c>
      <c r="F468">
        <v>0</v>
      </c>
      <c r="G468">
        <v>211</v>
      </c>
      <c r="H468">
        <v>76</v>
      </c>
      <c r="I468">
        <v>35.869999999999997</v>
      </c>
      <c r="J468">
        <v>189</v>
      </c>
      <c r="K468">
        <v>100</v>
      </c>
      <c r="L468">
        <v>16.07</v>
      </c>
      <c r="M468">
        <v>123</v>
      </c>
      <c r="N468">
        <v>102</v>
      </c>
      <c r="O468">
        <v>5.54</v>
      </c>
      <c r="P468">
        <v>4.7</v>
      </c>
      <c r="Q468">
        <v>4</v>
      </c>
      <c r="R468">
        <v>1.27</v>
      </c>
      <c r="S468">
        <v>3</v>
      </c>
      <c r="T468" t="s">
        <v>22</v>
      </c>
    </row>
    <row r="469" spans="1:20" x14ac:dyDescent="0.2">
      <c r="A469" t="s">
        <v>42</v>
      </c>
      <c r="B469">
        <v>75</v>
      </c>
      <c r="C469" t="s">
        <v>28</v>
      </c>
      <c r="D469" t="s">
        <v>22</v>
      </c>
      <c r="E469" t="s">
        <v>23</v>
      </c>
      <c r="F469">
        <v>37</v>
      </c>
      <c r="G469">
        <v>121.5</v>
      </c>
      <c r="H469">
        <v>97</v>
      </c>
      <c r="I469">
        <v>20.66</v>
      </c>
      <c r="J469">
        <v>271.39999999999998</v>
      </c>
      <c r="K469">
        <v>110</v>
      </c>
      <c r="L469">
        <v>23.07</v>
      </c>
      <c r="M469">
        <v>248.7</v>
      </c>
      <c r="N469">
        <v>97</v>
      </c>
      <c r="O469">
        <v>11.19</v>
      </c>
      <c r="P469">
        <v>11.3</v>
      </c>
      <c r="Q469">
        <v>5</v>
      </c>
      <c r="R469">
        <v>3.05</v>
      </c>
      <c r="S469">
        <v>2</v>
      </c>
      <c r="T469" t="s">
        <v>22</v>
      </c>
    </row>
    <row r="470" spans="1:20" x14ac:dyDescent="0.2">
      <c r="A470" t="s">
        <v>49</v>
      </c>
      <c r="B470">
        <v>85</v>
      </c>
      <c r="C470" t="s">
        <v>28</v>
      </c>
      <c r="D470" t="s">
        <v>23</v>
      </c>
      <c r="E470" t="s">
        <v>22</v>
      </c>
      <c r="F470">
        <v>0</v>
      </c>
      <c r="G470">
        <v>216</v>
      </c>
      <c r="H470">
        <v>73</v>
      </c>
      <c r="I470">
        <v>36.72</v>
      </c>
      <c r="J470">
        <v>188.2</v>
      </c>
      <c r="K470">
        <v>117</v>
      </c>
      <c r="L470">
        <v>16</v>
      </c>
      <c r="M470">
        <v>147.1</v>
      </c>
      <c r="N470">
        <v>98</v>
      </c>
      <c r="O470">
        <v>6.62</v>
      </c>
      <c r="P470">
        <v>3.6</v>
      </c>
      <c r="Q470">
        <v>7</v>
      </c>
      <c r="R470">
        <v>0.97</v>
      </c>
      <c r="S470">
        <v>2</v>
      </c>
      <c r="T470" t="s">
        <v>22</v>
      </c>
    </row>
    <row r="471" spans="1:20" x14ac:dyDescent="0.2">
      <c r="A471" t="s">
        <v>32</v>
      </c>
      <c r="B471">
        <v>108</v>
      </c>
      <c r="C471" t="s">
        <v>28</v>
      </c>
      <c r="D471" t="s">
        <v>22</v>
      </c>
      <c r="E471" t="s">
        <v>22</v>
      </c>
      <c r="F471">
        <v>0</v>
      </c>
      <c r="G471">
        <v>293</v>
      </c>
      <c r="H471">
        <v>88</v>
      </c>
      <c r="I471">
        <v>49.81</v>
      </c>
      <c r="J471">
        <v>160.6</v>
      </c>
      <c r="K471">
        <v>101</v>
      </c>
      <c r="L471">
        <v>13.65</v>
      </c>
      <c r="M471">
        <v>143.9</v>
      </c>
      <c r="N471">
        <v>87</v>
      </c>
      <c r="O471">
        <v>6.48</v>
      </c>
      <c r="P471">
        <v>10</v>
      </c>
      <c r="Q471">
        <v>6</v>
      </c>
      <c r="R471">
        <v>2.7</v>
      </c>
      <c r="S471">
        <v>2</v>
      </c>
      <c r="T471" t="s">
        <v>22</v>
      </c>
    </row>
    <row r="472" spans="1:20" x14ac:dyDescent="0.2">
      <c r="A472" t="s">
        <v>54</v>
      </c>
      <c r="B472">
        <v>51</v>
      </c>
      <c r="C472" t="s">
        <v>28</v>
      </c>
      <c r="D472" t="s">
        <v>22</v>
      </c>
      <c r="E472" t="s">
        <v>22</v>
      </c>
      <c r="F472">
        <v>0</v>
      </c>
      <c r="G472">
        <v>181.5</v>
      </c>
      <c r="H472">
        <v>108</v>
      </c>
      <c r="I472">
        <v>30.86</v>
      </c>
      <c r="J472">
        <v>196.9</v>
      </c>
      <c r="K472">
        <v>87</v>
      </c>
      <c r="L472">
        <v>16.739999999999998</v>
      </c>
      <c r="M472">
        <v>187.2</v>
      </c>
      <c r="N472">
        <v>119</v>
      </c>
      <c r="O472">
        <v>8.42</v>
      </c>
      <c r="P472">
        <v>10.3</v>
      </c>
      <c r="Q472">
        <v>2</v>
      </c>
      <c r="R472">
        <v>2.78</v>
      </c>
      <c r="S472">
        <v>1</v>
      </c>
      <c r="T472" t="s">
        <v>22</v>
      </c>
    </row>
    <row r="473" spans="1:20" x14ac:dyDescent="0.2">
      <c r="A473" t="s">
        <v>60</v>
      </c>
      <c r="B473">
        <v>186</v>
      </c>
      <c r="C473" t="s">
        <v>21</v>
      </c>
      <c r="D473" t="s">
        <v>22</v>
      </c>
      <c r="E473" t="s">
        <v>23</v>
      </c>
      <c r="F473">
        <v>26</v>
      </c>
      <c r="G473">
        <v>74.3</v>
      </c>
      <c r="H473">
        <v>107</v>
      </c>
      <c r="I473">
        <v>12.63</v>
      </c>
      <c r="J473">
        <v>177.3</v>
      </c>
      <c r="K473">
        <v>116</v>
      </c>
      <c r="L473">
        <v>15.07</v>
      </c>
      <c r="M473">
        <v>296.3</v>
      </c>
      <c r="N473">
        <v>90</v>
      </c>
      <c r="O473">
        <v>13.33</v>
      </c>
      <c r="P473">
        <v>14.5</v>
      </c>
      <c r="Q473">
        <v>3</v>
      </c>
      <c r="R473">
        <v>3.92</v>
      </c>
      <c r="S473">
        <v>2</v>
      </c>
      <c r="T473" t="s">
        <v>22</v>
      </c>
    </row>
    <row r="474" spans="1:20" x14ac:dyDescent="0.2">
      <c r="A474" t="s">
        <v>51</v>
      </c>
      <c r="B474">
        <v>44</v>
      </c>
      <c r="C474" t="s">
        <v>21</v>
      </c>
      <c r="D474" t="s">
        <v>23</v>
      </c>
      <c r="E474" t="s">
        <v>22</v>
      </c>
      <c r="F474">
        <v>0</v>
      </c>
      <c r="G474">
        <v>62.3</v>
      </c>
      <c r="H474">
        <v>92</v>
      </c>
      <c r="I474">
        <v>10.59</v>
      </c>
      <c r="J474">
        <v>275</v>
      </c>
      <c r="K474">
        <v>82</v>
      </c>
      <c r="L474">
        <v>23.38</v>
      </c>
      <c r="M474">
        <v>138.69999999999999</v>
      </c>
      <c r="N474">
        <v>108</v>
      </c>
      <c r="O474">
        <v>6.24</v>
      </c>
      <c r="P474">
        <v>10.8</v>
      </c>
      <c r="Q474">
        <v>3</v>
      </c>
      <c r="R474">
        <v>2.92</v>
      </c>
      <c r="S474">
        <v>1</v>
      </c>
      <c r="T474" t="s">
        <v>22</v>
      </c>
    </row>
    <row r="475" spans="1:20" x14ac:dyDescent="0.2">
      <c r="A475" t="s">
        <v>40</v>
      </c>
      <c r="B475">
        <v>64</v>
      </c>
      <c r="C475" t="s">
        <v>25</v>
      </c>
      <c r="D475" t="s">
        <v>22</v>
      </c>
      <c r="E475" t="s">
        <v>23</v>
      </c>
      <c r="F475">
        <v>31</v>
      </c>
      <c r="G475">
        <v>228.6</v>
      </c>
      <c r="H475">
        <v>88</v>
      </c>
      <c r="I475">
        <v>38.86</v>
      </c>
      <c r="J475">
        <v>248.5</v>
      </c>
      <c r="K475">
        <v>109</v>
      </c>
      <c r="L475">
        <v>21.12</v>
      </c>
      <c r="M475">
        <v>167.1</v>
      </c>
      <c r="N475">
        <v>124</v>
      </c>
      <c r="O475">
        <v>7.52</v>
      </c>
      <c r="P475">
        <v>9</v>
      </c>
      <c r="Q475">
        <v>1</v>
      </c>
      <c r="R475">
        <v>2.4300000000000002</v>
      </c>
      <c r="S475">
        <v>3</v>
      </c>
      <c r="T475" t="s">
        <v>22</v>
      </c>
    </row>
    <row r="476" spans="1:20" x14ac:dyDescent="0.2">
      <c r="A476" t="s">
        <v>31</v>
      </c>
      <c r="B476">
        <v>44</v>
      </c>
      <c r="C476" t="s">
        <v>28</v>
      </c>
      <c r="D476" t="s">
        <v>22</v>
      </c>
      <c r="E476" t="s">
        <v>22</v>
      </c>
      <c r="F476">
        <v>0</v>
      </c>
      <c r="G476">
        <v>228.1</v>
      </c>
      <c r="H476">
        <v>121</v>
      </c>
      <c r="I476">
        <v>38.78</v>
      </c>
      <c r="J476">
        <v>276.5</v>
      </c>
      <c r="K476">
        <v>79</v>
      </c>
      <c r="L476">
        <v>23.5</v>
      </c>
      <c r="M476">
        <v>279.8</v>
      </c>
      <c r="N476">
        <v>77</v>
      </c>
      <c r="O476">
        <v>12.59</v>
      </c>
      <c r="P476">
        <v>9.9</v>
      </c>
      <c r="Q476">
        <v>5</v>
      </c>
      <c r="R476">
        <v>2.67</v>
      </c>
      <c r="S476">
        <v>2</v>
      </c>
      <c r="T476" t="s">
        <v>23</v>
      </c>
    </row>
    <row r="477" spans="1:20" x14ac:dyDescent="0.2">
      <c r="A477" t="s">
        <v>57</v>
      </c>
      <c r="B477">
        <v>114</v>
      </c>
      <c r="C477" t="s">
        <v>21</v>
      </c>
      <c r="D477" t="s">
        <v>22</v>
      </c>
      <c r="E477" t="s">
        <v>23</v>
      </c>
      <c r="F477">
        <v>36</v>
      </c>
      <c r="G477">
        <v>309.89999999999998</v>
      </c>
      <c r="H477">
        <v>90</v>
      </c>
      <c r="I477">
        <v>52.68</v>
      </c>
      <c r="J477">
        <v>200.3</v>
      </c>
      <c r="K477">
        <v>89</v>
      </c>
      <c r="L477">
        <v>17.03</v>
      </c>
      <c r="M477">
        <v>183.5</v>
      </c>
      <c r="N477">
        <v>105</v>
      </c>
      <c r="O477">
        <v>8.26</v>
      </c>
      <c r="P477">
        <v>14.2</v>
      </c>
      <c r="Q477">
        <v>2</v>
      </c>
      <c r="R477">
        <v>3.83</v>
      </c>
      <c r="S477">
        <v>1</v>
      </c>
      <c r="T477" t="s">
        <v>22</v>
      </c>
    </row>
    <row r="478" spans="1:20" x14ac:dyDescent="0.2">
      <c r="A478" t="s">
        <v>52</v>
      </c>
      <c r="B478">
        <v>110</v>
      </c>
      <c r="C478" t="s">
        <v>25</v>
      </c>
      <c r="D478" t="s">
        <v>22</v>
      </c>
      <c r="E478" t="s">
        <v>22</v>
      </c>
      <c r="F478">
        <v>0</v>
      </c>
      <c r="G478">
        <v>149.80000000000001</v>
      </c>
      <c r="H478">
        <v>112</v>
      </c>
      <c r="I478">
        <v>25.47</v>
      </c>
      <c r="J478">
        <v>180</v>
      </c>
      <c r="K478">
        <v>93</v>
      </c>
      <c r="L478">
        <v>15.3</v>
      </c>
      <c r="M478">
        <v>140</v>
      </c>
      <c r="N478">
        <v>119</v>
      </c>
      <c r="O478">
        <v>6.3</v>
      </c>
      <c r="P478">
        <v>11.7</v>
      </c>
      <c r="Q478">
        <v>4</v>
      </c>
      <c r="R478">
        <v>3.16</v>
      </c>
      <c r="S478">
        <v>2</v>
      </c>
      <c r="T478" t="s">
        <v>22</v>
      </c>
    </row>
    <row r="479" spans="1:20" x14ac:dyDescent="0.2">
      <c r="A479" t="s">
        <v>41</v>
      </c>
      <c r="B479">
        <v>90</v>
      </c>
      <c r="C479" t="s">
        <v>25</v>
      </c>
      <c r="D479" t="s">
        <v>22</v>
      </c>
      <c r="E479" t="s">
        <v>23</v>
      </c>
      <c r="F479">
        <v>30</v>
      </c>
      <c r="G479">
        <v>183.8</v>
      </c>
      <c r="H479">
        <v>76</v>
      </c>
      <c r="I479">
        <v>31.25</v>
      </c>
      <c r="J479">
        <v>229.7</v>
      </c>
      <c r="K479">
        <v>95</v>
      </c>
      <c r="L479">
        <v>19.52</v>
      </c>
      <c r="M479">
        <v>144.1</v>
      </c>
      <c r="N479">
        <v>124</v>
      </c>
      <c r="O479">
        <v>6.48</v>
      </c>
      <c r="P479">
        <v>7.7</v>
      </c>
      <c r="Q479">
        <v>3</v>
      </c>
      <c r="R479">
        <v>2.08</v>
      </c>
      <c r="S479">
        <v>1</v>
      </c>
      <c r="T479" t="s">
        <v>22</v>
      </c>
    </row>
    <row r="480" spans="1:20" x14ac:dyDescent="0.2">
      <c r="A480" t="s">
        <v>74</v>
      </c>
      <c r="B480">
        <v>72</v>
      </c>
      <c r="C480" t="s">
        <v>25</v>
      </c>
      <c r="D480" t="s">
        <v>22</v>
      </c>
      <c r="E480" t="s">
        <v>23</v>
      </c>
      <c r="F480">
        <v>21</v>
      </c>
      <c r="G480">
        <v>186.7</v>
      </c>
      <c r="H480">
        <v>108</v>
      </c>
      <c r="I480">
        <v>31.74</v>
      </c>
      <c r="J480">
        <v>335</v>
      </c>
      <c r="K480">
        <v>86</v>
      </c>
      <c r="L480">
        <v>28.48</v>
      </c>
      <c r="M480">
        <v>187.2</v>
      </c>
      <c r="N480">
        <v>119</v>
      </c>
      <c r="O480">
        <v>8.42</v>
      </c>
      <c r="P480">
        <v>16.5</v>
      </c>
      <c r="Q480">
        <v>4</v>
      </c>
      <c r="R480">
        <v>4.46</v>
      </c>
      <c r="S480">
        <v>1</v>
      </c>
      <c r="T480" t="s">
        <v>22</v>
      </c>
    </row>
    <row r="481" spans="1:20" x14ac:dyDescent="0.2">
      <c r="A481" t="s">
        <v>32</v>
      </c>
      <c r="B481">
        <v>113</v>
      </c>
      <c r="C481" t="s">
        <v>21</v>
      </c>
      <c r="D481" t="s">
        <v>22</v>
      </c>
      <c r="E481" t="s">
        <v>22</v>
      </c>
      <c r="F481">
        <v>0</v>
      </c>
      <c r="G481">
        <v>209.4</v>
      </c>
      <c r="H481">
        <v>151</v>
      </c>
      <c r="I481">
        <v>35.6</v>
      </c>
      <c r="J481">
        <v>347.3</v>
      </c>
      <c r="K481">
        <v>113</v>
      </c>
      <c r="L481">
        <v>29.52</v>
      </c>
      <c r="M481">
        <v>246</v>
      </c>
      <c r="N481">
        <v>116</v>
      </c>
      <c r="O481">
        <v>11.07</v>
      </c>
      <c r="P481">
        <v>7.4</v>
      </c>
      <c r="Q481">
        <v>2</v>
      </c>
      <c r="R481">
        <v>2</v>
      </c>
      <c r="S481">
        <v>1</v>
      </c>
      <c r="T481" t="s">
        <v>23</v>
      </c>
    </row>
    <row r="482" spans="1:20" x14ac:dyDescent="0.2">
      <c r="A482" t="s">
        <v>73</v>
      </c>
      <c r="B482">
        <v>171</v>
      </c>
      <c r="C482" t="s">
        <v>21</v>
      </c>
      <c r="D482" t="s">
        <v>22</v>
      </c>
      <c r="E482" t="s">
        <v>23</v>
      </c>
      <c r="F482">
        <v>25</v>
      </c>
      <c r="G482">
        <v>223.2</v>
      </c>
      <c r="H482">
        <v>77</v>
      </c>
      <c r="I482">
        <v>37.94</v>
      </c>
      <c r="J482">
        <v>183.2</v>
      </c>
      <c r="K482">
        <v>118</v>
      </c>
      <c r="L482">
        <v>15.57</v>
      </c>
      <c r="M482">
        <v>150.80000000000001</v>
      </c>
      <c r="N482">
        <v>90</v>
      </c>
      <c r="O482">
        <v>6.79</v>
      </c>
      <c r="P482">
        <v>10.199999999999999</v>
      </c>
      <c r="Q482">
        <v>3</v>
      </c>
      <c r="R482">
        <v>2.75</v>
      </c>
      <c r="S482">
        <v>3</v>
      </c>
      <c r="T482" t="s">
        <v>22</v>
      </c>
    </row>
    <row r="483" spans="1:20" x14ac:dyDescent="0.2">
      <c r="A483" t="s">
        <v>61</v>
      </c>
      <c r="B483">
        <v>104</v>
      </c>
      <c r="C483" t="s">
        <v>21</v>
      </c>
      <c r="D483" t="s">
        <v>22</v>
      </c>
      <c r="E483" t="s">
        <v>22</v>
      </c>
      <c r="F483">
        <v>0</v>
      </c>
      <c r="G483">
        <v>164.2</v>
      </c>
      <c r="H483">
        <v>109</v>
      </c>
      <c r="I483">
        <v>27.91</v>
      </c>
      <c r="J483">
        <v>155.4</v>
      </c>
      <c r="K483">
        <v>90</v>
      </c>
      <c r="L483">
        <v>13.21</v>
      </c>
      <c r="M483">
        <v>168.9</v>
      </c>
      <c r="N483">
        <v>117</v>
      </c>
      <c r="O483">
        <v>7.6</v>
      </c>
      <c r="P483">
        <v>10.7</v>
      </c>
      <c r="Q483">
        <v>8</v>
      </c>
      <c r="R483">
        <v>2.89</v>
      </c>
      <c r="S483">
        <v>1</v>
      </c>
      <c r="T483" t="s">
        <v>22</v>
      </c>
    </row>
    <row r="484" spans="1:20" x14ac:dyDescent="0.2">
      <c r="A484" t="s">
        <v>66</v>
      </c>
      <c r="B484">
        <v>165</v>
      </c>
      <c r="C484" t="s">
        <v>25</v>
      </c>
      <c r="D484" t="s">
        <v>22</v>
      </c>
      <c r="E484" t="s">
        <v>22</v>
      </c>
      <c r="F484">
        <v>0</v>
      </c>
      <c r="G484">
        <v>150.5</v>
      </c>
      <c r="H484">
        <v>75</v>
      </c>
      <c r="I484">
        <v>25.59</v>
      </c>
      <c r="J484">
        <v>193.1</v>
      </c>
      <c r="K484">
        <v>93</v>
      </c>
      <c r="L484">
        <v>16.41</v>
      </c>
      <c r="M484">
        <v>311.60000000000002</v>
      </c>
      <c r="N484">
        <v>93</v>
      </c>
      <c r="O484">
        <v>14.02</v>
      </c>
      <c r="P484">
        <v>10.3</v>
      </c>
      <c r="Q484">
        <v>2</v>
      </c>
      <c r="R484">
        <v>2.78</v>
      </c>
      <c r="S484">
        <v>1</v>
      </c>
      <c r="T484" t="s">
        <v>22</v>
      </c>
    </row>
    <row r="485" spans="1:20" x14ac:dyDescent="0.2">
      <c r="A485" t="s">
        <v>57</v>
      </c>
      <c r="B485">
        <v>104</v>
      </c>
      <c r="C485" t="s">
        <v>28</v>
      </c>
      <c r="D485" t="s">
        <v>22</v>
      </c>
      <c r="E485" t="s">
        <v>22</v>
      </c>
      <c r="F485">
        <v>0</v>
      </c>
      <c r="G485">
        <v>234.2</v>
      </c>
      <c r="H485">
        <v>128</v>
      </c>
      <c r="I485">
        <v>39.81</v>
      </c>
      <c r="J485">
        <v>293.10000000000002</v>
      </c>
      <c r="K485">
        <v>92</v>
      </c>
      <c r="L485">
        <v>24.91</v>
      </c>
      <c r="M485">
        <v>183.9</v>
      </c>
      <c r="N485">
        <v>79</v>
      </c>
      <c r="O485">
        <v>8.2799999999999994</v>
      </c>
      <c r="P485">
        <v>9.8000000000000007</v>
      </c>
      <c r="Q485">
        <v>6</v>
      </c>
      <c r="R485">
        <v>2.65</v>
      </c>
      <c r="S485">
        <v>0</v>
      </c>
      <c r="T485" t="s">
        <v>23</v>
      </c>
    </row>
    <row r="486" spans="1:20" x14ac:dyDescent="0.2">
      <c r="A486" t="s">
        <v>50</v>
      </c>
      <c r="B486">
        <v>110</v>
      </c>
      <c r="C486" t="s">
        <v>25</v>
      </c>
      <c r="D486" t="s">
        <v>22</v>
      </c>
      <c r="E486" t="s">
        <v>22</v>
      </c>
      <c r="F486">
        <v>0</v>
      </c>
      <c r="G486">
        <v>55.3</v>
      </c>
      <c r="H486">
        <v>102</v>
      </c>
      <c r="I486">
        <v>9.4</v>
      </c>
      <c r="J486">
        <v>164.7</v>
      </c>
      <c r="K486">
        <v>124</v>
      </c>
      <c r="L486">
        <v>14</v>
      </c>
      <c r="M486">
        <v>200.7</v>
      </c>
      <c r="N486">
        <v>108</v>
      </c>
      <c r="O486">
        <v>9.0299999999999994</v>
      </c>
      <c r="P486">
        <v>10.199999999999999</v>
      </c>
      <c r="Q486">
        <v>5</v>
      </c>
      <c r="R486">
        <v>2.75</v>
      </c>
      <c r="S486">
        <v>1</v>
      </c>
      <c r="T486" t="s">
        <v>22</v>
      </c>
    </row>
    <row r="487" spans="1:20" x14ac:dyDescent="0.2">
      <c r="A487" t="s">
        <v>39</v>
      </c>
      <c r="B487">
        <v>90</v>
      </c>
      <c r="C487" t="s">
        <v>25</v>
      </c>
      <c r="D487" t="s">
        <v>23</v>
      </c>
      <c r="E487" t="s">
        <v>22</v>
      </c>
      <c r="F487">
        <v>0</v>
      </c>
      <c r="G487">
        <v>221.8</v>
      </c>
      <c r="H487">
        <v>97</v>
      </c>
      <c r="I487">
        <v>37.71</v>
      </c>
      <c r="J487">
        <v>203.8</v>
      </c>
      <c r="K487">
        <v>134</v>
      </c>
      <c r="L487">
        <v>17.32</v>
      </c>
      <c r="M487">
        <v>215.8</v>
      </c>
      <c r="N487">
        <v>154</v>
      </c>
      <c r="O487">
        <v>9.7100000000000009</v>
      </c>
      <c r="P487">
        <v>8.4</v>
      </c>
      <c r="Q487">
        <v>4</v>
      </c>
      <c r="R487">
        <v>2.27</v>
      </c>
      <c r="S487">
        <v>1</v>
      </c>
      <c r="T487" t="s">
        <v>22</v>
      </c>
    </row>
    <row r="488" spans="1:20" x14ac:dyDescent="0.2">
      <c r="A488" t="s">
        <v>46</v>
      </c>
      <c r="B488">
        <v>114</v>
      </c>
      <c r="C488" t="s">
        <v>21</v>
      </c>
      <c r="D488" t="s">
        <v>22</v>
      </c>
      <c r="E488" t="s">
        <v>22</v>
      </c>
      <c r="F488">
        <v>0</v>
      </c>
      <c r="G488">
        <v>169.6</v>
      </c>
      <c r="H488">
        <v>85</v>
      </c>
      <c r="I488">
        <v>28.83</v>
      </c>
      <c r="J488">
        <v>58.9</v>
      </c>
      <c r="K488">
        <v>86</v>
      </c>
      <c r="L488">
        <v>5.01</v>
      </c>
      <c r="M488">
        <v>179.3</v>
      </c>
      <c r="N488">
        <v>124</v>
      </c>
      <c r="O488">
        <v>8.07</v>
      </c>
      <c r="P488">
        <v>7.4</v>
      </c>
      <c r="Q488">
        <v>8</v>
      </c>
      <c r="R488">
        <v>2</v>
      </c>
      <c r="S488">
        <v>1</v>
      </c>
      <c r="T488" t="s">
        <v>22</v>
      </c>
    </row>
    <row r="489" spans="1:20" x14ac:dyDescent="0.2">
      <c r="A489" t="s">
        <v>26</v>
      </c>
      <c r="B489">
        <v>101</v>
      </c>
      <c r="C489" t="s">
        <v>25</v>
      </c>
      <c r="D489" t="s">
        <v>22</v>
      </c>
      <c r="E489" t="s">
        <v>22</v>
      </c>
      <c r="F489">
        <v>0</v>
      </c>
      <c r="G489">
        <v>89.7</v>
      </c>
      <c r="H489">
        <v>118</v>
      </c>
      <c r="I489">
        <v>15.25</v>
      </c>
      <c r="J489">
        <v>260.10000000000002</v>
      </c>
      <c r="K489">
        <v>79</v>
      </c>
      <c r="L489">
        <v>22.11</v>
      </c>
      <c r="M489">
        <v>170.1</v>
      </c>
      <c r="N489">
        <v>93</v>
      </c>
      <c r="O489">
        <v>7.65</v>
      </c>
      <c r="P489">
        <v>13.5</v>
      </c>
      <c r="Q489">
        <v>11</v>
      </c>
      <c r="R489">
        <v>3.65</v>
      </c>
      <c r="S489">
        <v>5</v>
      </c>
      <c r="T489" t="s">
        <v>23</v>
      </c>
    </row>
    <row r="490" spans="1:20" x14ac:dyDescent="0.2">
      <c r="A490" t="s">
        <v>51</v>
      </c>
      <c r="B490">
        <v>117</v>
      </c>
      <c r="C490" t="s">
        <v>25</v>
      </c>
      <c r="D490" t="s">
        <v>22</v>
      </c>
      <c r="E490" t="s">
        <v>23</v>
      </c>
      <c r="F490">
        <v>14</v>
      </c>
      <c r="G490">
        <v>80.2</v>
      </c>
      <c r="H490">
        <v>81</v>
      </c>
      <c r="I490">
        <v>13.63</v>
      </c>
      <c r="J490">
        <v>219</v>
      </c>
      <c r="K490">
        <v>103</v>
      </c>
      <c r="L490">
        <v>18.62</v>
      </c>
      <c r="M490">
        <v>122.6</v>
      </c>
      <c r="N490">
        <v>102</v>
      </c>
      <c r="O490">
        <v>5.52</v>
      </c>
      <c r="P490">
        <v>8.6</v>
      </c>
      <c r="Q490">
        <v>2</v>
      </c>
      <c r="R490">
        <v>2.3199999999999998</v>
      </c>
      <c r="S490">
        <v>1</v>
      </c>
      <c r="T490" t="s">
        <v>22</v>
      </c>
    </row>
    <row r="491" spans="1:20" x14ac:dyDescent="0.2">
      <c r="A491" t="s">
        <v>73</v>
      </c>
      <c r="B491">
        <v>82</v>
      </c>
      <c r="C491" t="s">
        <v>25</v>
      </c>
      <c r="D491" t="s">
        <v>22</v>
      </c>
      <c r="E491" t="s">
        <v>22</v>
      </c>
      <c r="F491">
        <v>0</v>
      </c>
      <c r="G491">
        <v>125.7</v>
      </c>
      <c r="H491">
        <v>96</v>
      </c>
      <c r="I491">
        <v>21.37</v>
      </c>
      <c r="J491">
        <v>207.6</v>
      </c>
      <c r="K491">
        <v>137</v>
      </c>
      <c r="L491">
        <v>17.649999999999999</v>
      </c>
      <c r="M491">
        <v>183.1</v>
      </c>
      <c r="N491">
        <v>103</v>
      </c>
      <c r="O491">
        <v>8.24</v>
      </c>
      <c r="P491">
        <v>12.9</v>
      </c>
      <c r="Q491">
        <v>2</v>
      </c>
      <c r="R491">
        <v>3.48</v>
      </c>
      <c r="S491">
        <v>1</v>
      </c>
      <c r="T491" t="s">
        <v>22</v>
      </c>
    </row>
    <row r="492" spans="1:20" x14ac:dyDescent="0.2">
      <c r="A492" t="s">
        <v>26</v>
      </c>
      <c r="B492">
        <v>92</v>
      </c>
      <c r="C492" t="s">
        <v>28</v>
      </c>
      <c r="D492" t="s">
        <v>22</v>
      </c>
      <c r="E492" t="s">
        <v>22</v>
      </c>
      <c r="F492">
        <v>0</v>
      </c>
      <c r="G492">
        <v>176.3</v>
      </c>
      <c r="H492">
        <v>85</v>
      </c>
      <c r="I492">
        <v>29.97</v>
      </c>
      <c r="J492">
        <v>93.4</v>
      </c>
      <c r="K492">
        <v>125</v>
      </c>
      <c r="L492">
        <v>7.94</v>
      </c>
      <c r="M492">
        <v>207.2</v>
      </c>
      <c r="N492">
        <v>107</v>
      </c>
      <c r="O492">
        <v>9.32</v>
      </c>
      <c r="P492">
        <v>9.6</v>
      </c>
      <c r="Q492">
        <v>1</v>
      </c>
      <c r="R492">
        <v>2.59</v>
      </c>
      <c r="S492">
        <v>2</v>
      </c>
      <c r="T492" t="s">
        <v>22</v>
      </c>
    </row>
    <row r="493" spans="1:20" x14ac:dyDescent="0.2">
      <c r="A493" t="s">
        <v>66</v>
      </c>
      <c r="B493">
        <v>82</v>
      </c>
      <c r="C493" t="s">
        <v>28</v>
      </c>
      <c r="D493" t="s">
        <v>22</v>
      </c>
      <c r="E493" t="s">
        <v>23</v>
      </c>
      <c r="F493">
        <v>29</v>
      </c>
      <c r="G493">
        <v>207.2</v>
      </c>
      <c r="H493">
        <v>111</v>
      </c>
      <c r="I493">
        <v>35.22</v>
      </c>
      <c r="J493">
        <v>254.1</v>
      </c>
      <c r="K493">
        <v>137</v>
      </c>
      <c r="L493">
        <v>21.6</v>
      </c>
      <c r="M493">
        <v>169.3</v>
      </c>
      <c r="N493">
        <v>92</v>
      </c>
      <c r="O493">
        <v>7.62</v>
      </c>
      <c r="P493">
        <v>9.5</v>
      </c>
      <c r="Q493">
        <v>5</v>
      </c>
      <c r="R493">
        <v>2.57</v>
      </c>
      <c r="S493">
        <v>2</v>
      </c>
      <c r="T493" t="s">
        <v>22</v>
      </c>
    </row>
    <row r="494" spans="1:20" x14ac:dyDescent="0.2">
      <c r="A494" t="s">
        <v>31</v>
      </c>
      <c r="B494">
        <v>90</v>
      </c>
      <c r="C494" t="s">
        <v>21</v>
      </c>
      <c r="D494" t="s">
        <v>22</v>
      </c>
      <c r="E494" t="s">
        <v>22</v>
      </c>
      <c r="F494">
        <v>0</v>
      </c>
      <c r="G494">
        <v>205.7</v>
      </c>
      <c r="H494">
        <v>138</v>
      </c>
      <c r="I494">
        <v>34.97</v>
      </c>
      <c r="J494">
        <v>161.9</v>
      </c>
      <c r="K494">
        <v>83</v>
      </c>
      <c r="L494">
        <v>13.76</v>
      </c>
      <c r="M494">
        <v>269.7</v>
      </c>
      <c r="N494">
        <v>104</v>
      </c>
      <c r="O494">
        <v>12.14</v>
      </c>
      <c r="P494">
        <v>12.5</v>
      </c>
      <c r="Q494">
        <v>6</v>
      </c>
      <c r="R494">
        <v>3.38</v>
      </c>
      <c r="S494">
        <v>2</v>
      </c>
      <c r="T494" t="s">
        <v>22</v>
      </c>
    </row>
    <row r="495" spans="1:20" x14ac:dyDescent="0.2">
      <c r="A495" t="s">
        <v>60</v>
      </c>
      <c r="B495">
        <v>124</v>
      </c>
      <c r="C495" t="s">
        <v>28</v>
      </c>
      <c r="D495" t="s">
        <v>22</v>
      </c>
      <c r="E495" t="s">
        <v>22</v>
      </c>
      <c r="F495">
        <v>0</v>
      </c>
      <c r="G495">
        <v>157.5</v>
      </c>
      <c r="H495">
        <v>70</v>
      </c>
      <c r="I495">
        <v>26.78</v>
      </c>
      <c r="J495">
        <v>130.69999999999999</v>
      </c>
      <c r="K495">
        <v>79</v>
      </c>
      <c r="L495">
        <v>11.11</v>
      </c>
      <c r="M495">
        <v>193.4</v>
      </c>
      <c r="N495">
        <v>98</v>
      </c>
      <c r="O495">
        <v>8.6999999999999993</v>
      </c>
      <c r="P495">
        <v>9.6</v>
      </c>
      <c r="Q495">
        <v>4</v>
      </c>
      <c r="R495">
        <v>2.59</v>
      </c>
      <c r="S495">
        <v>3</v>
      </c>
      <c r="T495" t="s">
        <v>22</v>
      </c>
    </row>
    <row r="496" spans="1:20" x14ac:dyDescent="0.2">
      <c r="A496" t="s">
        <v>36</v>
      </c>
      <c r="B496">
        <v>39</v>
      </c>
      <c r="C496" t="s">
        <v>25</v>
      </c>
      <c r="D496" t="s">
        <v>22</v>
      </c>
      <c r="E496" t="s">
        <v>22</v>
      </c>
      <c r="F496">
        <v>0</v>
      </c>
      <c r="G496">
        <v>160.4</v>
      </c>
      <c r="H496">
        <v>68</v>
      </c>
      <c r="I496">
        <v>27.27</v>
      </c>
      <c r="J496">
        <v>102.6</v>
      </c>
      <c r="K496">
        <v>103</v>
      </c>
      <c r="L496">
        <v>8.7200000000000006</v>
      </c>
      <c r="M496">
        <v>235.3</v>
      </c>
      <c r="N496">
        <v>106</v>
      </c>
      <c r="O496">
        <v>10.59</v>
      </c>
      <c r="P496">
        <v>9.1</v>
      </c>
      <c r="Q496">
        <v>5</v>
      </c>
      <c r="R496">
        <v>2.46</v>
      </c>
      <c r="S496">
        <v>2</v>
      </c>
      <c r="T496" t="s">
        <v>22</v>
      </c>
    </row>
    <row r="497" spans="1:20" x14ac:dyDescent="0.2">
      <c r="A497" t="s">
        <v>20</v>
      </c>
      <c r="B497">
        <v>75</v>
      </c>
      <c r="C497" t="s">
        <v>28</v>
      </c>
      <c r="D497" t="s">
        <v>22</v>
      </c>
      <c r="E497" t="s">
        <v>23</v>
      </c>
      <c r="F497">
        <v>46</v>
      </c>
      <c r="G497">
        <v>214.1</v>
      </c>
      <c r="H497">
        <v>62</v>
      </c>
      <c r="I497">
        <v>36.4</v>
      </c>
      <c r="J497">
        <v>200.9</v>
      </c>
      <c r="K497">
        <v>111</v>
      </c>
      <c r="L497">
        <v>17.079999999999998</v>
      </c>
      <c r="M497">
        <v>246.8</v>
      </c>
      <c r="N497">
        <v>126</v>
      </c>
      <c r="O497">
        <v>11.11</v>
      </c>
      <c r="P497">
        <v>9.1999999999999993</v>
      </c>
      <c r="Q497">
        <v>6</v>
      </c>
      <c r="R497">
        <v>2.48</v>
      </c>
      <c r="S497">
        <v>0</v>
      </c>
      <c r="T497" t="s">
        <v>22</v>
      </c>
    </row>
    <row r="498" spans="1:20" x14ac:dyDescent="0.2">
      <c r="A498" t="s">
        <v>53</v>
      </c>
      <c r="B498">
        <v>102</v>
      </c>
      <c r="C498" t="s">
        <v>28</v>
      </c>
      <c r="D498" t="s">
        <v>22</v>
      </c>
      <c r="E498" t="s">
        <v>22</v>
      </c>
      <c r="F498">
        <v>0</v>
      </c>
      <c r="G498">
        <v>102.6</v>
      </c>
      <c r="H498">
        <v>89</v>
      </c>
      <c r="I498">
        <v>17.440000000000001</v>
      </c>
      <c r="J498">
        <v>246</v>
      </c>
      <c r="K498">
        <v>77</v>
      </c>
      <c r="L498">
        <v>20.91</v>
      </c>
      <c r="M498">
        <v>170.5</v>
      </c>
      <c r="N498">
        <v>140</v>
      </c>
      <c r="O498">
        <v>7.67</v>
      </c>
      <c r="P498">
        <v>9.1</v>
      </c>
      <c r="Q498">
        <v>4</v>
      </c>
      <c r="R498">
        <v>2.46</v>
      </c>
      <c r="S498">
        <v>2</v>
      </c>
      <c r="T498" t="s">
        <v>22</v>
      </c>
    </row>
    <row r="499" spans="1:20" x14ac:dyDescent="0.2">
      <c r="A499" t="s">
        <v>31</v>
      </c>
      <c r="B499">
        <v>143</v>
      </c>
      <c r="C499" t="s">
        <v>28</v>
      </c>
      <c r="D499" t="s">
        <v>22</v>
      </c>
      <c r="E499" t="s">
        <v>22</v>
      </c>
      <c r="F499">
        <v>0</v>
      </c>
      <c r="G499">
        <v>202.8</v>
      </c>
      <c r="H499">
        <v>109</v>
      </c>
      <c r="I499">
        <v>34.479999999999997</v>
      </c>
      <c r="J499">
        <v>165.8</v>
      </c>
      <c r="K499">
        <v>104</v>
      </c>
      <c r="L499">
        <v>14.09</v>
      </c>
      <c r="M499">
        <v>143.9</v>
      </c>
      <c r="N499">
        <v>71</v>
      </c>
      <c r="O499">
        <v>6.48</v>
      </c>
      <c r="P499">
        <v>4.5999999999999996</v>
      </c>
      <c r="Q499">
        <v>4</v>
      </c>
      <c r="R499">
        <v>1.24</v>
      </c>
      <c r="S499">
        <v>1</v>
      </c>
      <c r="T499" t="s">
        <v>22</v>
      </c>
    </row>
    <row r="500" spans="1:20" x14ac:dyDescent="0.2">
      <c r="A500" t="s">
        <v>53</v>
      </c>
      <c r="B500">
        <v>53</v>
      </c>
      <c r="C500" t="s">
        <v>21</v>
      </c>
      <c r="D500" t="s">
        <v>22</v>
      </c>
      <c r="E500" t="s">
        <v>22</v>
      </c>
      <c r="F500">
        <v>0</v>
      </c>
      <c r="G500">
        <v>57.5</v>
      </c>
      <c r="H500">
        <v>95</v>
      </c>
      <c r="I500">
        <v>9.7799999999999994</v>
      </c>
      <c r="J500">
        <v>265.5</v>
      </c>
      <c r="K500">
        <v>131</v>
      </c>
      <c r="L500">
        <v>22.57</v>
      </c>
      <c r="M500">
        <v>244.3</v>
      </c>
      <c r="N500">
        <v>128</v>
      </c>
      <c r="O500">
        <v>10.99</v>
      </c>
      <c r="P500">
        <v>11.6</v>
      </c>
      <c r="Q500">
        <v>6</v>
      </c>
      <c r="R500">
        <v>3.13</v>
      </c>
      <c r="S500">
        <v>3</v>
      </c>
      <c r="T500" t="s">
        <v>22</v>
      </c>
    </row>
    <row r="501" spans="1:20" x14ac:dyDescent="0.2">
      <c r="A501" t="s">
        <v>61</v>
      </c>
      <c r="B501">
        <v>30</v>
      </c>
      <c r="C501" t="s">
        <v>21</v>
      </c>
      <c r="D501" t="s">
        <v>22</v>
      </c>
      <c r="E501" t="s">
        <v>22</v>
      </c>
      <c r="F501">
        <v>0</v>
      </c>
      <c r="G501">
        <v>169.9</v>
      </c>
      <c r="H501">
        <v>144</v>
      </c>
      <c r="I501">
        <v>28.88</v>
      </c>
      <c r="J501">
        <v>225.2</v>
      </c>
      <c r="K501">
        <v>118</v>
      </c>
      <c r="L501">
        <v>19.14</v>
      </c>
      <c r="M501">
        <v>169.7</v>
      </c>
      <c r="N501">
        <v>93</v>
      </c>
      <c r="O501">
        <v>7.64</v>
      </c>
      <c r="P501">
        <v>11.4</v>
      </c>
      <c r="Q501">
        <v>7</v>
      </c>
      <c r="R501">
        <v>3.08</v>
      </c>
      <c r="S501">
        <v>1</v>
      </c>
      <c r="T501" t="s">
        <v>22</v>
      </c>
    </row>
    <row r="502" spans="1:20" x14ac:dyDescent="0.2">
      <c r="A502" t="s">
        <v>29</v>
      </c>
      <c r="B502">
        <v>112</v>
      </c>
      <c r="C502" t="s">
        <v>21</v>
      </c>
      <c r="D502" t="s">
        <v>22</v>
      </c>
      <c r="E502" t="s">
        <v>22</v>
      </c>
      <c r="F502">
        <v>0</v>
      </c>
      <c r="G502">
        <v>335.5</v>
      </c>
      <c r="H502">
        <v>77</v>
      </c>
      <c r="I502">
        <v>57.04</v>
      </c>
      <c r="J502">
        <v>212.5</v>
      </c>
      <c r="K502">
        <v>109</v>
      </c>
      <c r="L502">
        <v>18.059999999999999</v>
      </c>
      <c r="M502">
        <v>265</v>
      </c>
      <c r="N502">
        <v>132</v>
      </c>
      <c r="O502">
        <v>11.93</v>
      </c>
      <c r="P502">
        <v>12.7</v>
      </c>
      <c r="Q502">
        <v>8</v>
      </c>
      <c r="R502">
        <v>3.43</v>
      </c>
      <c r="S502">
        <v>2</v>
      </c>
      <c r="T502" t="s">
        <v>23</v>
      </c>
    </row>
    <row r="503" spans="1:20" x14ac:dyDescent="0.2">
      <c r="A503" t="s">
        <v>33</v>
      </c>
      <c r="B503">
        <v>129</v>
      </c>
      <c r="C503" t="s">
        <v>21</v>
      </c>
      <c r="D503" t="s">
        <v>22</v>
      </c>
      <c r="E503" t="s">
        <v>22</v>
      </c>
      <c r="F503">
        <v>0</v>
      </c>
      <c r="G503">
        <v>139.5</v>
      </c>
      <c r="H503">
        <v>119</v>
      </c>
      <c r="I503">
        <v>23.72</v>
      </c>
      <c r="J503">
        <v>289.3</v>
      </c>
      <c r="K503">
        <v>105</v>
      </c>
      <c r="L503">
        <v>24.59</v>
      </c>
      <c r="M503">
        <v>129.4</v>
      </c>
      <c r="N503">
        <v>97</v>
      </c>
      <c r="O503">
        <v>5.82</v>
      </c>
      <c r="P503">
        <v>13.1</v>
      </c>
      <c r="Q503">
        <v>8</v>
      </c>
      <c r="R503">
        <v>3.54</v>
      </c>
      <c r="S503">
        <v>0</v>
      </c>
      <c r="T503" t="s">
        <v>22</v>
      </c>
    </row>
    <row r="504" spans="1:20" x14ac:dyDescent="0.2">
      <c r="A504" t="s">
        <v>58</v>
      </c>
      <c r="B504">
        <v>63</v>
      </c>
      <c r="C504" t="s">
        <v>21</v>
      </c>
      <c r="D504" t="s">
        <v>22</v>
      </c>
      <c r="E504" t="s">
        <v>23</v>
      </c>
      <c r="F504">
        <v>29</v>
      </c>
      <c r="G504">
        <v>142.30000000000001</v>
      </c>
      <c r="H504">
        <v>107</v>
      </c>
      <c r="I504">
        <v>24.19</v>
      </c>
      <c r="J504">
        <v>118.7</v>
      </c>
      <c r="K504">
        <v>56</v>
      </c>
      <c r="L504">
        <v>10.09</v>
      </c>
      <c r="M504">
        <v>240.1</v>
      </c>
      <c r="N504">
        <v>91</v>
      </c>
      <c r="O504">
        <v>10.8</v>
      </c>
      <c r="P504">
        <v>6.6</v>
      </c>
      <c r="Q504">
        <v>8</v>
      </c>
      <c r="R504">
        <v>1.78</v>
      </c>
      <c r="S504">
        <v>1</v>
      </c>
      <c r="T504" t="s">
        <v>22</v>
      </c>
    </row>
    <row r="505" spans="1:20" x14ac:dyDescent="0.2">
      <c r="A505" t="s">
        <v>44</v>
      </c>
      <c r="B505">
        <v>28</v>
      </c>
      <c r="C505" t="s">
        <v>21</v>
      </c>
      <c r="D505" t="s">
        <v>22</v>
      </c>
      <c r="E505" t="s">
        <v>22</v>
      </c>
      <c r="F505">
        <v>0</v>
      </c>
      <c r="G505">
        <v>187.8</v>
      </c>
      <c r="H505">
        <v>94</v>
      </c>
      <c r="I505">
        <v>31.93</v>
      </c>
      <c r="J505">
        <v>248.6</v>
      </c>
      <c r="K505">
        <v>86</v>
      </c>
      <c r="L505">
        <v>21.13</v>
      </c>
      <c r="M505">
        <v>208.8</v>
      </c>
      <c r="N505">
        <v>124</v>
      </c>
      <c r="O505">
        <v>9.4</v>
      </c>
      <c r="P505">
        <v>10.6</v>
      </c>
      <c r="Q505">
        <v>5</v>
      </c>
      <c r="R505">
        <v>2.86</v>
      </c>
      <c r="S505">
        <v>0</v>
      </c>
      <c r="T505" t="s">
        <v>22</v>
      </c>
    </row>
    <row r="506" spans="1:20" x14ac:dyDescent="0.2">
      <c r="A506" t="s">
        <v>65</v>
      </c>
      <c r="B506">
        <v>90</v>
      </c>
      <c r="C506" t="s">
        <v>21</v>
      </c>
      <c r="D506" t="s">
        <v>22</v>
      </c>
      <c r="E506" t="s">
        <v>22</v>
      </c>
      <c r="F506">
        <v>0</v>
      </c>
      <c r="G506">
        <v>193.7</v>
      </c>
      <c r="H506">
        <v>83</v>
      </c>
      <c r="I506">
        <v>32.93</v>
      </c>
      <c r="J506">
        <v>154.19999999999999</v>
      </c>
      <c r="K506">
        <v>79</v>
      </c>
      <c r="L506">
        <v>13.11</v>
      </c>
      <c r="M506">
        <v>299</v>
      </c>
      <c r="N506">
        <v>60</v>
      </c>
      <c r="O506">
        <v>13.46</v>
      </c>
      <c r="P506">
        <v>12.7</v>
      </c>
      <c r="Q506">
        <v>3</v>
      </c>
      <c r="R506">
        <v>3.43</v>
      </c>
      <c r="S506">
        <v>1</v>
      </c>
      <c r="T506" t="s">
        <v>22</v>
      </c>
    </row>
    <row r="507" spans="1:20" x14ac:dyDescent="0.2">
      <c r="A507" t="s">
        <v>52</v>
      </c>
      <c r="B507">
        <v>151</v>
      </c>
      <c r="C507" t="s">
        <v>28</v>
      </c>
      <c r="D507" t="s">
        <v>22</v>
      </c>
      <c r="E507" t="s">
        <v>22</v>
      </c>
      <c r="F507">
        <v>0</v>
      </c>
      <c r="G507">
        <v>156.4</v>
      </c>
      <c r="H507">
        <v>108</v>
      </c>
      <c r="I507">
        <v>26.59</v>
      </c>
      <c r="J507">
        <v>233.4</v>
      </c>
      <c r="K507">
        <v>118</v>
      </c>
      <c r="L507">
        <v>19.84</v>
      </c>
      <c r="M507">
        <v>195.7</v>
      </c>
      <c r="N507">
        <v>141</v>
      </c>
      <c r="O507">
        <v>8.81</v>
      </c>
      <c r="P507">
        <v>7.7</v>
      </c>
      <c r="Q507">
        <v>6</v>
      </c>
      <c r="R507">
        <v>2.08</v>
      </c>
      <c r="S507">
        <v>4</v>
      </c>
      <c r="T507" t="s">
        <v>22</v>
      </c>
    </row>
    <row r="508" spans="1:20" x14ac:dyDescent="0.2">
      <c r="A508" t="s">
        <v>62</v>
      </c>
      <c r="B508">
        <v>105</v>
      </c>
      <c r="C508" t="s">
        <v>21</v>
      </c>
      <c r="D508" t="s">
        <v>23</v>
      </c>
      <c r="E508" t="s">
        <v>23</v>
      </c>
      <c r="F508">
        <v>29</v>
      </c>
      <c r="G508">
        <v>220.7</v>
      </c>
      <c r="H508">
        <v>82</v>
      </c>
      <c r="I508">
        <v>37.520000000000003</v>
      </c>
      <c r="J508">
        <v>217.7</v>
      </c>
      <c r="K508">
        <v>110</v>
      </c>
      <c r="L508">
        <v>18.5</v>
      </c>
      <c r="M508">
        <v>190.5</v>
      </c>
      <c r="N508">
        <v>100</v>
      </c>
      <c r="O508">
        <v>8.57</v>
      </c>
      <c r="P508">
        <v>13.2</v>
      </c>
      <c r="Q508">
        <v>6</v>
      </c>
      <c r="R508">
        <v>3.56</v>
      </c>
      <c r="S508">
        <v>1</v>
      </c>
      <c r="T508" t="s">
        <v>23</v>
      </c>
    </row>
    <row r="509" spans="1:20" x14ac:dyDescent="0.2">
      <c r="A509" t="s">
        <v>63</v>
      </c>
      <c r="B509">
        <v>41</v>
      </c>
      <c r="C509" t="s">
        <v>25</v>
      </c>
      <c r="D509" t="s">
        <v>22</v>
      </c>
      <c r="E509" t="s">
        <v>23</v>
      </c>
      <c r="F509">
        <v>37</v>
      </c>
      <c r="G509">
        <v>239.8</v>
      </c>
      <c r="H509">
        <v>110</v>
      </c>
      <c r="I509">
        <v>40.770000000000003</v>
      </c>
      <c r="J509">
        <v>221.9</v>
      </c>
      <c r="K509">
        <v>115</v>
      </c>
      <c r="L509">
        <v>18.86</v>
      </c>
      <c r="M509">
        <v>189.1</v>
      </c>
      <c r="N509">
        <v>100</v>
      </c>
      <c r="O509">
        <v>8.51</v>
      </c>
      <c r="P509">
        <v>7.3</v>
      </c>
      <c r="Q509">
        <v>1</v>
      </c>
      <c r="R509">
        <v>1.97</v>
      </c>
      <c r="S509">
        <v>2</v>
      </c>
      <c r="T509" t="s">
        <v>22</v>
      </c>
    </row>
    <row r="510" spans="1:20" x14ac:dyDescent="0.2">
      <c r="A510" t="s">
        <v>55</v>
      </c>
      <c r="B510">
        <v>48</v>
      </c>
      <c r="C510" t="s">
        <v>28</v>
      </c>
      <c r="D510" t="s">
        <v>22</v>
      </c>
      <c r="E510" t="s">
        <v>23</v>
      </c>
      <c r="F510">
        <v>43</v>
      </c>
      <c r="G510">
        <v>172</v>
      </c>
      <c r="H510">
        <v>111</v>
      </c>
      <c r="I510">
        <v>29.24</v>
      </c>
      <c r="J510">
        <v>200.2</v>
      </c>
      <c r="K510">
        <v>64</v>
      </c>
      <c r="L510">
        <v>17.02</v>
      </c>
      <c r="M510">
        <v>233.1</v>
      </c>
      <c r="N510">
        <v>96</v>
      </c>
      <c r="O510">
        <v>10.49</v>
      </c>
      <c r="P510">
        <v>8</v>
      </c>
      <c r="Q510">
        <v>5</v>
      </c>
      <c r="R510">
        <v>2.16</v>
      </c>
      <c r="S510">
        <v>1</v>
      </c>
      <c r="T510" t="s">
        <v>22</v>
      </c>
    </row>
    <row r="511" spans="1:20" x14ac:dyDescent="0.2">
      <c r="A511" t="s">
        <v>59</v>
      </c>
      <c r="B511">
        <v>166</v>
      </c>
      <c r="C511" t="s">
        <v>25</v>
      </c>
      <c r="D511" t="s">
        <v>23</v>
      </c>
      <c r="E511" t="s">
        <v>23</v>
      </c>
      <c r="F511">
        <v>35</v>
      </c>
      <c r="G511">
        <v>128.19999999999999</v>
      </c>
      <c r="H511">
        <v>138</v>
      </c>
      <c r="I511">
        <v>21.79</v>
      </c>
      <c r="J511">
        <v>274.5</v>
      </c>
      <c r="K511">
        <v>113</v>
      </c>
      <c r="L511">
        <v>23.33</v>
      </c>
      <c r="M511">
        <v>298.89999999999998</v>
      </c>
      <c r="N511">
        <v>130</v>
      </c>
      <c r="O511">
        <v>13.45</v>
      </c>
      <c r="P511">
        <v>8.8000000000000007</v>
      </c>
      <c r="Q511">
        <v>7</v>
      </c>
      <c r="R511">
        <v>2.38</v>
      </c>
      <c r="S511">
        <v>2</v>
      </c>
      <c r="T511" t="s">
        <v>22</v>
      </c>
    </row>
    <row r="512" spans="1:20" x14ac:dyDescent="0.2">
      <c r="A512" t="s">
        <v>40</v>
      </c>
      <c r="B512">
        <v>79</v>
      </c>
      <c r="C512" t="s">
        <v>28</v>
      </c>
      <c r="D512" t="s">
        <v>22</v>
      </c>
      <c r="E512" t="s">
        <v>22</v>
      </c>
      <c r="F512">
        <v>0</v>
      </c>
      <c r="G512">
        <v>130.19999999999999</v>
      </c>
      <c r="H512">
        <v>119</v>
      </c>
      <c r="I512">
        <v>22.13</v>
      </c>
      <c r="J512">
        <v>290.89999999999998</v>
      </c>
      <c r="K512">
        <v>121</v>
      </c>
      <c r="L512">
        <v>24.73</v>
      </c>
      <c r="M512">
        <v>194.8</v>
      </c>
      <c r="N512">
        <v>140</v>
      </c>
      <c r="O512">
        <v>8.77</v>
      </c>
      <c r="P512">
        <v>14</v>
      </c>
      <c r="Q512">
        <v>6</v>
      </c>
      <c r="R512">
        <v>3.78</v>
      </c>
      <c r="S512">
        <v>3</v>
      </c>
      <c r="T512" t="s">
        <v>22</v>
      </c>
    </row>
    <row r="513" spans="1:20" x14ac:dyDescent="0.2">
      <c r="A513" t="s">
        <v>38</v>
      </c>
      <c r="B513">
        <v>153</v>
      </c>
      <c r="C513" t="s">
        <v>28</v>
      </c>
      <c r="D513" t="s">
        <v>22</v>
      </c>
      <c r="E513" t="s">
        <v>22</v>
      </c>
      <c r="F513">
        <v>0</v>
      </c>
      <c r="G513">
        <v>195.4</v>
      </c>
      <c r="H513">
        <v>107</v>
      </c>
      <c r="I513">
        <v>33.22</v>
      </c>
      <c r="J513">
        <v>154.6</v>
      </c>
      <c r="K513">
        <v>96</v>
      </c>
      <c r="L513">
        <v>13.14</v>
      </c>
      <c r="M513">
        <v>142.80000000000001</v>
      </c>
      <c r="N513">
        <v>97</v>
      </c>
      <c r="O513">
        <v>6.43</v>
      </c>
      <c r="P513">
        <v>11.6</v>
      </c>
      <c r="Q513">
        <v>6</v>
      </c>
      <c r="R513">
        <v>3.13</v>
      </c>
      <c r="S513">
        <v>1</v>
      </c>
      <c r="T513" t="s">
        <v>22</v>
      </c>
    </row>
    <row r="514" spans="1:20" x14ac:dyDescent="0.2">
      <c r="A514" t="s">
        <v>70</v>
      </c>
      <c r="B514">
        <v>110</v>
      </c>
      <c r="C514" t="s">
        <v>21</v>
      </c>
      <c r="D514" t="s">
        <v>23</v>
      </c>
      <c r="E514" t="s">
        <v>22</v>
      </c>
      <c r="F514">
        <v>0</v>
      </c>
      <c r="G514">
        <v>293.3</v>
      </c>
      <c r="H514">
        <v>79</v>
      </c>
      <c r="I514">
        <v>49.86</v>
      </c>
      <c r="J514">
        <v>188.5</v>
      </c>
      <c r="K514">
        <v>90</v>
      </c>
      <c r="L514">
        <v>16.02</v>
      </c>
      <c r="M514">
        <v>266.89999999999998</v>
      </c>
      <c r="N514">
        <v>91</v>
      </c>
      <c r="O514">
        <v>12.01</v>
      </c>
      <c r="P514">
        <v>14.5</v>
      </c>
      <c r="Q514">
        <v>4</v>
      </c>
      <c r="R514">
        <v>3.92</v>
      </c>
      <c r="S514">
        <v>0</v>
      </c>
      <c r="T514" t="s">
        <v>23</v>
      </c>
    </row>
    <row r="515" spans="1:20" x14ac:dyDescent="0.2">
      <c r="A515" t="s">
        <v>70</v>
      </c>
      <c r="B515">
        <v>163</v>
      </c>
      <c r="C515" t="s">
        <v>21</v>
      </c>
      <c r="D515" t="s">
        <v>22</v>
      </c>
      <c r="E515" t="s">
        <v>22</v>
      </c>
      <c r="F515">
        <v>0</v>
      </c>
      <c r="G515">
        <v>191.3</v>
      </c>
      <c r="H515">
        <v>89</v>
      </c>
      <c r="I515">
        <v>32.520000000000003</v>
      </c>
      <c r="J515">
        <v>193.9</v>
      </c>
      <c r="K515">
        <v>87</v>
      </c>
      <c r="L515">
        <v>16.48</v>
      </c>
      <c r="M515">
        <v>268.39999999999998</v>
      </c>
      <c r="N515">
        <v>121</v>
      </c>
      <c r="O515">
        <v>12.08</v>
      </c>
      <c r="P515">
        <v>12.8</v>
      </c>
      <c r="Q515">
        <v>4</v>
      </c>
      <c r="R515">
        <v>3.46</v>
      </c>
      <c r="S515">
        <v>1</v>
      </c>
      <c r="T515" t="s">
        <v>22</v>
      </c>
    </row>
    <row r="516" spans="1:20" x14ac:dyDescent="0.2">
      <c r="A516" t="s">
        <v>66</v>
      </c>
      <c r="B516">
        <v>105</v>
      </c>
      <c r="C516" t="s">
        <v>25</v>
      </c>
      <c r="D516" t="s">
        <v>22</v>
      </c>
      <c r="E516" t="s">
        <v>23</v>
      </c>
      <c r="F516">
        <v>33</v>
      </c>
      <c r="G516">
        <v>209.6</v>
      </c>
      <c r="H516">
        <v>68</v>
      </c>
      <c r="I516">
        <v>35.630000000000003</v>
      </c>
      <c r="J516">
        <v>146.9</v>
      </c>
      <c r="K516">
        <v>140</v>
      </c>
      <c r="L516">
        <v>12.49</v>
      </c>
      <c r="M516">
        <v>121</v>
      </c>
      <c r="N516">
        <v>131</v>
      </c>
      <c r="O516">
        <v>5.44</v>
      </c>
      <c r="P516">
        <v>10.6</v>
      </c>
      <c r="Q516">
        <v>3</v>
      </c>
      <c r="R516">
        <v>2.86</v>
      </c>
      <c r="S516">
        <v>2</v>
      </c>
      <c r="T516" t="s">
        <v>22</v>
      </c>
    </row>
    <row r="517" spans="1:20" x14ac:dyDescent="0.2">
      <c r="A517" t="s">
        <v>30</v>
      </c>
      <c r="B517">
        <v>172</v>
      </c>
      <c r="C517" t="s">
        <v>21</v>
      </c>
      <c r="D517" t="s">
        <v>22</v>
      </c>
      <c r="E517" t="s">
        <v>22</v>
      </c>
      <c r="F517">
        <v>0</v>
      </c>
      <c r="G517">
        <v>215.7</v>
      </c>
      <c r="H517">
        <v>140</v>
      </c>
      <c r="I517">
        <v>36.67</v>
      </c>
      <c r="J517">
        <v>146.30000000000001</v>
      </c>
      <c r="K517">
        <v>84</v>
      </c>
      <c r="L517">
        <v>12.44</v>
      </c>
      <c r="M517">
        <v>264.60000000000002</v>
      </c>
      <c r="N517">
        <v>83</v>
      </c>
      <c r="O517">
        <v>11.91</v>
      </c>
      <c r="P517">
        <v>7.1</v>
      </c>
      <c r="Q517">
        <v>1</v>
      </c>
      <c r="R517">
        <v>1.92</v>
      </c>
      <c r="S517">
        <v>3</v>
      </c>
      <c r="T517" t="s">
        <v>22</v>
      </c>
    </row>
    <row r="518" spans="1:20" x14ac:dyDescent="0.2">
      <c r="A518" t="s">
        <v>63</v>
      </c>
      <c r="B518">
        <v>126</v>
      </c>
      <c r="C518" t="s">
        <v>21</v>
      </c>
      <c r="D518" t="s">
        <v>22</v>
      </c>
      <c r="E518" t="s">
        <v>22</v>
      </c>
      <c r="F518">
        <v>0</v>
      </c>
      <c r="G518">
        <v>161.4</v>
      </c>
      <c r="H518">
        <v>110</v>
      </c>
      <c r="I518">
        <v>27.44</v>
      </c>
      <c r="J518">
        <v>220.6</v>
      </c>
      <c r="K518">
        <v>125</v>
      </c>
      <c r="L518">
        <v>18.75</v>
      </c>
      <c r="M518">
        <v>249.2</v>
      </c>
      <c r="N518">
        <v>78</v>
      </c>
      <c r="O518">
        <v>11.21</v>
      </c>
      <c r="P518">
        <v>5.0999999999999996</v>
      </c>
      <c r="Q518">
        <v>2</v>
      </c>
      <c r="R518">
        <v>1.38</v>
      </c>
      <c r="S518">
        <v>0</v>
      </c>
      <c r="T518" t="s">
        <v>22</v>
      </c>
    </row>
    <row r="519" spans="1:20" x14ac:dyDescent="0.2">
      <c r="A519" t="s">
        <v>39</v>
      </c>
      <c r="B519">
        <v>97</v>
      </c>
      <c r="C519" t="s">
        <v>28</v>
      </c>
      <c r="D519" t="s">
        <v>22</v>
      </c>
      <c r="E519" t="s">
        <v>22</v>
      </c>
      <c r="F519">
        <v>0</v>
      </c>
      <c r="G519">
        <v>144.19999999999999</v>
      </c>
      <c r="H519">
        <v>91</v>
      </c>
      <c r="I519">
        <v>24.51</v>
      </c>
      <c r="J519">
        <v>226.7</v>
      </c>
      <c r="K519">
        <v>137</v>
      </c>
      <c r="L519">
        <v>19.27</v>
      </c>
      <c r="M519">
        <v>144.6</v>
      </c>
      <c r="N519">
        <v>72</v>
      </c>
      <c r="O519">
        <v>6.51</v>
      </c>
      <c r="P519">
        <v>13.8</v>
      </c>
      <c r="Q519">
        <v>4</v>
      </c>
      <c r="R519">
        <v>3.73</v>
      </c>
      <c r="S519">
        <v>3</v>
      </c>
      <c r="T519" t="s">
        <v>22</v>
      </c>
    </row>
    <row r="520" spans="1:20" x14ac:dyDescent="0.2">
      <c r="A520" t="s">
        <v>24</v>
      </c>
      <c r="B520">
        <v>95</v>
      </c>
      <c r="C520" t="s">
        <v>25</v>
      </c>
      <c r="D520" t="s">
        <v>23</v>
      </c>
      <c r="E520" t="s">
        <v>23</v>
      </c>
      <c r="F520">
        <v>37</v>
      </c>
      <c r="G520">
        <v>220.2</v>
      </c>
      <c r="H520">
        <v>109</v>
      </c>
      <c r="I520">
        <v>37.43</v>
      </c>
      <c r="J520">
        <v>185.3</v>
      </c>
      <c r="K520">
        <v>99</v>
      </c>
      <c r="L520">
        <v>15.75</v>
      </c>
      <c r="M520">
        <v>205.1</v>
      </c>
      <c r="N520">
        <v>82</v>
      </c>
      <c r="O520">
        <v>9.23</v>
      </c>
      <c r="P520">
        <v>4.0999999999999996</v>
      </c>
      <c r="Q520">
        <v>2</v>
      </c>
      <c r="R520">
        <v>1.1100000000000001</v>
      </c>
      <c r="S520">
        <v>0</v>
      </c>
      <c r="T520" t="s">
        <v>23</v>
      </c>
    </row>
    <row r="521" spans="1:20" x14ac:dyDescent="0.2">
      <c r="A521" t="s">
        <v>54</v>
      </c>
      <c r="B521">
        <v>87</v>
      </c>
      <c r="C521" t="s">
        <v>28</v>
      </c>
      <c r="D521" t="s">
        <v>22</v>
      </c>
      <c r="E521" t="s">
        <v>22</v>
      </c>
      <c r="F521">
        <v>0</v>
      </c>
      <c r="G521">
        <v>256.2</v>
      </c>
      <c r="H521">
        <v>105</v>
      </c>
      <c r="I521">
        <v>43.55</v>
      </c>
      <c r="J521">
        <v>160.69999999999999</v>
      </c>
      <c r="K521">
        <v>102</v>
      </c>
      <c r="L521">
        <v>13.66</v>
      </c>
      <c r="M521">
        <v>249.4</v>
      </c>
      <c r="N521">
        <v>80</v>
      </c>
      <c r="O521">
        <v>11.22</v>
      </c>
      <c r="P521">
        <v>7.4</v>
      </c>
      <c r="Q521">
        <v>2</v>
      </c>
      <c r="R521">
        <v>2</v>
      </c>
      <c r="S521">
        <v>4</v>
      </c>
      <c r="T521" t="s">
        <v>22</v>
      </c>
    </row>
    <row r="522" spans="1:20" x14ac:dyDescent="0.2">
      <c r="A522" t="s">
        <v>64</v>
      </c>
      <c r="B522">
        <v>97</v>
      </c>
      <c r="C522" t="s">
        <v>21</v>
      </c>
      <c r="D522" t="s">
        <v>22</v>
      </c>
      <c r="E522" t="s">
        <v>22</v>
      </c>
      <c r="F522">
        <v>0</v>
      </c>
      <c r="G522">
        <v>112.7</v>
      </c>
      <c r="H522">
        <v>119</v>
      </c>
      <c r="I522">
        <v>19.16</v>
      </c>
      <c r="J522">
        <v>217.7</v>
      </c>
      <c r="K522">
        <v>109</v>
      </c>
      <c r="L522">
        <v>18.5</v>
      </c>
      <c r="M522">
        <v>152.1</v>
      </c>
      <c r="N522">
        <v>76</v>
      </c>
      <c r="O522">
        <v>6.84</v>
      </c>
      <c r="P522">
        <v>6.5</v>
      </c>
      <c r="Q522">
        <v>5</v>
      </c>
      <c r="R522">
        <v>1.76</v>
      </c>
      <c r="S522">
        <v>1</v>
      </c>
      <c r="T522" t="s">
        <v>22</v>
      </c>
    </row>
    <row r="523" spans="1:20" x14ac:dyDescent="0.2">
      <c r="A523" t="s">
        <v>39</v>
      </c>
      <c r="B523">
        <v>140</v>
      </c>
      <c r="C523" t="s">
        <v>25</v>
      </c>
      <c r="D523" t="s">
        <v>22</v>
      </c>
      <c r="E523" t="s">
        <v>22</v>
      </c>
      <c r="F523">
        <v>0</v>
      </c>
      <c r="G523">
        <v>194.8</v>
      </c>
      <c r="H523">
        <v>107</v>
      </c>
      <c r="I523">
        <v>33.119999999999997</v>
      </c>
      <c r="J523">
        <v>170.9</v>
      </c>
      <c r="K523">
        <v>99</v>
      </c>
      <c r="L523">
        <v>14.53</v>
      </c>
      <c r="M523">
        <v>225.1</v>
      </c>
      <c r="N523">
        <v>93</v>
      </c>
      <c r="O523">
        <v>10.130000000000001</v>
      </c>
      <c r="P523">
        <v>13.9</v>
      </c>
      <c r="Q523">
        <v>4</v>
      </c>
      <c r="R523">
        <v>3.75</v>
      </c>
      <c r="S523">
        <v>0</v>
      </c>
      <c r="T523" t="s">
        <v>22</v>
      </c>
    </row>
    <row r="524" spans="1:20" x14ac:dyDescent="0.2">
      <c r="A524" t="s">
        <v>35</v>
      </c>
      <c r="B524">
        <v>169</v>
      </c>
      <c r="C524" t="s">
        <v>21</v>
      </c>
      <c r="D524" t="s">
        <v>22</v>
      </c>
      <c r="E524" t="s">
        <v>22</v>
      </c>
      <c r="F524">
        <v>0</v>
      </c>
      <c r="G524">
        <v>100.8</v>
      </c>
      <c r="H524">
        <v>112</v>
      </c>
      <c r="I524">
        <v>17.14</v>
      </c>
      <c r="J524">
        <v>230</v>
      </c>
      <c r="K524">
        <v>69</v>
      </c>
      <c r="L524">
        <v>19.55</v>
      </c>
      <c r="M524">
        <v>193.6</v>
      </c>
      <c r="N524">
        <v>95</v>
      </c>
      <c r="O524">
        <v>8.7100000000000009</v>
      </c>
      <c r="P524">
        <v>9.5</v>
      </c>
      <c r="Q524">
        <v>2</v>
      </c>
      <c r="R524">
        <v>2.57</v>
      </c>
      <c r="S524">
        <v>0</v>
      </c>
      <c r="T524" t="s">
        <v>22</v>
      </c>
    </row>
    <row r="525" spans="1:20" x14ac:dyDescent="0.2">
      <c r="A525" t="s">
        <v>75</v>
      </c>
      <c r="B525">
        <v>68</v>
      </c>
      <c r="C525" t="s">
        <v>25</v>
      </c>
      <c r="D525" t="s">
        <v>22</v>
      </c>
      <c r="E525" t="s">
        <v>23</v>
      </c>
      <c r="F525">
        <v>22</v>
      </c>
      <c r="G525">
        <v>82.5</v>
      </c>
      <c r="H525">
        <v>97</v>
      </c>
      <c r="I525">
        <v>14.03</v>
      </c>
      <c r="J525">
        <v>289.89999999999998</v>
      </c>
      <c r="K525">
        <v>94</v>
      </c>
      <c r="L525">
        <v>24.64</v>
      </c>
      <c r="M525">
        <v>180</v>
      </c>
      <c r="N525">
        <v>114</v>
      </c>
      <c r="O525">
        <v>8.1</v>
      </c>
      <c r="P525">
        <v>4.8</v>
      </c>
      <c r="Q525">
        <v>4</v>
      </c>
      <c r="R525">
        <v>1.3</v>
      </c>
      <c r="S525">
        <v>3</v>
      </c>
      <c r="T525" t="s">
        <v>22</v>
      </c>
    </row>
    <row r="526" spans="1:20" x14ac:dyDescent="0.2">
      <c r="A526" t="s">
        <v>24</v>
      </c>
      <c r="B526">
        <v>122</v>
      </c>
      <c r="C526" t="s">
        <v>21</v>
      </c>
      <c r="D526" t="s">
        <v>22</v>
      </c>
      <c r="E526" t="s">
        <v>23</v>
      </c>
      <c r="F526">
        <v>34</v>
      </c>
      <c r="G526">
        <v>146.4</v>
      </c>
      <c r="H526">
        <v>104</v>
      </c>
      <c r="I526">
        <v>24.89</v>
      </c>
      <c r="J526">
        <v>89.7</v>
      </c>
      <c r="K526">
        <v>103</v>
      </c>
      <c r="L526">
        <v>7.62</v>
      </c>
      <c r="M526">
        <v>220</v>
      </c>
      <c r="N526">
        <v>91</v>
      </c>
      <c r="O526">
        <v>9.9</v>
      </c>
      <c r="P526">
        <v>15.6</v>
      </c>
      <c r="Q526">
        <v>4</v>
      </c>
      <c r="R526">
        <v>4.21</v>
      </c>
      <c r="S526">
        <v>2</v>
      </c>
      <c r="T526" t="s">
        <v>22</v>
      </c>
    </row>
    <row r="527" spans="1:20" x14ac:dyDescent="0.2">
      <c r="A527" t="s">
        <v>29</v>
      </c>
      <c r="B527">
        <v>36</v>
      </c>
      <c r="C527" t="s">
        <v>25</v>
      </c>
      <c r="D527" t="s">
        <v>22</v>
      </c>
      <c r="E527" t="s">
        <v>22</v>
      </c>
      <c r="F527">
        <v>0</v>
      </c>
      <c r="G527">
        <v>177.9</v>
      </c>
      <c r="H527">
        <v>129</v>
      </c>
      <c r="I527">
        <v>30.24</v>
      </c>
      <c r="J527">
        <v>224.6</v>
      </c>
      <c r="K527">
        <v>87</v>
      </c>
      <c r="L527">
        <v>19.09</v>
      </c>
      <c r="M527">
        <v>306.3</v>
      </c>
      <c r="N527">
        <v>102</v>
      </c>
      <c r="O527">
        <v>13.78</v>
      </c>
      <c r="P527">
        <v>10.8</v>
      </c>
      <c r="Q527">
        <v>6</v>
      </c>
      <c r="R527">
        <v>2.92</v>
      </c>
      <c r="S527">
        <v>2</v>
      </c>
      <c r="T527" t="s">
        <v>22</v>
      </c>
    </row>
    <row r="528" spans="1:20" x14ac:dyDescent="0.2">
      <c r="A528" t="s">
        <v>41</v>
      </c>
      <c r="B528">
        <v>120</v>
      </c>
      <c r="C528" t="s">
        <v>28</v>
      </c>
      <c r="D528" t="s">
        <v>22</v>
      </c>
      <c r="E528" t="s">
        <v>23</v>
      </c>
      <c r="F528">
        <v>27</v>
      </c>
      <c r="G528">
        <v>153.5</v>
      </c>
      <c r="H528">
        <v>84</v>
      </c>
      <c r="I528">
        <v>26.1</v>
      </c>
      <c r="J528">
        <v>194</v>
      </c>
      <c r="K528">
        <v>73</v>
      </c>
      <c r="L528">
        <v>16.489999999999998</v>
      </c>
      <c r="M528">
        <v>256.5</v>
      </c>
      <c r="N528">
        <v>94</v>
      </c>
      <c r="O528">
        <v>11.54</v>
      </c>
      <c r="P528">
        <v>10.199999999999999</v>
      </c>
      <c r="Q528">
        <v>7</v>
      </c>
      <c r="R528">
        <v>2.75</v>
      </c>
      <c r="S528">
        <v>5</v>
      </c>
      <c r="T528" t="s">
        <v>22</v>
      </c>
    </row>
    <row r="529" spans="1:20" x14ac:dyDescent="0.2">
      <c r="A529" t="s">
        <v>70</v>
      </c>
      <c r="B529">
        <v>121</v>
      </c>
      <c r="C529" t="s">
        <v>25</v>
      </c>
      <c r="D529" t="s">
        <v>22</v>
      </c>
      <c r="E529" t="s">
        <v>22</v>
      </c>
      <c r="F529">
        <v>0</v>
      </c>
      <c r="G529">
        <v>150.69999999999999</v>
      </c>
      <c r="H529">
        <v>105</v>
      </c>
      <c r="I529">
        <v>25.62</v>
      </c>
      <c r="J529">
        <v>197.3</v>
      </c>
      <c r="K529">
        <v>133</v>
      </c>
      <c r="L529">
        <v>16.77</v>
      </c>
      <c r="M529">
        <v>169</v>
      </c>
      <c r="N529">
        <v>116</v>
      </c>
      <c r="O529">
        <v>7.61</v>
      </c>
      <c r="P529">
        <v>9.1999999999999993</v>
      </c>
      <c r="Q529">
        <v>15</v>
      </c>
      <c r="R529">
        <v>2.48</v>
      </c>
      <c r="S529">
        <v>1</v>
      </c>
      <c r="T529" t="s">
        <v>22</v>
      </c>
    </row>
    <row r="530" spans="1:20" x14ac:dyDescent="0.2">
      <c r="A530" t="s">
        <v>58</v>
      </c>
      <c r="B530">
        <v>64</v>
      </c>
      <c r="C530" t="s">
        <v>25</v>
      </c>
      <c r="D530" t="s">
        <v>22</v>
      </c>
      <c r="E530" t="s">
        <v>23</v>
      </c>
      <c r="F530">
        <v>19</v>
      </c>
      <c r="G530">
        <v>180.1</v>
      </c>
      <c r="H530">
        <v>106</v>
      </c>
      <c r="I530">
        <v>30.62</v>
      </c>
      <c r="J530">
        <v>127.5</v>
      </c>
      <c r="K530">
        <v>92</v>
      </c>
      <c r="L530">
        <v>10.84</v>
      </c>
      <c r="M530">
        <v>237.4</v>
      </c>
      <c r="N530">
        <v>118</v>
      </c>
      <c r="O530">
        <v>10.68</v>
      </c>
      <c r="P530">
        <v>7.5</v>
      </c>
      <c r="Q530">
        <v>3</v>
      </c>
      <c r="R530">
        <v>2.0299999999999998</v>
      </c>
      <c r="S530">
        <v>0</v>
      </c>
      <c r="T530" t="s">
        <v>22</v>
      </c>
    </row>
    <row r="531" spans="1:20" x14ac:dyDescent="0.2">
      <c r="A531" t="s">
        <v>35</v>
      </c>
      <c r="B531">
        <v>13</v>
      </c>
      <c r="C531" t="s">
        <v>21</v>
      </c>
      <c r="D531" t="s">
        <v>22</v>
      </c>
      <c r="E531" t="s">
        <v>23</v>
      </c>
      <c r="F531">
        <v>31</v>
      </c>
      <c r="G531">
        <v>265.3</v>
      </c>
      <c r="H531">
        <v>94</v>
      </c>
      <c r="I531">
        <v>45.1</v>
      </c>
      <c r="J531">
        <v>147.6</v>
      </c>
      <c r="K531">
        <v>95</v>
      </c>
      <c r="L531">
        <v>12.55</v>
      </c>
      <c r="M531">
        <v>259.3</v>
      </c>
      <c r="N531">
        <v>117</v>
      </c>
      <c r="O531">
        <v>11.67</v>
      </c>
      <c r="P531">
        <v>12.9</v>
      </c>
      <c r="Q531">
        <v>1</v>
      </c>
      <c r="R531">
        <v>3.48</v>
      </c>
      <c r="S531">
        <v>1</v>
      </c>
      <c r="T531" t="s">
        <v>22</v>
      </c>
    </row>
    <row r="532" spans="1:20" x14ac:dyDescent="0.2">
      <c r="A532" t="s">
        <v>54</v>
      </c>
      <c r="B532">
        <v>106</v>
      </c>
      <c r="C532" t="s">
        <v>21</v>
      </c>
      <c r="D532" t="s">
        <v>22</v>
      </c>
      <c r="E532" t="s">
        <v>22</v>
      </c>
      <c r="F532">
        <v>0</v>
      </c>
      <c r="G532">
        <v>128.6</v>
      </c>
      <c r="H532">
        <v>83</v>
      </c>
      <c r="I532">
        <v>21.86</v>
      </c>
      <c r="J532">
        <v>134</v>
      </c>
      <c r="K532">
        <v>114</v>
      </c>
      <c r="L532">
        <v>11.39</v>
      </c>
      <c r="M532">
        <v>210.6</v>
      </c>
      <c r="N532">
        <v>113</v>
      </c>
      <c r="O532">
        <v>9.48</v>
      </c>
      <c r="P532">
        <v>11.4</v>
      </c>
      <c r="Q532">
        <v>2</v>
      </c>
      <c r="R532">
        <v>3.08</v>
      </c>
      <c r="S532">
        <v>0</v>
      </c>
      <c r="T532" t="s">
        <v>22</v>
      </c>
    </row>
    <row r="533" spans="1:20" x14ac:dyDescent="0.2">
      <c r="A533" t="s">
        <v>75</v>
      </c>
      <c r="B533">
        <v>88</v>
      </c>
      <c r="C533" t="s">
        <v>21</v>
      </c>
      <c r="D533" t="s">
        <v>22</v>
      </c>
      <c r="E533" t="s">
        <v>22</v>
      </c>
      <c r="F533">
        <v>0</v>
      </c>
      <c r="G533">
        <v>161.5</v>
      </c>
      <c r="H533">
        <v>92</v>
      </c>
      <c r="I533">
        <v>27.46</v>
      </c>
      <c r="J533">
        <v>173.5</v>
      </c>
      <c r="K533">
        <v>108</v>
      </c>
      <c r="L533">
        <v>14.75</v>
      </c>
      <c r="M533">
        <v>206.2</v>
      </c>
      <c r="N533">
        <v>95</v>
      </c>
      <c r="O533">
        <v>9.2799999999999994</v>
      </c>
      <c r="P533">
        <v>7.9</v>
      </c>
      <c r="Q533">
        <v>4</v>
      </c>
      <c r="R533">
        <v>2.13</v>
      </c>
      <c r="S533">
        <v>2</v>
      </c>
      <c r="T533" t="s">
        <v>22</v>
      </c>
    </row>
    <row r="534" spans="1:20" x14ac:dyDescent="0.2">
      <c r="A534" t="s">
        <v>38</v>
      </c>
      <c r="B534">
        <v>74</v>
      </c>
      <c r="C534" t="s">
        <v>25</v>
      </c>
      <c r="D534" t="s">
        <v>22</v>
      </c>
      <c r="E534" t="s">
        <v>22</v>
      </c>
      <c r="F534">
        <v>0</v>
      </c>
      <c r="G534">
        <v>165.3</v>
      </c>
      <c r="H534">
        <v>120</v>
      </c>
      <c r="I534">
        <v>28.1</v>
      </c>
      <c r="J534">
        <v>198.5</v>
      </c>
      <c r="K534">
        <v>106</v>
      </c>
      <c r="L534">
        <v>16.87</v>
      </c>
      <c r="M534">
        <v>208.5</v>
      </c>
      <c r="N534">
        <v>102</v>
      </c>
      <c r="O534">
        <v>9.3800000000000008</v>
      </c>
      <c r="P534">
        <v>9.8000000000000007</v>
      </c>
      <c r="Q534">
        <v>3</v>
      </c>
      <c r="R534">
        <v>2.65</v>
      </c>
      <c r="S534">
        <v>1</v>
      </c>
      <c r="T534" t="s">
        <v>22</v>
      </c>
    </row>
    <row r="535" spans="1:20" x14ac:dyDescent="0.2">
      <c r="A535" t="s">
        <v>72</v>
      </c>
      <c r="B535">
        <v>83</v>
      </c>
      <c r="C535" t="s">
        <v>21</v>
      </c>
      <c r="D535" t="s">
        <v>22</v>
      </c>
      <c r="E535" t="s">
        <v>22</v>
      </c>
      <c r="F535">
        <v>0</v>
      </c>
      <c r="G535">
        <v>195</v>
      </c>
      <c r="H535">
        <v>92</v>
      </c>
      <c r="I535">
        <v>33.15</v>
      </c>
      <c r="J535">
        <v>210.5</v>
      </c>
      <c r="K535">
        <v>83</v>
      </c>
      <c r="L535">
        <v>17.89</v>
      </c>
      <c r="M535">
        <v>180.6</v>
      </c>
      <c r="N535">
        <v>92</v>
      </c>
      <c r="O535">
        <v>8.1300000000000008</v>
      </c>
      <c r="P535">
        <v>11</v>
      </c>
      <c r="Q535">
        <v>13</v>
      </c>
      <c r="R535">
        <v>2.97</v>
      </c>
      <c r="S535">
        <v>0</v>
      </c>
      <c r="T535" t="s">
        <v>22</v>
      </c>
    </row>
    <row r="536" spans="1:20" x14ac:dyDescent="0.2">
      <c r="A536" t="s">
        <v>26</v>
      </c>
      <c r="B536">
        <v>49</v>
      </c>
      <c r="C536" t="s">
        <v>21</v>
      </c>
      <c r="D536" t="s">
        <v>22</v>
      </c>
      <c r="E536" t="s">
        <v>22</v>
      </c>
      <c r="F536">
        <v>0</v>
      </c>
      <c r="G536">
        <v>213.8</v>
      </c>
      <c r="H536">
        <v>79</v>
      </c>
      <c r="I536">
        <v>36.35</v>
      </c>
      <c r="J536">
        <v>265.10000000000002</v>
      </c>
      <c r="K536">
        <v>93</v>
      </c>
      <c r="L536">
        <v>22.53</v>
      </c>
      <c r="M536">
        <v>239.8</v>
      </c>
      <c r="N536">
        <v>128</v>
      </c>
      <c r="O536">
        <v>10.79</v>
      </c>
      <c r="P536">
        <v>15.6</v>
      </c>
      <c r="Q536">
        <v>7</v>
      </c>
      <c r="R536">
        <v>4.21</v>
      </c>
      <c r="S536">
        <v>0</v>
      </c>
      <c r="T536" t="s">
        <v>22</v>
      </c>
    </row>
    <row r="537" spans="1:20" x14ac:dyDescent="0.2">
      <c r="A537" t="s">
        <v>41</v>
      </c>
      <c r="B537">
        <v>111</v>
      </c>
      <c r="C537" t="s">
        <v>28</v>
      </c>
      <c r="D537" t="s">
        <v>22</v>
      </c>
      <c r="E537" t="s">
        <v>23</v>
      </c>
      <c r="F537">
        <v>24</v>
      </c>
      <c r="G537">
        <v>205.5</v>
      </c>
      <c r="H537">
        <v>114</v>
      </c>
      <c r="I537">
        <v>34.94</v>
      </c>
      <c r="J537">
        <v>219.3</v>
      </c>
      <c r="K537">
        <v>99</v>
      </c>
      <c r="L537">
        <v>18.64</v>
      </c>
      <c r="M537">
        <v>215.9</v>
      </c>
      <c r="N537">
        <v>95</v>
      </c>
      <c r="O537">
        <v>9.7200000000000006</v>
      </c>
      <c r="P537">
        <v>14</v>
      </c>
      <c r="Q537">
        <v>4</v>
      </c>
      <c r="R537">
        <v>3.78</v>
      </c>
      <c r="S537">
        <v>1</v>
      </c>
      <c r="T537" t="s">
        <v>22</v>
      </c>
    </row>
    <row r="538" spans="1:20" x14ac:dyDescent="0.2">
      <c r="A538" t="s">
        <v>35</v>
      </c>
      <c r="B538">
        <v>50</v>
      </c>
      <c r="C538" t="s">
        <v>21</v>
      </c>
      <c r="D538" t="s">
        <v>22</v>
      </c>
      <c r="E538" t="s">
        <v>23</v>
      </c>
      <c r="F538">
        <v>22</v>
      </c>
      <c r="G538">
        <v>252.9</v>
      </c>
      <c r="H538">
        <v>112</v>
      </c>
      <c r="I538">
        <v>42.99</v>
      </c>
      <c r="J538">
        <v>177.9</v>
      </c>
      <c r="K538">
        <v>99</v>
      </c>
      <c r="L538">
        <v>15.12</v>
      </c>
      <c r="M538">
        <v>158.4</v>
      </c>
      <c r="N538">
        <v>146</v>
      </c>
      <c r="O538">
        <v>7.13</v>
      </c>
      <c r="P538">
        <v>8.5</v>
      </c>
      <c r="Q538">
        <v>4</v>
      </c>
      <c r="R538">
        <v>2.2999999999999998</v>
      </c>
      <c r="S538">
        <v>3</v>
      </c>
      <c r="T538" t="s">
        <v>22</v>
      </c>
    </row>
    <row r="539" spans="1:20" x14ac:dyDescent="0.2">
      <c r="A539" t="s">
        <v>66</v>
      </c>
      <c r="B539">
        <v>88</v>
      </c>
      <c r="C539" t="s">
        <v>21</v>
      </c>
      <c r="D539" t="s">
        <v>22</v>
      </c>
      <c r="E539" t="s">
        <v>22</v>
      </c>
      <c r="F539">
        <v>0</v>
      </c>
      <c r="G539">
        <v>192</v>
      </c>
      <c r="H539">
        <v>91</v>
      </c>
      <c r="I539">
        <v>32.64</v>
      </c>
      <c r="J539">
        <v>127.6</v>
      </c>
      <c r="K539">
        <v>127</v>
      </c>
      <c r="L539">
        <v>10.85</v>
      </c>
      <c r="M539">
        <v>155.6</v>
      </c>
      <c r="N539">
        <v>125</v>
      </c>
      <c r="O539">
        <v>7</v>
      </c>
      <c r="P539">
        <v>7.5</v>
      </c>
      <c r="Q539">
        <v>5</v>
      </c>
      <c r="R539">
        <v>2.0299999999999998</v>
      </c>
      <c r="S539">
        <v>1</v>
      </c>
      <c r="T539" t="s">
        <v>22</v>
      </c>
    </row>
    <row r="540" spans="1:20" x14ac:dyDescent="0.2">
      <c r="A540" t="s">
        <v>51</v>
      </c>
      <c r="B540">
        <v>131</v>
      </c>
      <c r="C540" t="s">
        <v>21</v>
      </c>
      <c r="D540" t="s">
        <v>22</v>
      </c>
      <c r="E540" t="s">
        <v>23</v>
      </c>
      <c r="F540">
        <v>39</v>
      </c>
      <c r="G540">
        <v>69.099999999999994</v>
      </c>
      <c r="H540">
        <v>122</v>
      </c>
      <c r="I540">
        <v>11.75</v>
      </c>
      <c r="J540">
        <v>101.3</v>
      </c>
      <c r="K540">
        <v>136</v>
      </c>
      <c r="L540">
        <v>8.61</v>
      </c>
      <c r="M540">
        <v>104.8</v>
      </c>
      <c r="N540">
        <v>94</v>
      </c>
      <c r="O540">
        <v>4.72</v>
      </c>
      <c r="P540">
        <v>9.1</v>
      </c>
      <c r="Q540">
        <v>4</v>
      </c>
      <c r="R540">
        <v>2.46</v>
      </c>
      <c r="S540">
        <v>0</v>
      </c>
      <c r="T540" t="s">
        <v>22</v>
      </c>
    </row>
    <row r="541" spans="1:20" x14ac:dyDescent="0.2">
      <c r="A541" t="s">
        <v>29</v>
      </c>
      <c r="B541">
        <v>79</v>
      </c>
      <c r="C541" t="s">
        <v>25</v>
      </c>
      <c r="D541" t="s">
        <v>22</v>
      </c>
      <c r="E541" t="s">
        <v>22</v>
      </c>
      <c r="F541">
        <v>0</v>
      </c>
      <c r="G541">
        <v>261.7</v>
      </c>
      <c r="H541">
        <v>97</v>
      </c>
      <c r="I541">
        <v>44.49</v>
      </c>
      <c r="J541">
        <v>210.6</v>
      </c>
      <c r="K541">
        <v>48</v>
      </c>
      <c r="L541">
        <v>17.899999999999999</v>
      </c>
      <c r="M541">
        <v>256.7</v>
      </c>
      <c r="N541">
        <v>83</v>
      </c>
      <c r="O541">
        <v>11.55</v>
      </c>
      <c r="P541">
        <v>6</v>
      </c>
      <c r="Q541">
        <v>3</v>
      </c>
      <c r="R541">
        <v>1.62</v>
      </c>
      <c r="S541">
        <v>3</v>
      </c>
      <c r="T541" t="s">
        <v>23</v>
      </c>
    </row>
    <row r="542" spans="1:20" x14ac:dyDescent="0.2">
      <c r="A542" t="s">
        <v>36</v>
      </c>
      <c r="B542">
        <v>140</v>
      </c>
      <c r="C542" t="s">
        <v>21</v>
      </c>
      <c r="D542" t="s">
        <v>22</v>
      </c>
      <c r="E542" t="s">
        <v>22</v>
      </c>
      <c r="F542">
        <v>0</v>
      </c>
      <c r="G542">
        <v>235.5</v>
      </c>
      <c r="H542">
        <v>81</v>
      </c>
      <c r="I542">
        <v>40.04</v>
      </c>
      <c r="J542">
        <v>257.2</v>
      </c>
      <c r="K542">
        <v>130</v>
      </c>
      <c r="L542">
        <v>21.86</v>
      </c>
      <c r="M542">
        <v>103.1</v>
      </c>
      <c r="N542">
        <v>111</v>
      </c>
      <c r="O542">
        <v>4.6399999999999997</v>
      </c>
      <c r="P542">
        <v>11.5</v>
      </c>
      <c r="Q542">
        <v>4</v>
      </c>
      <c r="R542">
        <v>3.11</v>
      </c>
      <c r="S542">
        <v>2</v>
      </c>
      <c r="T542" t="s">
        <v>22</v>
      </c>
    </row>
    <row r="543" spans="1:20" x14ac:dyDescent="0.2">
      <c r="A543" t="s">
        <v>74</v>
      </c>
      <c r="B543">
        <v>105</v>
      </c>
      <c r="C543" t="s">
        <v>25</v>
      </c>
      <c r="D543" t="s">
        <v>22</v>
      </c>
      <c r="E543" t="s">
        <v>22</v>
      </c>
      <c r="F543">
        <v>0</v>
      </c>
      <c r="G543">
        <v>213.4</v>
      </c>
      <c r="H543">
        <v>100</v>
      </c>
      <c r="I543">
        <v>36.28</v>
      </c>
      <c r="J543">
        <v>204.9</v>
      </c>
      <c r="K543">
        <v>52</v>
      </c>
      <c r="L543">
        <v>17.420000000000002</v>
      </c>
      <c r="M543">
        <v>179.7</v>
      </c>
      <c r="N543">
        <v>93</v>
      </c>
      <c r="O543">
        <v>8.09</v>
      </c>
      <c r="P543">
        <v>9.5</v>
      </c>
      <c r="Q543">
        <v>6</v>
      </c>
      <c r="R543">
        <v>2.57</v>
      </c>
      <c r="S543">
        <v>1</v>
      </c>
      <c r="T543" t="s">
        <v>22</v>
      </c>
    </row>
    <row r="544" spans="1:20" x14ac:dyDescent="0.2">
      <c r="A544" t="s">
        <v>44</v>
      </c>
      <c r="B544">
        <v>87</v>
      </c>
      <c r="C544" t="s">
        <v>21</v>
      </c>
      <c r="D544" t="s">
        <v>22</v>
      </c>
      <c r="E544" t="s">
        <v>23</v>
      </c>
      <c r="F544">
        <v>22</v>
      </c>
      <c r="G544">
        <v>263.8</v>
      </c>
      <c r="H544">
        <v>65</v>
      </c>
      <c r="I544">
        <v>44.85</v>
      </c>
      <c r="J544">
        <v>103.4</v>
      </c>
      <c r="K544">
        <v>115</v>
      </c>
      <c r="L544">
        <v>8.7899999999999991</v>
      </c>
      <c r="M544">
        <v>208.1</v>
      </c>
      <c r="N544">
        <v>109</v>
      </c>
      <c r="O544">
        <v>9.36</v>
      </c>
      <c r="P544">
        <v>8.5</v>
      </c>
      <c r="Q544">
        <v>3</v>
      </c>
      <c r="R544">
        <v>2.2999999999999998</v>
      </c>
      <c r="S544">
        <v>3</v>
      </c>
      <c r="T544" t="s">
        <v>22</v>
      </c>
    </row>
    <row r="545" spans="1:20" x14ac:dyDescent="0.2">
      <c r="A545" t="s">
        <v>56</v>
      </c>
      <c r="B545">
        <v>96</v>
      </c>
      <c r="C545" t="s">
        <v>28</v>
      </c>
      <c r="D545" t="s">
        <v>22</v>
      </c>
      <c r="E545" t="s">
        <v>23</v>
      </c>
      <c r="F545">
        <v>31</v>
      </c>
      <c r="G545">
        <v>183.4</v>
      </c>
      <c r="H545">
        <v>126</v>
      </c>
      <c r="I545">
        <v>31.18</v>
      </c>
      <c r="J545">
        <v>195.5</v>
      </c>
      <c r="K545">
        <v>106</v>
      </c>
      <c r="L545">
        <v>16.62</v>
      </c>
      <c r="M545">
        <v>180.1</v>
      </c>
      <c r="N545">
        <v>93</v>
      </c>
      <c r="O545">
        <v>8.1</v>
      </c>
      <c r="P545">
        <v>10.5</v>
      </c>
      <c r="Q545">
        <v>5</v>
      </c>
      <c r="R545">
        <v>2.84</v>
      </c>
      <c r="S545">
        <v>1</v>
      </c>
      <c r="T545" t="s">
        <v>22</v>
      </c>
    </row>
    <row r="546" spans="1:20" x14ac:dyDescent="0.2">
      <c r="A546" t="s">
        <v>56</v>
      </c>
      <c r="B546">
        <v>79</v>
      </c>
      <c r="C546" t="s">
        <v>28</v>
      </c>
      <c r="D546" t="s">
        <v>22</v>
      </c>
      <c r="E546" t="s">
        <v>22</v>
      </c>
      <c r="F546">
        <v>0</v>
      </c>
      <c r="G546">
        <v>157.6</v>
      </c>
      <c r="H546">
        <v>85</v>
      </c>
      <c r="I546">
        <v>26.79</v>
      </c>
      <c r="J546">
        <v>194.1</v>
      </c>
      <c r="K546">
        <v>92</v>
      </c>
      <c r="L546">
        <v>16.5</v>
      </c>
      <c r="M546">
        <v>231.5</v>
      </c>
      <c r="N546">
        <v>86</v>
      </c>
      <c r="O546">
        <v>10.42</v>
      </c>
      <c r="P546">
        <v>9.4</v>
      </c>
      <c r="Q546">
        <v>10</v>
      </c>
      <c r="R546">
        <v>2.54</v>
      </c>
      <c r="S546">
        <v>5</v>
      </c>
      <c r="T546" t="s">
        <v>23</v>
      </c>
    </row>
    <row r="547" spans="1:20" x14ac:dyDescent="0.2">
      <c r="A547" t="s">
        <v>60</v>
      </c>
      <c r="B547">
        <v>55</v>
      </c>
      <c r="C547" t="s">
        <v>21</v>
      </c>
      <c r="D547" t="s">
        <v>22</v>
      </c>
      <c r="E547" t="s">
        <v>22</v>
      </c>
      <c r="F547">
        <v>0</v>
      </c>
      <c r="G547">
        <v>175.6</v>
      </c>
      <c r="H547">
        <v>147</v>
      </c>
      <c r="I547">
        <v>29.85</v>
      </c>
      <c r="J547">
        <v>161.80000000000001</v>
      </c>
      <c r="K547">
        <v>118</v>
      </c>
      <c r="L547">
        <v>13.75</v>
      </c>
      <c r="M547">
        <v>289.5</v>
      </c>
      <c r="N547">
        <v>55</v>
      </c>
      <c r="O547">
        <v>13.03</v>
      </c>
      <c r="P547">
        <v>9.3000000000000007</v>
      </c>
      <c r="Q547">
        <v>4</v>
      </c>
      <c r="R547">
        <v>2.5099999999999998</v>
      </c>
      <c r="S547">
        <v>0</v>
      </c>
      <c r="T547" t="s">
        <v>22</v>
      </c>
    </row>
    <row r="548" spans="1:20" x14ac:dyDescent="0.2">
      <c r="A548" t="s">
        <v>47</v>
      </c>
      <c r="B548">
        <v>130</v>
      </c>
      <c r="C548" t="s">
        <v>21</v>
      </c>
      <c r="D548" t="s">
        <v>22</v>
      </c>
      <c r="E548" t="s">
        <v>22</v>
      </c>
      <c r="F548">
        <v>0</v>
      </c>
      <c r="G548">
        <v>242.5</v>
      </c>
      <c r="H548">
        <v>101</v>
      </c>
      <c r="I548">
        <v>41.23</v>
      </c>
      <c r="J548">
        <v>102.8</v>
      </c>
      <c r="K548">
        <v>114</v>
      </c>
      <c r="L548">
        <v>8.74</v>
      </c>
      <c r="M548">
        <v>142.4</v>
      </c>
      <c r="N548">
        <v>89</v>
      </c>
      <c r="O548">
        <v>6.41</v>
      </c>
      <c r="P548">
        <v>9.3000000000000007</v>
      </c>
      <c r="Q548">
        <v>2</v>
      </c>
      <c r="R548">
        <v>2.5099999999999998</v>
      </c>
      <c r="S548">
        <v>2</v>
      </c>
      <c r="T548" t="s">
        <v>22</v>
      </c>
    </row>
    <row r="549" spans="1:20" x14ac:dyDescent="0.2">
      <c r="A549" t="s">
        <v>38</v>
      </c>
      <c r="B549">
        <v>34</v>
      </c>
      <c r="C549" t="s">
        <v>21</v>
      </c>
      <c r="D549" t="s">
        <v>22</v>
      </c>
      <c r="E549" t="s">
        <v>22</v>
      </c>
      <c r="F549">
        <v>0</v>
      </c>
      <c r="G549">
        <v>151</v>
      </c>
      <c r="H549">
        <v>102</v>
      </c>
      <c r="I549">
        <v>25.67</v>
      </c>
      <c r="J549">
        <v>131.4</v>
      </c>
      <c r="K549">
        <v>101</v>
      </c>
      <c r="L549">
        <v>11.17</v>
      </c>
      <c r="M549">
        <v>186.6</v>
      </c>
      <c r="N549">
        <v>86</v>
      </c>
      <c r="O549">
        <v>8.4</v>
      </c>
      <c r="P549">
        <v>9.9</v>
      </c>
      <c r="Q549">
        <v>7</v>
      </c>
      <c r="R549">
        <v>2.67</v>
      </c>
      <c r="S549">
        <v>0</v>
      </c>
      <c r="T549" t="s">
        <v>22</v>
      </c>
    </row>
    <row r="550" spans="1:20" x14ac:dyDescent="0.2">
      <c r="A550" t="s">
        <v>41</v>
      </c>
      <c r="B550">
        <v>139</v>
      </c>
      <c r="C550" t="s">
        <v>21</v>
      </c>
      <c r="D550" t="s">
        <v>22</v>
      </c>
      <c r="E550" t="s">
        <v>22</v>
      </c>
      <c r="F550">
        <v>0</v>
      </c>
      <c r="G550">
        <v>138.1</v>
      </c>
      <c r="H550">
        <v>103</v>
      </c>
      <c r="I550">
        <v>23.48</v>
      </c>
      <c r="J550">
        <v>164.5</v>
      </c>
      <c r="K550">
        <v>100</v>
      </c>
      <c r="L550">
        <v>13.98</v>
      </c>
      <c r="M550">
        <v>134.9</v>
      </c>
      <c r="N550">
        <v>63</v>
      </c>
      <c r="O550">
        <v>6.07</v>
      </c>
      <c r="P550">
        <v>8.3000000000000007</v>
      </c>
      <c r="Q550">
        <v>2</v>
      </c>
      <c r="R550">
        <v>2.2400000000000002</v>
      </c>
      <c r="S550">
        <v>1</v>
      </c>
      <c r="T550" t="s">
        <v>22</v>
      </c>
    </row>
    <row r="551" spans="1:20" x14ac:dyDescent="0.2">
      <c r="A551" t="s">
        <v>35</v>
      </c>
      <c r="B551">
        <v>109</v>
      </c>
      <c r="C551" t="s">
        <v>25</v>
      </c>
      <c r="D551" t="s">
        <v>22</v>
      </c>
      <c r="E551" t="s">
        <v>22</v>
      </c>
      <c r="F551">
        <v>0</v>
      </c>
      <c r="G551">
        <v>264.7</v>
      </c>
      <c r="H551">
        <v>69</v>
      </c>
      <c r="I551">
        <v>45</v>
      </c>
      <c r="J551">
        <v>305</v>
      </c>
      <c r="K551">
        <v>120</v>
      </c>
      <c r="L551">
        <v>25.93</v>
      </c>
      <c r="M551">
        <v>197.4</v>
      </c>
      <c r="N551">
        <v>86</v>
      </c>
      <c r="O551">
        <v>8.8800000000000008</v>
      </c>
      <c r="P551">
        <v>9.5</v>
      </c>
      <c r="Q551">
        <v>9</v>
      </c>
      <c r="R551">
        <v>2.57</v>
      </c>
      <c r="S551">
        <v>1</v>
      </c>
      <c r="T551" t="s">
        <v>23</v>
      </c>
    </row>
    <row r="552" spans="1:20" x14ac:dyDescent="0.2">
      <c r="A552" t="s">
        <v>57</v>
      </c>
      <c r="B552">
        <v>65</v>
      </c>
      <c r="C552" t="s">
        <v>25</v>
      </c>
      <c r="D552" t="s">
        <v>22</v>
      </c>
      <c r="E552" t="s">
        <v>23</v>
      </c>
      <c r="F552">
        <v>31</v>
      </c>
      <c r="G552">
        <v>282.3</v>
      </c>
      <c r="H552">
        <v>70</v>
      </c>
      <c r="I552">
        <v>47.99</v>
      </c>
      <c r="J552">
        <v>152</v>
      </c>
      <c r="K552">
        <v>89</v>
      </c>
      <c r="L552">
        <v>12.92</v>
      </c>
      <c r="M552">
        <v>225.5</v>
      </c>
      <c r="N552">
        <v>93</v>
      </c>
      <c r="O552">
        <v>10.15</v>
      </c>
      <c r="P552">
        <v>12</v>
      </c>
      <c r="Q552">
        <v>4</v>
      </c>
      <c r="R552">
        <v>3.24</v>
      </c>
      <c r="S552">
        <v>1</v>
      </c>
      <c r="T552" t="s">
        <v>22</v>
      </c>
    </row>
    <row r="553" spans="1:20" x14ac:dyDescent="0.2">
      <c r="A553" t="s">
        <v>64</v>
      </c>
      <c r="B553">
        <v>152</v>
      </c>
      <c r="C553" t="s">
        <v>21</v>
      </c>
      <c r="D553" t="s">
        <v>22</v>
      </c>
      <c r="E553" t="s">
        <v>22</v>
      </c>
      <c r="F553">
        <v>0</v>
      </c>
      <c r="G553">
        <v>197.1</v>
      </c>
      <c r="H553">
        <v>126</v>
      </c>
      <c r="I553">
        <v>33.51</v>
      </c>
      <c r="J553">
        <v>130.1</v>
      </c>
      <c r="K553">
        <v>76</v>
      </c>
      <c r="L553">
        <v>11.06</v>
      </c>
      <c r="M553">
        <v>78.099999999999994</v>
      </c>
      <c r="N553">
        <v>100</v>
      </c>
      <c r="O553">
        <v>3.51</v>
      </c>
      <c r="P553">
        <v>7.4</v>
      </c>
      <c r="Q553">
        <v>4</v>
      </c>
      <c r="R553">
        <v>2</v>
      </c>
      <c r="S553">
        <v>3</v>
      </c>
      <c r="T553" t="s">
        <v>22</v>
      </c>
    </row>
    <row r="554" spans="1:20" x14ac:dyDescent="0.2">
      <c r="A554" t="s">
        <v>75</v>
      </c>
      <c r="B554">
        <v>147</v>
      </c>
      <c r="C554" t="s">
        <v>25</v>
      </c>
      <c r="D554" t="s">
        <v>22</v>
      </c>
      <c r="E554" t="s">
        <v>22</v>
      </c>
      <c r="F554">
        <v>0</v>
      </c>
      <c r="G554">
        <v>205.3</v>
      </c>
      <c r="H554">
        <v>95</v>
      </c>
      <c r="I554">
        <v>34.9</v>
      </c>
      <c r="J554">
        <v>166.7</v>
      </c>
      <c r="K554">
        <v>128</v>
      </c>
      <c r="L554">
        <v>14.17</v>
      </c>
      <c r="M554">
        <v>240.6</v>
      </c>
      <c r="N554">
        <v>84</v>
      </c>
      <c r="O554">
        <v>10.83</v>
      </c>
      <c r="P554">
        <v>7.8</v>
      </c>
      <c r="Q554">
        <v>4</v>
      </c>
      <c r="R554">
        <v>2.11</v>
      </c>
      <c r="S554">
        <v>1</v>
      </c>
      <c r="T554" t="s">
        <v>22</v>
      </c>
    </row>
    <row r="555" spans="1:20" x14ac:dyDescent="0.2">
      <c r="A555" t="s">
        <v>48</v>
      </c>
      <c r="B555">
        <v>112</v>
      </c>
      <c r="C555" t="s">
        <v>21</v>
      </c>
      <c r="D555" t="s">
        <v>22</v>
      </c>
      <c r="E555" t="s">
        <v>23</v>
      </c>
      <c r="F555">
        <v>22</v>
      </c>
      <c r="G555">
        <v>181.8</v>
      </c>
      <c r="H555">
        <v>110</v>
      </c>
      <c r="I555">
        <v>30.91</v>
      </c>
      <c r="J555">
        <v>228.1</v>
      </c>
      <c r="K555">
        <v>123</v>
      </c>
      <c r="L555">
        <v>19.39</v>
      </c>
      <c r="M555">
        <v>262.7</v>
      </c>
      <c r="N555">
        <v>141</v>
      </c>
      <c r="O555">
        <v>11.82</v>
      </c>
      <c r="P555">
        <v>9.1999999999999993</v>
      </c>
      <c r="Q555">
        <v>4</v>
      </c>
      <c r="R555">
        <v>2.48</v>
      </c>
      <c r="S555">
        <v>2</v>
      </c>
      <c r="T555" t="s">
        <v>22</v>
      </c>
    </row>
    <row r="556" spans="1:20" x14ac:dyDescent="0.2">
      <c r="A556" t="s">
        <v>52</v>
      </c>
      <c r="B556">
        <v>120</v>
      </c>
      <c r="C556" t="s">
        <v>21</v>
      </c>
      <c r="D556" t="s">
        <v>22</v>
      </c>
      <c r="E556" t="s">
        <v>22</v>
      </c>
      <c r="F556">
        <v>0</v>
      </c>
      <c r="G556">
        <v>252</v>
      </c>
      <c r="H556">
        <v>120</v>
      </c>
      <c r="I556">
        <v>42.84</v>
      </c>
      <c r="J556">
        <v>150.19999999999999</v>
      </c>
      <c r="K556">
        <v>106</v>
      </c>
      <c r="L556">
        <v>12.77</v>
      </c>
      <c r="M556">
        <v>151.80000000000001</v>
      </c>
      <c r="N556">
        <v>96</v>
      </c>
      <c r="O556">
        <v>6.83</v>
      </c>
      <c r="P556">
        <v>9.6</v>
      </c>
      <c r="Q556">
        <v>1</v>
      </c>
      <c r="R556">
        <v>2.59</v>
      </c>
      <c r="S556">
        <v>2</v>
      </c>
      <c r="T556" t="s">
        <v>22</v>
      </c>
    </row>
    <row r="557" spans="1:20" x14ac:dyDescent="0.2">
      <c r="A557" t="s">
        <v>44</v>
      </c>
      <c r="B557">
        <v>171</v>
      </c>
      <c r="C557" t="s">
        <v>21</v>
      </c>
      <c r="D557" t="s">
        <v>22</v>
      </c>
      <c r="E557" t="s">
        <v>22</v>
      </c>
      <c r="F557">
        <v>0</v>
      </c>
      <c r="G557">
        <v>231.2</v>
      </c>
      <c r="H557">
        <v>135</v>
      </c>
      <c r="I557">
        <v>39.299999999999997</v>
      </c>
      <c r="J557">
        <v>188.7</v>
      </c>
      <c r="K557">
        <v>74</v>
      </c>
      <c r="L557">
        <v>16.04</v>
      </c>
      <c r="M557">
        <v>206.9</v>
      </c>
      <c r="N557">
        <v>124</v>
      </c>
      <c r="O557">
        <v>9.31</v>
      </c>
      <c r="P557">
        <v>12.3</v>
      </c>
      <c r="Q557">
        <v>1</v>
      </c>
      <c r="R557">
        <v>3.32</v>
      </c>
      <c r="S557">
        <v>1</v>
      </c>
      <c r="T557" t="s">
        <v>22</v>
      </c>
    </row>
    <row r="558" spans="1:20" x14ac:dyDescent="0.2">
      <c r="A558" t="s">
        <v>48</v>
      </c>
      <c r="B558">
        <v>101</v>
      </c>
      <c r="C558" t="s">
        <v>21</v>
      </c>
      <c r="D558" t="s">
        <v>22</v>
      </c>
      <c r="E558" t="s">
        <v>23</v>
      </c>
      <c r="F558">
        <v>33</v>
      </c>
      <c r="G558">
        <v>200.1</v>
      </c>
      <c r="H558">
        <v>108</v>
      </c>
      <c r="I558">
        <v>34.020000000000003</v>
      </c>
      <c r="J558">
        <v>188.9</v>
      </c>
      <c r="K558">
        <v>122</v>
      </c>
      <c r="L558">
        <v>16.059999999999999</v>
      </c>
      <c r="M558">
        <v>205.1</v>
      </c>
      <c r="N558">
        <v>90</v>
      </c>
      <c r="O558">
        <v>9.23</v>
      </c>
      <c r="P558">
        <v>15.5</v>
      </c>
      <c r="Q558">
        <v>4</v>
      </c>
      <c r="R558">
        <v>4.1900000000000004</v>
      </c>
      <c r="S558">
        <v>0</v>
      </c>
      <c r="T558" t="s">
        <v>22</v>
      </c>
    </row>
    <row r="559" spans="1:20" x14ac:dyDescent="0.2">
      <c r="A559" t="s">
        <v>31</v>
      </c>
      <c r="B559">
        <v>32</v>
      </c>
      <c r="C559" t="s">
        <v>25</v>
      </c>
      <c r="D559" t="s">
        <v>22</v>
      </c>
      <c r="E559" t="s">
        <v>23</v>
      </c>
      <c r="F559">
        <v>26</v>
      </c>
      <c r="G559">
        <v>266.7</v>
      </c>
      <c r="H559">
        <v>109</v>
      </c>
      <c r="I559">
        <v>45.34</v>
      </c>
      <c r="J559">
        <v>232.3</v>
      </c>
      <c r="K559">
        <v>107</v>
      </c>
      <c r="L559">
        <v>19.75</v>
      </c>
      <c r="M559">
        <v>212.8</v>
      </c>
      <c r="N559">
        <v>98</v>
      </c>
      <c r="O559">
        <v>9.58</v>
      </c>
      <c r="P559">
        <v>16.3</v>
      </c>
      <c r="Q559">
        <v>4</v>
      </c>
      <c r="R559">
        <v>4.4000000000000004</v>
      </c>
      <c r="S559">
        <v>1</v>
      </c>
      <c r="T559" t="s">
        <v>22</v>
      </c>
    </row>
    <row r="560" spans="1:20" x14ac:dyDescent="0.2">
      <c r="A560" t="s">
        <v>72</v>
      </c>
      <c r="B560">
        <v>151</v>
      </c>
      <c r="C560" t="s">
        <v>25</v>
      </c>
      <c r="D560" t="s">
        <v>22</v>
      </c>
      <c r="E560" t="s">
        <v>22</v>
      </c>
      <c r="F560">
        <v>0</v>
      </c>
      <c r="G560">
        <v>175.3</v>
      </c>
      <c r="H560">
        <v>106</v>
      </c>
      <c r="I560">
        <v>29.8</v>
      </c>
      <c r="J560">
        <v>144.30000000000001</v>
      </c>
      <c r="K560">
        <v>87</v>
      </c>
      <c r="L560">
        <v>12.27</v>
      </c>
      <c r="M560">
        <v>160.19999999999999</v>
      </c>
      <c r="N560">
        <v>88</v>
      </c>
      <c r="O560">
        <v>7.21</v>
      </c>
      <c r="P560">
        <v>11.8</v>
      </c>
      <c r="Q560">
        <v>5</v>
      </c>
      <c r="R560">
        <v>3.19</v>
      </c>
      <c r="S560">
        <v>0</v>
      </c>
      <c r="T560" t="s">
        <v>22</v>
      </c>
    </row>
    <row r="561" spans="1:20" x14ac:dyDescent="0.2">
      <c r="A561" t="s">
        <v>41</v>
      </c>
      <c r="B561">
        <v>60</v>
      </c>
      <c r="C561" t="s">
        <v>25</v>
      </c>
      <c r="D561" t="s">
        <v>22</v>
      </c>
      <c r="E561" t="s">
        <v>22</v>
      </c>
      <c r="F561">
        <v>0</v>
      </c>
      <c r="G561">
        <v>125.1</v>
      </c>
      <c r="H561">
        <v>99</v>
      </c>
      <c r="I561">
        <v>21.27</v>
      </c>
      <c r="J561">
        <v>248.8</v>
      </c>
      <c r="K561">
        <v>62</v>
      </c>
      <c r="L561">
        <v>21.15</v>
      </c>
      <c r="M561">
        <v>211.3</v>
      </c>
      <c r="N561">
        <v>79</v>
      </c>
      <c r="O561">
        <v>9.51</v>
      </c>
      <c r="P561">
        <v>11.2</v>
      </c>
      <c r="Q561">
        <v>3</v>
      </c>
      <c r="R561">
        <v>3.02</v>
      </c>
      <c r="S561">
        <v>3</v>
      </c>
      <c r="T561" t="s">
        <v>22</v>
      </c>
    </row>
    <row r="562" spans="1:20" x14ac:dyDescent="0.2">
      <c r="A562" t="s">
        <v>54</v>
      </c>
      <c r="B562">
        <v>119</v>
      </c>
      <c r="C562" t="s">
        <v>21</v>
      </c>
      <c r="D562" t="s">
        <v>22</v>
      </c>
      <c r="E562" t="s">
        <v>22</v>
      </c>
      <c r="F562">
        <v>0</v>
      </c>
      <c r="G562">
        <v>176.8</v>
      </c>
      <c r="H562">
        <v>90</v>
      </c>
      <c r="I562">
        <v>30.06</v>
      </c>
      <c r="J562">
        <v>224.7</v>
      </c>
      <c r="K562">
        <v>81</v>
      </c>
      <c r="L562">
        <v>19.100000000000001</v>
      </c>
      <c r="M562">
        <v>204.6</v>
      </c>
      <c r="N562">
        <v>77</v>
      </c>
      <c r="O562">
        <v>9.2100000000000009</v>
      </c>
      <c r="P562">
        <v>7.5</v>
      </c>
      <c r="Q562">
        <v>15</v>
      </c>
      <c r="R562">
        <v>2.0299999999999998</v>
      </c>
      <c r="S562">
        <v>1</v>
      </c>
      <c r="T562" t="s">
        <v>22</v>
      </c>
    </row>
    <row r="563" spans="1:20" x14ac:dyDescent="0.2">
      <c r="A563" t="s">
        <v>30</v>
      </c>
      <c r="B563">
        <v>43</v>
      </c>
      <c r="C563" t="s">
        <v>21</v>
      </c>
      <c r="D563" t="s">
        <v>22</v>
      </c>
      <c r="E563" t="s">
        <v>22</v>
      </c>
      <c r="F563">
        <v>0</v>
      </c>
      <c r="G563">
        <v>241.9</v>
      </c>
      <c r="H563">
        <v>101</v>
      </c>
      <c r="I563">
        <v>41.12</v>
      </c>
      <c r="J563">
        <v>129.4</v>
      </c>
      <c r="K563">
        <v>121</v>
      </c>
      <c r="L563">
        <v>11</v>
      </c>
      <c r="M563">
        <v>264.8</v>
      </c>
      <c r="N563">
        <v>104</v>
      </c>
      <c r="O563">
        <v>11.92</v>
      </c>
      <c r="P563">
        <v>5.9</v>
      </c>
      <c r="Q563">
        <v>3</v>
      </c>
      <c r="R563">
        <v>1.59</v>
      </c>
      <c r="S563">
        <v>1</v>
      </c>
      <c r="T563" t="s">
        <v>22</v>
      </c>
    </row>
    <row r="564" spans="1:20" x14ac:dyDescent="0.2">
      <c r="A564" t="s">
        <v>32</v>
      </c>
      <c r="B564">
        <v>84</v>
      </c>
      <c r="C564" t="s">
        <v>25</v>
      </c>
      <c r="D564" t="s">
        <v>22</v>
      </c>
      <c r="E564" t="s">
        <v>22</v>
      </c>
      <c r="F564">
        <v>0</v>
      </c>
      <c r="G564">
        <v>217.1</v>
      </c>
      <c r="H564">
        <v>99</v>
      </c>
      <c r="I564">
        <v>36.909999999999997</v>
      </c>
      <c r="J564">
        <v>236</v>
      </c>
      <c r="K564">
        <v>68</v>
      </c>
      <c r="L564">
        <v>20.059999999999999</v>
      </c>
      <c r="M564">
        <v>118.3</v>
      </c>
      <c r="N564">
        <v>120</v>
      </c>
      <c r="O564">
        <v>5.32</v>
      </c>
      <c r="P564">
        <v>9.4</v>
      </c>
      <c r="Q564">
        <v>4</v>
      </c>
      <c r="R564">
        <v>2.54</v>
      </c>
      <c r="S564">
        <v>1</v>
      </c>
      <c r="T564" t="s">
        <v>22</v>
      </c>
    </row>
    <row r="565" spans="1:20" x14ac:dyDescent="0.2">
      <c r="A565" t="s">
        <v>36</v>
      </c>
      <c r="B565">
        <v>65</v>
      </c>
      <c r="C565" t="s">
        <v>28</v>
      </c>
      <c r="D565" t="s">
        <v>22</v>
      </c>
      <c r="E565" t="s">
        <v>22</v>
      </c>
      <c r="F565">
        <v>0</v>
      </c>
      <c r="G565">
        <v>195.4</v>
      </c>
      <c r="H565">
        <v>110</v>
      </c>
      <c r="I565">
        <v>33.22</v>
      </c>
      <c r="J565">
        <v>181.2</v>
      </c>
      <c r="K565">
        <v>109</v>
      </c>
      <c r="L565">
        <v>15.4</v>
      </c>
      <c r="M565">
        <v>178.5</v>
      </c>
      <c r="N565">
        <v>105</v>
      </c>
      <c r="O565">
        <v>8.0299999999999994</v>
      </c>
      <c r="P565">
        <v>8.9</v>
      </c>
      <c r="Q565">
        <v>4</v>
      </c>
      <c r="R565">
        <v>2.4</v>
      </c>
      <c r="S565">
        <v>0</v>
      </c>
      <c r="T565" t="s">
        <v>22</v>
      </c>
    </row>
    <row r="566" spans="1:20" x14ac:dyDescent="0.2">
      <c r="A566" t="s">
        <v>39</v>
      </c>
      <c r="B566">
        <v>75</v>
      </c>
      <c r="C566" t="s">
        <v>21</v>
      </c>
      <c r="D566" t="s">
        <v>23</v>
      </c>
      <c r="E566" t="s">
        <v>22</v>
      </c>
      <c r="F566">
        <v>0</v>
      </c>
      <c r="G566">
        <v>222.4</v>
      </c>
      <c r="H566">
        <v>78</v>
      </c>
      <c r="I566">
        <v>37.81</v>
      </c>
      <c r="J566">
        <v>327</v>
      </c>
      <c r="K566">
        <v>111</v>
      </c>
      <c r="L566">
        <v>27.8</v>
      </c>
      <c r="M566">
        <v>208</v>
      </c>
      <c r="N566">
        <v>104</v>
      </c>
      <c r="O566">
        <v>9.36</v>
      </c>
      <c r="P566">
        <v>8.6999999999999993</v>
      </c>
      <c r="Q566">
        <v>9</v>
      </c>
      <c r="R566">
        <v>2.35</v>
      </c>
      <c r="S566">
        <v>1</v>
      </c>
      <c r="T566" t="s">
        <v>23</v>
      </c>
    </row>
    <row r="567" spans="1:20" x14ac:dyDescent="0.2">
      <c r="A567" t="s">
        <v>70</v>
      </c>
      <c r="B567">
        <v>116</v>
      </c>
      <c r="C567" t="s">
        <v>28</v>
      </c>
      <c r="D567" t="s">
        <v>22</v>
      </c>
      <c r="E567" t="s">
        <v>22</v>
      </c>
      <c r="F567">
        <v>0</v>
      </c>
      <c r="G567">
        <v>189.5</v>
      </c>
      <c r="H567">
        <v>90</v>
      </c>
      <c r="I567">
        <v>32.22</v>
      </c>
      <c r="J567">
        <v>189.8</v>
      </c>
      <c r="K567">
        <v>118</v>
      </c>
      <c r="L567">
        <v>16.13</v>
      </c>
      <c r="M567">
        <v>205.8</v>
      </c>
      <c r="N567">
        <v>83</v>
      </c>
      <c r="O567">
        <v>9.26</v>
      </c>
      <c r="P567">
        <v>13.1</v>
      </c>
      <c r="Q567">
        <v>2</v>
      </c>
      <c r="R567">
        <v>3.54</v>
      </c>
      <c r="S567">
        <v>1</v>
      </c>
      <c r="T567" t="s">
        <v>22</v>
      </c>
    </row>
    <row r="568" spans="1:20" x14ac:dyDescent="0.2">
      <c r="A568" t="s">
        <v>31</v>
      </c>
      <c r="B568">
        <v>107</v>
      </c>
      <c r="C568" t="s">
        <v>21</v>
      </c>
      <c r="D568" t="s">
        <v>22</v>
      </c>
      <c r="E568" t="s">
        <v>22</v>
      </c>
      <c r="F568">
        <v>0</v>
      </c>
      <c r="G568">
        <v>123.1</v>
      </c>
      <c r="H568">
        <v>100</v>
      </c>
      <c r="I568">
        <v>20.93</v>
      </c>
      <c r="J568">
        <v>158.4</v>
      </c>
      <c r="K568">
        <v>82</v>
      </c>
      <c r="L568">
        <v>13.46</v>
      </c>
      <c r="M568">
        <v>256.10000000000002</v>
      </c>
      <c r="N568">
        <v>82</v>
      </c>
      <c r="O568">
        <v>11.52</v>
      </c>
      <c r="P568">
        <v>9.3000000000000007</v>
      </c>
      <c r="Q568">
        <v>5</v>
      </c>
      <c r="R568">
        <v>2.5099999999999998</v>
      </c>
      <c r="S568">
        <v>0</v>
      </c>
      <c r="T568" t="s">
        <v>22</v>
      </c>
    </row>
    <row r="569" spans="1:20" x14ac:dyDescent="0.2">
      <c r="A569" t="s">
        <v>69</v>
      </c>
      <c r="B569">
        <v>189</v>
      </c>
      <c r="C569" t="s">
        <v>21</v>
      </c>
      <c r="D569" t="s">
        <v>22</v>
      </c>
      <c r="E569" t="s">
        <v>23</v>
      </c>
      <c r="F569">
        <v>38</v>
      </c>
      <c r="G569">
        <v>256.7</v>
      </c>
      <c r="H569">
        <v>98</v>
      </c>
      <c r="I569">
        <v>43.64</v>
      </c>
      <c r="J569">
        <v>150.5</v>
      </c>
      <c r="K569">
        <v>120</v>
      </c>
      <c r="L569">
        <v>12.79</v>
      </c>
      <c r="M569">
        <v>123</v>
      </c>
      <c r="N569">
        <v>87</v>
      </c>
      <c r="O569">
        <v>5.54</v>
      </c>
      <c r="P569">
        <v>11.4</v>
      </c>
      <c r="Q569">
        <v>3</v>
      </c>
      <c r="R569">
        <v>3.08</v>
      </c>
      <c r="S569">
        <v>3</v>
      </c>
      <c r="T569" t="s">
        <v>22</v>
      </c>
    </row>
    <row r="570" spans="1:20" x14ac:dyDescent="0.2">
      <c r="A570" t="s">
        <v>75</v>
      </c>
      <c r="B570">
        <v>123</v>
      </c>
      <c r="C570" t="s">
        <v>25</v>
      </c>
      <c r="D570" t="s">
        <v>22</v>
      </c>
      <c r="E570" t="s">
        <v>22</v>
      </c>
      <c r="F570">
        <v>0</v>
      </c>
      <c r="G570">
        <v>159.1</v>
      </c>
      <c r="H570">
        <v>94</v>
      </c>
      <c r="I570">
        <v>27.05</v>
      </c>
      <c r="J570">
        <v>241.6</v>
      </c>
      <c r="K570">
        <v>119</v>
      </c>
      <c r="L570">
        <v>20.54</v>
      </c>
      <c r="M570">
        <v>202.4</v>
      </c>
      <c r="N570">
        <v>120</v>
      </c>
      <c r="O570">
        <v>9.11</v>
      </c>
      <c r="P570">
        <v>6.5</v>
      </c>
      <c r="Q570">
        <v>1</v>
      </c>
      <c r="R570">
        <v>1.76</v>
      </c>
      <c r="S570">
        <v>1</v>
      </c>
      <c r="T570" t="s">
        <v>22</v>
      </c>
    </row>
    <row r="571" spans="1:20" x14ac:dyDescent="0.2">
      <c r="A571" t="s">
        <v>47</v>
      </c>
      <c r="B571">
        <v>110</v>
      </c>
      <c r="C571" t="s">
        <v>25</v>
      </c>
      <c r="D571" t="s">
        <v>22</v>
      </c>
      <c r="E571" t="s">
        <v>22</v>
      </c>
      <c r="F571">
        <v>0</v>
      </c>
      <c r="G571">
        <v>100.1</v>
      </c>
      <c r="H571">
        <v>90</v>
      </c>
      <c r="I571">
        <v>17.02</v>
      </c>
      <c r="J571">
        <v>233.3</v>
      </c>
      <c r="K571">
        <v>93</v>
      </c>
      <c r="L571">
        <v>19.829999999999998</v>
      </c>
      <c r="M571">
        <v>204.4</v>
      </c>
      <c r="N571">
        <v>57</v>
      </c>
      <c r="O571">
        <v>9.1999999999999993</v>
      </c>
      <c r="P571">
        <v>11.1</v>
      </c>
      <c r="Q571">
        <v>8</v>
      </c>
      <c r="R571">
        <v>3</v>
      </c>
      <c r="S571">
        <v>3</v>
      </c>
      <c r="T571" t="s">
        <v>22</v>
      </c>
    </row>
    <row r="572" spans="1:20" x14ac:dyDescent="0.2">
      <c r="A572" t="s">
        <v>41</v>
      </c>
      <c r="B572">
        <v>63</v>
      </c>
      <c r="C572" t="s">
        <v>21</v>
      </c>
      <c r="D572" t="s">
        <v>22</v>
      </c>
      <c r="E572" t="s">
        <v>23</v>
      </c>
      <c r="F572">
        <v>32</v>
      </c>
      <c r="G572">
        <v>30.9</v>
      </c>
      <c r="H572">
        <v>113</v>
      </c>
      <c r="I572">
        <v>5.25</v>
      </c>
      <c r="J572">
        <v>187</v>
      </c>
      <c r="K572">
        <v>113</v>
      </c>
      <c r="L572">
        <v>15.9</v>
      </c>
      <c r="M572">
        <v>230.8</v>
      </c>
      <c r="N572">
        <v>101</v>
      </c>
      <c r="O572">
        <v>10.39</v>
      </c>
      <c r="P572">
        <v>8.6</v>
      </c>
      <c r="Q572">
        <v>7</v>
      </c>
      <c r="R572">
        <v>2.3199999999999998</v>
      </c>
      <c r="S572">
        <v>1</v>
      </c>
      <c r="T572" t="s">
        <v>22</v>
      </c>
    </row>
    <row r="573" spans="1:20" x14ac:dyDescent="0.2">
      <c r="A573" t="s">
        <v>66</v>
      </c>
      <c r="B573">
        <v>176</v>
      </c>
      <c r="C573" t="s">
        <v>21</v>
      </c>
      <c r="D573" t="s">
        <v>22</v>
      </c>
      <c r="E573" t="s">
        <v>22</v>
      </c>
      <c r="F573">
        <v>0</v>
      </c>
      <c r="G573">
        <v>223.2</v>
      </c>
      <c r="H573">
        <v>76</v>
      </c>
      <c r="I573">
        <v>37.94</v>
      </c>
      <c r="J573">
        <v>214.4</v>
      </c>
      <c r="K573">
        <v>131</v>
      </c>
      <c r="L573">
        <v>18.22</v>
      </c>
      <c r="M573">
        <v>154.4</v>
      </c>
      <c r="N573">
        <v>80</v>
      </c>
      <c r="O573">
        <v>6.95</v>
      </c>
      <c r="P573">
        <v>10.1</v>
      </c>
      <c r="Q573">
        <v>2</v>
      </c>
      <c r="R573">
        <v>2.73</v>
      </c>
      <c r="S573">
        <v>3</v>
      </c>
      <c r="T573" t="s">
        <v>22</v>
      </c>
    </row>
    <row r="574" spans="1:20" x14ac:dyDescent="0.2">
      <c r="A574" t="s">
        <v>43</v>
      </c>
      <c r="B574">
        <v>108</v>
      </c>
      <c r="C574" t="s">
        <v>28</v>
      </c>
      <c r="D574" t="s">
        <v>22</v>
      </c>
      <c r="E574" t="s">
        <v>22</v>
      </c>
      <c r="F574">
        <v>0</v>
      </c>
      <c r="G574">
        <v>187.4</v>
      </c>
      <c r="H574">
        <v>101</v>
      </c>
      <c r="I574">
        <v>31.86</v>
      </c>
      <c r="J574">
        <v>199.9</v>
      </c>
      <c r="K574">
        <v>126</v>
      </c>
      <c r="L574">
        <v>16.989999999999998</v>
      </c>
      <c r="M574">
        <v>216.1</v>
      </c>
      <c r="N574">
        <v>107</v>
      </c>
      <c r="O574">
        <v>9.7200000000000006</v>
      </c>
      <c r="P574">
        <v>12.6</v>
      </c>
      <c r="Q574">
        <v>8</v>
      </c>
      <c r="R574">
        <v>3.4</v>
      </c>
      <c r="S574">
        <v>1</v>
      </c>
      <c r="T574" t="s">
        <v>22</v>
      </c>
    </row>
    <row r="575" spans="1:20" x14ac:dyDescent="0.2">
      <c r="A575" t="s">
        <v>41</v>
      </c>
      <c r="B575">
        <v>71</v>
      </c>
      <c r="C575" t="s">
        <v>21</v>
      </c>
      <c r="D575" t="s">
        <v>22</v>
      </c>
      <c r="E575" t="s">
        <v>22</v>
      </c>
      <c r="F575">
        <v>0</v>
      </c>
      <c r="G575">
        <v>277.5</v>
      </c>
      <c r="H575">
        <v>104</v>
      </c>
      <c r="I575">
        <v>47.18</v>
      </c>
      <c r="J575">
        <v>131.80000000000001</v>
      </c>
      <c r="K575">
        <v>121</v>
      </c>
      <c r="L575">
        <v>11.2</v>
      </c>
      <c r="M575">
        <v>126.9</v>
      </c>
      <c r="N575">
        <v>101</v>
      </c>
      <c r="O575">
        <v>5.71</v>
      </c>
      <c r="P575">
        <v>8.1999999999999993</v>
      </c>
      <c r="Q575">
        <v>2</v>
      </c>
      <c r="R575">
        <v>2.21</v>
      </c>
      <c r="S575">
        <v>1</v>
      </c>
      <c r="T575" t="s">
        <v>22</v>
      </c>
    </row>
    <row r="576" spans="1:20" x14ac:dyDescent="0.2">
      <c r="A576" t="s">
        <v>67</v>
      </c>
      <c r="B576">
        <v>137</v>
      </c>
      <c r="C576" t="s">
        <v>28</v>
      </c>
      <c r="D576" t="s">
        <v>22</v>
      </c>
      <c r="E576" t="s">
        <v>22</v>
      </c>
      <c r="F576">
        <v>0</v>
      </c>
      <c r="G576">
        <v>147.19999999999999</v>
      </c>
      <c r="H576">
        <v>119</v>
      </c>
      <c r="I576">
        <v>25.02</v>
      </c>
      <c r="J576">
        <v>192.8</v>
      </c>
      <c r="K576">
        <v>91</v>
      </c>
      <c r="L576">
        <v>16.39</v>
      </c>
      <c r="M576">
        <v>172.7</v>
      </c>
      <c r="N576">
        <v>105</v>
      </c>
      <c r="O576">
        <v>7.77</v>
      </c>
      <c r="P576">
        <v>10.199999999999999</v>
      </c>
      <c r="Q576">
        <v>4</v>
      </c>
      <c r="R576">
        <v>2.75</v>
      </c>
      <c r="S576">
        <v>1</v>
      </c>
      <c r="T576" t="s">
        <v>22</v>
      </c>
    </row>
    <row r="577" spans="1:20" x14ac:dyDescent="0.2">
      <c r="A577" t="s">
        <v>69</v>
      </c>
      <c r="B577">
        <v>82</v>
      </c>
      <c r="C577" t="s">
        <v>25</v>
      </c>
      <c r="D577" t="s">
        <v>22</v>
      </c>
      <c r="E577" t="s">
        <v>22</v>
      </c>
      <c r="F577">
        <v>0</v>
      </c>
      <c r="G577">
        <v>185.8</v>
      </c>
      <c r="H577">
        <v>36</v>
      </c>
      <c r="I577">
        <v>31.59</v>
      </c>
      <c r="J577">
        <v>276.5</v>
      </c>
      <c r="K577">
        <v>134</v>
      </c>
      <c r="L577">
        <v>23.5</v>
      </c>
      <c r="M577">
        <v>192.1</v>
      </c>
      <c r="N577">
        <v>104</v>
      </c>
      <c r="O577">
        <v>8.64</v>
      </c>
      <c r="P577">
        <v>5.7</v>
      </c>
      <c r="Q577">
        <v>7</v>
      </c>
      <c r="R577">
        <v>1.54</v>
      </c>
      <c r="S577">
        <v>4</v>
      </c>
      <c r="T577" t="s">
        <v>22</v>
      </c>
    </row>
    <row r="578" spans="1:20" x14ac:dyDescent="0.2">
      <c r="A578" t="s">
        <v>24</v>
      </c>
      <c r="B578">
        <v>92</v>
      </c>
      <c r="C578" t="s">
        <v>28</v>
      </c>
      <c r="D578" t="s">
        <v>22</v>
      </c>
      <c r="E578" t="s">
        <v>23</v>
      </c>
      <c r="F578">
        <v>29</v>
      </c>
      <c r="G578">
        <v>155.4</v>
      </c>
      <c r="H578">
        <v>110</v>
      </c>
      <c r="I578">
        <v>26.42</v>
      </c>
      <c r="J578">
        <v>188.5</v>
      </c>
      <c r="K578">
        <v>104</v>
      </c>
      <c r="L578">
        <v>16.02</v>
      </c>
      <c r="M578">
        <v>254.9</v>
      </c>
      <c r="N578">
        <v>118</v>
      </c>
      <c r="O578">
        <v>11.47</v>
      </c>
      <c r="P578">
        <v>8</v>
      </c>
      <c r="Q578">
        <v>4</v>
      </c>
      <c r="R578">
        <v>2.16</v>
      </c>
      <c r="S578">
        <v>3</v>
      </c>
      <c r="T578" t="s">
        <v>22</v>
      </c>
    </row>
    <row r="579" spans="1:20" x14ac:dyDescent="0.2">
      <c r="A579" t="s">
        <v>51</v>
      </c>
      <c r="B579">
        <v>165</v>
      </c>
      <c r="C579" t="s">
        <v>28</v>
      </c>
      <c r="D579" t="s">
        <v>22</v>
      </c>
      <c r="E579" t="s">
        <v>22</v>
      </c>
      <c r="F579">
        <v>0</v>
      </c>
      <c r="G579">
        <v>154.19999999999999</v>
      </c>
      <c r="H579">
        <v>91</v>
      </c>
      <c r="I579">
        <v>26.21</v>
      </c>
      <c r="J579">
        <v>268.60000000000002</v>
      </c>
      <c r="K579">
        <v>108</v>
      </c>
      <c r="L579">
        <v>22.83</v>
      </c>
      <c r="M579">
        <v>188.8</v>
      </c>
      <c r="N579">
        <v>99</v>
      </c>
      <c r="O579">
        <v>8.5</v>
      </c>
      <c r="P579">
        <v>10.9</v>
      </c>
      <c r="Q579">
        <v>4</v>
      </c>
      <c r="R579">
        <v>2.94</v>
      </c>
      <c r="S579">
        <v>6</v>
      </c>
      <c r="T579" t="s">
        <v>22</v>
      </c>
    </row>
    <row r="580" spans="1:20" x14ac:dyDescent="0.2">
      <c r="A580" t="s">
        <v>35</v>
      </c>
      <c r="B580">
        <v>96</v>
      </c>
      <c r="C580" t="s">
        <v>21</v>
      </c>
      <c r="D580" t="s">
        <v>22</v>
      </c>
      <c r="E580" t="s">
        <v>22</v>
      </c>
      <c r="F580">
        <v>0</v>
      </c>
      <c r="G580">
        <v>97.6</v>
      </c>
      <c r="H580">
        <v>98</v>
      </c>
      <c r="I580">
        <v>16.59</v>
      </c>
      <c r="J580">
        <v>105.5</v>
      </c>
      <c r="K580">
        <v>118</v>
      </c>
      <c r="L580">
        <v>8.9700000000000006</v>
      </c>
      <c r="M580">
        <v>220.2</v>
      </c>
      <c r="N580">
        <v>105</v>
      </c>
      <c r="O580">
        <v>9.91</v>
      </c>
      <c r="P580">
        <v>11.6</v>
      </c>
      <c r="Q580">
        <v>9</v>
      </c>
      <c r="R580">
        <v>3.13</v>
      </c>
      <c r="S580">
        <v>1</v>
      </c>
      <c r="T580" t="s">
        <v>22</v>
      </c>
    </row>
    <row r="581" spans="1:20" x14ac:dyDescent="0.2">
      <c r="A581" t="s">
        <v>50</v>
      </c>
      <c r="B581">
        <v>156</v>
      </c>
      <c r="C581" t="s">
        <v>21</v>
      </c>
      <c r="D581" t="s">
        <v>22</v>
      </c>
      <c r="E581" t="s">
        <v>22</v>
      </c>
      <c r="F581">
        <v>0</v>
      </c>
      <c r="G581">
        <v>178.8</v>
      </c>
      <c r="H581">
        <v>94</v>
      </c>
      <c r="I581">
        <v>30.4</v>
      </c>
      <c r="J581">
        <v>178.4</v>
      </c>
      <c r="K581">
        <v>97</v>
      </c>
      <c r="L581">
        <v>15.16</v>
      </c>
      <c r="M581">
        <v>169.2</v>
      </c>
      <c r="N581">
        <v>77</v>
      </c>
      <c r="O581">
        <v>7.61</v>
      </c>
      <c r="P581">
        <v>7.5</v>
      </c>
      <c r="Q581">
        <v>3</v>
      </c>
      <c r="R581">
        <v>2.0299999999999998</v>
      </c>
      <c r="S581">
        <v>1</v>
      </c>
      <c r="T581" t="s">
        <v>22</v>
      </c>
    </row>
    <row r="582" spans="1:20" x14ac:dyDescent="0.2">
      <c r="A582" t="s">
        <v>59</v>
      </c>
      <c r="B582">
        <v>63</v>
      </c>
      <c r="C582" t="s">
        <v>25</v>
      </c>
      <c r="D582" t="s">
        <v>22</v>
      </c>
      <c r="E582" t="s">
        <v>22</v>
      </c>
      <c r="F582">
        <v>0</v>
      </c>
      <c r="G582">
        <v>149.30000000000001</v>
      </c>
      <c r="H582">
        <v>104</v>
      </c>
      <c r="I582">
        <v>25.38</v>
      </c>
      <c r="J582">
        <v>273.60000000000002</v>
      </c>
      <c r="K582">
        <v>75</v>
      </c>
      <c r="L582">
        <v>23.26</v>
      </c>
      <c r="M582">
        <v>206.6</v>
      </c>
      <c r="N582">
        <v>72</v>
      </c>
      <c r="O582">
        <v>9.3000000000000007</v>
      </c>
      <c r="P582">
        <v>9.1</v>
      </c>
      <c r="Q582">
        <v>4</v>
      </c>
      <c r="R582">
        <v>2.46</v>
      </c>
      <c r="S582">
        <v>0</v>
      </c>
      <c r="T582" t="s">
        <v>22</v>
      </c>
    </row>
    <row r="583" spans="1:20" x14ac:dyDescent="0.2">
      <c r="A583" t="s">
        <v>46</v>
      </c>
      <c r="B583">
        <v>37</v>
      </c>
      <c r="C583" t="s">
        <v>21</v>
      </c>
      <c r="D583" t="s">
        <v>22</v>
      </c>
      <c r="E583" t="s">
        <v>22</v>
      </c>
      <c r="F583">
        <v>0</v>
      </c>
      <c r="G583">
        <v>206</v>
      </c>
      <c r="H583">
        <v>89</v>
      </c>
      <c r="I583">
        <v>35.020000000000003</v>
      </c>
      <c r="J583">
        <v>186</v>
      </c>
      <c r="K583">
        <v>88</v>
      </c>
      <c r="L583">
        <v>15.81</v>
      </c>
      <c r="M583">
        <v>307.10000000000002</v>
      </c>
      <c r="N583">
        <v>86</v>
      </c>
      <c r="O583">
        <v>13.82</v>
      </c>
      <c r="P583">
        <v>8.4</v>
      </c>
      <c r="Q583">
        <v>11</v>
      </c>
      <c r="R583">
        <v>2.27</v>
      </c>
      <c r="S583">
        <v>0</v>
      </c>
      <c r="T583" t="s">
        <v>22</v>
      </c>
    </row>
    <row r="584" spans="1:20" x14ac:dyDescent="0.2">
      <c r="A584" t="s">
        <v>34</v>
      </c>
      <c r="B584">
        <v>98</v>
      </c>
      <c r="C584" t="s">
        <v>21</v>
      </c>
      <c r="D584" t="s">
        <v>22</v>
      </c>
      <c r="E584" t="s">
        <v>22</v>
      </c>
      <c r="F584">
        <v>0</v>
      </c>
      <c r="G584">
        <v>216.8</v>
      </c>
      <c r="H584">
        <v>86</v>
      </c>
      <c r="I584">
        <v>36.86</v>
      </c>
      <c r="J584">
        <v>190.8</v>
      </c>
      <c r="K584">
        <v>114</v>
      </c>
      <c r="L584">
        <v>16.22</v>
      </c>
      <c r="M584">
        <v>187.5</v>
      </c>
      <c r="N584">
        <v>79</v>
      </c>
      <c r="O584">
        <v>8.44</v>
      </c>
      <c r="P584">
        <v>11</v>
      </c>
      <c r="Q584">
        <v>9</v>
      </c>
      <c r="R584">
        <v>2.97</v>
      </c>
      <c r="S584">
        <v>0</v>
      </c>
      <c r="T584" t="s">
        <v>22</v>
      </c>
    </row>
    <row r="585" spans="1:20" x14ac:dyDescent="0.2">
      <c r="A585" t="s">
        <v>31</v>
      </c>
      <c r="B585">
        <v>121</v>
      </c>
      <c r="C585" t="s">
        <v>21</v>
      </c>
      <c r="D585" t="s">
        <v>22</v>
      </c>
      <c r="E585" t="s">
        <v>22</v>
      </c>
      <c r="F585">
        <v>0</v>
      </c>
      <c r="G585">
        <v>103.3</v>
      </c>
      <c r="H585">
        <v>110</v>
      </c>
      <c r="I585">
        <v>17.559999999999999</v>
      </c>
      <c r="J585">
        <v>129.1</v>
      </c>
      <c r="K585">
        <v>82</v>
      </c>
      <c r="L585">
        <v>10.97</v>
      </c>
      <c r="M585">
        <v>167.1</v>
      </c>
      <c r="N585">
        <v>113</v>
      </c>
      <c r="O585">
        <v>7.52</v>
      </c>
      <c r="P585">
        <v>10.7</v>
      </c>
      <c r="Q585">
        <v>3</v>
      </c>
      <c r="R585">
        <v>2.89</v>
      </c>
      <c r="S585">
        <v>0</v>
      </c>
      <c r="T585" t="s">
        <v>22</v>
      </c>
    </row>
    <row r="586" spans="1:20" x14ac:dyDescent="0.2">
      <c r="A586" t="s">
        <v>33</v>
      </c>
      <c r="B586">
        <v>94</v>
      </c>
      <c r="C586" t="s">
        <v>21</v>
      </c>
      <c r="D586" t="s">
        <v>22</v>
      </c>
      <c r="E586" t="s">
        <v>22</v>
      </c>
      <c r="F586">
        <v>0</v>
      </c>
      <c r="G586">
        <v>139.4</v>
      </c>
      <c r="H586">
        <v>95</v>
      </c>
      <c r="I586">
        <v>23.7</v>
      </c>
      <c r="J586">
        <v>159.1</v>
      </c>
      <c r="K586">
        <v>92</v>
      </c>
      <c r="L586">
        <v>13.52</v>
      </c>
      <c r="M586">
        <v>128.19999999999999</v>
      </c>
      <c r="N586">
        <v>129</v>
      </c>
      <c r="O586">
        <v>5.77</v>
      </c>
      <c r="P586">
        <v>7.7</v>
      </c>
      <c r="Q586">
        <v>3</v>
      </c>
      <c r="R586">
        <v>2.08</v>
      </c>
      <c r="S586">
        <v>0</v>
      </c>
      <c r="T586" t="s">
        <v>22</v>
      </c>
    </row>
    <row r="587" spans="1:20" x14ac:dyDescent="0.2">
      <c r="A587" t="s">
        <v>70</v>
      </c>
      <c r="B587">
        <v>99</v>
      </c>
      <c r="C587" t="s">
        <v>21</v>
      </c>
      <c r="D587" t="s">
        <v>22</v>
      </c>
      <c r="E587" t="s">
        <v>22</v>
      </c>
      <c r="F587">
        <v>0</v>
      </c>
      <c r="G587">
        <v>191.2</v>
      </c>
      <c r="H587">
        <v>110</v>
      </c>
      <c r="I587">
        <v>32.5</v>
      </c>
      <c r="J587">
        <v>163.9</v>
      </c>
      <c r="K587">
        <v>102</v>
      </c>
      <c r="L587">
        <v>13.93</v>
      </c>
      <c r="M587">
        <v>243.6</v>
      </c>
      <c r="N587">
        <v>114</v>
      </c>
      <c r="O587">
        <v>10.96</v>
      </c>
      <c r="P587">
        <v>14.1</v>
      </c>
      <c r="Q587">
        <v>3</v>
      </c>
      <c r="R587">
        <v>3.81</v>
      </c>
      <c r="S587">
        <v>1</v>
      </c>
      <c r="T587" t="s">
        <v>22</v>
      </c>
    </row>
    <row r="588" spans="1:20" x14ac:dyDescent="0.2">
      <c r="A588" t="s">
        <v>35</v>
      </c>
      <c r="B588">
        <v>163</v>
      </c>
      <c r="C588" t="s">
        <v>28</v>
      </c>
      <c r="D588" t="s">
        <v>22</v>
      </c>
      <c r="E588" t="s">
        <v>23</v>
      </c>
      <c r="F588">
        <v>23</v>
      </c>
      <c r="G588">
        <v>160</v>
      </c>
      <c r="H588">
        <v>104</v>
      </c>
      <c r="I588">
        <v>27.2</v>
      </c>
      <c r="J588">
        <v>189.4</v>
      </c>
      <c r="K588">
        <v>64</v>
      </c>
      <c r="L588">
        <v>16.100000000000001</v>
      </c>
      <c r="M588">
        <v>229.9</v>
      </c>
      <c r="N588">
        <v>118</v>
      </c>
      <c r="O588">
        <v>10.35</v>
      </c>
      <c r="P588">
        <v>10.4</v>
      </c>
      <c r="Q588">
        <v>7</v>
      </c>
      <c r="R588">
        <v>2.81</v>
      </c>
      <c r="S588">
        <v>1</v>
      </c>
      <c r="T588" t="s">
        <v>22</v>
      </c>
    </row>
    <row r="589" spans="1:20" x14ac:dyDescent="0.2">
      <c r="A589" t="s">
        <v>29</v>
      </c>
      <c r="B589">
        <v>161</v>
      </c>
      <c r="C589" t="s">
        <v>28</v>
      </c>
      <c r="D589" t="s">
        <v>22</v>
      </c>
      <c r="E589" t="s">
        <v>22</v>
      </c>
      <c r="F589">
        <v>0</v>
      </c>
      <c r="G589">
        <v>221.7</v>
      </c>
      <c r="H589">
        <v>95</v>
      </c>
      <c r="I589">
        <v>37.69</v>
      </c>
      <c r="J589">
        <v>193</v>
      </c>
      <c r="K589">
        <v>82</v>
      </c>
      <c r="L589">
        <v>16.41</v>
      </c>
      <c r="M589">
        <v>194.1</v>
      </c>
      <c r="N589">
        <v>113</v>
      </c>
      <c r="O589">
        <v>8.73</v>
      </c>
      <c r="P589">
        <v>6.5</v>
      </c>
      <c r="Q589">
        <v>4</v>
      </c>
      <c r="R589">
        <v>1.76</v>
      </c>
      <c r="S589">
        <v>3</v>
      </c>
      <c r="T589" t="s">
        <v>22</v>
      </c>
    </row>
    <row r="590" spans="1:20" x14ac:dyDescent="0.2">
      <c r="A590" t="s">
        <v>41</v>
      </c>
      <c r="B590">
        <v>108</v>
      </c>
      <c r="C590" t="s">
        <v>21</v>
      </c>
      <c r="D590" t="s">
        <v>22</v>
      </c>
      <c r="E590" t="s">
        <v>22</v>
      </c>
      <c r="F590">
        <v>0</v>
      </c>
      <c r="G590">
        <v>215.6</v>
      </c>
      <c r="H590">
        <v>78</v>
      </c>
      <c r="I590">
        <v>36.65</v>
      </c>
      <c r="J590">
        <v>195.3</v>
      </c>
      <c r="K590">
        <v>119</v>
      </c>
      <c r="L590">
        <v>16.600000000000001</v>
      </c>
      <c r="M590">
        <v>194.4</v>
      </c>
      <c r="N590">
        <v>65</v>
      </c>
      <c r="O590">
        <v>8.75</v>
      </c>
      <c r="P590">
        <v>3.6</v>
      </c>
      <c r="Q590">
        <v>5</v>
      </c>
      <c r="R590">
        <v>0.97</v>
      </c>
      <c r="S590">
        <v>1</v>
      </c>
      <c r="T590" t="s">
        <v>22</v>
      </c>
    </row>
    <row r="591" spans="1:20" x14ac:dyDescent="0.2">
      <c r="A591" t="s">
        <v>74</v>
      </c>
      <c r="B591">
        <v>84</v>
      </c>
      <c r="C591" t="s">
        <v>28</v>
      </c>
      <c r="D591" t="s">
        <v>22</v>
      </c>
      <c r="E591" t="s">
        <v>23</v>
      </c>
      <c r="F591">
        <v>42</v>
      </c>
      <c r="G591">
        <v>165.3</v>
      </c>
      <c r="H591">
        <v>97</v>
      </c>
      <c r="I591">
        <v>28.1</v>
      </c>
      <c r="J591">
        <v>223.5</v>
      </c>
      <c r="K591">
        <v>118</v>
      </c>
      <c r="L591">
        <v>19</v>
      </c>
      <c r="M591">
        <v>260.8</v>
      </c>
      <c r="N591">
        <v>72</v>
      </c>
      <c r="O591">
        <v>11.74</v>
      </c>
      <c r="P591">
        <v>7.6</v>
      </c>
      <c r="Q591">
        <v>7</v>
      </c>
      <c r="R591">
        <v>2.0499999999999998</v>
      </c>
      <c r="S591">
        <v>3</v>
      </c>
      <c r="T591" t="s">
        <v>22</v>
      </c>
    </row>
    <row r="592" spans="1:20" x14ac:dyDescent="0.2">
      <c r="A592" t="s">
        <v>37</v>
      </c>
      <c r="B592">
        <v>83</v>
      </c>
      <c r="C592" t="s">
        <v>21</v>
      </c>
      <c r="D592" t="s">
        <v>23</v>
      </c>
      <c r="E592" t="s">
        <v>23</v>
      </c>
      <c r="F592">
        <v>32</v>
      </c>
      <c r="G592">
        <v>94.7</v>
      </c>
      <c r="H592">
        <v>111</v>
      </c>
      <c r="I592">
        <v>16.100000000000001</v>
      </c>
      <c r="J592">
        <v>154.4</v>
      </c>
      <c r="K592">
        <v>98</v>
      </c>
      <c r="L592">
        <v>13.12</v>
      </c>
      <c r="M592">
        <v>200.4</v>
      </c>
      <c r="N592">
        <v>109</v>
      </c>
      <c r="O592">
        <v>9.02</v>
      </c>
      <c r="P592">
        <v>10.6</v>
      </c>
      <c r="Q592">
        <v>6</v>
      </c>
      <c r="R592">
        <v>2.86</v>
      </c>
      <c r="S592">
        <v>2</v>
      </c>
      <c r="T592" t="s">
        <v>22</v>
      </c>
    </row>
    <row r="593" spans="1:20" x14ac:dyDescent="0.2">
      <c r="A593" t="s">
        <v>63</v>
      </c>
      <c r="B593">
        <v>139</v>
      </c>
      <c r="C593" t="s">
        <v>28</v>
      </c>
      <c r="D593" t="s">
        <v>22</v>
      </c>
      <c r="E593" t="s">
        <v>22</v>
      </c>
      <c r="F593">
        <v>0</v>
      </c>
      <c r="G593">
        <v>203.2</v>
      </c>
      <c r="H593">
        <v>81</v>
      </c>
      <c r="I593">
        <v>34.54</v>
      </c>
      <c r="J593">
        <v>152.5</v>
      </c>
      <c r="K593">
        <v>99</v>
      </c>
      <c r="L593">
        <v>12.96</v>
      </c>
      <c r="M593">
        <v>197.8</v>
      </c>
      <c r="N593">
        <v>76</v>
      </c>
      <c r="O593">
        <v>8.9</v>
      </c>
      <c r="P593">
        <v>9.6999999999999993</v>
      </c>
      <c r="Q593">
        <v>3</v>
      </c>
      <c r="R593">
        <v>2.62</v>
      </c>
      <c r="S593">
        <v>2</v>
      </c>
      <c r="T593" t="s">
        <v>22</v>
      </c>
    </row>
    <row r="594" spans="1:20" x14ac:dyDescent="0.2">
      <c r="A594" t="s">
        <v>71</v>
      </c>
      <c r="B594">
        <v>69</v>
      </c>
      <c r="C594" t="s">
        <v>28</v>
      </c>
      <c r="D594" t="s">
        <v>22</v>
      </c>
      <c r="E594" t="s">
        <v>22</v>
      </c>
      <c r="F594">
        <v>0</v>
      </c>
      <c r="G594">
        <v>195.3</v>
      </c>
      <c r="H594">
        <v>70</v>
      </c>
      <c r="I594">
        <v>33.200000000000003</v>
      </c>
      <c r="J594">
        <v>216.7</v>
      </c>
      <c r="K594">
        <v>108</v>
      </c>
      <c r="L594">
        <v>18.420000000000002</v>
      </c>
      <c r="M594">
        <v>259.89999999999998</v>
      </c>
      <c r="N594">
        <v>119</v>
      </c>
      <c r="O594">
        <v>11.7</v>
      </c>
      <c r="P594">
        <v>12.5</v>
      </c>
      <c r="Q594">
        <v>4</v>
      </c>
      <c r="R594">
        <v>3.38</v>
      </c>
      <c r="S594">
        <v>3</v>
      </c>
      <c r="T594" t="s">
        <v>22</v>
      </c>
    </row>
    <row r="595" spans="1:20" x14ac:dyDescent="0.2">
      <c r="A595" t="s">
        <v>29</v>
      </c>
      <c r="B595">
        <v>106</v>
      </c>
      <c r="C595" t="s">
        <v>21</v>
      </c>
      <c r="D595" t="s">
        <v>22</v>
      </c>
      <c r="E595" t="s">
        <v>22</v>
      </c>
      <c r="F595">
        <v>0</v>
      </c>
      <c r="G595">
        <v>114.4</v>
      </c>
      <c r="H595">
        <v>104</v>
      </c>
      <c r="I595">
        <v>19.45</v>
      </c>
      <c r="J595">
        <v>78.3</v>
      </c>
      <c r="K595">
        <v>101</v>
      </c>
      <c r="L595">
        <v>6.66</v>
      </c>
      <c r="M595">
        <v>232.7</v>
      </c>
      <c r="N595">
        <v>78</v>
      </c>
      <c r="O595">
        <v>10.47</v>
      </c>
      <c r="P595">
        <v>0</v>
      </c>
      <c r="Q595">
        <v>0</v>
      </c>
      <c r="R595">
        <v>0</v>
      </c>
      <c r="S595">
        <v>2</v>
      </c>
      <c r="T595" t="s">
        <v>22</v>
      </c>
    </row>
    <row r="596" spans="1:20" x14ac:dyDescent="0.2">
      <c r="A596" t="s">
        <v>38</v>
      </c>
      <c r="B596">
        <v>158</v>
      </c>
      <c r="C596" t="s">
        <v>21</v>
      </c>
      <c r="D596" t="s">
        <v>22</v>
      </c>
      <c r="E596" t="s">
        <v>22</v>
      </c>
      <c r="F596">
        <v>0</v>
      </c>
      <c r="G596">
        <v>222.8</v>
      </c>
      <c r="H596">
        <v>101</v>
      </c>
      <c r="I596">
        <v>37.880000000000003</v>
      </c>
      <c r="J596">
        <v>203</v>
      </c>
      <c r="K596">
        <v>128</v>
      </c>
      <c r="L596">
        <v>17.260000000000002</v>
      </c>
      <c r="M596">
        <v>210.6</v>
      </c>
      <c r="N596">
        <v>106</v>
      </c>
      <c r="O596">
        <v>9.48</v>
      </c>
      <c r="P596">
        <v>6.9</v>
      </c>
      <c r="Q596">
        <v>2</v>
      </c>
      <c r="R596">
        <v>1.86</v>
      </c>
      <c r="S596">
        <v>2</v>
      </c>
      <c r="T596" t="s">
        <v>22</v>
      </c>
    </row>
    <row r="597" spans="1:20" x14ac:dyDescent="0.2">
      <c r="A597" t="s">
        <v>57</v>
      </c>
      <c r="B597">
        <v>168</v>
      </c>
      <c r="C597" t="s">
        <v>21</v>
      </c>
      <c r="D597" t="s">
        <v>22</v>
      </c>
      <c r="E597" t="s">
        <v>23</v>
      </c>
      <c r="F597">
        <v>22</v>
      </c>
      <c r="G597">
        <v>175.9</v>
      </c>
      <c r="H597">
        <v>70</v>
      </c>
      <c r="I597">
        <v>29.9</v>
      </c>
      <c r="J597">
        <v>211.7</v>
      </c>
      <c r="K597">
        <v>105</v>
      </c>
      <c r="L597">
        <v>17.989999999999998</v>
      </c>
      <c r="M597">
        <v>174.5</v>
      </c>
      <c r="N597">
        <v>81</v>
      </c>
      <c r="O597">
        <v>7.85</v>
      </c>
      <c r="P597">
        <v>7.3</v>
      </c>
      <c r="Q597">
        <v>5</v>
      </c>
      <c r="R597">
        <v>1.97</v>
      </c>
      <c r="S597">
        <v>2</v>
      </c>
      <c r="T597" t="s">
        <v>22</v>
      </c>
    </row>
    <row r="598" spans="1:20" x14ac:dyDescent="0.2">
      <c r="A598" t="s">
        <v>31</v>
      </c>
      <c r="B598">
        <v>115</v>
      </c>
      <c r="C598" t="s">
        <v>28</v>
      </c>
      <c r="D598" t="s">
        <v>23</v>
      </c>
      <c r="E598" t="s">
        <v>22</v>
      </c>
      <c r="F598">
        <v>0</v>
      </c>
      <c r="G598">
        <v>249.9</v>
      </c>
      <c r="H598">
        <v>95</v>
      </c>
      <c r="I598">
        <v>42.48</v>
      </c>
      <c r="J598">
        <v>242.5</v>
      </c>
      <c r="K598">
        <v>104</v>
      </c>
      <c r="L598">
        <v>20.61</v>
      </c>
      <c r="M598">
        <v>151.69999999999999</v>
      </c>
      <c r="N598">
        <v>121</v>
      </c>
      <c r="O598">
        <v>6.83</v>
      </c>
      <c r="P598">
        <v>15.3</v>
      </c>
      <c r="Q598">
        <v>6</v>
      </c>
      <c r="R598">
        <v>4.13</v>
      </c>
      <c r="S598">
        <v>1</v>
      </c>
      <c r="T598" t="s">
        <v>23</v>
      </c>
    </row>
    <row r="599" spans="1:20" x14ac:dyDescent="0.2">
      <c r="A599" t="s">
        <v>48</v>
      </c>
      <c r="B599">
        <v>57</v>
      </c>
      <c r="C599" t="s">
        <v>25</v>
      </c>
      <c r="D599" t="s">
        <v>23</v>
      </c>
      <c r="E599" t="s">
        <v>23</v>
      </c>
      <c r="F599">
        <v>30</v>
      </c>
      <c r="G599">
        <v>234.5</v>
      </c>
      <c r="H599">
        <v>130</v>
      </c>
      <c r="I599">
        <v>39.869999999999997</v>
      </c>
      <c r="J599">
        <v>195.2</v>
      </c>
      <c r="K599">
        <v>116</v>
      </c>
      <c r="L599">
        <v>16.59</v>
      </c>
      <c r="M599">
        <v>268.8</v>
      </c>
      <c r="N599">
        <v>94</v>
      </c>
      <c r="O599">
        <v>12.1</v>
      </c>
      <c r="P599">
        <v>11.4</v>
      </c>
      <c r="Q599">
        <v>4</v>
      </c>
      <c r="R599">
        <v>3.08</v>
      </c>
      <c r="S599">
        <v>2</v>
      </c>
      <c r="T599" t="s">
        <v>22</v>
      </c>
    </row>
    <row r="600" spans="1:20" x14ac:dyDescent="0.2">
      <c r="A600" t="s">
        <v>42</v>
      </c>
      <c r="B600">
        <v>67</v>
      </c>
      <c r="C600" t="s">
        <v>21</v>
      </c>
      <c r="D600" t="s">
        <v>22</v>
      </c>
      <c r="E600" t="s">
        <v>22</v>
      </c>
      <c r="F600">
        <v>0</v>
      </c>
      <c r="G600">
        <v>210.7</v>
      </c>
      <c r="H600">
        <v>116</v>
      </c>
      <c r="I600">
        <v>35.82</v>
      </c>
      <c r="J600">
        <v>219.2</v>
      </c>
      <c r="K600">
        <v>86</v>
      </c>
      <c r="L600">
        <v>18.63</v>
      </c>
      <c r="M600">
        <v>179.7</v>
      </c>
      <c r="N600">
        <v>83</v>
      </c>
      <c r="O600">
        <v>8.09</v>
      </c>
      <c r="P600">
        <v>7.2</v>
      </c>
      <c r="Q600">
        <v>6</v>
      </c>
      <c r="R600">
        <v>1.94</v>
      </c>
      <c r="S600">
        <v>1</v>
      </c>
      <c r="T600" t="s">
        <v>22</v>
      </c>
    </row>
    <row r="601" spans="1:20" x14ac:dyDescent="0.2">
      <c r="A601" t="s">
        <v>47</v>
      </c>
      <c r="B601">
        <v>127</v>
      </c>
      <c r="C601" t="s">
        <v>25</v>
      </c>
      <c r="D601" t="s">
        <v>22</v>
      </c>
      <c r="E601" t="s">
        <v>22</v>
      </c>
      <c r="F601">
        <v>0</v>
      </c>
      <c r="G601">
        <v>182.3</v>
      </c>
      <c r="H601">
        <v>124</v>
      </c>
      <c r="I601">
        <v>30.99</v>
      </c>
      <c r="J601">
        <v>169.9</v>
      </c>
      <c r="K601">
        <v>110</v>
      </c>
      <c r="L601">
        <v>14.44</v>
      </c>
      <c r="M601">
        <v>184</v>
      </c>
      <c r="N601">
        <v>116</v>
      </c>
      <c r="O601">
        <v>8.2799999999999994</v>
      </c>
      <c r="P601">
        <v>9.3000000000000007</v>
      </c>
      <c r="Q601">
        <v>3</v>
      </c>
      <c r="R601">
        <v>2.5099999999999998</v>
      </c>
      <c r="S601">
        <v>1</v>
      </c>
      <c r="T601" t="s">
        <v>22</v>
      </c>
    </row>
    <row r="602" spans="1:20" x14ac:dyDescent="0.2">
      <c r="A602" t="s">
        <v>47</v>
      </c>
      <c r="B602">
        <v>78</v>
      </c>
      <c r="C602" t="s">
        <v>28</v>
      </c>
      <c r="D602" t="s">
        <v>22</v>
      </c>
      <c r="E602" t="s">
        <v>22</v>
      </c>
      <c r="F602">
        <v>0</v>
      </c>
      <c r="G602">
        <v>190.3</v>
      </c>
      <c r="H602">
        <v>88</v>
      </c>
      <c r="I602">
        <v>32.35</v>
      </c>
      <c r="J602">
        <v>194.5</v>
      </c>
      <c r="K602">
        <v>89</v>
      </c>
      <c r="L602">
        <v>16.53</v>
      </c>
      <c r="M602">
        <v>256.5</v>
      </c>
      <c r="N602">
        <v>109</v>
      </c>
      <c r="O602">
        <v>11.54</v>
      </c>
      <c r="P602">
        <v>11.7</v>
      </c>
      <c r="Q602">
        <v>5</v>
      </c>
      <c r="R602">
        <v>3.16</v>
      </c>
      <c r="S602">
        <v>2</v>
      </c>
      <c r="T602" t="s">
        <v>22</v>
      </c>
    </row>
    <row r="603" spans="1:20" x14ac:dyDescent="0.2">
      <c r="A603" t="s">
        <v>74</v>
      </c>
      <c r="B603">
        <v>100</v>
      </c>
      <c r="C603" t="s">
        <v>21</v>
      </c>
      <c r="D603" t="s">
        <v>22</v>
      </c>
      <c r="E603" t="s">
        <v>23</v>
      </c>
      <c r="F603">
        <v>38</v>
      </c>
      <c r="G603">
        <v>177.1</v>
      </c>
      <c r="H603">
        <v>88</v>
      </c>
      <c r="I603">
        <v>30.11</v>
      </c>
      <c r="J603">
        <v>163.69999999999999</v>
      </c>
      <c r="K603">
        <v>108</v>
      </c>
      <c r="L603">
        <v>13.91</v>
      </c>
      <c r="M603">
        <v>242.7</v>
      </c>
      <c r="N603">
        <v>72</v>
      </c>
      <c r="O603">
        <v>10.92</v>
      </c>
      <c r="P603">
        <v>7.4</v>
      </c>
      <c r="Q603">
        <v>2</v>
      </c>
      <c r="R603">
        <v>2</v>
      </c>
      <c r="S603">
        <v>0</v>
      </c>
      <c r="T603" t="s">
        <v>22</v>
      </c>
    </row>
    <row r="604" spans="1:20" x14ac:dyDescent="0.2">
      <c r="A604" t="s">
        <v>55</v>
      </c>
      <c r="B604">
        <v>103</v>
      </c>
      <c r="C604" t="s">
        <v>28</v>
      </c>
      <c r="D604" t="s">
        <v>22</v>
      </c>
      <c r="E604" t="s">
        <v>23</v>
      </c>
      <c r="F604">
        <v>36</v>
      </c>
      <c r="G604">
        <v>87.2</v>
      </c>
      <c r="H604">
        <v>92</v>
      </c>
      <c r="I604">
        <v>14.82</v>
      </c>
      <c r="J604">
        <v>169.3</v>
      </c>
      <c r="K604">
        <v>110</v>
      </c>
      <c r="L604">
        <v>14.39</v>
      </c>
      <c r="M604">
        <v>166.7</v>
      </c>
      <c r="N604">
        <v>80</v>
      </c>
      <c r="O604">
        <v>7.5</v>
      </c>
      <c r="P604">
        <v>10.9</v>
      </c>
      <c r="Q604">
        <v>5</v>
      </c>
      <c r="R604">
        <v>2.94</v>
      </c>
      <c r="S604">
        <v>6</v>
      </c>
      <c r="T604" t="s">
        <v>23</v>
      </c>
    </row>
    <row r="605" spans="1:20" x14ac:dyDescent="0.2">
      <c r="A605" t="s">
        <v>65</v>
      </c>
      <c r="B605">
        <v>113</v>
      </c>
      <c r="C605" t="s">
        <v>21</v>
      </c>
      <c r="D605" t="s">
        <v>22</v>
      </c>
      <c r="E605" t="s">
        <v>22</v>
      </c>
      <c r="F605">
        <v>0</v>
      </c>
      <c r="G605">
        <v>215.6</v>
      </c>
      <c r="H605">
        <v>96</v>
      </c>
      <c r="I605">
        <v>36.65</v>
      </c>
      <c r="J605">
        <v>193.4</v>
      </c>
      <c r="K605">
        <v>127</v>
      </c>
      <c r="L605">
        <v>16.440000000000001</v>
      </c>
      <c r="M605">
        <v>105.4</v>
      </c>
      <c r="N605">
        <v>115</v>
      </c>
      <c r="O605">
        <v>4.74</v>
      </c>
      <c r="P605">
        <v>13.5</v>
      </c>
      <c r="Q605">
        <v>3</v>
      </c>
      <c r="R605">
        <v>3.65</v>
      </c>
      <c r="S605">
        <v>1</v>
      </c>
      <c r="T605" t="s">
        <v>22</v>
      </c>
    </row>
    <row r="606" spans="1:20" x14ac:dyDescent="0.2">
      <c r="A606" t="s">
        <v>52</v>
      </c>
      <c r="B606">
        <v>129</v>
      </c>
      <c r="C606" t="s">
        <v>28</v>
      </c>
      <c r="D606" t="s">
        <v>22</v>
      </c>
      <c r="E606" t="s">
        <v>23</v>
      </c>
      <c r="F606">
        <v>36</v>
      </c>
      <c r="G606">
        <v>192.8</v>
      </c>
      <c r="H606">
        <v>103</v>
      </c>
      <c r="I606">
        <v>32.78</v>
      </c>
      <c r="J606">
        <v>177</v>
      </c>
      <c r="K606">
        <v>83</v>
      </c>
      <c r="L606">
        <v>15.05</v>
      </c>
      <c r="M606">
        <v>216.5</v>
      </c>
      <c r="N606">
        <v>118</v>
      </c>
      <c r="O606">
        <v>9.74</v>
      </c>
      <c r="P606">
        <v>16.399999999999999</v>
      </c>
      <c r="Q606">
        <v>5</v>
      </c>
      <c r="R606">
        <v>4.43</v>
      </c>
      <c r="S606">
        <v>1</v>
      </c>
      <c r="T606" t="s">
        <v>22</v>
      </c>
    </row>
    <row r="607" spans="1:20" x14ac:dyDescent="0.2">
      <c r="A607" t="s">
        <v>71</v>
      </c>
      <c r="B607">
        <v>57</v>
      </c>
      <c r="C607" t="s">
        <v>28</v>
      </c>
      <c r="D607" t="s">
        <v>22</v>
      </c>
      <c r="E607" t="s">
        <v>22</v>
      </c>
      <c r="F607">
        <v>0</v>
      </c>
      <c r="G607">
        <v>149.30000000000001</v>
      </c>
      <c r="H607">
        <v>100</v>
      </c>
      <c r="I607">
        <v>25.38</v>
      </c>
      <c r="J607">
        <v>200.2</v>
      </c>
      <c r="K607">
        <v>110</v>
      </c>
      <c r="L607">
        <v>17.02</v>
      </c>
      <c r="M607">
        <v>231.7</v>
      </c>
      <c r="N607">
        <v>101</v>
      </c>
      <c r="O607">
        <v>10.43</v>
      </c>
      <c r="P607">
        <v>11.9</v>
      </c>
      <c r="Q607">
        <v>3</v>
      </c>
      <c r="R607">
        <v>3.21</v>
      </c>
      <c r="S607">
        <v>2</v>
      </c>
      <c r="T607" t="s">
        <v>22</v>
      </c>
    </row>
    <row r="608" spans="1:20" x14ac:dyDescent="0.2">
      <c r="A608" t="s">
        <v>31</v>
      </c>
      <c r="B608">
        <v>82</v>
      </c>
      <c r="C608" t="s">
        <v>25</v>
      </c>
      <c r="D608" t="s">
        <v>22</v>
      </c>
      <c r="E608" t="s">
        <v>22</v>
      </c>
      <c r="F608">
        <v>0</v>
      </c>
      <c r="G608">
        <v>143.69999999999999</v>
      </c>
      <c r="H608">
        <v>116</v>
      </c>
      <c r="I608">
        <v>24.43</v>
      </c>
      <c r="J608">
        <v>170.7</v>
      </c>
      <c r="K608">
        <v>99</v>
      </c>
      <c r="L608">
        <v>14.51</v>
      </c>
      <c r="M608">
        <v>287.7</v>
      </c>
      <c r="N608">
        <v>95</v>
      </c>
      <c r="O608">
        <v>12.95</v>
      </c>
      <c r="P608">
        <v>7.8</v>
      </c>
      <c r="Q608">
        <v>5</v>
      </c>
      <c r="R608">
        <v>2.11</v>
      </c>
      <c r="S608">
        <v>1</v>
      </c>
      <c r="T608" t="s">
        <v>22</v>
      </c>
    </row>
    <row r="609" spans="1:20" x14ac:dyDescent="0.2">
      <c r="A609" t="s">
        <v>24</v>
      </c>
      <c r="B609">
        <v>64</v>
      </c>
      <c r="C609" t="s">
        <v>21</v>
      </c>
      <c r="D609" t="s">
        <v>22</v>
      </c>
      <c r="E609" t="s">
        <v>22</v>
      </c>
      <c r="F609">
        <v>0</v>
      </c>
      <c r="G609">
        <v>224.8</v>
      </c>
      <c r="H609">
        <v>111</v>
      </c>
      <c r="I609">
        <v>38.22</v>
      </c>
      <c r="J609">
        <v>190</v>
      </c>
      <c r="K609">
        <v>101</v>
      </c>
      <c r="L609">
        <v>16.149999999999999</v>
      </c>
      <c r="M609">
        <v>221.4</v>
      </c>
      <c r="N609">
        <v>110</v>
      </c>
      <c r="O609">
        <v>9.9600000000000009</v>
      </c>
      <c r="P609">
        <v>9.1999999999999993</v>
      </c>
      <c r="Q609">
        <v>2</v>
      </c>
      <c r="R609">
        <v>2.48</v>
      </c>
      <c r="S609">
        <v>1</v>
      </c>
      <c r="T609" t="s">
        <v>22</v>
      </c>
    </row>
    <row r="610" spans="1:20" x14ac:dyDescent="0.2">
      <c r="A610" t="s">
        <v>67</v>
      </c>
      <c r="B610">
        <v>86</v>
      </c>
      <c r="C610" t="s">
        <v>28</v>
      </c>
      <c r="D610" t="s">
        <v>22</v>
      </c>
      <c r="E610" t="s">
        <v>23</v>
      </c>
      <c r="F610">
        <v>39</v>
      </c>
      <c r="G610">
        <v>261.2</v>
      </c>
      <c r="H610">
        <v>122</v>
      </c>
      <c r="I610">
        <v>44.4</v>
      </c>
      <c r="J610">
        <v>214.2</v>
      </c>
      <c r="K610">
        <v>101</v>
      </c>
      <c r="L610">
        <v>18.21</v>
      </c>
      <c r="M610">
        <v>154.9</v>
      </c>
      <c r="N610">
        <v>101</v>
      </c>
      <c r="O610">
        <v>6.97</v>
      </c>
      <c r="P610">
        <v>12.7</v>
      </c>
      <c r="Q610">
        <v>5</v>
      </c>
      <c r="R610">
        <v>3.43</v>
      </c>
      <c r="S610">
        <v>2</v>
      </c>
      <c r="T610" t="s">
        <v>22</v>
      </c>
    </row>
    <row r="611" spans="1:20" x14ac:dyDescent="0.2">
      <c r="A611" t="s">
        <v>66</v>
      </c>
      <c r="B611">
        <v>151</v>
      </c>
      <c r="C611" t="s">
        <v>21</v>
      </c>
      <c r="D611" t="s">
        <v>22</v>
      </c>
      <c r="E611" t="s">
        <v>23</v>
      </c>
      <c r="F611">
        <v>26</v>
      </c>
      <c r="G611">
        <v>196.5</v>
      </c>
      <c r="H611">
        <v>98</v>
      </c>
      <c r="I611">
        <v>33.409999999999997</v>
      </c>
      <c r="J611">
        <v>175.8</v>
      </c>
      <c r="K611">
        <v>111</v>
      </c>
      <c r="L611">
        <v>14.94</v>
      </c>
      <c r="M611">
        <v>221.8</v>
      </c>
      <c r="N611">
        <v>124</v>
      </c>
      <c r="O611">
        <v>9.98</v>
      </c>
      <c r="P611">
        <v>13.4</v>
      </c>
      <c r="Q611">
        <v>5</v>
      </c>
      <c r="R611">
        <v>3.62</v>
      </c>
      <c r="S611">
        <v>0</v>
      </c>
      <c r="T611" t="s">
        <v>22</v>
      </c>
    </row>
    <row r="612" spans="1:20" x14ac:dyDescent="0.2">
      <c r="A612" t="s">
        <v>44</v>
      </c>
      <c r="B612">
        <v>94</v>
      </c>
      <c r="C612" t="s">
        <v>28</v>
      </c>
      <c r="D612" t="s">
        <v>22</v>
      </c>
      <c r="E612" t="s">
        <v>22</v>
      </c>
      <c r="F612">
        <v>0</v>
      </c>
      <c r="G612">
        <v>271.2</v>
      </c>
      <c r="H612">
        <v>105</v>
      </c>
      <c r="I612">
        <v>46.1</v>
      </c>
      <c r="J612">
        <v>202.6</v>
      </c>
      <c r="K612">
        <v>105</v>
      </c>
      <c r="L612">
        <v>17.22</v>
      </c>
      <c r="M612">
        <v>221.6</v>
      </c>
      <c r="N612">
        <v>51</v>
      </c>
      <c r="O612">
        <v>9.9700000000000006</v>
      </c>
      <c r="P612">
        <v>11.5</v>
      </c>
      <c r="Q612">
        <v>3</v>
      </c>
      <c r="R612">
        <v>3.11</v>
      </c>
      <c r="S612">
        <v>3</v>
      </c>
      <c r="T612" t="s">
        <v>23</v>
      </c>
    </row>
    <row r="613" spans="1:20" x14ac:dyDescent="0.2">
      <c r="A613" t="s">
        <v>44</v>
      </c>
      <c r="B613">
        <v>90</v>
      </c>
      <c r="C613" t="s">
        <v>21</v>
      </c>
      <c r="D613" t="s">
        <v>22</v>
      </c>
      <c r="E613" t="s">
        <v>22</v>
      </c>
      <c r="F613">
        <v>0</v>
      </c>
      <c r="G613">
        <v>207.2</v>
      </c>
      <c r="H613">
        <v>121</v>
      </c>
      <c r="I613">
        <v>35.22</v>
      </c>
      <c r="J613">
        <v>292.5</v>
      </c>
      <c r="K613">
        <v>104</v>
      </c>
      <c r="L613">
        <v>24.86</v>
      </c>
      <c r="M613">
        <v>226.3</v>
      </c>
      <c r="N613">
        <v>103</v>
      </c>
      <c r="O613">
        <v>10.18</v>
      </c>
      <c r="P613">
        <v>8</v>
      </c>
      <c r="Q613">
        <v>1</v>
      </c>
      <c r="R613">
        <v>2.16</v>
      </c>
      <c r="S613">
        <v>2</v>
      </c>
      <c r="T613" t="s">
        <v>22</v>
      </c>
    </row>
    <row r="614" spans="1:20" x14ac:dyDescent="0.2">
      <c r="A614" t="s">
        <v>32</v>
      </c>
      <c r="B614">
        <v>48</v>
      </c>
      <c r="C614" t="s">
        <v>28</v>
      </c>
      <c r="D614" t="s">
        <v>22</v>
      </c>
      <c r="E614" t="s">
        <v>22</v>
      </c>
      <c r="F614">
        <v>0</v>
      </c>
      <c r="G614">
        <v>300.39999999999998</v>
      </c>
      <c r="H614">
        <v>94</v>
      </c>
      <c r="I614">
        <v>51.07</v>
      </c>
      <c r="J614">
        <v>133.19999999999999</v>
      </c>
      <c r="K614">
        <v>103</v>
      </c>
      <c r="L614">
        <v>11.32</v>
      </c>
      <c r="M614">
        <v>197.4</v>
      </c>
      <c r="N614">
        <v>94</v>
      </c>
      <c r="O614">
        <v>8.8800000000000008</v>
      </c>
      <c r="P614">
        <v>7.2</v>
      </c>
      <c r="Q614">
        <v>5</v>
      </c>
      <c r="R614">
        <v>1.94</v>
      </c>
      <c r="S614">
        <v>2</v>
      </c>
      <c r="T614" t="s">
        <v>22</v>
      </c>
    </row>
    <row r="615" spans="1:20" x14ac:dyDescent="0.2">
      <c r="A615" t="s">
        <v>24</v>
      </c>
      <c r="B615">
        <v>93</v>
      </c>
      <c r="C615" t="s">
        <v>21</v>
      </c>
      <c r="D615" t="s">
        <v>23</v>
      </c>
      <c r="E615" t="s">
        <v>23</v>
      </c>
      <c r="F615">
        <v>20</v>
      </c>
      <c r="G615">
        <v>187.5</v>
      </c>
      <c r="H615">
        <v>110</v>
      </c>
      <c r="I615">
        <v>31.88</v>
      </c>
      <c r="J615">
        <v>169.8</v>
      </c>
      <c r="K615">
        <v>94</v>
      </c>
      <c r="L615">
        <v>14.43</v>
      </c>
      <c r="M615">
        <v>175.3</v>
      </c>
      <c r="N615">
        <v>127</v>
      </c>
      <c r="O615">
        <v>7.89</v>
      </c>
      <c r="P615">
        <v>12.1</v>
      </c>
      <c r="Q615">
        <v>4</v>
      </c>
      <c r="R615">
        <v>3.27</v>
      </c>
      <c r="S615">
        <v>1</v>
      </c>
      <c r="T615" t="s">
        <v>22</v>
      </c>
    </row>
    <row r="616" spans="1:20" x14ac:dyDescent="0.2">
      <c r="A616" t="s">
        <v>63</v>
      </c>
      <c r="B616">
        <v>169</v>
      </c>
      <c r="C616" t="s">
        <v>21</v>
      </c>
      <c r="D616" t="s">
        <v>23</v>
      </c>
      <c r="E616" t="s">
        <v>22</v>
      </c>
      <c r="F616">
        <v>0</v>
      </c>
      <c r="G616">
        <v>57.1</v>
      </c>
      <c r="H616">
        <v>98</v>
      </c>
      <c r="I616">
        <v>9.7100000000000009</v>
      </c>
      <c r="J616">
        <v>199.7</v>
      </c>
      <c r="K616">
        <v>78</v>
      </c>
      <c r="L616">
        <v>16.97</v>
      </c>
      <c r="M616">
        <v>274.7</v>
      </c>
      <c r="N616">
        <v>103</v>
      </c>
      <c r="O616">
        <v>12.36</v>
      </c>
      <c r="P616">
        <v>6.5</v>
      </c>
      <c r="Q616">
        <v>6</v>
      </c>
      <c r="R616">
        <v>1.76</v>
      </c>
      <c r="S616">
        <v>3</v>
      </c>
      <c r="T616" t="s">
        <v>22</v>
      </c>
    </row>
    <row r="617" spans="1:20" x14ac:dyDescent="0.2">
      <c r="A617" t="s">
        <v>65</v>
      </c>
      <c r="B617">
        <v>91</v>
      </c>
      <c r="C617" t="s">
        <v>21</v>
      </c>
      <c r="D617" t="s">
        <v>23</v>
      </c>
      <c r="E617" t="s">
        <v>22</v>
      </c>
      <c r="F617">
        <v>0</v>
      </c>
      <c r="G617">
        <v>145</v>
      </c>
      <c r="H617">
        <v>89</v>
      </c>
      <c r="I617">
        <v>24.65</v>
      </c>
      <c r="J617">
        <v>175.8</v>
      </c>
      <c r="K617">
        <v>102</v>
      </c>
      <c r="L617">
        <v>14.94</v>
      </c>
      <c r="M617">
        <v>223.7</v>
      </c>
      <c r="N617">
        <v>151</v>
      </c>
      <c r="O617">
        <v>10.07</v>
      </c>
      <c r="P617">
        <v>16.7</v>
      </c>
      <c r="Q617">
        <v>3</v>
      </c>
      <c r="R617">
        <v>4.51</v>
      </c>
      <c r="S617">
        <v>2</v>
      </c>
      <c r="T617" t="s">
        <v>23</v>
      </c>
    </row>
    <row r="618" spans="1:20" x14ac:dyDescent="0.2">
      <c r="A618" t="s">
        <v>53</v>
      </c>
      <c r="B618">
        <v>101</v>
      </c>
      <c r="C618" t="s">
        <v>28</v>
      </c>
      <c r="D618" t="s">
        <v>22</v>
      </c>
      <c r="E618" t="s">
        <v>22</v>
      </c>
      <c r="F618">
        <v>0</v>
      </c>
      <c r="G618">
        <v>190.7</v>
      </c>
      <c r="H618">
        <v>72</v>
      </c>
      <c r="I618">
        <v>32.42</v>
      </c>
      <c r="J618">
        <v>208.6</v>
      </c>
      <c r="K618">
        <v>103</v>
      </c>
      <c r="L618">
        <v>17.73</v>
      </c>
      <c r="M618">
        <v>203.8</v>
      </c>
      <c r="N618">
        <v>111</v>
      </c>
      <c r="O618">
        <v>9.17</v>
      </c>
      <c r="P618">
        <v>8.8000000000000007</v>
      </c>
      <c r="Q618">
        <v>8</v>
      </c>
      <c r="R618">
        <v>2.38</v>
      </c>
      <c r="S618">
        <v>1</v>
      </c>
      <c r="T618" t="s">
        <v>22</v>
      </c>
    </row>
    <row r="619" spans="1:20" x14ac:dyDescent="0.2">
      <c r="A619" t="s">
        <v>55</v>
      </c>
      <c r="B619">
        <v>67</v>
      </c>
      <c r="C619" t="s">
        <v>28</v>
      </c>
      <c r="D619" t="s">
        <v>22</v>
      </c>
      <c r="E619" t="s">
        <v>23</v>
      </c>
      <c r="F619">
        <v>20</v>
      </c>
      <c r="G619">
        <v>230.6</v>
      </c>
      <c r="H619">
        <v>40</v>
      </c>
      <c r="I619">
        <v>39.200000000000003</v>
      </c>
      <c r="J619">
        <v>189.1</v>
      </c>
      <c r="K619">
        <v>58</v>
      </c>
      <c r="L619">
        <v>16.07</v>
      </c>
      <c r="M619">
        <v>162.19999999999999</v>
      </c>
      <c r="N619">
        <v>115</v>
      </c>
      <c r="O619">
        <v>7.3</v>
      </c>
      <c r="P619">
        <v>9.4</v>
      </c>
      <c r="Q619">
        <v>2</v>
      </c>
      <c r="R619">
        <v>2.54</v>
      </c>
      <c r="S619">
        <v>1</v>
      </c>
      <c r="T619" t="s">
        <v>22</v>
      </c>
    </row>
    <row r="620" spans="1:20" x14ac:dyDescent="0.2">
      <c r="A620" t="s">
        <v>69</v>
      </c>
      <c r="B620">
        <v>66</v>
      </c>
      <c r="C620" t="s">
        <v>21</v>
      </c>
      <c r="D620" t="s">
        <v>22</v>
      </c>
      <c r="E620" t="s">
        <v>22</v>
      </c>
      <c r="F620">
        <v>0</v>
      </c>
      <c r="G620">
        <v>34</v>
      </c>
      <c r="H620">
        <v>133</v>
      </c>
      <c r="I620">
        <v>5.78</v>
      </c>
      <c r="J620">
        <v>278.60000000000002</v>
      </c>
      <c r="K620">
        <v>61</v>
      </c>
      <c r="L620">
        <v>23.68</v>
      </c>
      <c r="M620">
        <v>129.6</v>
      </c>
      <c r="N620">
        <v>120</v>
      </c>
      <c r="O620">
        <v>5.83</v>
      </c>
      <c r="P620">
        <v>11.5</v>
      </c>
      <c r="Q620">
        <v>3</v>
      </c>
      <c r="R620">
        <v>3.11</v>
      </c>
      <c r="S620">
        <v>0</v>
      </c>
      <c r="T620" t="s">
        <v>22</v>
      </c>
    </row>
    <row r="621" spans="1:20" x14ac:dyDescent="0.2">
      <c r="A621" t="s">
        <v>40</v>
      </c>
      <c r="B621">
        <v>116</v>
      </c>
      <c r="C621" t="s">
        <v>21</v>
      </c>
      <c r="D621" t="s">
        <v>22</v>
      </c>
      <c r="E621" t="s">
        <v>23</v>
      </c>
      <c r="F621">
        <v>17</v>
      </c>
      <c r="G621">
        <v>193.4</v>
      </c>
      <c r="H621">
        <v>112</v>
      </c>
      <c r="I621">
        <v>32.880000000000003</v>
      </c>
      <c r="J621">
        <v>240.6</v>
      </c>
      <c r="K621">
        <v>131</v>
      </c>
      <c r="L621">
        <v>20.45</v>
      </c>
      <c r="M621">
        <v>248.1</v>
      </c>
      <c r="N621">
        <v>98</v>
      </c>
      <c r="O621">
        <v>11.16</v>
      </c>
      <c r="P621">
        <v>11.4</v>
      </c>
      <c r="Q621">
        <v>3</v>
      </c>
      <c r="R621">
        <v>3.08</v>
      </c>
      <c r="S621">
        <v>5</v>
      </c>
      <c r="T621" t="s">
        <v>22</v>
      </c>
    </row>
    <row r="622" spans="1:20" x14ac:dyDescent="0.2">
      <c r="A622" t="s">
        <v>30</v>
      </c>
      <c r="B622">
        <v>158</v>
      </c>
      <c r="C622" t="s">
        <v>25</v>
      </c>
      <c r="D622" t="s">
        <v>22</v>
      </c>
      <c r="E622" t="s">
        <v>22</v>
      </c>
      <c r="F622">
        <v>0</v>
      </c>
      <c r="G622">
        <v>202</v>
      </c>
      <c r="H622">
        <v>126</v>
      </c>
      <c r="I622">
        <v>34.340000000000003</v>
      </c>
      <c r="J622">
        <v>163.5</v>
      </c>
      <c r="K622">
        <v>86</v>
      </c>
      <c r="L622">
        <v>13.9</v>
      </c>
      <c r="M622">
        <v>195.4</v>
      </c>
      <c r="N622">
        <v>84</v>
      </c>
      <c r="O622">
        <v>8.7899999999999991</v>
      </c>
      <c r="P622">
        <v>10.4</v>
      </c>
      <c r="Q622">
        <v>6</v>
      </c>
      <c r="R622">
        <v>2.81</v>
      </c>
      <c r="S622">
        <v>1</v>
      </c>
      <c r="T622" t="s">
        <v>22</v>
      </c>
    </row>
    <row r="623" spans="1:20" x14ac:dyDescent="0.2">
      <c r="A623" t="s">
        <v>59</v>
      </c>
      <c r="B623">
        <v>119</v>
      </c>
      <c r="C623" t="s">
        <v>21</v>
      </c>
      <c r="D623" t="s">
        <v>22</v>
      </c>
      <c r="E623" t="s">
        <v>23</v>
      </c>
      <c r="F623">
        <v>26</v>
      </c>
      <c r="G623">
        <v>161.30000000000001</v>
      </c>
      <c r="H623">
        <v>97</v>
      </c>
      <c r="I623">
        <v>27.42</v>
      </c>
      <c r="J623">
        <v>250.3</v>
      </c>
      <c r="K623">
        <v>110</v>
      </c>
      <c r="L623">
        <v>21.28</v>
      </c>
      <c r="M623">
        <v>142.4</v>
      </c>
      <c r="N623">
        <v>92</v>
      </c>
      <c r="O623">
        <v>6.41</v>
      </c>
      <c r="P623">
        <v>6.6</v>
      </c>
      <c r="Q623">
        <v>8</v>
      </c>
      <c r="R623">
        <v>1.78</v>
      </c>
      <c r="S623">
        <v>1</v>
      </c>
      <c r="T623" t="s">
        <v>22</v>
      </c>
    </row>
    <row r="624" spans="1:20" x14ac:dyDescent="0.2">
      <c r="A624" t="s">
        <v>53</v>
      </c>
      <c r="B624">
        <v>120</v>
      </c>
      <c r="C624" t="s">
        <v>21</v>
      </c>
      <c r="D624" t="s">
        <v>22</v>
      </c>
      <c r="E624" t="s">
        <v>22</v>
      </c>
      <c r="F624">
        <v>0</v>
      </c>
      <c r="G624">
        <v>150.6</v>
      </c>
      <c r="H624">
        <v>85</v>
      </c>
      <c r="I624">
        <v>25.6</v>
      </c>
      <c r="J624">
        <v>119</v>
      </c>
      <c r="K624">
        <v>128</v>
      </c>
      <c r="L624">
        <v>10.119999999999999</v>
      </c>
      <c r="M624">
        <v>232.9</v>
      </c>
      <c r="N624">
        <v>123</v>
      </c>
      <c r="O624">
        <v>10.48</v>
      </c>
      <c r="P624">
        <v>6.4</v>
      </c>
      <c r="Q624">
        <v>2</v>
      </c>
      <c r="R624">
        <v>1.73</v>
      </c>
      <c r="S624">
        <v>1</v>
      </c>
      <c r="T624" t="s">
        <v>22</v>
      </c>
    </row>
    <row r="625" spans="1:20" x14ac:dyDescent="0.2">
      <c r="A625" t="s">
        <v>65</v>
      </c>
      <c r="B625">
        <v>155</v>
      </c>
      <c r="C625" t="s">
        <v>28</v>
      </c>
      <c r="D625" t="s">
        <v>22</v>
      </c>
      <c r="E625" t="s">
        <v>22</v>
      </c>
      <c r="F625">
        <v>0</v>
      </c>
      <c r="G625">
        <v>184.6</v>
      </c>
      <c r="H625">
        <v>102</v>
      </c>
      <c r="I625">
        <v>31.38</v>
      </c>
      <c r="J625">
        <v>196</v>
      </c>
      <c r="K625">
        <v>117</v>
      </c>
      <c r="L625">
        <v>16.66</v>
      </c>
      <c r="M625">
        <v>226.5</v>
      </c>
      <c r="N625">
        <v>122</v>
      </c>
      <c r="O625">
        <v>10.19</v>
      </c>
      <c r="P625">
        <v>7.8</v>
      </c>
      <c r="Q625">
        <v>1</v>
      </c>
      <c r="R625">
        <v>2.11</v>
      </c>
      <c r="S625">
        <v>1</v>
      </c>
      <c r="T625" t="s">
        <v>22</v>
      </c>
    </row>
    <row r="626" spans="1:20" x14ac:dyDescent="0.2">
      <c r="A626" t="s">
        <v>30</v>
      </c>
      <c r="B626">
        <v>106</v>
      </c>
      <c r="C626" t="s">
        <v>25</v>
      </c>
      <c r="D626" t="s">
        <v>22</v>
      </c>
      <c r="E626" t="s">
        <v>22</v>
      </c>
      <c r="F626">
        <v>0</v>
      </c>
      <c r="G626">
        <v>220.7</v>
      </c>
      <c r="H626">
        <v>120</v>
      </c>
      <c r="I626">
        <v>37.520000000000003</v>
      </c>
      <c r="J626">
        <v>270.2</v>
      </c>
      <c r="K626">
        <v>95</v>
      </c>
      <c r="L626">
        <v>22.97</v>
      </c>
      <c r="M626">
        <v>121.6</v>
      </c>
      <c r="N626">
        <v>113</v>
      </c>
      <c r="O626">
        <v>5.47</v>
      </c>
      <c r="P626">
        <v>8.6999999999999993</v>
      </c>
      <c r="Q626">
        <v>5</v>
      </c>
      <c r="R626">
        <v>2.35</v>
      </c>
      <c r="S626">
        <v>1</v>
      </c>
      <c r="T626" t="s">
        <v>22</v>
      </c>
    </row>
    <row r="627" spans="1:20" x14ac:dyDescent="0.2">
      <c r="A627" t="s">
        <v>68</v>
      </c>
      <c r="B627">
        <v>146</v>
      </c>
      <c r="C627" t="s">
        <v>21</v>
      </c>
      <c r="D627" t="s">
        <v>22</v>
      </c>
      <c r="E627" t="s">
        <v>23</v>
      </c>
      <c r="F627">
        <v>32</v>
      </c>
      <c r="G627">
        <v>154</v>
      </c>
      <c r="H627">
        <v>80</v>
      </c>
      <c r="I627">
        <v>26.18</v>
      </c>
      <c r="J627">
        <v>185.5</v>
      </c>
      <c r="K627">
        <v>91</v>
      </c>
      <c r="L627">
        <v>15.77</v>
      </c>
      <c r="M627">
        <v>148.19999999999999</v>
      </c>
      <c r="N627">
        <v>107</v>
      </c>
      <c r="O627">
        <v>6.67</v>
      </c>
      <c r="P627">
        <v>8.1999999999999993</v>
      </c>
      <c r="Q627">
        <v>4</v>
      </c>
      <c r="R627">
        <v>2.21</v>
      </c>
      <c r="S627">
        <v>3</v>
      </c>
      <c r="T627" t="s">
        <v>22</v>
      </c>
    </row>
    <row r="628" spans="1:20" x14ac:dyDescent="0.2">
      <c r="A628" t="s">
        <v>29</v>
      </c>
      <c r="B628">
        <v>101</v>
      </c>
      <c r="C628" t="s">
        <v>21</v>
      </c>
      <c r="D628" t="s">
        <v>22</v>
      </c>
      <c r="E628" t="s">
        <v>23</v>
      </c>
      <c r="F628">
        <v>29</v>
      </c>
      <c r="G628">
        <v>121.1</v>
      </c>
      <c r="H628">
        <v>116</v>
      </c>
      <c r="I628">
        <v>20.59</v>
      </c>
      <c r="J628">
        <v>186.4</v>
      </c>
      <c r="K628">
        <v>100</v>
      </c>
      <c r="L628">
        <v>15.84</v>
      </c>
      <c r="M628">
        <v>241.7</v>
      </c>
      <c r="N628">
        <v>75</v>
      </c>
      <c r="O628">
        <v>10.88</v>
      </c>
      <c r="P628">
        <v>10.1</v>
      </c>
      <c r="Q628">
        <v>6</v>
      </c>
      <c r="R628">
        <v>2.73</v>
      </c>
      <c r="S628">
        <v>0</v>
      </c>
      <c r="T628" t="s">
        <v>22</v>
      </c>
    </row>
    <row r="629" spans="1:20" x14ac:dyDescent="0.2">
      <c r="A629" t="s">
        <v>41</v>
      </c>
      <c r="B629">
        <v>22</v>
      </c>
      <c r="C629" t="s">
        <v>28</v>
      </c>
      <c r="D629" t="s">
        <v>22</v>
      </c>
      <c r="E629" t="s">
        <v>23</v>
      </c>
      <c r="F629">
        <v>23</v>
      </c>
      <c r="G629">
        <v>182.1</v>
      </c>
      <c r="H629">
        <v>94</v>
      </c>
      <c r="I629">
        <v>30.96</v>
      </c>
      <c r="J629">
        <v>164.6</v>
      </c>
      <c r="K629">
        <v>59</v>
      </c>
      <c r="L629">
        <v>13.99</v>
      </c>
      <c r="M629">
        <v>128.80000000000001</v>
      </c>
      <c r="N629">
        <v>102</v>
      </c>
      <c r="O629">
        <v>5.8</v>
      </c>
      <c r="P629">
        <v>12.7</v>
      </c>
      <c r="Q629">
        <v>4</v>
      </c>
      <c r="R629">
        <v>3.43</v>
      </c>
      <c r="S629">
        <v>3</v>
      </c>
      <c r="T629" t="s">
        <v>22</v>
      </c>
    </row>
    <row r="630" spans="1:20" x14ac:dyDescent="0.2">
      <c r="A630" t="s">
        <v>39</v>
      </c>
      <c r="B630">
        <v>90</v>
      </c>
      <c r="C630" t="s">
        <v>21</v>
      </c>
      <c r="D630" t="s">
        <v>22</v>
      </c>
      <c r="E630" t="s">
        <v>22</v>
      </c>
      <c r="F630">
        <v>0</v>
      </c>
      <c r="G630">
        <v>109.6</v>
      </c>
      <c r="H630">
        <v>88</v>
      </c>
      <c r="I630">
        <v>18.63</v>
      </c>
      <c r="J630">
        <v>137.6</v>
      </c>
      <c r="K630">
        <v>108</v>
      </c>
      <c r="L630">
        <v>11.7</v>
      </c>
      <c r="M630">
        <v>159.69999999999999</v>
      </c>
      <c r="N630">
        <v>121</v>
      </c>
      <c r="O630">
        <v>7.19</v>
      </c>
      <c r="P630">
        <v>11</v>
      </c>
      <c r="Q630">
        <v>5</v>
      </c>
      <c r="R630">
        <v>2.97</v>
      </c>
      <c r="S630">
        <v>2</v>
      </c>
      <c r="T630" t="s">
        <v>22</v>
      </c>
    </row>
    <row r="631" spans="1:20" x14ac:dyDescent="0.2">
      <c r="A631" t="s">
        <v>36</v>
      </c>
      <c r="B631">
        <v>41</v>
      </c>
      <c r="C631" t="s">
        <v>21</v>
      </c>
      <c r="D631" t="s">
        <v>22</v>
      </c>
      <c r="E631" t="s">
        <v>22</v>
      </c>
      <c r="F631">
        <v>0</v>
      </c>
      <c r="G631">
        <v>209.9</v>
      </c>
      <c r="H631">
        <v>105</v>
      </c>
      <c r="I631">
        <v>35.68</v>
      </c>
      <c r="J631">
        <v>121.9</v>
      </c>
      <c r="K631">
        <v>105</v>
      </c>
      <c r="L631">
        <v>10.36</v>
      </c>
      <c r="M631">
        <v>253.7</v>
      </c>
      <c r="N631">
        <v>104</v>
      </c>
      <c r="O631">
        <v>11.42</v>
      </c>
      <c r="P631">
        <v>9.6</v>
      </c>
      <c r="Q631">
        <v>4</v>
      </c>
      <c r="R631">
        <v>2.59</v>
      </c>
      <c r="S631">
        <v>1</v>
      </c>
      <c r="T631" t="s">
        <v>22</v>
      </c>
    </row>
    <row r="632" spans="1:20" x14ac:dyDescent="0.2">
      <c r="A632" t="s">
        <v>44</v>
      </c>
      <c r="B632">
        <v>33</v>
      </c>
      <c r="C632" t="s">
        <v>21</v>
      </c>
      <c r="D632" t="s">
        <v>22</v>
      </c>
      <c r="E632" t="s">
        <v>22</v>
      </c>
      <c r="F632">
        <v>0</v>
      </c>
      <c r="G632">
        <v>213.9</v>
      </c>
      <c r="H632">
        <v>88</v>
      </c>
      <c r="I632">
        <v>36.36</v>
      </c>
      <c r="J632">
        <v>239.8</v>
      </c>
      <c r="K632">
        <v>119</v>
      </c>
      <c r="L632">
        <v>20.38</v>
      </c>
      <c r="M632">
        <v>148.69999999999999</v>
      </c>
      <c r="N632">
        <v>71</v>
      </c>
      <c r="O632">
        <v>6.69</v>
      </c>
      <c r="P632">
        <v>9.8000000000000007</v>
      </c>
      <c r="Q632">
        <v>14</v>
      </c>
      <c r="R632">
        <v>2.65</v>
      </c>
      <c r="S632">
        <v>2</v>
      </c>
      <c r="T632" t="s">
        <v>22</v>
      </c>
    </row>
    <row r="633" spans="1:20" x14ac:dyDescent="0.2">
      <c r="A633" t="s">
        <v>55</v>
      </c>
      <c r="B633">
        <v>112</v>
      </c>
      <c r="C633" t="s">
        <v>21</v>
      </c>
      <c r="D633" t="s">
        <v>22</v>
      </c>
      <c r="E633" t="s">
        <v>22</v>
      </c>
      <c r="F633">
        <v>0</v>
      </c>
      <c r="G633">
        <v>115.8</v>
      </c>
      <c r="H633">
        <v>108</v>
      </c>
      <c r="I633">
        <v>19.690000000000001</v>
      </c>
      <c r="J633">
        <v>243.3</v>
      </c>
      <c r="K633">
        <v>111</v>
      </c>
      <c r="L633">
        <v>20.68</v>
      </c>
      <c r="M633">
        <v>184.6</v>
      </c>
      <c r="N633">
        <v>78</v>
      </c>
      <c r="O633">
        <v>8.31</v>
      </c>
      <c r="P633">
        <v>13.1</v>
      </c>
      <c r="Q633">
        <v>5</v>
      </c>
      <c r="R633">
        <v>3.54</v>
      </c>
      <c r="S633">
        <v>1</v>
      </c>
      <c r="T633" t="s">
        <v>22</v>
      </c>
    </row>
    <row r="634" spans="1:20" x14ac:dyDescent="0.2">
      <c r="A634" t="s">
        <v>30</v>
      </c>
      <c r="B634">
        <v>108</v>
      </c>
      <c r="C634" t="s">
        <v>28</v>
      </c>
      <c r="D634" t="s">
        <v>22</v>
      </c>
      <c r="E634" t="s">
        <v>23</v>
      </c>
      <c r="F634">
        <v>30</v>
      </c>
      <c r="G634">
        <v>276.60000000000002</v>
      </c>
      <c r="H634">
        <v>99</v>
      </c>
      <c r="I634">
        <v>47.02</v>
      </c>
      <c r="J634">
        <v>220.1</v>
      </c>
      <c r="K634">
        <v>113</v>
      </c>
      <c r="L634">
        <v>18.71</v>
      </c>
      <c r="M634">
        <v>177.9</v>
      </c>
      <c r="N634">
        <v>95</v>
      </c>
      <c r="O634">
        <v>8.01</v>
      </c>
      <c r="P634">
        <v>9.8000000000000007</v>
      </c>
      <c r="Q634">
        <v>6</v>
      </c>
      <c r="R634">
        <v>2.65</v>
      </c>
      <c r="S634">
        <v>2</v>
      </c>
      <c r="T634" t="s">
        <v>22</v>
      </c>
    </row>
    <row r="635" spans="1:20" x14ac:dyDescent="0.2">
      <c r="A635" t="s">
        <v>62</v>
      </c>
      <c r="B635">
        <v>136</v>
      </c>
      <c r="C635" t="s">
        <v>21</v>
      </c>
      <c r="D635" t="s">
        <v>22</v>
      </c>
      <c r="E635" t="s">
        <v>23</v>
      </c>
      <c r="F635">
        <v>21</v>
      </c>
      <c r="G635">
        <v>179.4</v>
      </c>
      <c r="H635">
        <v>88</v>
      </c>
      <c r="I635">
        <v>30.5</v>
      </c>
      <c r="J635">
        <v>181.1</v>
      </c>
      <c r="K635">
        <v>97</v>
      </c>
      <c r="L635">
        <v>15.39</v>
      </c>
      <c r="M635">
        <v>320.7</v>
      </c>
      <c r="N635">
        <v>120</v>
      </c>
      <c r="O635">
        <v>14.43</v>
      </c>
      <c r="P635">
        <v>9.5</v>
      </c>
      <c r="Q635">
        <v>4</v>
      </c>
      <c r="R635">
        <v>2.57</v>
      </c>
      <c r="S635">
        <v>2</v>
      </c>
      <c r="T635" t="s">
        <v>22</v>
      </c>
    </row>
    <row r="636" spans="1:20" x14ac:dyDescent="0.2">
      <c r="A636" t="s">
        <v>58</v>
      </c>
      <c r="B636">
        <v>128</v>
      </c>
      <c r="C636" t="s">
        <v>28</v>
      </c>
      <c r="D636" t="s">
        <v>22</v>
      </c>
      <c r="E636" t="s">
        <v>22</v>
      </c>
      <c r="F636">
        <v>0</v>
      </c>
      <c r="G636">
        <v>187.3</v>
      </c>
      <c r="H636">
        <v>84</v>
      </c>
      <c r="I636">
        <v>31.84</v>
      </c>
      <c r="J636">
        <v>270.8</v>
      </c>
      <c r="K636">
        <v>95</v>
      </c>
      <c r="L636">
        <v>23.02</v>
      </c>
      <c r="M636">
        <v>206.4</v>
      </c>
      <c r="N636">
        <v>68</v>
      </c>
      <c r="O636">
        <v>9.2899999999999991</v>
      </c>
      <c r="P636">
        <v>10.1</v>
      </c>
      <c r="Q636">
        <v>5</v>
      </c>
      <c r="R636">
        <v>2.73</v>
      </c>
      <c r="S636">
        <v>1</v>
      </c>
      <c r="T636" t="s">
        <v>22</v>
      </c>
    </row>
    <row r="637" spans="1:20" x14ac:dyDescent="0.2">
      <c r="A637" t="s">
        <v>58</v>
      </c>
      <c r="B637">
        <v>27</v>
      </c>
      <c r="C637" t="s">
        <v>25</v>
      </c>
      <c r="D637" t="s">
        <v>22</v>
      </c>
      <c r="E637" t="s">
        <v>22</v>
      </c>
      <c r="F637">
        <v>0</v>
      </c>
      <c r="G637">
        <v>201.2</v>
      </c>
      <c r="H637">
        <v>128</v>
      </c>
      <c r="I637">
        <v>34.200000000000003</v>
      </c>
      <c r="J637">
        <v>227.2</v>
      </c>
      <c r="K637">
        <v>100</v>
      </c>
      <c r="L637">
        <v>19.309999999999999</v>
      </c>
      <c r="M637">
        <v>145.80000000000001</v>
      </c>
      <c r="N637">
        <v>91</v>
      </c>
      <c r="O637">
        <v>6.56</v>
      </c>
      <c r="P637">
        <v>8.4</v>
      </c>
      <c r="Q637">
        <v>3</v>
      </c>
      <c r="R637">
        <v>2.27</v>
      </c>
      <c r="S637">
        <v>2</v>
      </c>
      <c r="T637" t="s">
        <v>22</v>
      </c>
    </row>
    <row r="638" spans="1:20" x14ac:dyDescent="0.2">
      <c r="A638" t="s">
        <v>44</v>
      </c>
      <c r="B638">
        <v>161</v>
      </c>
      <c r="C638" t="s">
        <v>21</v>
      </c>
      <c r="D638" t="s">
        <v>23</v>
      </c>
      <c r="E638" t="s">
        <v>22</v>
      </c>
      <c r="F638">
        <v>0</v>
      </c>
      <c r="G638">
        <v>189.6</v>
      </c>
      <c r="H638">
        <v>78</v>
      </c>
      <c r="I638">
        <v>32.229999999999997</v>
      </c>
      <c r="J638">
        <v>267.39999999999998</v>
      </c>
      <c r="K638">
        <v>117</v>
      </c>
      <c r="L638">
        <v>22.73</v>
      </c>
      <c r="M638">
        <v>184.5</v>
      </c>
      <c r="N638">
        <v>137</v>
      </c>
      <c r="O638">
        <v>8.3000000000000007</v>
      </c>
      <c r="P638">
        <v>1.3</v>
      </c>
      <c r="Q638">
        <v>6</v>
      </c>
      <c r="R638">
        <v>0.35</v>
      </c>
      <c r="S638">
        <v>1</v>
      </c>
      <c r="T638" t="s">
        <v>22</v>
      </c>
    </row>
    <row r="639" spans="1:20" x14ac:dyDescent="0.2">
      <c r="A639" t="s">
        <v>71</v>
      </c>
      <c r="B639">
        <v>33</v>
      </c>
      <c r="C639" t="s">
        <v>21</v>
      </c>
      <c r="D639" t="s">
        <v>22</v>
      </c>
      <c r="E639" t="s">
        <v>23</v>
      </c>
      <c r="F639">
        <v>35</v>
      </c>
      <c r="G639">
        <v>186.8</v>
      </c>
      <c r="H639">
        <v>124</v>
      </c>
      <c r="I639">
        <v>31.76</v>
      </c>
      <c r="J639">
        <v>261</v>
      </c>
      <c r="K639">
        <v>69</v>
      </c>
      <c r="L639">
        <v>22.19</v>
      </c>
      <c r="M639">
        <v>317.8</v>
      </c>
      <c r="N639">
        <v>103</v>
      </c>
      <c r="O639">
        <v>14.3</v>
      </c>
      <c r="P639">
        <v>15</v>
      </c>
      <c r="Q639">
        <v>5</v>
      </c>
      <c r="R639">
        <v>4.05</v>
      </c>
      <c r="S639">
        <v>0</v>
      </c>
      <c r="T639" t="s">
        <v>22</v>
      </c>
    </row>
    <row r="640" spans="1:20" x14ac:dyDescent="0.2">
      <c r="A640" t="s">
        <v>40</v>
      </c>
      <c r="B640">
        <v>120</v>
      </c>
      <c r="C640" t="s">
        <v>21</v>
      </c>
      <c r="D640" t="s">
        <v>22</v>
      </c>
      <c r="E640" t="s">
        <v>23</v>
      </c>
      <c r="F640">
        <v>31</v>
      </c>
      <c r="G640">
        <v>153.5</v>
      </c>
      <c r="H640">
        <v>83</v>
      </c>
      <c r="I640">
        <v>26.1</v>
      </c>
      <c r="J640">
        <v>219.1</v>
      </c>
      <c r="K640">
        <v>96</v>
      </c>
      <c r="L640">
        <v>18.62</v>
      </c>
      <c r="M640">
        <v>237.4</v>
      </c>
      <c r="N640">
        <v>76</v>
      </c>
      <c r="O640">
        <v>10.68</v>
      </c>
      <c r="P640">
        <v>11.4</v>
      </c>
      <c r="Q640">
        <v>4</v>
      </c>
      <c r="R640">
        <v>3.08</v>
      </c>
      <c r="S640">
        <v>0</v>
      </c>
      <c r="T640" t="s">
        <v>22</v>
      </c>
    </row>
    <row r="641" spans="1:20" x14ac:dyDescent="0.2">
      <c r="A641" t="s">
        <v>73</v>
      </c>
      <c r="B641">
        <v>122</v>
      </c>
      <c r="C641" t="s">
        <v>21</v>
      </c>
      <c r="D641" t="s">
        <v>23</v>
      </c>
      <c r="E641" t="s">
        <v>22</v>
      </c>
      <c r="F641">
        <v>0</v>
      </c>
      <c r="G641">
        <v>230.9</v>
      </c>
      <c r="H641">
        <v>132</v>
      </c>
      <c r="I641">
        <v>39.25</v>
      </c>
      <c r="J641">
        <v>243.2</v>
      </c>
      <c r="K641">
        <v>99</v>
      </c>
      <c r="L641">
        <v>20.67</v>
      </c>
      <c r="M641">
        <v>182.4</v>
      </c>
      <c r="N641">
        <v>57</v>
      </c>
      <c r="O641">
        <v>8.2100000000000009</v>
      </c>
      <c r="P641">
        <v>11</v>
      </c>
      <c r="Q641">
        <v>2</v>
      </c>
      <c r="R641">
        <v>2.97</v>
      </c>
      <c r="S641">
        <v>0</v>
      </c>
      <c r="T641" t="s">
        <v>23</v>
      </c>
    </row>
    <row r="642" spans="1:20" x14ac:dyDescent="0.2">
      <c r="A642" t="s">
        <v>31</v>
      </c>
      <c r="B642">
        <v>148</v>
      </c>
      <c r="C642" t="s">
        <v>21</v>
      </c>
      <c r="D642" t="s">
        <v>22</v>
      </c>
      <c r="E642" t="s">
        <v>23</v>
      </c>
      <c r="F642">
        <v>26</v>
      </c>
      <c r="G642">
        <v>244.9</v>
      </c>
      <c r="H642">
        <v>150</v>
      </c>
      <c r="I642">
        <v>41.63</v>
      </c>
      <c r="J642">
        <v>118</v>
      </c>
      <c r="K642">
        <v>138</v>
      </c>
      <c r="L642">
        <v>10.029999999999999</v>
      </c>
      <c r="M642">
        <v>236</v>
      </c>
      <c r="N642">
        <v>91</v>
      </c>
      <c r="O642">
        <v>10.62</v>
      </c>
      <c r="P642">
        <v>15.2</v>
      </c>
      <c r="Q642">
        <v>4</v>
      </c>
      <c r="R642">
        <v>4.0999999999999996</v>
      </c>
      <c r="S642">
        <v>2</v>
      </c>
      <c r="T642" t="s">
        <v>22</v>
      </c>
    </row>
    <row r="643" spans="1:20" x14ac:dyDescent="0.2">
      <c r="A643" t="s">
        <v>24</v>
      </c>
      <c r="B643">
        <v>74</v>
      </c>
      <c r="C643" t="s">
        <v>21</v>
      </c>
      <c r="D643" t="s">
        <v>22</v>
      </c>
      <c r="E643" t="s">
        <v>22</v>
      </c>
      <c r="F643">
        <v>0</v>
      </c>
      <c r="G643">
        <v>230.9</v>
      </c>
      <c r="H643">
        <v>93</v>
      </c>
      <c r="I643">
        <v>39.25</v>
      </c>
      <c r="J643">
        <v>223</v>
      </c>
      <c r="K643">
        <v>78</v>
      </c>
      <c r="L643">
        <v>18.96</v>
      </c>
      <c r="M643">
        <v>157.80000000000001</v>
      </c>
      <c r="N643">
        <v>101</v>
      </c>
      <c r="O643">
        <v>7.1</v>
      </c>
      <c r="P643">
        <v>9.6999999999999993</v>
      </c>
      <c r="Q643">
        <v>2</v>
      </c>
      <c r="R643">
        <v>2.62</v>
      </c>
      <c r="S643">
        <v>3</v>
      </c>
      <c r="T643" t="s">
        <v>22</v>
      </c>
    </row>
    <row r="644" spans="1:20" x14ac:dyDescent="0.2">
      <c r="A644" t="s">
        <v>35</v>
      </c>
      <c r="B644">
        <v>106</v>
      </c>
      <c r="C644" t="s">
        <v>21</v>
      </c>
      <c r="D644" t="s">
        <v>22</v>
      </c>
      <c r="E644" t="s">
        <v>22</v>
      </c>
      <c r="F644">
        <v>0</v>
      </c>
      <c r="G644">
        <v>187.1</v>
      </c>
      <c r="H644">
        <v>104</v>
      </c>
      <c r="I644">
        <v>31.81</v>
      </c>
      <c r="J644">
        <v>250.2</v>
      </c>
      <c r="K644">
        <v>117</v>
      </c>
      <c r="L644">
        <v>21.27</v>
      </c>
      <c r="M644">
        <v>144.9</v>
      </c>
      <c r="N644">
        <v>81</v>
      </c>
      <c r="O644">
        <v>6.52</v>
      </c>
      <c r="P644">
        <v>11</v>
      </c>
      <c r="Q644">
        <v>3</v>
      </c>
      <c r="R644">
        <v>2.97</v>
      </c>
      <c r="S644">
        <v>1</v>
      </c>
      <c r="T644" t="s">
        <v>22</v>
      </c>
    </row>
    <row r="645" spans="1:20" x14ac:dyDescent="0.2">
      <c r="A645" t="s">
        <v>60</v>
      </c>
      <c r="B645">
        <v>179</v>
      </c>
      <c r="C645" t="s">
        <v>21</v>
      </c>
      <c r="D645" t="s">
        <v>22</v>
      </c>
      <c r="E645" t="s">
        <v>22</v>
      </c>
      <c r="F645">
        <v>0</v>
      </c>
      <c r="G645">
        <v>170.7</v>
      </c>
      <c r="H645">
        <v>54</v>
      </c>
      <c r="I645">
        <v>29.02</v>
      </c>
      <c r="J645">
        <v>191.1</v>
      </c>
      <c r="K645">
        <v>108</v>
      </c>
      <c r="L645">
        <v>16.239999999999998</v>
      </c>
      <c r="M645">
        <v>214.6</v>
      </c>
      <c r="N645">
        <v>107</v>
      </c>
      <c r="O645">
        <v>9.66</v>
      </c>
      <c r="P645">
        <v>13.3</v>
      </c>
      <c r="Q645">
        <v>4</v>
      </c>
      <c r="R645">
        <v>3.59</v>
      </c>
      <c r="S645">
        <v>1</v>
      </c>
      <c r="T645" t="s">
        <v>22</v>
      </c>
    </row>
    <row r="646" spans="1:20" x14ac:dyDescent="0.2">
      <c r="A646" t="s">
        <v>51</v>
      </c>
      <c r="B646">
        <v>149</v>
      </c>
      <c r="C646" t="s">
        <v>21</v>
      </c>
      <c r="D646" t="s">
        <v>23</v>
      </c>
      <c r="E646" t="s">
        <v>23</v>
      </c>
      <c r="F646">
        <v>28</v>
      </c>
      <c r="G646">
        <v>126.9</v>
      </c>
      <c r="H646">
        <v>97</v>
      </c>
      <c r="I646">
        <v>21.57</v>
      </c>
      <c r="J646">
        <v>166.9</v>
      </c>
      <c r="K646">
        <v>102</v>
      </c>
      <c r="L646">
        <v>14.19</v>
      </c>
      <c r="M646">
        <v>145.19999999999999</v>
      </c>
      <c r="N646">
        <v>77</v>
      </c>
      <c r="O646">
        <v>6.53</v>
      </c>
      <c r="P646">
        <v>8.8000000000000007</v>
      </c>
      <c r="Q646">
        <v>3</v>
      </c>
      <c r="R646">
        <v>2.38</v>
      </c>
      <c r="S646">
        <v>5</v>
      </c>
      <c r="T646" t="s">
        <v>23</v>
      </c>
    </row>
    <row r="647" spans="1:20" x14ac:dyDescent="0.2">
      <c r="A647" t="s">
        <v>37</v>
      </c>
      <c r="B647">
        <v>77</v>
      </c>
      <c r="C647" t="s">
        <v>28</v>
      </c>
      <c r="D647" t="s">
        <v>22</v>
      </c>
      <c r="E647" t="s">
        <v>22</v>
      </c>
      <c r="F647">
        <v>0</v>
      </c>
      <c r="G647">
        <v>189.5</v>
      </c>
      <c r="H647">
        <v>112</v>
      </c>
      <c r="I647">
        <v>32.22</v>
      </c>
      <c r="J647">
        <v>207</v>
      </c>
      <c r="K647">
        <v>95</v>
      </c>
      <c r="L647">
        <v>17.600000000000001</v>
      </c>
      <c r="M647">
        <v>214.1</v>
      </c>
      <c r="N647">
        <v>91</v>
      </c>
      <c r="O647">
        <v>9.6300000000000008</v>
      </c>
      <c r="P647">
        <v>9.1999999999999993</v>
      </c>
      <c r="Q647">
        <v>7</v>
      </c>
      <c r="R647">
        <v>2.48</v>
      </c>
      <c r="S647">
        <v>0</v>
      </c>
      <c r="T647" t="s">
        <v>22</v>
      </c>
    </row>
    <row r="648" spans="1:20" x14ac:dyDescent="0.2">
      <c r="A648" t="s">
        <v>27</v>
      </c>
      <c r="B648">
        <v>127</v>
      </c>
      <c r="C648" t="s">
        <v>25</v>
      </c>
      <c r="D648" t="s">
        <v>23</v>
      </c>
      <c r="E648" t="s">
        <v>22</v>
      </c>
      <c r="F648">
        <v>0</v>
      </c>
      <c r="G648">
        <v>176.9</v>
      </c>
      <c r="H648">
        <v>110</v>
      </c>
      <c r="I648">
        <v>30.07</v>
      </c>
      <c r="J648">
        <v>167.9</v>
      </c>
      <c r="K648">
        <v>100</v>
      </c>
      <c r="L648">
        <v>14.27</v>
      </c>
      <c r="M648">
        <v>182.2</v>
      </c>
      <c r="N648">
        <v>138</v>
      </c>
      <c r="O648">
        <v>8.1999999999999993</v>
      </c>
      <c r="P648">
        <v>7.7</v>
      </c>
      <c r="Q648">
        <v>2</v>
      </c>
      <c r="R648">
        <v>2.08</v>
      </c>
      <c r="S648">
        <v>1</v>
      </c>
      <c r="T648" t="s">
        <v>23</v>
      </c>
    </row>
    <row r="649" spans="1:20" x14ac:dyDescent="0.2">
      <c r="A649" t="s">
        <v>35</v>
      </c>
      <c r="B649">
        <v>106</v>
      </c>
      <c r="C649" t="s">
        <v>28</v>
      </c>
      <c r="D649" t="s">
        <v>22</v>
      </c>
      <c r="E649" t="s">
        <v>22</v>
      </c>
      <c r="F649">
        <v>0</v>
      </c>
      <c r="G649">
        <v>169.4</v>
      </c>
      <c r="H649">
        <v>107</v>
      </c>
      <c r="I649">
        <v>28.8</v>
      </c>
      <c r="J649">
        <v>197.2</v>
      </c>
      <c r="K649">
        <v>71</v>
      </c>
      <c r="L649">
        <v>16.760000000000002</v>
      </c>
      <c r="M649">
        <v>202.2</v>
      </c>
      <c r="N649">
        <v>79</v>
      </c>
      <c r="O649">
        <v>9.1</v>
      </c>
      <c r="P649">
        <v>10.7</v>
      </c>
      <c r="Q649">
        <v>4</v>
      </c>
      <c r="R649">
        <v>2.89</v>
      </c>
      <c r="S649">
        <v>1</v>
      </c>
      <c r="T649" t="s">
        <v>22</v>
      </c>
    </row>
    <row r="650" spans="1:20" x14ac:dyDescent="0.2">
      <c r="A650" t="s">
        <v>68</v>
      </c>
      <c r="B650">
        <v>61</v>
      </c>
      <c r="C650" t="s">
        <v>21</v>
      </c>
      <c r="D650" t="s">
        <v>22</v>
      </c>
      <c r="E650" t="s">
        <v>23</v>
      </c>
      <c r="F650">
        <v>20</v>
      </c>
      <c r="G650">
        <v>254.4</v>
      </c>
      <c r="H650">
        <v>133</v>
      </c>
      <c r="I650">
        <v>43.25</v>
      </c>
      <c r="J650">
        <v>161.69999999999999</v>
      </c>
      <c r="K650">
        <v>96</v>
      </c>
      <c r="L650">
        <v>13.74</v>
      </c>
      <c r="M650">
        <v>251.4</v>
      </c>
      <c r="N650">
        <v>91</v>
      </c>
      <c r="O650">
        <v>11.31</v>
      </c>
      <c r="P650">
        <v>10.5</v>
      </c>
      <c r="Q650">
        <v>4</v>
      </c>
      <c r="R650">
        <v>2.84</v>
      </c>
      <c r="S650">
        <v>0</v>
      </c>
      <c r="T650" t="s">
        <v>22</v>
      </c>
    </row>
    <row r="651" spans="1:20" x14ac:dyDescent="0.2">
      <c r="A651" t="s">
        <v>75</v>
      </c>
      <c r="B651">
        <v>135</v>
      </c>
      <c r="C651" t="s">
        <v>28</v>
      </c>
      <c r="D651" t="s">
        <v>23</v>
      </c>
      <c r="E651" t="s">
        <v>23</v>
      </c>
      <c r="F651">
        <v>24</v>
      </c>
      <c r="G651">
        <v>127.7</v>
      </c>
      <c r="H651">
        <v>54</v>
      </c>
      <c r="I651">
        <v>21.71</v>
      </c>
      <c r="J651">
        <v>215</v>
      </c>
      <c r="K651">
        <v>105</v>
      </c>
      <c r="L651">
        <v>18.28</v>
      </c>
      <c r="M651">
        <v>234.3</v>
      </c>
      <c r="N651">
        <v>84</v>
      </c>
      <c r="O651">
        <v>10.54</v>
      </c>
      <c r="P651">
        <v>5.8</v>
      </c>
      <c r="Q651">
        <v>4</v>
      </c>
      <c r="R651">
        <v>1.57</v>
      </c>
      <c r="S651">
        <v>2</v>
      </c>
      <c r="T651" t="s">
        <v>22</v>
      </c>
    </row>
    <row r="652" spans="1:20" x14ac:dyDescent="0.2">
      <c r="A652" t="s">
        <v>30</v>
      </c>
      <c r="B652">
        <v>115</v>
      </c>
      <c r="C652" t="s">
        <v>21</v>
      </c>
      <c r="D652" t="s">
        <v>22</v>
      </c>
      <c r="E652" t="s">
        <v>23</v>
      </c>
      <c r="F652">
        <v>26</v>
      </c>
      <c r="G652">
        <v>170.5</v>
      </c>
      <c r="H652">
        <v>107</v>
      </c>
      <c r="I652">
        <v>28.99</v>
      </c>
      <c r="J652">
        <v>217.2</v>
      </c>
      <c r="K652">
        <v>77</v>
      </c>
      <c r="L652">
        <v>18.46</v>
      </c>
      <c r="M652">
        <v>225.7</v>
      </c>
      <c r="N652">
        <v>71</v>
      </c>
      <c r="O652">
        <v>10.16</v>
      </c>
      <c r="P652">
        <v>13.6</v>
      </c>
      <c r="Q652">
        <v>5</v>
      </c>
      <c r="R652">
        <v>3.67</v>
      </c>
      <c r="S652">
        <v>6</v>
      </c>
      <c r="T652" t="s">
        <v>22</v>
      </c>
    </row>
    <row r="653" spans="1:20" x14ac:dyDescent="0.2">
      <c r="A653" t="s">
        <v>75</v>
      </c>
      <c r="B653">
        <v>167</v>
      </c>
      <c r="C653" t="s">
        <v>25</v>
      </c>
      <c r="D653" t="s">
        <v>23</v>
      </c>
      <c r="E653" t="s">
        <v>22</v>
      </c>
      <c r="F653">
        <v>0</v>
      </c>
      <c r="G653">
        <v>219.1</v>
      </c>
      <c r="H653">
        <v>100</v>
      </c>
      <c r="I653">
        <v>37.25</v>
      </c>
      <c r="J653">
        <v>242.9</v>
      </c>
      <c r="K653">
        <v>90</v>
      </c>
      <c r="L653">
        <v>20.65</v>
      </c>
      <c r="M653">
        <v>168.9</v>
      </c>
      <c r="N653">
        <v>101</v>
      </c>
      <c r="O653">
        <v>7.6</v>
      </c>
      <c r="P653">
        <v>10.1</v>
      </c>
      <c r="Q653">
        <v>4</v>
      </c>
      <c r="R653">
        <v>2.73</v>
      </c>
      <c r="S653">
        <v>2</v>
      </c>
      <c r="T653" t="s">
        <v>22</v>
      </c>
    </row>
    <row r="654" spans="1:20" x14ac:dyDescent="0.2">
      <c r="A654" t="s">
        <v>31</v>
      </c>
      <c r="B654">
        <v>112</v>
      </c>
      <c r="C654" t="s">
        <v>21</v>
      </c>
      <c r="D654" t="s">
        <v>23</v>
      </c>
      <c r="E654" t="s">
        <v>22</v>
      </c>
      <c r="F654">
        <v>0</v>
      </c>
      <c r="G654">
        <v>161.9</v>
      </c>
      <c r="H654">
        <v>138</v>
      </c>
      <c r="I654">
        <v>27.52</v>
      </c>
      <c r="J654">
        <v>200.9</v>
      </c>
      <c r="K654">
        <v>114</v>
      </c>
      <c r="L654">
        <v>17.079999999999998</v>
      </c>
      <c r="M654">
        <v>134</v>
      </c>
      <c r="N654">
        <v>134</v>
      </c>
      <c r="O654">
        <v>6.03</v>
      </c>
      <c r="P654">
        <v>10.7</v>
      </c>
      <c r="Q654">
        <v>4</v>
      </c>
      <c r="R654">
        <v>2.89</v>
      </c>
      <c r="S654">
        <v>1</v>
      </c>
      <c r="T654" t="s">
        <v>22</v>
      </c>
    </row>
    <row r="655" spans="1:20" x14ac:dyDescent="0.2">
      <c r="A655" t="s">
        <v>51</v>
      </c>
      <c r="B655">
        <v>35</v>
      </c>
      <c r="C655" t="s">
        <v>28</v>
      </c>
      <c r="D655" t="s">
        <v>22</v>
      </c>
      <c r="E655" t="s">
        <v>23</v>
      </c>
      <c r="F655">
        <v>27</v>
      </c>
      <c r="G655">
        <v>241.7</v>
      </c>
      <c r="H655">
        <v>87</v>
      </c>
      <c r="I655">
        <v>41.09</v>
      </c>
      <c r="J655">
        <v>142</v>
      </c>
      <c r="K655">
        <v>101</v>
      </c>
      <c r="L655">
        <v>12.07</v>
      </c>
      <c r="M655">
        <v>288.89999999999998</v>
      </c>
      <c r="N655">
        <v>68</v>
      </c>
      <c r="O655">
        <v>13</v>
      </c>
      <c r="P655">
        <v>9.4</v>
      </c>
      <c r="Q655">
        <v>4</v>
      </c>
      <c r="R655">
        <v>2.54</v>
      </c>
      <c r="S655">
        <v>1</v>
      </c>
      <c r="T655" t="s">
        <v>22</v>
      </c>
    </row>
    <row r="656" spans="1:20" x14ac:dyDescent="0.2">
      <c r="A656" t="s">
        <v>70</v>
      </c>
      <c r="B656">
        <v>103</v>
      </c>
      <c r="C656" t="s">
        <v>25</v>
      </c>
      <c r="D656" t="s">
        <v>23</v>
      </c>
      <c r="E656" t="s">
        <v>22</v>
      </c>
      <c r="F656">
        <v>0</v>
      </c>
      <c r="G656">
        <v>62.8</v>
      </c>
      <c r="H656">
        <v>124</v>
      </c>
      <c r="I656">
        <v>10.68</v>
      </c>
      <c r="J656">
        <v>170.4</v>
      </c>
      <c r="K656">
        <v>66</v>
      </c>
      <c r="L656">
        <v>14.48</v>
      </c>
      <c r="M656">
        <v>280.2</v>
      </c>
      <c r="N656">
        <v>78</v>
      </c>
      <c r="O656">
        <v>12.61</v>
      </c>
      <c r="P656">
        <v>9.4</v>
      </c>
      <c r="Q656">
        <v>4</v>
      </c>
      <c r="R656">
        <v>2.54</v>
      </c>
      <c r="S656">
        <v>3</v>
      </c>
      <c r="T656" t="s">
        <v>22</v>
      </c>
    </row>
    <row r="657" spans="1:20" x14ac:dyDescent="0.2">
      <c r="A657" t="s">
        <v>29</v>
      </c>
      <c r="B657">
        <v>107</v>
      </c>
      <c r="C657" t="s">
        <v>21</v>
      </c>
      <c r="D657" t="s">
        <v>22</v>
      </c>
      <c r="E657" t="s">
        <v>23</v>
      </c>
      <c r="F657">
        <v>22</v>
      </c>
      <c r="G657">
        <v>281.10000000000002</v>
      </c>
      <c r="H657">
        <v>83</v>
      </c>
      <c r="I657">
        <v>47.79</v>
      </c>
      <c r="J657">
        <v>143.69999999999999</v>
      </c>
      <c r="K657">
        <v>130</v>
      </c>
      <c r="L657">
        <v>12.21</v>
      </c>
      <c r="M657">
        <v>239.4</v>
      </c>
      <c r="N657">
        <v>128</v>
      </c>
      <c r="O657">
        <v>10.77</v>
      </c>
      <c r="P657">
        <v>11.2</v>
      </c>
      <c r="Q657">
        <v>9</v>
      </c>
      <c r="R657">
        <v>3.02</v>
      </c>
      <c r="S657">
        <v>1</v>
      </c>
      <c r="T657" t="s">
        <v>22</v>
      </c>
    </row>
    <row r="658" spans="1:20" x14ac:dyDescent="0.2">
      <c r="A658" t="s">
        <v>73</v>
      </c>
      <c r="B658">
        <v>69</v>
      </c>
      <c r="C658" t="s">
        <v>21</v>
      </c>
      <c r="D658" t="s">
        <v>22</v>
      </c>
      <c r="E658" t="s">
        <v>22</v>
      </c>
      <c r="F658">
        <v>0</v>
      </c>
      <c r="G658">
        <v>228.2</v>
      </c>
      <c r="H658">
        <v>70</v>
      </c>
      <c r="I658">
        <v>38.79</v>
      </c>
      <c r="J658">
        <v>263.7</v>
      </c>
      <c r="K658">
        <v>80</v>
      </c>
      <c r="L658">
        <v>22.41</v>
      </c>
      <c r="M658">
        <v>142.6</v>
      </c>
      <c r="N658">
        <v>60</v>
      </c>
      <c r="O658">
        <v>6.42</v>
      </c>
      <c r="P658">
        <v>10.7</v>
      </c>
      <c r="Q658">
        <v>5</v>
      </c>
      <c r="R658">
        <v>2.89</v>
      </c>
      <c r="S658">
        <v>3</v>
      </c>
      <c r="T658" t="s">
        <v>22</v>
      </c>
    </row>
    <row r="659" spans="1:20" x14ac:dyDescent="0.2">
      <c r="A659" t="s">
        <v>24</v>
      </c>
      <c r="B659">
        <v>24</v>
      </c>
      <c r="C659" t="s">
        <v>25</v>
      </c>
      <c r="D659" t="s">
        <v>22</v>
      </c>
      <c r="E659" t="s">
        <v>22</v>
      </c>
      <c r="F659">
        <v>0</v>
      </c>
      <c r="G659">
        <v>265.60000000000002</v>
      </c>
      <c r="H659">
        <v>86</v>
      </c>
      <c r="I659">
        <v>45.15</v>
      </c>
      <c r="J659">
        <v>208.8</v>
      </c>
      <c r="K659">
        <v>102</v>
      </c>
      <c r="L659">
        <v>17.75</v>
      </c>
      <c r="M659">
        <v>182.5</v>
      </c>
      <c r="N659">
        <v>105</v>
      </c>
      <c r="O659">
        <v>8.2100000000000009</v>
      </c>
      <c r="P659">
        <v>11.1</v>
      </c>
      <c r="Q659">
        <v>6</v>
      </c>
      <c r="R659">
        <v>3</v>
      </c>
      <c r="S659">
        <v>2</v>
      </c>
      <c r="T659" t="s">
        <v>23</v>
      </c>
    </row>
    <row r="660" spans="1:20" x14ac:dyDescent="0.2">
      <c r="A660" t="s">
        <v>68</v>
      </c>
      <c r="B660">
        <v>90</v>
      </c>
      <c r="C660" t="s">
        <v>21</v>
      </c>
      <c r="D660" t="s">
        <v>22</v>
      </c>
      <c r="E660" t="s">
        <v>22</v>
      </c>
      <c r="F660">
        <v>0</v>
      </c>
      <c r="G660">
        <v>214.9</v>
      </c>
      <c r="H660">
        <v>97</v>
      </c>
      <c r="I660">
        <v>36.53</v>
      </c>
      <c r="J660">
        <v>117.8</v>
      </c>
      <c r="K660">
        <v>117</v>
      </c>
      <c r="L660">
        <v>10.01</v>
      </c>
      <c r="M660">
        <v>133.69999999999999</v>
      </c>
      <c r="N660">
        <v>78</v>
      </c>
      <c r="O660">
        <v>6.02</v>
      </c>
      <c r="P660">
        <v>11.8</v>
      </c>
      <c r="Q660">
        <v>2</v>
      </c>
      <c r="R660">
        <v>3.19</v>
      </c>
      <c r="S660">
        <v>2</v>
      </c>
      <c r="T660" t="s">
        <v>22</v>
      </c>
    </row>
    <row r="661" spans="1:20" x14ac:dyDescent="0.2">
      <c r="A661" t="s">
        <v>66</v>
      </c>
      <c r="B661">
        <v>137</v>
      </c>
      <c r="C661" t="s">
        <v>28</v>
      </c>
      <c r="D661" t="s">
        <v>22</v>
      </c>
      <c r="E661" t="s">
        <v>22</v>
      </c>
      <c r="F661">
        <v>0</v>
      </c>
      <c r="G661">
        <v>110.5</v>
      </c>
      <c r="H661">
        <v>79</v>
      </c>
      <c r="I661">
        <v>18.79</v>
      </c>
      <c r="J661">
        <v>223.2</v>
      </c>
      <c r="K661">
        <v>111</v>
      </c>
      <c r="L661">
        <v>18.97</v>
      </c>
      <c r="M661">
        <v>169.5</v>
      </c>
      <c r="N661">
        <v>64</v>
      </c>
      <c r="O661">
        <v>7.63</v>
      </c>
      <c r="P661">
        <v>10.5</v>
      </c>
      <c r="Q661">
        <v>3</v>
      </c>
      <c r="R661">
        <v>2.84</v>
      </c>
      <c r="S661">
        <v>3</v>
      </c>
      <c r="T661" t="s">
        <v>22</v>
      </c>
    </row>
    <row r="662" spans="1:20" x14ac:dyDescent="0.2">
      <c r="A662" t="s">
        <v>42</v>
      </c>
      <c r="B662">
        <v>92</v>
      </c>
      <c r="C662" t="s">
        <v>21</v>
      </c>
      <c r="D662" t="s">
        <v>23</v>
      </c>
      <c r="E662" t="s">
        <v>23</v>
      </c>
      <c r="F662">
        <v>45</v>
      </c>
      <c r="G662">
        <v>281.10000000000002</v>
      </c>
      <c r="H662">
        <v>88</v>
      </c>
      <c r="I662">
        <v>47.79</v>
      </c>
      <c r="J662">
        <v>198</v>
      </c>
      <c r="K662">
        <v>103</v>
      </c>
      <c r="L662">
        <v>16.829999999999998</v>
      </c>
      <c r="M662">
        <v>94.3</v>
      </c>
      <c r="N662">
        <v>76</v>
      </c>
      <c r="O662">
        <v>4.24</v>
      </c>
      <c r="P662">
        <v>7.5</v>
      </c>
      <c r="Q662">
        <v>3</v>
      </c>
      <c r="R662">
        <v>2.0299999999999998</v>
      </c>
      <c r="S662">
        <v>0</v>
      </c>
      <c r="T662" t="s">
        <v>22</v>
      </c>
    </row>
    <row r="663" spans="1:20" x14ac:dyDescent="0.2">
      <c r="A663" t="s">
        <v>64</v>
      </c>
      <c r="B663">
        <v>38</v>
      </c>
      <c r="C663" t="s">
        <v>21</v>
      </c>
      <c r="D663" t="s">
        <v>22</v>
      </c>
      <c r="E663" t="s">
        <v>22</v>
      </c>
      <c r="F663">
        <v>0</v>
      </c>
      <c r="G663">
        <v>137.80000000000001</v>
      </c>
      <c r="H663">
        <v>86</v>
      </c>
      <c r="I663">
        <v>23.43</v>
      </c>
      <c r="J663">
        <v>286.3</v>
      </c>
      <c r="K663">
        <v>76</v>
      </c>
      <c r="L663">
        <v>24.34</v>
      </c>
      <c r="M663">
        <v>167</v>
      </c>
      <c r="N663">
        <v>77</v>
      </c>
      <c r="O663">
        <v>7.52</v>
      </c>
      <c r="P663">
        <v>14.1</v>
      </c>
      <c r="Q663">
        <v>3</v>
      </c>
      <c r="R663">
        <v>3.81</v>
      </c>
      <c r="S663">
        <v>2</v>
      </c>
      <c r="T663" t="s">
        <v>22</v>
      </c>
    </row>
    <row r="664" spans="1:20" x14ac:dyDescent="0.2">
      <c r="A664" t="s">
        <v>62</v>
      </c>
      <c r="B664">
        <v>69</v>
      </c>
      <c r="C664" t="s">
        <v>28</v>
      </c>
      <c r="D664" t="s">
        <v>23</v>
      </c>
      <c r="E664" t="s">
        <v>23</v>
      </c>
      <c r="F664">
        <v>33</v>
      </c>
      <c r="G664">
        <v>271.5</v>
      </c>
      <c r="H664">
        <v>98</v>
      </c>
      <c r="I664">
        <v>46.16</v>
      </c>
      <c r="J664">
        <v>253.4</v>
      </c>
      <c r="K664">
        <v>102</v>
      </c>
      <c r="L664">
        <v>21.54</v>
      </c>
      <c r="M664">
        <v>165.4</v>
      </c>
      <c r="N664">
        <v>85</v>
      </c>
      <c r="O664">
        <v>7.44</v>
      </c>
      <c r="P664">
        <v>8.1999999999999993</v>
      </c>
      <c r="Q664">
        <v>2</v>
      </c>
      <c r="R664">
        <v>2.21</v>
      </c>
      <c r="S664">
        <v>1</v>
      </c>
      <c r="T664" t="s">
        <v>23</v>
      </c>
    </row>
    <row r="665" spans="1:20" x14ac:dyDescent="0.2">
      <c r="A665" t="s">
        <v>45</v>
      </c>
      <c r="B665">
        <v>73</v>
      </c>
      <c r="C665" t="s">
        <v>25</v>
      </c>
      <c r="D665" t="s">
        <v>22</v>
      </c>
      <c r="E665" t="s">
        <v>22</v>
      </c>
      <c r="F665">
        <v>0</v>
      </c>
      <c r="G665">
        <v>187.3</v>
      </c>
      <c r="H665">
        <v>118</v>
      </c>
      <c r="I665">
        <v>31.84</v>
      </c>
      <c r="J665">
        <v>239.7</v>
      </c>
      <c r="K665">
        <v>90</v>
      </c>
      <c r="L665">
        <v>20.37</v>
      </c>
      <c r="M665">
        <v>167.5</v>
      </c>
      <c r="N665">
        <v>108</v>
      </c>
      <c r="O665">
        <v>7.54</v>
      </c>
      <c r="P665">
        <v>15.1</v>
      </c>
      <c r="Q665">
        <v>2</v>
      </c>
      <c r="R665">
        <v>4.08</v>
      </c>
      <c r="S665">
        <v>1</v>
      </c>
      <c r="T665" t="s">
        <v>22</v>
      </c>
    </row>
    <row r="666" spans="1:20" x14ac:dyDescent="0.2">
      <c r="A666" t="s">
        <v>54</v>
      </c>
      <c r="B666">
        <v>92</v>
      </c>
      <c r="C666" t="s">
        <v>21</v>
      </c>
      <c r="D666" t="s">
        <v>22</v>
      </c>
      <c r="E666" t="s">
        <v>22</v>
      </c>
      <c r="F666">
        <v>0</v>
      </c>
      <c r="G666">
        <v>197</v>
      </c>
      <c r="H666">
        <v>84</v>
      </c>
      <c r="I666">
        <v>33.49</v>
      </c>
      <c r="J666">
        <v>269.3</v>
      </c>
      <c r="K666">
        <v>105</v>
      </c>
      <c r="L666">
        <v>22.89</v>
      </c>
      <c r="M666">
        <v>158.9</v>
      </c>
      <c r="N666">
        <v>105</v>
      </c>
      <c r="O666">
        <v>7.15</v>
      </c>
      <c r="P666">
        <v>10.8</v>
      </c>
      <c r="Q666">
        <v>4</v>
      </c>
      <c r="R666">
        <v>2.92</v>
      </c>
      <c r="S666">
        <v>1</v>
      </c>
      <c r="T666" t="s">
        <v>22</v>
      </c>
    </row>
    <row r="667" spans="1:20" x14ac:dyDescent="0.2">
      <c r="A667" t="s">
        <v>42</v>
      </c>
      <c r="B667">
        <v>113</v>
      </c>
      <c r="C667" t="s">
        <v>21</v>
      </c>
      <c r="D667" t="s">
        <v>22</v>
      </c>
      <c r="E667" t="s">
        <v>23</v>
      </c>
      <c r="F667">
        <v>32</v>
      </c>
      <c r="G667">
        <v>180.4</v>
      </c>
      <c r="H667">
        <v>89</v>
      </c>
      <c r="I667">
        <v>30.67</v>
      </c>
      <c r="J667">
        <v>129.4</v>
      </c>
      <c r="K667">
        <v>124</v>
      </c>
      <c r="L667">
        <v>11</v>
      </c>
      <c r="M667">
        <v>166.9</v>
      </c>
      <c r="N667">
        <v>124</v>
      </c>
      <c r="O667">
        <v>7.51</v>
      </c>
      <c r="P667">
        <v>8.4</v>
      </c>
      <c r="Q667">
        <v>2</v>
      </c>
      <c r="R667">
        <v>2.27</v>
      </c>
      <c r="S667">
        <v>1</v>
      </c>
      <c r="T667" t="s">
        <v>22</v>
      </c>
    </row>
    <row r="668" spans="1:20" x14ac:dyDescent="0.2">
      <c r="A668" t="s">
        <v>38</v>
      </c>
      <c r="B668">
        <v>68</v>
      </c>
      <c r="C668" t="s">
        <v>25</v>
      </c>
      <c r="D668" t="s">
        <v>23</v>
      </c>
      <c r="E668" t="s">
        <v>22</v>
      </c>
      <c r="F668">
        <v>0</v>
      </c>
      <c r="G668">
        <v>148.5</v>
      </c>
      <c r="H668">
        <v>126</v>
      </c>
      <c r="I668">
        <v>25.25</v>
      </c>
      <c r="J668">
        <v>219.4</v>
      </c>
      <c r="K668">
        <v>125</v>
      </c>
      <c r="L668">
        <v>18.649999999999999</v>
      </c>
      <c r="M668">
        <v>198.5</v>
      </c>
      <c r="N668">
        <v>121</v>
      </c>
      <c r="O668">
        <v>8.93</v>
      </c>
      <c r="P668">
        <v>14.5</v>
      </c>
      <c r="Q668">
        <v>7</v>
      </c>
      <c r="R668">
        <v>3.92</v>
      </c>
      <c r="S668">
        <v>1</v>
      </c>
      <c r="T668" t="s">
        <v>23</v>
      </c>
    </row>
    <row r="669" spans="1:20" x14ac:dyDescent="0.2">
      <c r="A669" t="s">
        <v>48</v>
      </c>
      <c r="B669">
        <v>135</v>
      </c>
      <c r="C669" t="s">
        <v>21</v>
      </c>
      <c r="D669" t="s">
        <v>22</v>
      </c>
      <c r="E669" t="s">
        <v>23</v>
      </c>
      <c r="F669">
        <v>22</v>
      </c>
      <c r="G669">
        <v>197.1</v>
      </c>
      <c r="H669">
        <v>113</v>
      </c>
      <c r="I669">
        <v>33.51</v>
      </c>
      <c r="J669">
        <v>259.39999999999998</v>
      </c>
      <c r="K669">
        <v>95</v>
      </c>
      <c r="L669">
        <v>22.05</v>
      </c>
      <c r="M669">
        <v>134.69999999999999</v>
      </c>
      <c r="N669">
        <v>135</v>
      </c>
      <c r="O669">
        <v>6.06</v>
      </c>
      <c r="P669">
        <v>14.6</v>
      </c>
      <c r="Q669">
        <v>5</v>
      </c>
      <c r="R669">
        <v>3.94</v>
      </c>
      <c r="S669">
        <v>2</v>
      </c>
      <c r="T669" t="s">
        <v>22</v>
      </c>
    </row>
    <row r="670" spans="1:20" x14ac:dyDescent="0.2">
      <c r="A670" t="s">
        <v>42</v>
      </c>
      <c r="B670">
        <v>100</v>
      </c>
      <c r="C670" t="s">
        <v>21</v>
      </c>
      <c r="D670" t="s">
        <v>22</v>
      </c>
      <c r="E670" t="s">
        <v>23</v>
      </c>
      <c r="F670">
        <v>26</v>
      </c>
      <c r="G670">
        <v>153.69999999999999</v>
      </c>
      <c r="H670">
        <v>115</v>
      </c>
      <c r="I670">
        <v>26.13</v>
      </c>
      <c r="J670">
        <v>137.80000000000001</v>
      </c>
      <c r="K670">
        <v>146</v>
      </c>
      <c r="L670">
        <v>11.71</v>
      </c>
      <c r="M670">
        <v>213.5</v>
      </c>
      <c r="N670">
        <v>104</v>
      </c>
      <c r="O670">
        <v>9.61</v>
      </c>
      <c r="P670">
        <v>15.9</v>
      </c>
      <c r="Q670">
        <v>5</v>
      </c>
      <c r="R670">
        <v>4.29</v>
      </c>
      <c r="S670">
        <v>1</v>
      </c>
      <c r="T670" t="s">
        <v>22</v>
      </c>
    </row>
    <row r="671" spans="1:20" x14ac:dyDescent="0.2">
      <c r="A671" t="s">
        <v>60</v>
      </c>
      <c r="B671">
        <v>96</v>
      </c>
      <c r="C671" t="s">
        <v>21</v>
      </c>
      <c r="D671" t="s">
        <v>22</v>
      </c>
      <c r="E671" t="s">
        <v>23</v>
      </c>
      <c r="F671">
        <v>27</v>
      </c>
      <c r="G671">
        <v>261.3</v>
      </c>
      <c r="H671">
        <v>96</v>
      </c>
      <c r="I671">
        <v>44.42</v>
      </c>
      <c r="J671">
        <v>220.9</v>
      </c>
      <c r="K671">
        <v>101</v>
      </c>
      <c r="L671">
        <v>18.78</v>
      </c>
      <c r="M671">
        <v>179.4</v>
      </c>
      <c r="N671">
        <v>97</v>
      </c>
      <c r="O671">
        <v>8.07</v>
      </c>
      <c r="P671">
        <v>11.3</v>
      </c>
      <c r="Q671">
        <v>2</v>
      </c>
      <c r="R671">
        <v>3.05</v>
      </c>
      <c r="S671">
        <v>1</v>
      </c>
      <c r="T671" t="s">
        <v>22</v>
      </c>
    </row>
    <row r="672" spans="1:20" x14ac:dyDescent="0.2">
      <c r="A672" t="s">
        <v>66</v>
      </c>
      <c r="B672">
        <v>108</v>
      </c>
      <c r="C672" t="s">
        <v>28</v>
      </c>
      <c r="D672" t="s">
        <v>22</v>
      </c>
      <c r="E672" t="s">
        <v>22</v>
      </c>
      <c r="F672">
        <v>0</v>
      </c>
      <c r="G672">
        <v>246.2</v>
      </c>
      <c r="H672">
        <v>102</v>
      </c>
      <c r="I672">
        <v>41.85</v>
      </c>
      <c r="J672">
        <v>202.4</v>
      </c>
      <c r="K672">
        <v>134</v>
      </c>
      <c r="L672">
        <v>17.2</v>
      </c>
      <c r="M672">
        <v>180.1</v>
      </c>
      <c r="N672">
        <v>95</v>
      </c>
      <c r="O672">
        <v>8.1</v>
      </c>
      <c r="P672">
        <v>9.4</v>
      </c>
      <c r="Q672">
        <v>5</v>
      </c>
      <c r="R672">
        <v>2.54</v>
      </c>
      <c r="S672">
        <v>1</v>
      </c>
      <c r="T672" t="s">
        <v>22</v>
      </c>
    </row>
    <row r="673" spans="1:20" x14ac:dyDescent="0.2">
      <c r="A673" t="s">
        <v>40</v>
      </c>
      <c r="B673">
        <v>84</v>
      </c>
      <c r="C673" t="s">
        <v>28</v>
      </c>
      <c r="D673" t="s">
        <v>22</v>
      </c>
      <c r="E673" t="s">
        <v>22</v>
      </c>
      <c r="F673">
        <v>0</v>
      </c>
      <c r="G673">
        <v>191</v>
      </c>
      <c r="H673">
        <v>88</v>
      </c>
      <c r="I673">
        <v>32.47</v>
      </c>
      <c r="J673">
        <v>318.8</v>
      </c>
      <c r="K673">
        <v>119</v>
      </c>
      <c r="L673">
        <v>27.1</v>
      </c>
      <c r="M673">
        <v>247.3</v>
      </c>
      <c r="N673">
        <v>79</v>
      </c>
      <c r="O673">
        <v>11.13</v>
      </c>
      <c r="P673">
        <v>6.5</v>
      </c>
      <c r="Q673">
        <v>4</v>
      </c>
      <c r="R673">
        <v>1.76</v>
      </c>
      <c r="S673">
        <v>0</v>
      </c>
      <c r="T673" t="s">
        <v>22</v>
      </c>
    </row>
    <row r="674" spans="1:20" x14ac:dyDescent="0.2">
      <c r="A674" t="s">
        <v>59</v>
      </c>
      <c r="B674">
        <v>134</v>
      </c>
      <c r="C674" t="s">
        <v>25</v>
      </c>
      <c r="D674" t="s">
        <v>22</v>
      </c>
      <c r="E674" t="s">
        <v>22</v>
      </c>
      <c r="F674">
        <v>0</v>
      </c>
      <c r="G674">
        <v>208.3</v>
      </c>
      <c r="H674">
        <v>86</v>
      </c>
      <c r="I674">
        <v>35.409999999999997</v>
      </c>
      <c r="J674">
        <v>253.6</v>
      </c>
      <c r="K674">
        <v>89</v>
      </c>
      <c r="L674">
        <v>21.56</v>
      </c>
      <c r="M674">
        <v>291</v>
      </c>
      <c r="N674">
        <v>86</v>
      </c>
      <c r="O674">
        <v>13.1</v>
      </c>
      <c r="P674">
        <v>12.6</v>
      </c>
      <c r="Q674">
        <v>3</v>
      </c>
      <c r="R674">
        <v>3.4</v>
      </c>
      <c r="S674">
        <v>1</v>
      </c>
      <c r="T674" t="s">
        <v>22</v>
      </c>
    </row>
    <row r="675" spans="1:20" x14ac:dyDescent="0.2">
      <c r="A675" t="s">
        <v>35</v>
      </c>
      <c r="B675">
        <v>72</v>
      </c>
      <c r="C675" t="s">
        <v>21</v>
      </c>
      <c r="D675" t="s">
        <v>22</v>
      </c>
      <c r="E675" t="s">
        <v>22</v>
      </c>
      <c r="F675">
        <v>0</v>
      </c>
      <c r="G675">
        <v>253</v>
      </c>
      <c r="H675">
        <v>73</v>
      </c>
      <c r="I675">
        <v>43.01</v>
      </c>
      <c r="J675">
        <v>219.3</v>
      </c>
      <c r="K675">
        <v>78</v>
      </c>
      <c r="L675">
        <v>18.64</v>
      </c>
      <c r="M675">
        <v>210.8</v>
      </c>
      <c r="N675">
        <v>89</v>
      </c>
      <c r="O675">
        <v>9.49</v>
      </c>
      <c r="P675">
        <v>9.8000000000000007</v>
      </c>
      <c r="Q675">
        <v>4</v>
      </c>
      <c r="R675">
        <v>2.65</v>
      </c>
      <c r="S675">
        <v>0</v>
      </c>
      <c r="T675" t="s">
        <v>22</v>
      </c>
    </row>
    <row r="676" spans="1:20" x14ac:dyDescent="0.2">
      <c r="A676" t="s">
        <v>68</v>
      </c>
      <c r="B676">
        <v>83</v>
      </c>
      <c r="C676" t="s">
        <v>25</v>
      </c>
      <c r="D676" t="s">
        <v>22</v>
      </c>
      <c r="E676" t="s">
        <v>22</v>
      </c>
      <c r="F676">
        <v>0</v>
      </c>
      <c r="G676">
        <v>202.3</v>
      </c>
      <c r="H676">
        <v>87</v>
      </c>
      <c r="I676">
        <v>34.39</v>
      </c>
      <c r="J676">
        <v>201.5</v>
      </c>
      <c r="K676">
        <v>111</v>
      </c>
      <c r="L676">
        <v>17.13</v>
      </c>
      <c r="M676">
        <v>101.7</v>
      </c>
      <c r="N676">
        <v>82</v>
      </c>
      <c r="O676">
        <v>4.58</v>
      </c>
      <c r="P676">
        <v>6.8</v>
      </c>
      <c r="Q676">
        <v>4</v>
      </c>
      <c r="R676">
        <v>1.84</v>
      </c>
      <c r="S676">
        <v>0</v>
      </c>
      <c r="T676" t="s">
        <v>22</v>
      </c>
    </row>
    <row r="677" spans="1:20" x14ac:dyDescent="0.2">
      <c r="A677" t="s">
        <v>48</v>
      </c>
      <c r="B677">
        <v>56</v>
      </c>
      <c r="C677" t="s">
        <v>21</v>
      </c>
      <c r="D677" t="s">
        <v>22</v>
      </c>
      <c r="E677" t="s">
        <v>23</v>
      </c>
      <c r="F677">
        <v>30</v>
      </c>
      <c r="G677">
        <v>127.1</v>
      </c>
      <c r="H677">
        <v>89</v>
      </c>
      <c r="I677">
        <v>21.61</v>
      </c>
      <c r="J677">
        <v>172.1</v>
      </c>
      <c r="K677">
        <v>116</v>
      </c>
      <c r="L677">
        <v>14.63</v>
      </c>
      <c r="M677">
        <v>194.6</v>
      </c>
      <c r="N677">
        <v>111</v>
      </c>
      <c r="O677">
        <v>8.76</v>
      </c>
      <c r="P677">
        <v>12.1</v>
      </c>
      <c r="Q677">
        <v>3</v>
      </c>
      <c r="R677">
        <v>3.27</v>
      </c>
      <c r="S677">
        <v>1</v>
      </c>
      <c r="T677" t="s">
        <v>22</v>
      </c>
    </row>
    <row r="678" spans="1:20" x14ac:dyDescent="0.2">
      <c r="A678" t="s">
        <v>54</v>
      </c>
      <c r="B678">
        <v>171</v>
      </c>
      <c r="C678" t="s">
        <v>28</v>
      </c>
      <c r="D678" t="s">
        <v>22</v>
      </c>
      <c r="E678" t="s">
        <v>23</v>
      </c>
      <c r="F678">
        <v>17</v>
      </c>
      <c r="G678">
        <v>186.9</v>
      </c>
      <c r="H678">
        <v>94</v>
      </c>
      <c r="I678">
        <v>31.77</v>
      </c>
      <c r="J678">
        <v>240</v>
      </c>
      <c r="K678">
        <v>138</v>
      </c>
      <c r="L678">
        <v>20.399999999999999</v>
      </c>
      <c r="M678">
        <v>200.9</v>
      </c>
      <c r="N678">
        <v>64</v>
      </c>
      <c r="O678">
        <v>9.0399999999999991</v>
      </c>
      <c r="P678">
        <v>5.8</v>
      </c>
      <c r="Q678">
        <v>3</v>
      </c>
      <c r="R678">
        <v>1.57</v>
      </c>
      <c r="S678">
        <v>1</v>
      </c>
      <c r="T678" t="s">
        <v>22</v>
      </c>
    </row>
    <row r="679" spans="1:20" x14ac:dyDescent="0.2">
      <c r="A679" t="s">
        <v>69</v>
      </c>
      <c r="B679">
        <v>123</v>
      </c>
      <c r="C679" t="s">
        <v>28</v>
      </c>
      <c r="D679" t="s">
        <v>22</v>
      </c>
      <c r="E679" t="s">
        <v>22</v>
      </c>
      <c r="F679">
        <v>0</v>
      </c>
      <c r="G679">
        <v>194</v>
      </c>
      <c r="H679">
        <v>118</v>
      </c>
      <c r="I679">
        <v>32.979999999999997</v>
      </c>
      <c r="J679">
        <v>242</v>
      </c>
      <c r="K679">
        <v>114</v>
      </c>
      <c r="L679">
        <v>20.57</v>
      </c>
      <c r="M679">
        <v>146.30000000000001</v>
      </c>
      <c r="N679">
        <v>108</v>
      </c>
      <c r="O679">
        <v>6.58</v>
      </c>
      <c r="P679">
        <v>12.1</v>
      </c>
      <c r="Q679">
        <v>4</v>
      </c>
      <c r="R679">
        <v>3.27</v>
      </c>
      <c r="S679">
        <v>1</v>
      </c>
      <c r="T679" t="s">
        <v>22</v>
      </c>
    </row>
    <row r="680" spans="1:20" x14ac:dyDescent="0.2">
      <c r="A680" t="s">
        <v>40</v>
      </c>
      <c r="B680">
        <v>58</v>
      </c>
      <c r="C680" t="s">
        <v>28</v>
      </c>
      <c r="D680" t="s">
        <v>22</v>
      </c>
      <c r="E680" t="s">
        <v>22</v>
      </c>
      <c r="F680">
        <v>0</v>
      </c>
      <c r="G680">
        <v>234.8</v>
      </c>
      <c r="H680">
        <v>89</v>
      </c>
      <c r="I680">
        <v>39.92</v>
      </c>
      <c r="J680">
        <v>106.8</v>
      </c>
      <c r="K680">
        <v>131</v>
      </c>
      <c r="L680">
        <v>9.08</v>
      </c>
      <c r="M680">
        <v>178.5</v>
      </c>
      <c r="N680">
        <v>122</v>
      </c>
      <c r="O680">
        <v>8.0299999999999994</v>
      </c>
      <c r="P680">
        <v>9.9</v>
      </c>
      <c r="Q680">
        <v>6</v>
      </c>
      <c r="R680">
        <v>2.67</v>
      </c>
      <c r="S680">
        <v>0</v>
      </c>
      <c r="T680" t="s">
        <v>22</v>
      </c>
    </row>
    <row r="681" spans="1:20" x14ac:dyDescent="0.2">
      <c r="A681" t="s">
        <v>47</v>
      </c>
      <c r="B681">
        <v>156</v>
      </c>
      <c r="C681" t="s">
        <v>28</v>
      </c>
      <c r="D681" t="s">
        <v>22</v>
      </c>
      <c r="E681" t="s">
        <v>22</v>
      </c>
      <c r="F681">
        <v>0</v>
      </c>
      <c r="G681">
        <v>123.7</v>
      </c>
      <c r="H681">
        <v>96</v>
      </c>
      <c r="I681">
        <v>21.03</v>
      </c>
      <c r="J681">
        <v>103</v>
      </c>
      <c r="K681">
        <v>80</v>
      </c>
      <c r="L681">
        <v>8.76</v>
      </c>
      <c r="M681">
        <v>189.4</v>
      </c>
      <c r="N681">
        <v>82</v>
      </c>
      <c r="O681">
        <v>8.52</v>
      </c>
      <c r="P681">
        <v>13.1</v>
      </c>
      <c r="Q681">
        <v>4</v>
      </c>
      <c r="R681">
        <v>3.54</v>
      </c>
      <c r="S681">
        <v>1</v>
      </c>
      <c r="T681" t="s">
        <v>22</v>
      </c>
    </row>
    <row r="682" spans="1:20" x14ac:dyDescent="0.2">
      <c r="A682" t="s">
        <v>51</v>
      </c>
      <c r="B682">
        <v>166</v>
      </c>
      <c r="C682" t="s">
        <v>28</v>
      </c>
      <c r="D682" t="s">
        <v>22</v>
      </c>
      <c r="E682" t="s">
        <v>22</v>
      </c>
      <c r="F682">
        <v>0</v>
      </c>
      <c r="G682">
        <v>173.9</v>
      </c>
      <c r="H682">
        <v>103</v>
      </c>
      <c r="I682">
        <v>29.56</v>
      </c>
      <c r="J682">
        <v>276.39999999999998</v>
      </c>
      <c r="K682">
        <v>83</v>
      </c>
      <c r="L682">
        <v>23.49</v>
      </c>
      <c r="M682">
        <v>190.8</v>
      </c>
      <c r="N682">
        <v>113</v>
      </c>
      <c r="O682">
        <v>8.59</v>
      </c>
      <c r="P682">
        <v>15.3</v>
      </c>
      <c r="Q682">
        <v>5</v>
      </c>
      <c r="R682">
        <v>4.13</v>
      </c>
      <c r="S682">
        <v>0</v>
      </c>
      <c r="T682" t="s">
        <v>22</v>
      </c>
    </row>
    <row r="683" spans="1:20" x14ac:dyDescent="0.2">
      <c r="A683" t="s">
        <v>59</v>
      </c>
      <c r="B683">
        <v>75</v>
      </c>
      <c r="C683" t="s">
        <v>28</v>
      </c>
      <c r="D683" t="s">
        <v>22</v>
      </c>
      <c r="E683" t="s">
        <v>23</v>
      </c>
      <c r="F683">
        <v>41</v>
      </c>
      <c r="G683">
        <v>130.9</v>
      </c>
      <c r="H683">
        <v>115</v>
      </c>
      <c r="I683">
        <v>22.25</v>
      </c>
      <c r="J683">
        <v>203.4</v>
      </c>
      <c r="K683">
        <v>110</v>
      </c>
      <c r="L683">
        <v>17.29</v>
      </c>
      <c r="M683">
        <v>171.7</v>
      </c>
      <c r="N683">
        <v>68</v>
      </c>
      <c r="O683">
        <v>7.73</v>
      </c>
      <c r="P683">
        <v>12.4</v>
      </c>
      <c r="Q683">
        <v>4</v>
      </c>
      <c r="R683">
        <v>3.35</v>
      </c>
      <c r="S683">
        <v>1</v>
      </c>
      <c r="T683" t="s">
        <v>22</v>
      </c>
    </row>
    <row r="684" spans="1:20" x14ac:dyDescent="0.2">
      <c r="A684" t="s">
        <v>65</v>
      </c>
      <c r="B684">
        <v>75</v>
      </c>
      <c r="C684" t="s">
        <v>21</v>
      </c>
      <c r="D684" t="s">
        <v>22</v>
      </c>
      <c r="E684" t="s">
        <v>22</v>
      </c>
      <c r="F684">
        <v>0</v>
      </c>
      <c r="G684">
        <v>314.60000000000002</v>
      </c>
      <c r="H684">
        <v>102</v>
      </c>
      <c r="I684">
        <v>53.48</v>
      </c>
      <c r="J684">
        <v>169.8</v>
      </c>
      <c r="K684">
        <v>86</v>
      </c>
      <c r="L684">
        <v>14.43</v>
      </c>
      <c r="M684">
        <v>285.10000000000002</v>
      </c>
      <c r="N684">
        <v>100</v>
      </c>
      <c r="O684">
        <v>12.83</v>
      </c>
      <c r="P684">
        <v>5.7</v>
      </c>
      <c r="Q684">
        <v>3</v>
      </c>
      <c r="R684">
        <v>1.54</v>
      </c>
      <c r="S684">
        <v>2</v>
      </c>
      <c r="T684" t="s">
        <v>23</v>
      </c>
    </row>
    <row r="685" spans="1:20" x14ac:dyDescent="0.2">
      <c r="A685" t="s">
        <v>20</v>
      </c>
      <c r="B685">
        <v>83</v>
      </c>
      <c r="C685" t="s">
        <v>28</v>
      </c>
      <c r="D685" t="s">
        <v>22</v>
      </c>
      <c r="E685" t="s">
        <v>22</v>
      </c>
      <c r="F685">
        <v>0</v>
      </c>
      <c r="G685">
        <v>227.9</v>
      </c>
      <c r="H685">
        <v>78</v>
      </c>
      <c r="I685">
        <v>38.74</v>
      </c>
      <c r="J685">
        <v>207.5</v>
      </c>
      <c r="K685">
        <v>115</v>
      </c>
      <c r="L685">
        <v>17.64</v>
      </c>
      <c r="M685">
        <v>211.7</v>
      </c>
      <c r="N685">
        <v>100</v>
      </c>
      <c r="O685">
        <v>9.5299999999999994</v>
      </c>
      <c r="P685">
        <v>12.1</v>
      </c>
      <c r="Q685">
        <v>5</v>
      </c>
      <c r="R685">
        <v>3.27</v>
      </c>
      <c r="S685">
        <v>1</v>
      </c>
      <c r="T685" t="s">
        <v>22</v>
      </c>
    </row>
    <row r="686" spans="1:20" x14ac:dyDescent="0.2">
      <c r="A686" t="s">
        <v>55</v>
      </c>
      <c r="B686">
        <v>243</v>
      </c>
      <c r="C686" t="s">
        <v>28</v>
      </c>
      <c r="D686" t="s">
        <v>22</v>
      </c>
      <c r="E686" t="s">
        <v>22</v>
      </c>
      <c r="F686">
        <v>0</v>
      </c>
      <c r="G686">
        <v>95.5</v>
      </c>
      <c r="H686">
        <v>92</v>
      </c>
      <c r="I686">
        <v>16.239999999999998</v>
      </c>
      <c r="J686">
        <v>163.69999999999999</v>
      </c>
      <c r="K686">
        <v>63</v>
      </c>
      <c r="L686">
        <v>13.91</v>
      </c>
      <c r="M686">
        <v>264.2</v>
      </c>
      <c r="N686">
        <v>118</v>
      </c>
      <c r="O686">
        <v>11.89</v>
      </c>
      <c r="P686">
        <v>6.6</v>
      </c>
      <c r="Q686">
        <v>6</v>
      </c>
      <c r="R686">
        <v>1.78</v>
      </c>
      <c r="S686">
        <v>2</v>
      </c>
      <c r="T686" t="s">
        <v>22</v>
      </c>
    </row>
    <row r="687" spans="1:20" x14ac:dyDescent="0.2">
      <c r="A687" t="s">
        <v>61</v>
      </c>
      <c r="B687">
        <v>153</v>
      </c>
      <c r="C687" t="s">
        <v>25</v>
      </c>
      <c r="D687" t="s">
        <v>22</v>
      </c>
      <c r="E687" t="s">
        <v>22</v>
      </c>
      <c r="F687">
        <v>0</v>
      </c>
      <c r="G687">
        <v>185.3</v>
      </c>
      <c r="H687">
        <v>127</v>
      </c>
      <c r="I687">
        <v>31.5</v>
      </c>
      <c r="J687">
        <v>208</v>
      </c>
      <c r="K687">
        <v>73</v>
      </c>
      <c r="L687">
        <v>17.68</v>
      </c>
      <c r="M687">
        <v>206.1</v>
      </c>
      <c r="N687">
        <v>124</v>
      </c>
      <c r="O687">
        <v>9.27</v>
      </c>
      <c r="P687">
        <v>15.1</v>
      </c>
      <c r="Q687">
        <v>3</v>
      </c>
      <c r="R687">
        <v>4.08</v>
      </c>
      <c r="S687">
        <v>1</v>
      </c>
      <c r="T687" t="s">
        <v>22</v>
      </c>
    </row>
    <row r="688" spans="1:20" x14ac:dyDescent="0.2">
      <c r="A688" t="s">
        <v>60</v>
      </c>
      <c r="B688">
        <v>150</v>
      </c>
      <c r="C688" t="s">
        <v>21</v>
      </c>
      <c r="D688" t="s">
        <v>22</v>
      </c>
      <c r="E688" t="s">
        <v>22</v>
      </c>
      <c r="F688">
        <v>0</v>
      </c>
      <c r="G688">
        <v>146.30000000000001</v>
      </c>
      <c r="H688">
        <v>133</v>
      </c>
      <c r="I688">
        <v>24.87</v>
      </c>
      <c r="J688">
        <v>202.7</v>
      </c>
      <c r="K688">
        <v>95</v>
      </c>
      <c r="L688">
        <v>17.23</v>
      </c>
      <c r="M688">
        <v>234.7</v>
      </c>
      <c r="N688">
        <v>103</v>
      </c>
      <c r="O688">
        <v>10.56</v>
      </c>
      <c r="P688">
        <v>13.1</v>
      </c>
      <c r="Q688">
        <v>3</v>
      </c>
      <c r="R688">
        <v>3.54</v>
      </c>
      <c r="S688">
        <v>1</v>
      </c>
      <c r="T688" t="s">
        <v>22</v>
      </c>
    </row>
    <row r="689" spans="1:20" x14ac:dyDescent="0.2">
      <c r="A689" t="s">
        <v>31</v>
      </c>
      <c r="B689">
        <v>92</v>
      </c>
      <c r="C689" t="s">
        <v>28</v>
      </c>
      <c r="D689" t="s">
        <v>22</v>
      </c>
      <c r="E689" t="s">
        <v>23</v>
      </c>
      <c r="F689">
        <v>16</v>
      </c>
      <c r="G689">
        <v>184</v>
      </c>
      <c r="H689">
        <v>99</v>
      </c>
      <c r="I689">
        <v>31.28</v>
      </c>
      <c r="J689">
        <v>76.400000000000006</v>
      </c>
      <c r="K689">
        <v>134</v>
      </c>
      <c r="L689">
        <v>6.49</v>
      </c>
      <c r="M689">
        <v>185.1</v>
      </c>
      <c r="N689">
        <v>96</v>
      </c>
      <c r="O689">
        <v>8.33</v>
      </c>
      <c r="P689">
        <v>12.7</v>
      </c>
      <c r="Q689">
        <v>3</v>
      </c>
      <c r="R689">
        <v>3.43</v>
      </c>
      <c r="S689">
        <v>2</v>
      </c>
      <c r="T689" t="s">
        <v>22</v>
      </c>
    </row>
    <row r="690" spans="1:20" x14ac:dyDescent="0.2">
      <c r="A690" t="s">
        <v>60</v>
      </c>
      <c r="B690">
        <v>80</v>
      </c>
      <c r="C690" t="s">
        <v>21</v>
      </c>
      <c r="D690" t="s">
        <v>22</v>
      </c>
      <c r="E690" t="s">
        <v>22</v>
      </c>
      <c r="F690">
        <v>0</v>
      </c>
      <c r="G690">
        <v>105.8</v>
      </c>
      <c r="H690">
        <v>110</v>
      </c>
      <c r="I690">
        <v>17.989999999999998</v>
      </c>
      <c r="J690">
        <v>43.9</v>
      </c>
      <c r="K690">
        <v>88</v>
      </c>
      <c r="L690">
        <v>3.73</v>
      </c>
      <c r="M690">
        <v>189.6</v>
      </c>
      <c r="N690">
        <v>87</v>
      </c>
      <c r="O690">
        <v>8.5299999999999994</v>
      </c>
      <c r="P690">
        <v>13.1</v>
      </c>
      <c r="Q690">
        <v>5</v>
      </c>
      <c r="R690">
        <v>3.54</v>
      </c>
      <c r="S690">
        <v>0</v>
      </c>
      <c r="T690" t="s">
        <v>22</v>
      </c>
    </row>
    <row r="691" spans="1:20" x14ac:dyDescent="0.2">
      <c r="A691" t="s">
        <v>73</v>
      </c>
      <c r="B691">
        <v>77</v>
      </c>
      <c r="C691" t="s">
        <v>28</v>
      </c>
      <c r="D691" t="s">
        <v>22</v>
      </c>
      <c r="E691" t="s">
        <v>23</v>
      </c>
      <c r="F691">
        <v>24</v>
      </c>
      <c r="G691">
        <v>149.4</v>
      </c>
      <c r="H691">
        <v>74</v>
      </c>
      <c r="I691">
        <v>25.4</v>
      </c>
      <c r="J691">
        <v>123.9</v>
      </c>
      <c r="K691">
        <v>72</v>
      </c>
      <c r="L691">
        <v>10.53</v>
      </c>
      <c r="M691">
        <v>174.3</v>
      </c>
      <c r="N691">
        <v>84</v>
      </c>
      <c r="O691">
        <v>7.84</v>
      </c>
      <c r="P691">
        <v>10.1</v>
      </c>
      <c r="Q691">
        <v>6</v>
      </c>
      <c r="R691">
        <v>2.73</v>
      </c>
      <c r="S691">
        <v>1</v>
      </c>
      <c r="T691" t="s">
        <v>22</v>
      </c>
    </row>
    <row r="692" spans="1:20" x14ac:dyDescent="0.2">
      <c r="A692" t="s">
        <v>29</v>
      </c>
      <c r="B692">
        <v>74</v>
      </c>
      <c r="C692" t="s">
        <v>21</v>
      </c>
      <c r="D692" t="s">
        <v>22</v>
      </c>
      <c r="E692" t="s">
        <v>22</v>
      </c>
      <c r="F692">
        <v>0</v>
      </c>
      <c r="G692">
        <v>172.1</v>
      </c>
      <c r="H692">
        <v>105</v>
      </c>
      <c r="I692">
        <v>29.26</v>
      </c>
      <c r="J692">
        <v>211.7</v>
      </c>
      <c r="K692">
        <v>99</v>
      </c>
      <c r="L692">
        <v>17.989999999999998</v>
      </c>
      <c r="M692">
        <v>182.2</v>
      </c>
      <c r="N692">
        <v>105</v>
      </c>
      <c r="O692">
        <v>8.1999999999999993</v>
      </c>
      <c r="P692">
        <v>11.6</v>
      </c>
      <c r="Q692">
        <v>6</v>
      </c>
      <c r="R692">
        <v>3.13</v>
      </c>
      <c r="S692">
        <v>1</v>
      </c>
      <c r="T692" t="s">
        <v>22</v>
      </c>
    </row>
    <row r="693" spans="1:20" x14ac:dyDescent="0.2">
      <c r="A693" t="s">
        <v>40</v>
      </c>
      <c r="B693">
        <v>143</v>
      </c>
      <c r="C693" t="s">
        <v>21</v>
      </c>
      <c r="D693" t="s">
        <v>22</v>
      </c>
      <c r="E693" t="s">
        <v>22</v>
      </c>
      <c r="F693">
        <v>0</v>
      </c>
      <c r="G693">
        <v>119.1</v>
      </c>
      <c r="H693">
        <v>117</v>
      </c>
      <c r="I693">
        <v>20.25</v>
      </c>
      <c r="J693">
        <v>287.7</v>
      </c>
      <c r="K693">
        <v>136</v>
      </c>
      <c r="L693">
        <v>24.45</v>
      </c>
      <c r="M693">
        <v>223</v>
      </c>
      <c r="N693">
        <v>100</v>
      </c>
      <c r="O693">
        <v>10.039999999999999</v>
      </c>
      <c r="P693">
        <v>12.2</v>
      </c>
      <c r="Q693">
        <v>4</v>
      </c>
      <c r="R693">
        <v>3.29</v>
      </c>
      <c r="S693">
        <v>0</v>
      </c>
      <c r="T693" t="s">
        <v>22</v>
      </c>
    </row>
    <row r="694" spans="1:20" x14ac:dyDescent="0.2">
      <c r="A694" t="s">
        <v>45</v>
      </c>
      <c r="B694">
        <v>64</v>
      </c>
      <c r="C694" t="s">
        <v>21</v>
      </c>
      <c r="D694" t="s">
        <v>22</v>
      </c>
      <c r="E694" t="s">
        <v>22</v>
      </c>
      <c r="F694">
        <v>0</v>
      </c>
      <c r="G694">
        <v>194.2</v>
      </c>
      <c r="H694">
        <v>147</v>
      </c>
      <c r="I694">
        <v>33.01</v>
      </c>
      <c r="J694">
        <v>173.4</v>
      </c>
      <c r="K694">
        <v>87</v>
      </c>
      <c r="L694">
        <v>14.74</v>
      </c>
      <c r="M694">
        <v>268.7</v>
      </c>
      <c r="N694">
        <v>114</v>
      </c>
      <c r="O694">
        <v>12.09</v>
      </c>
      <c r="P694">
        <v>5.5</v>
      </c>
      <c r="Q694">
        <v>2</v>
      </c>
      <c r="R694">
        <v>1.49</v>
      </c>
      <c r="S694">
        <v>2</v>
      </c>
      <c r="T694" t="s">
        <v>22</v>
      </c>
    </row>
    <row r="695" spans="1:20" x14ac:dyDescent="0.2">
      <c r="A695" t="s">
        <v>66</v>
      </c>
      <c r="B695">
        <v>120</v>
      </c>
      <c r="C695" t="s">
        <v>28</v>
      </c>
      <c r="D695" t="s">
        <v>22</v>
      </c>
      <c r="E695" t="s">
        <v>22</v>
      </c>
      <c r="F695">
        <v>0</v>
      </c>
      <c r="G695">
        <v>198.8</v>
      </c>
      <c r="H695">
        <v>56</v>
      </c>
      <c r="I695">
        <v>33.799999999999997</v>
      </c>
      <c r="J695">
        <v>230.1</v>
      </c>
      <c r="K695">
        <v>73</v>
      </c>
      <c r="L695">
        <v>19.559999999999999</v>
      </c>
      <c r="M695">
        <v>119.8</v>
      </c>
      <c r="N695">
        <v>81</v>
      </c>
      <c r="O695">
        <v>5.39</v>
      </c>
      <c r="P695">
        <v>9.9</v>
      </c>
      <c r="Q695">
        <v>3</v>
      </c>
      <c r="R695">
        <v>2.67</v>
      </c>
      <c r="S695">
        <v>2</v>
      </c>
      <c r="T695" t="s">
        <v>22</v>
      </c>
    </row>
    <row r="696" spans="1:20" x14ac:dyDescent="0.2">
      <c r="A696" t="s">
        <v>41</v>
      </c>
      <c r="B696">
        <v>121</v>
      </c>
      <c r="C696" t="s">
        <v>25</v>
      </c>
      <c r="D696" t="s">
        <v>23</v>
      </c>
      <c r="E696" t="s">
        <v>22</v>
      </c>
      <c r="F696">
        <v>0</v>
      </c>
      <c r="G696">
        <v>167.7</v>
      </c>
      <c r="H696">
        <v>94</v>
      </c>
      <c r="I696">
        <v>28.51</v>
      </c>
      <c r="J696">
        <v>93.7</v>
      </c>
      <c r="K696">
        <v>121</v>
      </c>
      <c r="L696">
        <v>7.96</v>
      </c>
      <c r="M696">
        <v>241.3</v>
      </c>
      <c r="N696">
        <v>115</v>
      </c>
      <c r="O696">
        <v>10.86</v>
      </c>
      <c r="P696">
        <v>13.4</v>
      </c>
      <c r="Q696">
        <v>1</v>
      </c>
      <c r="R696">
        <v>3.62</v>
      </c>
      <c r="S696">
        <v>3</v>
      </c>
      <c r="T696" t="s">
        <v>23</v>
      </c>
    </row>
    <row r="697" spans="1:20" x14ac:dyDescent="0.2">
      <c r="A697" t="s">
        <v>46</v>
      </c>
      <c r="B697">
        <v>88</v>
      </c>
      <c r="C697" t="s">
        <v>21</v>
      </c>
      <c r="D697" t="s">
        <v>22</v>
      </c>
      <c r="E697" t="s">
        <v>22</v>
      </c>
      <c r="F697">
        <v>0</v>
      </c>
      <c r="G697">
        <v>202.2</v>
      </c>
      <c r="H697">
        <v>86</v>
      </c>
      <c r="I697">
        <v>34.369999999999997</v>
      </c>
      <c r="J697">
        <v>216.8</v>
      </c>
      <c r="K697">
        <v>93</v>
      </c>
      <c r="L697">
        <v>18.43</v>
      </c>
      <c r="M697">
        <v>239.4</v>
      </c>
      <c r="N697">
        <v>99</v>
      </c>
      <c r="O697">
        <v>10.77</v>
      </c>
      <c r="P697">
        <v>11.8</v>
      </c>
      <c r="Q697">
        <v>2</v>
      </c>
      <c r="R697">
        <v>3.19</v>
      </c>
      <c r="S697">
        <v>2</v>
      </c>
      <c r="T697" t="s">
        <v>22</v>
      </c>
    </row>
    <row r="698" spans="1:20" x14ac:dyDescent="0.2">
      <c r="A698" t="s">
        <v>43</v>
      </c>
      <c r="B698">
        <v>87</v>
      </c>
      <c r="C698" t="s">
        <v>25</v>
      </c>
      <c r="D698" t="s">
        <v>22</v>
      </c>
      <c r="E698" t="s">
        <v>22</v>
      </c>
      <c r="F698">
        <v>0</v>
      </c>
      <c r="G698">
        <v>322.5</v>
      </c>
      <c r="H698">
        <v>106</v>
      </c>
      <c r="I698">
        <v>54.83</v>
      </c>
      <c r="J698">
        <v>204.6</v>
      </c>
      <c r="K698">
        <v>93</v>
      </c>
      <c r="L698">
        <v>17.39</v>
      </c>
      <c r="M698">
        <v>186.2</v>
      </c>
      <c r="N698">
        <v>128</v>
      </c>
      <c r="O698">
        <v>8.3800000000000008</v>
      </c>
      <c r="P698">
        <v>9.4</v>
      </c>
      <c r="Q698">
        <v>4</v>
      </c>
      <c r="R698">
        <v>2.54</v>
      </c>
      <c r="S698">
        <v>2</v>
      </c>
      <c r="T698" t="s">
        <v>23</v>
      </c>
    </row>
    <row r="699" spans="1:20" x14ac:dyDescent="0.2">
      <c r="A699" t="s">
        <v>32</v>
      </c>
      <c r="B699">
        <v>100</v>
      </c>
      <c r="C699" t="s">
        <v>28</v>
      </c>
      <c r="D699" t="s">
        <v>22</v>
      </c>
      <c r="E699" t="s">
        <v>22</v>
      </c>
      <c r="F699">
        <v>0</v>
      </c>
      <c r="G699">
        <v>216.2</v>
      </c>
      <c r="H699">
        <v>107</v>
      </c>
      <c r="I699">
        <v>36.75</v>
      </c>
      <c r="J699">
        <v>215.6</v>
      </c>
      <c r="K699">
        <v>84</v>
      </c>
      <c r="L699">
        <v>18.329999999999998</v>
      </c>
      <c r="M699">
        <v>138.4</v>
      </c>
      <c r="N699">
        <v>127</v>
      </c>
      <c r="O699">
        <v>6.23</v>
      </c>
      <c r="P699">
        <v>10.199999999999999</v>
      </c>
      <c r="Q699">
        <v>3</v>
      </c>
      <c r="R699">
        <v>2.75</v>
      </c>
      <c r="S699">
        <v>0</v>
      </c>
      <c r="T699" t="s">
        <v>22</v>
      </c>
    </row>
    <row r="700" spans="1:20" x14ac:dyDescent="0.2">
      <c r="A700" t="s">
        <v>40</v>
      </c>
      <c r="B700">
        <v>104</v>
      </c>
      <c r="C700" t="s">
        <v>21</v>
      </c>
      <c r="D700" t="s">
        <v>22</v>
      </c>
      <c r="E700" t="s">
        <v>22</v>
      </c>
      <c r="F700">
        <v>0</v>
      </c>
      <c r="G700">
        <v>76.400000000000006</v>
      </c>
      <c r="H700">
        <v>116</v>
      </c>
      <c r="I700">
        <v>12.99</v>
      </c>
      <c r="J700">
        <v>115.6</v>
      </c>
      <c r="K700">
        <v>74</v>
      </c>
      <c r="L700">
        <v>9.83</v>
      </c>
      <c r="M700">
        <v>226.3</v>
      </c>
      <c r="N700">
        <v>94</v>
      </c>
      <c r="O700">
        <v>10.18</v>
      </c>
      <c r="P700">
        <v>9.4</v>
      </c>
      <c r="Q700">
        <v>3</v>
      </c>
      <c r="R700">
        <v>2.54</v>
      </c>
      <c r="S700">
        <v>3</v>
      </c>
      <c r="T700" t="s">
        <v>22</v>
      </c>
    </row>
    <row r="701" spans="1:20" x14ac:dyDescent="0.2">
      <c r="A701" t="s">
        <v>48</v>
      </c>
      <c r="B701">
        <v>27</v>
      </c>
      <c r="C701" t="s">
        <v>28</v>
      </c>
      <c r="D701" t="s">
        <v>22</v>
      </c>
      <c r="E701" t="s">
        <v>22</v>
      </c>
      <c r="F701">
        <v>0</v>
      </c>
      <c r="G701">
        <v>72.7</v>
      </c>
      <c r="H701">
        <v>75</v>
      </c>
      <c r="I701">
        <v>12.36</v>
      </c>
      <c r="J701">
        <v>208.6</v>
      </c>
      <c r="K701">
        <v>117</v>
      </c>
      <c r="L701">
        <v>17.73</v>
      </c>
      <c r="M701">
        <v>65.8</v>
      </c>
      <c r="N701">
        <v>71</v>
      </c>
      <c r="O701">
        <v>2.96</v>
      </c>
      <c r="P701">
        <v>9.9</v>
      </c>
      <c r="Q701">
        <v>3</v>
      </c>
      <c r="R701">
        <v>2.67</v>
      </c>
      <c r="S701">
        <v>1</v>
      </c>
      <c r="T701" t="s">
        <v>22</v>
      </c>
    </row>
    <row r="702" spans="1:20" x14ac:dyDescent="0.2">
      <c r="A702" t="s">
        <v>72</v>
      </c>
      <c r="B702">
        <v>81</v>
      </c>
      <c r="C702" t="s">
        <v>21</v>
      </c>
      <c r="D702" t="s">
        <v>22</v>
      </c>
      <c r="E702" t="s">
        <v>23</v>
      </c>
      <c r="F702">
        <v>31</v>
      </c>
      <c r="G702">
        <v>210.4</v>
      </c>
      <c r="H702">
        <v>100</v>
      </c>
      <c r="I702">
        <v>35.770000000000003</v>
      </c>
      <c r="J702">
        <v>225.5</v>
      </c>
      <c r="K702">
        <v>97</v>
      </c>
      <c r="L702">
        <v>19.170000000000002</v>
      </c>
      <c r="M702">
        <v>168.7</v>
      </c>
      <c r="N702">
        <v>120</v>
      </c>
      <c r="O702">
        <v>7.59</v>
      </c>
      <c r="P702">
        <v>9.6999999999999993</v>
      </c>
      <c r="Q702">
        <v>4</v>
      </c>
      <c r="R702">
        <v>2.62</v>
      </c>
      <c r="S702">
        <v>0</v>
      </c>
      <c r="T702" t="s">
        <v>22</v>
      </c>
    </row>
    <row r="703" spans="1:20" x14ac:dyDescent="0.2">
      <c r="A703" t="s">
        <v>58</v>
      </c>
      <c r="B703">
        <v>64</v>
      </c>
      <c r="C703" t="s">
        <v>28</v>
      </c>
      <c r="D703" t="s">
        <v>23</v>
      </c>
      <c r="E703" t="s">
        <v>23</v>
      </c>
      <c r="F703">
        <v>33</v>
      </c>
      <c r="G703">
        <v>127.2</v>
      </c>
      <c r="H703">
        <v>93</v>
      </c>
      <c r="I703">
        <v>21.62</v>
      </c>
      <c r="J703">
        <v>162.9</v>
      </c>
      <c r="K703">
        <v>104</v>
      </c>
      <c r="L703">
        <v>13.85</v>
      </c>
      <c r="M703">
        <v>247.4</v>
      </c>
      <c r="N703">
        <v>109</v>
      </c>
      <c r="O703">
        <v>11.13</v>
      </c>
      <c r="P703">
        <v>8.1</v>
      </c>
      <c r="Q703">
        <v>13</v>
      </c>
      <c r="R703">
        <v>2.19</v>
      </c>
      <c r="S703">
        <v>0</v>
      </c>
      <c r="T703" t="s">
        <v>22</v>
      </c>
    </row>
    <row r="704" spans="1:20" x14ac:dyDescent="0.2">
      <c r="A704" t="s">
        <v>64</v>
      </c>
      <c r="B704">
        <v>107</v>
      </c>
      <c r="C704" t="s">
        <v>28</v>
      </c>
      <c r="D704" t="s">
        <v>22</v>
      </c>
      <c r="E704" t="s">
        <v>23</v>
      </c>
      <c r="F704">
        <v>28</v>
      </c>
      <c r="G704">
        <v>201.8</v>
      </c>
      <c r="H704">
        <v>79</v>
      </c>
      <c r="I704">
        <v>34.31</v>
      </c>
      <c r="J704">
        <v>304.89999999999998</v>
      </c>
      <c r="K704">
        <v>128</v>
      </c>
      <c r="L704">
        <v>25.92</v>
      </c>
      <c r="M704">
        <v>225.6</v>
      </c>
      <c r="N704">
        <v>133</v>
      </c>
      <c r="O704">
        <v>10.15</v>
      </c>
      <c r="P704">
        <v>11.9</v>
      </c>
      <c r="Q704">
        <v>8</v>
      </c>
      <c r="R704">
        <v>3.21</v>
      </c>
      <c r="S704">
        <v>1</v>
      </c>
      <c r="T704" t="s">
        <v>22</v>
      </c>
    </row>
    <row r="705" spans="1:20" x14ac:dyDescent="0.2">
      <c r="A705" t="s">
        <v>64</v>
      </c>
      <c r="B705">
        <v>111</v>
      </c>
      <c r="C705" t="s">
        <v>25</v>
      </c>
      <c r="D705" t="s">
        <v>22</v>
      </c>
      <c r="E705" t="s">
        <v>22</v>
      </c>
      <c r="F705">
        <v>0</v>
      </c>
      <c r="G705">
        <v>99.3</v>
      </c>
      <c r="H705">
        <v>112</v>
      </c>
      <c r="I705">
        <v>16.88</v>
      </c>
      <c r="J705">
        <v>270.5</v>
      </c>
      <c r="K705">
        <v>136</v>
      </c>
      <c r="L705">
        <v>22.99</v>
      </c>
      <c r="M705">
        <v>225.3</v>
      </c>
      <c r="N705">
        <v>94</v>
      </c>
      <c r="O705">
        <v>10.14</v>
      </c>
      <c r="P705">
        <v>9</v>
      </c>
      <c r="Q705">
        <v>6</v>
      </c>
      <c r="R705">
        <v>2.4300000000000002</v>
      </c>
      <c r="S705">
        <v>3</v>
      </c>
      <c r="T705" t="s">
        <v>22</v>
      </c>
    </row>
    <row r="706" spans="1:20" x14ac:dyDescent="0.2">
      <c r="A706" t="s">
        <v>62</v>
      </c>
      <c r="B706">
        <v>77</v>
      </c>
      <c r="C706" t="s">
        <v>21</v>
      </c>
      <c r="D706" t="s">
        <v>22</v>
      </c>
      <c r="E706" t="s">
        <v>22</v>
      </c>
      <c r="F706">
        <v>0</v>
      </c>
      <c r="G706">
        <v>239.2</v>
      </c>
      <c r="H706">
        <v>114</v>
      </c>
      <c r="I706">
        <v>40.659999999999997</v>
      </c>
      <c r="J706">
        <v>150</v>
      </c>
      <c r="K706">
        <v>115</v>
      </c>
      <c r="L706">
        <v>12.75</v>
      </c>
      <c r="M706">
        <v>160.80000000000001</v>
      </c>
      <c r="N706">
        <v>81</v>
      </c>
      <c r="O706">
        <v>7.24</v>
      </c>
      <c r="P706">
        <v>10.3</v>
      </c>
      <c r="Q706">
        <v>2</v>
      </c>
      <c r="R706">
        <v>2.78</v>
      </c>
      <c r="S706">
        <v>5</v>
      </c>
      <c r="T706" t="s">
        <v>22</v>
      </c>
    </row>
    <row r="707" spans="1:20" x14ac:dyDescent="0.2">
      <c r="A707" t="s">
        <v>52</v>
      </c>
      <c r="B707">
        <v>67</v>
      </c>
      <c r="C707" t="s">
        <v>21</v>
      </c>
      <c r="D707" t="s">
        <v>23</v>
      </c>
      <c r="E707" t="s">
        <v>22</v>
      </c>
      <c r="F707">
        <v>0</v>
      </c>
      <c r="G707">
        <v>120.9</v>
      </c>
      <c r="H707">
        <v>58</v>
      </c>
      <c r="I707">
        <v>20.55</v>
      </c>
      <c r="J707">
        <v>235</v>
      </c>
      <c r="K707">
        <v>88</v>
      </c>
      <c r="L707">
        <v>19.98</v>
      </c>
      <c r="M707">
        <v>95.1</v>
      </c>
      <c r="N707">
        <v>130</v>
      </c>
      <c r="O707">
        <v>4.28</v>
      </c>
      <c r="P707">
        <v>11.4</v>
      </c>
      <c r="Q707">
        <v>11</v>
      </c>
      <c r="R707">
        <v>3.08</v>
      </c>
      <c r="S707">
        <v>2</v>
      </c>
      <c r="T707" t="s">
        <v>22</v>
      </c>
    </row>
    <row r="708" spans="1:20" x14ac:dyDescent="0.2">
      <c r="A708" t="s">
        <v>68</v>
      </c>
      <c r="B708">
        <v>102</v>
      </c>
      <c r="C708" t="s">
        <v>25</v>
      </c>
      <c r="D708" t="s">
        <v>22</v>
      </c>
      <c r="E708" t="s">
        <v>22</v>
      </c>
      <c r="F708">
        <v>0</v>
      </c>
      <c r="G708">
        <v>224.7</v>
      </c>
      <c r="H708">
        <v>81</v>
      </c>
      <c r="I708">
        <v>38.200000000000003</v>
      </c>
      <c r="J708">
        <v>129.4</v>
      </c>
      <c r="K708">
        <v>112</v>
      </c>
      <c r="L708">
        <v>11</v>
      </c>
      <c r="M708">
        <v>167.6</v>
      </c>
      <c r="N708">
        <v>109</v>
      </c>
      <c r="O708">
        <v>7.54</v>
      </c>
      <c r="P708">
        <v>15.8</v>
      </c>
      <c r="Q708">
        <v>6</v>
      </c>
      <c r="R708">
        <v>4.2699999999999996</v>
      </c>
      <c r="S708">
        <v>1</v>
      </c>
      <c r="T708" t="s">
        <v>22</v>
      </c>
    </row>
    <row r="709" spans="1:20" x14ac:dyDescent="0.2">
      <c r="A709" t="s">
        <v>75</v>
      </c>
      <c r="B709">
        <v>146</v>
      </c>
      <c r="C709" t="s">
        <v>25</v>
      </c>
      <c r="D709" t="s">
        <v>22</v>
      </c>
      <c r="E709" t="s">
        <v>23</v>
      </c>
      <c r="F709">
        <v>19</v>
      </c>
      <c r="G709">
        <v>176.6</v>
      </c>
      <c r="H709">
        <v>88</v>
      </c>
      <c r="I709">
        <v>30.02</v>
      </c>
      <c r="J709">
        <v>162.69999999999999</v>
      </c>
      <c r="K709">
        <v>66</v>
      </c>
      <c r="L709">
        <v>13.83</v>
      </c>
      <c r="M709">
        <v>215.5</v>
      </c>
      <c r="N709">
        <v>98</v>
      </c>
      <c r="O709">
        <v>9.6999999999999993</v>
      </c>
      <c r="P709">
        <v>14.6</v>
      </c>
      <c r="Q709">
        <v>6</v>
      </c>
      <c r="R709">
        <v>3.94</v>
      </c>
      <c r="S709">
        <v>1</v>
      </c>
      <c r="T709" t="s">
        <v>22</v>
      </c>
    </row>
    <row r="710" spans="1:20" x14ac:dyDescent="0.2">
      <c r="A710" t="s">
        <v>69</v>
      </c>
      <c r="B710">
        <v>96</v>
      </c>
      <c r="C710" t="s">
        <v>21</v>
      </c>
      <c r="D710" t="s">
        <v>22</v>
      </c>
      <c r="E710" t="s">
        <v>22</v>
      </c>
      <c r="F710">
        <v>0</v>
      </c>
      <c r="G710">
        <v>180.6</v>
      </c>
      <c r="H710">
        <v>92</v>
      </c>
      <c r="I710">
        <v>30.7</v>
      </c>
      <c r="J710">
        <v>190.9</v>
      </c>
      <c r="K710">
        <v>114</v>
      </c>
      <c r="L710">
        <v>16.23</v>
      </c>
      <c r="M710">
        <v>295.60000000000002</v>
      </c>
      <c r="N710">
        <v>125</v>
      </c>
      <c r="O710">
        <v>13.3</v>
      </c>
      <c r="P710">
        <v>10.3</v>
      </c>
      <c r="Q710">
        <v>4</v>
      </c>
      <c r="R710">
        <v>2.78</v>
      </c>
      <c r="S710">
        <v>1</v>
      </c>
      <c r="T710" t="s">
        <v>23</v>
      </c>
    </row>
    <row r="711" spans="1:20" x14ac:dyDescent="0.2">
      <c r="A711" t="s">
        <v>75</v>
      </c>
      <c r="B711">
        <v>70</v>
      </c>
      <c r="C711" t="s">
        <v>21</v>
      </c>
      <c r="D711" t="s">
        <v>22</v>
      </c>
      <c r="E711" t="s">
        <v>23</v>
      </c>
      <c r="F711">
        <v>31</v>
      </c>
      <c r="G711">
        <v>125.9</v>
      </c>
      <c r="H711">
        <v>101</v>
      </c>
      <c r="I711">
        <v>21.4</v>
      </c>
      <c r="J711">
        <v>196.4</v>
      </c>
      <c r="K711">
        <v>102</v>
      </c>
      <c r="L711">
        <v>16.690000000000001</v>
      </c>
      <c r="M711">
        <v>252.7</v>
      </c>
      <c r="N711">
        <v>75</v>
      </c>
      <c r="O711">
        <v>11.37</v>
      </c>
      <c r="P711">
        <v>10.3</v>
      </c>
      <c r="Q711">
        <v>4</v>
      </c>
      <c r="R711">
        <v>2.78</v>
      </c>
      <c r="S711">
        <v>1</v>
      </c>
      <c r="T711" t="s">
        <v>22</v>
      </c>
    </row>
    <row r="712" spans="1:20" x14ac:dyDescent="0.2">
      <c r="A712" t="s">
        <v>66</v>
      </c>
      <c r="B712">
        <v>149</v>
      </c>
      <c r="C712" t="s">
        <v>25</v>
      </c>
      <c r="D712" t="s">
        <v>22</v>
      </c>
      <c r="E712" t="s">
        <v>22</v>
      </c>
      <c r="F712">
        <v>0</v>
      </c>
      <c r="G712">
        <v>237.6</v>
      </c>
      <c r="H712">
        <v>79</v>
      </c>
      <c r="I712">
        <v>40.39</v>
      </c>
      <c r="J712">
        <v>192.4</v>
      </c>
      <c r="K712">
        <v>107</v>
      </c>
      <c r="L712">
        <v>16.350000000000001</v>
      </c>
      <c r="M712">
        <v>207.4</v>
      </c>
      <c r="N712">
        <v>111</v>
      </c>
      <c r="O712">
        <v>9.33</v>
      </c>
      <c r="P712">
        <v>9.1</v>
      </c>
      <c r="Q712">
        <v>9</v>
      </c>
      <c r="R712">
        <v>2.46</v>
      </c>
      <c r="S712">
        <v>0</v>
      </c>
      <c r="T712" t="s">
        <v>22</v>
      </c>
    </row>
    <row r="713" spans="1:20" x14ac:dyDescent="0.2">
      <c r="A713" t="s">
        <v>72</v>
      </c>
      <c r="B713">
        <v>129</v>
      </c>
      <c r="C713" t="s">
        <v>21</v>
      </c>
      <c r="D713" t="s">
        <v>22</v>
      </c>
      <c r="E713" t="s">
        <v>22</v>
      </c>
      <c r="F713">
        <v>0</v>
      </c>
      <c r="G713">
        <v>198.4</v>
      </c>
      <c r="H713">
        <v>91</v>
      </c>
      <c r="I713">
        <v>33.729999999999997</v>
      </c>
      <c r="J713">
        <v>264.7</v>
      </c>
      <c r="K713">
        <v>106</v>
      </c>
      <c r="L713">
        <v>22.5</v>
      </c>
      <c r="M713">
        <v>111.4</v>
      </c>
      <c r="N713">
        <v>101</v>
      </c>
      <c r="O713">
        <v>5.01</v>
      </c>
      <c r="P713">
        <v>9.1999999999999993</v>
      </c>
      <c r="Q713">
        <v>2</v>
      </c>
      <c r="R713">
        <v>2.48</v>
      </c>
      <c r="S713">
        <v>2</v>
      </c>
      <c r="T713" t="s">
        <v>22</v>
      </c>
    </row>
    <row r="714" spans="1:20" x14ac:dyDescent="0.2">
      <c r="A714" t="s">
        <v>59</v>
      </c>
      <c r="B714">
        <v>166</v>
      </c>
      <c r="C714" t="s">
        <v>25</v>
      </c>
      <c r="D714" t="s">
        <v>22</v>
      </c>
      <c r="E714" t="s">
        <v>22</v>
      </c>
      <c r="F714">
        <v>0</v>
      </c>
      <c r="G714">
        <v>274.3</v>
      </c>
      <c r="H714">
        <v>110</v>
      </c>
      <c r="I714">
        <v>46.63</v>
      </c>
      <c r="J714">
        <v>52.9</v>
      </c>
      <c r="K714">
        <v>109</v>
      </c>
      <c r="L714">
        <v>4.5</v>
      </c>
      <c r="M714">
        <v>246.1</v>
      </c>
      <c r="N714">
        <v>119</v>
      </c>
      <c r="O714">
        <v>11.07</v>
      </c>
      <c r="P714">
        <v>10.9</v>
      </c>
      <c r="Q714">
        <v>5</v>
      </c>
      <c r="R714">
        <v>2.94</v>
      </c>
      <c r="S714">
        <v>0</v>
      </c>
      <c r="T714" t="s">
        <v>22</v>
      </c>
    </row>
    <row r="715" spans="1:20" x14ac:dyDescent="0.2">
      <c r="A715" t="s">
        <v>27</v>
      </c>
      <c r="B715">
        <v>136</v>
      </c>
      <c r="C715" t="s">
        <v>25</v>
      </c>
      <c r="D715" t="s">
        <v>23</v>
      </c>
      <c r="E715" t="s">
        <v>22</v>
      </c>
      <c r="F715">
        <v>0</v>
      </c>
      <c r="G715">
        <v>199.6</v>
      </c>
      <c r="H715">
        <v>89</v>
      </c>
      <c r="I715">
        <v>33.93</v>
      </c>
      <c r="J715">
        <v>211.4</v>
      </c>
      <c r="K715">
        <v>96</v>
      </c>
      <c r="L715">
        <v>17.97</v>
      </c>
      <c r="M715">
        <v>72.400000000000006</v>
      </c>
      <c r="N715">
        <v>84</v>
      </c>
      <c r="O715">
        <v>3.26</v>
      </c>
      <c r="P715">
        <v>11</v>
      </c>
      <c r="Q715">
        <v>4</v>
      </c>
      <c r="R715">
        <v>2.97</v>
      </c>
      <c r="S715">
        <v>3</v>
      </c>
      <c r="T715" t="s">
        <v>23</v>
      </c>
    </row>
    <row r="716" spans="1:20" x14ac:dyDescent="0.2">
      <c r="A716" t="s">
        <v>70</v>
      </c>
      <c r="B716">
        <v>149</v>
      </c>
      <c r="C716" t="s">
        <v>28</v>
      </c>
      <c r="D716" t="s">
        <v>22</v>
      </c>
      <c r="E716" t="s">
        <v>22</v>
      </c>
      <c r="F716">
        <v>0</v>
      </c>
      <c r="G716">
        <v>217.7</v>
      </c>
      <c r="H716">
        <v>91</v>
      </c>
      <c r="I716">
        <v>37.01</v>
      </c>
      <c r="J716">
        <v>273.5</v>
      </c>
      <c r="K716">
        <v>74</v>
      </c>
      <c r="L716">
        <v>23.25</v>
      </c>
      <c r="M716">
        <v>226.9</v>
      </c>
      <c r="N716">
        <v>99</v>
      </c>
      <c r="O716">
        <v>10.210000000000001</v>
      </c>
      <c r="P716">
        <v>9.6</v>
      </c>
      <c r="Q716">
        <v>3</v>
      </c>
      <c r="R716">
        <v>2.59</v>
      </c>
      <c r="S716">
        <v>3</v>
      </c>
      <c r="T716" t="s">
        <v>22</v>
      </c>
    </row>
    <row r="717" spans="1:20" x14ac:dyDescent="0.2">
      <c r="A717" t="s">
        <v>33</v>
      </c>
      <c r="B717">
        <v>70</v>
      </c>
      <c r="C717" t="s">
        <v>21</v>
      </c>
      <c r="D717" t="s">
        <v>22</v>
      </c>
      <c r="E717" t="s">
        <v>22</v>
      </c>
      <c r="F717">
        <v>0</v>
      </c>
      <c r="G717">
        <v>134.69999999999999</v>
      </c>
      <c r="H717">
        <v>96</v>
      </c>
      <c r="I717">
        <v>22.9</v>
      </c>
      <c r="J717">
        <v>235.9</v>
      </c>
      <c r="K717">
        <v>90</v>
      </c>
      <c r="L717">
        <v>20.05</v>
      </c>
      <c r="M717">
        <v>260.2</v>
      </c>
      <c r="N717">
        <v>113</v>
      </c>
      <c r="O717">
        <v>11.71</v>
      </c>
      <c r="P717">
        <v>7.6</v>
      </c>
      <c r="Q717">
        <v>6</v>
      </c>
      <c r="R717">
        <v>2.0499999999999998</v>
      </c>
      <c r="S717">
        <v>3</v>
      </c>
      <c r="T717" t="s">
        <v>22</v>
      </c>
    </row>
    <row r="718" spans="1:20" x14ac:dyDescent="0.2">
      <c r="A718" t="s">
        <v>34</v>
      </c>
      <c r="B718">
        <v>66</v>
      </c>
      <c r="C718" t="s">
        <v>28</v>
      </c>
      <c r="D718" t="s">
        <v>22</v>
      </c>
      <c r="E718" t="s">
        <v>22</v>
      </c>
      <c r="F718">
        <v>0</v>
      </c>
      <c r="G718">
        <v>256.3</v>
      </c>
      <c r="H718">
        <v>135</v>
      </c>
      <c r="I718">
        <v>43.57</v>
      </c>
      <c r="J718">
        <v>180.2</v>
      </c>
      <c r="K718">
        <v>106</v>
      </c>
      <c r="L718">
        <v>15.32</v>
      </c>
      <c r="M718">
        <v>187.3</v>
      </c>
      <c r="N718">
        <v>135</v>
      </c>
      <c r="O718">
        <v>8.43</v>
      </c>
      <c r="P718">
        <v>6.2</v>
      </c>
      <c r="Q718">
        <v>7</v>
      </c>
      <c r="R718">
        <v>1.67</v>
      </c>
      <c r="S718">
        <v>2</v>
      </c>
      <c r="T718" t="s">
        <v>22</v>
      </c>
    </row>
    <row r="719" spans="1:20" x14ac:dyDescent="0.2">
      <c r="A719" t="s">
        <v>44</v>
      </c>
      <c r="B719">
        <v>104</v>
      </c>
      <c r="C719" t="s">
        <v>25</v>
      </c>
      <c r="D719" t="s">
        <v>22</v>
      </c>
      <c r="E719" t="s">
        <v>22</v>
      </c>
      <c r="F719">
        <v>0</v>
      </c>
      <c r="G719">
        <v>183.6</v>
      </c>
      <c r="H719">
        <v>133</v>
      </c>
      <c r="I719">
        <v>31.21</v>
      </c>
      <c r="J719">
        <v>120.7</v>
      </c>
      <c r="K719">
        <v>98</v>
      </c>
      <c r="L719">
        <v>10.26</v>
      </c>
      <c r="M719">
        <v>215.1</v>
      </c>
      <c r="N719">
        <v>112</v>
      </c>
      <c r="O719">
        <v>9.68</v>
      </c>
      <c r="P719">
        <v>12.7</v>
      </c>
      <c r="Q719">
        <v>2</v>
      </c>
      <c r="R719">
        <v>3.43</v>
      </c>
      <c r="S719">
        <v>1</v>
      </c>
      <c r="T719" t="s">
        <v>22</v>
      </c>
    </row>
    <row r="720" spans="1:20" x14ac:dyDescent="0.2">
      <c r="A720" t="s">
        <v>62</v>
      </c>
      <c r="B720">
        <v>160</v>
      </c>
      <c r="C720" t="s">
        <v>21</v>
      </c>
      <c r="D720" t="s">
        <v>22</v>
      </c>
      <c r="E720" t="s">
        <v>22</v>
      </c>
      <c r="F720">
        <v>0</v>
      </c>
      <c r="G720">
        <v>176.2</v>
      </c>
      <c r="H720">
        <v>90</v>
      </c>
      <c r="I720">
        <v>29.95</v>
      </c>
      <c r="J720">
        <v>196</v>
      </c>
      <c r="K720">
        <v>115</v>
      </c>
      <c r="L720">
        <v>16.66</v>
      </c>
      <c r="M720">
        <v>263.89999999999998</v>
      </c>
      <c r="N720">
        <v>95</v>
      </c>
      <c r="O720">
        <v>11.88</v>
      </c>
      <c r="P720">
        <v>9.1999999999999993</v>
      </c>
      <c r="Q720">
        <v>4</v>
      </c>
      <c r="R720">
        <v>2.48</v>
      </c>
      <c r="S720">
        <v>1</v>
      </c>
      <c r="T720" t="s">
        <v>22</v>
      </c>
    </row>
    <row r="721" spans="1:20" x14ac:dyDescent="0.2">
      <c r="A721" t="s">
        <v>51</v>
      </c>
      <c r="B721">
        <v>129</v>
      </c>
      <c r="C721" t="s">
        <v>21</v>
      </c>
      <c r="D721" t="s">
        <v>22</v>
      </c>
      <c r="E721" t="s">
        <v>23</v>
      </c>
      <c r="F721">
        <v>37</v>
      </c>
      <c r="G721">
        <v>205</v>
      </c>
      <c r="H721">
        <v>94</v>
      </c>
      <c r="I721">
        <v>34.85</v>
      </c>
      <c r="J721">
        <v>165.4</v>
      </c>
      <c r="K721">
        <v>103</v>
      </c>
      <c r="L721">
        <v>14.06</v>
      </c>
      <c r="M721">
        <v>185</v>
      </c>
      <c r="N721">
        <v>81</v>
      </c>
      <c r="O721">
        <v>8.32</v>
      </c>
      <c r="P721">
        <v>11.7</v>
      </c>
      <c r="Q721">
        <v>8</v>
      </c>
      <c r="R721">
        <v>3.16</v>
      </c>
      <c r="S721">
        <v>1</v>
      </c>
      <c r="T721" t="s">
        <v>22</v>
      </c>
    </row>
    <row r="722" spans="1:20" x14ac:dyDescent="0.2">
      <c r="A722" t="s">
        <v>68</v>
      </c>
      <c r="B722">
        <v>93</v>
      </c>
      <c r="C722" t="s">
        <v>25</v>
      </c>
      <c r="D722" t="s">
        <v>22</v>
      </c>
      <c r="E722" t="s">
        <v>22</v>
      </c>
      <c r="F722">
        <v>0</v>
      </c>
      <c r="G722">
        <v>267.89999999999998</v>
      </c>
      <c r="H722">
        <v>114</v>
      </c>
      <c r="I722">
        <v>45.54</v>
      </c>
      <c r="J722">
        <v>223</v>
      </c>
      <c r="K722">
        <v>74</v>
      </c>
      <c r="L722">
        <v>18.96</v>
      </c>
      <c r="M722">
        <v>262.7</v>
      </c>
      <c r="N722">
        <v>90</v>
      </c>
      <c r="O722">
        <v>11.82</v>
      </c>
      <c r="P722">
        <v>11.3</v>
      </c>
      <c r="Q722">
        <v>3</v>
      </c>
      <c r="R722">
        <v>3.05</v>
      </c>
      <c r="S722">
        <v>3</v>
      </c>
      <c r="T722" t="s">
        <v>23</v>
      </c>
    </row>
    <row r="723" spans="1:20" x14ac:dyDescent="0.2">
      <c r="A723" t="s">
        <v>45</v>
      </c>
      <c r="B723">
        <v>169</v>
      </c>
      <c r="C723" t="s">
        <v>21</v>
      </c>
      <c r="D723" t="s">
        <v>22</v>
      </c>
      <c r="E723" t="s">
        <v>22</v>
      </c>
      <c r="F723">
        <v>0</v>
      </c>
      <c r="G723">
        <v>179.2</v>
      </c>
      <c r="H723">
        <v>111</v>
      </c>
      <c r="I723">
        <v>30.46</v>
      </c>
      <c r="J723">
        <v>175.2</v>
      </c>
      <c r="K723">
        <v>130</v>
      </c>
      <c r="L723">
        <v>14.89</v>
      </c>
      <c r="M723">
        <v>228.6</v>
      </c>
      <c r="N723">
        <v>92</v>
      </c>
      <c r="O723">
        <v>10.29</v>
      </c>
      <c r="P723">
        <v>9.9</v>
      </c>
      <c r="Q723">
        <v>6</v>
      </c>
      <c r="R723">
        <v>2.67</v>
      </c>
      <c r="S723">
        <v>2</v>
      </c>
      <c r="T723" t="s">
        <v>22</v>
      </c>
    </row>
    <row r="724" spans="1:20" x14ac:dyDescent="0.2">
      <c r="A724" t="s">
        <v>29</v>
      </c>
      <c r="B724">
        <v>58</v>
      </c>
      <c r="C724" t="s">
        <v>21</v>
      </c>
      <c r="D724" t="s">
        <v>22</v>
      </c>
      <c r="E724" t="s">
        <v>22</v>
      </c>
      <c r="F724">
        <v>0</v>
      </c>
      <c r="G724">
        <v>149.4</v>
      </c>
      <c r="H724">
        <v>145</v>
      </c>
      <c r="I724">
        <v>25.4</v>
      </c>
      <c r="J724">
        <v>196.5</v>
      </c>
      <c r="K724">
        <v>105</v>
      </c>
      <c r="L724">
        <v>16.7</v>
      </c>
      <c r="M724">
        <v>209.5</v>
      </c>
      <c r="N724">
        <v>108</v>
      </c>
      <c r="O724">
        <v>9.43</v>
      </c>
      <c r="P724">
        <v>14.9</v>
      </c>
      <c r="Q724">
        <v>3</v>
      </c>
      <c r="R724">
        <v>4.0199999999999996</v>
      </c>
      <c r="S724">
        <v>1</v>
      </c>
      <c r="T724" t="s">
        <v>22</v>
      </c>
    </row>
    <row r="725" spans="1:20" x14ac:dyDescent="0.2">
      <c r="A725" t="s">
        <v>56</v>
      </c>
      <c r="B725">
        <v>75</v>
      </c>
      <c r="C725" t="s">
        <v>28</v>
      </c>
      <c r="D725" t="s">
        <v>22</v>
      </c>
      <c r="E725" t="s">
        <v>23</v>
      </c>
      <c r="F725">
        <v>38</v>
      </c>
      <c r="G725">
        <v>163.6</v>
      </c>
      <c r="H725">
        <v>132</v>
      </c>
      <c r="I725">
        <v>27.81</v>
      </c>
      <c r="J725">
        <v>146.69999999999999</v>
      </c>
      <c r="K725">
        <v>113</v>
      </c>
      <c r="L725">
        <v>12.47</v>
      </c>
      <c r="M725">
        <v>345.8</v>
      </c>
      <c r="N725">
        <v>115</v>
      </c>
      <c r="O725">
        <v>15.56</v>
      </c>
      <c r="P725">
        <v>13.1</v>
      </c>
      <c r="Q725">
        <v>3</v>
      </c>
      <c r="R725">
        <v>3.54</v>
      </c>
      <c r="S725">
        <v>3</v>
      </c>
      <c r="T725" t="s">
        <v>22</v>
      </c>
    </row>
    <row r="726" spans="1:20" x14ac:dyDescent="0.2">
      <c r="A726" t="s">
        <v>29</v>
      </c>
      <c r="B726">
        <v>45</v>
      </c>
      <c r="C726" t="s">
        <v>25</v>
      </c>
      <c r="D726" t="s">
        <v>22</v>
      </c>
      <c r="E726" t="s">
        <v>22</v>
      </c>
      <c r="F726">
        <v>0</v>
      </c>
      <c r="G726">
        <v>207.6</v>
      </c>
      <c r="H726">
        <v>71</v>
      </c>
      <c r="I726">
        <v>35.29</v>
      </c>
      <c r="J726">
        <v>152.69999999999999</v>
      </c>
      <c r="K726">
        <v>94</v>
      </c>
      <c r="L726">
        <v>12.98</v>
      </c>
      <c r="M726">
        <v>217.8</v>
      </c>
      <c r="N726">
        <v>125</v>
      </c>
      <c r="O726">
        <v>9.8000000000000007</v>
      </c>
      <c r="P726">
        <v>12.4</v>
      </c>
      <c r="Q726">
        <v>13</v>
      </c>
      <c r="R726">
        <v>3.35</v>
      </c>
      <c r="S726">
        <v>1</v>
      </c>
      <c r="T726" t="s">
        <v>22</v>
      </c>
    </row>
    <row r="727" spans="1:20" x14ac:dyDescent="0.2">
      <c r="A727" t="s">
        <v>74</v>
      </c>
      <c r="B727">
        <v>155</v>
      </c>
      <c r="C727" t="s">
        <v>28</v>
      </c>
      <c r="D727" t="s">
        <v>22</v>
      </c>
      <c r="E727" t="s">
        <v>22</v>
      </c>
      <c r="F727">
        <v>0</v>
      </c>
      <c r="G727">
        <v>165.4</v>
      </c>
      <c r="H727">
        <v>108</v>
      </c>
      <c r="I727">
        <v>28.12</v>
      </c>
      <c r="J727">
        <v>183.7</v>
      </c>
      <c r="K727">
        <v>103</v>
      </c>
      <c r="L727">
        <v>15.61</v>
      </c>
      <c r="M727">
        <v>80.2</v>
      </c>
      <c r="N727">
        <v>108</v>
      </c>
      <c r="O727">
        <v>3.61</v>
      </c>
      <c r="P727">
        <v>8.9</v>
      </c>
      <c r="Q727">
        <v>4</v>
      </c>
      <c r="R727">
        <v>2.4</v>
      </c>
      <c r="S727">
        <v>3</v>
      </c>
      <c r="T727" t="s">
        <v>22</v>
      </c>
    </row>
    <row r="728" spans="1:20" x14ac:dyDescent="0.2">
      <c r="A728" t="s">
        <v>49</v>
      </c>
      <c r="B728">
        <v>52</v>
      </c>
      <c r="C728" t="s">
        <v>21</v>
      </c>
      <c r="D728" t="s">
        <v>22</v>
      </c>
      <c r="E728" t="s">
        <v>22</v>
      </c>
      <c r="F728">
        <v>0</v>
      </c>
      <c r="G728">
        <v>209.8</v>
      </c>
      <c r="H728">
        <v>114</v>
      </c>
      <c r="I728">
        <v>35.67</v>
      </c>
      <c r="J728">
        <v>171.3</v>
      </c>
      <c r="K728">
        <v>82</v>
      </c>
      <c r="L728">
        <v>14.56</v>
      </c>
      <c r="M728">
        <v>154.6</v>
      </c>
      <c r="N728">
        <v>119</v>
      </c>
      <c r="O728">
        <v>6.96</v>
      </c>
      <c r="P728">
        <v>9.9</v>
      </c>
      <c r="Q728">
        <v>9</v>
      </c>
      <c r="R728">
        <v>2.67</v>
      </c>
      <c r="S728">
        <v>4</v>
      </c>
      <c r="T728" t="s">
        <v>22</v>
      </c>
    </row>
    <row r="729" spans="1:20" x14ac:dyDescent="0.2">
      <c r="A729" t="s">
        <v>20</v>
      </c>
      <c r="B729">
        <v>119</v>
      </c>
      <c r="C729" t="s">
        <v>21</v>
      </c>
      <c r="D729" t="s">
        <v>22</v>
      </c>
      <c r="E729" t="s">
        <v>23</v>
      </c>
      <c r="F729">
        <v>27</v>
      </c>
      <c r="G729">
        <v>220.1</v>
      </c>
      <c r="H729">
        <v>128</v>
      </c>
      <c r="I729">
        <v>37.42</v>
      </c>
      <c r="J729">
        <v>268.2</v>
      </c>
      <c r="K729">
        <v>133</v>
      </c>
      <c r="L729">
        <v>22.8</v>
      </c>
      <c r="M729">
        <v>146.5</v>
      </c>
      <c r="N729">
        <v>80</v>
      </c>
      <c r="O729">
        <v>6.59</v>
      </c>
      <c r="P729">
        <v>11.1</v>
      </c>
      <c r="Q729">
        <v>3</v>
      </c>
      <c r="R729">
        <v>3</v>
      </c>
      <c r="S729">
        <v>0</v>
      </c>
      <c r="T729" t="s">
        <v>22</v>
      </c>
    </row>
    <row r="730" spans="1:20" x14ac:dyDescent="0.2">
      <c r="A730" t="s">
        <v>62</v>
      </c>
      <c r="B730">
        <v>86</v>
      </c>
      <c r="C730" t="s">
        <v>28</v>
      </c>
      <c r="D730" t="s">
        <v>22</v>
      </c>
      <c r="E730" t="s">
        <v>22</v>
      </c>
      <c r="F730">
        <v>0</v>
      </c>
      <c r="G730">
        <v>141.30000000000001</v>
      </c>
      <c r="H730">
        <v>72</v>
      </c>
      <c r="I730">
        <v>24.02</v>
      </c>
      <c r="J730">
        <v>154.30000000000001</v>
      </c>
      <c r="K730">
        <v>95</v>
      </c>
      <c r="L730">
        <v>13.12</v>
      </c>
      <c r="M730">
        <v>210.6</v>
      </c>
      <c r="N730">
        <v>91</v>
      </c>
      <c r="O730">
        <v>9.48</v>
      </c>
      <c r="P730">
        <v>8.1999999999999993</v>
      </c>
      <c r="Q730">
        <v>5</v>
      </c>
      <c r="R730">
        <v>2.21</v>
      </c>
      <c r="S730">
        <v>1</v>
      </c>
      <c r="T730" t="s">
        <v>22</v>
      </c>
    </row>
    <row r="731" spans="1:20" x14ac:dyDescent="0.2">
      <c r="A731" t="s">
        <v>49</v>
      </c>
      <c r="B731">
        <v>42</v>
      </c>
      <c r="C731" t="s">
        <v>25</v>
      </c>
      <c r="D731" t="s">
        <v>22</v>
      </c>
      <c r="E731" t="s">
        <v>22</v>
      </c>
      <c r="F731">
        <v>0</v>
      </c>
      <c r="G731">
        <v>196.5</v>
      </c>
      <c r="H731">
        <v>89</v>
      </c>
      <c r="I731">
        <v>33.409999999999997</v>
      </c>
      <c r="J731">
        <v>241.3</v>
      </c>
      <c r="K731">
        <v>123</v>
      </c>
      <c r="L731">
        <v>20.51</v>
      </c>
      <c r="M731">
        <v>143.19999999999999</v>
      </c>
      <c r="N731">
        <v>105</v>
      </c>
      <c r="O731">
        <v>6.44</v>
      </c>
      <c r="P731">
        <v>4</v>
      </c>
      <c r="Q731">
        <v>7</v>
      </c>
      <c r="R731">
        <v>1.08</v>
      </c>
      <c r="S731">
        <v>0</v>
      </c>
      <c r="T731" t="s">
        <v>22</v>
      </c>
    </row>
    <row r="732" spans="1:20" x14ac:dyDescent="0.2">
      <c r="A732" t="s">
        <v>69</v>
      </c>
      <c r="B732">
        <v>127</v>
      </c>
      <c r="C732" t="s">
        <v>28</v>
      </c>
      <c r="D732" t="s">
        <v>23</v>
      </c>
      <c r="E732" t="s">
        <v>22</v>
      </c>
      <c r="F732">
        <v>0</v>
      </c>
      <c r="G732">
        <v>180.9</v>
      </c>
      <c r="H732">
        <v>114</v>
      </c>
      <c r="I732">
        <v>30.75</v>
      </c>
      <c r="J732">
        <v>209.5</v>
      </c>
      <c r="K732">
        <v>118</v>
      </c>
      <c r="L732">
        <v>17.809999999999999</v>
      </c>
      <c r="M732">
        <v>249.9</v>
      </c>
      <c r="N732">
        <v>105</v>
      </c>
      <c r="O732">
        <v>11.25</v>
      </c>
      <c r="P732">
        <v>7.4</v>
      </c>
      <c r="Q732">
        <v>4</v>
      </c>
      <c r="R732">
        <v>2</v>
      </c>
      <c r="S732">
        <v>2</v>
      </c>
      <c r="T732" t="s">
        <v>22</v>
      </c>
    </row>
    <row r="733" spans="1:20" x14ac:dyDescent="0.2">
      <c r="A733" t="s">
        <v>26</v>
      </c>
      <c r="B733">
        <v>149</v>
      </c>
      <c r="C733" t="s">
        <v>28</v>
      </c>
      <c r="D733" t="s">
        <v>22</v>
      </c>
      <c r="E733" t="s">
        <v>23</v>
      </c>
      <c r="F733">
        <v>43</v>
      </c>
      <c r="G733">
        <v>206.7</v>
      </c>
      <c r="H733">
        <v>79</v>
      </c>
      <c r="I733">
        <v>35.14</v>
      </c>
      <c r="J733">
        <v>174.6</v>
      </c>
      <c r="K733">
        <v>122</v>
      </c>
      <c r="L733">
        <v>14.84</v>
      </c>
      <c r="M733">
        <v>241.5</v>
      </c>
      <c r="N733">
        <v>80</v>
      </c>
      <c r="O733">
        <v>10.87</v>
      </c>
      <c r="P733">
        <v>10.9</v>
      </c>
      <c r="Q733">
        <v>3</v>
      </c>
      <c r="R733">
        <v>2.94</v>
      </c>
      <c r="S733">
        <v>1</v>
      </c>
      <c r="T733" t="s">
        <v>22</v>
      </c>
    </row>
    <row r="734" spans="1:20" x14ac:dyDescent="0.2">
      <c r="A734" t="s">
        <v>27</v>
      </c>
      <c r="B734">
        <v>160</v>
      </c>
      <c r="C734" t="s">
        <v>25</v>
      </c>
      <c r="D734" t="s">
        <v>22</v>
      </c>
      <c r="E734" t="s">
        <v>22</v>
      </c>
      <c r="F734">
        <v>0</v>
      </c>
      <c r="G734">
        <v>166.8</v>
      </c>
      <c r="H734">
        <v>109</v>
      </c>
      <c r="I734">
        <v>28.36</v>
      </c>
      <c r="J734">
        <v>236</v>
      </c>
      <c r="K734">
        <v>117</v>
      </c>
      <c r="L734">
        <v>20.059999999999999</v>
      </c>
      <c r="M734">
        <v>307.60000000000002</v>
      </c>
      <c r="N734">
        <v>77</v>
      </c>
      <c r="O734">
        <v>13.84</v>
      </c>
      <c r="P734">
        <v>9.3000000000000007</v>
      </c>
      <c r="Q734">
        <v>1</v>
      </c>
      <c r="R734">
        <v>2.5099999999999998</v>
      </c>
      <c r="S734">
        <v>1</v>
      </c>
      <c r="T734" t="s">
        <v>22</v>
      </c>
    </row>
    <row r="735" spans="1:20" x14ac:dyDescent="0.2">
      <c r="A735" t="s">
        <v>41</v>
      </c>
      <c r="B735">
        <v>137</v>
      </c>
      <c r="C735" t="s">
        <v>21</v>
      </c>
      <c r="D735" t="s">
        <v>22</v>
      </c>
      <c r="E735" t="s">
        <v>22</v>
      </c>
      <c r="F735">
        <v>0</v>
      </c>
      <c r="G735">
        <v>127</v>
      </c>
      <c r="H735">
        <v>107</v>
      </c>
      <c r="I735">
        <v>21.59</v>
      </c>
      <c r="J735">
        <v>323.2</v>
      </c>
      <c r="K735">
        <v>75</v>
      </c>
      <c r="L735">
        <v>27.47</v>
      </c>
      <c r="M735">
        <v>143.9</v>
      </c>
      <c r="N735">
        <v>127</v>
      </c>
      <c r="O735">
        <v>6.48</v>
      </c>
      <c r="P735">
        <v>7.5</v>
      </c>
      <c r="Q735">
        <v>2</v>
      </c>
      <c r="R735">
        <v>2.0299999999999998</v>
      </c>
      <c r="S735">
        <v>1</v>
      </c>
      <c r="T735" t="s">
        <v>22</v>
      </c>
    </row>
    <row r="736" spans="1:20" x14ac:dyDescent="0.2">
      <c r="A736" t="s">
        <v>40</v>
      </c>
      <c r="B736">
        <v>129</v>
      </c>
      <c r="C736" t="s">
        <v>21</v>
      </c>
      <c r="D736" t="s">
        <v>23</v>
      </c>
      <c r="E736" t="s">
        <v>22</v>
      </c>
      <c r="F736">
        <v>0</v>
      </c>
      <c r="G736">
        <v>267.39999999999998</v>
      </c>
      <c r="H736">
        <v>78</v>
      </c>
      <c r="I736">
        <v>45.46</v>
      </c>
      <c r="J736">
        <v>204.2</v>
      </c>
      <c r="K736">
        <v>85</v>
      </c>
      <c r="L736">
        <v>17.36</v>
      </c>
      <c r="M736">
        <v>111.7</v>
      </c>
      <c r="N736">
        <v>146</v>
      </c>
      <c r="O736">
        <v>5.03</v>
      </c>
      <c r="P736">
        <v>5.9</v>
      </c>
      <c r="Q736">
        <v>4</v>
      </c>
      <c r="R736">
        <v>1.59</v>
      </c>
      <c r="S736">
        <v>1</v>
      </c>
      <c r="T736" t="s">
        <v>22</v>
      </c>
    </row>
    <row r="737" spans="1:20" x14ac:dyDescent="0.2">
      <c r="A737" t="s">
        <v>51</v>
      </c>
      <c r="B737">
        <v>62</v>
      </c>
      <c r="C737" t="s">
        <v>21</v>
      </c>
      <c r="D737" t="s">
        <v>22</v>
      </c>
      <c r="E737" t="s">
        <v>22</v>
      </c>
      <c r="F737">
        <v>0</v>
      </c>
      <c r="G737">
        <v>281</v>
      </c>
      <c r="H737">
        <v>66</v>
      </c>
      <c r="I737">
        <v>47.77</v>
      </c>
      <c r="J737">
        <v>160.6</v>
      </c>
      <c r="K737">
        <v>108</v>
      </c>
      <c r="L737">
        <v>13.65</v>
      </c>
      <c r="M737">
        <v>77.900000000000006</v>
      </c>
      <c r="N737">
        <v>74</v>
      </c>
      <c r="O737">
        <v>3.51</v>
      </c>
      <c r="P737">
        <v>0</v>
      </c>
      <c r="Q737">
        <v>0</v>
      </c>
      <c r="R737">
        <v>0</v>
      </c>
      <c r="S737">
        <v>1</v>
      </c>
      <c r="T737" t="s">
        <v>22</v>
      </c>
    </row>
    <row r="738" spans="1:20" x14ac:dyDescent="0.2">
      <c r="A738" t="s">
        <v>37</v>
      </c>
      <c r="B738">
        <v>122</v>
      </c>
      <c r="C738" t="s">
        <v>28</v>
      </c>
      <c r="D738" t="s">
        <v>22</v>
      </c>
      <c r="E738" t="s">
        <v>23</v>
      </c>
      <c r="F738">
        <v>33</v>
      </c>
      <c r="G738">
        <v>270.8</v>
      </c>
      <c r="H738">
        <v>96</v>
      </c>
      <c r="I738">
        <v>46.04</v>
      </c>
      <c r="J738">
        <v>220.4</v>
      </c>
      <c r="K738">
        <v>110</v>
      </c>
      <c r="L738">
        <v>18.73</v>
      </c>
      <c r="M738">
        <v>169.9</v>
      </c>
      <c r="N738">
        <v>104</v>
      </c>
      <c r="O738">
        <v>7.65</v>
      </c>
      <c r="P738">
        <v>11.8</v>
      </c>
      <c r="Q738">
        <v>8</v>
      </c>
      <c r="R738">
        <v>3.19</v>
      </c>
      <c r="S738">
        <v>4</v>
      </c>
      <c r="T738" t="s">
        <v>22</v>
      </c>
    </row>
    <row r="739" spans="1:20" x14ac:dyDescent="0.2">
      <c r="A739" t="s">
        <v>44</v>
      </c>
      <c r="B739">
        <v>32</v>
      </c>
      <c r="C739" t="s">
        <v>25</v>
      </c>
      <c r="D739" t="s">
        <v>22</v>
      </c>
      <c r="E739" t="s">
        <v>22</v>
      </c>
      <c r="F739">
        <v>0</v>
      </c>
      <c r="G739">
        <v>171.2</v>
      </c>
      <c r="H739">
        <v>82</v>
      </c>
      <c r="I739">
        <v>29.1</v>
      </c>
      <c r="J739">
        <v>185.6</v>
      </c>
      <c r="K739">
        <v>102</v>
      </c>
      <c r="L739">
        <v>15.78</v>
      </c>
      <c r="M739">
        <v>203.3</v>
      </c>
      <c r="N739">
        <v>64</v>
      </c>
      <c r="O739">
        <v>9.15</v>
      </c>
      <c r="P739">
        <v>10.199999999999999</v>
      </c>
      <c r="Q739">
        <v>7</v>
      </c>
      <c r="R739">
        <v>2.75</v>
      </c>
      <c r="S739">
        <v>1</v>
      </c>
      <c r="T739" t="s">
        <v>22</v>
      </c>
    </row>
    <row r="740" spans="1:20" x14ac:dyDescent="0.2">
      <c r="A740" t="s">
        <v>40</v>
      </c>
      <c r="B740">
        <v>130</v>
      </c>
      <c r="C740" t="s">
        <v>21</v>
      </c>
      <c r="D740" t="s">
        <v>22</v>
      </c>
      <c r="E740" t="s">
        <v>22</v>
      </c>
      <c r="F740">
        <v>0</v>
      </c>
      <c r="G740">
        <v>162.80000000000001</v>
      </c>
      <c r="H740">
        <v>113</v>
      </c>
      <c r="I740">
        <v>27.68</v>
      </c>
      <c r="J740">
        <v>290.3</v>
      </c>
      <c r="K740">
        <v>111</v>
      </c>
      <c r="L740">
        <v>24.68</v>
      </c>
      <c r="M740">
        <v>114.9</v>
      </c>
      <c r="N740">
        <v>140</v>
      </c>
      <c r="O740">
        <v>5.17</v>
      </c>
      <c r="P740">
        <v>7.2</v>
      </c>
      <c r="Q740">
        <v>3</v>
      </c>
      <c r="R740">
        <v>1.94</v>
      </c>
      <c r="S740">
        <v>1</v>
      </c>
      <c r="T740" t="s">
        <v>22</v>
      </c>
    </row>
    <row r="741" spans="1:20" x14ac:dyDescent="0.2">
      <c r="A741" t="s">
        <v>44</v>
      </c>
      <c r="B741">
        <v>42</v>
      </c>
      <c r="C741" t="s">
        <v>25</v>
      </c>
      <c r="D741" t="s">
        <v>22</v>
      </c>
      <c r="E741" t="s">
        <v>22</v>
      </c>
      <c r="F741">
        <v>0</v>
      </c>
      <c r="G741">
        <v>146.30000000000001</v>
      </c>
      <c r="H741">
        <v>84</v>
      </c>
      <c r="I741">
        <v>24.87</v>
      </c>
      <c r="J741">
        <v>255.9</v>
      </c>
      <c r="K741">
        <v>113</v>
      </c>
      <c r="L741">
        <v>21.75</v>
      </c>
      <c r="M741">
        <v>45</v>
      </c>
      <c r="N741">
        <v>117</v>
      </c>
      <c r="O741">
        <v>2.0299999999999998</v>
      </c>
      <c r="P741">
        <v>8</v>
      </c>
      <c r="Q741">
        <v>12</v>
      </c>
      <c r="R741">
        <v>2.16</v>
      </c>
      <c r="S741">
        <v>1</v>
      </c>
      <c r="T741" t="s">
        <v>22</v>
      </c>
    </row>
    <row r="742" spans="1:20" x14ac:dyDescent="0.2">
      <c r="A742" t="s">
        <v>54</v>
      </c>
      <c r="B742">
        <v>73</v>
      </c>
      <c r="C742" t="s">
        <v>21</v>
      </c>
      <c r="D742" t="s">
        <v>22</v>
      </c>
      <c r="E742" t="s">
        <v>22</v>
      </c>
      <c r="F742">
        <v>0</v>
      </c>
      <c r="G742">
        <v>254.8</v>
      </c>
      <c r="H742">
        <v>85</v>
      </c>
      <c r="I742">
        <v>43.32</v>
      </c>
      <c r="J742">
        <v>143.4</v>
      </c>
      <c r="K742">
        <v>80</v>
      </c>
      <c r="L742">
        <v>12.19</v>
      </c>
      <c r="M742">
        <v>153.9</v>
      </c>
      <c r="N742">
        <v>102</v>
      </c>
      <c r="O742">
        <v>6.93</v>
      </c>
      <c r="P742">
        <v>15</v>
      </c>
      <c r="Q742">
        <v>7</v>
      </c>
      <c r="R742">
        <v>4.05</v>
      </c>
      <c r="S742">
        <v>2</v>
      </c>
      <c r="T742" t="s">
        <v>22</v>
      </c>
    </row>
    <row r="743" spans="1:20" x14ac:dyDescent="0.2">
      <c r="A743" t="s">
        <v>66</v>
      </c>
      <c r="B743">
        <v>66</v>
      </c>
      <c r="C743" t="s">
        <v>25</v>
      </c>
      <c r="D743" t="s">
        <v>22</v>
      </c>
      <c r="E743" t="s">
        <v>23</v>
      </c>
      <c r="F743">
        <v>26</v>
      </c>
      <c r="G743">
        <v>254.9</v>
      </c>
      <c r="H743">
        <v>108</v>
      </c>
      <c r="I743">
        <v>43.33</v>
      </c>
      <c r="J743">
        <v>243.2</v>
      </c>
      <c r="K743">
        <v>135</v>
      </c>
      <c r="L743">
        <v>20.67</v>
      </c>
      <c r="M743">
        <v>190.8</v>
      </c>
      <c r="N743">
        <v>95</v>
      </c>
      <c r="O743">
        <v>8.59</v>
      </c>
      <c r="P743">
        <v>5.4</v>
      </c>
      <c r="Q743">
        <v>3</v>
      </c>
      <c r="R743">
        <v>1.46</v>
      </c>
      <c r="S743">
        <v>2</v>
      </c>
      <c r="T743" t="s">
        <v>22</v>
      </c>
    </row>
    <row r="744" spans="1:20" x14ac:dyDescent="0.2">
      <c r="A744" t="s">
        <v>63</v>
      </c>
      <c r="B744">
        <v>103</v>
      </c>
      <c r="C744" t="s">
        <v>28</v>
      </c>
      <c r="D744" t="s">
        <v>22</v>
      </c>
      <c r="E744" t="s">
        <v>23</v>
      </c>
      <c r="F744">
        <v>31</v>
      </c>
      <c r="G744">
        <v>107.7</v>
      </c>
      <c r="H744">
        <v>124</v>
      </c>
      <c r="I744">
        <v>18.309999999999999</v>
      </c>
      <c r="J744">
        <v>188.9</v>
      </c>
      <c r="K744">
        <v>104</v>
      </c>
      <c r="L744">
        <v>16.059999999999999</v>
      </c>
      <c r="M744">
        <v>196.2</v>
      </c>
      <c r="N744">
        <v>98</v>
      </c>
      <c r="O744">
        <v>8.83</v>
      </c>
      <c r="P744">
        <v>8.9</v>
      </c>
      <c r="Q744">
        <v>3</v>
      </c>
      <c r="R744">
        <v>2.4</v>
      </c>
      <c r="S744">
        <v>0</v>
      </c>
      <c r="T744" t="s">
        <v>22</v>
      </c>
    </row>
    <row r="745" spans="1:20" x14ac:dyDescent="0.2">
      <c r="A745" t="s">
        <v>34</v>
      </c>
      <c r="B745">
        <v>128</v>
      </c>
      <c r="C745" t="s">
        <v>25</v>
      </c>
      <c r="D745" t="s">
        <v>22</v>
      </c>
      <c r="E745" t="s">
        <v>22</v>
      </c>
      <c r="F745">
        <v>0</v>
      </c>
      <c r="G745">
        <v>158.80000000000001</v>
      </c>
      <c r="H745">
        <v>75</v>
      </c>
      <c r="I745">
        <v>27</v>
      </c>
      <c r="J745">
        <v>264.8</v>
      </c>
      <c r="K745">
        <v>91</v>
      </c>
      <c r="L745">
        <v>22.51</v>
      </c>
      <c r="M745">
        <v>270</v>
      </c>
      <c r="N745">
        <v>77</v>
      </c>
      <c r="O745">
        <v>12.15</v>
      </c>
      <c r="P745">
        <v>7.6</v>
      </c>
      <c r="Q745">
        <v>7</v>
      </c>
      <c r="R745">
        <v>2.0499999999999998</v>
      </c>
      <c r="S745">
        <v>1</v>
      </c>
      <c r="T745" t="s">
        <v>22</v>
      </c>
    </row>
    <row r="746" spans="1:20" x14ac:dyDescent="0.2">
      <c r="A746" t="s">
        <v>60</v>
      </c>
      <c r="B746">
        <v>103</v>
      </c>
      <c r="C746" t="s">
        <v>21</v>
      </c>
      <c r="D746" t="s">
        <v>22</v>
      </c>
      <c r="E746" t="s">
        <v>22</v>
      </c>
      <c r="F746">
        <v>0</v>
      </c>
      <c r="G746">
        <v>198.5</v>
      </c>
      <c r="H746">
        <v>112</v>
      </c>
      <c r="I746">
        <v>33.75</v>
      </c>
      <c r="J746">
        <v>42.5</v>
      </c>
      <c r="K746">
        <v>90</v>
      </c>
      <c r="L746">
        <v>3.61</v>
      </c>
      <c r="M746">
        <v>179.2</v>
      </c>
      <c r="N746">
        <v>124</v>
      </c>
      <c r="O746">
        <v>8.06</v>
      </c>
      <c r="P746">
        <v>12.4</v>
      </c>
      <c r="Q746">
        <v>5</v>
      </c>
      <c r="R746">
        <v>3.35</v>
      </c>
      <c r="S746">
        <v>0</v>
      </c>
      <c r="T746" t="s">
        <v>22</v>
      </c>
    </row>
    <row r="747" spans="1:20" x14ac:dyDescent="0.2">
      <c r="A747" t="s">
        <v>64</v>
      </c>
      <c r="B747">
        <v>124</v>
      </c>
      <c r="C747" t="s">
        <v>21</v>
      </c>
      <c r="D747" t="s">
        <v>22</v>
      </c>
      <c r="E747" t="s">
        <v>22</v>
      </c>
      <c r="F747">
        <v>0</v>
      </c>
      <c r="G747">
        <v>178.4</v>
      </c>
      <c r="H747">
        <v>72</v>
      </c>
      <c r="I747">
        <v>30.33</v>
      </c>
      <c r="J747">
        <v>233.6</v>
      </c>
      <c r="K747">
        <v>134</v>
      </c>
      <c r="L747">
        <v>19.86</v>
      </c>
      <c r="M747">
        <v>179.4</v>
      </c>
      <c r="N747">
        <v>91</v>
      </c>
      <c r="O747">
        <v>8.07</v>
      </c>
      <c r="P747">
        <v>12</v>
      </c>
      <c r="Q747">
        <v>2</v>
      </c>
      <c r="R747">
        <v>3.24</v>
      </c>
      <c r="S747">
        <v>0</v>
      </c>
      <c r="T747" t="s">
        <v>22</v>
      </c>
    </row>
    <row r="748" spans="1:20" x14ac:dyDescent="0.2">
      <c r="A748" t="s">
        <v>42</v>
      </c>
      <c r="B748">
        <v>87</v>
      </c>
      <c r="C748" t="s">
        <v>28</v>
      </c>
      <c r="D748" t="s">
        <v>22</v>
      </c>
      <c r="E748" t="s">
        <v>22</v>
      </c>
      <c r="F748">
        <v>0</v>
      </c>
      <c r="G748">
        <v>110.9</v>
      </c>
      <c r="H748">
        <v>91</v>
      </c>
      <c r="I748">
        <v>18.850000000000001</v>
      </c>
      <c r="J748">
        <v>158.5</v>
      </c>
      <c r="K748">
        <v>115</v>
      </c>
      <c r="L748">
        <v>13.47</v>
      </c>
      <c r="M748">
        <v>207.5</v>
      </c>
      <c r="N748">
        <v>131</v>
      </c>
      <c r="O748">
        <v>9.34</v>
      </c>
      <c r="P748">
        <v>6.2</v>
      </c>
      <c r="Q748">
        <v>5</v>
      </c>
      <c r="R748">
        <v>1.67</v>
      </c>
      <c r="S748">
        <v>1</v>
      </c>
      <c r="T748" t="s">
        <v>22</v>
      </c>
    </row>
    <row r="749" spans="1:20" x14ac:dyDescent="0.2">
      <c r="A749" t="s">
        <v>30</v>
      </c>
      <c r="B749">
        <v>109</v>
      </c>
      <c r="C749" t="s">
        <v>21</v>
      </c>
      <c r="D749" t="s">
        <v>22</v>
      </c>
      <c r="E749" t="s">
        <v>23</v>
      </c>
      <c r="F749">
        <v>27</v>
      </c>
      <c r="G749">
        <v>166.9</v>
      </c>
      <c r="H749">
        <v>85</v>
      </c>
      <c r="I749">
        <v>28.37</v>
      </c>
      <c r="J749">
        <v>221.2</v>
      </c>
      <c r="K749">
        <v>92</v>
      </c>
      <c r="L749">
        <v>18.8</v>
      </c>
      <c r="M749">
        <v>197.3</v>
      </c>
      <c r="N749">
        <v>97</v>
      </c>
      <c r="O749">
        <v>8.8800000000000008</v>
      </c>
      <c r="P749">
        <v>12.3</v>
      </c>
      <c r="Q749">
        <v>4</v>
      </c>
      <c r="R749">
        <v>3.32</v>
      </c>
      <c r="S749">
        <v>1</v>
      </c>
      <c r="T749" t="s">
        <v>23</v>
      </c>
    </row>
    <row r="750" spans="1:20" x14ac:dyDescent="0.2">
      <c r="A750" t="s">
        <v>29</v>
      </c>
      <c r="B750">
        <v>167</v>
      </c>
      <c r="C750" t="s">
        <v>21</v>
      </c>
      <c r="D750" t="s">
        <v>23</v>
      </c>
      <c r="E750" t="s">
        <v>22</v>
      </c>
      <c r="F750">
        <v>0</v>
      </c>
      <c r="G750">
        <v>244.8</v>
      </c>
      <c r="H750">
        <v>91</v>
      </c>
      <c r="I750">
        <v>41.62</v>
      </c>
      <c r="J750">
        <v>60.8</v>
      </c>
      <c r="K750">
        <v>105</v>
      </c>
      <c r="L750">
        <v>5.17</v>
      </c>
      <c r="M750">
        <v>176.7</v>
      </c>
      <c r="N750">
        <v>110</v>
      </c>
      <c r="O750">
        <v>7.95</v>
      </c>
      <c r="P750">
        <v>10.7</v>
      </c>
      <c r="Q750">
        <v>3</v>
      </c>
      <c r="R750">
        <v>2.89</v>
      </c>
      <c r="S750">
        <v>2</v>
      </c>
      <c r="T750" t="s">
        <v>22</v>
      </c>
    </row>
    <row r="751" spans="1:20" x14ac:dyDescent="0.2">
      <c r="A751" t="s">
        <v>66</v>
      </c>
      <c r="B751">
        <v>97</v>
      </c>
      <c r="C751" t="s">
        <v>28</v>
      </c>
      <c r="D751" t="s">
        <v>22</v>
      </c>
      <c r="E751" t="s">
        <v>22</v>
      </c>
      <c r="F751">
        <v>0</v>
      </c>
      <c r="G751">
        <v>120.8</v>
      </c>
      <c r="H751">
        <v>96</v>
      </c>
      <c r="I751">
        <v>20.54</v>
      </c>
      <c r="J751">
        <v>169.8</v>
      </c>
      <c r="K751">
        <v>101</v>
      </c>
      <c r="L751">
        <v>14.43</v>
      </c>
      <c r="M751">
        <v>194.1</v>
      </c>
      <c r="N751">
        <v>63</v>
      </c>
      <c r="O751">
        <v>8.73</v>
      </c>
      <c r="P751">
        <v>11.9</v>
      </c>
      <c r="Q751">
        <v>3</v>
      </c>
      <c r="R751">
        <v>3.21</v>
      </c>
      <c r="S751">
        <v>4</v>
      </c>
      <c r="T751" t="s">
        <v>23</v>
      </c>
    </row>
    <row r="752" spans="1:20" x14ac:dyDescent="0.2">
      <c r="A752" t="s">
        <v>64</v>
      </c>
      <c r="B752">
        <v>125</v>
      </c>
      <c r="C752" t="s">
        <v>21</v>
      </c>
      <c r="D752" t="s">
        <v>22</v>
      </c>
      <c r="E752" t="s">
        <v>22</v>
      </c>
      <c r="F752">
        <v>0</v>
      </c>
      <c r="G752">
        <v>126.7</v>
      </c>
      <c r="H752">
        <v>113</v>
      </c>
      <c r="I752">
        <v>21.54</v>
      </c>
      <c r="J752">
        <v>155.5</v>
      </c>
      <c r="K752">
        <v>131</v>
      </c>
      <c r="L752">
        <v>13.22</v>
      </c>
      <c r="M752">
        <v>206.2</v>
      </c>
      <c r="N752">
        <v>112</v>
      </c>
      <c r="O752">
        <v>9.2799999999999994</v>
      </c>
      <c r="P752">
        <v>14.4</v>
      </c>
      <c r="Q752">
        <v>7</v>
      </c>
      <c r="R752">
        <v>3.89</v>
      </c>
      <c r="S752">
        <v>2</v>
      </c>
      <c r="T752" t="s">
        <v>22</v>
      </c>
    </row>
    <row r="753" spans="1:20" x14ac:dyDescent="0.2">
      <c r="A753" t="s">
        <v>63</v>
      </c>
      <c r="B753">
        <v>108</v>
      </c>
      <c r="C753" t="s">
        <v>25</v>
      </c>
      <c r="D753" t="s">
        <v>22</v>
      </c>
      <c r="E753" t="s">
        <v>23</v>
      </c>
      <c r="F753">
        <v>35</v>
      </c>
      <c r="G753">
        <v>215.9</v>
      </c>
      <c r="H753">
        <v>106</v>
      </c>
      <c r="I753">
        <v>36.700000000000003</v>
      </c>
      <c r="J753">
        <v>200.6</v>
      </c>
      <c r="K753">
        <v>107</v>
      </c>
      <c r="L753">
        <v>17.05</v>
      </c>
      <c r="M753">
        <v>195.4</v>
      </c>
      <c r="N753">
        <v>107</v>
      </c>
      <c r="O753">
        <v>8.7899999999999991</v>
      </c>
      <c r="P753">
        <v>15.5</v>
      </c>
      <c r="Q753">
        <v>7</v>
      </c>
      <c r="R753">
        <v>4.1900000000000004</v>
      </c>
      <c r="S753">
        <v>0</v>
      </c>
      <c r="T753" t="s">
        <v>22</v>
      </c>
    </row>
    <row r="754" spans="1:20" x14ac:dyDescent="0.2">
      <c r="A754" t="s">
        <v>38</v>
      </c>
      <c r="B754">
        <v>89</v>
      </c>
      <c r="C754" t="s">
        <v>21</v>
      </c>
      <c r="D754" t="s">
        <v>22</v>
      </c>
      <c r="E754" t="s">
        <v>23</v>
      </c>
      <c r="F754">
        <v>32</v>
      </c>
      <c r="G754">
        <v>209.9</v>
      </c>
      <c r="H754">
        <v>113</v>
      </c>
      <c r="I754">
        <v>35.68</v>
      </c>
      <c r="J754">
        <v>249.8</v>
      </c>
      <c r="K754">
        <v>104</v>
      </c>
      <c r="L754">
        <v>21.23</v>
      </c>
      <c r="M754">
        <v>224.2</v>
      </c>
      <c r="N754">
        <v>92</v>
      </c>
      <c r="O754">
        <v>10.09</v>
      </c>
      <c r="P754">
        <v>8.6999999999999993</v>
      </c>
      <c r="Q754">
        <v>7</v>
      </c>
      <c r="R754">
        <v>2.35</v>
      </c>
      <c r="S754">
        <v>1</v>
      </c>
      <c r="T754" t="s">
        <v>22</v>
      </c>
    </row>
    <row r="755" spans="1:20" x14ac:dyDescent="0.2">
      <c r="A755" t="s">
        <v>74</v>
      </c>
      <c r="B755">
        <v>23</v>
      </c>
      <c r="C755" t="s">
        <v>28</v>
      </c>
      <c r="D755" t="s">
        <v>22</v>
      </c>
      <c r="E755" t="s">
        <v>22</v>
      </c>
      <c r="F755">
        <v>0</v>
      </c>
      <c r="G755">
        <v>321.60000000000002</v>
      </c>
      <c r="H755">
        <v>107</v>
      </c>
      <c r="I755">
        <v>54.67</v>
      </c>
      <c r="J755">
        <v>251.6</v>
      </c>
      <c r="K755">
        <v>115</v>
      </c>
      <c r="L755">
        <v>21.39</v>
      </c>
      <c r="M755">
        <v>141.1</v>
      </c>
      <c r="N755">
        <v>158</v>
      </c>
      <c r="O755">
        <v>6.35</v>
      </c>
      <c r="P755">
        <v>11.3</v>
      </c>
      <c r="Q755">
        <v>3</v>
      </c>
      <c r="R755">
        <v>3.05</v>
      </c>
      <c r="S755">
        <v>2</v>
      </c>
      <c r="T755" t="s">
        <v>23</v>
      </c>
    </row>
    <row r="756" spans="1:20" x14ac:dyDescent="0.2">
      <c r="A756" t="s">
        <v>45</v>
      </c>
      <c r="B756">
        <v>149</v>
      </c>
      <c r="C756" t="s">
        <v>28</v>
      </c>
      <c r="D756" t="s">
        <v>22</v>
      </c>
      <c r="E756" t="s">
        <v>22</v>
      </c>
      <c r="F756">
        <v>0</v>
      </c>
      <c r="G756">
        <v>166.6</v>
      </c>
      <c r="H756">
        <v>61</v>
      </c>
      <c r="I756">
        <v>28.32</v>
      </c>
      <c r="J756">
        <v>218.8</v>
      </c>
      <c r="K756">
        <v>107</v>
      </c>
      <c r="L756">
        <v>18.600000000000001</v>
      </c>
      <c r="M756">
        <v>208.3</v>
      </c>
      <c r="N756">
        <v>131</v>
      </c>
      <c r="O756">
        <v>9.3699999999999992</v>
      </c>
      <c r="P756">
        <v>8.1999999999999993</v>
      </c>
      <c r="Q756">
        <v>6</v>
      </c>
      <c r="R756">
        <v>2.21</v>
      </c>
      <c r="S756">
        <v>7</v>
      </c>
      <c r="T756" t="s">
        <v>22</v>
      </c>
    </row>
    <row r="757" spans="1:20" x14ac:dyDescent="0.2">
      <c r="A757" t="s">
        <v>51</v>
      </c>
      <c r="B757">
        <v>73</v>
      </c>
      <c r="C757" t="s">
        <v>21</v>
      </c>
      <c r="D757" t="s">
        <v>22</v>
      </c>
      <c r="E757" t="s">
        <v>22</v>
      </c>
      <c r="F757">
        <v>0</v>
      </c>
      <c r="G757">
        <v>214.2</v>
      </c>
      <c r="H757">
        <v>90</v>
      </c>
      <c r="I757">
        <v>36.409999999999997</v>
      </c>
      <c r="J757">
        <v>196.8</v>
      </c>
      <c r="K757">
        <v>78</v>
      </c>
      <c r="L757">
        <v>16.73</v>
      </c>
      <c r="M757">
        <v>157.9</v>
      </c>
      <c r="N757">
        <v>112</v>
      </c>
      <c r="O757">
        <v>7.11</v>
      </c>
      <c r="P757">
        <v>5.9</v>
      </c>
      <c r="Q757">
        <v>8</v>
      </c>
      <c r="R757">
        <v>1.59</v>
      </c>
      <c r="S757">
        <v>0</v>
      </c>
      <c r="T757" t="s">
        <v>22</v>
      </c>
    </row>
    <row r="758" spans="1:20" x14ac:dyDescent="0.2">
      <c r="A758" t="s">
        <v>49</v>
      </c>
      <c r="B758">
        <v>61</v>
      </c>
      <c r="C758" t="s">
        <v>21</v>
      </c>
      <c r="D758" t="s">
        <v>22</v>
      </c>
      <c r="E758" t="s">
        <v>22</v>
      </c>
      <c r="F758">
        <v>0</v>
      </c>
      <c r="G758">
        <v>260</v>
      </c>
      <c r="H758">
        <v>123</v>
      </c>
      <c r="I758">
        <v>44.2</v>
      </c>
      <c r="J758">
        <v>210.5</v>
      </c>
      <c r="K758">
        <v>127</v>
      </c>
      <c r="L758">
        <v>17.89</v>
      </c>
      <c r="M758">
        <v>234.7</v>
      </c>
      <c r="N758">
        <v>70</v>
      </c>
      <c r="O758">
        <v>10.56</v>
      </c>
      <c r="P758">
        <v>9</v>
      </c>
      <c r="Q758">
        <v>3</v>
      </c>
      <c r="R758">
        <v>2.4300000000000002</v>
      </c>
      <c r="S758">
        <v>1</v>
      </c>
      <c r="T758" t="s">
        <v>23</v>
      </c>
    </row>
    <row r="759" spans="1:20" x14ac:dyDescent="0.2">
      <c r="A759" t="s">
        <v>31</v>
      </c>
      <c r="B759">
        <v>161</v>
      </c>
      <c r="C759" t="s">
        <v>21</v>
      </c>
      <c r="D759" t="s">
        <v>22</v>
      </c>
      <c r="E759" t="s">
        <v>22</v>
      </c>
      <c r="F759">
        <v>0</v>
      </c>
      <c r="G759">
        <v>191.9</v>
      </c>
      <c r="H759">
        <v>113</v>
      </c>
      <c r="I759">
        <v>32.619999999999997</v>
      </c>
      <c r="J759">
        <v>70.900000000000006</v>
      </c>
      <c r="K759">
        <v>87</v>
      </c>
      <c r="L759">
        <v>6.03</v>
      </c>
      <c r="M759">
        <v>204.8</v>
      </c>
      <c r="N759">
        <v>107</v>
      </c>
      <c r="O759">
        <v>9.2200000000000006</v>
      </c>
      <c r="P759">
        <v>13.4</v>
      </c>
      <c r="Q759">
        <v>4</v>
      </c>
      <c r="R759">
        <v>3.62</v>
      </c>
      <c r="S759">
        <v>4</v>
      </c>
      <c r="T759" t="s">
        <v>23</v>
      </c>
    </row>
    <row r="760" spans="1:20" x14ac:dyDescent="0.2">
      <c r="A760" t="s">
        <v>55</v>
      </c>
      <c r="B760">
        <v>118</v>
      </c>
      <c r="C760" t="s">
        <v>21</v>
      </c>
      <c r="D760" t="s">
        <v>22</v>
      </c>
      <c r="E760" t="s">
        <v>23</v>
      </c>
      <c r="F760">
        <v>24</v>
      </c>
      <c r="G760">
        <v>118.1</v>
      </c>
      <c r="H760">
        <v>83</v>
      </c>
      <c r="I760">
        <v>20.079999999999998</v>
      </c>
      <c r="J760">
        <v>109.6</v>
      </c>
      <c r="K760">
        <v>72</v>
      </c>
      <c r="L760">
        <v>9.32</v>
      </c>
      <c r="M760">
        <v>245.5</v>
      </c>
      <c r="N760">
        <v>73</v>
      </c>
      <c r="O760">
        <v>11.05</v>
      </c>
      <c r="P760">
        <v>16.899999999999999</v>
      </c>
      <c r="Q760">
        <v>2</v>
      </c>
      <c r="R760">
        <v>4.5599999999999996</v>
      </c>
      <c r="S760">
        <v>1</v>
      </c>
      <c r="T760" t="s">
        <v>22</v>
      </c>
    </row>
    <row r="761" spans="1:20" x14ac:dyDescent="0.2">
      <c r="A761" t="s">
        <v>41</v>
      </c>
      <c r="B761">
        <v>23</v>
      </c>
      <c r="C761" t="s">
        <v>25</v>
      </c>
      <c r="D761" t="s">
        <v>22</v>
      </c>
      <c r="E761" t="s">
        <v>22</v>
      </c>
      <c r="F761">
        <v>0</v>
      </c>
      <c r="G761">
        <v>190.2</v>
      </c>
      <c r="H761">
        <v>89</v>
      </c>
      <c r="I761">
        <v>32.33</v>
      </c>
      <c r="J761">
        <v>166.4</v>
      </c>
      <c r="K761">
        <v>108</v>
      </c>
      <c r="L761">
        <v>14.14</v>
      </c>
      <c r="M761">
        <v>219.8</v>
      </c>
      <c r="N761">
        <v>73</v>
      </c>
      <c r="O761">
        <v>9.89</v>
      </c>
      <c r="P761">
        <v>15</v>
      </c>
      <c r="Q761">
        <v>4</v>
      </c>
      <c r="R761">
        <v>4.05</v>
      </c>
      <c r="S761">
        <v>6</v>
      </c>
      <c r="T761" t="s">
        <v>22</v>
      </c>
    </row>
    <row r="762" spans="1:20" x14ac:dyDescent="0.2">
      <c r="A762" t="s">
        <v>58</v>
      </c>
      <c r="B762">
        <v>127</v>
      </c>
      <c r="C762" t="s">
        <v>21</v>
      </c>
      <c r="D762" t="s">
        <v>22</v>
      </c>
      <c r="E762" t="s">
        <v>23</v>
      </c>
      <c r="F762">
        <v>25</v>
      </c>
      <c r="G762">
        <v>82.2</v>
      </c>
      <c r="H762">
        <v>95</v>
      </c>
      <c r="I762">
        <v>13.97</v>
      </c>
      <c r="J762">
        <v>163.30000000000001</v>
      </c>
      <c r="K762">
        <v>109</v>
      </c>
      <c r="L762">
        <v>13.88</v>
      </c>
      <c r="M762">
        <v>264.89999999999998</v>
      </c>
      <c r="N762">
        <v>104</v>
      </c>
      <c r="O762">
        <v>11.92</v>
      </c>
      <c r="P762">
        <v>5.0999999999999996</v>
      </c>
      <c r="Q762">
        <v>6</v>
      </c>
      <c r="R762">
        <v>1.38</v>
      </c>
      <c r="S762">
        <v>0</v>
      </c>
      <c r="T762" t="s">
        <v>22</v>
      </c>
    </row>
    <row r="763" spans="1:20" x14ac:dyDescent="0.2">
      <c r="A763" t="s">
        <v>24</v>
      </c>
      <c r="B763">
        <v>42</v>
      </c>
      <c r="C763" t="s">
        <v>21</v>
      </c>
      <c r="D763" t="s">
        <v>22</v>
      </c>
      <c r="E763" t="s">
        <v>23</v>
      </c>
      <c r="F763">
        <v>32</v>
      </c>
      <c r="G763">
        <v>163.80000000000001</v>
      </c>
      <c r="H763">
        <v>80</v>
      </c>
      <c r="I763">
        <v>27.85</v>
      </c>
      <c r="J763">
        <v>177.8</v>
      </c>
      <c r="K763">
        <v>123</v>
      </c>
      <c r="L763">
        <v>15.11</v>
      </c>
      <c r="M763">
        <v>190.4</v>
      </c>
      <c r="N763">
        <v>106</v>
      </c>
      <c r="O763">
        <v>8.57</v>
      </c>
      <c r="P763">
        <v>8.1</v>
      </c>
      <c r="Q763">
        <v>5</v>
      </c>
      <c r="R763">
        <v>2.19</v>
      </c>
      <c r="S763">
        <v>0</v>
      </c>
      <c r="T763" t="s">
        <v>22</v>
      </c>
    </row>
    <row r="764" spans="1:20" x14ac:dyDescent="0.2">
      <c r="A764" t="s">
        <v>34</v>
      </c>
      <c r="B764">
        <v>45</v>
      </c>
      <c r="C764" t="s">
        <v>28</v>
      </c>
      <c r="D764" t="s">
        <v>22</v>
      </c>
      <c r="E764" t="s">
        <v>22</v>
      </c>
      <c r="F764">
        <v>0</v>
      </c>
      <c r="G764">
        <v>159.80000000000001</v>
      </c>
      <c r="H764">
        <v>91</v>
      </c>
      <c r="I764">
        <v>27.17</v>
      </c>
      <c r="J764">
        <v>120.4</v>
      </c>
      <c r="K764">
        <v>86</v>
      </c>
      <c r="L764">
        <v>10.23</v>
      </c>
      <c r="M764">
        <v>163</v>
      </c>
      <c r="N764">
        <v>93</v>
      </c>
      <c r="O764">
        <v>7.34</v>
      </c>
      <c r="P764">
        <v>10.6</v>
      </c>
      <c r="Q764">
        <v>3</v>
      </c>
      <c r="R764">
        <v>2.86</v>
      </c>
      <c r="S764">
        <v>2</v>
      </c>
      <c r="T764" t="s">
        <v>22</v>
      </c>
    </row>
    <row r="765" spans="1:20" x14ac:dyDescent="0.2">
      <c r="A765" t="s">
        <v>48</v>
      </c>
      <c r="B765">
        <v>50</v>
      </c>
      <c r="C765" t="s">
        <v>25</v>
      </c>
      <c r="D765" t="s">
        <v>22</v>
      </c>
      <c r="E765" t="s">
        <v>23</v>
      </c>
      <c r="F765">
        <v>24</v>
      </c>
      <c r="G765">
        <v>214.3</v>
      </c>
      <c r="H765">
        <v>129</v>
      </c>
      <c r="I765">
        <v>36.43</v>
      </c>
      <c r="J765">
        <v>289.8</v>
      </c>
      <c r="K765">
        <v>55</v>
      </c>
      <c r="L765">
        <v>24.63</v>
      </c>
      <c r="M765">
        <v>312.5</v>
      </c>
      <c r="N765">
        <v>130</v>
      </c>
      <c r="O765">
        <v>14.06</v>
      </c>
      <c r="P765">
        <v>10.6</v>
      </c>
      <c r="Q765">
        <v>4</v>
      </c>
      <c r="R765">
        <v>2.86</v>
      </c>
      <c r="S765">
        <v>1</v>
      </c>
      <c r="T765" t="s">
        <v>22</v>
      </c>
    </row>
    <row r="766" spans="1:20" x14ac:dyDescent="0.2">
      <c r="A766" t="s">
        <v>29</v>
      </c>
      <c r="B766">
        <v>179</v>
      </c>
      <c r="C766" t="s">
        <v>28</v>
      </c>
      <c r="D766" t="s">
        <v>22</v>
      </c>
      <c r="E766" t="s">
        <v>22</v>
      </c>
      <c r="F766">
        <v>0</v>
      </c>
      <c r="G766">
        <v>287.3</v>
      </c>
      <c r="H766">
        <v>123</v>
      </c>
      <c r="I766">
        <v>48.84</v>
      </c>
      <c r="J766">
        <v>288</v>
      </c>
      <c r="K766">
        <v>114</v>
      </c>
      <c r="L766">
        <v>24.48</v>
      </c>
      <c r="M766">
        <v>266</v>
      </c>
      <c r="N766">
        <v>112</v>
      </c>
      <c r="O766">
        <v>11.97</v>
      </c>
      <c r="P766">
        <v>10.5</v>
      </c>
      <c r="Q766">
        <v>4</v>
      </c>
      <c r="R766">
        <v>2.84</v>
      </c>
      <c r="S766">
        <v>0</v>
      </c>
      <c r="T766" t="s">
        <v>23</v>
      </c>
    </row>
    <row r="767" spans="1:20" x14ac:dyDescent="0.2">
      <c r="A767" t="s">
        <v>29</v>
      </c>
      <c r="B767">
        <v>152</v>
      </c>
      <c r="C767" t="s">
        <v>25</v>
      </c>
      <c r="D767" t="s">
        <v>22</v>
      </c>
      <c r="E767" t="s">
        <v>22</v>
      </c>
      <c r="F767">
        <v>0</v>
      </c>
      <c r="G767">
        <v>101.2</v>
      </c>
      <c r="H767">
        <v>122</v>
      </c>
      <c r="I767">
        <v>17.2</v>
      </c>
      <c r="J767">
        <v>141.6</v>
      </c>
      <c r="K767">
        <v>87</v>
      </c>
      <c r="L767">
        <v>12.04</v>
      </c>
      <c r="M767">
        <v>198.5</v>
      </c>
      <c r="N767">
        <v>124</v>
      </c>
      <c r="O767">
        <v>8.93</v>
      </c>
      <c r="P767">
        <v>7.5</v>
      </c>
      <c r="Q767">
        <v>3</v>
      </c>
      <c r="R767">
        <v>2.0299999999999998</v>
      </c>
      <c r="S767">
        <v>2</v>
      </c>
      <c r="T767" t="s">
        <v>22</v>
      </c>
    </row>
    <row r="768" spans="1:20" x14ac:dyDescent="0.2">
      <c r="A768" t="s">
        <v>45</v>
      </c>
      <c r="B768">
        <v>72</v>
      </c>
      <c r="C768" t="s">
        <v>21</v>
      </c>
      <c r="D768" t="s">
        <v>22</v>
      </c>
      <c r="E768" t="s">
        <v>22</v>
      </c>
      <c r="F768">
        <v>0</v>
      </c>
      <c r="G768">
        <v>109.1</v>
      </c>
      <c r="H768">
        <v>97</v>
      </c>
      <c r="I768">
        <v>18.55</v>
      </c>
      <c r="J768">
        <v>115.7</v>
      </c>
      <c r="K768">
        <v>96</v>
      </c>
      <c r="L768">
        <v>9.83</v>
      </c>
      <c r="M768">
        <v>295.8</v>
      </c>
      <c r="N768">
        <v>84</v>
      </c>
      <c r="O768">
        <v>13.31</v>
      </c>
      <c r="P768">
        <v>8.3000000000000007</v>
      </c>
      <c r="Q768">
        <v>6</v>
      </c>
      <c r="R768">
        <v>2.2400000000000002</v>
      </c>
      <c r="S768">
        <v>0</v>
      </c>
      <c r="T768" t="s">
        <v>22</v>
      </c>
    </row>
    <row r="769" spans="1:20" x14ac:dyDescent="0.2">
      <c r="A769" t="s">
        <v>73</v>
      </c>
      <c r="B769">
        <v>52</v>
      </c>
      <c r="C769" t="s">
        <v>25</v>
      </c>
      <c r="D769" t="s">
        <v>22</v>
      </c>
      <c r="E769" t="s">
        <v>22</v>
      </c>
      <c r="F769">
        <v>0</v>
      </c>
      <c r="G769">
        <v>215.9</v>
      </c>
      <c r="H769">
        <v>67</v>
      </c>
      <c r="I769">
        <v>36.700000000000003</v>
      </c>
      <c r="J769">
        <v>217</v>
      </c>
      <c r="K769">
        <v>108</v>
      </c>
      <c r="L769">
        <v>18.45</v>
      </c>
      <c r="M769">
        <v>342.8</v>
      </c>
      <c r="N769">
        <v>130</v>
      </c>
      <c r="O769">
        <v>15.43</v>
      </c>
      <c r="P769">
        <v>5.2</v>
      </c>
      <c r="Q769">
        <v>2</v>
      </c>
      <c r="R769">
        <v>1.4</v>
      </c>
      <c r="S769">
        <v>1</v>
      </c>
      <c r="T769" t="s">
        <v>22</v>
      </c>
    </row>
    <row r="770" spans="1:20" x14ac:dyDescent="0.2">
      <c r="A770" t="s">
        <v>39</v>
      </c>
      <c r="B770">
        <v>125</v>
      </c>
      <c r="C770" t="s">
        <v>21</v>
      </c>
      <c r="D770" t="s">
        <v>22</v>
      </c>
      <c r="E770" t="s">
        <v>22</v>
      </c>
      <c r="F770">
        <v>0</v>
      </c>
      <c r="G770">
        <v>203.4</v>
      </c>
      <c r="H770">
        <v>110</v>
      </c>
      <c r="I770">
        <v>34.58</v>
      </c>
      <c r="J770">
        <v>128.69999999999999</v>
      </c>
      <c r="K770">
        <v>97</v>
      </c>
      <c r="L770">
        <v>10.94</v>
      </c>
      <c r="M770">
        <v>190.5</v>
      </c>
      <c r="N770">
        <v>113</v>
      </c>
      <c r="O770">
        <v>8.57</v>
      </c>
      <c r="P770">
        <v>11</v>
      </c>
      <c r="Q770">
        <v>4</v>
      </c>
      <c r="R770">
        <v>2.97</v>
      </c>
      <c r="S770">
        <v>1</v>
      </c>
      <c r="T770" t="s">
        <v>22</v>
      </c>
    </row>
    <row r="771" spans="1:20" x14ac:dyDescent="0.2">
      <c r="A771" t="s">
        <v>38</v>
      </c>
      <c r="B771">
        <v>143</v>
      </c>
      <c r="C771" t="s">
        <v>28</v>
      </c>
      <c r="D771" t="s">
        <v>22</v>
      </c>
      <c r="E771" t="s">
        <v>22</v>
      </c>
      <c r="F771">
        <v>0</v>
      </c>
      <c r="G771">
        <v>110.1</v>
      </c>
      <c r="H771">
        <v>113</v>
      </c>
      <c r="I771">
        <v>18.72</v>
      </c>
      <c r="J771">
        <v>169</v>
      </c>
      <c r="K771">
        <v>59</v>
      </c>
      <c r="L771">
        <v>14.37</v>
      </c>
      <c r="M771">
        <v>166.7</v>
      </c>
      <c r="N771">
        <v>94</v>
      </c>
      <c r="O771">
        <v>7.5</v>
      </c>
      <c r="P771">
        <v>9.1999999999999993</v>
      </c>
      <c r="Q771">
        <v>2</v>
      </c>
      <c r="R771">
        <v>2.48</v>
      </c>
      <c r="S771">
        <v>1</v>
      </c>
      <c r="T771" t="s">
        <v>22</v>
      </c>
    </row>
    <row r="772" spans="1:20" x14ac:dyDescent="0.2">
      <c r="A772" t="s">
        <v>33</v>
      </c>
      <c r="B772">
        <v>65</v>
      </c>
      <c r="C772" t="s">
        <v>21</v>
      </c>
      <c r="D772" t="s">
        <v>22</v>
      </c>
      <c r="E772" t="s">
        <v>22</v>
      </c>
      <c r="F772">
        <v>0</v>
      </c>
      <c r="G772">
        <v>111</v>
      </c>
      <c r="H772">
        <v>51</v>
      </c>
      <c r="I772">
        <v>18.87</v>
      </c>
      <c r="J772">
        <v>219.8</v>
      </c>
      <c r="K772">
        <v>84</v>
      </c>
      <c r="L772">
        <v>18.68</v>
      </c>
      <c r="M772">
        <v>202</v>
      </c>
      <c r="N772">
        <v>89</v>
      </c>
      <c r="O772">
        <v>9.09</v>
      </c>
      <c r="P772">
        <v>4.4000000000000004</v>
      </c>
      <c r="Q772">
        <v>14</v>
      </c>
      <c r="R772">
        <v>1.19</v>
      </c>
      <c r="S772">
        <v>1</v>
      </c>
      <c r="T772" t="s">
        <v>22</v>
      </c>
    </row>
    <row r="773" spans="1:20" x14ac:dyDescent="0.2">
      <c r="A773" t="s">
        <v>67</v>
      </c>
      <c r="B773">
        <v>1</v>
      </c>
      <c r="C773" t="s">
        <v>21</v>
      </c>
      <c r="D773" t="s">
        <v>22</v>
      </c>
      <c r="E773" t="s">
        <v>22</v>
      </c>
      <c r="F773">
        <v>0</v>
      </c>
      <c r="G773">
        <v>144.80000000000001</v>
      </c>
      <c r="H773">
        <v>107</v>
      </c>
      <c r="I773">
        <v>24.62</v>
      </c>
      <c r="J773">
        <v>112.5</v>
      </c>
      <c r="K773">
        <v>66</v>
      </c>
      <c r="L773">
        <v>9.56</v>
      </c>
      <c r="M773">
        <v>218.7</v>
      </c>
      <c r="N773">
        <v>79</v>
      </c>
      <c r="O773">
        <v>9.84</v>
      </c>
      <c r="P773">
        <v>13.8</v>
      </c>
      <c r="Q773">
        <v>3</v>
      </c>
      <c r="R773">
        <v>3.73</v>
      </c>
      <c r="S773">
        <v>1</v>
      </c>
      <c r="T773" t="s">
        <v>22</v>
      </c>
    </row>
    <row r="774" spans="1:20" x14ac:dyDescent="0.2">
      <c r="A774" t="s">
        <v>65</v>
      </c>
      <c r="B774">
        <v>60</v>
      </c>
      <c r="C774" t="s">
        <v>25</v>
      </c>
      <c r="D774" t="s">
        <v>22</v>
      </c>
      <c r="E774" t="s">
        <v>22</v>
      </c>
      <c r="F774">
        <v>0</v>
      </c>
      <c r="G774">
        <v>135.4</v>
      </c>
      <c r="H774">
        <v>134</v>
      </c>
      <c r="I774">
        <v>23.02</v>
      </c>
      <c r="J774">
        <v>205.9</v>
      </c>
      <c r="K774">
        <v>85</v>
      </c>
      <c r="L774">
        <v>17.5</v>
      </c>
      <c r="M774">
        <v>204</v>
      </c>
      <c r="N774">
        <v>103</v>
      </c>
      <c r="O774">
        <v>9.18</v>
      </c>
      <c r="P774">
        <v>7.9</v>
      </c>
      <c r="Q774">
        <v>4</v>
      </c>
      <c r="R774">
        <v>2.13</v>
      </c>
      <c r="S774">
        <v>1</v>
      </c>
      <c r="T774" t="s">
        <v>22</v>
      </c>
    </row>
    <row r="775" spans="1:20" x14ac:dyDescent="0.2">
      <c r="A775" t="s">
        <v>58</v>
      </c>
      <c r="B775">
        <v>43</v>
      </c>
      <c r="C775" t="s">
        <v>21</v>
      </c>
      <c r="D775" t="s">
        <v>22</v>
      </c>
      <c r="E775" t="s">
        <v>22</v>
      </c>
      <c r="F775">
        <v>0</v>
      </c>
      <c r="G775">
        <v>84.2</v>
      </c>
      <c r="H775">
        <v>134</v>
      </c>
      <c r="I775">
        <v>14.31</v>
      </c>
      <c r="J775">
        <v>80.8</v>
      </c>
      <c r="K775">
        <v>103</v>
      </c>
      <c r="L775">
        <v>6.87</v>
      </c>
      <c r="M775">
        <v>196.1</v>
      </c>
      <c r="N775">
        <v>79</v>
      </c>
      <c r="O775">
        <v>8.82</v>
      </c>
      <c r="P775">
        <v>10.8</v>
      </c>
      <c r="Q775">
        <v>2</v>
      </c>
      <c r="R775">
        <v>2.92</v>
      </c>
      <c r="S775">
        <v>1</v>
      </c>
      <c r="T775" t="s">
        <v>22</v>
      </c>
    </row>
    <row r="776" spans="1:20" x14ac:dyDescent="0.2">
      <c r="A776" t="s">
        <v>62</v>
      </c>
      <c r="B776">
        <v>143</v>
      </c>
      <c r="C776" t="s">
        <v>21</v>
      </c>
      <c r="D776" t="s">
        <v>22</v>
      </c>
      <c r="E776" t="s">
        <v>22</v>
      </c>
      <c r="F776">
        <v>0</v>
      </c>
      <c r="G776">
        <v>209.1</v>
      </c>
      <c r="H776">
        <v>127</v>
      </c>
      <c r="I776">
        <v>35.549999999999997</v>
      </c>
      <c r="J776">
        <v>106.1</v>
      </c>
      <c r="K776">
        <v>80</v>
      </c>
      <c r="L776">
        <v>9.02</v>
      </c>
      <c r="M776">
        <v>179.6</v>
      </c>
      <c r="N776">
        <v>90</v>
      </c>
      <c r="O776">
        <v>8.08</v>
      </c>
      <c r="P776">
        <v>14</v>
      </c>
      <c r="Q776">
        <v>6</v>
      </c>
      <c r="R776">
        <v>3.78</v>
      </c>
      <c r="S776">
        <v>0</v>
      </c>
      <c r="T776" t="s">
        <v>22</v>
      </c>
    </row>
    <row r="777" spans="1:20" x14ac:dyDescent="0.2">
      <c r="A777" t="s">
        <v>55</v>
      </c>
      <c r="B777">
        <v>81</v>
      </c>
      <c r="C777" t="s">
        <v>21</v>
      </c>
      <c r="D777" t="s">
        <v>22</v>
      </c>
      <c r="E777" t="s">
        <v>23</v>
      </c>
      <c r="F777">
        <v>24</v>
      </c>
      <c r="G777">
        <v>130.1</v>
      </c>
      <c r="H777">
        <v>117</v>
      </c>
      <c r="I777">
        <v>22.12</v>
      </c>
      <c r="J777">
        <v>196</v>
      </c>
      <c r="K777">
        <v>61</v>
      </c>
      <c r="L777">
        <v>16.66</v>
      </c>
      <c r="M777">
        <v>139.30000000000001</v>
      </c>
      <c r="N777">
        <v>123</v>
      </c>
      <c r="O777">
        <v>6.27</v>
      </c>
      <c r="P777">
        <v>11.4</v>
      </c>
      <c r="Q777">
        <v>5</v>
      </c>
      <c r="R777">
        <v>3.08</v>
      </c>
      <c r="S777">
        <v>0</v>
      </c>
      <c r="T777" t="s">
        <v>22</v>
      </c>
    </row>
    <row r="778" spans="1:20" x14ac:dyDescent="0.2">
      <c r="A778" t="s">
        <v>45</v>
      </c>
      <c r="B778">
        <v>24</v>
      </c>
      <c r="C778" t="s">
        <v>21</v>
      </c>
      <c r="D778" t="s">
        <v>22</v>
      </c>
      <c r="E778" t="s">
        <v>22</v>
      </c>
      <c r="F778">
        <v>0</v>
      </c>
      <c r="G778">
        <v>241.9</v>
      </c>
      <c r="H778">
        <v>104</v>
      </c>
      <c r="I778">
        <v>41.12</v>
      </c>
      <c r="J778">
        <v>145.19999999999999</v>
      </c>
      <c r="K778">
        <v>112</v>
      </c>
      <c r="L778">
        <v>12.34</v>
      </c>
      <c r="M778">
        <v>214.5</v>
      </c>
      <c r="N778">
        <v>105</v>
      </c>
      <c r="O778">
        <v>9.65</v>
      </c>
      <c r="P778">
        <v>6.6</v>
      </c>
      <c r="Q778">
        <v>5</v>
      </c>
      <c r="R778">
        <v>1.78</v>
      </c>
      <c r="S778">
        <v>1</v>
      </c>
      <c r="T778" t="s">
        <v>22</v>
      </c>
    </row>
    <row r="779" spans="1:20" x14ac:dyDescent="0.2">
      <c r="A779" t="s">
        <v>31</v>
      </c>
      <c r="B779">
        <v>77</v>
      </c>
      <c r="C779" t="s">
        <v>28</v>
      </c>
      <c r="D779" t="s">
        <v>22</v>
      </c>
      <c r="E779" t="s">
        <v>22</v>
      </c>
      <c r="F779">
        <v>0</v>
      </c>
      <c r="G779">
        <v>67.7</v>
      </c>
      <c r="H779">
        <v>68</v>
      </c>
      <c r="I779">
        <v>11.51</v>
      </c>
      <c r="J779">
        <v>195.7</v>
      </c>
      <c r="K779">
        <v>86</v>
      </c>
      <c r="L779">
        <v>16.63</v>
      </c>
      <c r="M779">
        <v>236.5</v>
      </c>
      <c r="N779">
        <v>137</v>
      </c>
      <c r="O779">
        <v>10.64</v>
      </c>
      <c r="P779">
        <v>12</v>
      </c>
      <c r="Q779">
        <v>2</v>
      </c>
      <c r="R779">
        <v>3.24</v>
      </c>
      <c r="S779">
        <v>1</v>
      </c>
      <c r="T779" t="s">
        <v>22</v>
      </c>
    </row>
    <row r="780" spans="1:20" x14ac:dyDescent="0.2">
      <c r="A780" t="s">
        <v>26</v>
      </c>
      <c r="B780">
        <v>74</v>
      </c>
      <c r="C780" t="s">
        <v>21</v>
      </c>
      <c r="D780" t="s">
        <v>22</v>
      </c>
      <c r="E780" t="s">
        <v>22</v>
      </c>
      <c r="F780">
        <v>0</v>
      </c>
      <c r="G780">
        <v>200.4</v>
      </c>
      <c r="H780">
        <v>87</v>
      </c>
      <c r="I780">
        <v>34.07</v>
      </c>
      <c r="J780">
        <v>309.2</v>
      </c>
      <c r="K780">
        <v>105</v>
      </c>
      <c r="L780">
        <v>26.28</v>
      </c>
      <c r="M780">
        <v>152.1</v>
      </c>
      <c r="N780">
        <v>118</v>
      </c>
      <c r="O780">
        <v>6.84</v>
      </c>
      <c r="P780">
        <v>10</v>
      </c>
      <c r="Q780">
        <v>2</v>
      </c>
      <c r="R780">
        <v>2.7</v>
      </c>
      <c r="S780">
        <v>1</v>
      </c>
      <c r="T780" t="s">
        <v>22</v>
      </c>
    </row>
    <row r="781" spans="1:20" x14ac:dyDescent="0.2">
      <c r="A781" t="s">
        <v>65</v>
      </c>
      <c r="B781">
        <v>74</v>
      </c>
      <c r="C781" t="s">
        <v>28</v>
      </c>
      <c r="D781" t="s">
        <v>23</v>
      </c>
      <c r="E781" t="s">
        <v>22</v>
      </c>
      <c r="F781">
        <v>0</v>
      </c>
      <c r="G781">
        <v>125.8</v>
      </c>
      <c r="H781">
        <v>103</v>
      </c>
      <c r="I781">
        <v>21.39</v>
      </c>
      <c r="J781">
        <v>207.7</v>
      </c>
      <c r="K781">
        <v>96</v>
      </c>
      <c r="L781">
        <v>17.649999999999999</v>
      </c>
      <c r="M781">
        <v>207.4</v>
      </c>
      <c r="N781">
        <v>143</v>
      </c>
      <c r="O781">
        <v>9.33</v>
      </c>
      <c r="P781">
        <v>14.1</v>
      </c>
      <c r="Q781">
        <v>4</v>
      </c>
      <c r="R781">
        <v>3.81</v>
      </c>
      <c r="S781">
        <v>1</v>
      </c>
      <c r="T781" t="s">
        <v>23</v>
      </c>
    </row>
    <row r="782" spans="1:20" x14ac:dyDescent="0.2">
      <c r="A782" t="s">
        <v>68</v>
      </c>
      <c r="B782">
        <v>200</v>
      </c>
      <c r="C782" t="s">
        <v>25</v>
      </c>
      <c r="D782" t="s">
        <v>22</v>
      </c>
      <c r="E782" t="s">
        <v>22</v>
      </c>
      <c r="F782">
        <v>0</v>
      </c>
      <c r="G782">
        <v>128.19999999999999</v>
      </c>
      <c r="H782">
        <v>87</v>
      </c>
      <c r="I782">
        <v>21.79</v>
      </c>
      <c r="J782">
        <v>133.19999999999999</v>
      </c>
      <c r="K782">
        <v>105</v>
      </c>
      <c r="L782">
        <v>11.32</v>
      </c>
      <c r="M782">
        <v>177.6</v>
      </c>
      <c r="N782">
        <v>123</v>
      </c>
      <c r="O782">
        <v>7.99</v>
      </c>
      <c r="P782">
        <v>11.2</v>
      </c>
      <c r="Q782">
        <v>2</v>
      </c>
      <c r="R782">
        <v>3.02</v>
      </c>
      <c r="S782">
        <v>1</v>
      </c>
      <c r="T782" t="s">
        <v>22</v>
      </c>
    </row>
    <row r="783" spans="1:20" x14ac:dyDescent="0.2">
      <c r="A783" t="s">
        <v>49</v>
      </c>
      <c r="B783">
        <v>86</v>
      </c>
      <c r="C783" t="s">
        <v>25</v>
      </c>
      <c r="D783" t="s">
        <v>22</v>
      </c>
      <c r="E783" t="s">
        <v>22</v>
      </c>
      <c r="F783">
        <v>0</v>
      </c>
      <c r="G783">
        <v>226.3</v>
      </c>
      <c r="H783">
        <v>88</v>
      </c>
      <c r="I783">
        <v>38.47</v>
      </c>
      <c r="J783">
        <v>223</v>
      </c>
      <c r="K783">
        <v>107</v>
      </c>
      <c r="L783">
        <v>18.96</v>
      </c>
      <c r="M783">
        <v>255.6</v>
      </c>
      <c r="N783">
        <v>92</v>
      </c>
      <c r="O783">
        <v>11.5</v>
      </c>
      <c r="P783">
        <v>13</v>
      </c>
      <c r="Q783">
        <v>3</v>
      </c>
      <c r="R783">
        <v>3.51</v>
      </c>
      <c r="S783">
        <v>4</v>
      </c>
      <c r="T783" t="s">
        <v>22</v>
      </c>
    </row>
    <row r="784" spans="1:20" x14ac:dyDescent="0.2">
      <c r="A784" t="s">
        <v>69</v>
      </c>
      <c r="B784">
        <v>91</v>
      </c>
      <c r="C784" t="s">
        <v>28</v>
      </c>
      <c r="D784" t="s">
        <v>22</v>
      </c>
      <c r="E784" t="s">
        <v>23</v>
      </c>
      <c r="F784">
        <v>37</v>
      </c>
      <c r="G784">
        <v>162.30000000000001</v>
      </c>
      <c r="H784">
        <v>107</v>
      </c>
      <c r="I784">
        <v>27.59</v>
      </c>
      <c r="J784">
        <v>233.9</v>
      </c>
      <c r="K784">
        <v>115</v>
      </c>
      <c r="L784">
        <v>19.88</v>
      </c>
      <c r="M784">
        <v>277.39999999999998</v>
      </c>
      <c r="N784">
        <v>94</v>
      </c>
      <c r="O784">
        <v>12.48</v>
      </c>
      <c r="P784">
        <v>9.1999999999999993</v>
      </c>
      <c r="Q784">
        <v>4</v>
      </c>
      <c r="R784">
        <v>2.48</v>
      </c>
      <c r="S784">
        <v>0</v>
      </c>
      <c r="T784" t="s">
        <v>22</v>
      </c>
    </row>
    <row r="785" spans="1:20" x14ac:dyDescent="0.2">
      <c r="A785" t="s">
        <v>39</v>
      </c>
      <c r="B785">
        <v>130</v>
      </c>
      <c r="C785" t="s">
        <v>21</v>
      </c>
      <c r="D785" t="s">
        <v>22</v>
      </c>
      <c r="E785" t="s">
        <v>22</v>
      </c>
      <c r="F785">
        <v>0</v>
      </c>
      <c r="G785">
        <v>120.5</v>
      </c>
      <c r="H785">
        <v>127</v>
      </c>
      <c r="I785">
        <v>20.49</v>
      </c>
      <c r="J785">
        <v>189.7</v>
      </c>
      <c r="K785">
        <v>52</v>
      </c>
      <c r="L785">
        <v>16.12</v>
      </c>
      <c r="M785">
        <v>270.10000000000002</v>
      </c>
      <c r="N785">
        <v>107</v>
      </c>
      <c r="O785">
        <v>12.15</v>
      </c>
      <c r="P785">
        <v>14.3</v>
      </c>
      <c r="Q785">
        <v>2</v>
      </c>
      <c r="R785">
        <v>3.86</v>
      </c>
      <c r="S785">
        <v>1</v>
      </c>
      <c r="T785" t="s">
        <v>22</v>
      </c>
    </row>
    <row r="786" spans="1:20" x14ac:dyDescent="0.2">
      <c r="A786" t="s">
        <v>20</v>
      </c>
      <c r="B786">
        <v>56</v>
      </c>
      <c r="C786" t="s">
        <v>25</v>
      </c>
      <c r="D786" t="s">
        <v>22</v>
      </c>
      <c r="E786" t="s">
        <v>22</v>
      </c>
      <c r="F786">
        <v>0</v>
      </c>
      <c r="G786">
        <v>91.1</v>
      </c>
      <c r="H786">
        <v>90</v>
      </c>
      <c r="I786">
        <v>15.49</v>
      </c>
      <c r="J786">
        <v>179.3</v>
      </c>
      <c r="K786">
        <v>115</v>
      </c>
      <c r="L786">
        <v>15.24</v>
      </c>
      <c r="M786">
        <v>300.7</v>
      </c>
      <c r="N786">
        <v>89</v>
      </c>
      <c r="O786">
        <v>13.53</v>
      </c>
      <c r="P786">
        <v>11.9</v>
      </c>
      <c r="Q786">
        <v>8</v>
      </c>
      <c r="R786">
        <v>3.21</v>
      </c>
      <c r="S786">
        <v>2</v>
      </c>
      <c r="T786" t="s">
        <v>22</v>
      </c>
    </row>
    <row r="787" spans="1:20" x14ac:dyDescent="0.2">
      <c r="A787" t="s">
        <v>54</v>
      </c>
      <c r="B787">
        <v>117</v>
      </c>
      <c r="C787" t="s">
        <v>21</v>
      </c>
      <c r="D787" t="s">
        <v>22</v>
      </c>
      <c r="E787" t="s">
        <v>22</v>
      </c>
      <c r="F787">
        <v>0</v>
      </c>
      <c r="G787">
        <v>168.8</v>
      </c>
      <c r="H787">
        <v>137</v>
      </c>
      <c r="I787">
        <v>28.7</v>
      </c>
      <c r="J787">
        <v>241.4</v>
      </c>
      <c r="K787">
        <v>107</v>
      </c>
      <c r="L787">
        <v>20.52</v>
      </c>
      <c r="M787">
        <v>204.8</v>
      </c>
      <c r="N787">
        <v>106</v>
      </c>
      <c r="O787">
        <v>9.2200000000000006</v>
      </c>
      <c r="P787">
        <v>15.5</v>
      </c>
      <c r="Q787">
        <v>4</v>
      </c>
      <c r="R787">
        <v>4.1900000000000004</v>
      </c>
      <c r="S787">
        <v>0</v>
      </c>
      <c r="T787" t="s">
        <v>22</v>
      </c>
    </row>
    <row r="788" spans="1:20" x14ac:dyDescent="0.2">
      <c r="A788" t="s">
        <v>34</v>
      </c>
      <c r="B788">
        <v>63</v>
      </c>
      <c r="C788" t="s">
        <v>28</v>
      </c>
      <c r="D788" t="s">
        <v>22</v>
      </c>
      <c r="E788" t="s">
        <v>22</v>
      </c>
      <c r="F788">
        <v>0</v>
      </c>
      <c r="G788">
        <v>153.5</v>
      </c>
      <c r="H788">
        <v>81</v>
      </c>
      <c r="I788">
        <v>26.1</v>
      </c>
      <c r="J788">
        <v>287.3</v>
      </c>
      <c r="K788">
        <v>115</v>
      </c>
      <c r="L788">
        <v>24.42</v>
      </c>
      <c r="M788">
        <v>230.2</v>
      </c>
      <c r="N788">
        <v>85</v>
      </c>
      <c r="O788">
        <v>10.36</v>
      </c>
      <c r="P788">
        <v>6.5</v>
      </c>
      <c r="Q788">
        <v>5</v>
      </c>
      <c r="R788">
        <v>1.76</v>
      </c>
      <c r="S788">
        <v>2</v>
      </c>
      <c r="T788" t="s">
        <v>22</v>
      </c>
    </row>
    <row r="789" spans="1:20" x14ac:dyDescent="0.2">
      <c r="A789" t="s">
        <v>64</v>
      </c>
      <c r="B789">
        <v>126</v>
      </c>
      <c r="C789" t="s">
        <v>21</v>
      </c>
      <c r="D789" t="s">
        <v>22</v>
      </c>
      <c r="E789" t="s">
        <v>22</v>
      </c>
      <c r="F789">
        <v>0</v>
      </c>
      <c r="G789">
        <v>226.2</v>
      </c>
      <c r="H789">
        <v>88</v>
      </c>
      <c r="I789">
        <v>38.450000000000003</v>
      </c>
      <c r="J789">
        <v>140.30000000000001</v>
      </c>
      <c r="K789">
        <v>114</v>
      </c>
      <c r="L789">
        <v>11.93</v>
      </c>
      <c r="M789">
        <v>208.9</v>
      </c>
      <c r="N789">
        <v>110</v>
      </c>
      <c r="O789">
        <v>9.4</v>
      </c>
      <c r="P789">
        <v>6.4</v>
      </c>
      <c r="Q789">
        <v>2</v>
      </c>
      <c r="R789">
        <v>1.73</v>
      </c>
      <c r="S789">
        <v>0</v>
      </c>
      <c r="T789" t="s">
        <v>22</v>
      </c>
    </row>
    <row r="790" spans="1:20" x14ac:dyDescent="0.2">
      <c r="A790" t="s">
        <v>52</v>
      </c>
      <c r="B790">
        <v>132</v>
      </c>
      <c r="C790" t="s">
        <v>28</v>
      </c>
      <c r="D790" t="s">
        <v>22</v>
      </c>
      <c r="E790" t="s">
        <v>22</v>
      </c>
      <c r="F790">
        <v>0</v>
      </c>
      <c r="G790">
        <v>191.9</v>
      </c>
      <c r="H790">
        <v>107</v>
      </c>
      <c r="I790">
        <v>32.619999999999997</v>
      </c>
      <c r="J790">
        <v>206.9</v>
      </c>
      <c r="K790">
        <v>127</v>
      </c>
      <c r="L790">
        <v>17.59</v>
      </c>
      <c r="M790">
        <v>272</v>
      </c>
      <c r="N790">
        <v>88</v>
      </c>
      <c r="O790">
        <v>12.24</v>
      </c>
      <c r="P790">
        <v>12.6</v>
      </c>
      <c r="Q790">
        <v>2</v>
      </c>
      <c r="R790">
        <v>3.4</v>
      </c>
      <c r="S790">
        <v>1</v>
      </c>
      <c r="T790" t="s">
        <v>22</v>
      </c>
    </row>
    <row r="791" spans="1:20" x14ac:dyDescent="0.2">
      <c r="A791" t="s">
        <v>62</v>
      </c>
      <c r="B791">
        <v>81</v>
      </c>
      <c r="C791" t="s">
        <v>21</v>
      </c>
      <c r="D791" t="s">
        <v>22</v>
      </c>
      <c r="E791" t="s">
        <v>23</v>
      </c>
      <c r="F791">
        <v>28</v>
      </c>
      <c r="G791">
        <v>167.9</v>
      </c>
      <c r="H791">
        <v>147</v>
      </c>
      <c r="I791">
        <v>28.54</v>
      </c>
      <c r="J791">
        <v>190.7</v>
      </c>
      <c r="K791">
        <v>105</v>
      </c>
      <c r="L791">
        <v>16.21</v>
      </c>
      <c r="M791">
        <v>193</v>
      </c>
      <c r="N791">
        <v>103</v>
      </c>
      <c r="O791">
        <v>8.69</v>
      </c>
      <c r="P791">
        <v>9.1999999999999993</v>
      </c>
      <c r="Q791">
        <v>6</v>
      </c>
      <c r="R791">
        <v>2.48</v>
      </c>
      <c r="S791">
        <v>4</v>
      </c>
      <c r="T791" t="s">
        <v>23</v>
      </c>
    </row>
    <row r="792" spans="1:20" x14ac:dyDescent="0.2">
      <c r="A792" t="s">
        <v>58</v>
      </c>
      <c r="B792">
        <v>122</v>
      </c>
      <c r="C792" t="s">
        <v>21</v>
      </c>
      <c r="D792" t="s">
        <v>22</v>
      </c>
      <c r="E792" t="s">
        <v>22</v>
      </c>
      <c r="F792">
        <v>0</v>
      </c>
      <c r="G792">
        <v>180</v>
      </c>
      <c r="H792">
        <v>88</v>
      </c>
      <c r="I792">
        <v>30.6</v>
      </c>
      <c r="J792">
        <v>145</v>
      </c>
      <c r="K792">
        <v>77</v>
      </c>
      <c r="L792">
        <v>12.33</v>
      </c>
      <c r="M792">
        <v>233.7</v>
      </c>
      <c r="N792">
        <v>120</v>
      </c>
      <c r="O792">
        <v>10.52</v>
      </c>
      <c r="P792">
        <v>11.5</v>
      </c>
      <c r="Q792">
        <v>6</v>
      </c>
      <c r="R792">
        <v>3.11</v>
      </c>
      <c r="S792">
        <v>2</v>
      </c>
      <c r="T792" t="s">
        <v>22</v>
      </c>
    </row>
    <row r="793" spans="1:20" x14ac:dyDescent="0.2">
      <c r="A793" t="s">
        <v>24</v>
      </c>
      <c r="B793">
        <v>46</v>
      </c>
      <c r="C793" t="s">
        <v>25</v>
      </c>
      <c r="D793" t="s">
        <v>22</v>
      </c>
      <c r="E793" t="s">
        <v>22</v>
      </c>
      <c r="F793">
        <v>0</v>
      </c>
      <c r="G793">
        <v>257.39999999999998</v>
      </c>
      <c r="H793">
        <v>67</v>
      </c>
      <c r="I793">
        <v>43.76</v>
      </c>
      <c r="J793">
        <v>261.10000000000002</v>
      </c>
      <c r="K793">
        <v>91</v>
      </c>
      <c r="L793">
        <v>22.19</v>
      </c>
      <c r="M793">
        <v>204.4</v>
      </c>
      <c r="N793">
        <v>107</v>
      </c>
      <c r="O793">
        <v>9.1999999999999993</v>
      </c>
      <c r="P793">
        <v>13.4</v>
      </c>
      <c r="Q793">
        <v>5</v>
      </c>
      <c r="R793">
        <v>3.62</v>
      </c>
      <c r="S793">
        <v>2</v>
      </c>
      <c r="T793" t="s">
        <v>23</v>
      </c>
    </row>
    <row r="794" spans="1:20" x14ac:dyDescent="0.2">
      <c r="A794" t="s">
        <v>60</v>
      </c>
      <c r="B794">
        <v>150</v>
      </c>
      <c r="C794" t="s">
        <v>21</v>
      </c>
      <c r="D794" t="s">
        <v>22</v>
      </c>
      <c r="E794" t="s">
        <v>23</v>
      </c>
      <c r="F794">
        <v>28</v>
      </c>
      <c r="G794">
        <v>174.4</v>
      </c>
      <c r="H794">
        <v>75</v>
      </c>
      <c r="I794">
        <v>29.65</v>
      </c>
      <c r="J794">
        <v>169.9</v>
      </c>
      <c r="K794">
        <v>80</v>
      </c>
      <c r="L794">
        <v>14.44</v>
      </c>
      <c r="M794">
        <v>201.6</v>
      </c>
      <c r="N794">
        <v>130</v>
      </c>
      <c r="O794">
        <v>9.07</v>
      </c>
      <c r="P794">
        <v>11</v>
      </c>
      <c r="Q794">
        <v>4</v>
      </c>
      <c r="R794">
        <v>2.97</v>
      </c>
      <c r="S794">
        <v>1</v>
      </c>
      <c r="T794" t="s">
        <v>22</v>
      </c>
    </row>
    <row r="795" spans="1:20" x14ac:dyDescent="0.2">
      <c r="A795" t="s">
        <v>37</v>
      </c>
      <c r="B795">
        <v>99</v>
      </c>
      <c r="C795" t="s">
        <v>25</v>
      </c>
      <c r="D795" t="s">
        <v>22</v>
      </c>
      <c r="E795" t="s">
        <v>22</v>
      </c>
      <c r="F795">
        <v>0</v>
      </c>
      <c r="G795">
        <v>159.69999999999999</v>
      </c>
      <c r="H795">
        <v>83</v>
      </c>
      <c r="I795">
        <v>27.15</v>
      </c>
      <c r="J795">
        <v>155.4</v>
      </c>
      <c r="K795">
        <v>121</v>
      </c>
      <c r="L795">
        <v>13.21</v>
      </c>
      <c r="M795">
        <v>255.7</v>
      </c>
      <c r="N795">
        <v>114</v>
      </c>
      <c r="O795">
        <v>11.51</v>
      </c>
      <c r="P795">
        <v>8.4</v>
      </c>
      <c r="Q795">
        <v>3</v>
      </c>
      <c r="R795">
        <v>2.27</v>
      </c>
      <c r="S795">
        <v>1</v>
      </c>
      <c r="T795" t="s">
        <v>22</v>
      </c>
    </row>
    <row r="796" spans="1:20" x14ac:dyDescent="0.2">
      <c r="A796" t="s">
        <v>68</v>
      </c>
      <c r="B796">
        <v>87</v>
      </c>
      <c r="C796" t="s">
        <v>25</v>
      </c>
      <c r="D796" t="s">
        <v>22</v>
      </c>
      <c r="E796" t="s">
        <v>22</v>
      </c>
      <c r="F796">
        <v>0</v>
      </c>
      <c r="G796">
        <v>237.2</v>
      </c>
      <c r="H796">
        <v>124</v>
      </c>
      <c r="I796">
        <v>40.32</v>
      </c>
      <c r="J796">
        <v>222.6</v>
      </c>
      <c r="K796">
        <v>87</v>
      </c>
      <c r="L796">
        <v>18.920000000000002</v>
      </c>
      <c r="M796">
        <v>173.3</v>
      </c>
      <c r="N796">
        <v>81</v>
      </c>
      <c r="O796">
        <v>7.8</v>
      </c>
      <c r="P796">
        <v>11</v>
      </c>
      <c r="Q796">
        <v>3</v>
      </c>
      <c r="R796">
        <v>2.97</v>
      </c>
      <c r="S796">
        <v>1</v>
      </c>
      <c r="T796" t="s">
        <v>22</v>
      </c>
    </row>
    <row r="797" spans="1:20" x14ac:dyDescent="0.2">
      <c r="A797" t="s">
        <v>64</v>
      </c>
      <c r="B797">
        <v>101</v>
      </c>
      <c r="C797" t="s">
        <v>21</v>
      </c>
      <c r="D797" t="s">
        <v>22</v>
      </c>
      <c r="E797" t="s">
        <v>22</v>
      </c>
      <c r="F797">
        <v>0</v>
      </c>
      <c r="G797">
        <v>153.80000000000001</v>
      </c>
      <c r="H797">
        <v>89</v>
      </c>
      <c r="I797">
        <v>26.15</v>
      </c>
      <c r="J797">
        <v>234</v>
      </c>
      <c r="K797">
        <v>89</v>
      </c>
      <c r="L797">
        <v>19.89</v>
      </c>
      <c r="M797">
        <v>196.3</v>
      </c>
      <c r="N797">
        <v>77</v>
      </c>
      <c r="O797">
        <v>8.83</v>
      </c>
      <c r="P797">
        <v>11.6</v>
      </c>
      <c r="Q797">
        <v>2</v>
      </c>
      <c r="R797">
        <v>3.13</v>
      </c>
      <c r="S797">
        <v>4</v>
      </c>
      <c r="T797" t="s">
        <v>22</v>
      </c>
    </row>
    <row r="798" spans="1:20" x14ac:dyDescent="0.2">
      <c r="A798" t="s">
        <v>73</v>
      </c>
      <c r="B798">
        <v>53</v>
      </c>
      <c r="C798" t="s">
        <v>21</v>
      </c>
      <c r="D798" t="s">
        <v>22</v>
      </c>
      <c r="E798" t="s">
        <v>22</v>
      </c>
      <c r="F798">
        <v>0</v>
      </c>
      <c r="G798">
        <v>205.1</v>
      </c>
      <c r="H798">
        <v>86</v>
      </c>
      <c r="I798">
        <v>34.869999999999997</v>
      </c>
      <c r="J798">
        <v>160.5</v>
      </c>
      <c r="K798">
        <v>95</v>
      </c>
      <c r="L798">
        <v>13.64</v>
      </c>
      <c r="M798">
        <v>149.5</v>
      </c>
      <c r="N798">
        <v>142</v>
      </c>
      <c r="O798">
        <v>6.73</v>
      </c>
      <c r="P798">
        <v>10.7</v>
      </c>
      <c r="Q798">
        <v>2</v>
      </c>
      <c r="R798">
        <v>2.89</v>
      </c>
      <c r="S798">
        <v>3</v>
      </c>
      <c r="T798" t="s">
        <v>22</v>
      </c>
    </row>
    <row r="799" spans="1:20" x14ac:dyDescent="0.2">
      <c r="A799" t="s">
        <v>47</v>
      </c>
      <c r="B799">
        <v>132</v>
      </c>
      <c r="C799" t="s">
        <v>21</v>
      </c>
      <c r="D799" t="s">
        <v>22</v>
      </c>
      <c r="E799" t="s">
        <v>23</v>
      </c>
      <c r="F799">
        <v>39</v>
      </c>
      <c r="G799">
        <v>175.7</v>
      </c>
      <c r="H799">
        <v>93</v>
      </c>
      <c r="I799">
        <v>29.87</v>
      </c>
      <c r="J799">
        <v>187.2</v>
      </c>
      <c r="K799">
        <v>94</v>
      </c>
      <c r="L799">
        <v>15.91</v>
      </c>
      <c r="M799">
        <v>225.5</v>
      </c>
      <c r="N799">
        <v>118</v>
      </c>
      <c r="O799">
        <v>10.15</v>
      </c>
      <c r="P799">
        <v>8.6</v>
      </c>
      <c r="Q799">
        <v>3</v>
      </c>
      <c r="R799">
        <v>2.3199999999999998</v>
      </c>
      <c r="S799">
        <v>2</v>
      </c>
      <c r="T799" t="s">
        <v>22</v>
      </c>
    </row>
    <row r="800" spans="1:20" x14ac:dyDescent="0.2">
      <c r="A800" t="s">
        <v>56</v>
      </c>
      <c r="B800">
        <v>158</v>
      </c>
      <c r="C800" t="s">
        <v>28</v>
      </c>
      <c r="D800" t="s">
        <v>22</v>
      </c>
      <c r="E800" t="s">
        <v>22</v>
      </c>
      <c r="F800">
        <v>0</v>
      </c>
      <c r="G800">
        <v>155.9</v>
      </c>
      <c r="H800">
        <v>123</v>
      </c>
      <c r="I800">
        <v>26.5</v>
      </c>
      <c r="J800">
        <v>224.2</v>
      </c>
      <c r="K800">
        <v>112</v>
      </c>
      <c r="L800">
        <v>19.059999999999999</v>
      </c>
      <c r="M800">
        <v>221</v>
      </c>
      <c r="N800">
        <v>116</v>
      </c>
      <c r="O800">
        <v>9.9499999999999993</v>
      </c>
      <c r="P800">
        <v>8.6</v>
      </c>
      <c r="Q800">
        <v>8</v>
      </c>
      <c r="R800">
        <v>2.3199999999999998</v>
      </c>
      <c r="S800">
        <v>2</v>
      </c>
      <c r="T800" t="s">
        <v>22</v>
      </c>
    </row>
    <row r="801" spans="1:20" x14ac:dyDescent="0.2">
      <c r="A801" t="s">
        <v>67</v>
      </c>
      <c r="B801">
        <v>114</v>
      </c>
      <c r="C801" t="s">
        <v>21</v>
      </c>
      <c r="D801" t="s">
        <v>22</v>
      </c>
      <c r="E801" t="s">
        <v>23</v>
      </c>
      <c r="F801">
        <v>34</v>
      </c>
      <c r="G801">
        <v>154.4</v>
      </c>
      <c r="H801">
        <v>109</v>
      </c>
      <c r="I801">
        <v>26.25</v>
      </c>
      <c r="J801">
        <v>221.4</v>
      </c>
      <c r="K801">
        <v>142</v>
      </c>
      <c r="L801">
        <v>18.82</v>
      </c>
      <c r="M801">
        <v>208.5</v>
      </c>
      <c r="N801">
        <v>103</v>
      </c>
      <c r="O801">
        <v>9.3800000000000008</v>
      </c>
      <c r="P801">
        <v>10.3</v>
      </c>
      <c r="Q801">
        <v>5</v>
      </c>
      <c r="R801">
        <v>2.78</v>
      </c>
      <c r="S801">
        <v>0</v>
      </c>
      <c r="T801" t="s">
        <v>22</v>
      </c>
    </row>
    <row r="802" spans="1:20" x14ac:dyDescent="0.2">
      <c r="A802" t="s">
        <v>62</v>
      </c>
      <c r="B802">
        <v>144</v>
      </c>
      <c r="C802" t="s">
        <v>21</v>
      </c>
      <c r="D802" t="s">
        <v>23</v>
      </c>
      <c r="E802" t="s">
        <v>22</v>
      </c>
      <c r="F802">
        <v>0</v>
      </c>
      <c r="G802">
        <v>150</v>
      </c>
      <c r="H802">
        <v>69</v>
      </c>
      <c r="I802">
        <v>25.5</v>
      </c>
      <c r="J802">
        <v>285.89999999999998</v>
      </c>
      <c r="K802">
        <v>73</v>
      </c>
      <c r="L802">
        <v>24.3</v>
      </c>
      <c r="M802">
        <v>190.6</v>
      </c>
      <c r="N802">
        <v>121</v>
      </c>
      <c r="O802">
        <v>8.58</v>
      </c>
      <c r="P802">
        <v>9.4</v>
      </c>
      <c r="Q802">
        <v>15</v>
      </c>
      <c r="R802">
        <v>2.54</v>
      </c>
      <c r="S802">
        <v>0</v>
      </c>
      <c r="T802" t="s">
        <v>22</v>
      </c>
    </row>
    <row r="803" spans="1:20" x14ac:dyDescent="0.2">
      <c r="A803" t="s">
        <v>68</v>
      </c>
      <c r="B803">
        <v>91</v>
      </c>
      <c r="C803" t="s">
        <v>28</v>
      </c>
      <c r="D803" t="s">
        <v>22</v>
      </c>
      <c r="E803" t="s">
        <v>23</v>
      </c>
      <c r="F803">
        <v>23</v>
      </c>
      <c r="G803">
        <v>232.4</v>
      </c>
      <c r="H803">
        <v>97</v>
      </c>
      <c r="I803">
        <v>39.51</v>
      </c>
      <c r="J803">
        <v>186</v>
      </c>
      <c r="K803">
        <v>88</v>
      </c>
      <c r="L803">
        <v>15.81</v>
      </c>
      <c r="M803">
        <v>190.5</v>
      </c>
      <c r="N803">
        <v>128</v>
      </c>
      <c r="O803">
        <v>8.57</v>
      </c>
      <c r="P803">
        <v>12.3</v>
      </c>
      <c r="Q803">
        <v>3</v>
      </c>
      <c r="R803">
        <v>3.32</v>
      </c>
      <c r="S803">
        <v>3</v>
      </c>
      <c r="T803" t="s">
        <v>22</v>
      </c>
    </row>
    <row r="804" spans="1:20" x14ac:dyDescent="0.2">
      <c r="A804" t="s">
        <v>48</v>
      </c>
      <c r="B804">
        <v>58</v>
      </c>
      <c r="C804" t="s">
        <v>25</v>
      </c>
      <c r="D804" t="s">
        <v>22</v>
      </c>
      <c r="E804" t="s">
        <v>22</v>
      </c>
      <c r="F804">
        <v>0</v>
      </c>
      <c r="G804">
        <v>165.4</v>
      </c>
      <c r="H804">
        <v>100</v>
      </c>
      <c r="I804">
        <v>28.12</v>
      </c>
      <c r="J804">
        <v>115.7</v>
      </c>
      <c r="K804">
        <v>87</v>
      </c>
      <c r="L804">
        <v>9.83</v>
      </c>
      <c r="M804">
        <v>193.8</v>
      </c>
      <c r="N804">
        <v>118</v>
      </c>
      <c r="O804">
        <v>8.7200000000000006</v>
      </c>
      <c r="P804">
        <v>12.8</v>
      </c>
      <c r="Q804">
        <v>5</v>
      </c>
      <c r="R804">
        <v>3.46</v>
      </c>
      <c r="S804">
        <v>2</v>
      </c>
      <c r="T804" t="s">
        <v>22</v>
      </c>
    </row>
    <row r="805" spans="1:20" x14ac:dyDescent="0.2">
      <c r="A805" t="s">
        <v>50</v>
      </c>
      <c r="B805">
        <v>5</v>
      </c>
      <c r="C805" t="s">
        <v>21</v>
      </c>
      <c r="D805" t="s">
        <v>22</v>
      </c>
      <c r="E805" t="s">
        <v>22</v>
      </c>
      <c r="F805">
        <v>0</v>
      </c>
      <c r="G805">
        <v>199.2</v>
      </c>
      <c r="H805">
        <v>106</v>
      </c>
      <c r="I805">
        <v>33.86</v>
      </c>
      <c r="J805">
        <v>187.3</v>
      </c>
      <c r="K805">
        <v>12</v>
      </c>
      <c r="L805">
        <v>15.92</v>
      </c>
      <c r="M805">
        <v>214</v>
      </c>
      <c r="N805">
        <v>85</v>
      </c>
      <c r="O805">
        <v>9.6300000000000008</v>
      </c>
      <c r="P805">
        <v>13.3</v>
      </c>
      <c r="Q805">
        <v>3</v>
      </c>
      <c r="R805">
        <v>3.59</v>
      </c>
      <c r="S805">
        <v>3</v>
      </c>
      <c r="T805" t="s">
        <v>22</v>
      </c>
    </row>
    <row r="806" spans="1:20" x14ac:dyDescent="0.2">
      <c r="A806" t="s">
        <v>27</v>
      </c>
      <c r="B806">
        <v>97</v>
      </c>
      <c r="C806" t="s">
        <v>25</v>
      </c>
      <c r="D806" t="s">
        <v>22</v>
      </c>
      <c r="E806" t="s">
        <v>22</v>
      </c>
      <c r="F806">
        <v>0</v>
      </c>
      <c r="G806">
        <v>217.6</v>
      </c>
      <c r="H806">
        <v>81</v>
      </c>
      <c r="I806">
        <v>36.99</v>
      </c>
      <c r="J806">
        <v>320.5</v>
      </c>
      <c r="K806">
        <v>51</v>
      </c>
      <c r="L806">
        <v>27.24</v>
      </c>
      <c r="M806">
        <v>150.69999999999999</v>
      </c>
      <c r="N806">
        <v>110</v>
      </c>
      <c r="O806">
        <v>6.78</v>
      </c>
      <c r="P806">
        <v>4.2</v>
      </c>
      <c r="Q806">
        <v>3</v>
      </c>
      <c r="R806">
        <v>1.1299999999999999</v>
      </c>
      <c r="S806">
        <v>0</v>
      </c>
      <c r="T806" t="s">
        <v>22</v>
      </c>
    </row>
    <row r="807" spans="1:20" x14ac:dyDescent="0.2">
      <c r="A807" t="s">
        <v>24</v>
      </c>
      <c r="B807">
        <v>107</v>
      </c>
      <c r="C807" t="s">
        <v>21</v>
      </c>
      <c r="D807" t="s">
        <v>22</v>
      </c>
      <c r="E807" t="s">
        <v>22</v>
      </c>
      <c r="F807">
        <v>0</v>
      </c>
      <c r="G807">
        <v>212.1</v>
      </c>
      <c r="H807">
        <v>95</v>
      </c>
      <c r="I807">
        <v>36.06</v>
      </c>
      <c r="J807">
        <v>150.1</v>
      </c>
      <c r="K807">
        <v>88</v>
      </c>
      <c r="L807">
        <v>12.76</v>
      </c>
      <c r="M807">
        <v>219.8</v>
      </c>
      <c r="N807">
        <v>111</v>
      </c>
      <c r="O807">
        <v>9.89</v>
      </c>
      <c r="P807">
        <v>7.7</v>
      </c>
      <c r="Q807">
        <v>2</v>
      </c>
      <c r="R807">
        <v>2.08</v>
      </c>
      <c r="S807">
        <v>3</v>
      </c>
      <c r="T807" t="s">
        <v>22</v>
      </c>
    </row>
    <row r="808" spans="1:20" x14ac:dyDescent="0.2">
      <c r="A808" t="s">
        <v>29</v>
      </c>
      <c r="B808">
        <v>142</v>
      </c>
      <c r="C808" t="s">
        <v>21</v>
      </c>
      <c r="D808" t="s">
        <v>22</v>
      </c>
      <c r="E808" t="s">
        <v>23</v>
      </c>
      <c r="F808">
        <v>30</v>
      </c>
      <c r="G808">
        <v>154</v>
      </c>
      <c r="H808">
        <v>75</v>
      </c>
      <c r="I808">
        <v>26.18</v>
      </c>
      <c r="J808">
        <v>165.8</v>
      </c>
      <c r="K808">
        <v>97</v>
      </c>
      <c r="L808">
        <v>14.09</v>
      </c>
      <c r="M808">
        <v>270</v>
      </c>
      <c r="N808">
        <v>83</v>
      </c>
      <c r="O808">
        <v>12.15</v>
      </c>
      <c r="P808">
        <v>10.8</v>
      </c>
      <c r="Q808">
        <v>5</v>
      </c>
      <c r="R808">
        <v>2.92</v>
      </c>
      <c r="S808">
        <v>1</v>
      </c>
      <c r="T808" t="s">
        <v>22</v>
      </c>
    </row>
    <row r="809" spans="1:20" x14ac:dyDescent="0.2">
      <c r="A809" t="s">
        <v>42</v>
      </c>
      <c r="B809">
        <v>73</v>
      </c>
      <c r="C809" t="s">
        <v>21</v>
      </c>
      <c r="D809" t="s">
        <v>22</v>
      </c>
      <c r="E809" t="s">
        <v>22</v>
      </c>
      <c r="F809">
        <v>0</v>
      </c>
      <c r="G809">
        <v>175.4</v>
      </c>
      <c r="H809">
        <v>130</v>
      </c>
      <c r="I809">
        <v>29.82</v>
      </c>
      <c r="J809">
        <v>248.1</v>
      </c>
      <c r="K809">
        <v>105</v>
      </c>
      <c r="L809">
        <v>21.09</v>
      </c>
      <c r="M809">
        <v>122.4</v>
      </c>
      <c r="N809">
        <v>85</v>
      </c>
      <c r="O809">
        <v>5.51</v>
      </c>
      <c r="P809">
        <v>12.2</v>
      </c>
      <c r="Q809">
        <v>4</v>
      </c>
      <c r="R809">
        <v>3.29</v>
      </c>
      <c r="S809">
        <v>0</v>
      </c>
      <c r="T809" t="s">
        <v>22</v>
      </c>
    </row>
    <row r="810" spans="1:20" x14ac:dyDescent="0.2">
      <c r="A810" t="s">
        <v>24</v>
      </c>
      <c r="B810">
        <v>48</v>
      </c>
      <c r="C810" t="s">
        <v>28</v>
      </c>
      <c r="D810" t="s">
        <v>22</v>
      </c>
      <c r="E810" t="s">
        <v>23</v>
      </c>
      <c r="F810">
        <v>22</v>
      </c>
      <c r="G810">
        <v>152</v>
      </c>
      <c r="H810">
        <v>63</v>
      </c>
      <c r="I810">
        <v>25.84</v>
      </c>
      <c r="J810">
        <v>258.8</v>
      </c>
      <c r="K810">
        <v>131</v>
      </c>
      <c r="L810">
        <v>22</v>
      </c>
      <c r="M810">
        <v>263.2</v>
      </c>
      <c r="N810">
        <v>109</v>
      </c>
      <c r="O810">
        <v>11.84</v>
      </c>
      <c r="P810">
        <v>15.7</v>
      </c>
      <c r="Q810">
        <v>5</v>
      </c>
      <c r="R810">
        <v>4.24</v>
      </c>
      <c r="S810">
        <v>2</v>
      </c>
      <c r="T810" t="s">
        <v>23</v>
      </c>
    </row>
    <row r="811" spans="1:20" x14ac:dyDescent="0.2">
      <c r="A811" t="s">
        <v>31</v>
      </c>
      <c r="B811">
        <v>43</v>
      </c>
      <c r="C811" t="s">
        <v>25</v>
      </c>
      <c r="D811" t="s">
        <v>22</v>
      </c>
      <c r="E811" t="s">
        <v>22</v>
      </c>
      <c r="F811">
        <v>0</v>
      </c>
      <c r="G811">
        <v>230.2</v>
      </c>
      <c r="H811">
        <v>147</v>
      </c>
      <c r="I811">
        <v>39.130000000000003</v>
      </c>
      <c r="J811">
        <v>186.7</v>
      </c>
      <c r="K811">
        <v>121</v>
      </c>
      <c r="L811">
        <v>15.87</v>
      </c>
      <c r="M811">
        <v>128.4</v>
      </c>
      <c r="N811">
        <v>100</v>
      </c>
      <c r="O811">
        <v>5.78</v>
      </c>
      <c r="P811">
        <v>9.1999999999999993</v>
      </c>
      <c r="Q811">
        <v>3</v>
      </c>
      <c r="R811">
        <v>2.48</v>
      </c>
      <c r="S811">
        <v>0</v>
      </c>
      <c r="T811" t="s">
        <v>22</v>
      </c>
    </row>
    <row r="812" spans="1:20" x14ac:dyDescent="0.2">
      <c r="A812" t="s">
        <v>61</v>
      </c>
      <c r="B812">
        <v>122</v>
      </c>
      <c r="C812" t="s">
        <v>25</v>
      </c>
      <c r="D812" t="s">
        <v>22</v>
      </c>
      <c r="E812" t="s">
        <v>23</v>
      </c>
      <c r="F812">
        <v>33</v>
      </c>
      <c r="G812">
        <v>174.9</v>
      </c>
      <c r="H812">
        <v>103</v>
      </c>
      <c r="I812">
        <v>29.73</v>
      </c>
      <c r="J812">
        <v>248.2</v>
      </c>
      <c r="K812">
        <v>105</v>
      </c>
      <c r="L812">
        <v>21.1</v>
      </c>
      <c r="M812">
        <v>164.6</v>
      </c>
      <c r="N812">
        <v>116</v>
      </c>
      <c r="O812">
        <v>7.41</v>
      </c>
      <c r="P812">
        <v>13.5</v>
      </c>
      <c r="Q812">
        <v>3</v>
      </c>
      <c r="R812">
        <v>3.65</v>
      </c>
      <c r="S812">
        <v>1</v>
      </c>
      <c r="T812" t="s">
        <v>23</v>
      </c>
    </row>
    <row r="813" spans="1:20" x14ac:dyDescent="0.2">
      <c r="A813" t="s">
        <v>43</v>
      </c>
      <c r="B813">
        <v>93</v>
      </c>
      <c r="C813" t="s">
        <v>21</v>
      </c>
      <c r="D813" t="s">
        <v>22</v>
      </c>
      <c r="E813" t="s">
        <v>22</v>
      </c>
      <c r="F813">
        <v>0</v>
      </c>
      <c r="G813">
        <v>190.2</v>
      </c>
      <c r="H813">
        <v>68</v>
      </c>
      <c r="I813">
        <v>32.33</v>
      </c>
      <c r="J813">
        <v>262.2</v>
      </c>
      <c r="K813">
        <v>64</v>
      </c>
      <c r="L813">
        <v>22.29</v>
      </c>
      <c r="M813">
        <v>130</v>
      </c>
      <c r="N813">
        <v>92</v>
      </c>
      <c r="O813">
        <v>5.85</v>
      </c>
      <c r="P813">
        <v>8.8000000000000007</v>
      </c>
      <c r="Q813">
        <v>4</v>
      </c>
      <c r="R813">
        <v>2.38</v>
      </c>
      <c r="S813">
        <v>0</v>
      </c>
      <c r="T813" t="s">
        <v>22</v>
      </c>
    </row>
    <row r="814" spans="1:20" x14ac:dyDescent="0.2">
      <c r="A814" t="s">
        <v>64</v>
      </c>
      <c r="B814">
        <v>85</v>
      </c>
      <c r="C814" t="s">
        <v>21</v>
      </c>
      <c r="D814" t="s">
        <v>22</v>
      </c>
      <c r="E814" t="s">
        <v>22</v>
      </c>
      <c r="F814">
        <v>0</v>
      </c>
      <c r="G814">
        <v>176.4</v>
      </c>
      <c r="H814">
        <v>122</v>
      </c>
      <c r="I814">
        <v>29.99</v>
      </c>
      <c r="J814">
        <v>224.9</v>
      </c>
      <c r="K814">
        <v>123</v>
      </c>
      <c r="L814">
        <v>19.12</v>
      </c>
      <c r="M814">
        <v>219.6</v>
      </c>
      <c r="N814">
        <v>50</v>
      </c>
      <c r="O814">
        <v>9.8800000000000008</v>
      </c>
      <c r="P814">
        <v>11.5</v>
      </c>
      <c r="Q814">
        <v>1</v>
      </c>
      <c r="R814">
        <v>3.11</v>
      </c>
      <c r="S814">
        <v>1</v>
      </c>
      <c r="T814" t="s">
        <v>22</v>
      </c>
    </row>
    <row r="815" spans="1:20" x14ac:dyDescent="0.2">
      <c r="A815" t="s">
        <v>71</v>
      </c>
      <c r="B815">
        <v>59</v>
      </c>
      <c r="C815" t="s">
        <v>21</v>
      </c>
      <c r="D815" t="s">
        <v>22</v>
      </c>
      <c r="E815" t="s">
        <v>22</v>
      </c>
      <c r="F815">
        <v>0</v>
      </c>
      <c r="G815">
        <v>160.9</v>
      </c>
      <c r="H815">
        <v>95</v>
      </c>
      <c r="I815">
        <v>27.35</v>
      </c>
      <c r="J815">
        <v>251.2</v>
      </c>
      <c r="K815">
        <v>65</v>
      </c>
      <c r="L815">
        <v>21.35</v>
      </c>
      <c r="M815">
        <v>273.39999999999998</v>
      </c>
      <c r="N815">
        <v>97</v>
      </c>
      <c r="O815">
        <v>12.3</v>
      </c>
      <c r="P815">
        <v>5</v>
      </c>
      <c r="Q815">
        <v>5</v>
      </c>
      <c r="R815">
        <v>1.35</v>
      </c>
      <c r="S815">
        <v>3</v>
      </c>
      <c r="T815" t="s">
        <v>22</v>
      </c>
    </row>
    <row r="816" spans="1:20" x14ac:dyDescent="0.2">
      <c r="A816" t="s">
        <v>30</v>
      </c>
      <c r="B816">
        <v>87</v>
      </c>
      <c r="C816" t="s">
        <v>21</v>
      </c>
      <c r="D816" t="s">
        <v>22</v>
      </c>
      <c r="E816" t="s">
        <v>22</v>
      </c>
      <c r="F816">
        <v>0</v>
      </c>
      <c r="G816">
        <v>228.7</v>
      </c>
      <c r="H816">
        <v>90</v>
      </c>
      <c r="I816">
        <v>38.880000000000003</v>
      </c>
      <c r="J816">
        <v>163</v>
      </c>
      <c r="K816">
        <v>99</v>
      </c>
      <c r="L816">
        <v>13.86</v>
      </c>
      <c r="M816">
        <v>154.1</v>
      </c>
      <c r="N816">
        <v>90</v>
      </c>
      <c r="O816">
        <v>6.93</v>
      </c>
      <c r="P816">
        <v>11.8</v>
      </c>
      <c r="Q816">
        <v>3</v>
      </c>
      <c r="R816">
        <v>3.19</v>
      </c>
      <c r="S816">
        <v>1</v>
      </c>
      <c r="T816" t="s">
        <v>22</v>
      </c>
    </row>
    <row r="817" spans="1:20" x14ac:dyDescent="0.2">
      <c r="A817" t="s">
        <v>20</v>
      </c>
      <c r="B817">
        <v>137</v>
      </c>
      <c r="C817" t="s">
        <v>25</v>
      </c>
      <c r="D817" t="s">
        <v>22</v>
      </c>
      <c r="E817" t="s">
        <v>22</v>
      </c>
      <c r="F817">
        <v>0</v>
      </c>
      <c r="G817">
        <v>144</v>
      </c>
      <c r="H817">
        <v>90</v>
      </c>
      <c r="I817">
        <v>24.48</v>
      </c>
      <c r="J817">
        <v>181.6</v>
      </c>
      <c r="K817">
        <v>100</v>
      </c>
      <c r="L817">
        <v>15.44</v>
      </c>
      <c r="M817">
        <v>128.1</v>
      </c>
      <c r="N817">
        <v>93</v>
      </c>
      <c r="O817">
        <v>5.76</v>
      </c>
      <c r="P817">
        <v>12.3</v>
      </c>
      <c r="Q817">
        <v>2</v>
      </c>
      <c r="R817">
        <v>3.32</v>
      </c>
      <c r="S817">
        <v>0</v>
      </c>
      <c r="T817" t="s">
        <v>22</v>
      </c>
    </row>
    <row r="818" spans="1:20" x14ac:dyDescent="0.2">
      <c r="A818" t="s">
        <v>52</v>
      </c>
      <c r="B818">
        <v>21</v>
      </c>
      <c r="C818" t="s">
        <v>28</v>
      </c>
      <c r="D818" t="s">
        <v>22</v>
      </c>
      <c r="E818" t="s">
        <v>23</v>
      </c>
      <c r="F818">
        <v>31</v>
      </c>
      <c r="G818">
        <v>135.9</v>
      </c>
      <c r="H818">
        <v>90</v>
      </c>
      <c r="I818">
        <v>23.1</v>
      </c>
      <c r="J818">
        <v>271</v>
      </c>
      <c r="K818">
        <v>84</v>
      </c>
      <c r="L818">
        <v>23.04</v>
      </c>
      <c r="M818">
        <v>179.1</v>
      </c>
      <c r="N818">
        <v>89</v>
      </c>
      <c r="O818">
        <v>8.06</v>
      </c>
      <c r="P818">
        <v>9.5</v>
      </c>
      <c r="Q818">
        <v>7</v>
      </c>
      <c r="R818">
        <v>2.57</v>
      </c>
      <c r="S818">
        <v>6</v>
      </c>
      <c r="T818" t="s">
        <v>22</v>
      </c>
    </row>
    <row r="819" spans="1:20" x14ac:dyDescent="0.2">
      <c r="A819" t="s">
        <v>54</v>
      </c>
      <c r="B819">
        <v>129</v>
      </c>
      <c r="C819" t="s">
        <v>28</v>
      </c>
      <c r="D819" t="s">
        <v>22</v>
      </c>
      <c r="E819" t="s">
        <v>22</v>
      </c>
      <c r="F819">
        <v>0</v>
      </c>
      <c r="G819">
        <v>334.3</v>
      </c>
      <c r="H819">
        <v>118</v>
      </c>
      <c r="I819">
        <v>56.83</v>
      </c>
      <c r="J819">
        <v>192.1</v>
      </c>
      <c r="K819">
        <v>104</v>
      </c>
      <c r="L819">
        <v>16.329999999999998</v>
      </c>
      <c r="M819">
        <v>191</v>
      </c>
      <c r="N819">
        <v>83</v>
      </c>
      <c r="O819">
        <v>8.59</v>
      </c>
      <c r="P819">
        <v>10.4</v>
      </c>
      <c r="Q819">
        <v>6</v>
      </c>
      <c r="R819">
        <v>2.81</v>
      </c>
      <c r="S819">
        <v>0</v>
      </c>
      <c r="T819" t="s">
        <v>23</v>
      </c>
    </row>
    <row r="820" spans="1:20" x14ac:dyDescent="0.2">
      <c r="A820" t="s">
        <v>65</v>
      </c>
      <c r="B820">
        <v>104</v>
      </c>
      <c r="C820" t="s">
        <v>21</v>
      </c>
      <c r="D820" t="s">
        <v>22</v>
      </c>
      <c r="E820" t="s">
        <v>22</v>
      </c>
      <c r="F820">
        <v>0</v>
      </c>
      <c r="G820">
        <v>130.5</v>
      </c>
      <c r="H820">
        <v>77</v>
      </c>
      <c r="I820">
        <v>22.19</v>
      </c>
      <c r="J820">
        <v>131.19999999999999</v>
      </c>
      <c r="K820">
        <v>117</v>
      </c>
      <c r="L820">
        <v>11.15</v>
      </c>
      <c r="M820">
        <v>264.7</v>
      </c>
      <c r="N820">
        <v>63</v>
      </c>
      <c r="O820">
        <v>11.91</v>
      </c>
      <c r="P820">
        <v>13</v>
      </c>
      <c r="Q820">
        <v>6</v>
      </c>
      <c r="R820">
        <v>3.51</v>
      </c>
      <c r="S820">
        <v>0</v>
      </c>
      <c r="T820" t="s">
        <v>22</v>
      </c>
    </row>
    <row r="821" spans="1:20" x14ac:dyDescent="0.2">
      <c r="A821" t="s">
        <v>48</v>
      </c>
      <c r="B821">
        <v>93</v>
      </c>
      <c r="C821" t="s">
        <v>25</v>
      </c>
      <c r="D821" t="s">
        <v>22</v>
      </c>
      <c r="E821" t="s">
        <v>23</v>
      </c>
      <c r="F821">
        <v>21</v>
      </c>
      <c r="G821">
        <v>134.19999999999999</v>
      </c>
      <c r="H821">
        <v>105</v>
      </c>
      <c r="I821">
        <v>22.81</v>
      </c>
      <c r="J821">
        <v>162.5</v>
      </c>
      <c r="K821">
        <v>128</v>
      </c>
      <c r="L821">
        <v>13.81</v>
      </c>
      <c r="M821">
        <v>186.6</v>
      </c>
      <c r="N821">
        <v>90</v>
      </c>
      <c r="O821">
        <v>8.4</v>
      </c>
      <c r="P821">
        <v>11.8</v>
      </c>
      <c r="Q821">
        <v>2</v>
      </c>
      <c r="R821">
        <v>3.19</v>
      </c>
      <c r="S821">
        <v>4</v>
      </c>
      <c r="T821" t="s">
        <v>23</v>
      </c>
    </row>
    <row r="822" spans="1:20" x14ac:dyDescent="0.2">
      <c r="A822" t="s">
        <v>64</v>
      </c>
      <c r="B822">
        <v>63</v>
      </c>
      <c r="C822" t="s">
        <v>21</v>
      </c>
      <c r="D822" t="s">
        <v>22</v>
      </c>
      <c r="E822" t="s">
        <v>22</v>
      </c>
      <c r="F822">
        <v>0</v>
      </c>
      <c r="G822">
        <v>278</v>
      </c>
      <c r="H822">
        <v>102</v>
      </c>
      <c r="I822">
        <v>47.26</v>
      </c>
      <c r="J822">
        <v>266.39999999999998</v>
      </c>
      <c r="K822">
        <v>114</v>
      </c>
      <c r="L822">
        <v>22.64</v>
      </c>
      <c r="M822">
        <v>224.1</v>
      </c>
      <c r="N822">
        <v>118</v>
      </c>
      <c r="O822">
        <v>10.08</v>
      </c>
      <c r="P822">
        <v>13.1</v>
      </c>
      <c r="Q822">
        <v>4</v>
      </c>
      <c r="R822">
        <v>3.54</v>
      </c>
      <c r="S822">
        <v>4</v>
      </c>
      <c r="T822" t="s">
        <v>23</v>
      </c>
    </row>
    <row r="823" spans="1:20" x14ac:dyDescent="0.2">
      <c r="A823" t="s">
        <v>52</v>
      </c>
      <c r="B823">
        <v>161</v>
      </c>
      <c r="C823" t="s">
        <v>21</v>
      </c>
      <c r="D823" t="s">
        <v>22</v>
      </c>
      <c r="E823" t="s">
        <v>22</v>
      </c>
      <c r="F823">
        <v>0</v>
      </c>
      <c r="G823">
        <v>105.4</v>
      </c>
      <c r="H823">
        <v>70</v>
      </c>
      <c r="I823">
        <v>17.920000000000002</v>
      </c>
      <c r="J823">
        <v>214.8</v>
      </c>
      <c r="K823">
        <v>122</v>
      </c>
      <c r="L823">
        <v>18.260000000000002</v>
      </c>
      <c r="M823">
        <v>223.6</v>
      </c>
      <c r="N823">
        <v>126</v>
      </c>
      <c r="O823">
        <v>10.06</v>
      </c>
      <c r="P823">
        <v>7.8</v>
      </c>
      <c r="Q823">
        <v>5</v>
      </c>
      <c r="R823">
        <v>2.11</v>
      </c>
      <c r="S823">
        <v>0</v>
      </c>
      <c r="T823" t="s">
        <v>22</v>
      </c>
    </row>
    <row r="824" spans="1:20" x14ac:dyDescent="0.2">
      <c r="A824" t="s">
        <v>39</v>
      </c>
      <c r="B824">
        <v>50</v>
      </c>
      <c r="C824" t="s">
        <v>28</v>
      </c>
      <c r="D824" t="s">
        <v>22</v>
      </c>
      <c r="E824" t="s">
        <v>22</v>
      </c>
      <c r="F824">
        <v>0</v>
      </c>
      <c r="G824">
        <v>188.9</v>
      </c>
      <c r="H824">
        <v>94</v>
      </c>
      <c r="I824">
        <v>32.11</v>
      </c>
      <c r="J824">
        <v>203.9</v>
      </c>
      <c r="K824">
        <v>104</v>
      </c>
      <c r="L824">
        <v>17.329999999999998</v>
      </c>
      <c r="M824">
        <v>151.80000000000001</v>
      </c>
      <c r="N824">
        <v>124</v>
      </c>
      <c r="O824">
        <v>6.83</v>
      </c>
      <c r="P824">
        <v>11.6</v>
      </c>
      <c r="Q824">
        <v>8</v>
      </c>
      <c r="R824">
        <v>3.13</v>
      </c>
      <c r="S824">
        <v>3</v>
      </c>
      <c r="T824" t="s">
        <v>22</v>
      </c>
    </row>
    <row r="825" spans="1:20" x14ac:dyDescent="0.2">
      <c r="A825" t="s">
        <v>29</v>
      </c>
      <c r="B825">
        <v>103</v>
      </c>
      <c r="C825" t="s">
        <v>25</v>
      </c>
      <c r="D825" t="s">
        <v>22</v>
      </c>
      <c r="E825" t="s">
        <v>23</v>
      </c>
      <c r="F825">
        <v>24</v>
      </c>
      <c r="G825">
        <v>111.8</v>
      </c>
      <c r="H825">
        <v>85</v>
      </c>
      <c r="I825">
        <v>19.010000000000002</v>
      </c>
      <c r="J825">
        <v>239.6</v>
      </c>
      <c r="K825">
        <v>102</v>
      </c>
      <c r="L825">
        <v>20.37</v>
      </c>
      <c r="M825">
        <v>268.3</v>
      </c>
      <c r="N825">
        <v>81</v>
      </c>
      <c r="O825">
        <v>12.07</v>
      </c>
      <c r="P825">
        <v>6.9</v>
      </c>
      <c r="Q825">
        <v>4</v>
      </c>
      <c r="R825">
        <v>1.86</v>
      </c>
      <c r="S825">
        <v>1</v>
      </c>
      <c r="T825" t="s">
        <v>22</v>
      </c>
    </row>
    <row r="826" spans="1:20" x14ac:dyDescent="0.2">
      <c r="A826" t="s">
        <v>75</v>
      </c>
      <c r="B826">
        <v>84</v>
      </c>
      <c r="C826" t="s">
        <v>21</v>
      </c>
      <c r="D826" t="s">
        <v>22</v>
      </c>
      <c r="E826" t="s">
        <v>23</v>
      </c>
      <c r="F826">
        <v>33</v>
      </c>
      <c r="G826">
        <v>159.1</v>
      </c>
      <c r="H826">
        <v>106</v>
      </c>
      <c r="I826">
        <v>27.05</v>
      </c>
      <c r="J826">
        <v>149.80000000000001</v>
      </c>
      <c r="K826">
        <v>101</v>
      </c>
      <c r="L826">
        <v>12.73</v>
      </c>
      <c r="M826">
        <v>213.4</v>
      </c>
      <c r="N826">
        <v>108</v>
      </c>
      <c r="O826">
        <v>9.6</v>
      </c>
      <c r="P826">
        <v>13</v>
      </c>
      <c r="Q826">
        <v>18</v>
      </c>
      <c r="R826">
        <v>3.51</v>
      </c>
      <c r="S826">
        <v>1</v>
      </c>
      <c r="T826" t="s">
        <v>22</v>
      </c>
    </row>
    <row r="827" spans="1:20" x14ac:dyDescent="0.2">
      <c r="A827" t="s">
        <v>60</v>
      </c>
      <c r="B827">
        <v>92</v>
      </c>
      <c r="C827" t="s">
        <v>28</v>
      </c>
      <c r="D827" t="s">
        <v>22</v>
      </c>
      <c r="E827" t="s">
        <v>22</v>
      </c>
      <c r="F827">
        <v>0</v>
      </c>
      <c r="G827">
        <v>212.4</v>
      </c>
      <c r="H827">
        <v>105</v>
      </c>
      <c r="I827">
        <v>36.11</v>
      </c>
      <c r="J827">
        <v>224.6</v>
      </c>
      <c r="K827">
        <v>118</v>
      </c>
      <c r="L827">
        <v>19.09</v>
      </c>
      <c r="M827">
        <v>221.3</v>
      </c>
      <c r="N827">
        <v>105</v>
      </c>
      <c r="O827">
        <v>9.9600000000000009</v>
      </c>
      <c r="P827">
        <v>9</v>
      </c>
      <c r="Q827">
        <v>4</v>
      </c>
      <c r="R827">
        <v>2.4300000000000002</v>
      </c>
      <c r="S827">
        <v>1</v>
      </c>
      <c r="T827" t="s">
        <v>22</v>
      </c>
    </row>
    <row r="828" spans="1:20" x14ac:dyDescent="0.2">
      <c r="A828" t="s">
        <v>62</v>
      </c>
      <c r="B828">
        <v>77</v>
      </c>
      <c r="C828" t="s">
        <v>21</v>
      </c>
      <c r="D828" t="s">
        <v>22</v>
      </c>
      <c r="E828" t="s">
        <v>22</v>
      </c>
      <c r="F828">
        <v>0</v>
      </c>
      <c r="G828">
        <v>142.30000000000001</v>
      </c>
      <c r="H828">
        <v>112</v>
      </c>
      <c r="I828">
        <v>24.19</v>
      </c>
      <c r="J828">
        <v>306.3</v>
      </c>
      <c r="K828">
        <v>111</v>
      </c>
      <c r="L828">
        <v>26.04</v>
      </c>
      <c r="M828">
        <v>196.5</v>
      </c>
      <c r="N828">
        <v>82</v>
      </c>
      <c r="O828">
        <v>8.84</v>
      </c>
      <c r="P828">
        <v>9.9</v>
      </c>
      <c r="Q828">
        <v>1</v>
      </c>
      <c r="R828">
        <v>2.67</v>
      </c>
      <c r="S828">
        <v>1</v>
      </c>
      <c r="T828" t="s">
        <v>22</v>
      </c>
    </row>
    <row r="829" spans="1:20" x14ac:dyDescent="0.2">
      <c r="A829" t="s">
        <v>36</v>
      </c>
      <c r="B829">
        <v>64</v>
      </c>
      <c r="C829" t="s">
        <v>21</v>
      </c>
      <c r="D829" t="s">
        <v>23</v>
      </c>
      <c r="E829" t="s">
        <v>22</v>
      </c>
      <c r="F829">
        <v>0</v>
      </c>
      <c r="G829">
        <v>346.8</v>
      </c>
      <c r="H829">
        <v>55</v>
      </c>
      <c r="I829">
        <v>58.96</v>
      </c>
      <c r="J829">
        <v>249.5</v>
      </c>
      <c r="K829">
        <v>79</v>
      </c>
      <c r="L829">
        <v>21.21</v>
      </c>
      <c r="M829">
        <v>275.39999999999998</v>
      </c>
      <c r="N829">
        <v>102</v>
      </c>
      <c r="O829">
        <v>12.39</v>
      </c>
      <c r="P829">
        <v>13.3</v>
      </c>
      <c r="Q829">
        <v>9</v>
      </c>
      <c r="R829">
        <v>3.59</v>
      </c>
      <c r="S829">
        <v>1</v>
      </c>
      <c r="T829" t="s">
        <v>23</v>
      </c>
    </row>
    <row r="830" spans="1:20" x14ac:dyDescent="0.2">
      <c r="A830" t="s">
        <v>40</v>
      </c>
      <c r="B830">
        <v>159</v>
      </c>
      <c r="C830" t="s">
        <v>21</v>
      </c>
      <c r="D830" t="s">
        <v>22</v>
      </c>
      <c r="E830" t="s">
        <v>23</v>
      </c>
      <c r="F830">
        <v>15</v>
      </c>
      <c r="G830">
        <v>113.9</v>
      </c>
      <c r="H830">
        <v>102</v>
      </c>
      <c r="I830">
        <v>19.36</v>
      </c>
      <c r="J830">
        <v>145.30000000000001</v>
      </c>
      <c r="K830">
        <v>146</v>
      </c>
      <c r="L830">
        <v>12.35</v>
      </c>
      <c r="M830">
        <v>195.2</v>
      </c>
      <c r="N830">
        <v>137</v>
      </c>
      <c r="O830">
        <v>8.7799999999999994</v>
      </c>
      <c r="P830">
        <v>11.8</v>
      </c>
      <c r="Q830">
        <v>9</v>
      </c>
      <c r="R830">
        <v>3.19</v>
      </c>
      <c r="S830">
        <v>1</v>
      </c>
      <c r="T830" t="s">
        <v>22</v>
      </c>
    </row>
    <row r="831" spans="1:20" x14ac:dyDescent="0.2">
      <c r="A831" t="s">
        <v>70</v>
      </c>
      <c r="B831">
        <v>110</v>
      </c>
      <c r="C831" t="s">
        <v>21</v>
      </c>
      <c r="D831" t="s">
        <v>23</v>
      </c>
      <c r="E831" t="s">
        <v>23</v>
      </c>
      <c r="F831">
        <v>27</v>
      </c>
      <c r="G831">
        <v>267.89999999999998</v>
      </c>
      <c r="H831">
        <v>103</v>
      </c>
      <c r="I831">
        <v>45.54</v>
      </c>
      <c r="J831">
        <v>263.3</v>
      </c>
      <c r="K831">
        <v>74</v>
      </c>
      <c r="L831">
        <v>22.38</v>
      </c>
      <c r="M831">
        <v>178.1</v>
      </c>
      <c r="N831">
        <v>106</v>
      </c>
      <c r="O831">
        <v>8.01</v>
      </c>
      <c r="P831">
        <v>8.3000000000000007</v>
      </c>
      <c r="Q831">
        <v>2</v>
      </c>
      <c r="R831">
        <v>2.2400000000000002</v>
      </c>
      <c r="S831">
        <v>1</v>
      </c>
      <c r="T831" t="s">
        <v>23</v>
      </c>
    </row>
    <row r="832" spans="1:20" x14ac:dyDescent="0.2">
      <c r="A832" t="s">
        <v>62</v>
      </c>
      <c r="B832">
        <v>178</v>
      </c>
      <c r="C832" t="s">
        <v>25</v>
      </c>
      <c r="D832" t="s">
        <v>22</v>
      </c>
      <c r="E832" t="s">
        <v>22</v>
      </c>
      <c r="F832">
        <v>0</v>
      </c>
      <c r="G832">
        <v>275.39999999999998</v>
      </c>
      <c r="H832">
        <v>150</v>
      </c>
      <c r="I832">
        <v>46.82</v>
      </c>
      <c r="J832">
        <v>187.5</v>
      </c>
      <c r="K832">
        <v>62</v>
      </c>
      <c r="L832">
        <v>15.94</v>
      </c>
      <c r="M832">
        <v>147.1</v>
      </c>
      <c r="N832">
        <v>126</v>
      </c>
      <c r="O832">
        <v>6.62</v>
      </c>
      <c r="P832">
        <v>13.6</v>
      </c>
      <c r="Q832">
        <v>3</v>
      </c>
      <c r="R832">
        <v>3.67</v>
      </c>
      <c r="S832">
        <v>1</v>
      </c>
      <c r="T832" t="s">
        <v>22</v>
      </c>
    </row>
    <row r="833" spans="1:20" x14ac:dyDescent="0.2">
      <c r="A833" t="s">
        <v>53</v>
      </c>
      <c r="B833">
        <v>50</v>
      </c>
      <c r="C833" t="s">
        <v>21</v>
      </c>
      <c r="D833" t="s">
        <v>22</v>
      </c>
      <c r="E833" t="s">
        <v>23</v>
      </c>
      <c r="F833">
        <v>35</v>
      </c>
      <c r="G833">
        <v>192.6</v>
      </c>
      <c r="H833">
        <v>97</v>
      </c>
      <c r="I833">
        <v>32.74</v>
      </c>
      <c r="J833">
        <v>135.19999999999999</v>
      </c>
      <c r="K833">
        <v>101</v>
      </c>
      <c r="L833">
        <v>11.49</v>
      </c>
      <c r="M833">
        <v>216.2</v>
      </c>
      <c r="N833">
        <v>101</v>
      </c>
      <c r="O833">
        <v>9.73</v>
      </c>
      <c r="P833">
        <v>7.9</v>
      </c>
      <c r="Q833">
        <v>2</v>
      </c>
      <c r="R833">
        <v>2.13</v>
      </c>
      <c r="S833">
        <v>2</v>
      </c>
      <c r="T833" t="s">
        <v>22</v>
      </c>
    </row>
    <row r="834" spans="1:20" x14ac:dyDescent="0.2">
      <c r="A834" t="s">
        <v>53</v>
      </c>
      <c r="B834">
        <v>45</v>
      </c>
      <c r="C834" t="s">
        <v>28</v>
      </c>
      <c r="D834" t="s">
        <v>22</v>
      </c>
      <c r="E834" t="s">
        <v>23</v>
      </c>
      <c r="F834">
        <v>26</v>
      </c>
      <c r="G834">
        <v>91.7</v>
      </c>
      <c r="H834">
        <v>104</v>
      </c>
      <c r="I834">
        <v>15.59</v>
      </c>
      <c r="J834">
        <v>150.6</v>
      </c>
      <c r="K834">
        <v>119</v>
      </c>
      <c r="L834">
        <v>12.8</v>
      </c>
      <c r="M834">
        <v>63.3</v>
      </c>
      <c r="N834">
        <v>103</v>
      </c>
      <c r="O834">
        <v>2.85</v>
      </c>
      <c r="P834">
        <v>7.7</v>
      </c>
      <c r="Q834">
        <v>5</v>
      </c>
      <c r="R834">
        <v>2.08</v>
      </c>
      <c r="S834">
        <v>1</v>
      </c>
      <c r="T834" t="s">
        <v>22</v>
      </c>
    </row>
    <row r="835" spans="1:20" x14ac:dyDescent="0.2">
      <c r="A835" t="s">
        <v>71</v>
      </c>
      <c r="B835">
        <v>70</v>
      </c>
      <c r="C835" t="s">
        <v>28</v>
      </c>
      <c r="D835" t="s">
        <v>22</v>
      </c>
      <c r="E835" t="s">
        <v>22</v>
      </c>
      <c r="F835">
        <v>0</v>
      </c>
      <c r="G835">
        <v>126.3</v>
      </c>
      <c r="H835">
        <v>99</v>
      </c>
      <c r="I835">
        <v>21.47</v>
      </c>
      <c r="J835">
        <v>141.6</v>
      </c>
      <c r="K835">
        <v>106</v>
      </c>
      <c r="L835">
        <v>12.04</v>
      </c>
      <c r="M835">
        <v>255.9</v>
      </c>
      <c r="N835">
        <v>96</v>
      </c>
      <c r="O835">
        <v>11.52</v>
      </c>
      <c r="P835">
        <v>9.6</v>
      </c>
      <c r="Q835">
        <v>2</v>
      </c>
      <c r="R835">
        <v>2.59</v>
      </c>
      <c r="S835">
        <v>0</v>
      </c>
      <c r="T835" t="s">
        <v>22</v>
      </c>
    </row>
    <row r="836" spans="1:20" x14ac:dyDescent="0.2">
      <c r="A836" t="s">
        <v>62</v>
      </c>
      <c r="B836">
        <v>94</v>
      </c>
      <c r="C836" t="s">
        <v>28</v>
      </c>
      <c r="D836" t="s">
        <v>22</v>
      </c>
      <c r="E836" t="s">
        <v>22</v>
      </c>
      <c r="F836">
        <v>0</v>
      </c>
      <c r="G836">
        <v>190.6</v>
      </c>
      <c r="H836">
        <v>108</v>
      </c>
      <c r="I836">
        <v>32.4</v>
      </c>
      <c r="J836">
        <v>152.30000000000001</v>
      </c>
      <c r="K836">
        <v>95</v>
      </c>
      <c r="L836">
        <v>12.95</v>
      </c>
      <c r="M836">
        <v>144.69999999999999</v>
      </c>
      <c r="N836">
        <v>97</v>
      </c>
      <c r="O836">
        <v>6.51</v>
      </c>
      <c r="P836">
        <v>7.5</v>
      </c>
      <c r="Q836">
        <v>5</v>
      </c>
      <c r="R836">
        <v>2.0299999999999998</v>
      </c>
      <c r="S836">
        <v>1</v>
      </c>
      <c r="T836" t="s">
        <v>22</v>
      </c>
    </row>
    <row r="837" spans="1:20" x14ac:dyDescent="0.2">
      <c r="A837" t="s">
        <v>72</v>
      </c>
      <c r="B837">
        <v>179</v>
      </c>
      <c r="C837" t="s">
        <v>28</v>
      </c>
      <c r="D837" t="s">
        <v>22</v>
      </c>
      <c r="E837" t="s">
        <v>22</v>
      </c>
      <c r="F837">
        <v>0</v>
      </c>
      <c r="G837">
        <v>116.1</v>
      </c>
      <c r="H837">
        <v>101</v>
      </c>
      <c r="I837">
        <v>19.739999999999998</v>
      </c>
      <c r="J837">
        <v>201.8</v>
      </c>
      <c r="K837">
        <v>99</v>
      </c>
      <c r="L837">
        <v>17.149999999999999</v>
      </c>
      <c r="M837">
        <v>181.9</v>
      </c>
      <c r="N837">
        <v>103</v>
      </c>
      <c r="O837">
        <v>8.19</v>
      </c>
      <c r="P837">
        <v>11.6</v>
      </c>
      <c r="Q837">
        <v>5</v>
      </c>
      <c r="R837">
        <v>3.13</v>
      </c>
      <c r="S837">
        <v>0</v>
      </c>
      <c r="T837" t="s">
        <v>22</v>
      </c>
    </row>
    <row r="838" spans="1:20" x14ac:dyDescent="0.2">
      <c r="A838" t="s">
        <v>67</v>
      </c>
      <c r="B838">
        <v>116</v>
      </c>
      <c r="C838" t="s">
        <v>21</v>
      </c>
      <c r="D838" t="s">
        <v>22</v>
      </c>
      <c r="E838" t="s">
        <v>22</v>
      </c>
      <c r="F838">
        <v>0</v>
      </c>
      <c r="G838">
        <v>217.3</v>
      </c>
      <c r="H838">
        <v>91</v>
      </c>
      <c r="I838">
        <v>36.94</v>
      </c>
      <c r="J838">
        <v>216.1</v>
      </c>
      <c r="K838">
        <v>95</v>
      </c>
      <c r="L838">
        <v>18.37</v>
      </c>
      <c r="M838">
        <v>148.1</v>
      </c>
      <c r="N838">
        <v>76</v>
      </c>
      <c r="O838">
        <v>6.66</v>
      </c>
      <c r="P838">
        <v>11.3</v>
      </c>
      <c r="Q838">
        <v>3</v>
      </c>
      <c r="R838">
        <v>3.05</v>
      </c>
      <c r="S838">
        <v>2</v>
      </c>
      <c r="T838" t="s">
        <v>22</v>
      </c>
    </row>
    <row r="839" spans="1:20" x14ac:dyDescent="0.2">
      <c r="A839" t="s">
        <v>75</v>
      </c>
      <c r="B839">
        <v>59</v>
      </c>
      <c r="C839" t="s">
        <v>28</v>
      </c>
      <c r="D839" t="s">
        <v>22</v>
      </c>
      <c r="E839" t="s">
        <v>22</v>
      </c>
      <c r="F839">
        <v>0</v>
      </c>
      <c r="G839">
        <v>179.4</v>
      </c>
      <c r="H839">
        <v>80</v>
      </c>
      <c r="I839">
        <v>30.5</v>
      </c>
      <c r="J839">
        <v>232.5</v>
      </c>
      <c r="K839">
        <v>99</v>
      </c>
      <c r="L839">
        <v>19.760000000000002</v>
      </c>
      <c r="M839">
        <v>175.8</v>
      </c>
      <c r="N839">
        <v>105</v>
      </c>
      <c r="O839">
        <v>7.91</v>
      </c>
      <c r="P839">
        <v>14.7</v>
      </c>
      <c r="Q839">
        <v>3</v>
      </c>
      <c r="R839">
        <v>3.97</v>
      </c>
      <c r="S839">
        <v>0</v>
      </c>
      <c r="T839" t="s">
        <v>22</v>
      </c>
    </row>
    <row r="840" spans="1:20" x14ac:dyDescent="0.2">
      <c r="A840" t="s">
        <v>58</v>
      </c>
      <c r="B840">
        <v>165</v>
      </c>
      <c r="C840" t="s">
        <v>21</v>
      </c>
      <c r="D840" t="s">
        <v>22</v>
      </c>
      <c r="E840" t="s">
        <v>22</v>
      </c>
      <c r="F840">
        <v>0</v>
      </c>
      <c r="G840">
        <v>207.7</v>
      </c>
      <c r="H840">
        <v>109</v>
      </c>
      <c r="I840">
        <v>35.31</v>
      </c>
      <c r="J840">
        <v>164.8</v>
      </c>
      <c r="K840">
        <v>94</v>
      </c>
      <c r="L840">
        <v>14.01</v>
      </c>
      <c r="M840">
        <v>54.5</v>
      </c>
      <c r="N840">
        <v>91</v>
      </c>
      <c r="O840">
        <v>2.4500000000000002</v>
      </c>
      <c r="P840">
        <v>7.9</v>
      </c>
      <c r="Q840">
        <v>3</v>
      </c>
      <c r="R840">
        <v>2.13</v>
      </c>
      <c r="S840">
        <v>0</v>
      </c>
      <c r="T840" t="s">
        <v>22</v>
      </c>
    </row>
    <row r="841" spans="1:20" x14ac:dyDescent="0.2">
      <c r="A841" t="s">
        <v>71</v>
      </c>
      <c r="B841">
        <v>140</v>
      </c>
      <c r="C841" t="s">
        <v>21</v>
      </c>
      <c r="D841" t="s">
        <v>22</v>
      </c>
      <c r="E841" t="s">
        <v>22</v>
      </c>
      <c r="F841">
        <v>0</v>
      </c>
      <c r="G841">
        <v>125.3</v>
      </c>
      <c r="H841">
        <v>84</v>
      </c>
      <c r="I841">
        <v>21.3</v>
      </c>
      <c r="J841">
        <v>167.6</v>
      </c>
      <c r="K841">
        <v>121</v>
      </c>
      <c r="L841">
        <v>14.25</v>
      </c>
      <c r="M841">
        <v>260.60000000000002</v>
      </c>
      <c r="N841">
        <v>94</v>
      </c>
      <c r="O841">
        <v>11.73</v>
      </c>
      <c r="P841">
        <v>8.4</v>
      </c>
      <c r="Q841">
        <v>4</v>
      </c>
      <c r="R841">
        <v>2.27</v>
      </c>
      <c r="S841">
        <v>1</v>
      </c>
      <c r="T841" t="s">
        <v>22</v>
      </c>
    </row>
    <row r="842" spans="1:20" x14ac:dyDescent="0.2">
      <c r="A842" t="s">
        <v>64</v>
      </c>
      <c r="B842">
        <v>93</v>
      </c>
      <c r="C842" t="s">
        <v>25</v>
      </c>
      <c r="D842" t="s">
        <v>22</v>
      </c>
      <c r="E842" t="s">
        <v>23</v>
      </c>
      <c r="F842">
        <v>32</v>
      </c>
      <c r="G842">
        <v>138.1</v>
      </c>
      <c r="H842">
        <v>91</v>
      </c>
      <c r="I842">
        <v>23.48</v>
      </c>
      <c r="J842">
        <v>167.3</v>
      </c>
      <c r="K842">
        <v>72</v>
      </c>
      <c r="L842">
        <v>14.22</v>
      </c>
      <c r="M842">
        <v>238.9</v>
      </c>
      <c r="N842">
        <v>115</v>
      </c>
      <c r="O842">
        <v>10.75</v>
      </c>
      <c r="P842">
        <v>6.8</v>
      </c>
      <c r="Q842">
        <v>3</v>
      </c>
      <c r="R842">
        <v>1.84</v>
      </c>
      <c r="S842">
        <v>2</v>
      </c>
      <c r="T842" t="s">
        <v>22</v>
      </c>
    </row>
    <row r="843" spans="1:20" x14ac:dyDescent="0.2">
      <c r="A843" t="s">
        <v>26</v>
      </c>
      <c r="B843">
        <v>52</v>
      </c>
      <c r="C843" t="s">
        <v>28</v>
      </c>
      <c r="D843" t="s">
        <v>22</v>
      </c>
      <c r="E843" t="s">
        <v>23</v>
      </c>
      <c r="F843">
        <v>38</v>
      </c>
      <c r="G843">
        <v>169.3</v>
      </c>
      <c r="H843">
        <v>88</v>
      </c>
      <c r="I843">
        <v>28.78</v>
      </c>
      <c r="J843">
        <v>225.9</v>
      </c>
      <c r="K843">
        <v>97</v>
      </c>
      <c r="L843">
        <v>19.2</v>
      </c>
      <c r="M843">
        <v>172</v>
      </c>
      <c r="N843">
        <v>86</v>
      </c>
      <c r="O843">
        <v>7.74</v>
      </c>
      <c r="P843">
        <v>8.1999999999999993</v>
      </c>
      <c r="Q843">
        <v>3</v>
      </c>
      <c r="R843">
        <v>2.21</v>
      </c>
      <c r="S843">
        <v>0</v>
      </c>
      <c r="T843" t="s">
        <v>22</v>
      </c>
    </row>
    <row r="844" spans="1:20" x14ac:dyDescent="0.2">
      <c r="A844" t="s">
        <v>54</v>
      </c>
      <c r="B844">
        <v>64</v>
      </c>
      <c r="C844" t="s">
        <v>21</v>
      </c>
      <c r="D844" t="s">
        <v>22</v>
      </c>
      <c r="E844" t="s">
        <v>23</v>
      </c>
      <c r="F844">
        <v>27</v>
      </c>
      <c r="G844">
        <v>201.3</v>
      </c>
      <c r="H844">
        <v>101</v>
      </c>
      <c r="I844">
        <v>34.22</v>
      </c>
      <c r="J844">
        <v>143.80000000000001</v>
      </c>
      <c r="K844">
        <v>89</v>
      </c>
      <c r="L844">
        <v>12.22</v>
      </c>
      <c r="M844">
        <v>150.19999999999999</v>
      </c>
      <c r="N844">
        <v>127</v>
      </c>
      <c r="O844">
        <v>6.76</v>
      </c>
      <c r="P844">
        <v>12.3</v>
      </c>
      <c r="Q844">
        <v>3</v>
      </c>
      <c r="R844">
        <v>3.32</v>
      </c>
      <c r="S844">
        <v>1</v>
      </c>
      <c r="T844" t="s">
        <v>22</v>
      </c>
    </row>
    <row r="845" spans="1:20" x14ac:dyDescent="0.2">
      <c r="A845" t="s">
        <v>52</v>
      </c>
      <c r="B845">
        <v>48</v>
      </c>
      <c r="C845" t="s">
        <v>21</v>
      </c>
      <c r="D845" t="s">
        <v>22</v>
      </c>
      <c r="E845" t="s">
        <v>22</v>
      </c>
      <c r="F845">
        <v>0</v>
      </c>
      <c r="G845">
        <v>190.4</v>
      </c>
      <c r="H845">
        <v>92</v>
      </c>
      <c r="I845">
        <v>32.369999999999997</v>
      </c>
      <c r="J845">
        <v>317.5</v>
      </c>
      <c r="K845">
        <v>85</v>
      </c>
      <c r="L845">
        <v>26.99</v>
      </c>
      <c r="M845">
        <v>133.4</v>
      </c>
      <c r="N845">
        <v>113</v>
      </c>
      <c r="O845">
        <v>6</v>
      </c>
      <c r="P845">
        <v>8.3000000000000007</v>
      </c>
      <c r="Q845">
        <v>4</v>
      </c>
      <c r="R845">
        <v>2.2400000000000002</v>
      </c>
      <c r="S845">
        <v>2</v>
      </c>
      <c r="T845" t="s">
        <v>22</v>
      </c>
    </row>
    <row r="846" spans="1:20" x14ac:dyDescent="0.2">
      <c r="A846" t="s">
        <v>36</v>
      </c>
      <c r="B846">
        <v>181</v>
      </c>
      <c r="C846" t="s">
        <v>25</v>
      </c>
      <c r="D846" t="s">
        <v>22</v>
      </c>
      <c r="E846" t="s">
        <v>22</v>
      </c>
      <c r="F846">
        <v>0</v>
      </c>
      <c r="G846">
        <v>143.30000000000001</v>
      </c>
      <c r="H846">
        <v>91</v>
      </c>
      <c r="I846">
        <v>24.36</v>
      </c>
      <c r="J846">
        <v>195.5</v>
      </c>
      <c r="K846">
        <v>58</v>
      </c>
      <c r="L846">
        <v>16.62</v>
      </c>
      <c r="M846">
        <v>223.3</v>
      </c>
      <c r="N846">
        <v>95</v>
      </c>
      <c r="O846">
        <v>10.050000000000001</v>
      </c>
      <c r="P846">
        <v>6</v>
      </c>
      <c r="Q846">
        <v>7</v>
      </c>
      <c r="R846">
        <v>1.62</v>
      </c>
      <c r="S846">
        <v>1</v>
      </c>
      <c r="T846" t="s">
        <v>22</v>
      </c>
    </row>
    <row r="847" spans="1:20" x14ac:dyDescent="0.2">
      <c r="A847" t="s">
        <v>29</v>
      </c>
      <c r="B847">
        <v>168</v>
      </c>
      <c r="C847" t="s">
        <v>21</v>
      </c>
      <c r="D847" t="s">
        <v>22</v>
      </c>
      <c r="E847" t="s">
        <v>23</v>
      </c>
      <c r="F847">
        <v>42</v>
      </c>
      <c r="G847">
        <v>97.4</v>
      </c>
      <c r="H847">
        <v>57</v>
      </c>
      <c r="I847">
        <v>16.559999999999999</v>
      </c>
      <c r="J847">
        <v>203.6</v>
      </c>
      <c r="K847">
        <v>98</v>
      </c>
      <c r="L847">
        <v>17.309999999999999</v>
      </c>
      <c r="M847">
        <v>173.9</v>
      </c>
      <c r="N847">
        <v>124</v>
      </c>
      <c r="O847">
        <v>7.83</v>
      </c>
      <c r="P847">
        <v>11.4</v>
      </c>
      <c r="Q847">
        <v>2</v>
      </c>
      <c r="R847">
        <v>3.08</v>
      </c>
      <c r="S847">
        <v>2</v>
      </c>
      <c r="T847" t="s">
        <v>22</v>
      </c>
    </row>
    <row r="848" spans="1:20" x14ac:dyDescent="0.2">
      <c r="A848" t="s">
        <v>40</v>
      </c>
      <c r="B848">
        <v>155</v>
      </c>
      <c r="C848" t="s">
        <v>21</v>
      </c>
      <c r="D848" t="s">
        <v>22</v>
      </c>
      <c r="E848" t="s">
        <v>22</v>
      </c>
      <c r="F848">
        <v>0</v>
      </c>
      <c r="G848">
        <v>181.4</v>
      </c>
      <c r="H848">
        <v>111</v>
      </c>
      <c r="I848">
        <v>30.84</v>
      </c>
      <c r="J848">
        <v>167.7</v>
      </c>
      <c r="K848">
        <v>92</v>
      </c>
      <c r="L848">
        <v>14.25</v>
      </c>
      <c r="M848">
        <v>168.5</v>
      </c>
      <c r="N848">
        <v>122</v>
      </c>
      <c r="O848">
        <v>7.58</v>
      </c>
      <c r="P848">
        <v>11.3</v>
      </c>
      <c r="Q848">
        <v>3</v>
      </c>
      <c r="R848">
        <v>3.05</v>
      </c>
      <c r="S848">
        <v>3</v>
      </c>
      <c r="T848" t="s">
        <v>22</v>
      </c>
    </row>
    <row r="849" spans="1:20" x14ac:dyDescent="0.2">
      <c r="A849" t="s">
        <v>75</v>
      </c>
      <c r="B849">
        <v>105</v>
      </c>
      <c r="C849" t="s">
        <v>28</v>
      </c>
      <c r="D849" t="s">
        <v>22</v>
      </c>
      <c r="E849" t="s">
        <v>22</v>
      </c>
      <c r="F849">
        <v>0</v>
      </c>
      <c r="G849">
        <v>246.4</v>
      </c>
      <c r="H849">
        <v>83</v>
      </c>
      <c r="I849">
        <v>41.89</v>
      </c>
      <c r="J849">
        <v>256.2</v>
      </c>
      <c r="K849">
        <v>101</v>
      </c>
      <c r="L849">
        <v>21.78</v>
      </c>
      <c r="M849">
        <v>169</v>
      </c>
      <c r="N849">
        <v>151</v>
      </c>
      <c r="O849">
        <v>7.61</v>
      </c>
      <c r="P849">
        <v>3.8</v>
      </c>
      <c r="Q849">
        <v>4</v>
      </c>
      <c r="R849">
        <v>1.03</v>
      </c>
      <c r="S849">
        <v>0</v>
      </c>
      <c r="T849" t="s">
        <v>22</v>
      </c>
    </row>
    <row r="850" spans="1:20" x14ac:dyDescent="0.2">
      <c r="A850" t="s">
        <v>75</v>
      </c>
      <c r="B850">
        <v>182</v>
      </c>
      <c r="C850" t="s">
        <v>21</v>
      </c>
      <c r="D850" t="s">
        <v>22</v>
      </c>
      <c r="E850" t="s">
        <v>22</v>
      </c>
      <c r="F850">
        <v>0</v>
      </c>
      <c r="G850">
        <v>104.9</v>
      </c>
      <c r="H850">
        <v>111</v>
      </c>
      <c r="I850">
        <v>17.829999999999998</v>
      </c>
      <c r="J850">
        <v>198.5</v>
      </c>
      <c r="K850">
        <v>120</v>
      </c>
      <c r="L850">
        <v>16.87</v>
      </c>
      <c r="M850">
        <v>258.2</v>
      </c>
      <c r="N850">
        <v>91</v>
      </c>
      <c r="O850">
        <v>11.62</v>
      </c>
      <c r="P850">
        <v>8</v>
      </c>
      <c r="Q850">
        <v>5</v>
      </c>
      <c r="R850">
        <v>2.16</v>
      </c>
      <c r="S850">
        <v>2</v>
      </c>
      <c r="T850" t="s">
        <v>22</v>
      </c>
    </row>
    <row r="851" spans="1:20" x14ac:dyDescent="0.2">
      <c r="A851" t="s">
        <v>36</v>
      </c>
      <c r="B851">
        <v>104</v>
      </c>
      <c r="C851" t="s">
        <v>21</v>
      </c>
      <c r="D851" t="s">
        <v>22</v>
      </c>
      <c r="E851" t="s">
        <v>22</v>
      </c>
      <c r="F851">
        <v>0</v>
      </c>
      <c r="G851">
        <v>156.19999999999999</v>
      </c>
      <c r="H851">
        <v>93</v>
      </c>
      <c r="I851">
        <v>26.55</v>
      </c>
      <c r="J851">
        <v>193</v>
      </c>
      <c r="K851">
        <v>54</v>
      </c>
      <c r="L851">
        <v>16.41</v>
      </c>
      <c r="M851">
        <v>222.7</v>
      </c>
      <c r="N851">
        <v>94</v>
      </c>
      <c r="O851">
        <v>10.02</v>
      </c>
      <c r="P851">
        <v>13.1</v>
      </c>
      <c r="Q851">
        <v>5</v>
      </c>
      <c r="R851">
        <v>3.54</v>
      </c>
      <c r="S851">
        <v>1</v>
      </c>
      <c r="T851" t="s">
        <v>22</v>
      </c>
    </row>
    <row r="852" spans="1:20" x14ac:dyDescent="0.2">
      <c r="A852" t="s">
        <v>20</v>
      </c>
      <c r="B852">
        <v>102</v>
      </c>
      <c r="C852" t="s">
        <v>21</v>
      </c>
      <c r="D852" t="s">
        <v>22</v>
      </c>
      <c r="E852" t="s">
        <v>22</v>
      </c>
      <c r="F852">
        <v>0</v>
      </c>
      <c r="G852">
        <v>114.8</v>
      </c>
      <c r="H852">
        <v>125</v>
      </c>
      <c r="I852">
        <v>19.52</v>
      </c>
      <c r="J852">
        <v>81.900000000000006</v>
      </c>
      <c r="K852">
        <v>126</v>
      </c>
      <c r="L852">
        <v>6.96</v>
      </c>
      <c r="M852">
        <v>304.3</v>
      </c>
      <c r="N852">
        <v>101</v>
      </c>
      <c r="O852">
        <v>13.69</v>
      </c>
      <c r="P852">
        <v>12</v>
      </c>
      <c r="Q852">
        <v>4</v>
      </c>
      <c r="R852">
        <v>3.24</v>
      </c>
      <c r="S852">
        <v>0</v>
      </c>
      <c r="T852" t="s">
        <v>22</v>
      </c>
    </row>
    <row r="853" spans="1:20" x14ac:dyDescent="0.2">
      <c r="A853" t="s">
        <v>68</v>
      </c>
      <c r="B853">
        <v>122</v>
      </c>
      <c r="C853" t="s">
        <v>21</v>
      </c>
      <c r="D853" t="s">
        <v>22</v>
      </c>
      <c r="E853" t="s">
        <v>22</v>
      </c>
      <c r="F853">
        <v>0</v>
      </c>
      <c r="G853">
        <v>232.5</v>
      </c>
      <c r="H853">
        <v>96</v>
      </c>
      <c r="I853">
        <v>39.53</v>
      </c>
      <c r="J853">
        <v>205.5</v>
      </c>
      <c r="K853">
        <v>120</v>
      </c>
      <c r="L853">
        <v>17.47</v>
      </c>
      <c r="M853">
        <v>213.7</v>
      </c>
      <c r="N853">
        <v>91</v>
      </c>
      <c r="O853">
        <v>9.6199999999999992</v>
      </c>
      <c r="P853">
        <v>11.9</v>
      </c>
      <c r="Q853">
        <v>2</v>
      </c>
      <c r="R853">
        <v>3.21</v>
      </c>
      <c r="S853">
        <v>0</v>
      </c>
      <c r="T853" t="s">
        <v>22</v>
      </c>
    </row>
    <row r="854" spans="1:20" x14ac:dyDescent="0.2">
      <c r="A854" t="s">
        <v>43</v>
      </c>
      <c r="B854">
        <v>41</v>
      </c>
      <c r="C854" t="s">
        <v>21</v>
      </c>
      <c r="D854" t="s">
        <v>22</v>
      </c>
      <c r="E854" t="s">
        <v>22</v>
      </c>
      <c r="F854">
        <v>0</v>
      </c>
      <c r="G854">
        <v>143.6</v>
      </c>
      <c r="H854">
        <v>117</v>
      </c>
      <c r="I854">
        <v>24.41</v>
      </c>
      <c r="J854">
        <v>152.4</v>
      </c>
      <c r="K854">
        <v>108</v>
      </c>
      <c r="L854">
        <v>12.95</v>
      </c>
      <c r="M854">
        <v>194.4</v>
      </c>
      <c r="N854">
        <v>110</v>
      </c>
      <c r="O854">
        <v>8.75</v>
      </c>
      <c r="P854">
        <v>8.6</v>
      </c>
      <c r="Q854">
        <v>3</v>
      </c>
      <c r="R854">
        <v>2.3199999999999998</v>
      </c>
      <c r="S854">
        <v>1</v>
      </c>
      <c r="T854" t="s">
        <v>22</v>
      </c>
    </row>
    <row r="855" spans="1:20" x14ac:dyDescent="0.2">
      <c r="A855" t="s">
        <v>48</v>
      </c>
      <c r="B855">
        <v>132</v>
      </c>
      <c r="C855" t="s">
        <v>21</v>
      </c>
      <c r="D855" t="s">
        <v>22</v>
      </c>
      <c r="E855" t="s">
        <v>22</v>
      </c>
      <c r="F855">
        <v>0</v>
      </c>
      <c r="G855">
        <v>176.7</v>
      </c>
      <c r="H855">
        <v>132</v>
      </c>
      <c r="I855">
        <v>30.04</v>
      </c>
      <c r="J855">
        <v>244.1</v>
      </c>
      <c r="K855">
        <v>80</v>
      </c>
      <c r="L855">
        <v>20.75</v>
      </c>
      <c r="M855">
        <v>176.3</v>
      </c>
      <c r="N855">
        <v>120</v>
      </c>
      <c r="O855">
        <v>7.93</v>
      </c>
      <c r="P855">
        <v>9.1</v>
      </c>
      <c r="Q855">
        <v>4</v>
      </c>
      <c r="R855">
        <v>2.46</v>
      </c>
      <c r="S855">
        <v>2</v>
      </c>
      <c r="T855" t="s">
        <v>22</v>
      </c>
    </row>
    <row r="856" spans="1:20" x14ac:dyDescent="0.2">
      <c r="A856" t="s">
        <v>44</v>
      </c>
      <c r="B856">
        <v>76</v>
      </c>
      <c r="C856" t="s">
        <v>21</v>
      </c>
      <c r="D856" t="s">
        <v>22</v>
      </c>
      <c r="E856" t="s">
        <v>22</v>
      </c>
      <c r="F856">
        <v>0</v>
      </c>
      <c r="G856">
        <v>263.39999999999998</v>
      </c>
      <c r="H856">
        <v>148</v>
      </c>
      <c r="I856">
        <v>44.78</v>
      </c>
      <c r="J856">
        <v>230.3</v>
      </c>
      <c r="K856">
        <v>69</v>
      </c>
      <c r="L856">
        <v>19.579999999999998</v>
      </c>
      <c r="M856">
        <v>170.6</v>
      </c>
      <c r="N856">
        <v>101</v>
      </c>
      <c r="O856">
        <v>7.68</v>
      </c>
      <c r="P856">
        <v>11.4</v>
      </c>
      <c r="Q856">
        <v>5</v>
      </c>
      <c r="R856">
        <v>3.08</v>
      </c>
      <c r="S856">
        <v>1</v>
      </c>
      <c r="T856" t="s">
        <v>23</v>
      </c>
    </row>
    <row r="857" spans="1:20" x14ac:dyDescent="0.2">
      <c r="A857" t="s">
        <v>31</v>
      </c>
      <c r="B857">
        <v>13</v>
      </c>
      <c r="C857" t="s">
        <v>21</v>
      </c>
      <c r="D857" t="s">
        <v>22</v>
      </c>
      <c r="E857" t="s">
        <v>22</v>
      </c>
      <c r="F857">
        <v>0</v>
      </c>
      <c r="G857">
        <v>146.4</v>
      </c>
      <c r="H857">
        <v>74</v>
      </c>
      <c r="I857">
        <v>24.89</v>
      </c>
      <c r="J857">
        <v>148.5</v>
      </c>
      <c r="K857">
        <v>92</v>
      </c>
      <c r="L857">
        <v>12.62</v>
      </c>
      <c r="M857">
        <v>216.7</v>
      </c>
      <c r="N857">
        <v>96</v>
      </c>
      <c r="O857">
        <v>9.75</v>
      </c>
      <c r="P857">
        <v>11.3</v>
      </c>
      <c r="Q857">
        <v>3</v>
      </c>
      <c r="R857">
        <v>3.05</v>
      </c>
      <c r="S857">
        <v>1</v>
      </c>
      <c r="T857" t="s">
        <v>22</v>
      </c>
    </row>
    <row r="858" spans="1:20" x14ac:dyDescent="0.2">
      <c r="A858" t="s">
        <v>45</v>
      </c>
      <c r="B858">
        <v>115</v>
      </c>
      <c r="C858" t="s">
        <v>21</v>
      </c>
      <c r="D858" t="s">
        <v>22</v>
      </c>
      <c r="E858" t="s">
        <v>23</v>
      </c>
      <c r="F858">
        <v>33</v>
      </c>
      <c r="G858">
        <v>145</v>
      </c>
      <c r="H858">
        <v>72</v>
      </c>
      <c r="I858">
        <v>24.65</v>
      </c>
      <c r="J858">
        <v>194.5</v>
      </c>
      <c r="K858">
        <v>157</v>
      </c>
      <c r="L858">
        <v>16.53</v>
      </c>
      <c r="M858">
        <v>242.3</v>
      </c>
      <c r="N858">
        <v>138</v>
      </c>
      <c r="O858">
        <v>10.9</v>
      </c>
      <c r="P858">
        <v>14.2</v>
      </c>
      <c r="Q858">
        <v>3</v>
      </c>
      <c r="R858">
        <v>3.83</v>
      </c>
      <c r="S858">
        <v>2</v>
      </c>
      <c r="T858" t="s">
        <v>22</v>
      </c>
    </row>
    <row r="859" spans="1:20" x14ac:dyDescent="0.2">
      <c r="A859" t="s">
        <v>31</v>
      </c>
      <c r="B859">
        <v>67</v>
      </c>
      <c r="C859" t="s">
        <v>25</v>
      </c>
      <c r="D859" t="s">
        <v>22</v>
      </c>
      <c r="E859" t="s">
        <v>22</v>
      </c>
      <c r="F859">
        <v>0</v>
      </c>
      <c r="G859">
        <v>167.8</v>
      </c>
      <c r="H859">
        <v>91</v>
      </c>
      <c r="I859">
        <v>28.53</v>
      </c>
      <c r="J859">
        <v>167.7</v>
      </c>
      <c r="K859">
        <v>69</v>
      </c>
      <c r="L859">
        <v>14.25</v>
      </c>
      <c r="M859">
        <v>110.3</v>
      </c>
      <c r="N859">
        <v>71</v>
      </c>
      <c r="O859">
        <v>4.96</v>
      </c>
      <c r="P859">
        <v>8.4</v>
      </c>
      <c r="Q859">
        <v>12</v>
      </c>
      <c r="R859">
        <v>2.27</v>
      </c>
      <c r="S859">
        <v>1</v>
      </c>
      <c r="T859" t="s">
        <v>22</v>
      </c>
    </row>
    <row r="860" spans="1:20" x14ac:dyDescent="0.2">
      <c r="A860" t="s">
        <v>50</v>
      </c>
      <c r="B860">
        <v>100</v>
      </c>
      <c r="C860" t="s">
        <v>28</v>
      </c>
      <c r="D860" t="s">
        <v>22</v>
      </c>
      <c r="E860" t="s">
        <v>22</v>
      </c>
      <c r="F860">
        <v>0</v>
      </c>
      <c r="G860">
        <v>142.5</v>
      </c>
      <c r="H860">
        <v>87</v>
      </c>
      <c r="I860">
        <v>24.23</v>
      </c>
      <c r="J860">
        <v>195.7</v>
      </c>
      <c r="K860">
        <v>88</v>
      </c>
      <c r="L860">
        <v>16.63</v>
      </c>
      <c r="M860">
        <v>122.1</v>
      </c>
      <c r="N860">
        <v>117</v>
      </c>
      <c r="O860">
        <v>5.49</v>
      </c>
      <c r="P860">
        <v>7.8</v>
      </c>
      <c r="Q860">
        <v>8</v>
      </c>
      <c r="R860">
        <v>2.11</v>
      </c>
      <c r="S860">
        <v>2</v>
      </c>
      <c r="T860" t="s">
        <v>22</v>
      </c>
    </row>
    <row r="861" spans="1:20" x14ac:dyDescent="0.2">
      <c r="A861" t="s">
        <v>47</v>
      </c>
      <c r="B861">
        <v>146</v>
      </c>
      <c r="C861" t="s">
        <v>28</v>
      </c>
      <c r="D861" t="s">
        <v>23</v>
      </c>
      <c r="E861" t="s">
        <v>22</v>
      </c>
      <c r="F861">
        <v>0</v>
      </c>
      <c r="G861">
        <v>133</v>
      </c>
      <c r="H861">
        <v>65</v>
      </c>
      <c r="I861">
        <v>22.61</v>
      </c>
      <c r="J861">
        <v>262.8</v>
      </c>
      <c r="K861">
        <v>93</v>
      </c>
      <c r="L861">
        <v>22.34</v>
      </c>
      <c r="M861">
        <v>214.3</v>
      </c>
      <c r="N861">
        <v>128</v>
      </c>
      <c r="O861">
        <v>9.64</v>
      </c>
      <c r="P861">
        <v>11.2</v>
      </c>
      <c r="Q861">
        <v>3</v>
      </c>
      <c r="R861">
        <v>3.02</v>
      </c>
      <c r="S861">
        <v>1</v>
      </c>
      <c r="T861" t="s">
        <v>22</v>
      </c>
    </row>
    <row r="862" spans="1:20" x14ac:dyDescent="0.2">
      <c r="A862" t="s">
        <v>63</v>
      </c>
      <c r="B862">
        <v>148</v>
      </c>
      <c r="C862" t="s">
        <v>21</v>
      </c>
      <c r="D862" t="s">
        <v>22</v>
      </c>
      <c r="E862" t="s">
        <v>23</v>
      </c>
      <c r="F862">
        <v>11</v>
      </c>
      <c r="G862">
        <v>252.9</v>
      </c>
      <c r="H862">
        <v>129</v>
      </c>
      <c r="I862">
        <v>42.99</v>
      </c>
      <c r="J862">
        <v>284.3</v>
      </c>
      <c r="K862">
        <v>88</v>
      </c>
      <c r="L862">
        <v>24.17</v>
      </c>
      <c r="M862">
        <v>262.8</v>
      </c>
      <c r="N862">
        <v>99</v>
      </c>
      <c r="O862">
        <v>11.83</v>
      </c>
      <c r="P862">
        <v>12.3</v>
      </c>
      <c r="Q862">
        <v>1</v>
      </c>
      <c r="R862">
        <v>3.32</v>
      </c>
      <c r="S862">
        <v>1</v>
      </c>
      <c r="T862" t="s">
        <v>22</v>
      </c>
    </row>
    <row r="863" spans="1:20" x14ac:dyDescent="0.2">
      <c r="A863" t="s">
        <v>68</v>
      </c>
      <c r="B863">
        <v>67</v>
      </c>
      <c r="C863" t="s">
        <v>21</v>
      </c>
      <c r="D863" t="s">
        <v>22</v>
      </c>
      <c r="E863" t="s">
        <v>23</v>
      </c>
      <c r="F863">
        <v>28</v>
      </c>
      <c r="G863">
        <v>95</v>
      </c>
      <c r="H863">
        <v>94</v>
      </c>
      <c r="I863">
        <v>16.149999999999999</v>
      </c>
      <c r="J863">
        <v>291.2</v>
      </c>
      <c r="K863">
        <v>73</v>
      </c>
      <c r="L863">
        <v>24.75</v>
      </c>
      <c r="M863">
        <v>159.6</v>
      </c>
      <c r="N863">
        <v>114</v>
      </c>
      <c r="O863">
        <v>7.18</v>
      </c>
      <c r="P863">
        <v>10</v>
      </c>
      <c r="Q863">
        <v>2</v>
      </c>
      <c r="R863">
        <v>2.7</v>
      </c>
      <c r="S863">
        <v>2</v>
      </c>
      <c r="T863" t="s">
        <v>22</v>
      </c>
    </row>
    <row r="864" spans="1:20" x14ac:dyDescent="0.2">
      <c r="A864" t="s">
        <v>55</v>
      </c>
      <c r="B864">
        <v>161</v>
      </c>
      <c r="C864" t="s">
        <v>28</v>
      </c>
      <c r="D864" t="s">
        <v>23</v>
      </c>
      <c r="E864" t="s">
        <v>22</v>
      </c>
      <c r="F864">
        <v>0</v>
      </c>
      <c r="G864">
        <v>194.2</v>
      </c>
      <c r="H864">
        <v>106</v>
      </c>
      <c r="I864">
        <v>33.01</v>
      </c>
      <c r="J864">
        <v>249.4</v>
      </c>
      <c r="K864">
        <v>105</v>
      </c>
      <c r="L864">
        <v>21.2</v>
      </c>
      <c r="M864">
        <v>254.9</v>
      </c>
      <c r="N864">
        <v>129</v>
      </c>
      <c r="O864">
        <v>11.47</v>
      </c>
      <c r="P864">
        <v>12.9</v>
      </c>
      <c r="Q864">
        <v>1</v>
      </c>
      <c r="R864">
        <v>3.48</v>
      </c>
      <c r="S864">
        <v>1</v>
      </c>
      <c r="T864" t="s">
        <v>23</v>
      </c>
    </row>
    <row r="865" spans="1:20" x14ac:dyDescent="0.2">
      <c r="A865" t="s">
        <v>70</v>
      </c>
      <c r="B865">
        <v>70</v>
      </c>
      <c r="C865" t="s">
        <v>21</v>
      </c>
      <c r="D865" t="s">
        <v>22</v>
      </c>
      <c r="E865" t="s">
        <v>22</v>
      </c>
      <c r="F865">
        <v>0</v>
      </c>
      <c r="G865">
        <v>222.8</v>
      </c>
      <c r="H865">
        <v>114</v>
      </c>
      <c r="I865">
        <v>37.880000000000003</v>
      </c>
      <c r="J865">
        <v>215.9</v>
      </c>
      <c r="K865">
        <v>113</v>
      </c>
      <c r="L865">
        <v>18.350000000000001</v>
      </c>
      <c r="M865">
        <v>223.5</v>
      </c>
      <c r="N865">
        <v>122</v>
      </c>
      <c r="O865">
        <v>10.06</v>
      </c>
      <c r="P865">
        <v>0</v>
      </c>
      <c r="Q865">
        <v>0</v>
      </c>
      <c r="R865">
        <v>0</v>
      </c>
      <c r="S865">
        <v>1</v>
      </c>
      <c r="T865" t="s">
        <v>22</v>
      </c>
    </row>
    <row r="866" spans="1:20" x14ac:dyDescent="0.2">
      <c r="A866" t="s">
        <v>38</v>
      </c>
      <c r="B866">
        <v>99</v>
      </c>
      <c r="C866" t="s">
        <v>21</v>
      </c>
      <c r="D866" t="s">
        <v>22</v>
      </c>
      <c r="E866" t="s">
        <v>23</v>
      </c>
      <c r="F866">
        <v>42</v>
      </c>
      <c r="G866">
        <v>216</v>
      </c>
      <c r="H866">
        <v>125</v>
      </c>
      <c r="I866">
        <v>36.72</v>
      </c>
      <c r="J866">
        <v>232.3</v>
      </c>
      <c r="K866">
        <v>104</v>
      </c>
      <c r="L866">
        <v>19.75</v>
      </c>
      <c r="M866">
        <v>215.5</v>
      </c>
      <c r="N866">
        <v>100</v>
      </c>
      <c r="O866">
        <v>9.6999999999999993</v>
      </c>
      <c r="P866">
        <v>9.3000000000000007</v>
      </c>
      <c r="Q866">
        <v>4</v>
      </c>
      <c r="R866">
        <v>2.5099999999999998</v>
      </c>
      <c r="S866">
        <v>2</v>
      </c>
      <c r="T866" t="s">
        <v>23</v>
      </c>
    </row>
    <row r="867" spans="1:20" x14ac:dyDescent="0.2">
      <c r="A867" t="s">
        <v>55</v>
      </c>
      <c r="B867">
        <v>87</v>
      </c>
      <c r="C867" t="s">
        <v>21</v>
      </c>
      <c r="D867" t="s">
        <v>22</v>
      </c>
      <c r="E867" t="s">
        <v>22</v>
      </c>
      <c r="F867">
        <v>0</v>
      </c>
      <c r="G867">
        <v>146.30000000000001</v>
      </c>
      <c r="H867">
        <v>108</v>
      </c>
      <c r="I867">
        <v>24.87</v>
      </c>
      <c r="J867">
        <v>171.8</v>
      </c>
      <c r="K867">
        <v>102</v>
      </c>
      <c r="L867">
        <v>14.6</v>
      </c>
      <c r="M867">
        <v>167.5</v>
      </c>
      <c r="N867">
        <v>66</v>
      </c>
      <c r="O867">
        <v>7.54</v>
      </c>
      <c r="P867">
        <v>5.3</v>
      </c>
      <c r="Q867">
        <v>9</v>
      </c>
      <c r="R867">
        <v>1.43</v>
      </c>
      <c r="S867">
        <v>1</v>
      </c>
      <c r="T867" t="s">
        <v>22</v>
      </c>
    </row>
    <row r="868" spans="1:20" x14ac:dyDescent="0.2">
      <c r="A868" t="s">
        <v>54</v>
      </c>
      <c r="B868">
        <v>131</v>
      </c>
      <c r="C868" t="s">
        <v>25</v>
      </c>
      <c r="D868" t="s">
        <v>22</v>
      </c>
      <c r="E868" t="s">
        <v>22</v>
      </c>
      <c r="F868">
        <v>0</v>
      </c>
      <c r="G868">
        <v>94.4</v>
      </c>
      <c r="H868">
        <v>80</v>
      </c>
      <c r="I868">
        <v>16.05</v>
      </c>
      <c r="J868">
        <v>215.1</v>
      </c>
      <c r="K868">
        <v>101</v>
      </c>
      <c r="L868">
        <v>18.28</v>
      </c>
      <c r="M868">
        <v>179.7</v>
      </c>
      <c r="N868">
        <v>108</v>
      </c>
      <c r="O868">
        <v>8.09</v>
      </c>
      <c r="P868">
        <v>13.1</v>
      </c>
      <c r="Q868">
        <v>9</v>
      </c>
      <c r="R868">
        <v>3.54</v>
      </c>
      <c r="S868">
        <v>2</v>
      </c>
      <c r="T868" t="s">
        <v>22</v>
      </c>
    </row>
    <row r="869" spans="1:20" x14ac:dyDescent="0.2">
      <c r="A869" t="s">
        <v>64</v>
      </c>
      <c r="B869">
        <v>119</v>
      </c>
      <c r="C869" t="s">
        <v>28</v>
      </c>
      <c r="D869" t="s">
        <v>22</v>
      </c>
      <c r="E869" t="s">
        <v>22</v>
      </c>
      <c r="F869">
        <v>0</v>
      </c>
      <c r="G869">
        <v>190.4</v>
      </c>
      <c r="H869">
        <v>74</v>
      </c>
      <c r="I869">
        <v>32.369999999999997</v>
      </c>
      <c r="J869">
        <v>215.6</v>
      </c>
      <c r="K869">
        <v>113</v>
      </c>
      <c r="L869">
        <v>18.329999999999998</v>
      </c>
      <c r="M869">
        <v>161.19999999999999</v>
      </c>
      <c r="N869">
        <v>111</v>
      </c>
      <c r="O869">
        <v>7.25</v>
      </c>
      <c r="P869">
        <v>10</v>
      </c>
      <c r="Q869">
        <v>1</v>
      </c>
      <c r="R869">
        <v>2.7</v>
      </c>
      <c r="S869">
        <v>2</v>
      </c>
      <c r="T869" t="s">
        <v>22</v>
      </c>
    </row>
    <row r="870" spans="1:20" x14ac:dyDescent="0.2">
      <c r="A870" t="s">
        <v>29</v>
      </c>
      <c r="B870">
        <v>119</v>
      </c>
      <c r="C870" t="s">
        <v>25</v>
      </c>
      <c r="D870" t="s">
        <v>22</v>
      </c>
      <c r="E870" t="s">
        <v>23</v>
      </c>
      <c r="F870">
        <v>32</v>
      </c>
      <c r="G870">
        <v>142.6</v>
      </c>
      <c r="H870">
        <v>77</v>
      </c>
      <c r="I870">
        <v>24.24</v>
      </c>
      <c r="J870">
        <v>208.2</v>
      </c>
      <c r="K870">
        <v>126</v>
      </c>
      <c r="L870">
        <v>17.7</v>
      </c>
      <c r="M870">
        <v>171</v>
      </c>
      <c r="N870">
        <v>102</v>
      </c>
      <c r="O870">
        <v>7.69</v>
      </c>
      <c r="P870">
        <v>12</v>
      </c>
      <c r="Q870">
        <v>2</v>
      </c>
      <c r="R870">
        <v>3.24</v>
      </c>
      <c r="S870">
        <v>3</v>
      </c>
      <c r="T870" t="s">
        <v>22</v>
      </c>
    </row>
    <row r="871" spans="1:20" x14ac:dyDescent="0.2">
      <c r="A871" t="s">
        <v>33</v>
      </c>
      <c r="B871">
        <v>87</v>
      </c>
      <c r="C871" t="s">
        <v>28</v>
      </c>
      <c r="D871" t="s">
        <v>23</v>
      </c>
      <c r="E871" t="s">
        <v>22</v>
      </c>
      <c r="F871">
        <v>0</v>
      </c>
      <c r="G871">
        <v>134.19999999999999</v>
      </c>
      <c r="H871">
        <v>80</v>
      </c>
      <c r="I871">
        <v>22.81</v>
      </c>
      <c r="J871">
        <v>165</v>
      </c>
      <c r="K871">
        <v>71</v>
      </c>
      <c r="L871">
        <v>14.03</v>
      </c>
      <c r="M871">
        <v>173.1</v>
      </c>
      <c r="N871">
        <v>102</v>
      </c>
      <c r="O871">
        <v>7.79</v>
      </c>
      <c r="P871">
        <v>10.7</v>
      </c>
      <c r="Q871">
        <v>5</v>
      </c>
      <c r="R871">
        <v>2.89</v>
      </c>
      <c r="S871">
        <v>0</v>
      </c>
      <c r="T871" t="s">
        <v>22</v>
      </c>
    </row>
    <row r="872" spans="1:20" x14ac:dyDescent="0.2">
      <c r="A872" t="s">
        <v>56</v>
      </c>
      <c r="B872">
        <v>112</v>
      </c>
      <c r="C872" t="s">
        <v>21</v>
      </c>
      <c r="D872" t="s">
        <v>22</v>
      </c>
      <c r="E872" t="s">
        <v>22</v>
      </c>
      <c r="F872">
        <v>0</v>
      </c>
      <c r="G872">
        <v>111.9</v>
      </c>
      <c r="H872">
        <v>92</v>
      </c>
      <c r="I872">
        <v>19.02</v>
      </c>
      <c r="J872">
        <v>114</v>
      </c>
      <c r="K872">
        <v>143</v>
      </c>
      <c r="L872">
        <v>9.69</v>
      </c>
      <c r="M872">
        <v>146.80000000000001</v>
      </c>
      <c r="N872">
        <v>79</v>
      </c>
      <c r="O872">
        <v>6.61</v>
      </c>
      <c r="P872">
        <v>14.1</v>
      </c>
      <c r="Q872">
        <v>3</v>
      </c>
      <c r="R872">
        <v>3.81</v>
      </c>
      <c r="S872">
        <v>5</v>
      </c>
      <c r="T872" t="s">
        <v>23</v>
      </c>
    </row>
    <row r="873" spans="1:20" x14ac:dyDescent="0.2">
      <c r="A873" t="s">
        <v>33</v>
      </c>
      <c r="B873">
        <v>75</v>
      </c>
      <c r="C873" t="s">
        <v>21</v>
      </c>
      <c r="D873" t="s">
        <v>22</v>
      </c>
      <c r="E873" t="s">
        <v>22</v>
      </c>
      <c r="F873">
        <v>0</v>
      </c>
      <c r="G873">
        <v>122.8</v>
      </c>
      <c r="H873">
        <v>89</v>
      </c>
      <c r="I873">
        <v>20.88</v>
      </c>
      <c r="J873">
        <v>211.3</v>
      </c>
      <c r="K873">
        <v>104</v>
      </c>
      <c r="L873">
        <v>17.96</v>
      </c>
      <c r="M873">
        <v>261.39999999999998</v>
      </c>
      <c r="N873">
        <v>91</v>
      </c>
      <c r="O873">
        <v>11.76</v>
      </c>
      <c r="P873">
        <v>10.7</v>
      </c>
      <c r="Q873">
        <v>2</v>
      </c>
      <c r="R873">
        <v>2.89</v>
      </c>
      <c r="S873">
        <v>2</v>
      </c>
      <c r="T873" t="s">
        <v>22</v>
      </c>
    </row>
    <row r="874" spans="1:20" x14ac:dyDescent="0.2">
      <c r="A874" t="s">
        <v>74</v>
      </c>
      <c r="B874">
        <v>150</v>
      </c>
      <c r="C874" t="s">
        <v>28</v>
      </c>
      <c r="D874" t="s">
        <v>22</v>
      </c>
      <c r="E874" t="s">
        <v>22</v>
      </c>
      <c r="F874">
        <v>0</v>
      </c>
      <c r="G874">
        <v>189.3</v>
      </c>
      <c r="H874">
        <v>77</v>
      </c>
      <c r="I874">
        <v>32.18</v>
      </c>
      <c r="J874">
        <v>220.9</v>
      </c>
      <c r="K874">
        <v>105</v>
      </c>
      <c r="L874">
        <v>18.78</v>
      </c>
      <c r="M874">
        <v>238.7</v>
      </c>
      <c r="N874">
        <v>117</v>
      </c>
      <c r="O874">
        <v>10.74</v>
      </c>
      <c r="P874">
        <v>9.1999999999999993</v>
      </c>
      <c r="Q874">
        <v>5</v>
      </c>
      <c r="R874">
        <v>2.48</v>
      </c>
      <c r="S874">
        <v>4</v>
      </c>
      <c r="T874" t="s">
        <v>22</v>
      </c>
    </row>
    <row r="875" spans="1:20" x14ac:dyDescent="0.2">
      <c r="A875" t="s">
        <v>32</v>
      </c>
      <c r="B875">
        <v>161</v>
      </c>
      <c r="C875" t="s">
        <v>28</v>
      </c>
      <c r="D875" t="s">
        <v>22</v>
      </c>
      <c r="E875" t="s">
        <v>23</v>
      </c>
      <c r="F875">
        <v>38</v>
      </c>
      <c r="G875">
        <v>240.4</v>
      </c>
      <c r="H875">
        <v>112</v>
      </c>
      <c r="I875">
        <v>40.869999999999997</v>
      </c>
      <c r="J875">
        <v>201.8</v>
      </c>
      <c r="K875">
        <v>102</v>
      </c>
      <c r="L875">
        <v>17.149999999999999</v>
      </c>
      <c r="M875">
        <v>206.1</v>
      </c>
      <c r="N875">
        <v>112</v>
      </c>
      <c r="O875">
        <v>9.27</v>
      </c>
      <c r="P875">
        <v>16.100000000000001</v>
      </c>
      <c r="Q875">
        <v>6</v>
      </c>
      <c r="R875">
        <v>4.3499999999999996</v>
      </c>
      <c r="S875">
        <v>0</v>
      </c>
      <c r="T875" t="s">
        <v>22</v>
      </c>
    </row>
    <row r="876" spans="1:20" x14ac:dyDescent="0.2">
      <c r="A876" t="s">
        <v>40</v>
      </c>
      <c r="B876">
        <v>91</v>
      </c>
      <c r="C876" t="s">
        <v>28</v>
      </c>
      <c r="D876" t="s">
        <v>23</v>
      </c>
      <c r="E876" t="s">
        <v>23</v>
      </c>
      <c r="F876">
        <v>24</v>
      </c>
      <c r="G876">
        <v>93.5</v>
      </c>
      <c r="H876">
        <v>112</v>
      </c>
      <c r="I876">
        <v>15.9</v>
      </c>
      <c r="J876">
        <v>183.4</v>
      </c>
      <c r="K876">
        <v>128</v>
      </c>
      <c r="L876">
        <v>15.59</v>
      </c>
      <c r="M876">
        <v>240.7</v>
      </c>
      <c r="N876">
        <v>133</v>
      </c>
      <c r="O876">
        <v>10.83</v>
      </c>
      <c r="P876">
        <v>9.9</v>
      </c>
      <c r="Q876">
        <v>3</v>
      </c>
      <c r="R876">
        <v>2.67</v>
      </c>
      <c r="S876">
        <v>0</v>
      </c>
      <c r="T876" t="s">
        <v>22</v>
      </c>
    </row>
    <row r="877" spans="1:20" x14ac:dyDescent="0.2">
      <c r="A877" t="s">
        <v>70</v>
      </c>
      <c r="B877">
        <v>124</v>
      </c>
      <c r="C877" t="s">
        <v>21</v>
      </c>
      <c r="D877" t="s">
        <v>22</v>
      </c>
      <c r="E877" t="s">
        <v>22</v>
      </c>
      <c r="F877">
        <v>0</v>
      </c>
      <c r="G877">
        <v>158.6</v>
      </c>
      <c r="H877">
        <v>104</v>
      </c>
      <c r="I877">
        <v>26.96</v>
      </c>
      <c r="J877">
        <v>211.2</v>
      </c>
      <c r="K877">
        <v>77</v>
      </c>
      <c r="L877">
        <v>17.95</v>
      </c>
      <c r="M877">
        <v>179.3</v>
      </c>
      <c r="N877">
        <v>104</v>
      </c>
      <c r="O877">
        <v>8.07</v>
      </c>
      <c r="P877">
        <v>10.199999999999999</v>
      </c>
      <c r="Q877">
        <v>8</v>
      </c>
      <c r="R877">
        <v>2.75</v>
      </c>
      <c r="S877">
        <v>3</v>
      </c>
      <c r="T877" t="s">
        <v>22</v>
      </c>
    </row>
    <row r="878" spans="1:20" x14ac:dyDescent="0.2">
      <c r="A878" t="s">
        <v>36</v>
      </c>
      <c r="B878">
        <v>94</v>
      </c>
      <c r="C878" t="s">
        <v>28</v>
      </c>
      <c r="D878" t="s">
        <v>23</v>
      </c>
      <c r="E878" t="s">
        <v>22</v>
      </c>
      <c r="F878">
        <v>0</v>
      </c>
      <c r="G878">
        <v>243.2</v>
      </c>
      <c r="H878">
        <v>109</v>
      </c>
      <c r="I878">
        <v>41.34</v>
      </c>
      <c r="J878">
        <v>147</v>
      </c>
      <c r="K878">
        <v>88</v>
      </c>
      <c r="L878">
        <v>12.5</v>
      </c>
      <c r="M878">
        <v>94.9</v>
      </c>
      <c r="N878">
        <v>99</v>
      </c>
      <c r="O878">
        <v>4.2699999999999996</v>
      </c>
      <c r="P878">
        <v>7.2</v>
      </c>
      <c r="Q878">
        <v>4</v>
      </c>
      <c r="R878">
        <v>1.94</v>
      </c>
      <c r="S878">
        <v>4</v>
      </c>
      <c r="T878" t="s">
        <v>22</v>
      </c>
    </row>
    <row r="879" spans="1:20" x14ac:dyDescent="0.2">
      <c r="A879" t="s">
        <v>39</v>
      </c>
      <c r="B879">
        <v>217</v>
      </c>
      <c r="C879" t="s">
        <v>25</v>
      </c>
      <c r="D879" t="s">
        <v>22</v>
      </c>
      <c r="E879" t="s">
        <v>22</v>
      </c>
      <c r="F879">
        <v>0</v>
      </c>
      <c r="G879">
        <v>176.4</v>
      </c>
      <c r="H879">
        <v>115</v>
      </c>
      <c r="I879">
        <v>29.99</v>
      </c>
      <c r="J879">
        <v>158.80000000000001</v>
      </c>
      <c r="K879">
        <v>128</v>
      </c>
      <c r="L879">
        <v>13.5</v>
      </c>
      <c r="M879">
        <v>306.60000000000002</v>
      </c>
      <c r="N879">
        <v>107</v>
      </c>
      <c r="O879">
        <v>13.8</v>
      </c>
      <c r="P879">
        <v>9.3000000000000007</v>
      </c>
      <c r="Q879">
        <v>3</v>
      </c>
      <c r="R879">
        <v>2.5099999999999998</v>
      </c>
      <c r="S879">
        <v>4</v>
      </c>
      <c r="T879" t="s">
        <v>22</v>
      </c>
    </row>
    <row r="880" spans="1:20" x14ac:dyDescent="0.2">
      <c r="A880" t="s">
        <v>33</v>
      </c>
      <c r="B880">
        <v>158</v>
      </c>
      <c r="C880" t="s">
        <v>28</v>
      </c>
      <c r="D880" t="s">
        <v>22</v>
      </c>
      <c r="E880" t="s">
        <v>22</v>
      </c>
      <c r="F880">
        <v>0</v>
      </c>
      <c r="G880">
        <v>220.9</v>
      </c>
      <c r="H880">
        <v>129</v>
      </c>
      <c r="I880">
        <v>37.549999999999997</v>
      </c>
      <c r="J880">
        <v>242.2</v>
      </c>
      <c r="K880">
        <v>108</v>
      </c>
      <c r="L880">
        <v>20.59</v>
      </c>
      <c r="M880">
        <v>233.3</v>
      </c>
      <c r="N880">
        <v>75</v>
      </c>
      <c r="O880">
        <v>10.5</v>
      </c>
      <c r="P880">
        <v>6.4</v>
      </c>
      <c r="Q880">
        <v>5</v>
      </c>
      <c r="R880">
        <v>1.73</v>
      </c>
      <c r="S880">
        <v>0</v>
      </c>
      <c r="T880" t="s">
        <v>22</v>
      </c>
    </row>
    <row r="881" spans="1:20" x14ac:dyDescent="0.2">
      <c r="A881" t="s">
        <v>62</v>
      </c>
      <c r="B881">
        <v>102</v>
      </c>
      <c r="C881" t="s">
        <v>21</v>
      </c>
      <c r="D881" t="s">
        <v>22</v>
      </c>
      <c r="E881" t="s">
        <v>22</v>
      </c>
      <c r="F881">
        <v>0</v>
      </c>
      <c r="G881">
        <v>144.4</v>
      </c>
      <c r="H881">
        <v>87</v>
      </c>
      <c r="I881">
        <v>24.55</v>
      </c>
      <c r="J881">
        <v>266.5</v>
      </c>
      <c r="K881">
        <v>128</v>
      </c>
      <c r="L881">
        <v>22.65</v>
      </c>
      <c r="M881">
        <v>217.6</v>
      </c>
      <c r="N881">
        <v>59</v>
      </c>
      <c r="O881">
        <v>9.7899999999999991</v>
      </c>
      <c r="P881">
        <v>7.1</v>
      </c>
      <c r="Q881">
        <v>7</v>
      </c>
      <c r="R881">
        <v>1.92</v>
      </c>
      <c r="S881">
        <v>0</v>
      </c>
      <c r="T881" t="s">
        <v>22</v>
      </c>
    </row>
    <row r="882" spans="1:20" x14ac:dyDescent="0.2">
      <c r="A882" t="s">
        <v>55</v>
      </c>
      <c r="B882">
        <v>85</v>
      </c>
      <c r="C882" t="s">
        <v>28</v>
      </c>
      <c r="D882" t="s">
        <v>22</v>
      </c>
      <c r="E882" t="s">
        <v>22</v>
      </c>
      <c r="F882">
        <v>0</v>
      </c>
      <c r="G882">
        <v>212.3</v>
      </c>
      <c r="H882">
        <v>107</v>
      </c>
      <c r="I882">
        <v>36.090000000000003</v>
      </c>
      <c r="J882">
        <v>228.4</v>
      </c>
      <c r="K882">
        <v>103</v>
      </c>
      <c r="L882">
        <v>19.41</v>
      </c>
      <c r="M882">
        <v>163.30000000000001</v>
      </c>
      <c r="N882">
        <v>116</v>
      </c>
      <c r="O882">
        <v>7.35</v>
      </c>
      <c r="P882">
        <v>7.7</v>
      </c>
      <c r="Q882">
        <v>3</v>
      </c>
      <c r="R882">
        <v>2.08</v>
      </c>
      <c r="S882">
        <v>0</v>
      </c>
      <c r="T882" t="s">
        <v>22</v>
      </c>
    </row>
    <row r="883" spans="1:20" x14ac:dyDescent="0.2">
      <c r="A883" t="s">
        <v>26</v>
      </c>
      <c r="B883">
        <v>79</v>
      </c>
      <c r="C883" t="s">
        <v>28</v>
      </c>
      <c r="D883" t="s">
        <v>22</v>
      </c>
      <c r="E883" t="s">
        <v>22</v>
      </c>
      <c r="F883">
        <v>0</v>
      </c>
      <c r="G883">
        <v>147</v>
      </c>
      <c r="H883">
        <v>72</v>
      </c>
      <c r="I883">
        <v>24.99</v>
      </c>
      <c r="J883">
        <v>165.7</v>
      </c>
      <c r="K883">
        <v>102</v>
      </c>
      <c r="L883">
        <v>14.08</v>
      </c>
      <c r="M883">
        <v>243.2</v>
      </c>
      <c r="N883">
        <v>107</v>
      </c>
      <c r="O883">
        <v>10.94</v>
      </c>
      <c r="P883">
        <v>8.4</v>
      </c>
      <c r="Q883">
        <v>9</v>
      </c>
      <c r="R883">
        <v>2.27</v>
      </c>
      <c r="S883">
        <v>1</v>
      </c>
      <c r="T883" t="s">
        <v>22</v>
      </c>
    </row>
    <row r="884" spans="1:20" x14ac:dyDescent="0.2">
      <c r="A884" t="s">
        <v>60</v>
      </c>
      <c r="B884">
        <v>139</v>
      </c>
      <c r="C884" t="s">
        <v>28</v>
      </c>
      <c r="D884" t="s">
        <v>22</v>
      </c>
      <c r="E884" t="s">
        <v>23</v>
      </c>
      <c r="F884">
        <v>25</v>
      </c>
      <c r="G884">
        <v>96.2</v>
      </c>
      <c r="H884">
        <v>112</v>
      </c>
      <c r="I884">
        <v>16.350000000000001</v>
      </c>
      <c r="J884">
        <v>178.9</v>
      </c>
      <c r="K884">
        <v>70</v>
      </c>
      <c r="L884">
        <v>15.21</v>
      </c>
      <c r="M884">
        <v>182.1</v>
      </c>
      <c r="N884">
        <v>84</v>
      </c>
      <c r="O884">
        <v>8.19</v>
      </c>
      <c r="P884">
        <v>12.9</v>
      </c>
      <c r="Q884">
        <v>10</v>
      </c>
      <c r="R884">
        <v>3.48</v>
      </c>
      <c r="S884">
        <v>2</v>
      </c>
      <c r="T884" t="s">
        <v>22</v>
      </c>
    </row>
    <row r="885" spans="1:20" x14ac:dyDescent="0.2">
      <c r="A885" t="s">
        <v>58</v>
      </c>
      <c r="B885">
        <v>103</v>
      </c>
      <c r="C885" t="s">
        <v>21</v>
      </c>
      <c r="D885" t="s">
        <v>22</v>
      </c>
      <c r="E885" t="s">
        <v>22</v>
      </c>
      <c r="F885">
        <v>0</v>
      </c>
      <c r="G885">
        <v>263.39999999999998</v>
      </c>
      <c r="H885">
        <v>118</v>
      </c>
      <c r="I885">
        <v>44.78</v>
      </c>
      <c r="J885">
        <v>179.1</v>
      </c>
      <c r="K885">
        <v>69</v>
      </c>
      <c r="L885">
        <v>15.22</v>
      </c>
      <c r="M885">
        <v>214.7</v>
      </c>
      <c r="N885">
        <v>112</v>
      </c>
      <c r="O885">
        <v>9.66</v>
      </c>
      <c r="P885">
        <v>10.3</v>
      </c>
      <c r="Q885">
        <v>2</v>
      </c>
      <c r="R885">
        <v>2.78</v>
      </c>
      <c r="S885">
        <v>0</v>
      </c>
      <c r="T885" t="s">
        <v>22</v>
      </c>
    </row>
    <row r="886" spans="1:20" x14ac:dyDescent="0.2">
      <c r="A886" t="s">
        <v>46</v>
      </c>
      <c r="B886">
        <v>78</v>
      </c>
      <c r="C886" t="s">
        <v>25</v>
      </c>
      <c r="D886" t="s">
        <v>22</v>
      </c>
      <c r="E886" t="s">
        <v>22</v>
      </c>
      <c r="F886">
        <v>0</v>
      </c>
      <c r="G886">
        <v>162.30000000000001</v>
      </c>
      <c r="H886">
        <v>116</v>
      </c>
      <c r="I886">
        <v>27.59</v>
      </c>
      <c r="J886">
        <v>192.4</v>
      </c>
      <c r="K886">
        <v>86</v>
      </c>
      <c r="L886">
        <v>16.350000000000001</v>
      </c>
      <c r="M886">
        <v>240.6</v>
      </c>
      <c r="N886">
        <v>100</v>
      </c>
      <c r="O886">
        <v>10.83</v>
      </c>
      <c r="P886">
        <v>10.1</v>
      </c>
      <c r="Q886">
        <v>3</v>
      </c>
      <c r="R886">
        <v>2.73</v>
      </c>
      <c r="S886">
        <v>2</v>
      </c>
      <c r="T886" t="s">
        <v>22</v>
      </c>
    </row>
    <row r="887" spans="1:20" x14ac:dyDescent="0.2">
      <c r="A887" t="s">
        <v>47</v>
      </c>
      <c r="B887">
        <v>50</v>
      </c>
      <c r="C887" t="s">
        <v>25</v>
      </c>
      <c r="D887" t="s">
        <v>22</v>
      </c>
      <c r="E887" t="s">
        <v>22</v>
      </c>
      <c r="F887">
        <v>0</v>
      </c>
      <c r="G887">
        <v>183.6</v>
      </c>
      <c r="H887">
        <v>107</v>
      </c>
      <c r="I887">
        <v>31.21</v>
      </c>
      <c r="J887">
        <v>58.6</v>
      </c>
      <c r="K887">
        <v>118</v>
      </c>
      <c r="L887">
        <v>4.9800000000000004</v>
      </c>
      <c r="M887">
        <v>202.6</v>
      </c>
      <c r="N887">
        <v>99</v>
      </c>
      <c r="O887">
        <v>9.1199999999999992</v>
      </c>
      <c r="P887">
        <v>8.6999999999999993</v>
      </c>
      <c r="Q887">
        <v>3</v>
      </c>
      <c r="R887">
        <v>2.35</v>
      </c>
      <c r="S887">
        <v>1</v>
      </c>
      <c r="T887" t="s">
        <v>22</v>
      </c>
    </row>
    <row r="888" spans="1:20" x14ac:dyDescent="0.2">
      <c r="A888" t="s">
        <v>70</v>
      </c>
      <c r="B888">
        <v>67</v>
      </c>
      <c r="C888" t="s">
        <v>25</v>
      </c>
      <c r="D888" t="s">
        <v>22</v>
      </c>
      <c r="E888" t="s">
        <v>22</v>
      </c>
      <c r="F888">
        <v>0</v>
      </c>
      <c r="G888">
        <v>201.4</v>
      </c>
      <c r="H888">
        <v>101</v>
      </c>
      <c r="I888">
        <v>34.24</v>
      </c>
      <c r="J888">
        <v>97.6</v>
      </c>
      <c r="K888">
        <v>122</v>
      </c>
      <c r="L888">
        <v>8.3000000000000007</v>
      </c>
      <c r="M888">
        <v>202.5</v>
      </c>
      <c r="N888">
        <v>119</v>
      </c>
      <c r="O888">
        <v>9.11</v>
      </c>
      <c r="P888">
        <v>7</v>
      </c>
      <c r="Q888">
        <v>3</v>
      </c>
      <c r="R888">
        <v>1.89</v>
      </c>
      <c r="S888">
        <v>0</v>
      </c>
      <c r="T888" t="s">
        <v>22</v>
      </c>
    </row>
    <row r="889" spans="1:20" x14ac:dyDescent="0.2">
      <c r="A889" t="s">
        <v>31</v>
      </c>
      <c r="B889">
        <v>86</v>
      </c>
      <c r="C889" t="s">
        <v>21</v>
      </c>
      <c r="D889" t="s">
        <v>22</v>
      </c>
      <c r="E889" t="s">
        <v>23</v>
      </c>
      <c r="F889">
        <v>38</v>
      </c>
      <c r="G889">
        <v>123</v>
      </c>
      <c r="H889">
        <v>158</v>
      </c>
      <c r="I889">
        <v>20.91</v>
      </c>
      <c r="J889">
        <v>133.9</v>
      </c>
      <c r="K889">
        <v>119</v>
      </c>
      <c r="L889">
        <v>11.38</v>
      </c>
      <c r="M889">
        <v>138.19999999999999</v>
      </c>
      <c r="N889">
        <v>103</v>
      </c>
      <c r="O889">
        <v>6.22</v>
      </c>
      <c r="P889">
        <v>13.3</v>
      </c>
      <c r="Q889">
        <v>4</v>
      </c>
      <c r="R889">
        <v>3.59</v>
      </c>
      <c r="S889">
        <v>1</v>
      </c>
      <c r="T889" t="s">
        <v>22</v>
      </c>
    </row>
    <row r="890" spans="1:20" x14ac:dyDescent="0.2">
      <c r="A890" t="s">
        <v>61</v>
      </c>
      <c r="B890">
        <v>174</v>
      </c>
      <c r="C890" t="s">
        <v>21</v>
      </c>
      <c r="D890" t="s">
        <v>22</v>
      </c>
      <c r="E890" t="s">
        <v>22</v>
      </c>
      <c r="F890">
        <v>0</v>
      </c>
      <c r="G890">
        <v>239.2</v>
      </c>
      <c r="H890">
        <v>72</v>
      </c>
      <c r="I890">
        <v>40.659999999999997</v>
      </c>
      <c r="J890">
        <v>188.5</v>
      </c>
      <c r="K890">
        <v>124</v>
      </c>
      <c r="L890">
        <v>16.02</v>
      </c>
      <c r="M890">
        <v>105.6</v>
      </c>
      <c r="N890">
        <v>116</v>
      </c>
      <c r="O890">
        <v>4.75</v>
      </c>
      <c r="P890">
        <v>8.8000000000000007</v>
      </c>
      <c r="Q890">
        <v>3</v>
      </c>
      <c r="R890">
        <v>2.38</v>
      </c>
      <c r="S890">
        <v>1</v>
      </c>
      <c r="T890" t="s">
        <v>22</v>
      </c>
    </row>
    <row r="891" spans="1:20" x14ac:dyDescent="0.2">
      <c r="A891" t="s">
        <v>20</v>
      </c>
      <c r="B891">
        <v>124</v>
      </c>
      <c r="C891" t="s">
        <v>28</v>
      </c>
      <c r="D891" t="s">
        <v>22</v>
      </c>
      <c r="E891" t="s">
        <v>22</v>
      </c>
      <c r="F891">
        <v>0</v>
      </c>
      <c r="G891">
        <v>193</v>
      </c>
      <c r="H891">
        <v>97</v>
      </c>
      <c r="I891">
        <v>32.81</v>
      </c>
      <c r="J891">
        <v>89.8</v>
      </c>
      <c r="K891">
        <v>99</v>
      </c>
      <c r="L891">
        <v>7.63</v>
      </c>
      <c r="M891">
        <v>172.8</v>
      </c>
      <c r="N891">
        <v>104</v>
      </c>
      <c r="O891">
        <v>7.78</v>
      </c>
      <c r="P891">
        <v>15.3</v>
      </c>
      <c r="Q891">
        <v>3</v>
      </c>
      <c r="R891">
        <v>4.13</v>
      </c>
      <c r="S891">
        <v>1</v>
      </c>
      <c r="T891" t="s">
        <v>22</v>
      </c>
    </row>
    <row r="892" spans="1:20" x14ac:dyDescent="0.2">
      <c r="A892" t="s">
        <v>33</v>
      </c>
      <c r="B892">
        <v>190</v>
      </c>
      <c r="C892" t="s">
        <v>21</v>
      </c>
      <c r="D892" t="s">
        <v>22</v>
      </c>
      <c r="E892" t="s">
        <v>23</v>
      </c>
      <c r="F892">
        <v>26</v>
      </c>
      <c r="G892">
        <v>116.7</v>
      </c>
      <c r="H892">
        <v>71</v>
      </c>
      <c r="I892">
        <v>19.84</v>
      </c>
      <c r="J892">
        <v>145.9</v>
      </c>
      <c r="K892">
        <v>88</v>
      </c>
      <c r="L892">
        <v>12.4</v>
      </c>
      <c r="M892">
        <v>175.1</v>
      </c>
      <c r="N892">
        <v>103</v>
      </c>
      <c r="O892">
        <v>7.88</v>
      </c>
      <c r="P892">
        <v>9.9</v>
      </c>
      <c r="Q892">
        <v>3</v>
      </c>
      <c r="R892">
        <v>2.67</v>
      </c>
      <c r="S892">
        <v>1</v>
      </c>
      <c r="T892" t="s">
        <v>22</v>
      </c>
    </row>
    <row r="893" spans="1:20" x14ac:dyDescent="0.2">
      <c r="A893" t="s">
        <v>45</v>
      </c>
      <c r="B893">
        <v>101</v>
      </c>
      <c r="C893" t="s">
        <v>28</v>
      </c>
      <c r="D893" t="s">
        <v>22</v>
      </c>
      <c r="E893" t="s">
        <v>22</v>
      </c>
      <c r="F893">
        <v>0</v>
      </c>
      <c r="G893">
        <v>93.8</v>
      </c>
      <c r="H893">
        <v>127</v>
      </c>
      <c r="I893">
        <v>15.95</v>
      </c>
      <c r="J893">
        <v>150</v>
      </c>
      <c r="K893">
        <v>104</v>
      </c>
      <c r="L893">
        <v>12.75</v>
      </c>
      <c r="M893">
        <v>241.1</v>
      </c>
      <c r="N893">
        <v>116</v>
      </c>
      <c r="O893">
        <v>10.85</v>
      </c>
      <c r="P893">
        <v>10.7</v>
      </c>
      <c r="Q893">
        <v>2</v>
      </c>
      <c r="R893">
        <v>2.89</v>
      </c>
      <c r="S893">
        <v>1</v>
      </c>
      <c r="T893" t="s">
        <v>22</v>
      </c>
    </row>
    <row r="894" spans="1:20" x14ac:dyDescent="0.2">
      <c r="A894" t="s">
        <v>36</v>
      </c>
      <c r="B894">
        <v>68</v>
      </c>
      <c r="C894" t="s">
        <v>21</v>
      </c>
      <c r="D894" t="s">
        <v>22</v>
      </c>
      <c r="E894" t="s">
        <v>23</v>
      </c>
      <c r="F894">
        <v>29</v>
      </c>
      <c r="G894">
        <v>239.5</v>
      </c>
      <c r="H894">
        <v>82</v>
      </c>
      <c r="I894">
        <v>40.72</v>
      </c>
      <c r="J894">
        <v>203.8</v>
      </c>
      <c r="K894">
        <v>105</v>
      </c>
      <c r="L894">
        <v>17.32</v>
      </c>
      <c r="M894">
        <v>167.8</v>
      </c>
      <c r="N894">
        <v>70</v>
      </c>
      <c r="O894">
        <v>7.55</v>
      </c>
      <c r="P894">
        <v>9.9</v>
      </c>
      <c r="Q894">
        <v>6</v>
      </c>
      <c r="R894">
        <v>2.67</v>
      </c>
      <c r="S894">
        <v>0</v>
      </c>
      <c r="T894" t="s">
        <v>22</v>
      </c>
    </row>
    <row r="895" spans="1:20" x14ac:dyDescent="0.2">
      <c r="A895" t="s">
        <v>70</v>
      </c>
      <c r="B895">
        <v>117</v>
      </c>
      <c r="C895" t="s">
        <v>28</v>
      </c>
      <c r="D895" t="s">
        <v>22</v>
      </c>
      <c r="E895" t="s">
        <v>23</v>
      </c>
      <c r="F895">
        <v>25</v>
      </c>
      <c r="G895">
        <v>216</v>
      </c>
      <c r="H895">
        <v>140</v>
      </c>
      <c r="I895">
        <v>36.72</v>
      </c>
      <c r="J895">
        <v>224.1</v>
      </c>
      <c r="K895">
        <v>69</v>
      </c>
      <c r="L895">
        <v>19.05</v>
      </c>
      <c r="M895">
        <v>267.89999999999998</v>
      </c>
      <c r="N895">
        <v>112</v>
      </c>
      <c r="O895">
        <v>12.06</v>
      </c>
      <c r="P895">
        <v>11.8</v>
      </c>
      <c r="Q895">
        <v>4</v>
      </c>
      <c r="R895">
        <v>3.19</v>
      </c>
      <c r="S895">
        <v>0</v>
      </c>
      <c r="T895" t="s">
        <v>22</v>
      </c>
    </row>
    <row r="896" spans="1:20" x14ac:dyDescent="0.2">
      <c r="A896" t="s">
        <v>30</v>
      </c>
      <c r="B896">
        <v>118</v>
      </c>
      <c r="C896" t="s">
        <v>25</v>
      </c>
      <c r="D896" t="s">
        <v>22</v>
      </c>
      <c r="E896" t="s">
        <v>22</v>
      </c>
      <c r="F896">
        <v>0</v>
      </c>
      <c r="G896">
        <v>187.4</v>
      </c>
      <c r="H896">
        <v>97</v>
      </c>
      <c r="I896">
        <v>31.86</v>
      </c>
      <c r="J896">
        <v>177.8</v>
      </c>
      <c r="K896">
        <v>89</v>
      </c>
      <c r="L896">
        <v>15.11</v>
      </c>
      <c r="M896">
        <v>233.4</v>
      </c>
      <c r="N896">
        <v>97</v>
      </c>
      <c r="O896">
        <v>10.5</v>
      </c>
      <c r="P896">
        <v>12.2</v>
      </c>
      <c r="Q896">
        <v>6</v>
      </c>
      <c r="R896">
        <v>3.29</v>
      </c>
      <c r="S896">
        <v>1</v>
      </c>
      <c r="T896" t="s">
        <v>22</v>
      </c>
    </row>
    <row r="897" spans="1:20" x14ac:dyDescent="0.2">
      <c r="A897" t="s">
        <v>62</v>
      </c>
      <c r="B897">
        <v>22</v>
      </c>
      <c r="C897" t="s">
        <v>28</v>
      </c>
      <c r="D897" t="s">
        <v>22</v>
      </c>
      <c r="E897" t="s">
        <v>22</v>
      </c>
      <c r="F897">
        <v>0</v>
      </c>
      <c r="G897">
        <v>160.4</v>
      </c>
      <c r="H897">
        <v>108</v>
      </c>
      <c r="I897">
        <v>27.27</v>
      </c>
      <c r="J897">
        <v>218.1</v>
      </c>
      <c r="K897">
        <v>88</v>
      </c>
      <c r="L897">
        <v>18.54</v>
      </c>
      <c r="M897">
        <v>192.9</v>
      </c>
      <c r="N897">
        <v>115</v>
      </c>
      <c r="O897">
        <v>8.68</v>
      </c>
      <c r="P897">
        <v>12.5</v>
      </c>
      <c r="Q897">
        <v>4</v>
      </c>
      <c r="R897">
        <v>3.38</v>
      </c>
      <c r="S897">
        <v>1</v>
      </c>
      <c r="T897" t="s">
        <v>22</v>
      </c>
    </row>
    <row r="898" spans="1:20" x14ac:dyDescent="0.2">
      <c r="A898" t="s">
        <v>73</v>
      </c>
      <c r="B898">
        <v>134</v>
      </c>
      <c r="C898" t="s">
        <v>25</v>
      </c>
      <c r="D898" t="s">
        <v>22</v>
      </c>
      <c r="E898" t="s">
        <v>22</v>
      </c>
      <c r="F898">
        <v>0</v>
      </c>
      <c r="G898">
        <v>205.3</v>
      </c>
      <c r="H898">
        <v>122</v>
      </c>
      <c r="I898">
        <v>34.9</v>
      </c>
      <c r="J898">
        <v>240.5</v>
      </c>
      <c r="K898">
        <v>155</v>
      </c>
      <c r="L898">
        <v>20.440000000000001</v>
      </c>
      <c r="M898">
        <v>179.1</v>
      </c>
      <c r="N898">
        <v>107</v>
      </c>
      <c r="O898">
        <v>8.06</v>
      </c>
      <c r="P898">
        <v>5</v>
      </c>
      <c r="Q898">
        <v>9</v>
      </c>
      <c r="R898">
        <v>1.35</v>
      </c>
      <c r="S898">
        <v>1</v>
      </c>
      <c r="T898" t="s">
        <v>22</v>
      </c>
    </row>
    <row r="899" spans="1:20" x14ac:dyDescent="0.2">
      <c r="A899" t="s">
        <v>29</v>
      </c>
      <c r="B899">
        <v>164</v>
      </c>
      <c r="C899" t="s">
        <v>25</v>
      </c>
      <c r="D899" t="s">
        <v>22</v>
      </c>
      <c r="E899" t="s">
        <v>23</v>
      </c>
      <c r="F899">
        <v>25</v>
      </c>
      <c r="G899">
        <v>219.1</v>
      </c>
      <c r="H899">
        <v>88</v>
      </c>
      <c r="I899">
        <v>37.25</v>
      </c>
      <c r="J899">
        <v>151.5</v>
      </c>
      <c r="K899">
        <v>99</v>
      </c>
      <c r="L899">
        <v>12.88</v>
      </c>
      <c r="M899">
        <v>50.1</v>
      </c>
      <c r="N899">
        <v>60</v>
      </c>
      <c r="O899">
        <v>2.25</v>
      </c>
      <c r="P899">
        <v>14.3</v>
      </c>
      <c r="Q899">
        <v>6</v>
      </c>
      <c r="R899">
        <v>3.86</v>
      </c>
      <c r="S899">
        <v>1</v>
      </c>
      <c r="T899" t="s">
        <v>22</v>
      </c>
    </row>
    <row r="900" spans="1:20" x14ac:dyDescent="0.2">
      <c r="A900" t="s">
        <v>66</v>
      </c>
      <c r="B900">
        <v>177</v>
      </c>
      <c r="C900" t="s">
        <v>21</v>
      </c>
      <c r="D900" t="s">
        <v>22</v>
      </c>
      <c r="E900" t="s">
        <v>22</v>
      </c>
      <c r="F900">
        <v>0</v>
      </c>
      <c r="G900">
        <v>232.8</v>
      </c>
      <c r="H900">
        <v>106</v>
      </c>
      <c r="I900">
        <v>39.58</v>
      </c>
      <c r="J900">
        <v>175.2</v>
      </c>
      <c r="K900">
        <v>97</v>
      </c>
      <c r="L900">
        <v>14.89</v>
      </c>
      <c r="M900">
        <v>212.2</v>
      </c>
      <c r="N900">
        <v>77</v>
      </c>
      <c r="O900">
        <v>9.5500000000000007</v>
      </c>
      <c r="P900">
        <v>12.5</v>
      </c>
      <c r="Q900">
        <v>7</v>
      </c>
      <c r="R900">
        <v>3.38</v>
      </c>
      <c r="S900">
        <v>2</v>
      </c>
      <c r="T900" t="s">
        <v>22</v>
      </c>
    </row>
    <row r="901" spans="1:20" x14ac:dyDescent="0.2">
      <c r="A901" t="s">
        <v>46</v>
      </c>
      <c r="B901">
        <v>110</v>
      </c>
      <c r="C901" t="s">
        <v>25</v>
      </c>
      <c r="D901" t="s">
        <v>22</v>
      </c>
      <c r="E901" t="s">
        <v>22</v>
      </c>
      <c r="F901">
        <v>0</v>
      </c>
      <c r="G901">
        <v>162</v>
      </c>
      <c r="H901">
        <v>81</v>
      </c>
      <c r="I901">
        <v>27.54</v>
      </c>
      <c r="J901">
        <v>247.5</v>
      </c>
      <c r="K901">
        <v>89</v>
      </c>
      <c r="L901">
        <v>21.04</v>
      </c>
      <c r="M901">
        <v>155.5</v>
      </c>
      <c r="N901">
        <v>99</v>
      </c>
      <c r="O901">
        <v>7</v>
      </c>
      <c r="P901">
        <v>8.9</v>
      </c>
      <c r="Q901">
        <v>8</v>
      </c>
      <c r="R901">
        <v>2.4</v>
      </c>
      <c r="S901">
        <v>0</v>
      </c>
      <c r="T901" t="s">
        <v>22</v>
      </c>
    </row>
    <row r="902" spans="1:20" x14ac:dyDescent="0.2">
      <c r="A902" t="s">
        <v>44</v>
      </c>
      <c r="B902">
        <v>53</v>
      </c>
      <c r="C902" t="s">
        <v>21</v>
      </c>
      <c r="D902" t="s">
        <v>22</v>
      </c>
      <c r="E902" t="s">
        <v>23</v>
      </c>
      <c r="F902">
        <v>27</v>
      </c>
      <c r="G902">
        <v>25.9</v>
      </c>
      <c r="H902">
        <v>119</v>
      </c>
      <c r="I902">
        <v>4.4000000000000004</v>
      </c>
      <c r="J902">
        <v>206.5</v>
      </c>
      <c r="K902">
        <v>96</v>
      </c>
      <c r="L902">
        <v>17.55</v>
      </c>
      <c r="M902">
        <v>228.1</v>
      </c>
      <c r="N902">
        <v>64</v>
      </c>
      <c r="O902">
        <v>10.26</v>
      </c>
      <c r="P902">
        <v>6.5</v>
      </c>
      <c r="Q902">
        <v>7</v>
      </c>
      <c r="R902">
        <v>1.76</v>
      </c>
      <c r="S902">
        <v>1</v>
      </c>
      <c r="T902" t="s">
        <v>22</v>
      </c>
    </row>
    <row r="903" spans="1:20" x14ac:dyDescent="0.2">
      <c r="A903" t="s">
        <v>66</v>
      </c>
      <c r="B903">
        <v>80</v>
      </c>
      <c r="C903" t="s">
        <v>25</v>
      </c>
      <c r="D903" t="s">
        <v>22</v>
      </c>
      <c r="E903" t="s">
        <v>22</v>
      </c>
      <c r="F903">
        <v>0</v>
      </c>
      <c r="G903">
        <v>322.3</v>
      </c>
      <c r="H903">
        <v>113</v>
      </c>
      <c r="I903">
        <v>54.79</v>
      </c>
      <c r="J903">
        <v>222</v>
      </c>
      <c r="K903">
        <v>95</v>
      </c>
      <c r="L903">
        <v>18.87</v>
      </c>
      <c r="M903">
        <v>162.80000000000001</v>
      </c>
      <c r="N903">
        <v>123</v>
      </c>
      <c r="O903">
        <v>7.33</v>
      </c>
      <c r="P903">
        <v>6.7</v>
      </c>
      <c r="Q903">
        <v>8</v>
      </c>
      <c r="R903">
        <v>1.81</v>
      </c>
      <c r="S903">
        <v>0</v>
      </c>
      <c r="T903" t="s">
        <v>23</v>
      </c>
    </row>
    <row r="904" spans="1:20" x14ac:dyDescent="0.2">
      <c r="A904" t="s">
        <v>60</v>
      </c>
      <c r="B904">
        <v>158</v>
      </c>
      <c r="C904" t="s">
        <v>25</v>
      </c>
      <c r="D904" t="s">
        <v>22</v>
      </c>
      <c r="E904" t="s">
        <v>22</v>
      </c>
      <c r="F904">
        <v>0</v>
      </c>
      <c r="G904">
        <v>209.9</v>
      </c>
      <c r="H904">
        <v>112</v>
      </c>
      <c r="I904">
        <v>35.68</v>
      </c>
      <c r="J904">
        <v>221.3</v>
      </c>
      <c r="K904">
        <v>82</v>
      </c>
      <c r="L904">
        <v>18.809999999999999</v>
      </c>
      <c r="M904">
        <v>210</v>
      </c>
      <c r="N904">
        <v>93</v>
      </c>
      <c r="O904">
        <v>9.4499999999999993</v>
      </c>
      <c r="P904">
        <v>8.1999999999999993</v>
      </c>
      <c r="Q904">
        <v>3</v>
      </c>
      <c r="R904">
        <v>2.21</v>
      </c>
      <c r="S904">
        <v>1</v>
      </c>
      <c r="T904" t="s">
        <v>22</v>
      </c>
    </row>
    <row r="905" spans="1:20" x14ac:dyDescent="0.2">
      <c r="A905" t="s">
        <v>20</v>
      </c>
      <c r="B905">
        <v>114</v>
      </c>
      <c r="C905" t="s">
        <v>21</v>
      </c>
      <c r="D905" t="s">
        <v>22</v>
      </c>
      <c r="E905" t="s">
        <v>22</v>
      </c>
      <c r="F905">
        <v>0</v>
      </c>
      <c r="G905">
        <v>191.5</v>
      </c>
      <c r="H905">
        <v>88</v>
      </c>
      <c r="I905">
        <v>32.56</v>
      </c>
      <c r="J905">
        <v>175.2</v>
      </c>
      <c r="K905">
        <v>78</v>
      </c>
      <c r="L905">
        <v>14.89</v>
      </c>
      <c r="M905">
        <v>220.3</v>
      </c>
      <c r="N905">
        <v>118</v>
      </c>
      <c r="O905">
        <v>9.91</v>
      </c>
      <c r="P905">
        <v>0</v>
      </c>
      <c r="Q905">
        <v>0</v>
      </c>
      <c r="R905">
        <v>0</v>
      </c>
      <c r="S905">
        <v>0</v>
      </c>
      <c r="T905" t="s">
        <v>22</v>
      </c>
    </row>
    <row r="906" spans="1:20" x14ac:dyDescent="0.2">
      <c r="A906" t="s">
        <v>58</v>
      </c>
      <c r="B906">
        <v>64</v>
      </c>
      <c r="C906" t="s">
        <v>25</v>
      </c>
      <c r="D906" t="s">
        <v>22</v>
      </c>
      <c r="E906" t="s">
        <v>23</v>
      </c>
      <c r="F906">
        <v>19</v>
      </c>
      <c r="G906">
        <v>291.10000000000002</v>
      </c>
      <c r="H906">
        <v>150</v>
      </c>
      <c r="I906">
        <v>49.49</v>
      </c>
      <c r="J906">
        <v>226.7</v>
      </c>
      <c r="K906">
        <v>123</v>
      </c>
      <c r="L906">
        <v>19.27</v>
      </c>
      <c r="M906">
        <v>219.1</v>
      </c>
      <c r="N906">
        <v>67</v>
      </c>
      <c r="O906">
        <v>9.86</v>
      </c>
      <c r="P906">
        <v>7.5</v>
      </c>
      <c r="Q906">
        <v>2</v>
      </c>
      <c r="R906">
        <v>2.0299999999999998</v>
      </c>
      <c r="S906">
        <v>1</v>
      </c>
      <c r="T906" t="s">
        <v>22</v>
      </c>
    </row>
    <row r="907" spans="1:20" x14ac:dyDescent="0.2">
      <c r="A907" t="s">
        <v>57</v>
      </c>
      <c r="B907">
        <v>88</v>
      </c>
      <c r="C907" t="s">
        <v>21</v>
      </c>
      <c r="D907" t="s">
        <v>22</v>
      </c>
      <c r="E907" t="s">
        <v>22</v>
      </c>
      <c r="F907">
        <v>0</v>
      </c>
      <c r="G907">
        <v>215.6</v>
      </c>
      <c r="H907">
        <v>115</v>
      </c>
      <c r="I907">
        <v>36.65</v>
      </c>
      <c r="J907">
        <v>216.2</v>
      </c>
      <c r="K907">
        <v>85</v>
      </c>
      <c r="L907">
        <v>18.38</v>
      </c>
      <c r="M907">
        <v>171.3</v>
      </c>
      <c r="N907">
        <v>65</v>
      </c>
      <c r="O907">
        <v>7.71</v>
      </c>
      <c r="P907">
        <v>11.8</v>
      </c>
      <c r="Q907">
        <v>1</v>
      </c>
      <c r="R907">
        <v>3.19</v>
      </c>
      <c r="S907">
        <v>3</v>
      </c>
      <c r="T907" t="s">
        <v>22</v>
      </c>
    </row>
    <row r="908" spans="1:20" x14ac:dyDescent="0.2">
      <c r="A908" t="s">
        <v>55</v>
      </c>
      <c r="B908">
        <v>82</v>
      </c>
      <c r="C908" t="s">
        <v>28</v>
      </c>
      <c r="D908" t="s">
        <v>23</v>
      </c>
      <c r="E908" t="s">
        <v>22</v>
      </c>
      <c r="F908">
        <v>0</v>
      </c>
      <c r="G908">
        <v>208.8</v>
      </c>
      <c r="H908">
        <v>101</v>
      </c>
      <c r="I908">
        <v>35.5</v>
      </c>
      <c r="J908">
        <v>213.7</v>
      </c>
      <c r="K908">
        <v>87</v>
      </c>
      <c r="L908">
        <v>18.16</v>
      </c>
      <c r="M908">
        <v>175.1</v>
      </c>
      <c r="N908">
        <v>86</v>
      </c>
      <c r="O908">
        <v>7.88</v>
      </c>
      <c r="P908">
        <v>12.4</v>
      </c>
      <c r="Q908">
        <v>6</v>
      </c>
      <c r="R908">
        <v>3.35</v>
      </c>
      <c r="S908">
        <v>3</v>
      </c>
      <c r="T908" t="s">
        <v>22</v>
      </c>
    </row>
    <row r="909" spans="1:20" x14ac:dyDescent="0.2">
      <c r="A909" t="s">
        <v>65</v>
      </c>
      <c r="B909">
        <v>111</v>
      </c>
      <c r="C909" t="s">
        <v>21</v>
      </c>
      <c r="D909" t="s">
        <v>22</v>
      </c>
      <c r="E909" t="s">
        <v>22</v>
      </c>
      <c r="F909">
        <v>0</v>
      </c>
      <c r="G909">
        <v>255.9</v>
      </c>
      <c r="H909">
        <v>97</v>
      </c>
      <c r="I909">
        <v>43.5</v>
      </c>
      <c r="J909">
        <v>204.1</v>
      </c>
      <c r="K909">
        <v>129</v>
      </c>
      <c r="L909">
        <v>17.350000000000001</v>
      </c>
      <c r="M909">
        <v>171.3</v>
      </c>
      <c r="N909">
        <v>84</v>
      </c>
      <c r="O909">
        <v>7.71</v>
      </c>
      <c r="P909">
        <v>12.3</v>
      </c>
      <c r="Q909">
        <v>5</v>
      </c>
      <c r="R909">
        <v>3.32</v>
      </c>
      <c r="S909">
        <v>3</v>
      </c>
      <c r="T909" t="s">
        <v>22</v>
      </c>
    </row>
    <row r="910" spans="1:20" x14ac:dyDescent="0.2">
      <c r="A910" t="s">
        <v>35</v>
      </c>
      <c r="B910">
        <v>60</v>
      </c>
      <c r="C910" t="s">
        <v>25</v>
      </c>
      <c r="D910" t="s">
        <v>22</v>
      </c>
      <c r="E910" t="s">
        <v>22</v>
      </c>
      <c r="F910">
        <v>0</v>
      </c>
      <c r="G910">
        <v>252.7</v>
      </c>
      <c r="H910">
        <v>97</v>
      </c>
      <c r="I910">
        <v>42.96</v>
      </c>
      <c r="J910">
        <v>221.1</v>
      </c>
      <c r="K910">
        <v>121</v>
      </c>
      <c r="L910">
        <v>18.79</v>
      </c>
      <c r="M910">
        <v>109.9</v>
      </c>
      <c r="N910">
        <v>100</v>
      </c>
      <c r="O910">
        <v>4.95</v>
      </c>
      <c r="P910">
        <v>12.4</v>
      </c>
      <c r="Q910">
        <v>4</v>
      </c>
      <c r="R910">
        <v>3.35</v>
      </c>
      <c r="S910">
        <v>2</v>
      </c>
      <c r="T910" t="s">
        <v>22</v>
      </c>
    </row>
    <row r="911" spans="1:20" x14ac:dyDescent="0.2">
      <c r="A911" t="s">
        <v>24</v>
      </c>
      <c r="B911">
        <v>113</v>
      </c>
      <c r="C911" t="s">
        <v>25</v>
      </c>
      <c r="D911" t="s">
        <v>22</v>
      </c>
      <c r="E911" t="s">
        <v>22</v>
      </c>
      <c r="F911">
        <v>0</v>
      </c>
      <c r="G911">
        <v>132.1</v>
      </c>
      <c r="H911">
        <v>72</v>
      </c>
      <c r="I911">
        <v>22.46</v>
      </c>
      <c r="J911">
        <v>247.5</v>
      </c>
      <c r="K911">
        <v>107</v>
      </c>
      <c r="L911">
        <v>21.04</v>
      </c>
      <c r="M911">
        <v>246.2</v>
      </c>
      <c r="N911">
        <v>123</v>
      </c>
      <c r="O911">
        <v>11.08</v>
      </c>
      <c r="P911">
        <v>6.9</v>
      </c>
      <c r="Q911">
        <v>6</v>
      </c>
      <c r="R911">
        <v>1.86</v>
      </c>
      <c r="S911">
        <v>3</v>
      </c>
      <c r="T911" t="s">
        <v>22</v>
      </c>
    </row>
    <row r="912" spans="1:20" x14ac:dyDescent="0.2">
      <c r="A912" t="s">
        <v>40</v>
      </c>
      <c r="B912">
        <v>109</v>
      </c>
      <c r="C912" t="s">
        <v>25</v>
      </c>
      <c r="D912" t="s">
        <v>22</v>
      </c>
      <c r="E912" t="s">
        <v>22</v>
      </c>
      <c r="F912">
        <v>0</v>
      </c>
      <c r="G912">
        <v>217</v>
      </c>
      <c r="H912">
        <v>115</v>
      </c>
      <c r="I912">
        <v>36.89</v>
      </c>
      <c r="J912">
        <v>207</v>
      </c>
      <c r="K912">
        <v>142</v>
      </c>
      <c r="L912">
        <v>17.600000000000001</v>
      </c>
      <c r="M912">
        <v>268</v>
      </c>
      <c r="N912">
        <v>106</v>
      </c>
      <c r="O912">
        <v>12.06</v>
      </c>
      <c r="P912">
        <v>8.1999999999999993</v>
      </c>
      <c r="Q912">
        <v>4</v>
      </c>
      <c r="R912">
        <v>2.21</v>
      </c>
      <c r="S912">
        <v>1</v>
      </c>
      <c r="T912" t="s">
        <v>22</v>
      </c>
    </row>
    <row r="913" spans="1:20" x14ac:dyDescent="0.2">
      <c r="A913" t="s">
        <v>32</v>
      </c>
      <c r="B913">
        <v>105</v>
      </c>
      <c r="C913" t="s">
        <v>28</v>
      </c>
      <c r="D913" t="s">
        <v>22</v>
      </c>
      <c r="E913" t="s">
        <v>23</v>
      </c>
      <c r="F913">
        <v>42</v>
      </c>
      <c r="G913">
        <v>101.9</v>
      </c>
      <c r="H913">
        <v>79</v>
      </c>
      <c r="I913">
        <v>17.32</v>
      </c>
      <c r="J913">
        <v>223.1</v>
      </c>
      <c r="K913">
        <v>97</v>
      </c>
      <c r="L913">
        <v>18.96</v>
      </c>
      <c r="M913">
        <v>241.6</v>
      </c>
      <c r="N913">
        <v>77</v>
      </c>
      <c r="O913">
        <v>10.87</v>
      </c>
      <c r="P913">
        <v>12.9</v>
      </c>
      <c r="Q913">
        <v>2</v>
      </c>
      <c r="R913">
        <v>3.48</v>
      </c>
      <c r="S913">
        <v>0</v>
      </c>
      <c r="T913" t="s">
        <v>22</v>
      </c>
    </row>
    <row r="914" spans="1:20" x14ac:dyDescent="0.2">
      <c r="A914" t="s">
        <v>54</v>
      </c>
      <c r="B914">
        <v>85</v>
      </c>
      <c r="C914" t="s">
        <v>28</v>
      </c>
      <c r="D914" t="s">
        <v>22</v>
      </c>
      <c r="E914" t="s">
        <v>22</v>
      </c>
      <c r="F914">
        <v>0</v>
      </c>
      <c r="G914">
        <v>211.5</v>
      </c>
      <c r="H914">
        <v>100</v>
      </c>
      <c r="I914">
        <v>35.96</v>
      </c>
      <c r="J914">
        <v>184.6</v>
      </c>
      <c r="K914">
        <v>88</v>
      </c>
      <c r="L914">
        <v>15.69</v>
      </c>
      <c r="M914">
        <v>164.3</v>
      </c>
      <c r="N914">
        <v>131</v>
      </c>
      <c r="O914">
        <v>7.39</v>
      </c>
      <c r="P914">
        <v>13.3</v>
      </c>
      <c r="Q914">
        <v>4</v>
      </c>
      <c r="R914">
        <v>3.59</v>
      </c>
      <c r="S914">
        <v>2</v>
      </c>
      <c r="T914" t="s">
        <v>22</v>
      </c>
    </row>
    <row r="915" spans="1:20" x14ac:dyDescent="0.2">
      <c r="A915" t="s">
        <v>66</v>
      </c>
      <c r="B915">
        <v>59</v>
      </c>
      <c r="C915" t="s">
        <v>28</v>
      </c>
      <c r="D915" t="s">
        <v>22</v>
      </c>
      <c r="E915" t="s">
        <v>22</v>
      </c>
      <c r="F915">
        <v>0</v>
      </c>
      <c r="G915">
        <v>166.3</v>
      </c>
      <c r="H915">
        <v>95</v>
      </c>
      <c r="I915">
        <v>28.27</v>
      </c>
      <c r="J915">
        <v>239.3</v>
      </c>
      <c r="K915">
        <v>87</v>
      </c>
      <c r="L915">
        <v>20.34</v>
      </c>
      <c r="M915">
        <v>123.2</v>
      </c>
      <c r="N915">
        <v>108</v>
      </c>
      <c r="O915">
        <v>5.54</v>
      </c>
      <c r="P915">
        <v>10</v>
      </c>
      <c r="Q915">
        <v>3</v>
      </c>
      <c r="R915">
        <v>2.7</v>
      </c>
      <c r="S915">
        <v>2</v>
      </c>
      <c r="T915" t="s">
        <v>22</v>
      </c>
    </row>
    <row r="916" spans="1:20" x14ac:dyDescent="0.2">
      <c r="A916" t="s">
        <v>57</v>
      </c>
      <c r="B916">
        <v>148</v>
      </c>
      <c r="C916" t="s">
        <v>25</v>
      </c>
      <c r="D916" t="s">
        <v>22</v>
      </c>
      <c r="E916" t="s">
        <v>22</v>
      </c>
      <c r="F916">
        <v>0</v>
      </c>
      <c r="G916">
        <v>185.2</v>
      </c>
      <c r="H916">
        <v>87</v>
      </c>
      <c r="I916">
        <v>31.48</v>
      </c>
      <c r="J916">
        <v>170.4</v>
      </c>
      <c r="K916">
        <v>96</v>
      </c>
      <c r="L916">
        <v>14.48</v>
      </c>
      <c r="M916">
        <v>165.1</v>
      </c>
      <c r="N916">
        <v>104</v>
      </c>
      <c r="O916">
        <v>7.43</v>
      </c>
      <c r="P916">
        <v>9.5</v>
      </c>
      <c r="Q916">
        <v>13</v>
      </c>
      <c r="R916">
        <v>2.57</v>
      </c>
      <c r="S916">
        <v>1</v>
      </c>
      <c r="T916" t="s">
        <v>22</v>
      </c>
    </row>
    <row r="917" spans="1:20" x14ac:dyDescent="0.2">
      <c r="A917" t="s">
        <v>47</v>
      </c>
      <c r="B917">
        <v>115</v>
      </c>
      <c r="C917" t="s">
        <v>21</v>
      </c>
      <c r="D917" t="s">
        <v>22</v>
      </c>
      <c r="E917" t="s">
        <v>22</v>
      </c>
      <c r="F917">
        <v>0</v>
      </c>
      <c r="G917">
        <v>245.2</v>
      </c>
      <c r="H917">
        <v>105</v>
      </c>
      <c r="I917">
        <v>41.68</v>
      </c>
      <c r="J917">
        <v>159</v>
      </c>
      <c r="K917">
        <v>109</v>
      </c>
      <c r="L917">
        <v>13.52</v>
      </c>
      <c r="M917">
        <v>229.9</v>
      </c>
      <c r="N917">
        <v>74</v>
      </c>
      <c r="O917">
        <v>10.35</v>
      </c>
      <c r="P917">
        <v>7.2</v>
      </c>
      <c r="Q917">
        <v>8</v>
      </c>
      <c r="R917">
        <v>1.94</v>
      </c>
      <c r="S917">
        <v>0</v>
      </c>
      <c r="T917" t="s">
        <v>22</v>
      </c>
    </row>
    <row r="918" spans="1:20" x14ac:dyDescent="0.2">
      <c r="A918" t="s">
        <v>37</v>
      </c>
      <c r="B918">
        <v>106</v>
      </c>
      <c r="C918" t="s">
        <v>28</v>
      </c>
      <c r="D918" t="s">
        <v>22</v>
      </c>
      <c r="E918" t="s">
        <v>22</v>
      </c>
      <c r="F918">
        <v>0</v>
      </c>
      <c r="G918">
        <v>274.39999999999998</v>
      </c>
      <c r="H918">
        <v>120</v>
      </c>
      <c r="I918">
        <v>46.65</v>
      </c>
      <c r="J918">
        <v>198.6</v>
      </c>
      <c r="K918">
        <v>82</v>
      </c>
      <c r="L918">
        <v>16.88</v>
      </c>
      <c r="M918">
        <v>160.80000000000001</v>
      </c>
      <c r="N918">
        <v>62</v>
      </c>
      <c r="O918">
        <v>7.24</v>
      </c>
      <c r="P918">
        <v>6</v>
      </c>
      <c r="Q918">
        <v>3</v>
      </c>
      <c r="R918">
        <v>1.62</v>
      </c>
      <c r="S918">
        <v>1</v>
      </c>
      <c r="T918" t="s">
        <v>22</v>
      </c>
    </row>
    <row r="919" spans="1:20" x14ac:dyDescent="0.2">
      <c r="A919" t="s">
        <v>33</v>
      </c>
      <c r="B919">
        <v>93</v>
      </c>
      <c r="C919" t="s">
        <v>21</v>
      </c>
      <c r="D919" t="s">
        <v>22</v>
      </c>
      <c r="E919" t="s">
        <v>22</v>
      </c>
      <c r="F919">
        <v>0</v>
      </c>
      <c r="G919">
        <v>98.4</v>
      </c>
      <c r="H919">
        <v>78</v>
      </c>
      <c r="I919">
        <v>16.73</v>
      </c>
      <c r="J919">
        <v>249.6</v>
      </c>
      <c r="K919">
        <v>129</v>
      </c>
      <c r="L919">
        <v>21.22</v>
      </c>
      <c r="M919">
        <v>248.2</v>
      </c>
      <c r="N919">
        <v>114</v>
      </c>
      <c r="O919">
        <v>11.17</v>
      </c>
      <c r="P919">
        <v>14.2</v>
      </c>
      <c r="Q919">
        <v>4</v>
      </c>
      <c r="R919">
        <v>3.83</v>
      </c>
      <c r="S919">
        <v>1</v>
      </c>
      <c r="T919" t="s">
        <v>22</v>
      </c>
    </row>
    <row r="920" spans="1:20" x14ac:dyDescent="0.2">
      <c r="A920" t="s">
        <v>65</v>
      </c>
      <c r="B920">
        <v>57</v>
      </c>
      <c r="C920" t="s">
        <v>21</v>
      </c>
      <c r="D920" t="s">
        <v>22</v>
      </c>
      <c r="E920" t="s">
        <v>23</v>
      </c>
      <c r="F920">
        <v>29</v>
      </c>
      <c r="G920">
        <v>279.89999999999998</v>
      </c>
      <c r="H920">
        <v>121</v>
      </c>
      <c r="I920">
        <v>47.58</v>
      </c>
      <c r="J920">
        <v>223.1</v>
      </c>
      <c r="K920">
        <v>109</v>
      </c>
      <c r="L920">
        <v>18.96</v>
      </c>
      <c r="M920">
        <v>251.7</v>
      </c>
      <c r="N920">
        <v>94</v>
      </c>
      <c r="O920">
        <v>11.33</v>
      </c>
      <c r="P920">
        <v>13</v>
      </c>
      <c r="Q920">
        <v>2</v>
      </c>
      <c r="R920">
        <v>3.51</v>
      </c>
      <c r="S920">
        <v>1</v>
      </c>
      <c r="T920" t="s">
        <v>22</v>
      </c>
    </row>
    <row r="921" spans="1:20" x14ac:dyDescent="0.2">
      <c r="A921" t="s">
        <v>75</v>
      </c>
      <c r="B921">
        <v>98</v>
      </c>
      <c r="C921" t="s">
        <v>28</v>
      </c>
      <c r="D921" t="s">
        <v>22</v>
      </c>
      <c r="E921" t="s">
        <v>22</v>
      </c>
      <c r="F921">
        <v>0</v>
      </c>
      <c r="G921">
        <v>187.2</v>
      </c>
      <c r="H921">
        <v>127</v>
      </c>
      <c r="I921">
        <v>31.82</v>
      </c>
      <c r="J921">
        <v>195.6</v>
      </c>
      <c r="K921">
        <v>88</v>
      </c>
      <c r="L921">
        <v>16.63</v>
      </c>
      <c r="M921">
        <v>181.8</v>
      </c>
      <c r="N921">
        <v>129</v>
      </c>
      <c r="O921">
        <v>8.18</v>
      </c>
      <c r="P921">
        <v>5.0999999999999996</v>
      </c>
      <c r="Q921">
        <v>4</v>
      </c>
      <c r="R921">
        <v>1.38</v>
      </c>
      <c r="S921">
        <v>1</v>
      </c>
      <c r="T921" t="s">
        <v>22</v>
      </c>
    </row>
    <row r="922" spans="1:20" x14ac:dyDescent="0.2">
      <c r="A922" t="s">
        <v>45</v>
      </c>
      <c r="B922">
        <v>157</v>
      </c>
      <c r="C922" t="s">
        <v>21</v>
      </c>
      <c r="D922" t="s">
        <v>22</v>
      </c>
      <c r="E922" t="s">
        <v>22</v>
      </c>
      <c r="F922">
        <v>0</v>
      </c>
      <c r="G922">
        <v>276.2</v>
      </c>
      <c r="H922">
        <v>95</v>
      </c>
      <c r="I922">
        <v>46.95</v>
      </c>
      <c r="J922">
        <v>165.8</v>
      </c>
      <c r="K922">
        <v>119</v>
      </c>
      <c r="L922">
        <v>14.09</v>
      </c>
      <c r="M922">
        <v>151.6</v>
      </c>
      <c r="N922">
        <v>79</v>
      </c>
      <c r="O922">
        <v>6.82</v>
      </c>
      <c r="P922">
        <v>2.2000000000000002</v>
      </c>
      <c r="Q922">
        <v>4</v>
      </c>
      <c r="R922">
        <v>0.59</v>
      </c>
      <c r="S922">
        <v>3</v>
      </c>
      <c r="T922" t="s">
        <v>22</v>
      </c>
    </row>
    <row r="923" spans="1:20" x14ac:dyDescent="0.2">
      <c r="A923" t="s">
        <v>51</v>
      </c>
      <c r="B923">
        <v>116</v>
      </c>
      <c r="C923" t="s">
        <v>21</v>
      </c>
      <c r="D923" t="s">
        <v>22</v>
      </c>
      <c r="E923" t="s">
        <v>23</v>
      </c>
      <c r="F923">
        <v>35</v>
      </c>
      <c r="G923">
        <v>200.4</v>
      </c>
      <c r="H923">
        <v>104</v>
      </c>
      <c r="I923">
        <v>34.07</v>
      </c>
      <c r="J923">
        <v>272.8</v>
      </c>
      <c r="K923">
        <v>89</v>
      </c>
      <c r="L923">
        <v>23.19</v>
      </c>
      <c r="M923">
        <v>214.5</v>
      </c>
      <c r="N923">
        <v>100</v>
      </c>
      <c r="O923">
        <v>9.65</v>
      </c>
      <c r="P923">
        <v>8.3000000000000007</v>
      </c>
      <c r="Q923">
        <v>4</v>
      </c>
      <c r="R923">
        <v>2.2400000000000002</v>
      </c>
      <c r="S923">
        <v>1</v>
      </c>
      <c r="T923" t="s">
        <v>22</v>
      </c>
    </row>
    <row r="924" spans="1:20" x14ac:dyDescent="0.2">
      <c r="A924" t="s">
        <v>31</v>
      </c>
      <c r="B924">
        <v>30</v>
      </c>
      <c r="C924" t="s">
        <v>28</v>
      </c>
      <c r="D924" t="s">
        <v>22</v>
      </c>
      <c r="E924" t="s">
        <v>22</v>
      </c>
      <c r="F924">
        <v>0</v>
      </c>
      <c r="G924">
        <v>162.30000000000001</v>
      </c>
      <c r="H924">
        <v>96</v>
      </c>
      <c r="I924">
        <v>27.59</v>
      </c>
      <c r="J924">
        <v>244</v>
      </c>
      <c r="K924">
        <v>122</v>
      </c>
      <c r="L924">
        <v>20.74</v>
      </c>
      <c r="M924">
        <v>180.1</v>
      </c>
      <c r="N924">
        <v>89</v>
      </c>
      <c r="O924">
        <v>8.1</v>
      </c>
      <c r="P924">
        <v>9.1</v>
      </c>
      <c r="Q924">
        <v>4</v>
      </c>
      <c r="R924">
        <v>2.46</v>
      </c>
      <c r="S924">
        <v>2</v>
      </c>
      <c r="T924" t="s">
        <v>22</v>
      </c>
    </row>
    <row r="925" spans="1:20" x14ac:dyDescent="0.2">
      <c r="A925" t="s">
        <v>24</v>
      </c>
      <c r="B925">
        <v>111</v>
      </c>
      <c r="C925" t="s">
        <v>28</v>
      </c>
      <c r="D925" t="s">
        <v>22</v>
      </c>
      <c r="E925" t="s">
        <v>22</v>
      </c>
      <c r="F925">
        <v>0</v>
      </c>
      <c r="G925">
        <v>176.9</v>
      </c>
      <c r="H925">
        <v>128</v>
      </c>
      <c r="I925">
        <v>30.07</v>
      </c>
      <c r="J925">
        <v>102.8</v>
      </c>
      <c r="K925">
        <v>56</v>
      </c>
      <c r="L925">
        <v>8.74</v>
      </c>
      <c r="M925">
        <v>213.7</v>
      </c>
      <c r="N925">
        <v>84</v>
      </c>
      <c r="O925">
        <v>9.6199999999999992</v>
      </c>
      <c r="P925">
        <v>10.5</v>
      </c>
      <c r="Q925">
        <v>2</v>
      </c>
      <c r="R925">
        <v>2.84</v>
      </c>
      <c r="S925">
        <v>4</v>
      </c>
      <c r="T925" t="s">
        <v>23</v>
      </c>
    </row>
    <row r="926" spans="1:20" x14ac:dyDescent="0.2">
      <c r="A926" t="s">
        <v>70</v>
      </c>
      <c r="B926">
        <v>52</v>
      </c>
      <c r="C926" t="s">
        <v>21</v>
      </c>
      <c r="D926" t="s">
        <v>22</v>
      </c>
      <c r="E926" t="s">
        <v>22</v>
      </c>
      <c r="F926">
        <v>0</v>
      </c>
      <c r="G926">
        <v>165.5</v>
      </c>
      <c r="H926">
        <v>78</v>
      </c>
      <c r="I926">
        <v>28.14</v>
      </c>
      <c r="J926">
        <v>205.5</v>
      </c>
      <c r="K926">
        <v>89</v>
      </c>
      <c r="L926">
        <v>17.47</v>
      </c>
      <c r="M926">
        <v>213.6</v>
      </c>
      <c r="N926">
        <v>124</v>
      </c>
      <c r="O926">
        <v>9.61</v>
      </c>
      <c r="P926">
        <v>12.2</v>
      </c>
      <c r="Q926">
        <v>6</v>
      </c>
      <c r="R926">
        <v>3.29</v>
      </c>
      <c r="S926">
        <v>0</v>
      </c>
      <c r="T926" t="s">
        <v>22</v>
      </c>
    </row>
    <row r="927" spans="1:20" x14ac:dyDescent="0.2">
      <c r="A927" t="s">
        <v>68</v>
      </c>
      <c r="B927">
        <v>72</v>
      </c>
      <c r="C927" t="s">
        <v>21</v>
      </c>
      <c r="D927" t="s">
        <v>22</v>
      </c>
      <c r="E927" t="s">
        <v>22</v>
      </c>
      <c r="F927">
        <v>0</v>
      </c>
      <c r="G927">
        <v>217.8</v>
      </c>
      <c r="H927">
        <v>93</v>
      </c>
      <c r="I927">
        <v>37.03</v>
      </c>
      <c r="J927">
        <v>189.7</v>
      </c>
      <c r="K927">
        <v>113</v>
      </c>
      <c r="L927">
        <v>16.12</v>
      </c>
      <c r="M927">
        <v>182.6</v>
      </c>
      <c r="N927">
        <v>91</v>
      </c>
      <c r="O927">
        <v>8.2200000000000006</v>
      </c>
      <c r="P927">
        <v>10.4</v>
      </c>
      <c r="Q927">
        <v>5</v>
      </c>
      <c r="R927">
        <v>2.81</v>
      </c>
      <c r="S927">
        <v>4</v>
      </c>
      <c r="T927" t="s">
        <v>22</v>
      </c>
    </row>
    <row r="928" spans="1:20" x14ac:dyDescent="0.2">
      <c r="A928" t="s">
        <v>24</v>
      </c>
      <c r="B928">
        <v>135</v>
      </c>
      <c r="C928" t="s">
        <v>28</v>
      </c>
      <c r="D928" t="s">
        <v>22</v>
      </c>
      <c r="E928" t="s">
        <v>23</v>
      </c>
      <c r="F928">
        <v>28</v>
      </c>
      <c r="G928">
        <v>201.4</v>
      </c>
      <c r="H928">
        <v>100</v>
      </c>
      <c r="I928">
        <v>34.24</v>
      </c>
      <c r="J928">
        <v>246.5</v>
      </c>
      <c r="K928">
        <v>117</v>
      </c>
      <c r="L928">
        <v>20.95</v>
      </c>
      <c r="M928">
        <v>154.80000000000001</v>
      </c>
      <c r="N928">
        <v>131</v>
      </c>
      <c r="O928">
        <v>6.97</v>
      </c>
      <c r="P928">
        <v>12.9</v>
      </c>
      <c r="Q928">
        <v>4</v>
      </c>
      <c r="R928">
        <v>3.48</v>
      </c>
      <c r="S928">
        <v>2</v>
      </c>
      <c r="T928" t="s">
        <v>23</v>
      </c>
    </row>
    <row r="929" spans="1:20" x14ac:dyDescent="0.2">
      <c r="A929" t="s">
        <v>58</v>
      </c>
      <c r="B929">
        <v>86</v>
      </c>
      <c r="C929" t="s">
        <v>28</v>
      </c>
      <c r="D929" t="s">
        <v>22</v>
      </c>
      <c r="E929" t="s">
        <v>22</v>
      </c>
      <c r="F929">
        <v>0</v>
      </c>
      <c r="G929">
        <v>190.5</v>
      </c>
      <c r="H929">
        <v>115</v>
      </c>
      <c r="I929">
        <v>32.39</v>
      </c>
      <c r="J929">
        <v>179.6</v>
      </c>
      <c r="K929">
        <v>130</v>
      </c>
      <c r="L929">
        <v>15.27</v>
      </c>
      <c r="M929">
        <v>258.5</v>
      </c>
      <c r="N929">
        <v>89</v>
      </c>
      <c r="O929">
        <v>11.63</v>
      </c>
      <c r="P929">
        <v>10.1</v>
      </c>
      <c r="Q929">
        <v>5</v>
      </c>
      <c r="R929">
        <v>2.73</v>
      </c>
      <c r="S929">
        <v>3</v>
      </c>
      <c r="T929" t="s">
        <v>22</v>
      </c>
    </row>
    <row r="930" spans="1:20" x14ac:dyDescent="0.2">
      <c r="A930" t="s">
        <v>54</v>
      </c>
      <c r="B930">
        <v>98</v>
      </c>
      <c r="C930" t="s">
        <v>21</v>
      </c>
      <c r="D930" t="s">
        <v>22</v>
      </c>
      <c r="E930" t="s">
        <v>23</v>
      </c>
      <c r="F930">
        <v>29</v>
      </c>
      <c r="G930">
        <v>179.9</v>
      </c>
      <c r="H930">
        <v>97</v>
      </c>
      <c r="I930">
        <v>30.58</v>
      </c>
      <c r="J930">
        <v>189.2</v>
      </c>
      <c r="K930">
        <v>89</v>
      </c>
      <c r="L930">
        <v>16.079999999999998</v>
      </c>
      <c r="M930">
        <v>164.3</v>
      </c>
      <c r="N930">
        <v>76</v>
      </c>
      <c r="O930">
        <v>7.39</v>
      </c>
      <c r="P930">
        <v>12.8</v>
      </c>
      <c r="Q930">
        <v>7</v>
      </c>
      <c r="R930">
        <v>3.46</v>
      </c>
      <c r="S930">
        <v>3</v>
      </c>
      <c r="T930" t="s">
        <v>22</v>
      </c>
    </row>
    <row r="931" spans="1:20" x14ac:dyDescent="0.2">
      <c r="A931" t="s">
        <v>44</v>
      </c>
      <c r="B931">
        <v>151</v>
      </c>
      <c r="C931" t="s">
        <v>28</v>
      </c>
      <c r="D931" t="s">
        <v>22</v>
      </c>
      <c r="E931" t="s">
        <v>22</v>
      </c>
      <c r="F931">
        <v>0</v>
      </c>
      <c r="G931">
        <v>235.9</v>
      </c>
      <c r="H931">
        <v>104</v>
      </c>
      <c r="I931">
        <v>40.1</v>
      </c>
      <c r="J931">
        <v>80.599999999999994</v>
      </c>
      <c r="K931">
        <v>91</v>
      </c>
      <c r="L931">
        <v>6.85</v>
      </c>
      <c r="M931">
        <v>212.8</v>
      </c>
      <c r="N931">
        <v>116</v>
      </c>
      <c r="O931">
        <v>9.58</v>
      </c>
      <c r="P931">
        <v>5.8</v>
      </c>
      <c r="Q931">
        <v>2</v>
      </c>
      <c r="R931">
        <v>1.57</v>
      </c>
      <c r="S931">
        <v>3</v>
      </c>
      <c r="T931" t="s">
        <v>22</v>
      </c>
    </row>
    <row r="932" spans="1:20" x14ac:dyDescent="0.2">
      <c r="A932" t="s">
        <v>37</v>
      </c>
      <c r="B932">
        <v>118</v>
      </c>
      <c r="C932" t="s">
        <v>21</v>
      </c>
      <c r="D932" t="s">
        <v>22</v>
      </c>
      <c r="E932" t="s">
        <v>22</v>
      </c>
      <c r="F932">
        <v>0</v>
      </c>
      <c r="G932">
        <v>140.4</v>
      </c>
      <c r="H932">
        <v>112</v>
      </c>
      <c r="I932">
        <v>23.87</v>
      </c>
      <c r="J932">
        <v>187.1</v>
      </c>
      <c r="K932">
        <v>60</v>
      </c>
      <c r="L932">
        <v>15.9</v>
      </c>
      <c r="M932">
        <v>207.9</v>
      </c>
      <c r="N932">
        <v>155</v>
      </c>
      <c r="O932">
        <v>9.36</v>
      </c>
      <c r="P932">
        <v>7.9</v>
      </c>
      <c r="Q932">
        <v>1</v>
      </c>
      <c r="R932">
        <v>2.13</v>
      </c>
      <c r="S932">
        <v>0</v>
      </c>
      <c r="T932" t="s">
        <v>22</v>
      </c>
    </row>
    <row r="933" spans="1:20" x14ac:dyDescent="0.2">
      <c r="A933" t="s">
        <v>36</v>
      </c>
      <c r="B933">
        <v>117</v>
      </c>
      <c r="C933" t="s">
        <v>21</v>
      </c>
      <c r="D933" t="s">
        <v>22</v>
      </c>
      <c r="E933" t="s">
        <v>22</v>
      </c>
      <c r="F933">
        <v>0</v>
      </c>
      <c r="G933">
        <v>144.6</v>
      </c>
      <c r="H933">
        <v>115</v>
      </c>
      <c r="I933">
        <v>24.58</v>
      </c>
      <c r="J933">
        <v>258.8</v>
      </c>
      <c r="K933">
        <v>66</v>
      </c>
      <c r="L933">
        <v>22</v>
      </c>
      <c r="M933">
        <v>253.2</v>
      </c>
      <c r="N933">
        <v>113</v>
      </c>
      <c r="O933">
        <v>11.39</v>
      </c>
      <c r="P933">
        <v>7.4</v>
      </c>
      <c r="Q933">
        <v>9</v>
      </c>
      <c r="R933">
        <v>2</v>
      </c>
      <c r="S933">
        <v>2</v>
      </c>
      <c r="T933" t="s">
        <v>22</v>
      </c>
    </row>
    <row r="934" spans="1:20" x14ac:dyDescent="0.2">
      <c r="A934" t="s">
        <v>29</v>
      </c>
      <c r="B934">
        <v>55</v>
      </c>
      <c r="C934" t="s">
        <v>28</v>
      </c>
      <c r="D934" t="s">
        <v>22</v>
      </c>
      <c r="E934" t="s">
        <v>22</v>
      </c>
      <c r="F934">
        <v>0</v>
      </c>
      <c r="G934">
        <v>189</v>
      </c>
      <c r="H934">
        <v>100</v>
      </c>
      <c r="I934">
        <v>32.130000000000003</v>
      </c>
      <c r="J934">
        <v>118.5</v>
      </c>
      <c r="K934">
        <v>99</v>
      </c>
      <c r="L934">
        <v>10.07</v>
      </c>
      <c r="M934">
        <v>248.1</v>
      </c>
      <c r="N934">
        <v>87</v>
      </c>
      <c r="O934">
        <v>11.16</v>
      </c>
      <c r="P934">
        <v>17.100000000000001</v>
      </c>
      <c r="Q934">
        <v>6</v>
      </c>
      <c r="R934">
        <v>4.62</v>
      </c>
      <c r="S934">
        <v>0</v>
      </c>
      <c r="T934" t="s">
        <v>22</v>
      </c>
    </row>
    <row r="935" spans="1:20" x14ac:dyDescent="0.2">
      <c r="A935" t="s">
        <v>37</v>
      </c>
      <c r="B935">
        <v>82</v>
      </c>
      <c r="C935" t="s">
        <v>25</v>
      </c>
      <c r="D935" t="s">
        <v>22</v>
      </c>
      <c r="E935" t="s">
        <v>22</v>
      </c>
      <c r="F935">
        <v>0</v>
      </c>
      <c r="G935">
        <v>101</v>
      </c>
      <c r="H935">
        <v>93</v>
      </c>
      <c r="I935">
        <v>17.170000000000002</v>
      </c>
      <c r="J935">
        <v>155.6</v>
      </c>
      <c r="K935">
        <v>104</v>
      </c>
      <c r="L935">
        <v>13.23</v>
      </c>
      <c r="M935">
        <v>304.39999999999998</v>
      </c>
      <c r="N935">
        <v>93</v>
      </c>
      <c r="O935">
        <v>13.7</v>
      </c>
      <c r="P935">
        <v>13.3</v>
      </c>
      <c r="Q935">
        <v>2</v>
      </c>
      <c r="R935">
        <v>3.59</v>
      </c>
      <c r="S935">
        <v>0</v>
      </c>
      <c r="T935" t="s">
        <v>22</v>
      </c>
    </row>
    <row r="936" spans="1:20" x14ac:dyDescent="0.2">
      <c r="A936" t="s">
        <v>34</v>
      </c>
      <c r="B936">
        <v>152</v>
      </c>
      <c r="C936" t="s">
        <v>21</v>
      </c>
      <c r="D936" t="s">
        <v>22</v>
      </c>
      <c r="E936" t="s">
        <v>22</v>
      </c>
      <c r="F936">
        <v>0</v>
      </c>
      <c r="G936">
        <v>206.3</v>
      </c>
      <c r="H936">
        <v>98</v>
      </c>
      <c r="I936">
        <v>35.07</v>
      </c>
      <c r="J936">
        <v>292.8</v>
      </c>
      <c r="K936">
        <v>82</v>
      </c>
      <c r="L936">
        <v>24.89</v>
      </c>
      <c r="M936">
        <v>43.7</v>
      </c>
      <c r="N936">
        <v>121</v>
      </c>
      <c r="O936">
        <v>1.97</v>
      </c>
      <c r="P936">
        <v>10.6</v>
      </c>
      <c r="Q936">
        <v>4</v>
      </c>
      <c r="R936">
        <v>2.86</v>
      </c>
      <c r="S936">
        <v>1</v>
      </c>
      <c r="T936" t="s">
        <v>22</v>
      </c>
    </row>
    <row r="937" spans="1:20" x14ac:dyDescent="0.2">
      <c r="A937" t="s">
        <v>71</v>
      </c>
      <c r="B937">
        <v>108</v>
      </c>
      <c r="C937" t="s">
        <v>25</v>
      </c>
      <c r="D937" t="s">
        <v>22</v>
      </c>
      <c r="E937" t="s">
        <v>23</v>
      </c>
      <c r="F937">
        <v>15</v>
      </c>
      <c r="G937">
        <v>165.1</v>
      </c>
      <c r="H937">
        <v>85</v>
      </c>
      <c r="I937">
        <v>28.07</v>
      </c>
      <c r="J937">
        <v>267</v>
      </c>
      <c r="K937">
        <v>93</v>
      </c>
      <c r="L937">
        <v>22.7</v>
      </c>
      <c r="M937">
        <v>250.7</v>
      </c>
      <c r="N937">
        <v>114</v>
      </c>
      <c r="O937">
        <v>11.28</v>
      </c>
      <c r="P937">
        <v>10.9</v>
      </c>
      <c r="Q937">
        <v>4</v>
      </c>
      <c r="R937">
        <v>2.94</v>
      </c>
      <c r="S937">
        <v>1</v>
      </c>
      <c r="T937" t="s">
        <v>22</v>
      </c>
    </row>
    <row r="938" spans="1:20" x14ac:dyDescent="0.2">
      <c r="A938" t="s">
        <v>20</v>
      </c>
      <c r="B938">
        <v>98</v>
      </c>
      <c r="C938" t="s">
        <v>25</v>
      </c>
      <c r="D938" t="s">
        <v>22</v>
      </c>
      <c r="E938" t="s">
        <v>22</v>
      </c>
      <c r="F938">
        <v>0</v>
      </c>
      <c r="G938">
        <v>165</v>
      </c>
      <c r="H938">
        <v>129</v>
      </c>
      <c r="I938">
        <v>28.05</v>
      </c>
      <c r="J938">
        <v>202.6</v>
      </c>
      <c r="K938">
        <v>113</v>
      </c>
      <c r="L938">
        <v>17.22</v>
      </c>
      <c r="M938">
        <v>172.3</v>
      </c>
      <c r="N938">
        <v>94</v>
      </c>
      <c r="O938">
        <v>7.75</v>
      </c>
      <c r="P938">
        <v>12.5</v>
      </c>
      <c r="Q938">
        <v>7</v>
      </c>
      <c r="R938">
        <v>3.38</v>
      </c>
      <c r="S938">
        <v>1</v>
      </c>
      <c r="T938" t="s">
        <v>23</v>
      </c>
    </row>
    <row r="939" spans="1:20" x14ac:dyDescent="0.2">
      <c r="A939" t="s">
        <v>72</v>
      </c>
      <c r="B939">
        <v>130</v>
      </c>
      <c r="C939" t="s">
        <v>21</v>
      </c>
      <c r="D939" t="s">
        <v>22</v>
      </c>
      <c r="E939" t="s">
        <v>22</v>
      </c>
      <c r="F939">
        <v>0</v>
      </c>
      <c r="G939">
        <v>155.9</v>
      </c>
      <c r="H939">
        <v>95</v>
      </c>
      <c r="I939">
        <v>26.5</v>
      </c>
      <c r="J939">
        <v>256.10000000000002</v>
      </c>
      <c r="K939">
        <v>97</v>
      </c>
      <c r="L939">
        <v>21.77</v>
      </c>
      <c r="M939">
        <v>262.89999999999998</v>
      </c>
      <c r="N939">
        <v>103</v>
      </c>
      <c r="O939">
        <v>11.83</v>
      </c>
      <c r="P939">
        <v>11.7</v>
      </c>
      <c r="Q939">
        <v>3</v>
      </c>
      <c r="R939">
        <v>3.16</v>
      </c>
      <c r="S939">
        <v>3</v>
      </c>
      <c r="T939" t="s">
        <v>22</v>
      </c>
    </row>
    <row r="940" spans="1:20" x14ac:dyDescent="0.2">
      <c r="A940" t="s">
        <v>40</v>
      </c>
      <c r="B940">
        <v>136</v>
      </c>
      <c r="C940" t="s">
        <v>25</v>
      </c>
      <c r="D940" t="s">
        <v>23</v>
      </c>
      <c r="E940" t="s">
        <v>22</v>
      </c>
      <c r="F940">
        <v>0</v>
      </c>
      <c r="G940">
        <v>199.2</v>
      </c>
      <c r="H940">
        <v>122</v>
      </c>
      <c r="I940">
        <v>33.86</v>
      </c>
      <c r="J940">
        <v>214.7</v>
      </c>
      <c r="K940">
        <v>114</v>
      </c>
      <c r="L940">
        <v>18.25</v>
      </c>
      <c r="M940">
        <v>150.9</v>
      </c>
      <c r="N940">
        <v>105</v>
      </c>
      <c r="O940">
        <v>6.79</v>
      </c>
      <c r="P940">
        <v>11.8</v>
      </c>
      <c r="Q940">
        <v>7</v>
      </c>
      <c r="R940">
        <v>3.19</v>
      </c>
      <c r="S940">
        <v>1</v>
      </c>
      <c r="T940" t="s">
        <v>22</v>
      </c>
    </row>
    <row r="941" spans="1:20" x14ac:dyDescent="0.2">
      <c r="A941" t="s">
        <v>27</v>
      </c>
      <c r="B941">
        <v>47</v>
      </c>
      <c r="C941" t="s">
        <v>21</v>
      </c>
      <c r="D941" t="s">
        <v>22</v>
      </c>
      <c r="E941" t="s">
        <v>22</v>
      </c>
      <c r="F941">
        <v>0</v>
      </c>
      <c r="G941">
        <v>155.30000000000001</v>
      </c>
      <c r="H941">
        <v>116</v>
      </c>
      <c r="I941">
        <v>26.4</v>
      </c>
      <c r="J941">
        <v>188.2</v>
      </c>
      <c r="K941">
        <v>85</v>
      </c>
      <c r="L941">
        <v>16</v>
      </c>
      <c r="M941">
        <v>247</v>
      </c>
      <c r="N941">
        <v>73</v>
      </c>
      <c r="O941">
        <v>11.12</v>
      </c>
      <c r="P941">
        <v>12.3</v>
      </c>
      <c r="Q941">
        <v>4</v>
      </c>
      <c r="R941">
        <v>3.32</v>
      </c>
      <c r="S941">
        <v>3</v>
      </c>
      <c r="T941" t="s">
        <v>22</v>
      </c>
    </row>
    <row r="942" spans="1:20" x14ac:dyDescent="0.2">
      <c r="A942" t="s">
        <v>26</v>
      </c>
      <c r="B942">
        <v>189</v>
      </c>
      <c r="C942" t="s">
        <v>21</v>
      </c>
      <c r="D942" t="s">
        <v>22</v>
      </c>
      <c r="E942" t="s">
        <v>22</v>
      </c>
      <c r="F942">
        <v>0</v>
      </c>
      <c r="G942">
        <v>208.3</v>
      </c>
      <c r="H942">
        <v>106</v>
      </c>
      <c r="I942">
        <v>35.409999999999997</v>
      </c>
      <c r="J942">
        <v>236.7</v>
      </c>
      <c r="K942">
        <v>123</v>
      </c>
      <c r="L942">
        <v>20.12</v>
      </c>
      <c r="M942">
        <v>179.1</v>
      </c>
      <c r="N942">
        <v>120</v>
      </c>
      <c r="O942">
        <v>8.06</v>
      </c>
      <c r="P942">
        <v>11.3</v>
      </c>
      <c r="Q942">
        <v>5</v>
      </c>
      <c r="R942">
        <v>3.05</v>
      </c>
      <c r="S942">
        <v>3</v>
      </c>
      <c r="T942" t="s">
        <v>22</v>
      </c>
    </row>
    <row r="943" spans="1:20" x14ac:dyDescent="0.2">
      <c r="A943" t="s">
        <v>65</v>
      </c>
      <c r="B943">
        <v>107</v>
      </c>
      <c r="C943" t="s">
        <v>21</v>
      </c>
      <c r="D943" t="s">
        <v>22</v>
      </c>
      <c r="E943" t="s">
        <v>22</v>
      </c>
      <c r="F943">
        <v>0</v>
      </c>
      <c r="G943">
        <v>157.1</v>
      </c>
      <c r="H943">
        <v>79</v>
      </c>
      <c r="I943">
        <v>26.71</v>
      </c>
      <c r="J943">
        <v>162.6</v>
      </c>
      <c r="K943">
        <v>124</v>
      </c>
      <c r="L943">
        <v>13.82</v>
      </c>
      <c r="M943">
        <v>150</v>
      </c>
      <c r="N943">
        <v>138</v>
      </c>
      <c r="O943">
        <v>6.75</v>
      </c>
      <c r="P943">
        <v>12.1</v>
      </c>
      <c r="Q943">
        <v>6</v>
      </c>
      <c r="R943">
        <v>3.27</v>
      </c>
      <c r="S943">
        <v>1</v>
      </c>
      <c r="T943" t="s">
        <v>22</v>
      </c>
    </row>
    <row r="944" spans="1:20" x14ac:dyDescent="0.2">
      <c r="A944" t="s">
        <v>53</v>
      </c>
      <c r="B944">
        <v>91</v>
      </c>
      <c r="C944" t="s">
        <v>21</v>
      </c>
      <c r="D944" t="s">
        <v>22</v>
      </c>
      <c r="E944" t="s">
        <v>22</v>
      </c>
      <c r="F944">
        <v>0</v>
      </c>
      <c r="G944">
        <v>154.4</v>
      </c>
      <c r="H944">
        <v>165</v>
      </c>
      <c r="I944">
        <v>26.25</v>
      </c>
      <c r="J944">
        <v>168.3</v>
      </c>
      <c r="K944">
        <v>121</v>
      </c>
      <c r="L944">
        <v>14.31</v>
      </c>
      <c r="M944">
        <v>239.9</v>
      </c>
      <c r="N944">
        <v>81</v>
      </c>
      <c r="O944">
        <v>10.8</v>
      </c>
      <c r="P944">
        <v>11.7</v>
      </c>
      <c r="Q944">
        <v>4</v>
      </c>
      <c r="R944">
        <v>3.16</v>
      </c>
      <c r="S944">
        <v>5</v>
      </c>
      <c r="T944" t="s">
        <v>23</v>
      </c>
    </row>
    <row r="945" spans="1:20" x14ac:dyDescent="0.2">
      <c r="A945" t="s">
        <v>69</v>
      </c>
      <c r="B945">
        <v>159</v>
      </c>
      <c r="C945" t="s">
        <v>21</v>
      </c>
      <c r="D945" t="s">
        <v>22</v>
      </c>
      <c r="E945" t="s">
        <v>22</v>
      </c>
      <c r="F945">
        <v>0</v>
      </c>
      <c r="G945">
        <v>189.1</v>
      </c>
      <c r="H945">
        <v>105</v>
      </c>
      <c r="I945">
        <v>32.15</v>
      </c>
      <c r="J945">
        <v>246.1</v>
      </c>
      <c r="K945">
        <v>147</v>
      </c>
      <c r="L945">
        <v>20.92</v>
      </c>
      <c r="M945">
        <v>242</v>
      </c>
      <c r="N945">
        <v>106</v>
      </c>
      <c r="O945">
        <v>10.89</v>
      </c>
      <c r="P945">
        <v>10.4</v>
      </c>
      <c r="Q945">
        <v>5</v>
      </c>
      <c r="R945">
        <v>2.81</v>
      </c>
      <c r="S945">
        <v>1</v>
      </c>
      <c r="T945" t="s">
        <v>23</v>
      </c>
    </row>
    <row r="946" spans="1:20" x14ac:dyDescent="0.2">
      <c r="A946" t="s">
        <v>38</v>
      </c>
      <c r="B946">
        <v>11</v>
      </c>
      <c r="C946" t="s">
        <v>25</v>
      </c>
      <c r="D946" t="s">
        <v>22</v>
      </c>
      <c r="E946" t="s">
        <v>23</v>
      </c>
      <c r="F946">
        <v>24</v>
      </c>
      <c r="G946">
        <v>131.5</v>
      </c>
      <c r="H946">
        <v>98</v>
      </c>
      <c r="I946">
        <v>22.36</v>
      </c>
      <c r="J946">
        <v>230.2</v>
      </c>
      <c r="K946">
        <v>111</v>
      </c>
      <c r="L946">
        <v>19.57</v>
      </c>
      <c r="M946">
        <v>283.7</v>
      </c>
      <c r="N946">
        <v>87</v>
      </c>
      <c r="O946">
        <v>12.77</v>
      </c>
      <c r="P946">
        <v>10</v>
      </c>
      <c r="Q946">
        <v>3</v>
      </c>
      <c r="R946">
        <v>2.7</v>
      </c>
      <c r="S946">
        <v>2</v>
      </c>
      <c r="T946" t="s">
        <v>22</v>
      </c>
    </row>
    <row r="947" spans="1:20" x14ac:dyDescent="0.2">
      <c r="A947" t="s">
        <v>36</v>
      </c>
      <c r="B947">
        <v>167</v>
      </c>
      <c r="C947" t="s">
        <v>21</v>
      </c>
      <c r="D947" t="s">
        <v>22</v>
      </c>
      <c r="E947" t="s">
        <v>22</v>
      </c>
      <c r="F947">
        <v>0</v>
      </c>
      <c r="G947">
        <v>166.4</v>
      </c>
      <c r="H947">
        <v>85</v>
      </c>
      <c r="I947">
        <v>28.29</v>
      </c>
      <c r="J947">
        <v>243.2</v>
      </c>
      <c r="K947">
        <v>135</v>
      </c>
      <c r="L947">
        <v>20.67</v>
      </c>
      <c r="M947">
        <v>229.2</v>
      </c>
      <c r="N947">
        <v>95</v>
      </c>
      <c r="O947">
        <v>10.31</v>
      </c>
      <c r="P947">
        <v>9.9</v>
      </c>
      <c r="Q947">
        <v>5</v>
      </c>
      <c r="R947">
        <v>2.67</v>
      </c>
      <c r="S947">
        <v>1</v>
      </c>
      <c r="T947" t="s">
        <v>22</v>
      </c>
    </row>
    <row r="948" spans="1:20" x14ac:dyDescent="0.2">
      <c r="A948" t="s">
        <v>64</v>
      </c>
      <c r="B948">
        <v>99</v>
      </c>
      <c r="C948" t="s">
        <v>25</v>
      </c>
      <c r="D948" t="s">
        <v>22</v>
      </c>
      <c r="E948" t="s">
        <v>23</v>
      </c>
      <c r="F948">
        <v>19</v>
      </c>
      <c r="G948">
        <v>87.7</v>
      </c>
      <c r="H948">
        <v>103</v>
      </c>
      <c r="I948">
        <v>14.91</v>
      </c>
      <c r="J948">
        <v>223</v>
      </c>
      <c r="K948">
        <v>86</v>
      </c>
      <c r="L948">
        <v>18.96</v>
      </c>
      <c r="M948">
        <v>182.3</v>
      </c>
      <c r="N948">
        <v>112</v>
      </c>
      <c r="O948">
        <v>8.1999999999999993</v>
      </c>
      <c r="P948">
        <v>7.3</v>
      </c>
      <c r="Q948">
        <v>4</v>
      </c>
      <c r="R948">
        <v>1.97</v>
      </c>
      <c r="S948">
        <v>2</v>
      </c>
      <c r="T948" t="s">
        <v>22</v>
      </c>
    </row>
    <row r="949" spans="1:20" x14ac:dyDescent="0.2">
      <c r="A949" t="s">
        <v>70</v>
      </c>
      <c r="B949">
        <v>159</v>
      </c>
      <c r="C949" t="s">
        <v>21</v>
      </c>
      <c r="D949" t="s">
        <v>22</v>
      </c>
      <c r="E949" t="s">
        <v>23</v>
      </c>
      <c r="F949">
        <v>19</v>
      </c>
      <c r="G949">
        <v>184.1</v>
      </c>
      <c r="H949">
        <v>78</v>
      </c>
      <c r="I949">
        <v>31.3</v>
      </c>
      <c r="J949">
        <v>194.5</v>
      </c>
      <c r="K949">
        <v>71</v>
      </c>
      <c r="L949">
        <v>16.53</v>
      </c>
      <c r="M949">
        <v>225.6</v>
      </c>
      <c r="N949">
        <v>101</v>
      </c>
      <c r="O949">
        <v>10.15</v>
      </c>
      <c r="P949">
        <v>16.899999999999999</v>
      </c>
      <c r="Q949">
        <v>3</v>
      </c>
      <c r="R949">
        <v>4.5599999999999996</v>
      </c>
      <c r="S949">
        <v>0</v>
      </c>
      <c r="T949" t="s">
        <v>22</v>
      </c>
    </row>
    <row r="950" spans="1:20" x14ac:dyDescent="0.2">
      <c r="A950" t="s">
        <v>68</v>
      </c>
      <c r="B950">
        <v>71</v>
      </c>
      <c r="C950" t="s">
        <v>21</v>
      </c>
      <c r="D950" t="s">
        <v>22</v>
      </c>
      <c r="E950" t="s">
        <v>22</v>
      </c>
      <c r="F950">
        <v>0</v>
      </c>
      <c r="G950">
        <v>103.3</v>
      </c>
      <c r="H950">
        <v>103</v>
      </c>
      <c r="I950">
        <v>17.559999999999999</v>
      </c>
      <c r="J950">
        <v>138.5</v>
      </c>
      <c r="K950">
        <v>79</v>
      </c>
      <c r="L950">
        <v>11.77</v>
      </c>
      <c r="M950">
        <v>164.8</v>
      </c>
      <c r="N950">
        <v>98</v>
      </c>
      <c r="O950">
        <v>7.42</v>
      </c>
      <c r="P950">
        <v>9</v>
      </c>
      <c r="Q950">
        <v>2</v>
      </c>
      <c r="R950">
        <v>2.4300000000000002</v>
      </c>
      <c r="S950">
        <v>2</v>
      </c>
      <c r="T950" t="s">
        <v>22</v>
      </c>
    </row>
    <row r="951" spans="1:20" x14ac:dyDescent="0.2">
      <c r="A951" t="s">
        <v>73</v>
      </c>
      <c r="B951">
        <v>122</v>
      </c>
      <c r="C951" t="s">
        <v>21</v>
      </c>
      <c r="D951" t="s">
        <v>22</v>
      </c>
      <c r="E951" t="s">
        <v>22</v>
      </c>
      <c r="F951">
        <v>0</v>
      </c>
      <c r="G951">
        <v>35.1</v>
      </c>
      <c r="H951">
        <v>62</v>
      </c>
      <c r="I951">
        <v>5.97</v>
      </c>
      <c r="J951">
        <v>180.8</v>
      </c>
      <c r="K951">
        <v>89</v>
      </c>
      <c r="L951">
        <v>15.37</v>
      </c>
      <c r="M951">
        <v>251.6</v>
      </c>
      <c r="N951">
        <v>58</v>
      </c>
      <c r="O951">
        <v>11.32</v>
      </c>
      <c r="P951">
        <v>12.7</v>
      </c>
      <c r="Q951">
        <v>2</v>
      </c>
      <c r="R951">
        <v>3.43</v>
      </c>
      <c r="S951">
        <v>1</v>
      </c>
      <c r="T951" t="s">
        <v>22</v>
      </c>
    </row>
    <row r="952" spans="1:20" x14ac:dyDescent="0.2">
      <c r="A952" t="s">
        <v>31</v>
      </c>
      <c r="B952">
        <v>83</v>
      </c>
      <c r="C952" t="s">
        <v>21</v>
      </c>
      <c r="D952" t="s">
        <v>22</v>
      </c>
      <c r="E952" t="s">
        <v>23</v>
      </c>
      <c r="F952">
        <v>37</v>
      </c>
      <c r="G952">
        <v>78.5</v>
      </c>
      <c r="H952">
        <v>109</v>
      </c>
      <c r="I952">
        <v>13.35</v>
      </c>
      <c r="J952">
        <v>210.5</v>
      </c>
      <c r="K952">
        <v>101</v>
      </c>
      <c r="L952">
        <v>17.89</v>
      </c>
      <c r="M952">
        <v>179.7</v>
      </c>
      <c r="N952">
        <v>102</v>
      </c>
      <c r="O952">
        <v>8.09</v>
      </c>
      <c r="P952">
        <v>11.8</v>
      </c>
      <c r="Q952">
        <v>4</v>
      </c>
      <c r="R952">
        <v>3.19</v>
      </c>
      <c r="S952">
        <v>1</v>
      </c>
      <c r="T952" t="s">
        <v>22</v>
      </c>
    </row>
    <row r="953" spans="1:20" x14ac:dyDescent="0.2">
      <c r="A953" t="s">
        <v>62</v>
      </c>
      <c r="B953">
        <v>64</v>
      </c>
      <c r="C953" t="s">
        <v>25</v>
      </c>
      <c r="D953" t="s">
        <v>22</v>
      </c>
      <c r="E953" t="s">
        <v>22</v>
      </c>
      <c r="F953">
        <v>0</v>
      </c>
      <c r="G953">
        <v>148.1</v>
      </c>
      <c r="H953">
        <v>73</v>
      </c>
      <c r="I953">
        <v>25.18</v>
      </c>
      <c r="J953">
        <v>164.9</v>
      </c>
      <c r="K953">
        <v>101</v>
      </c>
      <c r="L953">
        <v>14.02</v>
      </c>
      <c r="M953">
        <v>216</v>
      </c>
      <c r="N953">
        <v>125</v>
      </c>
      <c r="O953">
        <v>9.7200000000000006</v>
      </c>
      <c r="P953">
        <v>12.3</v>
      </c>
      <c r="Q953">
        <v>2</v>
      </c>
      <c r="R953">
        <v>3.32</v>
      </c>
      <c r="S953">
        <v>5</v>
      </c>
      <c r="T953" t="s">
        <v>23</v>
      </c>
    </row>
    <row r="954" spans="1:20" x14ac:dyDescent="0.2">
      <c r="A954" t="s">
        <v>37</v>
      </c>
      <c r="B954">
        <v>144</v>
      </c>
      <c r="C954" t="s">
        <v>21</v>
      </c>
      <c r="D954" t="s">
        <v>22</v>
      </c>
      <c r="E954" t="s">
        <v>23</v>
      </c>
      <c r="F954">
        <v>33</v>
      </c>
      <c r="G954">
        <v>251.6</v>
      </c>
      <c r="H954">
        <v>87</v>
      </c>
      <c r="I954">
        <v>42.77</v>
      </c>
      <c r="J954">
        <v>197.6</v>
      </c>
      <c r="K954">
        <v>118</v>
      </c>
      <c r="L954">
        <v>16.8</v>
      </c>
      <c r="M954">
        <v>209.2</v>
      </c>
      <c r="N954">
        <v>97</v>
      </c>
      <c r="O954">
        <v>9.41</v>
      </c>
      <c r="P954">
        <v>12.2</v>
      </c>
      <c r="Q954">
        <v>3</v>
      </c>
      <c r="R954">
        <v>3.29</v>
      </c>
      <c r="S954">
        <v>2</v>
      </c>
      <c r="T954" t="s">
        <v>22</v>
      </c>
    </row>
    <row r="955" spans="1:20" x14ac:dyDescent="0.2">
      <c r="A955" t="s">
        <v>44</v>
      </c>
      <c r="B955">
        <v>106</v>
      </c>
      <c r="C955" t="s">
        <v>21</v>
      </c>
      <c r="D955" t="s">
        <v>23</v>
      </c>
      <c r="E955" t="s">
        <v>23</v>
      </c>
      <c r="F955">
        <v>26</v>
      </c>
      <c r="G955">
        <v>270.3</v>
      </c>
      <c r="H955">
        <v>111</v>
      </c>
      <c r="I955">
        <v>45.95</v>
      </c>
      <c r="J955">
        <v>215.2</v>
      </c>
      <c r="K955">
        <v>90</v>
      </c>
      <c r="L955">
        <v>18.29</v>
      </c>
      <c r="M955">
        <v>254</v>
      </c>
      <c r="N955">
        <v>133</v>
      </c>
      <c r="O955">
        <v>11.43</v>
      </c>
      <c r="P955">
        <v>14.4</v>
      </c>
      <c r="Q955">
        <v>7</v>
      </c>
      <c r="R955">
        <v>3.89</v>
      </c>
      <c r="S955">
        <v>1</v>
      </c>
      <c r="T955" t="s">
        <v>23</v>
      </c>
    </row>
    <row r="956" spans="1:20" x14ac:dyDescent="0.2">
      <c r="A956" t="s">
        <v>39</v>
      </c>
      <c r="B956">
        <v>19</v>
      </c>
      <c r="C956" t="s">
        <v>28</v>
      </c>
      <c r="D956" t="s">
        <v>22</v>
      </c>
      <c r="E956" t="s">
        <v>23</v>
      </c>
      <c r="F956">
        <v>34</v>
      </c>
      <c r="G956">
        <v>156.6</v>
      </c>
      <c r="H956">
        <v>97</v>
      </c>
      <c r="I956">
        <v>26.62</v>
      </c>
      <c r="J956">
        <v>224.2</v>
      </c>
      <c r="K956">
        <v>97</v>
      </c>
      <c r="L956">
        <v>19.059999999999999</v>
      </c>
      <c r="M956">
        <v>260.89999999999998</v>
      </c>
      <c r="N956">
        <v>135</v>
      </c>
      <c r="O956">
        <v>11.74</v>
      </c>
      <c r="P956">
        <v>11.3</v>
      </c>
      <c r="Q956">
        <v>1</v>
      </c>
      <c r="R956">
        <v>3.05</v>
      </c>
      <c r="S956">
        <v>1</v>
      </c>
      <c r="T956" t="s">
        <v>22</v>
      </c>
    </row>
    <row r="957" spans="1:20" x14ac:dyDescent="0.2">
      <c r="A957" t="s">
        <v>27</v>
      </c>
      <c r="B957">
        <v>46</v>
      </c>
      <c r="C957" t="s">
        <v>25</v>
      </c>
      <c r="D957" t="s">
        <v>22</v>
      </c>
      <c r="E957" t="s">
        <v>22</v>
      </c>
      <c r="F957">
        <v>0</v>
      </c>
      <c r="G957">
        <v>139.4</v>
      </c>
      <c r="H957">
        <v>81</v>
      </c>
      <c r="I957">
        <v>23.7</v>
      </c>
      <c r="J957">
        <v>223.7</v>
      </c>
      <c r="K957">
        <v>113</v>
      </c>
      <c r="L957">
        <v>19.010000000000002</v>
      </c>
      <c r="M957">
        <v>173.1</v>
      </c>
      <c r="N957">
        <v>77</v>
      </c>
      <c r="O957">
        <v>7.79</v>
      </c>
      <c r="P957">
        <v>13.6</v>
      </c>
      <c r="Q957">
        <v>6</v>
      </c>
      <c r="R957">
        <v>3.67</v>
      </c>
      <c r="S957">
        <v>1</v>
      </c>
      <c r="T957" t="s">
        <v>22</v>
      </c>
    </row>
    <row r="958" spans="1:20" x14ac:dyDescent="0.2">
      <c r="A958" t="s">
        <v>72</v>
      </c>
      <c r="B958">
        <v>127</v>
      </c>
      <c r="C958" t="s">
        <v>28</v>
      </c>
      <c r="D958" t="s">
        <v>22</v>
      </c>
      <c r="E958" t="s">
        <v>22</v>
      </c>
      <c r="F958">
        <v>0</v>
      </c>
      <c r="G958">
        <v>220.2</v>
      </c>
      <c r="H958">
        <v>108</v>
      </c>
      <c r="I958">
        <v>37.43</v>
      </c>
      <c r="J958">
        <v>188.4</v>
      </c>
      <c r="K958">
        <v>124</v>
      </c>
      <c r="L958">
        <v>16.010000000000002</v>
      </c>
      <c r="M958">
        <v>172.7</v>
      </c>
      <c r="N958">
        <v>113</v>
      </c>
      <c r="O958">
        <v>7.77</v>
      </c>
      <c r="P958">
        <v>11.7</v>
      </c>
      <c r="Q958">
        <v>3</v>
      </c>
      <c r="R958">
        <v>3.16</v>
      </c>
      <c r="S958">
        <v>2</v>
      </c>
      <c r="T958" t="s">
        <v>22</v>
      </c>
    </row>
    <row r="959" spans="1:20" x14ac:dyDescent="0.2">
      <c r="A959" t="s">
        <v>30</v>
      </c>
      <c r="B959">
        <v>9</v>
      </c>
      <c r="C959" t="s">
        <v>21</v>
      </c>
      <c r="D959" t="s">
        <v>22</v>
      </c>
      <c r="E959" t="s">
        <v>23</v>
      </c>
      <c r="F959">
        <v>39</v>
      </c>
      <c r="G959">
        <v>214.1</v>
      </c>
      <c r="H959">
        <v>108</v>
      </c>
      <c r="I959">
        <v>36.4</v>
      </c>
      <c r="J959">
        <v>169.2</v>
      </c>
      <c r="K959">
        <v>115</v>
      </c>
      <c r="L959">
        <v>14.38</v>
      </c>
      <c r="M959">
        <v>189.7</v>
      </c>
      <c r="N959">
        <v>117</v>
      </c>
      <c r="O959">
        <v>8.5399999999999991</v>
      </c>
      <c r="P959">
        <v>10.1</v>
      </c>
      <c r="Q959">
        <v>3</v>
      </c>
      <c r="R959">
        <v>2.73</v>
      </c>
      <c r="S959">
        <v>1</v>
      </c>
      <c r="T959" t="s">
        <v>22</v>
      </c>
    </row>
    <row r="960" spans="1:20" x14ac:dyDescent="0.2">
      <c r="A960" t="s">
        <v>41</v>
      </c>
      <c r="B960">
        <v>157</v>
      </c>
      <c r="C960" t="s">
        <v>21</v>
      </c>
      <c r="D960" t="s">
        <v>22</v>
      </c>
      <c r="E960" t="s">
        <v>22</v>
      </c>
      <c r="F960">
        <v>0</v>
      </c>
      <c r="G960">
        <v>196</v>
      </c>
      <c r="H960">
        <v>74</v>
      </c>
      <c r="I960">
        <v>33.32</v>
      </c>
      <c r="J960">
        <v>213.4</v>
      </c>
      <c r="K960">
        <v>96</v>
      </c>
      <c r="L960">
        <v>18.14</v>
      </c>
      <c r="M960">
        <v>196.8</v>
      </c>
      <c r="N960">
        <v>81</v>
      </c>
      <c r="O960">
        <v>8.86</v>
      </c>
      <c r="P960">
        <v>7.9</v>
      </c>
      <c r="Q960">
        <v>6</v>
      </c>
      <c r="R960">
        <v>2.13</v>
      </c>
      <c r="S960">
        <v>1</v>
      </c>
      <c r="T960" t="s">
        <v>22</v>
      </c>
    </row>
    <row r="961" spans="1:20" x14ac:dyDescent="0.2">
      <c r="A961" t="s">
        <v>53</v>
      </c>
      <c r="B961">
        <v>105</v>
      </c>
      <c r="C961" t="s">
        <v>21</v>
      </c>
      <c r="D961" t="s">
        <v>22</v>
      </c>
      <c r="E961" t="s">
        <v>23</v>
      </c>
      <c r="F961">
        <v>29</v>
      </c>
      <c r="G961">
        <v>179.4</v>
      </c>
      <c r="H961">
        <v>113</v>
      </c>
      <c r="I961">
        <v>30.5</v>
      </c>
      <c r="J961">
        <v>275.39999999999998</v>
      </c>
      <c r="K961">
        <v>100</v>
      </c>
      <c r="L961">
        <v>23.41</v>
      </c>
      <c r="M961">
        <v>246.1</v>
      </c>
      <c r="N961">
        <v>105</v>
      </c>
      <c r="O961">
        <v>11.07</v>
      </c>
      <c r="P961">
        <v>10</v>
      </c>
      <c r="Q961">
        <v>5</v>
      </c>
      <c r="R961">
        <v>2.7</v>
      </c>
      <c r="S961">
        <v>0</v>
      </c>
      <c r="T961" t="s">
        <v>22</v>
      </c>
    </row>
    <row r="962" spans="1:20" x14ac:dyDescent="0.2">
      <c r="A962" t="s">
        <v>46</v>
      </c>
      <c r="B962">
        <v>155</v>
      </c>
      <c r="C962" t="s">
        <v>25</v>
      </c>
      <c r="D962" t="s">
        <v>22</v>
      </c>
      <c r="E962" t="s">
        <v>22</v>
      </c>
      <c r="F962">
        <v>0</v>
      </c>
      <c r="G962">
        <v>216.7</v>
      </c>
      <c r="H962">
        <v>30</v>
      </c>
      <c r="I962">
        <v>36.840000000000003</v>
      </c>
      <c r="J962">
        <v>144.30000000000001</v>
      </c>
      <c r="K962">
        <v>125</v>
      </c>
      <c r="L962">
        <v>12.27</v>
      </c>
      <c r="M962">
        <v>135.30000000000001</v>
      </c>
      <c r="N962">
        <v>106</v>
      </c>
      <c r="O962">
        <v>6.09</v>
      </c>
      <c r="P962">
        <v>10.8</v>
      </c>
      <c r="Q962">
        <v>1</v>
      </c>
      <c r="R962">
        <v>2.92</v>
      </c>
      <c r="S962">
        <v>2</v>
      </c>
      <c r="T962" t="s">
        <v>22</v>
      </c>
    </row>
    <row r="963" spans="1:20" x14ac:dyDescent="0.2">
      <c r="A963" t="s">
        <v>59</v>
      </c>
      <c r="B963">
        <v>161</v>
      </c>
      <c r="C963" t="s">
        <v>21</v>
      </c>
      <c r="D963" t="s">
        <v>22</v>
      </c>
      <c r="E963" t="s">
        <v>22</v>
      </c>
      <c r="F963">
        <v>0</v>
      </c>
      <c r="G963">
        <v>151.6</v>
      </c>
      <c r="H963">
        <v>117</v>
      </c>
      <c r="I963">
        <v>25.77</v>
      </c>
      <c r="J963">
        <v>219.4</v>
      </c>
      <c r="K963">
        <v>87</v>
      </c>
      <c r="L963">
        <v>18.649999999999999</v>
      </c>
      <c r="M963">
        <v>224.7</v>
      </c>
      <c r="N963">
        <v>68</v>
      </c>
      <c r="O963">
        <v>10.11</v>
      </c>
      <c r="P963">
        <v>4</v>
      </c>
      <c r="Q963">
        <v>5</v>
      </c>
      <c r="R963">
        <v>1.08</v>
      </c>
      <c r="S963">
        <v>1</v>
      </c>
      <c r="T963" t="s">
        <v>22</v>
      </c>
    </row>
    <row r="964" spans="1:20" x14ac:dyDescent="0.2">
      <c r="A964" t="s">
        <v>60</v>
      </c>
      <c r="B964">
        <v>95</v>
      </c>
      <c r="C964" t="s">
        <v>25</v>
      </c>
      <c r="D964" t="s">
        <v>22</v>
      </c>
      <c r="E964" t="s">
        <v>23</v>
      </c>
      <c r="F964">
        <v>32</v>
      </c>
      <c r="G964">
        <v>262.2</v>
      </c>
      <c r="H964">
        <v>123</v>
      </c>
      <c r="I964">
        <v>44.57</v>
      </c>
      <c r="J964">
        <v>165.2</v>
      </c>
      <c r="K964">
        <v>82</v>
      </c>
      <c r="L964">
        <v>14.04</v>
      </c>
      <c r="M964">
        <v>194.3</v>
      </c>
      <c r="N964">
        <v>57</v>
      </c>
      <c r="O964">
        <v>8.74</v>
      </c>
      <c r="P964">
        <v>10.6</v>
      </c>
      <c r="Q964">
        <v>5</v>
      </c>
      <c r="R964">
        <v>2.86</v>
      </c>
      <c r="S964">
        <v>0</v>
      </c>
      <c r="T964" t="s">
        <v>22</v>
      </c>
    </row>
    <row r="965" spans="1:20" x14ac:dyDescent="0.2">
      <c r="A965" t="s">
        <v>36</v>
      </c>
      <c r="B965">
        <v>122</v>
      </c>
      <c r="C965" t="s">
        <v>21</v>
      </c>
      <c r="D965" t="s">
        <v>22</v>
      </c>
      <c r="E965" t="s">
        <v>22</v>
      </c>
      <c r="F965">
        <v>0</v>
      </c>
      <c r="G965">
        <v>173.6</v>
      </c>
      <c r="H965">
        <v>110</v>
      </c>
      <c r="I965">
        <v>29.51</v>
      </c>
      <c r="J965">
        <v>91.7</v>
      </c>
      <c r="K965">
        <v>84</v>
      </c>
      <c r="L965">
        <v>7.79</v>
      </c>
      <c r="M965">
        <v>211.7</v>
      </c>
      <c r="N965">
        <v>103</v>
      </c>
      <c r="O965">
        <v>9.5299999999999994</v>
      </c>
      <c r="P965">
        <v>9.6999999999999993</v>
      </c>
      <c r="Q965">
        <v>7</v>
      </c>
      <c r="R965">
        <v>2.62</v>
      </c>
      <c r="S965">
        <v>3</v>
      </c>
      <c r="T965" t="s">
        <v>22</v>
      </c>
    </row>
    <row r="966" spans="1:20" x14ac:dyDescent="0.2">
      <c r="A966" t="s">
        <v>45</v>
      </c>
      <c r="B966">
        <v>119</v>
      </c>
      <c r="C966" t="s">
        <v>25</v>
      </c>
      <c r="D966" t="s">
        <v>22</v>
      </c>
      <c r="E966" t="s">
        <v>23</v>
      </c>
      <c r="F966">
        <v>24</v>
      </c>
      <c r="G966">
        <v>217.2</v>
      </c>
      <c r="H966">
        <v>94</v>
      </c>
      <c r="I966">
        <v>36.92</v>
      </c>
      <c r="J966">
        <v>138.69999999999999</v>
      </c>
      <c r="K966">
        <v>52</v>
      </c>
      <c r="L966">
        <v>11.79</v>
      </c>
      <c r="M966">
        <v>139.30000000000001</v>
      </c>
      <c r="N966">
        <v>85</v>
      </c>
      <c r="O966">
        <v>6.27</v>
      </c>
      <c r="P966">
        <v>11.3</v>
      </c>
      <c r="Q966">
        <v>4</v>
      </c>
      <c r="R966">
        <v>3.05</v>
      </c>
      <c r="S966">
        <v>0</v>
      </c>
      <c r="T966" t="s">
        <v>22</v>
      </c>
    </row>
    <row r="967" spans="1:20" x14ac:dyDescent="0.2">
      <c r="A967" t="s">
        <v>74</v>
      </c>
      <c r="B967">
        <v>99</v>
      </c>
      <c r="C967" t="s">
        <v>25</v>
      </c>
      <c r="D967" t="s">
        <v>22</v>
      </c>
      <c r="E967" t="s">
        <v>22</v>
      </c>
      <c r="F967">
        <v>0</v>
      </c>
      <c r="G967">
        <v>95.4</v>
      </c>
      <c r="H967">
        <v>105</v>
      </c>
      <c r="I967">
        <v>16.22</v>
      </c>
      <c r="J967">
        <v>207.2</v>
      </c>
      <c r="K967">
        <v>101</v>
      </c>
      <c r="L967">
        <v>17.61</v>
      </c>
      <c r="M967">
        <v>136</v>
      </c>
      <c r="N967">
        <v>117</v>
      </c>
      <c r="O967">
        <v>6.12</v>
      </c>
      <c r="P967">
        <v>5.6</v>
      </c>
      <c r="Q967">
        <v>5</v>
      </c>
      <c r="R967">
        <v>1.51</v>
      </c>
      <c r="S967">
        <v>1</v>
      </c>
      <c r="T967" t="s">
        <v>22</v>
      </c>
    </row>
    <row r="968" spans="1:20" x14ac:dyDescent="0.2">
      <c r="A968" t="s">
        <v>41</v>
      </c>
      <c r="B968">
        <v>76</v>
      </c>
      <c r="C968" t="s">
        <v>25</v>
      </c>
      <c r="D968" t="s">
        <v>22</v>
      </c>
      <c r="E968" t="s">
        <v>23</v>
      </c>
      <c r="F968">
        <v>26</v>
      </c>
      <c r="G968">
        <v>214.6</v>
      </c>
      <c r="H968">
        <v>110</v>
      </c>
      <c r="I968">
        <v>36.479999999999997</v>
      </c>
      <c r="J968">
        <v>205.2</v>
      </c>
      <c r="K968">
        <v>87</v>
      </c>
      <c r="L968">
        <v>17.440000000000001</v>
      </c>
      <c r="M968">
        <v>134.6</v>
      </c>
      <c r="N968">
        <v>140</v>
      </c>
      <c r="O968">
        <v>6.06</v>
      </c>
      <c r="P968">
        <v>8.1</v>
      </c>
      <c r="Q968">
        <v>2</v>
      </c>
      <c r="R968">
        <v>2.19</v>
      </c>
      <c r="S968">
        <v>1</v>
      </c>
      <c r="T968" t="s">
        <v>22</v>
      </c>
    </row>
    <row r="969" spans="1:20" x14ac:dyDescent="0.2">
      <c r="A969" t="s">
        <v>70</v>
      </c>
      <c r="B969">
        <v>167</v>
      </c>
      <c r="C969" t="s">
        <v>21</v>
      </c>
      <c r="D969" t="s">
        <v>22</v>
      </c>
      <c r="E969" t="s">
        <v>22</v>
      </c>
      <c r="F969">
        <v>0</v>
      </c>
      <c r="G969">
        <v>131.6</v>
      </c>
      <c r="H969">
        <v>120</v>
      </c>
      <c r="I969">
        <v>22.37</v>
      </c>
      <c r="J969">
        <v>211.3</v>
      </c>
      <c r="K969">
        <v>96</v>
      </c>
      <c r="L969">
        <v>17.96</v>
      </c>
      <c r="M969">
        <v>168.3</v>
      </c>
      <c r="N969">
        <v>97</v>
      </c>
      <c r="O969">
        <v>7.57</v>
      </c>
      <c r="P969">
        <v>11.1</v>
      </c>
      <c r="Q969">
        <v>4</v>
      </c>
      <c r="R969">
        <v>3</v>
      </c>
      <c r="S969">
        <v>4</v>
      </c>
      <c r="T969" t="s">
        <v>23</v>
      </c>
    </row>
    <row r="970" spans="1:20" x14ac:dyDescent="0.2">
      <c r="A970" t="s">
        <v>24</v>
      </c>
      <c r="B970">
        <v>129</v>
      </c>
      <c r="C970" t="s">
        <v>21</v>
      </c>
      <c r="D970" t="s">
        <v>22</v>
      </c>
      <c r="E970" t="s">
        <v>22</v>
      </c>
      <c r="F970">
        <v>0</v>
      </c>
      <c r="G970">
        <v>168.4</v>
      </c>
      <c r="H970">
        <v>117</v>
      </c>
      <c r="I970">
        <v>28.63</v>
      </c>
      <c r="J970">
        <v>217.1</v>
      </c>
      <c r="K970">
        <v>129</v>
      </c>
      <c r="L970">
        <v>18.45</v>
      </c>
      <c r="M970">
        <v>81.599999999999994</v>
      </c>
      <c r="N970">
        <v>100</v>
      </c>
      <c r="O970">
        <v>3.67</v>
      </c>
      <c r="P970">
        <v>11.8</v>
      </c>
      <c r="Q970">
        <v>7</v>
      </c>
      <c r="R970">
        <v>3.19</v>
      </c>
      <c r="S970">
        <v>1</v>
      </c>
      <c r="T970" t="s">
        <v>22</v>
      </c>
    </row>
    <row r="971" spans="1:20" x14ac:dyDescent="0.2">
      <c r="A971" t="s">
        <v>40</v>
      </c>
      <c r="B971">
        <v>116</v>
      </c>
      <c r="C971" t="s">
        <v>25</v>
      </c>
      <c r="D971" t="s">
        <v>22</v>
      </c>
      <c r="E971" t="s">
        <v>22</v>
      </c>
      <c r="F971">
        <v>0</v>
      </c>
      <c r="G971">
        <v>146.4</v>
      </c>
      <c r="H971">
        <v>123</v>
      </c>
      <c r="I971">
        <v>24.89</v>
      </c>
      <c r="J971">
        <v>176.6</v>
      </c>
      <c r="K971">
        <v>113</v>
      </c>
      <c r="L971">
        <v>15.01</v>
      </c>
      <c r="M971">
        <v>212.6</v>
      </c>
      <c r="N971">
        <v>102</v>
      </c>
      <c r="O971">
        <v>9.57</v>
      </c>
      <c r="P971">
        <v>7.8</v>
      </c>
      <c r="Q971">
        <v>5</v>
      </c>
      <c r="R971">
        <v>2.11</v>
      </c>
      <c r="S971">
        <v>1</v>
      </c>
      <c r="T971" t="s">
        <v>22</v>
      </c>
    </row>
    <row r="972" spans="1:20" x14ac:dyDescent="0.2">
      <c r="A972" t="s">
        <v>56</v>
      </c>
      <c r="B972">
        <v>60</v>
      </c>
      <c r="C972" t="s">
        <v>21</v>
      </c>
      <c r="D972" t="s">
        <v>23</v>
      </c>
      <c r="E972" t="s">
        <v>22</v>
      </c>
      <c r="F972">
        <v>0</v>
      </c>
      <c r="G972">
        <v>183</v>
      </c>
      <c r="H972">
        <v>110</v>
      </c>
      <c r="I972">
        <v>31.11</v>
      </c>
      <c r="J972">
        <v>206.7</v>
      </c>
      <c r="K972">
        <v>93</v>
      </c>
      <c r="L972">
        <v>17.57</v>
      </c>
      <c r="M972">
        <v>203.8</v>
      </c>
      <c r="N972">
        <v>119</v>
      </c>
      <c r="O972">
        <v>9.17</v>
      </c>
      <c r="P972">
        <v>11.1</v>
      </c>
      <c r="Q972">
        <v>6</v>
      </c>
      <c r="R972">
        <v>3</v>
      </c>
      <c r="S972">
        <v>1</v>
      </c>
      <c r="T972" t="s">
        <v>22</v>
      </c>
    </row>
    <row r="973" spans="1:20" x14ac:dyDescent="0.2">
      <c r="A973" t="s">
        <v>70</v>
      </c>
      <c r="B973">
        <v>128</v>
      </c>
      <c r="C973" t="s">
        <v>21</v>
      </c>
      <c r="D973" t="s">
        <v>22</v>
      </c>
      <c r="E973" t="s">
        <v>22</v>
      </c>
      <c r="F973">
        <v>0</v>
      </c>
      <c r="G973">
        <v>103.3</v>
      </c>
      <c r="H973">
        <v>122</v>
      </c>
      <c r="I973">
        <v>17.559999999999999</v>
      </c>
      <c r="J973">
        <v>245.9</v>
      </c>
      <c r="K973">
        <v>123</v>
      </c>
      <c r="L973">
        <v>20.9</v>
      </c>
      <c r="M973">
        <v>161.1</v>
      </c>
      <c r="N973">
        <v>95</v>
      </c>
      <c r="O973">
        <v>7.25</v>
      </c>
      <c r="P973">
        <v>6.4</v>
      </c>
      <c r="Q973">
        <v>7</v>
      </c>
      <c r="R973">
        <v>1.73</v>
      </c>
      <c r="S973">
        <v>0</v>
      </c>
      <c r="T973" t="s">
        <v>22</v>
      </c>
    </row>
    <row r="974" spans="1:20" x14ac:dyDescent="0.2">
      <c r="A974" t="s">
        <v>39</v>
      </c>
      <c r="B974">
        <v>47</v>
      </c>
      <c r="C974" t="s">
        <v>25</v>
      </c>
      <c r="D974" t="s">
        <v>22</v>
      </c>
      <c r="E974" t="s">
        <v>23</v>
      </c>
      <c r="F974">
        <v>28</v>
      </c>
      <c r="G974">
        <v>112.2</v>
      </c>
      <c r="H974">
        <v>70</v>
      </c>
      <c r="I974">
        <v>19.07</v>
      </c>
      <c r="J974">
        <v>154.80000000000001</v>
      </c>
      <c r="K974">
        <v>106</v>
      </c>
      <c r="L974">
        <v>13.16</v>
      </c>
      <c r="M974">
        <v>166.7</v>
      </c>
      <c r="N974">
        <v>105</v>
      </c>
      <c r="O974">
        <v>7.5</v>
      </c>
      <c r="P974">
        <v>10.6</v>
      </c>
      <c r="Q974">
        <v>2</v>
      </c>
      <c r="R974">
        <v>2.86</v>
      </c>
      <c r="S974">
        <v>0</v>
      </c>
      <c r="T974" t="s">
        <v>22</v>
      </c>
    </row>
    <row r="975" spans="1:20" x14ac:dyDescent="0.2">
      <c r="A975" t="s">
        <v>60</v>
      </c>
      <c r="B975">
        <v>40</v>
      </c>
      <c r="C975" t="s">
        <v>28</v>
      </c>
      <c r="D975" t="s">
        <v>23</v>
      </c>
      <c r="E975" t="s">
        <v>22</v>
      </c>
      <c r="F975">
        <v>0</v>
      </c>
      <c r="G975">
        <v>170.7</v>
      </c>
      <c r="H975">
        <v>55</v>
      </c>
      <c r="I975">
        <v>29.02</v>
      </c>
      <c r="J975">
        <v>179.1</v>
      </c>
      <c r="K975">
        <v>108</v>
      </c>
      <c r="L975">
        <v>15.22</v>
      </c>
      <c r="M975">
        <v>281.89999999999998</v>
      </c>
      <c r="N975">
        <v>89</v>
      </c>
      <c r="O975">
        <v>12.69</v>
      </c>
      <c r="P975">
        <v>8.1999999999999993</v>
      </c>
      <c r="Q975">
        <v>9</v>
      </c>
      <c r="R975">
        <v>2.21</v>
      </c>
      <c r="S975">
        <v>3</v>
      </c>
      <c r="T975" t="s">
        <v>22</v>
      </c>
    </row>
    <row r="976" spans="1:20" x14ac:dyDescent="0.2">
      <c r="A976" t="s">
        <v>47</v>
      </c>
      <c r="B976">
        <v>173</v>
      </c>
      <c r="C976" t="s">
        <v>28</v>
      </c>
      <c r="D976" t="s">
        <v>22</v>
      </c>
      <c r="E976" t="s">
        <v>22</v>
      </c>
      <c r="F976">
        <v>0</v>
      </c>
      <c r="G976">
        <v>172.5</v>
      </c>
      <c r="H976">
        <v>78</v>
      </c>
      <c r="I976">
        <v>29.33</v>
      </c>
      <c r="J976">
        <v>142.6</v>
      </c>
      <c r="K976">
        <v>91</v>
      </c>
      <c r="L976">
        <v>12.12</v>
      </c>
      <c r="M976">
        <v>102</v>
      </c>
      <c r="N976">
        <v>63</v>
      </c>
      <c r="O976">
        <v>4.59</v>
      </c>
      <c r="P976">
        <v>10.9</v>
      </c>
      <c r="Q976">
        <v>2</v>
      </c>
      <c r="R976">
        <v>2.94</v>
      </c>
      <c r="S976">
        <v>0</v>
      </c>
      <c r="T976" t="s">
        <v>22</v>
      </c>
    </row>
    <row r="977" spans="1:20" x14ac:dyDescent="0.2">
      <c r="A977" t="s">
        <v>67</v>
      </c>
      <c r="B977">
        <v>66</v>
      </c>
      <c r="C977" t="s">
        <v>25</v>
      </c>
      <c r="D977" t="s">
        <v>22</v>
      </c>
      <c r="E977" t="s">
        <v>23</v>
      </c>
      <c r="F977">
        <v>32</v>
      </c>
      <c r="G977">
        <v>187.8</v>
      </c>
      <c r="H977">
        <v>117</v>
      </c>
      <c r="I977">
        <v>31.93</v>
      </c>
      <c r="J977">
        <v>129.80000000000001</v>
      </c>
      <c r="K977">
        <v>90</v>
      </c>
      <c r="L977">
        <v>11.03</v>
      </c>
      <c r="M977">
        <v>132.30000000000001</v>
      </c>
      <c r="N977">
        <v>113</v>
      </c>
      <c r="O977">
        <v>5.95</v>
      </c>
      <c r="P977">
        <v>12</v>
      </c>
      <c r="Q977">
        <v>3</v>
      </c>
      <c r="R977">
        <v>3.24</v>
      </c>
      <c r="S977">
        <v>2</v>
      </c>
      <c r="T977" t="s">
        <v>22</v>
      </c>
    </row>
    <row r="978" spans="1:20" x14ac:dyDescent="0.2">
      <c r="A978" t="s">
        <v>64</v>
      </c>
      <c r="B978">
        <v>50</v>
      </c>
      <c r="C978" t="s">
        <v>21</v>
      </c>
      <c r="D978" t="s">
        <v>23</v>
      </c>
      <c r="E978" t="s">
        <v>23</v>
      </c>
      <c r="F978">
        <v>26</v>
      </c>
      <c r="G978">
        <v>307.10000000000002</v>
      </c>
      <c r="H978">
        <v>94</v>
      </c>
      <c r="I978">
        <v>52.21</v>
      </c>
      <c r="J978">
        <v>289.39999999999998</v>
      </c>
      <c r="K978">
        <v>78</v>
      </c>
      <c r="L978">
        <v>24.6</v>
      </c>
      <c r="M978">
        <v>174.9</v>
      </c>
      <c r="N978">
        <v>109</v>
      </c>
      <c r="O978">
        <v>7.87</v>
      </c>
      <c r="P978">
        <v>8</v>
      </c>
      <c r="Q978">
        <v>3</v>
      </c>
      <c r="R978">
        <v>2.16</v>
      </c>
      <c r="S978">
        <v>0</v>
      </c>
      <c r="T978" t="s">
        <v>22</v>
      </c>
    </row>
    <row r="979" spans="1:20" x14ac:dyDescent="0.2">
      <c r="A979" t="s">
        <v>70</v>
      </c>
      <c r="B979">
        <v>130</v>
      </c>
      <c r="C979" t="s">
        <v>28</v>
      </c>
      <c r="D979" t="s">
        <v>22</v>
      </c>
      <c r="E979" t="s">
        <v>22</v>
      </c>
      <c r="F979">
        <v>0</v>
      </c>
      <c r="G979">
        <v>154</v>
      </c>
      <c r="H979">
        <v>95</v>
      </c>
      <c r="I979">
        <v>26.18</v>
      </c>
      <c r="J979">
        <v>205.9</v>
      </c>
      <c r="K979">
        <v>106</v>
      </c>
      <c r="L979">
        <v>17.5</v>
      </c>
      <c r="M979">
        <v>233.7</v>
      </c>
      <c r="N979">
        <v>75</v>
      </c>
      <c r="O979">
        <v>10.52</v>
      </c>
      <c r="P979">
        <v>12.9</v>
      </c>
      <c r="Q979">
        <v>1</v>
      </c>
      <c r="R979">
        <v>3.48</v>
      </c>
      <c r="S979">
        <v>1</v>
      </c>
      <c r="T979" t="s">
        <v>22</v>
      </c>
    </row>
    <row r="980" spans="1:20" x14ac:dyDescent="0.2">
      <c r="A980" t="s">
        <v>54</v>
      </c>
      <c r="B980">
        <v>89</v>
      </c>
      <c r="C980" t="s">
        <v>28</v>
      </c>
      <c r="D980" t="s">
        <v>23</v>
      </c>
      <c r="E980" t="s">
        <v>22</v>
      </c>
      <c r="F980">
        <v>0</v>
      </c>
      <c r="G980">
        <v>125.6</v>
      </c>
      <c r="H980">
        <v>108</v>
      </c>
      <c r="I980">
        <v>21.35</v>
      </c>
      <c r="J980">
        <v>213</v>
      </c>
      <c r="K980">
        <v>90</v>
      </c>
      <c r="L980">
        <v>18.11</v>
      </c>
      <c r="M980">
        <v>181.7</v>
      </c>
      <c r="N980">
        <v>108</v>
      </c>
      <c r="O980">
        <v>8.18</v>
      </c>
      <c r="P980">
        <v>5.4</v>
      </c>
      <c r="Q980">
        <v>5</v>
      </c>
      <c r="R980">
        <v>1.46</v>
      </c>
      <c r="S980">
        <v>1</v>
      </c>
      <c r="T980" t="s">
        <v>22</v>
      </c>
    </row>
    <row r="981" spans="1:20" x14ac:dyDescent="0.2">
      <c r="A981" t="s">
        <v>32</v>
      </c>
      <c r="B981">
        <v>108</v>
      </c>
      <c r="C981" t="s">
        <v>21</v>
      </c>
      <c r="D981" t="s">
        <v>22</v>
      </c>
      <c r="E981" t="s">
        <v>22</v>
      </c>
      <c r="F981">
        <v>0</v>
      </c>
      <c r="G981">
        <v>199.3</v>
      </c>
      <c r="H981">
        <v>104</v>
      </c>
      <c r="I981">
        <v>33.880000000000003</v>
      </c>
      <c r="J981">
        <v>224.2</v>
      </c>
      <c r="K981">
        <v>92</v>
      </c>
      <c r="L981">
        <v>19.059999999999999</v>
      </c>
      <c r="M981">
        <v>140.1</v>
      </c>
      <c r="N981">
        <v>57</v>
      </c>
      <c r="O981">
        <v>6.3</v>
      </c>
      <c r="P981">
        <v>15.2</v>
      </c>
      <c r="Q981">
        <v>2</v>
      </c>
      <c r="R981">
        <v>4.0999999999999996</v>
      </c>
      <c r="S981">
        <v>0</v>
      </c>
      <c r="T981" t="s">
        <v>22</v>
      </c>
    </row>
    <row r="982" spans="1:20" x14ac:dyDescent="0.2">
      <c r="A982" t="s">
        <v>39</v>
      </c>
      <c r="B982">
        <v>32</v>
      </c>
      <c r="C982" t="s">
        <v>25</v>
      </c>
      <c r="D982" t="s">
        <v>22</v>
      </c>
      <c r="E982" t="s">
        <v>22</v>
      </c>
      <c r="F982">
        <v>0</v>
      </c>
      <c r="G982">
        <v>157.9</v>
      </c>
      <c r="H982">
        <v>88</v>
      </c>
      <c r="I982">
        <v>26.84</v>
      </c>
      <c r="J982">
        <v>180.8</v>
      </c>
      <c r="K982">
        <v>132</v>
      </c>
      <c r="L982">
        <v>15.37</v>
      </c>
      <c r="M982">
        <v>132.5</v>
      </c>
      <c r="N982">
        <v>102</v>
      </c>
      <c r="O982">
        <v>5.96</v>
      </c>
      <c r="P982">
        <v>12.8</v>
      </c>
      <c r="Q982">
        <v>3</v>
      </c>
      <c r="R982">
        <v>3.46</v>
      </c>
      <c r="S982">
        <v>1</v>
      </c>
      <c r="T982" t="s">
        <v>22</v>
      </c>
    </row>
    <row r="983" spans="1:20" x14ac:dyDescent="0.2">
      <c r="A983" t="s">
        <v>27</v>
      </c>
      <c r="B983">
        <v>166</v>
      </c>
      <c r="C983" t="s">
        <v>21</v>
      </c>
      <c r="D983" t="s">
        <v>22</v>
      </c>
      <c r="E983" t="s">
        <v>22</v>
      </c>
      <c r="F983">
        <v>0</v>
      </c>
      <c r="G983">
        <v>203.4</v>
      </c>
      <c r="H983">
        <v>81</v>
      </c>
      <c r="I983">
        <v>34.58</v>
      </c>
      <c r="J983">
        <v>167.7</v>
      </c>
      <c r="K983">
        <v>110</v>
      </c>
      <c r="L983">
        <v>14.25</v>
      </c>
      <c r="M983">
        <v>132</v>
      </c>
      <c r="N983">
        <v>124</v>
      </c>
      <c r="O983">
        <v>5.94</v>
      </c>
      <c r="P983">
        <v>9.1999999999999993</v>
      </c>
      <c r="Q983">
        <v>5</v>
      </c>
      <c r="R983">
        <v>2.48</v>
      </c>
      <c r="S983">
        <v>2</v>
      </c>
      <c r="T983" t="s">
        <v>22</v>
      </c>
    </row>
    <row r="984" spans="1:20" x14ac:dyDescent="0.2">
      <c r="A984" t="s">
        <v>56</v>
      </c>
      <c r="B984">
        <v>72</v>
      </c>
      <c r="C984" t="s">
        <v>25</v>
      </c>
      <c r="D984" t="s">
        <v>22</v>
      </c>
      <c r="E984" t="s">
        <v>23</v>
      </c>
      <c r="F984">
        <v>39</v>
      </c>
      <c r="G984">
        <v>92.8</v>
      </c>
      <c r="H984">
        <v>98</v>
      </c>
      <c r="I984">
        <v>15.78</v>
      </c>
      <c r="J984">
        <v>271.2</v>
      </c>
      <c r="K984">
        <v>115</v>
      </c>
      <c r="L984">
        <v>23.05</v>
      </c>
      <c r="M984">
        <v>167.1</v>
      </c>
      <c r="N984">
        <v>83</v>
      </c>
      <c r="O984">
        <v>7.52</v>
      </c>
      <c r="P984">
        <v>5.8</v>
      </c>
      <c r="Q984">
        <v>7</v>
      </c>
      <c r="R984">
        <v>1.57</v>
      </c>
      <c r="S984">
        <v>1</v>
      </c>
      <c r="T984" t="s">
        <v>22</v>
      </c>
    </row>
    <row r="985" spans="1:20" x14ac:dyDescent="0.2">
      <c r="A985" t="s">
        <v>34</v>
      </c>
      <c r="B985">
        <v>134</v>
      </c>
      <c r="C985" t="s">
        <v>21</v>
      </c>
      <c r="D985" t="s">
        <v>22</v>
      </c>
      <c r="E985" t="s">
        <v>23</v>
      </c>
      <c r="F985">
        <v>32</v>
      </c>
      <c r="G985">
        <v>216.8</v>
      </c>
      <c r="H985">
        <v>78</v>
      </c>
      <c r="I985">
        <v>36.86</v>
      </c>
      <c r="J985">
        <v>102.2</v>
      </c>
      <c r="K985">
        <v>111</v>
      </c>
      <c r="L985">
        <v>8.69</v>
      </c>
      <c r="M985">
        <v>174</v>
      </c>
      <c r="N985">
        <v>83</v>
      </c>
      <c r="O985">
        <v>7.83</v>
      </c>
      <c r="P985">
        <v>8.6</v>
      </c>
      <c r="Q985">
        <v>2</v>
      </c>
      <c r="R985">
        <v>2.3199999999999998</v>
      </c>
      <c r="S985">
        <v>0</v>
      </c>
      <c r="T985" t="s">
        <v>22</v>
      </c>
    </row>
    <row r="986" spans="1:20" x14ac:dyDescent="0.2">
      <c r="A986" t="s">
        <v>46</v>
      </c>
      <c r="B986">
        <v>13</v>
      </c>
      <c r="C986" t="s">
        <v>21</v>
      </c>
      <c r="D986" t="s">
        <v>22</v>
      </c>
      <c r="E986" t="s">
        <v>22</v>
      </c>
      <c r="F986">
        <v>0</v>
      </c>
      <c r="G986">
        <v>193.2</v>
      </c>
      <c r="H986">
        <v>89</v>
      </c>
      <c r="I986">
        <v>32.840000000000003</v>
      </c>
      <c r="J986">
        <v>194.4</v>
      </c>
      <c r="K986">
        <v>90</v>
      </c>
      <c r="L986">
        <v>16.52</v>
      </c>
      <c r="M986">
        <v>186.5</v>
      </c>
      <c r="N986">
        <v>104</v>
      </c>
      <c r="O986">
        <v>8.39</v>
      </c>
      <c r="P986">
        <v>9.6999999999999993</v>
      </c>
      <c r="Q986">
        <v>2</v>
      </c>
      <c r="R986">
        <v>2.62</v>
      </c>
      <c r="S986">
        <v>4</v>
      </c>
      <c r="T986" t="s">
        <v>22</v>
      </c>
    </row>
    <row r="987" spans="1:20" x14ac:dyDescent="0.2">
      <c r="A987" t="s">
        <v>48</v>
      </c>
      <c r="B987">
        <v>90</v>
      </c>
      <c r="C987" t="s">
        <v>21</v>
      </c>
      <c r="D987" t="s">
        <v>22</v>
      </c>
      <c r="E987" t="s">
        <v>22</v>
      </c>
      <c r="F987">
        <v>0</v>
      </c>
      <c r="G987">
        <v>113.2</v>
      </c>
      <c r="H987">
        <v>108</v>
      </c>
      <c r="I987">
        <v>19.239999999999998</v>
      </c>
      <c r="J987">
        <v>189.3</v>
      </c>
      <c r="K987">
        <v>63</v>
      </c>
      <c r="L987">
        <v>16.09</v>
      </c>
      <c r="M987">
        <v>271.8</v>
      </c>
      <c r="N987">
        <v>124</v>
      </c>
      <c r="O987">
        <v>12.23</v>
      </c>
      <c r="P987">
        <v>14.1</v>
      </c>
      <c r="Q987">
        <v>4</v>
      </c>
      <c r="R987">
        <v>3.81</v>
      </c>
      <c r="S987">
        <v>3</v>
      </c>
      <c r="T987" t="s">
        <v>22</v>
      </c>
    </row>
    <row r="988" spans="1:20" x14ac:dyDescent="0.2">
      <c r="A988" t="s">
        <v>51</v>
      </c>
      <c r="B988">
        <v>111</v>
      </c>
      <c r="C988" t="s">
        <v>21</v>
      </c>
      <c r="D988" t="s">
        <v>22</v>
      </c>
      <c r="E988" t="s">
        <v>23</v>
      </c>
      <c r="F988">
        <v>36</v>
      </c>
      <c r="G988">
        <v>166.2</v>
      </c>
      <c r="H988">
        <v>54</v>
      </c>
      <c r="I988">
        <v>28.25</v>
      </c>
      <c r="J988">
        <v>238.8</v>
      </c>
      <c r="K988">
        <v>109</v>
      </c>
      <c r="L988">
        <v>20.3</v>
      </c>
      <c r="M988">
        <v>108.8</v>
      </c>
      <c r="N988">
        <v>92</v>
      </c>
      <c r="O988">
        <v>4.9000000000000004</v>
      </c>
      <c r="P988">
        <v>11.2</v>
      </c>
      <c r="Q988">
        <v>2</v>
      </c>
      <c r="R988">
        <v>3.02</v>
      </c>
      <c r="S988">
        <v>3</v>
      </c>
      <c r="T988" t="s">
        <v>22</v>
      </c>
    </row>
    <row r="989" spans="1:20" x14ac:dyDescent="0.2">
      <c r="A989" t="s">
        <v>43</v>
      </c>
      <c r="B989">
        <v>72</v>
      </c>
      <c r="C989" t="s">
        <v>21</v>
      </c>
      <c r="D989" t="s">
        <v>22</v>
      </c>
      <c r="E989" t="s">
        <v>22</v>
      </c>
      <c r="F989">
        <v>0</v>
      </c>
      <c r="G989">
        <v>207.8</v>
      </c>
      <c r="H989">
        <v>92</v>
      </c>
      <c r="I989">
        <v>35.33</v>
      </c>
      <c r="J989">
        <v>195.7</v>
      </c>
      <c r="K989">
        <v>110</v>
      </c>
      <c r="L989">
        <v>16.63</v>
      </c>
      <c r="M989">
        <v>184.8</v>
      </c>
      <c r="N989">
        <v>124</v>
      </c>
      <c r="O989">
        <v>8.32</v>
      </c>
      <c r="P989">
        <v>13.1</v>
      </c>
      <c r="Q989">
        <v>4</v>
      </c>
      <c r="R989">
        <v>3.54</v>
      </c>
      <c r="S989">
        <v>0</v>
      </c>
      <c r="T989" t="s">
        <v>22</v>
      </c>
    </row>
    <row r="990" spans="1:20" x14ac:dyDescent="0.2">
      <c r="A990" t="s">
        <v>53</v>
      </c>
      <c r="B990">
        <v>67</v>
      </c>
      <c r="C990" t="s">
        <v>28</v>
      </c>
      <c r="D990" t="s">
        <v>22</v>
      </c>
      <c r="E990" t="s">
        <v>23</v>
      </c>
      <c r="F990">
        <v>35</v>
      </c>
      <c r="G990">
        <v>245.4</v>
      </c>
      <c r="H990">
        <v>89</v>
      </c>
      <c r="I990">
        <v>41.72</v>
      </c>
      <c r="J990">
        <v>148.19999999999999</v>
      </c>
      <c r="K990">
        <v>102</v>
      </c>
      <c r="L990">
        <v>12.6</v>
      </c>
      <c r="M990">
        <v>274</v>
      </c>
      <c r="N990">
        <v>136</v>
      </c>
      <c r="O990">
        <v>12.33</v>
      </c>
      <c r="P990">
        <v>7.5</v>
      </c>
      <c r="Q990">
        <v>6</v>
      </c>
      <c r="R990">
        <v>2.0299999999999998</v>
      </c>
      <c r="S990">
        <v>1</v>
      </c>
      <c r="T990" t="s">
        <v>22</v>
      </c>
    </row>
    <row r="991" spans="1:20" x14ac:dyDescent="0.2">
      <c r="A991" t="s">
        <v>49</v>
      </c>
      <c r="B991">
        <v>172</v>
      </c>
      <c r="C991" t="s">
        <v>25</v>
      </c>
      <c r="D991" t="s">
        <v>22</v>
      </c>
      <c r="E991" t="s">
        <v>22</v>
      </c>
      <c r="F991">
        <v>0</v>
      </c>
      <c r="G991">
        <v>287.10000000000002</v>
      </c>
      <c r="H991">
        <v>108</v>
      </c>
      <c r="I991">
        <v>48.81</v>
      </c>
      <c r="J991">
        <v>178.4</v>
      </c>
      <c r="K991">
        <v>125</v>
      </c>
      <c r="L991">
        <v>15.16</v>
      </c>
      <c r="M991">
        <v>153.19999999999999</v>
      </c>
      <c r="N991">
        <v>98</v>
      </c>
      <c r="O991">
        <v>6.89</v>
      </c>
      <c r="P991">
        <v>14.4</v>
      </c>
      <c r="Q991">
        <v>2</v>
      </c>
      <c r="R991">
        <v>3.89</v>
      </c>
      <c r="S991">
        <v>3</v>
      </c>
      <c r="T991" t="s">
        <v>23</v>
      </c>
    </row>
    <row r="992" spans="1:20" x14ac:dyDescent="0.2">
      <c r="A992" t="s">
        <v>32</v>
      </c>
      <c r="B992">
        <v>154</v>
      </c>
      <c r="C992" t="s">
        <v>28</v>
      </c>
      <c r="D992" t="s">
        <v>22</v>
      </c>
      <c r="E992" t="s">
        <v>23</v>
      </c>
      <c r="F992">
        <v>32</v>
      </c>
      <c r="G992">
        <v>192.3</v>
      </c>
      <c r="H992">
        <v>82</v>
      </c>
      <c r="I992">
        <v>32.69</v>
      </c>
      <c r="J992">
        <v>165.3</v>
      </c>
      <c r="K992">
        <v>134</v>
      </c>
      <c r="L992">
        <v>14.05</v>
      </c>
      <c r="M992">
        <v>205</v>
      </c>
      <c r="N992">
        <v>74</v>
      </c>
      <c r="O992">
        <v>9.23</v>
      </c>
      <c r="P992">
        <v>9</v>
      </c>
      <c r="Q992">
        <v>1</v>
      </c>
      <c r="R992">
        <v>2.4300000000000002</v>
      </c>
      <c r="S992">
        <v>2</v>
      </c>
      <c r="T992" t="s">
        <v>22</v>
      </c>
    </row>
    <row r="993" spans="1:20" x14ac:dyDescent="0.2">
      <c r="A993" t="s">
        <v>66</v>
      </c>
      <c r="B993">
        <v>69</v>
      </c>
      <c r="C993" t="s">
        <v>28</v>
      </c>
      <c r="D993" t="s">
        <v>22</v>
      </c>
      <c r="E993" t="s">
        <v>22</v>
      </c>
      <c r="F993">
        <v>0</v>
      </c>
      <c r="G993">
        <v>194.2</v>
      </c>
      <c r="H993">
        <v>122</v>
      </c>
      <c r="I993">
        <v>33.01</v>
      </c>
      <c r="J993">
        <v>242.1</v>
      </c>
      <c r="K993">
        <v>81</v>
      </c>
      <c r="L993">
        <v>20.58</v>
      </c>
      <c r="M993">
        <v>215.8</v>
      </c>
      <c r="N993">
        <v>80</v>
      </c>
      <c r="O993">
        <v>9.7100000000000009</v>
      </c>
      <c r="P993">
        <v>9.6999999999999993</v>
      </c>
      <c r="Q993">
        <v>3</v>
      </c>
      <c r="R993">
        <v>2.62</v>
      </c>
      <c r="S993">
        <v>2</v>
      </c>
      <c r="T993" t="s">
        <v>22</v>
      </c>
    </row>
    <row r="994" spans="1:20" x14ac:dyDescent="0.2">
      <c r="A994" t="s">
        <v>63</v>
      </c>
      <c r="B994">
        <v>123</v>
      </c>
      <c r="C994" t="s">
        <v>21</v>
      </c>
      <c r="D994" t="s">
        <v>22</v>
      </c>
      <c r="E994" t="s">
        <v>22</v>
      </c>
      <c r="F994">
        <v>0</v>
      </c>
      <c r="G994">
        <v>211</v>
      </c>
      <c r="H994">
        <v>92</v>
      </c>
      <c r="I994">
        <v>35.869999999999997</v>
      </c>
      <c r="J994">
        <v>217</v>
      </c>
      <c r="K994">
        <v>102</v>
      </c>
      <c r="L994">
        <v>18.45</v>
      </c>
      <c r="M994">
        <v>214.8</v>
      </c>
      <c r="N994">
        <v>104</v>
      </c>
      <c r="O994">
        <v>9.67</v>
      </c>
      <c r="P994">
        <v>9.8000000000000007</v>
      </c>
      <c r="Q994">
        <v>7</v>
      </c>
      <c r="R994">
        <v>2.65</v>
      </c>
      <c r="S994">
        <v>3</v>
      </c>
      <c r="T994" t="s">
        <v>22</v>
      </c>
    </row>
    <row r="995" spans="1:20" x14ac:dyDescent="0.2">
      <c r="A995" t="s">
        <v>71</v>
      </c>
      <c r="B995">
        <v>130</v>
      </c>
      <c r="C995" t="s">
        <v>21</v>
      </c>
      <c r="D995" t="s">
        <v>22</v>
      </c>
      <c r="E995" t="s">
        <v>23</v>
      </c>
      <c r="F995">
        <v>12</v>
      </c>
      <c r="G995">
        <v>141.9</v>
      </c>
      <c r="H995">
        <v>92</v>
      </c>
      <c r="I995">
        <v>24.12</v>
      </c>
      <c r="J995">
        <v>228.9</v>
      </c>
      <c r="K995">
        <v>102</v>
      </c>
      <c r="L995">
        <v>19.46</v>
      </c>
      <c r="M995">
        <v>195.1</v>
      </c>
      <c r="N995">
        <v>101</v>
      </c>
      <c r="O995">
        <v>8.7799999999999994</v>
      </c>
      <c r="P995">
        <v>8.6999999999999993</v>
      </c>
      <c r="Q995">
        <v>5</v>
      </c>
      <c r="R995">
        <v>2.35</v>
      </c>
      <c r="S995">
        <v>0</v>
      </c>
      <c r="T995" t="s">
        <v>22</v>
      </c>
    </row>
    <row r="996" spans="1:20" x14ac:dyDescent="0.2">
      <c r="A996" t="s">
        <v>40</v>
      </c>
      <c r="B996">
        <v>142</v>
      </c>
      <c r="C996" t="s">
        <v>21</v>
      </c>
      <c r="D996" t="s">
        <v>22</v>
      </c>
      <c r="E996" t="s">
        <v>23</v>
      </c>
      <c r="F996">
        <v>26</v>
      </c>
      <c r="G996">
        <v>220.5</v>
      </c>
      <c r="H996">
        <v>94</v>
      </c>
      <c r="I996">
        <v>37.49</v>
      </c>
      <c r="J996">
        <v>239.5</v>
      </c>
      <c r="K996">
        <v>126</v>
      </c>
      <c r="L996">
        <v>20.36</v>
      </c>
      <c r="M996">
        <v>254.3</v>
      </c>
      <c r="N996">
        <v>109</v>
      </c>
      <c r="O996">
        <v>11.44</v>
      </c>
      <c r="P996">
        <v>5.9</v>
      </c>
      <c r="Q996">
        <v>9</v>
      </c>
      <c r="R996">
        <v>1.59</v>
      </c>
      <c r="S996">
        <v>2</v>
      </c>
      <c r="T996" t="s">
        <v>22</v>
      </c>
    </row>
    <row r="997" spans="1:20" x14ac:dyDescent="0.2">
      <c r="A997" t="s">
        <v>59</v>
      </c>
      <c r="B997">
        <v>29</v>
      </c>
      <c r="C997" t="s">
        <v>21</v>
      </c>
      <c r="D997" t="s">
        <v>22</v>
      </c>
      <c r="E997" t="s">
        <v>22</v>
      </c>
      <c r="F997">
        <v>0</v>
      </c>
      <c r="G997">
        <v>157.4</v>
      </c>
      <c r="H997">
        <v>122</v>
      </c>
      <c r="I997">
        <v>26.76</v>
      </c>
      <c r="J997">
        <v>145</v>
      </c>
      <c r="K997">
        <v>75</v>
      </c>
      <c r="L997">
        <v>12.33</v>
      </c>
      <c r="M997">
        <v>281.8</v>
      </c>
      <c r="N997">
        <v>92</v>
      </c>
      <c r="O997">
        <v>12.68</v>
      </c>
      <c r="P997">
        <v>9.3000000000000007</v>
      </c>
      <c r="Q997">
        <v>2</v>
      </c>
      <c r="R997">
        <v>2.5099999999999998</v>
      </c>
      <c r="S997">
        <v>1</v>
      </c>
      <c r="T997" t="s">
        <v>22</v>
      </c>
    </row>
    <row r="998" spans="1:20" x14ac:dyDescent="0.2">
      <c r="A998" t="s">
        <v>45</v>
      </c>
      <c r="B998">
        <v>87</v>
      </c>
      <c r="C998" t="s">
        <v>25</v>
      </c>
      <c r="D998" t="s">
        <v>22</v>
      </c>
      <c r="E998" t="s">
        <v>23</v>
      </c>
      <c r="F998">
        <v>28</v>
      </c>
      <c r="G998">
        <v>143.5</v>
      </c>
      <c r="H998">
        <v>106</v>
      </c>
      <c r="I998">
        <v>24.4</v>
      </c>
      <c r="J998">
        <v>223.5</v>
      </c>
      <c r="K998">
        <v>147</v>
      </c>
      <c r="L998">
        <v>19</v>
      </c>
      <c r="M998">
        <v>175.4</v>
      </c>
      <c r="N998">
        <v>69</v>
      </c>
      <c r="O998">
        <v>7.89</v>
      </c>
      <c r="P998">
        <v>11.2</v>
      </c>
      <c r="Q998">
        <v>5</v>
      </c>
      <c r="R998">
        <v>3.02</v>
      </c>
      <c r="S998">
        <v>0</v>
      </c>
      <c r="T998" t="s">
        <v>22</v>
      </c>
    </row>
    <row r="999" spans="1:20" x14ac:dyDescent="0.2">
      <c r="A999" t="s">
        <v>69</v>
      </c>
      <c r="B999">
        <v>149</v>
      </c>
      <c r="C999" t="s">
        <v>21</v>
      </c>
      <c r="D999" t="s">
        <v>22</v>
      </c>
      <c r="E999" t="s">
        <v>22</v>
      </c>
      <c r="F999">
        <v>0</v>
      </c>
      <c r="G999">
        <v>156</v>
      </c>
      <c r="H999">
        <v>56</v>
      </c>
      <c r="I999">
        <v>26.52</v>
      </c>
      <c r="J999">
        <v>56</v>
      </c>
      <c r="K999">
        <v>116</v>
      </c>
      <c r="L999">
        <v>4.76</v>
      </c>
      <c r="M999">
        <v>163.30000000000001</v>
      </c>
      <c r="N999">
        <v>104</v>
      </c>
      <c r="O999">
        <v>7.35</v>
      </c>
      <c r="P999">
        <v>8.9</v>
      </c>
      <c r="Q999">
        <v>8</v>
      </c>
      <c r="R999">
        <v>2.4</v>
      </c>
      <c r="S999">
        <v>0</v>
      </c>
      <c r="T999" t="s">
        <v>22</v>
      </c>
    </row>
    <row r="1000" spans="1:20" x14ac:dyDescent="0.2">
      <c r="A1000" t="s">
        <v>71</v>
      </c>
      <c r="B1000">
        <v>146</v>
      </c>
      <c r="C1000" t="s">
        <v>25</v>
      </c>
      <c r="D1000" t="s">
        <v>23</v>
      </c>
      <c r="E1000" t="s">
        <v>22</v>
      </c>
      <c r="F1000">
        <v>0</v>
      </c>
      <c r="G1000">
        <v>160.1</v>
      </c>
      <c r="H1000">
        <v>63</v>
      </c>
      <c r="I1000">
        <v>27.22</v>
      </c>
      <c r="J1000">
        <v>208.4</v>
      </c>
      <c r="K1000">
        <v>112</v>
      </c>
      <c r="L1000">
        <v>17.71</v>
      </c>
      <c r="M1000">
        <v>177.6</v>
      </c>
      <c r="N1000">
        <v>98</v>
      </c>
      <c r="O1000">
        <v>7.99</v>
      </c>
      <c r="P1000">
        <v>9.1999999999999993</v>
      </c>
      <c r="Q1000">
        <v>3</v>
      </c>
      <c r="R1000">
        <v>2.48</v>
      </c>
      <c r="S1000">
        <v>2</v>
      </c>
      <c r="T1000" t="s">
        <v>22</v>
      </c>
    </row>
    <row r="1001" spans="1:20" x14ac:dyDescent="0.2">
      <c r="A1001" t="s">
        <v>49</v>
      </c>
      <c r="B1001">
        <v>88</v>
      </c>
      <c r="C1001" t="s">
        <v>21</v>
      </c>
      <c r="D1001" t="s">
        <v>23</v>
      </c>
      <c r="E1001" t="s">
        <v>22</v>
      </c>
      <c r="F1001">
        <v>0</v>
      </c>
      <c r="G1001">
        <v>235.1</v>
      </c>
      <c r="H1001">
        <v>98</v>
      </c>
      <c r="I1001">
        <v>39.97</v>
      </c>
      <c r="J1001">
        <v>251.8</v>
      </c>
      <c r="K1001">
        <v>79</v>
      </c>
      <c r="L1001">
        <v>21.4</v>
      </c>
      <c r="M1001">
        <v>285.89999999999998</v>
      </c>
      <c r="N1001">
        <v>76</v>
      </c>
      <c r="O1001">
        <v>12.87</v>
      </c>
      <c r="P1001">
        <v>7.2</v>
      </c>
      <c r="Q1001">
        <v>2</v>
      </c>
      <c r="R1001">
        <v>1.94</v>
      </c>
      <c r="S1001">
        <v>4</v>
      </c>
      <c r="T1001" t="s">
        <v>23</v>
      </c>
    </row>
    <row r="1002" spans="1:20" x14ac:dyDescent="0.2">
      <c r="A1002" t="s">
        <v>61</v>
      </c>
      <c r="B1002">
        <v>119</v>
      </c>
      <c r="C1002" t="s">
        <v>21</v>
      </c>
      <c r="D1002" t="s">
        <v>23</v>
      </c>
      <c r="E1002" t="s">
        <v>23</v>
      </c>
      <c r="F1002">
        <v>15</v>
      </c>
      <c r="G1002">
        <v>160</v>
      </c>
      <c r="H1002">
        <v>95</v>
      </c>
      <c r="I1002">
        <v>27.2</v>
      </c>
      <c r="J1002">
        <v>209.5</v>
      </c>
      <c r="K1002">
        <v>110</v>
      </c>
      <c r="L1002">
        <v>17.809999999999999</v>
      </c>
      <c r="M1002">
        <v>82.3</v>
      </c>
      <c r="N1002">
        <v>107</v>
      </c>
      <c r="O1002">
        <v>3.7</v>
      </c>
      <c r="P1002">
        <v>8.6999999999999993</v>
      </c>
      <c r="Q1002">
        <v>5</v>
      </c>
      <c r="R1002">
        <v>2.35</v>
      </c>
      <c r="S1002">
        <v>5</v>
      </c>
      <c r="T1002" t="s">
        <v>23</v>
      </c>
    </row>
    <row r="1003" spans="1:20" x14ac:dyDescent="0.2">
      <c r="A1003" t="s">
        <v>52</v>
      </c>
      <c r="B1003">
        <v>135</v>
      </c>
      <c r="C1003" t="s">
        <v>21</v>
      </c>
      <c r="D1003" t="s">
        <v>22</v>
      </c>
      <c r="E1003" t="s">
        <v>22</v>
      </c>
      <c r="F1003">
        <v>0</v>
      </c>
      <c r="G1003">
        <v>194.8</v>
      </c>
      <c r="H1003">
        <v>97</v>
      </c>
      <c r="I1003">
        <v>33.119999999999997</v>
      </c>
      <c r="J1003">
        <v>235.3</v>
      </c>
      <c r="K1003">
        <v>118</v>
      </c>
      <c r="L1003">
        <v>20</v>
      </c>
      <c r="M1003">
        <v>174.4</v>
      </c>
      <c r="N1003">
        <v>126</v>
      </c>
      <c r="O1003">
        <v>7.85</v>
      </c>
      <c r="P1003">
        <v>11</v>
      </c>
      <c r="Q1003">
        <v>3</v>
      </c>
      <c r="R1003">
        <v>2.97</v>
      </c>
      <c r="S1003">
        <v>1</v>
      </c>
      <c r="T1003" t="s">
        <v>22</v>
      </c>
    </row>
    <row r="1004" spans="1:20" x14ac:dyDescent="0.2">
      <c r="A1004" t="s">
        <v>32</v>
      </c>
      <c r="B1004">
        <v>100</v>
      </c>
      <c r="C1004" t="s">
        <v>28</v>
      </c>
      <c r="D1004" t="s">
        <v>22</v>
      </c>
      <c r="E1004" t="s">
        <v>22</v>
      </c>
      <c r="F1004">
        <v>0</v>
      </c>
      <c r="G1004">
        <v>247.8</v>
      </c>
      <c r="H1004">
        <v>117</v>
      </c>
      <c r="I1004">
        <v>42.13</v>
      </c>
      <c r="J1004">
        <v>130</v>
      </c>
      <c r="K1004">
        <v>95</v>
      </c>
      <c r="L1004">
        <v>11.05</v>
      </c>
      <c r="M1004">
        <v>134.30000000000001</v>
      </c>
      <c r="N1004">
        <v>125</v>
      </c>
      <c r="O1004">
        <v>6.04</v>
      </c>
      <c r="P1004">
        <v>6.9</v>
      </c>
      <c r="Q1004">
        <v>2</v>
      </c>
      <c r="R1004">
        <v>1.86</v>
      </c>
      <c r="S1004">
        <v>1</v>
      </c>
      <c r="T1004" t="s">
        <v>22</v>
      </c>
    </row>
    <row r="1005" spans="1:20" x14ac:dyDescent="0.2">
      <c r="A1005" t="s">
        <v>29</v>
      </c>
      <c r="B1005">
        <v>98</v>
      </c>
      <c r="C1005" t="s">
        <v>21</v>
      </c>
      <c r="D1005" t="s">
        <v>22</v>
      </c>
      <c r="E1005" t="s">
        <v>22</v>
      </c>
      <c r="F1005">
        <v>0</v>
      </c>
      <c r="G1005">
        <v>221.2</v>
      </c>
      <c r="H1005">
        <v>80</v>
      </c>
      <c r="I1005">
        <v>37.6</v>
      </c>
      <c r="J1005">
        <v>213.6</v>
      </c>
      <c r="K1005">
        <v>104</v>
      </c>
      <c r="L1005">
        <v>18.16</v>
      </c>
      <c r="M1005">
        <v>291.8</v>
      </c>
      <c r="N1005">
        <v>89</v>
      </c>
      <c r="O1005">
        <v>13.13</v>
      </c>
      <c r="P1005">
        <v>11.9</v>
      </c>
      <c r="Q1005">
        <v>3</v>
      </c>
      <c r="R1005">
        <v>3.21</v>
      </c>
      <c r="S1005">
        <v>4</v>
      </c>
      <c r="T1005" t="s">
        <v>22</v>
      </c>
    </row>
    <row r="1006" spans="1:20" x14ac:dyDescent="0.2">
      <c r="A1006" t="s">
        <v>63</v>
      </c>
      <c r="B1006">
        <v>180</v>
      </c>
      <c r="C1006" t="s">
        <v>21</v>
      </c>
      <c r="D1006" t="s">
        <v>22</v>
      </c>
      <c r="E1006" t="s">
        <v>23</v>
      </c>
      <c r="F1006">
        <v>33</v>
      </c>
      <c r="G1006">
        <v>231.8</v>
      </c>
      <c r="H1006">
        <v>78</v>
      </c>
      <c r="I1006">
        <v>39.409999999999997</v>
      </c>
      <c r="J1006">
        <v>232.9</v>
      </c>
      <c r="K1006">
        <v>79</v>
      </c>
      <c r="L1006">
        <v>19.8</v>
      </c>
      <c r="M1006">
        <v>206.9</v>
      </c>
      <c r="N1006">
        <v>121</v>
      </c>
      <c r="O1006">
        <v>9.31</v>
      </c>
      <c r="P1006">
        <v>7.6</v>
      </c>
      <c r="Q1006">
        <v>4</v>
      </c>
      <c r="R1006">
        <v>2.0499999999999998</v>
      </c>
      <c r="S1006">
        <v>1</v>
      </c>
      <c r="T1006" t="s">
        <v>22</v>
      </c>
    </row>
    <row r="1007" spans="1:20" x14ac:dyDescent="0.2">
      <c r="A1007" t="s">
        <v>64</v>
      </c>
      <c r="B1007">
        <v>100</v>
      </c>
      <c r="C1007" t="s">
        <v>21</v>
      </c>
      <c r="D1007" t="s">
        <v>22</v>
      </c>
      <c r="E1007" t="s">
        <v>23</v>
      </c>
      <c r="F1007">
        <v>25</v>
      </c>
      <c r="G1007">
        <v>215.9</v>
      </c>
      <c r="H1007">
        <v>90</v>
      </c>
      <c r="I1007">
        <v>36.700000000000003</v>
      </c>
      <c r="J1007">
        <v>257.89999999999998</v>
      </c>
      <c r="K1007">
        <v>92</v>
      </c>
      <c r="L1007">
        <v>21.92</v>
      </c>
      <c r="M1007">
        <v>180.2</v>
      </c>
      <c r="N1007">
        <v>157</v>
      </c>
      <c r="O1007">
        <v>8.11</v>
      </c>
      <c r="P1007">
        <v>11.6</v>
      </c>
      <c r="Q1007">
        <v>4</v>
      </c>
      <c r="R1007">
        <v>3.13</v>
      </c>
      <c r="S1007">
        <v>1</v>
      </c>
      <c r="T1007" t="s">
        <v>22</v>
      </c>
    </row>
    <row r="1008" spans="1:20" x14ac:dyDescent="0.2">
      <c r="A1008" t="s">
        <v>20</v>
      </c>
      <c r="B1008">
        <v>119</v>
      </c>
      <c r="C1008" t="s">
        <v>21</v>
      </c>
      <c r="D1008" t="s">
        <v>22</v>
      </c>
      <c r="E1008" t="s">
        <v>23</v>
      </c>
      <c r="F1008">
        <v>35</v>
      </c>
      <c r="G1008">
        <v>217.1</v>
      </c>
      <c r="H1008">
        <v>92</v>
      </c>
      <c r="I1008">
        <v>36.909999999999997</v>
      </c>
      <c r="J1008">
        <v>220.8</v>
      </c>
      <c r="K1008">
        <v>134</v>
      </c>
      <c r="L1008">
        <v>18.77</v>
      </c>
      <c r="M1008">
        <v>249.5</v>
      </c>
      <c r="N1008">
        <v>93</v>
      </c>
      <c r="O1008">
        <v>11.23</v>
      </c>
      <c r="P1008">
        <v>8</v>
      </c>
      <c r="Q1008">
        <v>5</v>
      </c>
      <c r="R1008">
        <v>2.16</v>
      </c>
      <c r="S1008">
        <v>2</v>
      </c>
      <c r="T1008" t="s">
        <v>22</v>
      </c>
    </row>
    <row r="1009" spans="1:20" x14ac:dyDescent="0.2">
      <c r="A1009" t="s">
        <v>29</v>
      </c>
      <c r="B1009">
        <v>86</v>
      </c>
      <c r="C1009" t="s">
        <v>21</v>
      </c>
      <c r="D1009" t="s">
        <v>22</v>
      </c>
      <c r="E1009" t="s">
        <v>22</v>
      </c>
      <c r="F1009">
        <v>0</v>
      </c>
      <c r="G1009">
        <v>83.5</v>
      </c>
      <c r="H1009">
        <v>96</v>
      </c>
      <c r="I1009">
        <v>14.2</v>
      </c>
      <c r="J1009">
        <v>221.1</v>
      </c>
      <c r="K1009">
        <v>63</v>
      </c>
      <c r="L1009">
        <v>18.79</v>
      </c>
      <c r="M1009">
        <v>349.7</v>
      </c>
      <c r="N1009">
        <v>75</v>
      </c>
      <c r="O1009">
        <v>15.74</v>
      </c>
      <c r="P1009">
        <v>12.6</v>
      </c>
      <c r="Q1009">
        <v>3</v>
      </c>
      <c r="R1009">
        <v>3.4</v>
      </c>
      <c r="S1009">
        <v>0</v>
      </c>
      <c r="T1009" t="s">
        <v>22</v>
      </c>
    </row>
    <row r="1010" spans="1:20" x14ac:dyDescent="0.2">
      <c r="A1010" t="s">
        <v>30</v>
      </c>
      <c r="B1010">
        <v>155</v>
      </c>
      <c r="C1010" t="s">
        <v>25</v>
      </c>
      <c r="D1010" t="s">
        <v>22</v>
      </c>
      <c r="E1010" t="s">
        <v>23</v>
      </c>
      <c r="F1010">
        <v>39</v>
      </c>
      <c r="G1010">
        <v>183.3</v>
      </c>
      <c r="H1010">
        <v>106</v>
      </c>
      <c r="I1010">
        <v>31.16</v>
      </c>
      <c r="J1010">
        <v>205.1</v>
      </c>
      <c r="K1010">
        <v>101</v>
      </c>
      <c r="L1010">
        <v>17.43</v>
      </c>
      <c r="M1010">
        <v>263.7</v>
      </c>
      <c r="N1010">
        <v>90</v>
      </c>
      <c r="O1010">
        <v>11.87</v>
      </c>
      <c r="P1010">
        <v>5.0999999999999996</v>
      </c>
      <c r="Q1010">
        <v>7</v>
      </c>
      <c r="R1010">
        <v>1.38</v>
      </c>
      <c r="S1010">
        <v>1</v>
      </c>
      <c r="T1010" t="s">
        <v>22</v>
      </c>
    </row>
    <row r="1011" spans="1:20" x14ac:dyDescent="0.2">
      <c r="A1011" t="s">
        <v>72</v>
      </c>
      <c r="B1011">
        <v>78</v>
      </c>
      <c r="C1011" t="s">
        <v>21</v>
      </c>
      <c r="D1011" t="s">
        <v>23</v>
      </c>
      <c r="E1011" t="s">
        <v>22</v>
      </c>
      <c r="F1011">
        <v>0</v>
      </c>
      <c r="G1011">
        <v>236.8</v>
      </c>
      <c r="H1011">
        <v>141</v>
      </c>
      <c r="I1011">
        <v>40.26</v>
      </c>
      <c r="J1011">
        <v>265.3</v>
      </c>
      <c r="K1011">
        <v>101</v>
      </c>
      <c r="L1011">
        <v>22.55</v>
      </c>
      <c r="M1011">
        <v>152.4</v>
      </c>
      <c r="N1011">
        <v>77</v>
      </c>
      <c r="O1011">
        <v>6.86</v>
      </c>
      <c r="P1011">
        <v>9.5</v>
      </c>
      <c r="Q1011">
        <v>2</v>
      </c>
      <c r="R1011">
        <v>2.57</v>
      </c>
      <c r="S1011">
        <v>1</v>
      </c>
      <c r="T1011" t="s">
        <v>23</v>
      </c>
    </row>
    <row r="1012" spans="1:20" x14ac:dyDescent="0.2">
      <c r="A1012" t="s">
        <v>24</v>
      </c>
      <c r="B1012">
        <v>153</v>
      </c>
      <c r="C1012" t="s">
        <v>21</v>
      </c>
      <c r="D1012" t="s">
        <v>22</v>
      </c>
      <c r="E1012" t="s">
        <v>22</v>
      </c>
      <c r="F1012">
        <v>0</v>
      </c>
      <c r="G1012">
        <v>193.8</v>
      </c>
      <c r="H1012">
        <v>90</v>
      </c>
      <c r="I1012">
        <v>32.950000000000003</v>
      </c>
      <c r="J1012">
        <v>195.3</v>
      </c>
      <c r="K1012">
        <v>121</v>
      </c>
      <c r="L1012">
        <v>16.600000000000001</v>
      </c>
      <c r="M1012">
        <v>182.7</v>
      </c>
      <c r="N1012">
        <v>108</v>
      </c>
      <c r="O1012">
        <v>8.2200000000000006</v>
      </c>
      <c r="P1012">
        <v>8.5</v>
      </c>
      <c r="Q1012">
        <v>3</v>
      </c>
      <c r="R1012">
        <v>2.2999999999999998</v>
      </c>
      <c r="S1012">
        <v>1</v>
      </c>
      <c r="T1012" t="s">
        <v>22</v>
      </c>
    </row>
    <row r="1013" spans="1:20" x14ac:dyDescent="0.2">
      <c r="A1013" t="s">
        <v>34</v>
      </c>
      <c r="B1013">
        <v>92</v>
      </c>
      <c r="C1013" t="s">
        <v>28</v>
      </c>
      <c r="D1013" t="s">
        <v>22</v>
      </c>
      <c r="E1013" t="s">
        <v>23</v>
      </c>
      <c r="F1013">
        <v>25</v>
      </c>
      <c r="G1013">
        <v>134</v>
      </c>
      <c r="H1013">
        <v>112</v>
      </c>
      <c r="I1013">
        <v>22.78</v>
      </c>
      <c r="J1013">
        <v>206</v>
      </c>
      <c r="K1013">
        <v>111</v>
      </c>
      <c r="L1013">
        <v>17.510000000000002</v>
      </c>
      <c r="M1013">
        <v>180.6</v>
      </c>
      <c r="N1013">
        <v>118</v>
      </c>
      <c r="O1013">
        <v>8.1300000000000008</v>
      </c>
      <c r="P1013">
        <v>9.6999999999999993</v>
      </c>
      <c r="Q1013">
        <v>4</v>
      </c>
      <c r="R1013">
        <v>2.62</v>
      </c>
      <c r="S1013">
        <v>0</v>
      </c>
      <c r="T1013" t="s">
        <v>22</v>
      </c>
    </row>
    <row r="1014" spans="1:20" x14ac:dyDescent="0.2">
      <c r="A1014" t="s">
        <v>59</v>
      </c>
      <c r="B1014">
        <v>13</v>
      </c>
      <c r="C1014" t="s">
        <v>28</v>
      </c>
      <c r="D1014" t="s">
        <v>22</v>
      </c>
      <c r="E1014" t="s">
        <v>23</v>
      </c>
      <c r="F1014">
        <v>25</v>
      </c>
      <c r="G1014">
        <v>176.6</v>
      </c>
      <c r="H1014">
        <v>65</v>
      </c>
      <c r="I1014">
        <v>30.02</v>
      </c>
      <c r="J1014">
        <v>172.7</v>
      </c>
      <c r="K1014">
        <v>96</v>
      </c>
      <c r="L1014">
        <v>14.68</v>
      </c>
      <c r="M1014">
        <v>104.5</v>
      </c>
      <c r="N1014">
        <v>128</v>
      </c>
      <c r="O1014">
        <v>4.7</v>
      </c>
      <c r="P1014">
        <v>11.3</v>
      </c>
      <c r="Q1014">
        <v>5</v>
      </c>
      <c r="R1014">
        <v>3.05</v>
      </c>
      <c r="S1014">
        <v>2</v>
      </c>
      <c r="T1014" t="s">
        <v>22</v>
      </c>
    </row>
    <row r="1015" spans="1:20" x14ac:dyDescent="0.2">
      <c r="A1015" t="s">
        <v>69</v>
      </c>
      <c r="B1015">
        <v>154</v>
      </c>
      <c r="C1015" t="s">
        <v>21</v>
      </c>
      <c r="D1015" t="s">
        <v>22</v>
      </c>
      <c r="E1015" t="s">
        <v>22</v>
      </c>
      <c r="F1015">
        <v>0</v>
      </c>
      <c r="G1015">
        <v>191.4</v>
      </c>
      <c r="H1015">
        <v>93</v>
      </c>
      <c r="I1015">
        <v>32.54</v>
      </c>
      <c r="J1015">
        <v>205.4</v>
      </c>
      <c r="K1015">
        <v>119</v>
      </c>
      <c r="L1015">
        <v>17.46</v>
      </c>
      <c r="M1015">
        <v>205.7</v>
      </c>
      <c r="N1015">
        <v>121</v>
      </c>
      <c r="O1015">
        <v>9.26</v>
      </c>
      <c r="P1015">
        <v>10.199999999999999</v>
      </c>
      <c r="Q1015">
        <v>3</v>
      </c>
      <c r="R1015">
        <v>2.75</v>
      </c>
      <c r="S1015">
        <v>3</v>
      </c>
      <c r="T1015" t="s">
        <v>22</v>
      </c>
    </row>
    <row r="1016" spans="1:20" x14ac:dyDescent="0.2">
      <c r="A1016" t="s">
        <v>74</v>
      </c>
      <c r="B1016">
        <v>144</v>
      </c>
      <c r="C1016" t="s">
        <v>28</v>
      </c>
      <c r="D1016" t="s">
        <v>23</v>
      </c>
      <c r="E1016" t="s">
        <v>23</v>
      </c>
      <c r="F1016">
        <v>35</v>
      </c>
      <c r="G1016">
        <v>174.8</v>
      </c>
      <c r="H1016">
        <v>127</v>
      </c>
      <c r="I1016">
        <v>29.72</v>
      </c>
      <c r="J1016">
        <v>219.6</v>
      </c>
      <c r="K1016">
        <v>93</v>
      </c>
      <c r="L1016">
        <v>18.670000000000002</v>
      </c>
      <c r="M1016">
        <v>255.8</v>
      </c>
      <c r="N1016">
        <v>90</v>
      </c>
      <c r="O1016">
        <v>11.51</v>
      </c>
      <c r="P1016">
        <v>12.8</v>
      </c>
      <c r="Q1016">
        <v>3</v>
      </c>
      <c r="R1016">
        <v>3.46</v>
      </c>
      <c r="S1016">
        <v>0</v>
      </c>
      <c r="T1016" t="s">
        <v>22</v>
      </c>
    </row>
    <row r="1017" spans="1:20" x14ac:dyDescent="0.2">
      <c r="A1017" t="s">
        <v>31</v>
      </c>
      <c r="B1017">
        <v>48</v>
      </c>
      <c r="C1017" t="s">
        <v>25</v>
      </c>
      <c r="D1017" t="s">
        <v>22</v>
      </c>
      <c r="E1017" t="s">
        <v>22</v>
      </c>
      <c r="F1017">
        <v>0</v>
      </c>
      <c r="G1017">
        <v>275.2</v>
      </c>
      <c r="H1017">
        <v>67</v>
      </c>
      <c r="I1017">
        <v>46.78</v>
      </c>
      <c r="J1017">
        <v>180.2</v>
      </c>
      <c r="K1017">
        <v>108</v>
      </c>
      <c r="L1017">
        <v>15.32</v>
      </c>
      <c r="M1017">
        <v>159</v>
      </c>
      <c r="N1017">
        <v>110</v>
      </c>
      <c r="O1017">
        <v>7.15</v>
      </c>
      <c r="P1017">
        <v>7.9</v>
      </c>
      <c r="Q1017">
        <v>2</v>
      </c>
      <c r="R1017">
        <v>2.13</v>
      </c>
      <c r="S1017">
        <v>1</v>
      </c>
      <c r="T1017" t="s">
        <v>22</v>
      </c>
    </row>
    <row r="1018" spans="1:20" x14ac:dyDescent="0.2">
      <c r="A1018" t="s">
        <v>75</v>
      </c>
      <c r="B1018">
        <v>94</v>
      </c>
      <c r="C1018" t="s">
        <v>25</v>
      </c>
      <c r="D1018" t="s">
        <v>22</v>
      </c>
      <c r="E1018" t="s">
        <v>22</v>
      </c>
      <c r="F1018">
        <v>0</v>
      </c>
      <c r="G1018">
        <v>174</v>
      </c>
      <c r="H1018">
        <v>85</v>
      </c>
      <c r="I1018">
        <v>29.58</v>
      </c>
      <c r="J1018">
        <v>241.1</v>
      </c>
      <c r="K1018">
        <v>114</v>
      </c>
      <c r="L1018">
        <v>20.49</v>
      </c>
      <c r="M1018">
        <v>207.8</v>
      </c>
      <c r="N1018">
        <v>94</v>
      </c>
      <c r="O1018">
        <v>9.35</v>
      </c>
      <c r="P1018">
        <v>7.9</v>
      </c>
      <c r="Q1018">
        <v>1</v>
      </c>
      <c r="R1018">
        <v>2.13</v>
      </c>
      <c r="S1018">
        <v>1</v>
      </c>
      <c r="T1018" t="s">
        <v>22</v>
      </c>
    </row>
    <row r="1019" spans="1:20" x14ac:dyDescent="0.2">
      <c r="A1019" t="s">
        <v>55</v>
      </c>
      <c r="B1019">
        <v>139</v>
      </c>
      <c r="C1019" t="s">
        <v>21</v>
      </c>
      <c r="D1019" t="s">
        <v>22</v>
      </c>
      <c r="E1019" t="s">
        <v>22</v>
      </c>
      <c r="F1019">
        <v>0</v>
      </c>
      <c r="G1019">
        <v>165</v>
      </c>
      <c r="H1019">
        <v>132</v>
      </c>
      <c r="I1019">
        <v>28.05</v>
      </c>
      <c r="J1019">
        <v>249.7</v>
      </c>
      <c r="K1019">
        <v>86</v>
      </c>
      <c r="L1019">
        <v>21.22</v>
      </c>
      <c r="M1019">
        <v>170.3</v>
      </c>
      <c r="N1019">
        <v>128</v>
      </c>
      <c r="O1019">
        <v>7.66</v>
      </c>
      <c r="P1019">
        <v>12.6</v>
      </c>
      <c r="Q1019">
        <v>8</v>
      </c>
      <c r="R1019">
        <v>3.4</v>
      </c>
      <c r="S1019">
        <v>1</v>
      </c>
      <c r="T1019" t="s">
        <v>22</v>
      </c>
    </row>
    <row r="1020" spans="1:20" x14ac:dyDescent="0.2">
      <c r="A1020" t="s">
        <v>67</v>
      </c>
      <c r="B1020">
        <v>126</v>
      </c>
      <c r="C1020" t="s">
        <v>21</v>
      </c>
      <c r="D1020" t="s">
        <v>22</v>
      </c>
      <c r="E1020" t="s">
        <v>22</v>
      </c>
      <c r="F1020">
        <v>0</v>
      </c>
      <c r="G1020">
        <v>228.7</v>
      </c>
      <c r="H1020">
        <v>102</v>
      </c>
      <c r="I1020">
        <v>38.880000000000003</v>
      </c>
      <c r="J1020">
        <v>168.7</v>
      </c>
      <c r="K1020">
        <v>99</v>
      </c>
      <c r="L1020">
        <v>14.34</v>
      </c>
      <c r="M1020">
        <v>223.5</v>
      </c>
      <c r="N1020">
        <v>100</v>
      </c>
      <c r="O1020">
        <v>10.06</v>
      </c>
      <c r="P1020">
        <v>11.8</v>
      </c>
      <c r="Q1020">
        <v>4</v>
      </c>
      <c r="R1020">
        <v>3.19</v>
      </c>
      <c r="S1020">
        <v>1</v>
      </c>
      <c r="T1020" t="s">
        <v>22</v>
      </c>
    </row>
    <row r="1021" spans="1:20" x14ac:dyDescent="0.2">
      <c r="A1021" t="s">
        <v>60</v>
      </c>
      <c r="B1021">
        <v>122</v>
      </c>
      <c r="C1021" t="s">
        <v>21</v>
      </c>
      <c r="D1021" t="s">
        <v>22</v>
      </c>
      <c r="E1021" t="s">
        <v>22</v>
      </c>
      <c r="F1021">
        <v>0</v>
      </c>
      <c r="G1021">
        <v>107.9</v>
      </c>
      <c r="H1021">
        <v>88</v>
      </c>
      <c r="I1021">
        <v>18.34</v>
      </c>
      <c r="J1021">
        <v>235.8</v>
      </c>
      <c r="K1021">
        <v>109</v>
      </c>
      <c r="L1021">
        <v>20.04</v>
      </c>
      <c r="M1021">
        <v>228.6</v>
      </c>
      <c r="N1021">
        <v>119</v>
      </c>
      <c r="O1021">
        <v>10.29</v>
      </c>
      <c r="P1021">
        <v>9.5</v>
      </c>
      <c r="Q1021">
        <v>3</v>
      </c>
      <c r="R1021">
        <v>2.57</v>
      </c>
      <c r="S1021">
        <v>2</v>
      </c>
      <c r="T1021" t="s">
        <v>22</v>
      </c>
    </row>
    <row r="1022" spans="1:20" x14ac:dyDescent="0.2">
      <c r="A1022" t="s">
        <v>46</v>
      </c>
      <c r="B1022">
        <v>139</v>
      </c>
      <c r="C1022" t="s">
        <v>28</v>
      </c>
      <c r="D1022" t="s">
        <v>22</v>
      </c>
      <c r="E1022" t="s">
        <v>22</v>
      </c>
      <c r="F1022">
        <v>0</v>
      </c>
      <c r="G1022">
        <v>221.3</v>
      </c>
      <c r="H1022">
        <v>140</v>
      </c>
      <c r="I1022">
        <v>37.619999999999997</v>
      </c>
      <c r="J1022">
        <v>157.80000000000001</v>
      </c>
      <c r="K1022">
        <v>89</v>
      </c>
      <c r="L1022">
        <v>13.41</v>
      </c>
      <c r="M1022">
        <v>192.5</v>
      </c>
      <c r="N1022">
        <v>89</v>
      </c>
      <c r="O1022">
        <v>8.66</v>
      </c>
      <c r="P1022">
        <v>11.3</v>
      </c>
      <c r="Q1022">
        <v>6</v>
      </c>
      <c r="R1022">
        <v>3.05</v>
      </c>
      <c r="S1022">
        <v>1</v>
      </c>
      <c r="T1022" t="s">
        <v>22</v>
      </c>
    </row>
    <row r="1023" spans="1:20" x14ac:dyDescent="0.2">
      <c r="A1023" t="s">
        <v>30</v>
      </c>
      <c r="B1023">
        <v>95</v>
      </c>
      <c r="C1023" t="s">
        <v>21</v>
      </c>
      <c r="D1023" t="s">
        <v>22</v>
      </c>
      <c r="E1023" t="s">
        <v>22</v>
      </c>
      <c r="F1023">
        <v>0</v>
      </c>
      <c r="G1023">
        <v>141.1</v>
      </c>
      <c r="H1023">
        <v>84</v>
      </c>
      <c r="I1023">
        <v>23.99</v>
      </c>
      <c r="J1023">
        <v>211.4</v>
      </c>
      <c r="K1023">
        <v>108</v>
      </c>
      <c r="L1023">
        <v>17.97</v>
      </c>
      <c r="M1023">
        <v>103.7</v>
      </c>
      <c r="N1023">
        <v>127</v>
      </c>
      <c r="O1023">
        <v>4.67</v>
      </c>
      <c r="P1023">
        <v>5.9</v>
      </c>
      <c r="Q1023">
        <v>6</v>
      </c>
      <c r="R1023">
        <v>1.59</v>
      </c>
      <c r="S1023">
        <v>3</v>
      </c>
      <c r="T1023" t="s">
        <v>22</v>
      </c>
    </row>
    <row r="1024" spans="1:20" x14ac:dyDescent="0.2">
      <c r="A1024" t="s">
        <v>66</v>
      </c>
      <c r="B1024">
        <v>80</v>
      </c>
      <c r="C1024" t="s">
        <v>25</v>
      </c>
      <c r="D1024" t="s">
        <v>22</v>
      </c>
      <c r="E1024" t="s">
        <v>23</v>
      </c>
      <c r="F1024">
        <v>31</v>
      </c>
      <c r="G1024">
        <v>166.4</v>
      </c>
      <c r="H1024">
        <v>92</v>
      </c>
      <c r="I1024">
        <v>28.29</v>
      </c>
      <c r="J1024">
        <v>238.3</v>
      </c>
      <c r="K1024">
        <v>74</v>
      </c>
      <c r="L1024">
        <v>20.260000000000002</v>
      </c>
      <c r="M1024">
        <v>150.69999999999999</v>
      </c>
      <c r="N1024">
        <v>84</v>
      </c>
      <c r="O1024">
        <v>6.78</v>
      </c>
      <c r="P1024">
        <v>10.7</v>
      </c>
      <c r="Q1024">
        <v>4</v>
      </c>
      <c r="R1024">
        <v>2.89</v>
      </c>
      <c r="S1024">
        <v>4</v>
      </c>
      <c r="T1024" t="s">
        <v>22</v>
      </c>
    </row>
    <row r="1025" spans="1:20" x14ac:dyDescent="0.2">
      <c r="A1025" t="s">
        <v>70</v>
      </c>
      <c r="B1025">
        <v>131</v>
      </c>
      <c r="C1025" t="s">
        <v>21</v>
      </c>
      <c r="D1025" t="s">
        <v>22</v>
      </c>
      <c r="E1025" t="s">
        <v>23</v>
      </c>
      <c r="F1025">
        <v>28</v>
      </c>
      <c r="G1025">
        <v>249.6</v>
      </c>
      <c r="H1025">
        <v>87</v>
      </c>
      <c r="I1025">
        <v>42.43</v>
      </c>
      <c r="J1025">
        <v>227.2</v>
      </c>
      <c r="K1025">
        <v>138</v>
      </c>
      <c r="L1025">
        <v>19.309999999999999</v>
      </c>
      <c r="M1025">
        <v>239.9</v>
      </c>
      <c r="N1025">
        <v>92</v>
      </c>
      <c r="O1025">
        <v>10.8</v>
      </c>
      <c r="P1025">
        <v>7.6</v>
      </c>
      <c r="Q1025">
        <v>3</v>
      </c>
      <c r="R1025">
        <v>2.0499999999999998</v>
      </c>
      <c r="S1025">
        <v>3</v>
      </c>
      <c r="T1025" t="s">
        <v>22</v>
      </c>
    </row>
    <row r="1026" spans="1:20" x14ac:dyDescent="0.2">
      <c r="A1026" t="s">
        <v>70</v>
      </c>
      <c r="B1026">
        <v>36</v>
      </c>
      <c r="C1026" t="s">
        <v>28</v>
      </c>
      <c r="D1026" t="s">
        <v>22</v>
      </c>
      <c r="E1026" t="s">
        <v>22</v>
      </c>
      <c r="F1026">
        <v>0</v>
      </c>
      <c r="G1026">
        <v>178.6</v>
      </c>
      <c r="H1026">
        <v>83</v>
      </c>
      <c r="I1026">
        <v>30.36</v>
      </c>
      <c r="J1026">
        <v>213.1</v>
      </c>
      <c r="K1026">
        <v>103</v>
      </c>
      <c r="L1026">
        <v>18.11</v>
      </c>
      <c r="M1026">
        <v>198</v>
      </c>
      <c r="N1026">
        <v>119</v>
      </c>
      <c r="O1026">
        <v>8.91</v>
      </c>
      <c r="P1026">
        <v>10.9</v>
      </c>
      <c r="Q1026">
        <v>5</v>
      </c>
      <c r="R1026">
        <v>2.94</v>
      </c>
      <c r="S1026">
        <v>1</v>
      </c>
      <c r="T1026" t="s">
        <v>22</v>
      </c>
    </row>
    <row r="1027" spans="1:20" x14ac:dyDescent="0.2">
      <c r="A1027" t="s">
        <v>62</v>
      </c>
      <c r="B1027">
        <v>180</v>
      </c>
      <c r="C1027" t="s">
        <v>28</v>
      </c>
      <c r="D1027" t="s">
        <v>22</v>
      </c>
      <c r="E1027" t="s">
        <v>22</v>
      </c>
      <c r="F1027">
        <v>0</v>
      </c>
      <c r="G1027">
        <v>139</v>
      </c>
      <c r="H1027">
        <v>96</v>
      </c>
      <c r="I1027">
        <v>23.63</v>
      </c>
      <c r="J1027">
        <v>224.9</v>
      </c>
      <c r="K1027">
        <v>64</v>
      </c>
      <c r="L1027">
        <v>19.12</v>
      </c>
      <c r="M1027">
        <v>170.8</v>
      </c>
      <c r="N1027">
        <v>118</v>
      </c>
      <c r="O1027">
        <v>7.69</v>
      </c>
      <c r="P1027">
        <v>15.7</v>
      </c>
      <c r="Q1027">
        <v>5</v>
      </c>
      <c r="R1027">
        <v>4.24</v>
      </c>
      <c r="S1027">
        <v>2</v>
      </c>
      <c r="T1027" t="s">
        <v>22</v>
      </c>
    </row>
    <row r="1028" spans="1:20" x14ac:dyDescent="0.2">
      <c r="A1028" t="s">
        <v>35</v>
      </c>
      <c r="B1028">
        <v>25</v>
      </c>
      <c r="C1028" t="s">
        <v>21</v>
      </c>
      <c r="D1028" t="s">
        <v>22</v>
      </c>
      <c r="E1028" t="s">
        <v>22</v>
      </c>
      <c r="F1028">
        <v>0</v>
      </c>
      <c r="G1028">
        <v>134.30000000000001</v>
      </c>
      <c r="H1028">
        <v>98</v>
      </c>
      <c r="I1028">
        <v>22.83</v>
      </c>
      <c r="J1028">
        <v>202.3</v>
      </c>
      <c r="K1028">
        <v>109</v>
      </c>
      <c r="L1028">
        <v>17.2</v>
      </c>
      <c r="M1028">
        <v>195.9</v>
      </c>
      <c r="N1028">
        <v>100</v>
      </c>
      <c r="O1028">
        <v>8.82</v>
      </c>
      <c r="P1028">
        <v>12.6</v>
      </c>
      <c r="Q1028">
        <v>5</v>
      </c>
      <c r="R1028">
        <v>3.4</v>
      </c>
      <c r="S1028">
        <v>2</v>
      </c>
      <c r="T1028" t="s">
        <v>22</v>
      </c>
    </row>
    <row r="1029" spans="1:20" x14ac:dyDescent="0.2">
      <c r="A1029" t="s">
        <v>35</v>
      </c>
      <c r="B1029">
        <v>113</v>
      </c>
      <c r="C1029" t="s">
        <v>21</v>
      </c>
      <c r="D1029" t="s">
        <v>22</v>
      </c>
      <c r="E1029" t="s">
        <v>22</v>
      </c>
      <c r="F1029">
        <v>0</v>
      </c>
      <c r="G1029">
        <v>215.9</v>
      </c>
      <c r="H1029">
        <v>93</v>
      </c>
      <c r="I1029">
        <v>36.700000000000003</v>
      </c>
      <c r="J1029">
        <v>240.1</v>
      </c>
      <c r="K1029">
        <v>85</v>
      </c>
      <c r="L1029">
        <v>20.41</v>
      </c>
      <c r="M1029">
        <v>156.69999999999999</v>
      </c>
      <c r="N1029">
        <v>123</v>
      </c>
      <c r="O1029">
        <v>7.05</v>
      </c>
      <c r="P1029">
        <v>4.9000000000000004</v>
      </c>
      <c r="Q1029">
        <v>5</v>
      </c>
      <c r="R1029">
        <v>1.32</v>
      </c>
      <c r="S1029">
        <v>3</v>
      </c>
      <c r="T1029" t="s">
        <v>22</v>
      </c>
    </row>
    <row r="1030" spans="1:20" x14ac:dyDescent="0.2">
      <c r="A1030" t="s">
        <v>47</v>
      </c>
      <c r="B1030">
        <v>120</v>
      </c>
      <c r="C1030" t="s">
        <v>21</v>
      </c>
      <c r="D1030" t="s">
        <v>22</v>
      </c>
      <c r="E1030" t="s">
        <v>22</v>
      </c>
      <c r="F1030">
        <v>0</v>
      </c>
      <c r="G1030">
        <v>178.4</v>
      </c>
      <c r="H1030">
        <v>97</v>
      </c>
      <c r="I1030">
        <v>30.33</v>
      </c>
      <c r="J1030">
        <v>168.3</v>
      </c>
      <c r="K1030">
        <v>113</v>
      </c>
      <c r="L1030">
        <v>14.31</v>
      </c>
      <c r="M1030">
        <v>120.5</v>
      </c>
      <c r="N1030">
        <v>93</v>
      </c>
      <c r="O1030">
        <v>5.42</v>
      </c>
      <c r="P1030">
        <v>9.3000000000000007</v>
      </c>
      <c r="Q1030">
        <v>9</v>
      </c>
      <c r="R1030">
        <v>2.5099999999999998</v>
      </c>
      <c r="S1030">
        <v>1</v>
      </c>
      <c r="T1030" t="s">
        <v>22</v>
      </c>
    </row>
    <row r="1031" spans="1:20" x14ac:dyDescent="0.2">
      <c r="A1031" t="s">
        <v>55</v>
      </c>
      <c r="B1031">
        <v>74</v>
      </c>
      <c r="C1031" t="s">
        <v>21</v>
      </c>
      <c r="D1031" t="s">
        <v>22</v>
      </c>
      <c r="E1031" t="s">
        <v>22</v>
      </c>
      <c r="F1031">
        <v>0</v>
      </c>
      <c r="G1031">
        <v>106.4</v>
      </c>
      <c r="H1031">
        <v>84</v>
      </c>
      <c r="I1031">
        <v>18.09</v>
      </c>
      <c r="J1031">
        <v>140.19999999999999</v>
      </c>
      <c r="K1031">
        <v>104</v>
      </c>
      <c r="L1031">
        <v>11.92</v>
      </c>
      <c r="M1031">
        <v>90.9</v>
      </c>
      <c r="N1031">
        <v>81</v>
      </c>
      <c r="O1031">
        <v>4.09</v>
      </c>
      <c r="P1031">
        <v>11.4</v>
      </c>
      <c r="Q1031">
        <v>3</v>
      </c>
      <c r="R1031">
        <v>3.08</v>
      </c>
      <c r="S1031">
        <v>1</v>
      </c>
      <c r="T1031" t="s">
        <v>22</v>
      </c>
    </row>
    <row r="1032" spans="1:20" x14ac:dyDescent="0.2">
      <c r="A1032" t="s">
        <v>50</v>
      </c>
      <c r="B1032">
        <v>109</v>
      </c>
      <c r="C1032" t="s">
        <v>28</v>
      </c>
      <c r="D1032" t="s">
        <v>22</v>
      </c>
      <c r="E1032" t="s">
        <v>22</v>
      </c>
      <c r="F1032">
        <v>0</v>
      </c>
      <c r="G1032">
        <v>170.7</v>
      </c>
      <c r="H1032">
        <v>101</v>
      </c>
      <c r="I1032">
        <v>29.02</v>
      </c>
      <c r="J1032">
        <v>240.2</v>
      </c>
      <c r="K1032">
        <v>82</v>
      </c>
      <c r="L1032">
        <v>20.420000000000002</v>
      </c>
      <c r="M1032">
        <v>119</v>
      </c>
      <c r="N1032">
        <v>112</v>
      </c>
      <c r="O1032">
        <v>5.36</v>
      </c>
      <c r="P1032">
        <v>11.4</v>
      </c>
      <c r="Q1032">
        <v>4</v>
      </c>
      <c r="R1032">
        <v>3.08</v>
      </c>
      <c r="S1032">
        <v>2</v>
      </c>
      <c r="T1032" t="s">
        <v>22</v>
      </c>
    </row>
    <row r="1033" spans="1:20" x14ac:dyDescent="0.2">
      <c r="A1033" t="s">
        <v>30</v>
      </c>
      <c r="B1033">
        <v>162</v>
      </c>
      <c r="C1033" t="s">
        <v>28</v>
      </c>
      <c r="D1033" t="s">
        <v>22</v>
      </c>
      <c r="E1033" t="s">
        <v>23</v>
      </c>
      <c r="F1033">
        <v>33</v>
      </c>
      <c r="G1033">
        <v>184.5</v>
      </c>
      <c r="H1033">
        <v>139</v>
      </c>
      <c r="I1033">
        <v>31.37</v>
      </c>
      <c r="J1033">
        <v>183.2</v>
      </c>
      <c r="K1033">
        <v>78</v>
      </c>
      <c r="L1033">
        <v>15.57</v>
      </c>
      <c r="M1033">
        <v>127.4</v>
      </c>
      <c r="N1033">
        <v>106</v>
      </c>
      <c r="O1033">
        <v>5.73</v>
      </c>
      <c r="P1033">
        <v>12.3</v>
      </c>
      <c r="Q1033">
        <v>6</v>
      </c>
      <c r="R1033">
        <v>3.32</v>
      </c>
      <c r="S1033">
        <v>0</v>
      </c>
      <c r="T1033" t="s">
        <v>22</v>
      </c>
    </row>
    <row r="1034" spans="1:20" x14ac:dyDescent="0.2">
      <c r="A1034" t="s">
        <v>70</v>
      </c>
      <c r="B1034">
        <v>124</v>
      </c>
      <c r="C1034" t="s">
        <v>28</v>
      </c>
      <c r="D1034" t="s">
        <v>22</v>
      </c>
      <c r="E1034" t="s">
        <v>23</v>
      </c>
      <c r="F1034">
        <v>37</v>
      </c>
      <c r="G1034">
        <v>161.19999999999999</v>
      </c>
      <c r="H1034">
        <v>109</v>
      </c>
      <c r="I1034">
        <v>27.4</v>
      </c>
      <c r="J1034">
        <v>204.2</v>
      </c>
      <c r="K1034">
        <v>79</v>
      </c>
      <c r="L1034">
        <v>17.36</v>
      </c>
      <c r="M1034">
        <v>231.5</v>
      </c>
      <c r="N1034">
        <v>87</v>
      </c>
      <c r="O1034">
        <v>10.42</v>
      </c>
      <c r="P1034">
        <v>8.9</v>
      </c>
      <c r="Q1034">
        <v>4</v>
      </c>
      <c r="R1034">
        <v>2.4</v>
      </c>
      <c r="S1034">
        <v>1</v>
      </c>
      <c r="T1034" t="s">
        <v>22</v>
      </c>
    </row>
    <row r="1035" spans="1:20" x14ac:dyDescent="0.2">
      <c r="A1035" t="s">
        <v>52</v>
      </c>
      <c r="B1035">
        <v>177</v>
      </c>
      <c r="C1035" t="s">
        <v>25</v>
      </c>
      <c r="D1035" t="s">
        <v>22</v>
      </c>
      <c r="E1035" t="s">
        <v>22</v>
      </c>
      <c r="F1035">
        <v>0</v>
      </c>
      <c r="G1035">
        <v>84.9</v>
      </c>
      <c r="H1035">
        <v>77</v>
      </c>
      <c r="I1035">
        <v>14.43</v>
      </c>
      <c r="J1035">
        <v>257.5</v>
      </c>
      <c r="K1035">
        <v>109</v>
      </c>
      <c r="L1035">
        <v>21.89</v>
      </c>
      <c r="M1035">
        <v>210.5</v>
      </c>
      <c r="N1035">
        <v>66</v>
      </c>
      <c r="O1035">
        <v>9.4700000000000006</v>
      </c>
      <c r="P1035">
        <v>7.5</v>
      </c>
      <c r="Q1035">
        <v>5</v>
      </c>
      <c r="R1035">
        <v>2.0299999999999998</v>
      </c>
      <c r="S1035">
        <v>2</v>
      </c>
      <c r="T1035" t="s">
        <v>22</v>
      </c>
    </row>
    <row r="1036" spans="1:20" x14ac:dyDescent="0.2">
      <c r="A1036" t="s">
        <v>51</v>
      </c>
      <c r="B1036">
        <v>91</v>
      </c>
      <c r="C1036" t="s">
        <v>28</v>
      </c>
      <c r="D1036" t="s">
        <v>22</v>
      </c>
      <c r="E1036" t="s">
        <v>22</v>
      </c>
      <c r="F1036">
        <v>0</v>
      </c>
      <c r="G1036">
        <v>217.9</v>
      </c>
      <c r="H1036">
        <v>71</v>
      </c>
      <c r="I1036">
        <v>37.04</v>
      </c>
      <c r="J1036">
        <v>230.1</v>
      </c>
      <c r="K1036">
        <v>116</v>
      </c>
      <c r="L1036">
        <v>19.559999999999999</v>
      </c>
      <c r="M1036">
        <v>232.1</v>
      </c>
      <c r="N1036">
        <v>110</v>
      </c>
      <c r="O1036">
        <v>10.44</v>
      </c>
      <c r="P1036">
        <v>10.6</v>
      </c>
      <c r="Q1036">
        <v>2</v>
      </c>
      <c r="R1036">
        <v>2.86</v>
      </c>
      <c r="S1036">
        <v>1</v>
      </c>
      <c r="T1036" t="s">
        <v>22</v>
      </c>
    </row>
    <row r="1037" spans="1:20" x14ac:dyDescent="0.2">
      <c r="A1037" t="s">
        <v>70</v>
      </c>
      <c r="B1037">
        <v>24</v>
      </c>
      <c r="C1037" t="s">
        <v>28</v>
      </c>
      <c r="D1037" t="s">
        <v>22</v>
      </c>
      <c r="E1037" t="s">
        <v>22</v>
      </c>
      <c r="F1037">
        <v>0</v>
      </c>
      <c r="G1037">
        <v>243</v>
      </c>
      <c r="H1037">
        <v>91</v>
      </c>
      <c r="I1037">
        <v>41.31</v>
      </c>
      <c r="J1037">
        <v>183.9</v>
      </c>
      <c r="K1037">
        <v>77</v>
      </c>
      <c r="L1037">
        <v>15.63</v>
      </c>
      <c r="M1037">
        <v>184.3</v>
      </c>
      <c r="N1037">
        <v>109</v>
      </c>
      <c r="O1037">
        <v>8.2899999999999991</v>
      </c>
      <c r="P1037">
        <v>15.3</v>
      </c>
      <c r="Q1037">
        <v>6</v>
      </c>
      <c r="R1037">
        <v>4.13</v>
      </c>
      <c r="S1037">
        <v>0</v>
      </c>
      <c r="T1037" t="s">
        <v>23</v>
      </c>
    </row>
    <row r="1038" spans="1:20" x14ac:dyDescent="0.2">
      <c r="A1038" t="s">
        <v>72</v>
      </c>
      <c r="B1038">
        <v>48</v>
      </c>
      <c r="C1038" t="s">
        <v>28</v>
      </c>
      <c r="D1038" t="s">
        <v>22</v>
      </c>
      <c r="E1038" t="s">
        <v>22</v>
      </c>
      <c r="F1038">
        <v>0</v>
      </c>
      <c r="G1038">
        <v>128.19999999999999</v>
      </c>
      <c r="H1038">
        <v>71</v>
      </c>
      <c r="I1038">
        <v>21.79</v>
      </c>
      <c r="J1038">
        <v>48.1</v>
      </c>
      <c r="K1038">
        <v>78</v>
      </c>
      <c r="L1038">
        <v>4.09</v>
      </c>
      <c r="M1038">
        <v>116.3</v>
      </c>
      <c r="N1038">
        <v>80</v>
      </c>
      <c r="O1038">
        <v>5.23</v>
      </c>
      <c r="P1038">
        <v>8.9</v>
      </c>
      <c r="Q1038">
        <v>3</v>
      </c>
      <c r="R1038">
        <v>2.4</v>
      </c>
      <c r="S1038">
        <v>0</v>
      </c>
      <c r="T1038" t="s">
        <v>22</v>
      </c>
    </row>
    <row r="1039" spans="1:20" x14ac:dyDescent="0.2">
      <c r="A1039" t="s">
        <v>34</v>
      </c>
      <c r="B1039">
        <v>86</v>
      </c>
      <c r="C1039" t="s">
        <v>25</v>
      </c>
      <c r="D1039" t="s">
        <v>22</v>
      </c>
      <c r="E1039" t="s">
        <v>22</v>
      </c>
      <c r="F1039">
        <v>0</v>
      </c>
      <c r="G1039">
        <v>126.3</v>
      </c>
      <c r="H1039">
        <v>115</v>
      </c>
      <c r="I1039">
        <v>21.47</v>
      </c>
      <c r="J1039">
        <v>168.8</v>
      </c>
      <c r="K1039">
        <v>112</v>
      </c>
      <c r="L1039">
        <v>14.35</v>
      </c>
      <c r="M1039">
        <v>154.6</v>
      </c>
      <c r="N1039">
        <v>95</v>
      </c>
      <c r="O1039">
        <v>6.96</v>
      </c>
      <c r="P1039">
        <v>9.8000000000000007</v>
      </c>
      <c r="Q1039">
        <v>7</v>
      </c>
      <c r="R1039">
        <v>2.65</v>
      </c>
      <c r="S1039">
        <v>2</v>
      </c>
      <c r="T1039" t="s">
        <v>22</v>
      </c>
    </row>
    <row r="1040" spans="1:20" x14ac:dyDescent="0.2">
      <c r="A1040" t="s">
        <v>42</v>
      </c>
      <c r="B1040">
        <v>163</v>
      </c>
      <c r="C1040" t="s">
        <v>28</v>
      </c>
      <c r="D1040" t="s">
        <v>22</v>
      </c>
      <c r="E1040" t="s">
        <v>22</v>
      </c>
      <c r="F1040">
        <v>0</v>
      </c>
      <c r="G1040">
        <v>178.7</v>
      </c>
      <c r="H1040">
        <v>56</v>
      </c>
      <c r="I1040">
        <v>30.38</v>
      </c>
      <c r="J1040">
        <v>215.7</v>
      </c>
      <c r="K1040">
        <v>79</v>
      </c>
      <c r="L1040">
        <v>18.329999999999998</v>
      </c>
      <c r="M1040">
        <v>152.69999999999999</v>
      </c>
      <c r="N1040">
        <v>84</v>
      </c>
      <c r="O1040">
        <v>6.87</v>
      </c>
      <c r="P1040">
        <v>10.6</v>
      </c>
      <c r="Q1040">
        <v>2</v>
      </c>
      <c r="R1040">
        <v>2.86</v>
      </c>
      <c r="S1040">
        <v>4</v>
      </c>
      <c r="T1040" t="s">
        <v>22</v>
      </c>
    </row>
    <row r="1041" spans="1:20" x14ac:dyDescent="0.2">
      <c r="A1041" t="s">
        <v>69</v>
      </c>
      <c r="B1041">
        <v>91</v>
      </c>
      <c r="C1041" t="s">
        <v>28</v>
      </c>
      <c r="D1041" t="s">
        <v>22</v>
      </c>
      <c r="E1041" t="s">
        <v>22</v>
      </c>
      <c r="F1041">
        <v>0</v>
      </c>
      <c r="G1041">
        <v>159</v>
      </c>
      <c r="H1041">
        <v>109</v>
      </c>
      <c r="I1041">
        <v>27.03</v>
      </c>
      <c r="J1041">
        <v>255.1</v>
      </c>
      <c r="K1041">
        <v>142</v>
      </c>
      <c r="L1041">
        <v>21.68</v>
      </c>
      <c r="M1041">
        <v>82.4</v>
      </c>
      <c r="N1041">
        <v>73</v>
      </c>
      <c r="O1041">
        <v>3.71</v>
      </c>
      <c r="P1041">
        <v>10.1</v>
      </c>
      <c r="Q1041">
        <v>4</v>
      </c>
      <c r="R1041">
        <v>2.73</v>
      </c>
      <c r="S1041">
        <v>0</v>
      </c>
      <c r="T1041" t="s">
        <v>22</v>
      </c>
    </row>
    <row r="1042" spans="1:20" x14ac:dyDescent="0.2">
      <c r="A1042" t="s">
        <v>37</v>
      </c>
      <c r="B1042">
        <v>56</v>
      </c>
      <c r="C1042" t="s">
        <v>28</v>
      </c>
      <c r="D1042" t="s">
        <v>22</v>
      </c>
      <c r="E1042" t="s">
        <v>22</v>
      </c>
      <c r="F1042">
        <v>0</v>
      </c>
      <c r="G1042">
        <v>150.9</v>
      </c>
      <c r="H1042">
        <v>79</v>
      </c>
      <c r="I1042">
        <v>25.65</v>
      </c>
      <c r="J1042">
        <v>161.80000000000001</v>
      </c>
      <c r="K1042">
        <v>87</v>
      </c>
      <c r="L1042">
        <v>13.75</v>
      </c>
      <c r="M1042">
        <v>167.7</v>
      </c>
      <c r="N1042">
        <v>115</v>
      </c>
      <c r="O1042">
        <v>7.55</v>
      </c>
      <c r="P1042">
        <v>11.7</v>
      </c>
      <c r="Q1042">
        <v>5</v>
      </c>
      <c r="R1042">
        <v>3.16</v>
      </c>
      <c r="S1042">
        <v>3</v>
      </c>
      <c r="T1042" t="s">
        <v>22</v>
      </c>
    </row>
    <row r="1043" spans="1:20" x14ac:dyDescent="0.2">
      <c r="A1043" t="s">
        <v>20</v>
      </c>
      <c r="B1043">
        <v>147</v>
      </c>
      <c r="C1043" t="s">
        <v>21</v>
      </c>
      <c r="D1043" t="s">
        <v>23</v>
      </c>
      <c r="E1043" t="s">
        <v>23</v>
      </c>
      <c r="F1043">
        <v>24</v>
      </c>
      <c r="G1043">
        <v>219.9</v>
      </c>
      <c r="H1043">
        <v>118</v>
      </c>
      <c r="I1043">
        <v>37.380000000000003</v>
      </c>
      <c r="J1043">
        <v>208.5</v>
      </c>
      <c r="K1043">
        <v>116</v>
      </c>
      <c r="L1043">
        <v>17.72</v>
      </c>
      <c r="M1043">
        <v>352.5</v>
      </c>
      <c r="N1043">
        <v>111</v>
      </c>
      <c r="O1043">
        <v>15.86</v>
      </c>
      <c r="P1043">
        <v>8.1</v>
      </c>
      <c r="Q1043">
        <v>4</v>
      </c>
      <c r="R1043">
        <v>2.19</v>
      </c>
      <c r="S1043">
        <v>3</v>
      </c>
      <c r="T1043" t="s">
        <v>22</v>
      </c>
    </row>
    <row r="1044" spans="1:20" x14ac:dyDescent="0.2">
      <c r="A1044" t="s">
        <v>39</v>
      </c>
      <c r="B1044">
        <v>64</v>
      </c>
      <c r="C1044" t="s">
        <v>21</v>
      </c>
      <c r="D1044" t="s">
        <v>22</v>
      </c>
      <c r="E1044" t="s">
        <v>22</v>
      </c>
      <c r="F1044">
        <v>0</v>
      </c>
      <c r="G1044">
        <v>168</v>
      </c>
      <c r="H1044">
        <v>116</v>
      </c>
      <c r="I1044">
        <v>28.56</v>
      </c>
      <c r="J1044">
        <v>192.4</v>
      </c>
      <c r="K1044">
        <v>94</v>
      </c>
      <c r="L1044">
        <v>16.350000000000001</v>
      </c>
      <c r="M1044">
        <v>166.5</v>
      </c>
      <c r="N1044">
        <v>98</v>
      </c>
      <c r="O1044">
        <v>7.49</v>
      </c>
      <c r="P1044">
        <v>10.1</v>
      </c>
      <c r="Q1044">
        <v>3</v>
      </c>
      <c r="R1044">
        <v>2.73</v>
      </c>
      <c r="S1044">
        <v>2</v>
      </c>
      <c r="T1044" t="s">
        <v>22</v>
      </c>
    </row>
    <row r="1045" spans="1:20" x14ac:dyDescent="0.2">
      <c r="A1045" t="s">
        <v>71</v>
      </c>
      <c r="B1045">
        <v>108</v>
      </c>
      <c r="C1045" t="s">
        <v>28</v>
      </c>
      <c r="D1045" t="s">
        <v>22</v>
      </c>
      <c r="E1045" t="s">
        <v>23</v>
      </c>
      <c r="F1045">
        <v>34</v>
      </c>
      <c r="G1045">
        <v>162.1</v>
      </c>
      <c r="H1045">
        <v>83</v>
      </c>
      <c r="I1045">
        <v>27.56</v>
      </c>
      <c r="J1045">
        <v>171.8</v>
      </c>
      <c r="K1045">
        <v>117</v>
      </c>
      <c r="L1045">
        <v>14.6</v>
      </c>
      <c r="M1045">
        <v>259.8</v>
      </c>
      <c r="N1045">
        <v>76</v>
      </c>
      <c r="O1045">
        <v>11.69</v>
      </c>
      <c r="P1045">
        <v>9.6</v>
      </c>
      <c r="Q1045">
        <v>3</v>
      </c>
      <c r="R1045">
        <v>2.59</v>
      </c>
      <c r="S1045">
        <v>4</v>
      </c>
      <c r="T1045" t="s">
        <v>23</v>
      </c>
    </row>
    <row r="1046" spans="1:20" x14ac:dyDescent="0.2">
      <c r="A1046" t="s">
        <v>26</v>
      </c>
      <c r="B1046">
        <v>159</v>
      </c>
      <c r="C1046" t="s">
        <v>28</v>
      </c>
      <c r="D1046" t="s">
        <v>22</v>
      </c>
      <c r="E1046" t="s">
        <v>22</v>
      </c>
      <c r="F1046">
        <v>0</v>
      </c>
      <c r="G1046">
        <v>198.8</v>
      </c>
      <c r="H1046">
        <v>107</v>
      </c>
      <c r="I1046">
        <v>33.799999999999997</v>
      </c>
      <c r="J1046">
        <v>195.5</v>
      </c>
      <c r="K1046">
        <v>91</v>
      </c>
      <c r="L1046">
        <v>16.62</v>
      </c>
      <c r="M1046">
        <v>213.3</v>
      </c>
      <c r="N1046">
        <v>120</v>
      </c>
      <c r="O1046">
        <v>9.6</v>
      </c>
      <c r="P1046">
        <v>16.5</v>
      </c>
      <c r="Q1046">
        <v>7</v>
      </c>
      <c r="R1046">
        <v>4.46</v>
      </c>
      <c r="S1046">
        <v>5</v>
      </c>
      <c r="T1046" t="s">
        <v>22</v>
      </c>
    </row>
    <row r="1047" spans="1:20" x14ac:dyDescent="0.2">
      <c r="A1047" t="s">
        <v>75</v>
      </c>
      <c r="B1047">
        <v>136</v>
      </c>
      <c r="C1047" t="s">
        <v>28</v>
      </c>
      <c r="D1047" t="s">
        <v>23</v>
      </c>
      <c r="E1047" t="s">
        <v>22</v>
      </c>
      <c r="F1047">
        <v>0</v>
      </c>
      <c r="G1047">
        <v>256.8</v>
      </c>
      <c r="H1047">
        <v>90</v>
      </c>
      <c r="I1047">
        <v>43.66</v>
      </c>
      <c r="J1047">
        <v>230.1</v>
      </c>
      <c r="K1047">
        <v>104</v>
      </c>
      <c r="L1047">
        <v>19.559999999999999</v>
      </c>
      <c r="M1047">
        <v>143.6</v>
      </c>
      <c r="N1047">
        <v>82</v>
      </c>
      <c r="O1047">
        <v>6.46</v>
      </c>
      <c r="P1047">
        <v>9.1</v>
      </c>
      <c r="Q1047">
        <v>10</v>
      </c>
      <c r="R1047">
        <v>2.46</v>
      </c>
      <c r="S1047">
        <v>3</v>
      </c>
      <c r="T1047" t="s">
        <v>22</v>
      </c>
    </row>
    <row r="1048" spans="1:20" x14ac:dyDescent="0.2">
      <c r="A1048" t="s">
        <v>58</v>
      </c>
      <c r="B1048">
        <v>45</v>
      </c>
      <c r="C1048" t="s">
        <v>25</v>
      </c>
      <c r="D1048" t="s">
        <v>22</v>
      </c>
      <c r="E1048" t="s">
        <v>23</v>
      </c>
      <c r="F1048">
        <v>38</v>
      </c>
      <c r="G1048">
        <v>196.8</v>
      </c>
      <c r="H1048">
        <v>92</v>
      </c>
      <c r="I1048">
        <v>33.46</v>
      </c>
      <c r="J1048">
        <v>254.2</v>
      </c>
      <c r="K1048">
        <v>108</v>
      </c>
      <c r="L1048">
        <v>21.61</v>
      </c>
      <c r="M1048">
        <v>261.8</v>
      </c>
      <c r="N1048">
        <v>85</v>
      </c>
      <c r="O1048">
        <v>11.78</v>
      </c>
      <c r="P1048">
        <v>7.7</v>
      </c>
      <c r="Q1048">
        <v>2</v>
      </c>
      <c r="R1048">
        <v>2.08</v>
      </c>
      <c r="S1048">
        <v>1</v>
      </c>
      <c r="T1048" t="s">
        <v>22</v>
      </c>
    </row>
    <row r="1049" spans="1:20" x14ac:dyDescent="0.2">
      <c r="A1049" t="s">
        <v>60</v>
      </c>
      <c r="B1049">
        <v>122</v>
      </c>
      <c r="C1049" t="s">
        <v>21</v>
      </c>
      <c r="D1049" t="s">
        <v>22</v>
      </c>
      <c r="E1049" t="s">
        <v>22</v>
      </c>
      <c r="F1049">
        <v>0</v>
      </c>
      <c r="G1049">
        <v>140.1</v>
      </c>
      <c r="H1049">
        <v>120</v>
      </c>
      <c r="I1049">
        <v>23.82</v>
      </c>
      <c r="J1049">
        <v>231.4</v>
      </c>
      <c r="K1049">
        <v>128</v>
      </c>
      <c r="L1049">
        <v>19.670000000000002</v>
      </c>
      <c r="M1049">
        <v>188.1</v>
      </c>
      <c r="N1049">
        <v>127</v>
      </c>
      <c r="O1049">
        <v>8.4600000000000009</v>
      </c>
      <c r="P1049">
        <v>11.2</v>
      </c>
      <c r="Q1049">
        <v>5</v>
      </c>
      <c r="R1049">
        <v>3.02</v>
      </c>
      <c r="S1049">
        <v>2</v>
      </c>
      <c r="T1049" t="s">
        <v>22</v>
      </c>
    </row>
    <row r="1050" spans="1:20" x14ac:dyDescent="0.2">
      <c r="A1050" t="s">
        <v>60</v>
      </c>
      <c r="B1050">
        <v>138</v>
      </c>
      <c r="C1050" t="s">
        <v>21</v>
      </c>
      <c r="D1050" t="s">
        <v>22</v>
      </c>
      <c r="E1050" t="s">
        <v>22</v>
      </c>
      <c r="F1050">
        <v>0</v>
      </c>
      <c r="G1050">
        <v>194.3</v>
      </c>
      <c r="H1050">
        <v>83</v>
      </c>
      <c r="I1050">
        <v>33.03</v>
      </c>
      <c r="J1050">
        <v>189.9</v>
      </c>
      <c r="K1050">
        <v>97</v>
      </c>
      <c r="L1050">
        <v>16.14</v>
      </c>
      <c r="M1050">
        <v>232.2</v>
      </c>
      <c r="N1050">
        <v>102</v>
      </c>
      <c r="O1050">
        <v>10.45</v>
      </c>
      <c r="P1050">
        <v>9</v>
      </c>
      <c r="Q1050">
        <v>3</v>
      </c>
      <c r="R1050">
        <v>2.4300000000000002</v>
      </c>
      <c r="S1050">
        <v>5</v>
      </c>
      <c r="T1050" t="s">
        <v>22</v>
      </c>
    </row>
    <row r="1051" spans="1:20" x14ac:dyDescent="0.2">
      <c r="A1051" t="s">
        <v>27</v>
      </c>
      <c r="B1051">
        <v>132</v>
      </c>
      <c r="C1051" t="s">
        <v>21</v>
      </c>
      <c r="D1051" t="s">
        <v>22</v>
      </c>
      <c r="E1051" t="s">
        <v>22</v>
      </c>
      <c r="F1051">
        <v>0</v>
      </c>
      <c r="G1051">
        <v>117.6</v>
      </c>
      <c r="H1051">
        <v>66</v>
      </c>
      <c r="I1051">
        <v>19.989999999999998</v>
      </c>
      <c r="J1051">
        <v>214</v>
      </c>
      <c r="K1051">
        <v>108</v>
      </c>
      <c r="L1051">
        <v>18.190000000000001</v>
      </c>
      <c r="M1051">
        <v>239.5</v>
      </c>
      <c r="N1051">
        <v>94</v>
      </c>
      <c r="O1051">
        <v>10.78</v>
      </c>
      <c r="P1051">
        <v>8.8000000000000007</v>
      </c>
      <c r="Q1051">
        <v>5</v>
      </c>
      <c r="R1051">
        <v>2.38</v>
      </c>
      <c r="S1051">
        <v>1</v>
      </c>
      <c r="T1051" t="s">
        <v>22</v>
      </c>
    </row>
    <row r="1052" spans="1:20" x14ac:dyDescent="0.2">
      <c r="A1052" t="s">
        <v>73</v>
      </c>
      <c r="B1052">
        <v>101</v>
      </c>
      <c r="C1052" t="s">
        <v>21</v>
      </c>
      <c r="D1052" t="s">
        <v>23</v>
      </c>
      <c r="E1052" t="s">
        <v>22</v>
      </c>
      <c r="F1052">
        <v>0</v>
      </c>
      <c r="G1052">
        <v>193.7</v>
      </c>
      <c r="H1052">
        <v>108</v>
      </c>
      <c r="I1052">
        <v>32.93</v>
      </c>
      <c r="J1052">
        <v>186.6</v>
      </c>
      <c r="K1052">
        <v>98</v>
      </c>
      <c r="L1052">
        <v>15.86</v>
      </c>
      <c r="M1052">
        <v>223</v>
      </c>
      <c r="N1052">
        <v>100</v>
      </c>
      <c r="O1052">
        <v>10.039999999999999</v>
      </c>
      <c r="P1052">
        <v>11.6</v>
      </c>
      <c r="Q1052">
        <v>8</v>
      </c>
      <c r="R1052">
        <v>3.13</v>
      </c>
      <c r="S1052">
        <v>0</v>
      </c>
      <c r="T1052" t="s">
        <v>22</v>
      </c>
    </row>
    <row r="1053" spans="1:20" x14ac:dyDescent="0.2">
      <c r="A1053" t="s">
        <v>48</v>
      </c>
      <c r="B1053">
        <v>58</v>
      </c>
      <c r="C1053" t="s">
        <v>28</v>
      </c>
      <c r="D1053" t="s">
        <v>22</v>
      </c>
      <c r="E1053" t="s">
        <v>22</v>
      </c>
      <c r="F1053">
        <v>0</v>
      </c>
      <c r="G1053">
        <v>243.1</v>
      </c>
      <c r="H1053">
        <v>105</v>
      </c>
      <c r="I1053">
        <v>41.33</v>
      </c>
      <c r="J1053">
        <v>231.4</v>
      </c>
      <c r="K1053">
        <v>108</v>
      </c>
      <c r="L1053">
        <v>19.670000000000002</v>
      </c>
      <c r="M1053">
        <v>180.9</v>
      </c>
      <c r="N1053">
        <v>120</v>
      </c>
      <c r="O1053">
        <v>8.14</v>
      </c>
      <c r="P1053">
        <v>7.8</v>
      </c>
      <c r="Q1053">
        <v>4</v>
      </c>
      <c r="R1053">
        <v>2.11</v>
      </c>
      <c r="S1053">
        <v>2</v>
      </c>
      <c r="T1053" t="s">
        <v>22</v>
      </c>
    </row>
    <row r="1054" spans="1:20" x14ac:dyDescent="0.2">
      <c r="A1054" t="s">
        <v>62</v>
      </c>
      <c r="B1054">
        <v>81</v>
      </c>
      <c r="C1054" t="s">
        <v>21</v>
      </c>
      <c r="D1054" t="s">
        <v>22</v>
      </c>
      <c r="E1054" t="s">
        <v>22</v>
      </c>
      <c r="F1054">
        <v>0</v>
      </c>
      <c r="G1054">
        <v>145.4</v>
      </c>
      <c r="H1054">
        <v>132</v>
      </c>
      <c r="I1054">
        <v>24.72</v>
      </c>
      <c r="J1054">
        <v>129.30000000000001</v>
      </c>
      <c r="K1054">
        <v>91</v>
      </c>
      <c r="L1054">
        <v>10.99</v>
      </c>
      <c r="M1054">
        <v>186.4</v>
      </c>
      <c r="N1054">
        <v>109</v>
      </c>
      <c r="O1054">
        <v>8.39</v>
      </c>
      <c r="P1054">
        <v>5.2</v>
      </c>
      <c r="Q1054">
        <v>4</v>
      </c>
      <c r="R1054">
        <v>1.4</v>
      </c>
      <c r="S1054">
        <v>1</v>
      </c>
      <c r="T1054" t="s">
        <v>22</v>
      </c>
    </row>
    <row r="1055" spans="1:20" x14ac:dyDescent="0.2">
      <c r="A1055" t="s">
        <v>66</v>
      </c>
      <c r="B1055">
        <v>116</v>
      </c>
      <c r="C1055" t="s">
        <v>28</v>
      </c>
      <c r="D1055" t="s">
        <v>22</v>
      </c>
      <c r="E1055" t="s">
        <v>22</v>
      </c>
      <c r="F1055">
        <v>0</v>
      </c>
      <c r="G1055">
        <v>229.3</v>
      </c>
      <c r="H1055">
        <v>93</v>
      </c>
      <c r="I1055">
        <v>38.979999999999997</v>
      </c>
      <c r="J1055">
        <v>184.5</v>
      </c>
      <c r="K1055">
        <v>111</v>
      </c>
      <c r="L1055">
        <v>15.68</v>
      </c>
      <c r="M1055">
        <v>168.2</v>
      </c>
      <c r="N1055">
        <v>91</v>
      </c>
      <c r="O1055">
        <v>7.57</v>
      </c>
      <c r="P1055">
        <v>8.8000000000000007</v>
      </c>
      <c r="Q1055">
        <v>3</v>
      </c>
      <c r="R1055">
        <v>2.38</v>
      </c>
      <c r="S1055">
        <v>2</v>
      </c>
      <c r="T1055" t="s">
        <v>22</v>
      </c>
    </row>
    <row r="1056" spans="1:20" x14ac:dyDescent="0.2">
      <c r="A1056" t="s">
        <v>60</v>
      </c>
      <c r="B1056">
        <v>62</v>
      </c>
      <c r="C1056" t="s">
        <v>28</v>
      </c>
      <c r="D1056" t="s">
        <v>22</v>
      </c>
      <c r="E1056" t="s">
        <v>23</v>
      </c>
      <c r="F1056">
        <v>33</v>
      </c>
      <c r="G1056">
        <v>186.4</v>
      </c>
      <c r="H1056">
        <v>84</v>
      </c>
      <c r="I1056">
        <v>31.69</v>
      </c>
      <c r="J1056">
        <v>201</v>
      </c>
      <c r="K1056">
        <v>136</v>
      </c>
      <c r="L1056">
        <v>17.09</v>
      </c>
      <c r="M1056">
        <v>286.7</v>
      </c>
      <c r="N1056">
        <v>103</v>
      </c>
      <c r="O1056">
        <v>12.9</v>
      </c>
      <c r="P1056">
        <v>11.1</v>
      </c>
      <c r="Q1056">
        <v>3</v>
      </c>
      <c r="R1056">
        <v>3</v>
      </c>
      <c r="S1056">
        <v>2</v>
      </c>
      <c r="T1056" t="s">
        <v>23</v>
      </c>
    </row>
    <row r="1057" spans="1:20" x14ac:dyDescent="0.2">
      <c r="A1057" t="s">
        <v>46</v>
      </c>
      <c r="B1057">
        <v>90</v>
      </c>
      <c r="C1057" t="s">
        <v>21</v>
      </c>
      <c r="D1057" t="s">
        <v>22</v>
      </c>
      <c r="E1057" t="s">
        <v>22</v>
      </c>
      <c r="F1057">
        <v>0</v>
      </c>
      <c r="G1057">
        <v>76.099999999999994</v>
      </c>
      <c r="H1057">
        <v>121</v>
      </c>
      <c r="I1057">
        <v>12.94</v>
      </c>
      <c r="J1057">
        <v>290.3</v>
      </c>
      <c r="K1057">
        <v>73</v>
      </c>
      <c r="L1057">
        <v>24.68</v>
      </c>
      <c r="M1057">
        <v>236.9</v>
      </c>
      <c r="N1057">
        <v>89</v>
      </c>
      <c r="O1057">
        <v>10.66</v>
      </c>
      <c r="P1057">
        <v>10.8</v>
      </c>
      <c r="Q1057">
        <v>3</v>
      </c>
      <c r="R1057">
        <v>2.92</v>
      </c>
      <c r="S1057">
        <v>0</v>
      </c>
      <c r="T1057" t="s">
        <v>22</v>
      </c>
    </row>
    <row r="1058" spans="1:20" x14ac:dyDescent="0.2">
      <c r="A1058" t="s">
        <v>71</v>
      </c>
      <c r="B1058">
        <v>98</v>
      </c>
      <c r="C1058" t="s">
        <v>21</v>
      </c>
      <c r="D1058" t="s">
        <v>22</v>
      </c>
      <c r="E1058" t="s">
        <v>22</v>
      </c>
      <c r="F1058">
        <v>0</v>
      </c>
      <c r="G1058">
        <v>162.80000000000001</v>
      </c>
      <c r="H1058">
        <v>65</v>
      </c>
      <c r="I1058">
        <v>27.68</v>
      </c>
      <c r="J1058">
        <v>185</v>
      </c>
      <c r="K1058">
        <v>109</v>
      </c>
      <c r="L1058">
        <v>15.73</v>
      </c>
      <c r="M1058">
        <v>219.5</v>
      </c>
      <c r="N1058">
        <v>104</v>
      </c>
      <c r="O1058">
        <v>9.8800000000000008</v>
      </c>
      <c r="P1058">
        <v>6</v>
      </c>
      <c r="Q1058">
        <v>3</v>
      </c>
      <c r="R1058">
        <v>1.62</v>
      </c>
      <c r="S1058">
        <v>2</v>
      </c>
      <c r="T1058" t="s">
        <v>22</v>
      </c>
    </row>
    <row r="1059" spans="1:20" x14ac:dyDescent="0.2">
      <c r="A1059" t="s">
        <v>55</v>
      </c>
      <c r="B1059">
        <v>73</v>
      </c>
      <c r="C1059" t="s">
        <v>21</v>
      </c>
      <c r="D1059" t="s">
        <v>22</v>
      </c>
      <c r="E1059" t="s">
        <v>22</v>
      </c>
      <c r="F1059">
        <v>0</v>
      </c>
      <c r="G1059">
        <v>182.3</v>
      </c>
      <c r="H1059">
        <v>115</v>
      </c>
      <c r="I1059">
        <v>30.99</v>
      </c>
      <c r="J1059">
        <v>199.2</v>
      </c>
      <c r="K1059">
        <v>97</v>
      </c>
      <c r="L1059">
        <v>16.93</v>
      </c>
      <c r="M1059">
        <v>120.2</v>
      </c>
      <c r="N1059">
        <v>113</v>
      </c>
      <c r="O1059">
        <v>5.41</v>
      </c>
      <c r="P1059">
        <v>18</v>
      </c>
      <c r="Q1059">
        <v>5</v>
      </c>
      <c r="R1059">
        <v>4.8600000000000003</v>
      </c>
      <c r="S1059">
        <v>1</v>
      </c>
      <c r="T1059" t="s">
        <v>22</v>
      </c>
    </row>
    <row r="1060" spans="1:20" x14ac:dyDescent="0.2">
      <c r="A1060" t="s">
        <v>33</v>
      </c>
      <c r="B1060">
        <v>107</v>
      </c>
      <c r="C1060" t="s">
        <v>28</v>
      </c>
      <c r="D1060" t="s">
        <v>23</v>
      </c>
      <c r="E1060" t="s">
        <v>22</v>
      </c>
      <c r="F1060">
        <v>0</v>
      </c>
      <c r="G1060">
        <v>194.4</v>
      </c>
      <c r="H1060">
        <v>83</v>
      </c>
      <c r="I1060">
        <v>33.049999999999997</v>
      </c>
      <c r="J1060">
        <v>247.8</v>
      </c>
      <c r="K1060">
        <v>84</v>
      </c>
      <c r="L1060">
        <v>21.06</v>
      </c>
      <c r="M1060">
        <v>245.4</v>
      </c>
      <c r="N1060">
        <v>93</v>
      </c>
      <c r="O1060">
        <v>11.04</v>
      </c>
      <c r="P1060">
        <v>11.2</v>
      </c>
      <c r="Q1060">
        <v>7</v>
      </c>
      <c r="R1060">
        <v>3.02</v>
      </c>
      <c r="S1060">
        <v>2</v>
      </c>
      <c r="T1060" t="s">
        <v>22</v>
      </c>
    </row>
    <row r="1061" spans="1:20" x14ac:dyDescent="0.2">
      <c r="A1061" t="s">
        <v>46</v>
      </c>
      <c r="B1061">
        <v>55</v>
      </c>
      <c r="C1061" t="s">
        <v>25</v>
      </c>
      <c r="D1061" t="s">
        <v>22</v>
      </c>
      <c r="E1061" t="s">
        <v>23</v>
      </c>
      <c r="F1061">
        <v>20</v>
      </c>
      <c r="G1061">
        <v>189.3</v>
      </c>
      <c r="H1061">
        <v>95</v>
      </c>
      <c r="I1061">
        <v>32.18</v>
      </c>
      <c r="J1061">
        <v>118.6</v>
      </c>
      <c r="K1061">
        <v>113</v>
      </c>
      <c r="L1061">
        <v>10.08</v>
      </c>
      <c r="M1061">
        <v>250.2</v>
      </c>
      <c r="N1061">
        <v>102</v>
      </c>
      <c r="O1061">
        <v>11.26</v>
      </c>
      <c r="P1061">
        <v>12.5</v>
      </c>
      <c r="Q1061">
        <v>4</v>
      </c>
      <c r="R1061">
        <v>3.38</v>
      </c>
      <c r="S1061">
        <v>2</v>
      </c>
      <c r="T1061" t="s">
        <v>22</v>
      </c>
    </row>
    <row r="1062" spans="1:20" x14ac:dyDescent="0.2">
      <c r="A1062" t="s">
        <v>47</v>
      </c>
      <c r="B1062">
        <v>76</v>
      </c>
      <c r="C1062" t="s">
        <v>21</v>
      </c>
      <c r="D1062" t="s">
        <v>22</v>
      </c>
      <c r="E1062" t="s">
        <v>23</v>
      </c>
      <c r="F1062">
        <v>22</v>
      </c>
      <c r="G1062">
        <v>160.1</v>
      </c>
      <c r="H1062">
        <v>107</v>
      </c>
      <c r="I1062">
        <v>27.22</v>
      </c>
      <c r="J1062">
        <v>168.7</v>
      </c>
      <c r="K1062">
        <v>136</v>
      </c>
      <c r="L1062">
        <v>14.34</v>
      </c>
      <c r="M1062">
        <v>23.2</v>
      </c>
      <c r="N1062">
        <v>102</v>
      </c>
      <c r="O1062">
        <v>1.04</v>
      </c>
      <c r="P1062">
        <v>9.5</v>
      </c>
      <c r="Q1062">
        <v>4</v>
      </c>
      <c r="R1062">
        <v>2.57</v>
      </c>
      <c r="S1062">
        <v>3</v>
      </c>
      <c r="T1062" t="s">
        <v>22</v>
      </c>
    </row>
    <row r="1063" spans="1:20" x14ac:dyDescent="0.2">
      <c r="A1063" t="s">
        <v>58</v>
      </c>
      <c r="B1063">
        <v>30</v>
      </c>
      <c r="C1063" t="s">
        <v>28</v>
      </c>
      <c r="D1063" t="s">
        <v>22</v>
      </c>
      <c r="E1063" t="s">
        <v>22</v>
      </c>
      <c r="F1063">
        <v>0</v>
      </c>
      <c r="G1063">
        <v>145</v>
      </c>
      <c r="H1063">
        <v>76</v>
      </c>
      <c r="I1063">
        <v>24.65</v>
      </c>
      <c r="J1063">
        <v>240.7</v>
      </c>
      <c r="K1063">
        <v>112</v>
      </c>
      <c r="L1063">
        <v>20.46</v>
      </c>
      <c r="M1063">
        <v>197.1</v>
      </c>
      <c r="N1063">
        <v>134</v>
      </c>
      <c r="O1063">
        <v>8.8699999999999992</v>
      </c>
      <c r="P1063">
        <v>7.1</v>
      </c>
      <c r="Q1063">
        <v>4</v>
      </c>
      <c r="R1063">
        <v>1.92</v>
      </c>
      <c r="S1063">
        <v>3</v>
      </c>
      <c r="T1063" t="s">
        <v>22</v>
      </c>
    </row>
    <row r="1064" spans="1:20" x14ac:dyDescent="0.2">
      <c r="A1064" t="s">
        <v>42</v>
      </c>
      <c r="B1064">
        <v>157</v>
      </c>
      <c r="C1064" t="s">
        <v>21</v>
      </c>
      <c r="D1064" t="s">
        <v>22</v>
      </c>
      <c r="E1064" t="s">
        <v>22</v>
      </c>
      <c r="F1064">
        <v>0</v>
      </c>
      <c r="G1064">
        <v>220.7</v>
      </c>
      <c r="H1064">
        <v>105</v>
      </c>
      <c r="I1064">
        <v>37.520000000000003</v>
      </c>
      <c r="J1064">
        <v>119.3</v>
      </c>
      <c r="K1064">
        <v>127</v>
      </c>
      <c r="L1064">
        <v>10.14</v>
      </c>
      <c r="M1064">
        <v>165.1</v>
      </c>
      <c r="N1064">
        <v>113</v>
      </c>
      <c r="O1064">
        <v>7.43</v>
      </c>
      <c r="P1064">
        <v>11.5</v>
      </c>
      <c r="Q1064">
        <v>7</v>
      </c>
      <c r="R1064">
        <v>3.11</v>
      </c>
      <c r="S1064">
        <v>4</v>
      </c>
      <c r="T1064" t="s">
        <v>22</v>
      </c>
    </row>
    <row r="1065" spans="1:20" x14ac:dyDescent="0.2">
      <c r="A1065" t="s">
        <v>27</v>
      </c>
      <c r="B1065">
        <v>40</v>
      </c>
      <c r="C1065" t="s">
        <v>25</v>
      </c>
      <c r="D1065" t="s">
        <v>22</v>
      </c>
      <c r="E1065" t="s">
        <v>23</v>
      </c>
      <c r="F1065">
        <v>31</v>
      </c>
      <c r="G1065">
        <v>224.7</v>
      </c>
      <c r="H1065">
        <v>69</v>
      </c>
      <c r="I1065">
        <v>38.200000000000003</v>
      </c>
      <c r="J1065">
        <v>134.5</v>
      </c>
      <c r="K1065">
        <v>81</v>
      </c>
      <c r="L1065">
        <v>11.43</v>
      </c>
      <c r="M1065">
        <v>120.3</v>
      </c>
      <c r="N1065">
        <v>104</v>
      </c>
      <c r="O1065">
        <v>5.41</v>
      </c>
      <c r="P1065">
        <v>7.5</v>
      </c>
      <c r="Q1065">
        <v>5</v>
      </c>
      <c r="R1065">
        <v>2.0299999999999998</v>
      </c>
      <c r="S1065">
        <v>1</v>
      </c>
      <c r="T1065" t="s">
        <v>23</v>
      </c>
    </row>
    <row r="1066" spans="1:20" x14ac:dyDescent="0.2">
      <c r="A1066" t="s">
        <v>71</v>
      </c>
      <c r="B1066">
        <v>72</v>
      </c>
      <c r="C1066" t="s">
        <v>25</v>
      </c>
      <c r="D1066" t="s">
        <v>22</v>
      </c>
      <c r="E1066" t="s">
        <v>22</v>
      </c>
      <c r="F1066">
        <v>0</v>
      </c>
      <c r="G1066">
        <v>147</v>
      </c>
      <c r="H1066">
        <v>79</v>
      </c>
      <c r="I1066">
        <v>24.99</v>
      </c>
      <c r="J1066">
        <v>162.30000000000001</v>
      </c>
      <c r="K1066">
        <v>103</v>
      </c>
      <c r="L1066">
        <v>13.8</v>
      </c>
      <c r="M1066">
        <v>162.9</v>
      </c>
      <c r="N1066">
        <v>80</v>
      </c>
      <c r="O1066">
        <v>7.33</v>
      </c>
      <c r="P1066">
        <v>10.5</v>
      </c>
      <c r="Q1066">
        <v>4</v>
      </c>
      <c r="R1066">
        <v>2.84</v>
      </c>
      <c r="S1066">
        <v>1</v>
      </c>
      <c r="T1066" t="s">
        <v>22</v>
      </c>
    </row>
    <row r="1067" spans="1:20" x14ac:dyDescent="0.2">
      <c r="A1067" t="s">
        <v>44</v>
      </c>
      <c r="B1067">
        <v>95</v>
      </c>
      <c r="C1067" t="s">
        <v>21</v>
      </c>
      <c r="D1067" t="s">
        <v>22</v>
      </c>
      <c r="E1067" t="s">
        <v>23</v>
      </c>
      <c r="F1067">
        <v>39</v>
      </c>
      <c r="G1067">
        <v>260.8</v>
      </c>
      <c r="H1067">
        <v>130</v>
      </c>
      <c r="I1067">
        <v>44.34</v>
      </c>
      <c r="J1067">
        <v>213.4</v>
      </c>
      <c r="K1067">
        <v>111</v>
      </c>
      <c r="L1067">
        <v>18.14</v>
      </c>
      <c r="M1067">
        <v>195.6</v>
      </c>
      <c r="N1067">
        <v>97</v>
      </c>
      <c r="O1067">
        <v>8.8000000000000007</v>
      </c>
      <c r="P1067">
        <v>10.1</v>
      </c>
      <c r="Q1067">
        <v>5</v>
      </c>
      <c r="R1067">
        <v>2.73</v>
      </c>
      <c r="S1067">
        <v>1</v>
      </c>
      <c r="T1067" t="s">
        <v>22</v>
      </c>
    </row>
    <row r="1068" spans="1:20" x14ac:dyDescent="0.2">
      <c r="A1068" t="s">
        <v>34</v>
      </c>
      <c r="B1068">
        <v>42</v>
      </c>
      <c r="C1068" t="s">
        <v>21</v>
      </c>
      <c r="D1068" t="s">
        <v>22</v>
      </c>
      <c r="E1068" t="s">
        <v>22</v>
      </c>
      <c r="F1068">
        <v>0</v>
      </c>
      <c r="G1068">
        <v>155.4</v>
      </c>
      <c r="H1068">
        <v>127</v>
      </c>
      <c r="I1068">
        <v>26.42</v>
      </c>
      <c r="J1068">
        <v>164.1</v>
      </c>
      <c r="K1068">
        <v>45</v>
      </c>
      <c r="L1068">
        <v>13.95</v>
      </c>
      <c r="M1068">
        <v>157.69999999999999</v>
      </c>
      <c r="N1068">
        <v>128</v>
      </c>
      <c r="O1068">
        <v>7.1</v>
      </c>
      <c r="P1068">
        <v>9</v>
      </c>
      <c r="Q1068">
        <v>3</v>
      </c>
      <c r="R1068">
        <v>2.4300000000000002</v>
      </c>
      <c r="S1068">
        <v>0</v>
      </c>
      <c r="T1068" t="s">
        <v>22</v>
      </c>
    </row>
    <row r="1069" spans="1:20" x14ac:dyDescent="0.2">
      <c r="A1069" t="s">
        <v>32</v>
      </c>
      <c r="B1069">
        <v>86</v>
      </c>
      <c r="C1069" t="s">
        <v>21</v>
      </c>
      <c r="D1069" t="s">
        <v>22</v>
      </c>
      <c r="E1069" t="s">
        <v>22</v>
      </c>
      <c r="F1069">
        <v>0</v>
      </c>
      <c r="G1069">
        <v>166.2</v>
      </c>
      <c r="H1069">
        <v>112</v>
      </c>
      <c r="I1069">
        <v>28.25</v>
      </c>
      <c r="J1069">
        <v>255.3</v>
      </c>
      <c r="K1069">
        <v>81</v>
      </c>
      <c r="L1069">
        <v>21.7</v>
      </c>
      <c r="M1069">
        <v>228.1</v>
      </c>
      <c r="N1069">
        <v>97</v>
      </c>
      <c r="O1069">
        <v>10.26</v>
      </c>
      <c r="P1069">
        <v>5.4</v>
      </c>
      <c r="Q1069">
        <v>7</v>
      </c>
      <c r="R1069">
        <v>1.46</v>
      </c>
      <c r="S1069">
        <v>1</v>
      </c>
      <c r="T1069" t="s">
        <v>22</v>
      </c>
    </row>
    <row r="1070" spans="1:20" x14ac:dyDescent="0.2">
      <c r="A1070" t="s">
        <v>24</v>
      </c>
      <c r="B1070">
        <v>131</v>
      </c>
      <c r="C1070" t="s">
        <v>21</v>
      </c>
      <c r="D1070" t="s">
        <v>22</v>
      </c>
      <c r="E1070" t="s">
        <v>22</v>
      </c>
      <c r="F1070">
        <v>0</v>
      </c>
      <c r="G1070">
        <v>211.8</v>
      </c>
      <c r="H1070">
        <v>115</v>
      </c>
      <c r="I1070">
        <v>36.01</v>
      </c>
      <c r="J1070">
        <v>260.5</v>
      </c>
      <c r="K1070">
        <v>102</v>
      </c>
      <c r="L1070">
        <v>22.14</v>
      </c>
      <c r="M1070">
        <v>144.19999999999999</v>
      </c>
      <c r="N1070">
        <v>96</v>
      </c>
      <c r="O1070">
        <v>6.49</v>
      </c>
      <c r="P1070">
        <v>10.8</v>
      </c>
      <c r="Q1070">
        <v>7</v>
      </c>
      <c r="R1070">
        <v>2.92</v>
      </c>
      <c r="S1070">
        <v>0</v>
      </c>
      <c r="T1070" t="s">
        <v>22</v>
      </c>
    </row>
    <row r="1071" spans="1:20" x14ac:dyDescent="0.2">
      <c r="A1071" t="s">
        <v>35</v>
      </c>
      <c r="B1071">
        <v>74</v>
      </c>
      <c r="C1071" t="s">
        <v>21</v>
      </c>
      <c r="D1071" t="s">
        <v>22</v>
      </c>
      <c r="E1071" t="s">
        <v>22</v>
      </c>
      <c r="F1071">
        <v>0</v>
      </c>
      <c r="G1071">
        <v>162.69999999999999</v>
      </c>
      <c r="H1071">
        <v>102</v>
      </c>
      <c r="I1071">
        <v>27.66</v>
      </c>
      <c r="J1071">
        <v>292</v>
      </c>
      <c r="K1071">
        <v>105</v>
      </c>
      <c r="L1071">
        <v>24.82</v>
      </c>
      <c r="M1071">
        <v>183.3</v>
      </c>
      <c r="N1071">
        <v>80</v>
      </c>
      <c r="O1071">
        <v>8.25</v>
      </c>
      <c r="P1071">
        <v>8.6999999999999993</v>
      </c>
      <c r="Q1071">
        <v>6</v>
      </c>
      <c r="R1071">
        <v>2.35</v>
      </c>
      <c r="S1071">
        <v>0</v>
      </c>
      <c r="T1071" t="s">
        <v>22</v>
      </c>
    </row>
    <row r="1072" spans="1:20" x14ac:dyDescent="0.2">
      <c r="A1072" t="s">
        <v>75</v>
      </c>
      <c r="B1072">
        <v>81</v>
      </c>
      <c r="C1072" t="s">
        <v>25</v>
      </c>
      <c r="D1072" t="s">
        <v>23</v>
      </c>
      <c r="E1072" t="s">
        <v>23</v>
      </c>
      <c r="F1072">
        <v>37</v>
      </c>
      <c r="G1072">
        <v>237.1</v>
      </c>
      <c r="H1072">
        <v>76</v>
      </c>
      <c r="I1072">
        <v>40.31</v>
      </c>
      <c r="J1072">
        <v>264.2</v>
      </c>
      <c r="K1072">
        <v>125</v>
      </c>
      <c r="L1072">
        <v>22.46</v>
      </c>
      <c r="M1072">
        <v>271.3</v>
      </c>
      <c r="N1072">
        <v>120</v>
      </c>
      <c r="O1072">
        <v>12.21</v>
      </c>
      <c r="P1072">
        <v>7.9</v>
      </c>
      <c r="Q1072">
        <v>3</v>
      </c>
      <c r="R1072">
        <v>2.13</v>
      </c>
      <c r="S1072">
        <v>1</v>
      </c>
      <c r="T1072" t="s">
        <v>22</v>
      </c>
    </row>
    <row r="1073" spans="1:20" x14ac:dyDescent="0.2">
      <c r="A1073" t="s">
        <v>53</v>
      </c>
      <c r="B1073">
        <v>81</v>
      </c>
      <c r="C1073" t="s">
        <v>25</v>
      </c>
      <c r="D1073" t="s">
        <v>22</v>
      </c>
      <c r="E1073" t="s">
        <v>22</v>
      </c>
      <c r="F1073">
        <v>0</v>
      </c>
      <c r="G1073">
        <v>166.2</v>
      </c>
      <c r="H1073">
        <v>102</v>
      </c>
      <c r="I1073">
        <v>28.25</v>
      </c>
      <c r="J1073">
        <v>217.6</v>
      </c>
      <c r="K1073">
        <v>112</v>
      </c>
      <c r="L1073">
        <v>18.5</v>
      </c>
      <c r="M1073">
        <v>220.2</v>
      </c>
      <c r="N1073">
        <v>68</v>
      </c>
      <c r="O1073">
        <v>9.91</v>
      </c>
      <c r="P1073">
        <v>13.2</v>
      </c>
      <c r="Q1073">
        <v>2</v>
      </c>
      <c r="R1073">
        <v>3.56</v>
      </c>
      <c r="S1073">
        <v>4</v>
      </c>
      <c r="T1073" t="s">
        <v>22</v>
      </c>
    </row>
    <row r="1074" spans="1:20" x14ac:dyDescent="0.2">
      <c r="A1074" t="s">
        <v>35</v>
      </c>
      <c r="B1074">
        <v>28</v>
      </c>
      <c r="C1074" t="s">
        <v>21</v>
      </c>
      <c r="D1074" t="s">
        <v>22</v>
      </c>
      <c r="E1074" t="s">
        <v>22</v>
      </c>
      <c r="F1074">
        <v>0</v>
      </c>
      <c r="G1074">
        <v>121.7</v>
      </c>
      <c r="H1074">
        <v>48</v>
      </c>
      <c r="I1074">
        <v>20.69</v>
      </c>
      <c r="J1074">
        <v>125.8</v>
      </c>
      <c r="K1074">
        <v>112</v>
      </c>
      <c r="L1074">
        <v>10.69</v>
      </c>
      <c r="M1074">
        <v>261.60000000000002</v>
      </c>
      <c r="N1074">
        <v>122</v>
      </c>
      <c r="O1074">
        <v>11.77</v>
      </c>
      <c r="P1074">
        <v>8.3000000000000007</v>
      </c>
      <c r="Q1074">
        <v>2</v>
      </c>
      <c r="R1074">
        <v>2.2400000000000002</v>
      </c>
      <c r="S1074">
        <v>6</v>
      </c>
      <c r="T1074" t="s">
        <v>23</v>
      </c>
    </row>
    <row r="1075" spans="1:20" x14ac:dyDescent="0.2">
      <c r="A1075" t="s">
        <v>68</v>
      </c>
      <c r="B1075">
        <v>111</v>
      </c>
      <c r="C1075" t="s">
        <v>28</v>
      </c>
      <c r="D1075" t="s">
        <v>22</v>
      </c>
      <c r="E1075" t="s">
        <v>22</v>
      </c>
      <c r="F1075">
        <v>0</v>
      </c>
      <c r="G1075">
        <v>176.4</v>
      </c>
      <c r="H1075">
        <v>62</v>
      </c>
      <c r="I1075">
        <v>29.99</v>
      </c>
      <c r="J1075">
        <v>201</v>
      </c>
      <c r="K1075">
        <v>124</v>
      </c>
      <c r="L1075">
        <v>17.09</v>
      </c>
      <c r="M1075">
        <v>150.4</v>
      </c>
      <c r="N1075">
        <v>138</v>
      </c>
      <c r="O1075">
        <v>6.77</v>
      </c>
      <c r="P1075">
        <v>11.2</v>
      </c>
      <c r="Q1075">
        <v>2</v>
      </c>
      <c r="R1075">
        <v>3.02</v>
      </c>
      <c r="S1075">
        <v>0</v>
      </c>
      <c r="T1075" t="s">
        <v>22</v>
      </c>
    </row>
    <row r="1076" spans="1:20" x14ac:dyDescent="0.2">
      <c r="A1076" t="s">
        <v>62</v>
      </c>
      <c r="B1076">
        <v>3</v>
      </c>
      <c r="C1076" t="s">
        <v>28</v>
      </c>
      <c r="D1076" t="s">
        <v>22</v>
      </c>
      <c r="E1076" t="s">
        <v>23</v>
      </c>
      <c r="F1076">
        <v>27</v>
      </c>
      <c r="G1076">
        <v>67.400000000000006</v>
      </c>
      <c r="H1076">
        <v>116</v>
      </c>
      <c r="I1076">
        <v>11.46</v>
      </c>
      <c r="J1076">
        <v>244</v>
      </c>
      <c r="K1076">
        <v>78</v>
      </c>
      <c r="L1076">
        <v>20.74</v>
      </c>
      <c r="M1076">
        <v>281.10000000000002</v>
      </c>
      <c r="N1076">
        <v>93</v>
      </c>
      <c r="O1076">
        <v>12.65</v>
      </c>
      <c r="P1076">
        <v>11.4</v>
      </c>
      <c r="Q1076">
        <v>2</v>
      </c>
      <c r="R1076">
        <v>3.08</v>
      </c>
      <c r="S1076">
        <v>2</v>
      </c>
      <c r="T1076" t="s">
        <v>22</v>
      </c>
    </row>
    <row r="1077" spans="1:20" x14ac:dyDescent="0.2">
      <c r="A1077" t="s">
        <v>53</v>
      </c>
      <c r="B1077">
        <v>51</v>
      </c>
      <c r="C1077" t="s">
        <v>21</v>
      </c>
      <c r="D1077" t="s">
        <v>22</v>
      </c>
      <c r="E1077" t="s">
        <v>22</v>
      </c>
      <c r="F1077">
        <v>0</v>
      </c>
      <c r="G1077">
        <v>229.7</v>
      </c>
      <c r="H1077">
        <v>129</v>
      </c>
      <c r="I1077">
        <v>39.049999999999997</v>
      </c>
      <c r="J1077">
        <v>336</v>
      </c>
      <c r="K1077">
        <v>104</v>
      </c>
      <c r="L1077">
        <v>28.56</v>
      </c>
      <c r="M1077">
        <v>192.8</v>
      </c>
      <c r="N1077">
        <v>128</v>
      </c>
      <c r="O1077">
        <v>8.68</v>
      </c>
      <c r="P1077">
        <v>9.6</v>
      </c>
      <c r="Q1077">
        <v>1</v>
      </c>
      <c r="R1077">
        <v>2.59</v>
      </c>
      <c r="S1077">
        <v>1</v>
      </c>
      <c r="T1077" t="s">
        <v>23</v>
      </c>
    </row>
    <row r="1078" spans="1:20" x14ac:dyDescent="0.2">
      <c r="A1078" t="s">
        <v>40</v>
      </c>
      <c r="B1078">
        <v>68</v>
      </c>
      <c r="C1078" t="s">
        <v>21</v>
      </c>
      <c r="D1078" t="s">
        <v>22</v>
      </c>
      <c r="E1078" t="s">
        <v>23</v>
      </c>
      <c r="F1078">
        <v>24</v>
      </c>
      <c r="G1078">
        <v>176</v>
      </c>
      <c r="H1078">
        <v>118</v>
      </c>
      <c r="I1078">
        <v>29.92</v>
      </c>
      <c r="J1078">
        <v>277.89999999999998</v>
      </c>
      <c r="K1078">
        <v>116</v>
      </c>
      <c r="L1078">
        <v>23.62</v>
      </c>
      <c r="M1078">
        <v>174.7</v>
      </c>
      <c r="N1078">
        <v>71</v>
      </c>
      <c r="O1078">
        <v>7.86</v>
      </c>
      <c r="P1078">
        <v>14.7</v>
      </c>
      <c r="Q1078">
        <v>7</v>
      </c>
      <c r="R1078">
        <v>3.97</v>
      </c>
      <c r="S1078">
        <v>1</v>
      </c>
      <c r="T1078" t="s">
        <v>22</v>
      </c>
    </row>
    <row r="1079" spans="1:20" x14ac:dyDescent="0.2">
      <c r="A1079" t="s">
        <v>36</v>
      </c>
      <c r="B1079">
        <v>163</v>
      </c>
      <c r="C1079" t="s">
        <v>25</v>
      </c>
      <c r="D1079" t="s">
        <v>22</v>
      </c>
      <c r="E1079" t="s">
        <v>22</v>
      </c>
      <c r="F1079">
        <v>0</v>
      </c>
      <c r="G1079">
        <v>247.7</v>
      </c>
      <c r="H1079">
        <v>77</v>
      </c>
      <c r="I1079">
        <v>42.11</v>
      </c>
      <c r="J1079">
        <v>269.5</v>
      </c>
      <c r="K1079">
        <v>108</v>
      </c>
      <c r="L1079">
        <v>22.91</v>
      </c>
      <c r="M1079">
        <v>167.3</v>
      </c>
      <c r="N1079">
        <v>82</v>
      </c>
      <c r="O1079">
        <v>7.53</v>
      </c>
      <c r="P1079">
        <v>9.6</v>
      </c>
      <c r="Q1079">
        <v>7</v>
      </c>
      <c r="R1079">
        <v>2.59</v>
      </c>
      <c r="S1079">
        <v>0</v>
      </c>
      <c r="T1079" t="s">
        <v>23</v>
      </c>
    </row>
    <row r="1080" spans="1:20" x14ac:dyDescent="0.2">
      <c r="A1080" t="s">
        <v>70</v>
      </c>
      <c r="B1080">
        <v>87</v>
      </c>
      <c r="C1080" t="s">
        <v>28</v>
      </c>
      <c r="D1080" t="s">
        <v>22</v>
      </c>
      <c r="E1080" t="s">
        <v>22</v>
      </c>
      <c r="F1080">
        <v>0</v>
      </c>
      <c r="G1080">
        <v>115.4</v>
      </c>
      <c r="H1080">
        <v>90</v>
      </c>
      <c r="I1080">
        <v>19.62</v>
      </c>
      <c r="J1080">
        <v>262.60000000000002</v>
      </c>
      <c r="K1080">
        <v>68</v>
      </c>
      <c r="L1080">
        <v>22.32</v>
      </c>
      <c r="M1080">
        <v>245.7</v>
      </c>
      <c r="N1080">
        <v>69</v>
      </c>
      <c r="O1080">
        <v>11.06</v>
      </c>
      <c r="P1080">
        <v>13.1</v>
      </c>
      <c r="Q1080">
        <v>5</v>
      </c>
      <c r="R1080">
        <v>3.54</v>
      </c>
      <c r="S1080">
        <v>2</v>
      </c>
      <c r="T1080" t="s">
        <v>22</v>
      </c>
    </row>
    <row r="1081" spans="1:20" x14ac:dyDescent="0.2">
      <c r="A1081" t="s">
        <v>58</v>
      </c>
      <c r="B1081">
        <v>58</v>
      </c>
      <c r="C1081" t="s">
        <v>28</v>
      </c>
      <c r="D1081" t="s">
        <v>22</v>
      </c>
      <c r="E1081" t="s">
        <v>22</v>
      </c>
      <c r="F1081">
        <v>0</v>
      </c>
      <c r="G1081">
        <v>112.2</v>
      </c>
      <c r="H1081">
        <v>95</v>
      </c>
      <c r="I1081">
        <v>19.07</v>
      </c>
      <c r="J1081">
        <v>209.6</v>
      </c>
      <c r="K1081">
        <v>108</v>
      </c>
      <c r="L1081">
        <v>17.82</v>
      </c>
      <c r="M1081">
        <v>260.89999999999998</v>
      </c>
      <c r="N1081">
        <v>78</v>
      </c>
      <c r="O1081">
        <v>11.74</v>
      </c>
      <c r="P1081">
        <v>13.9</v>
      </c>
      <c r="Q1081">
        <v>1</v>
      </c>
      <c r="R1081">
        <v>3.75</v>
      </c>
      <c r="S1081">
        <v>0</v>
      </c>
      <c r="T1081" t="s">
        <v>23</v>
      </c>
    </row>
    <row r="1082" spans="1:20" x14ac:dyDescent="0.2">
      <c r="A1082" t="s">
        <v>60</v>
      </c>
      <c r="B1082">
        <v>109</v>
      </c>
      <c r="C1082" t="s">
        <v>25</v>
      </c>
      <c r="D1082" t="s">
        <v>22</v>
      </c>
      <c r="E1082" t="s">
        <v>22</v>
      </c>
      <c r="F1082">
        <v>0</v>
      </c>
      <c r="G1082">
        <v>162.6</v>
      </c>
      <c r="H1082">
        <v>138</v>
      </c>
      <c r="I1082">
        <v>27.64</v>
      </c>
      <c r="J1082">
        <v>154</v>
      </c>
      <c r="K1082">
        <v>109</v>
      </c>
      <c r="L1082">
        <v>13.09</v>
      </c>
      <c r="M1082">
        <v>209.7</v>
      </c>
      <c r="N1082">
        <v>118</v>
      </c>
      <c r="O1082">
        <v>9.44</v>
      </c>
      <c r="P1082">
        <v>11.5</v>
      </c>
      <c r="Q1082">
        <v>4</v>
      </c>
      <c r="R1082">
        <v>3.11</v>
      </c>
      <c r="S1082">
        <v>0</v>
      </c>
      <c r="T1082" t="s">
        <v>22</v>
      </c>
    </row>
    <row r="1083" spans="1:20" x14ac:dyDescent="0.2">
      <c r="A1083" t="s">
        <v>33</v>
      </c>
      <c r="B1083">
        <v>111</v>
      </c>
      <c r="C1083" t="s">
        <v>21</v>
      </c>
      <c r="D1083" t="s">
        <v>22</v>
      </c>
      <c r="E1083" t="s">
        <v>22</v>
      </c>
      <c r="F1083">
        <v>0</v>
      </c>
      <c r="G1083">
        <v>229.4</v>
      </c>
      <c r="H1083">
        <v>107</v>
      </c>
      <c r="I1083">
        <v>39</v>
      </c>
      <c r="J1083">
        <v>214.1</v>
      </c>
      <c r="K1083">
        <v>99</v>
      </c>
      <c r="L1083">
        <v>18.2</v>
      </c>
      <c r="M1083">
        <v>289.60000000000002</v>
      </c>
      <c r="N1083">
        <v>95</v>
      </c>
      <c r="O1083">
        <v>13.03</v>
      </c>
      <c r="P1083">
        <v>10.4</v>
      </c>
      <c r="Q1083">
        <v>6</v>
      </c>
      <c r="R1083">
        <v>2.81</v>
      </c>
      <c r="S1083">
        <v>4</v>
      </c>
      <c r="T1083" t="s">
        <v>22</v>
      </c>
    </row>
    <row r="1084" spans="1:20" x14ac:dyDescent="0.2">
      <c r="A1084" t="s">
        <v>55</v>
      </c>
      <c r="B1084">
        <v>144</v>
      </c>
      <c r="C1084" t="s">
        <v>21</v>
      </c>
      <c r="D1084" t="s">
        <v>22</v>
      </c>
      <c r="E1084" t="s">
        <v>22</v>
      </c>
      <c r="F1084">
        <v>0</v>
      </c>
      <c r="G1084">
        <v>139.6</v>
      </c>
      <c r="H1084">
        <v>96</v>
      </c>
      <c r="I1084">
        <v>23.73</v>
      </c>
      <c r="J1084">
        <v>124.2</v>
      </c>
      <c r="K1084">
        <v>93</v>
      </c>
      <c r="L1084">
        <v>10.56</v>
      </c>
      <c r="M1084">
        <v>95.6</v>
      </c>
      <c r="N1084">
        <v>75</v>
      </c>
      <c r="O1084">
        <v>4.3</v>
      </c>
      <c r="P1084">
        <v>15</v>
      </c>
      <c r="Q1084">
        <v>4</v>
      </c>
      <c r="R1084">
        <v>4.05</v>
      </c>
      <c r="S1084">
        <v>2</v>
      </c>
      <c r="T1084" t="s">
        <v>22</v>
      </c>
    </row>
    <row r="1085" spans="1:20" x14ac:dyDescent="0.2">
      <c r="A1085" t="s">
        <v>52</v>
      </c>
      <c r="B1085">
        <v>135</v>
      </c>
      <c r="C1085" t="s">
        <v>21</v>
      </c>
      <c r="D1085" t="s">
        <v>22</v>
      </c>
      <c r="E1085" t="s">
        <v>22</v>
      </c>
      <c r="F1085">
        <v>0</v>
      </c>
      <c r="G1085">
        <v>263.8</v>
      </c>
      <c r="H1085">
        <v>66</v>
      </c>
      <c r="I1085">
        <v>44.85</v>
      </c>
      <c r="J1085">
        <v>251.3</v>
      </c>
      <c r="K1085">
        <v>116</v>
      </c>
      <c r="L1085">
        <v>21.36</v>
      </c>
      <c r="M1085">
        <v>200.1</v>
      </c>
      <c r="N1085">
        <v>112</v>
      </c>
      <c r="O1085">
        <v>9</v>
      </c>
      <c r="P1085">
        <v>8.4</v>
      </c>
      <c r="Q1085">
        <v>2</v>
      </c>
      <c r="R1085">
        <v>2.27</v>
      </c>
      <c r="S1085">
        <v>5</v>
      </c>
      <c r="T1085" t="s">
        <v>23</v>
      </c>
    </row>
    <row r="1086" spans="1:20" x14ac:dyDescent="0.2">
      <c r="A1086" t="s">
        <v>72</v>
      </c>
      <c r="B1086">
        <v>107</v>
      </c>
      <c r="C1086" t="s">
        <v>21</v>
      </c>
      <c r="D1086" t="s">
        <v>22</v>
      </c>
      <c r="E1086" t="s">
        <v>23</v>
      </c>
      <c r="F1086">
        <v>14</v>
      </c>
      <c r="G1086">
        <v>114.3</v>
      </c>
      <c r="H1086">
        <v>132</v>
      </c>
      <c r="I1086">
        <v>19.43</v>
      </c>
      <c r="J1086">
        <v>199.8</v>
      </c>
      <c r="K1086">
        <v>91</v>
      </c>
      <c r="L1086">
        <v>16.98</v>
      </c>
      <c r="M1086">
        <v>194.7</v>
      </c>
      <c r="N1086">
        <v>74</v>
      </c>
      <c r="O1086">
        <v>8.76</v>
      </c>
      <c r="P1086">
        <v>7.5</v>
      </c>
      <c r="Q1086">
        <v>8</v>
      </c>
      <c r="R1086">
        <v>2.0299999999999998</v>
      </c>
      <c r="S1086">
        <v>1</v>
      </c>
      <c r="T1086" t="s">
        <v>22</v>
      </c>
    </row>
    <row r="1087" spans="1:20" x14ac:dyDescent="0.2">
      <c r="A1087" t="s">
        <v>20</v>
      </c>
      <c r="B1087">
        <v>149</v>
      </c>
      <c r="C1087" t="s">
        <v>25</v>
      </c>
      <c r="D1087" t="s">
        <v>22</v>
      </c>
      <c r="E1087" t="s">
        <v>22</v>
      </c>
      <c r="F1087">
        <v>0</v>
      </c>
      <c r="G1087">
        <v>196.3</v>
      </c>
      <c r="H1087">
        <v>108</v>
      </c>
      <c r="I1087">
        <v>33.369999999999997</v>
      </c>
      <c r="J1087">
        <v>136.80000000000001</v>
      </c>
      <c r="K1087">
        <v>96</v>
      </c>
      <c r="L1087">
        <v>11.63</v>
      </c>
      <c r="M1087">
        <v>154.69999999999999</v>
      </c>
      <c r="N1087">
        <v>87</v>
      </c>
      <c r="O1087">
        <v>6.96</v>
      </c>
      <c r="P1087">
        <v>7.7</v>
      </c>
      <c r="Q1087">
        <v>3</v>
      </c>
      <c r="R1087">
        <v>2.08</v>
      </c>
      <c r="S1087">
        <v>2</v>
      </c>
      <c r="T1087" t="s">
        <v>22</v>
      </c>
    </row>
    <row r="1088" spans="1:20" x14ac:dyDescent="0.2">
      <c r="A1088" t="s">
        <v>27</v>
      </c>
      <c r="B1088">
        <v>56</v>
      </c>
      <c r="C1088" t="s">
        <v>28</v>
      </c>
      <c r="D1088" t="s">
        <v>22</v>
      </c>
      <c r="E1088" t="s">
        <v>22</v>
      </c>
      <c r="F1088">
        <v>0</v>
      </c>
      <c r="G1088">
        <v>253.2</v>
      </c>
      <c r="H1088">
        <v>95</v>
      </c>
      <c r="I1088">
        <v>43.04</v>
      </c>
      <c r="J1088">
        <v>188</v>
      </c>
      <c r="K1088">
        <v>116</v>
      </c>
      <c r="L1088">
        <v>15.98</v>
      </c>
      <c r="M1088">
        <v>142</v>
      </c>
      <c r="N1088">
        <v>133</v>
      </c>
      <c r="O1088">
        <v>6.39</v>
      </c>
      <c r="P1088">
        <v>4.4000000000000004</v>
      </c>
      <c r="Q1088">
        <v>4</v>
      </c>
      <c r="R1088">
        <v>1.19</v>
      </c>
      <c r="S1088">
        <v>1</v>
      </c>
      <c r="T1088" t="s">
        <v>22</v>
      </c>
    </row>
    <row r="1089" spans="1:20" x14ac:dyDescent="0.2">
      <c r="A1089" t="s">
        <v>52</v>
      </c>
      <c r="B1089">
        <v>129</v>
      </c>
      <c r="C1089" t="s">
        <v>25</v>
      </c>
      <c r="D1089" t="s">
        <v>22</v>
      </c>
      <c r="E1089" t="s">
        <v>22</v>
      </c>
      <c r="F1089">
        <v>0</v>
      </c>
      <c r="G1089">
        <v>98</v>
      </c>
      <c r="H1089">
        <v>99</v>
      </c>
      <c r="I1089">
        <v>16.66</v>
      </c>
      <c r="J1089">
        <v>240.7</v>
      </c>
      <c r="K1089">
        <v>62</v>
      </c>
      <c r="L1089">
        <v>20.46</v>
      </c>
      <c r="M1089">
        <v>254.8</v>
      </c>
      <c r="N1089">
        <v>123</v>
      </c>
      <c r="O1089">
        <v>11.47</v>
      </c>
      <c r="P1089">
        <v>10.5</v>
      </c>
      <c r="Q1089">
        <v>4</v>
      </c>
      <c r="R1089">
        <v>2.84</v>
      </c>
      <c r="S1089">
        <v>0</v>
      </c>
      <c r="T1089" t="s">
        <v>22</v>
      </c>
    </row>
    <row r="1090" spans="1:20" x14ac:dyDescent="0.2">
      <c r="A1090" t="s">
        <v>56</v>
      </c>
      <c r="B1090">
        <v>92</v>
      </c>
      <c r="C1090" t="s">
        <v>25</v>
      </c>
      <c r="D1090" t="s">
        <v>22</v>
      </c>
      <c r="E1090" t="s">
        <v>22</v>
      </c>
      <c r="F1090">
        <v>0</v>
      </c>
      <c r="G1090">
        <v>249.4</v>
      </c>
      <c r="H1090">
        <v>118</v>
      </c>
      <c r="I1090">
        <v>42.4</v>
      </c>
      <c r="J1090">
        <v>211.5</v>
      </c>
      <c r="K1090">
        <v>95</v>
      </c>
      <c r="L1090">
        <v>17.98</v>
      </c>
      <c r="M1090">
        <v>169</v>
      </c>
      <c r="N1090">
        <v>116</v>
      </c>
      <c r="O1090">
        <v>7.61</v>
      </c>
      <c r="P1090">
        <v>9.1</v>
      </c>
      <c r="Q1090">
        <v>3</v>
      </c>
      <c r="R1090">
        <v>2.46</v>
      </c>
      <c r="S1090">
        <v>0</v>
      </c>
      <c r="T1090" t="s">
        <v>22</v>
      </c>
    </row>
    <row r="1091" spans="1:20" x14ac:dyDescent="0.2">
      <c r="A1091" t="s">
        <v>31</v>
      </c>
      <c r="B1091">
        <v>67</v>
      </c>
      <c r="C1091" t="s">
        <v>21</v>
      </c>
      <c r="D1091" t="s">
        <v>22</v>
      </c>
      <c r="E1091" t="s">
        <v>23</v>
      </c>
      <c r="F1091">
        <v>30</v>
      </c>
      <c r="G1091">
        <v>129.6</v>
      </c>
      <c r="H1091">
        <v>107</v>
      </c>
      <c r="I1091">
        <v>22.03</v>
      </c>
      <c r="J1091">
        <v>233</v>
      </c>
      <c r="K1091">
        <v>104</v>
      </c>
      <c r="L1091">
        <v>19.809999999999999</v>
      </c>
      <c r="M1091">
        <v>297</v>
      </c>
      <c r="N1091">
        <v>93</v>
      </c>
      <c r="O1091">
        <v>13.37</v>
      </c>
      <c r="P1091">
        <v>14.5</v>
      </c>
      <c r="Q1091">
        <v>5</v>
      </c>
      <c r="R1091">
        <v>3.92</v>
      </c>
      <c r="S1091">
        <v>1</v>
      </c>
      <c r="T1091" t="s">
        <v>22</v>
      </c>
    </row>
    <row r="1092" spans="1:20" x14ac:dyDescent="0.2">
      <c r="A1092" t="s">
        <v>64</v>
      </c>
      <c r="B1092">
        <v>120</v>
      </c>
      <c r="C1092" t="s">
        <v>21</v>
      </c>
      <c r="D1092" t="s">
        <v>22</v>
      </c>
      <c r="E1092" t="s">
        <v>22</v>
      </c>
      <c r="F1092">
        <v>0</v>
      </c>
      <c r="G1092">
        <v>221.3</v>
      </c>
      <c r="H1092">
        <v>106</v>
      </c>
      <c r="I1092">
        <v>37.619999999999997</v>
      </c>
      <c r="J1092">
        <v>267.60000000000002</v>
      </c>
      <c r="K1092">
        <v>98</v>
      </c>
      <c r="L1092">
        <v>22.75</v>
      </c>
      <c r="M1092">
        <v>111.5</v>
      </c>
      <c r="N1092">
        <v>80</v>
      </c>
      <c r="O1092">
        <v>5.0199999999999996</v>
      </c>
      <c r="P1092">
        <v>9.3000000000000007</v>
      </c>
      <c r="Q1092">
        <v>7</v>
      </c>
      <c r="R1092">
        <v>2.5099999999999998</v>
      </c>
      <c r="S1092">
        <v>0</v>
      </c>
      <c r="T1092" t="s">
        <v>22</v>
      </c>
    </row>
    <row r="1093" spans="1:20" x14ac:dyDescent="0.2">
      <c r="A1093" t="s">
        <v>37</v>
      </c>
      <c r="B1093">
        <v>166</v>
      </c>
      <c r="C1093" t="s">
        <v>21</v>
      </c>
      <c r="D1093" t="s">
        <v>22</v>
      </c>
      <c r="E1093" t="s">
        <v>22</v>
      </c>
      <c r="F1093">
        <v>0</v>
      </c>
      <c r="G1093">
        <v>220.7</v>
      </c>
      <c r="H1093">
        <v>106</v>
      </c>
      <c r="I1093">
        <v>37.520000000000003</v>
      </c>
      <c r="J1093">
        <v>177.8</v>
      </c>
      <c r="K1093">
        <v>118</v>
      </c>
      <c r="L1093">
        <v>15.11</v>
      </c>
      <c r="M1093">
        <v>206.1</v>
      </c>
      <c r="N1093">
        <v>102</v>
      </c>
      <c r="O1093">
        <v>9.27</v>
      </c>
      <c r="P1093">
        <v>12.4</v>
      </c>
      <c r="Q1093">
        <v>9</v>
      </c>
      <c r="R1093">
        <v>3.35</v>
      </c>
      <c r="S1093">
        <v>1</v>
      </c>
      <c r="T1093" t="s">
        <v>22</v>
      </c>
    </row>
    <row r="1094" spans="1:20" x14ac:dyDescent="0.2">
      <c r="A1094" t="s">
        <v>52</v>
      </c>
      <c r="B1094">
        <v>66</v>
      </c>
      <c r="C1094" t="s">
        <v>25</v>
      </c>
      <c r="D1094" t="s">
        <v>22</v>
      </c>
      <c r="E1094" t="s">
        <v>22</v>
      </c>
      <c r="F1094">
        <v>0</v>
      </c>
      <c r="G1094">
        <v>87.6</v>
      </c>
      <c r="H1094">
        <v>76</v>
      </c>
      <c r="I1094">
        <v>14.89</v>
      </c>
      <c r="J1094">
        <v>262</v>
      </c>
      <c r="K1094">
        <v>111</v>
      </c>
      <c r="L1094">
        <v>22.27</v>
      </c>
      <c r="M1094">
        <v>184.6</v>
      </c>
      <c r="N1094">
        <v>125</v>
      </c>
      <c r="O1094">
        <v>8.31</v>
      </c>
      <c r="P1094">
        <v>9.1999999999999993</v>
      </c>
      <c r="Q1094">
        <v>5</v>
      </c>
      <c r="R1094">
        <v>2.48</v>
      </c>
      <c r="S1094">
        <v>1</v>
      </c>
      <c r="T1094" t="s">
        <v>22</v>
      </c>
    </row>
    <row r="1095" spans="1:20" x14ac:dyDescent="0.2">
      <c r="A1095" t="s">
        <v>48</v>
      </c>
      <c r="B1095">
        <v>76</v>
      </c>
      <c r="C1095" t="s">
        <v>25</v>
      </c>
      <c r="D1095" t="s">
        <v>22</v>
      </c>
      <c r="E1095" t="s">
        <v>22</v>
      </c>
      <c r="F1095">
        <v>0</v>
      </c>
      <c r="G1095">
        <v>203.6</v>
      </c>
      <c r="H1095">
        <v>61</v>
      </c>
      <c r="I1095">
        <v>34.61</v>
      </c>
      <c r="J1095">
        <v>161.69999999999999</v>
      </c>
      <c r="K1095">
        <v>127</v>
      </c>
      <c r="L1095">
        <v>13.74</v>
      </c>
      <c r="M1095">
        <v>175.9</v>
      </c>
      <c r="N1095">
        <v>97</v>
      </c>
      <c r="O1095">
        <v>7.92</v>
      </c>
      <c r="P1095">
        <v>8.4</v>
      </c>
      <c r="Q1095">
        <v>3</v>
      </c>
      <c r="R1095">
        <v>2.27</v>
      </c>
      <c r="S1095">
        <v>0</v>
      </c>
      <c r="T1095" t="s">
        <v>22</v>
      </c>
    </row>
    <row r="1096" spans="1:20" x14ac:dyDescent="0.2">
      <c r="A1096" t="s">
        <v>66</v>
      </c>
      <c r="B1096">
        <v>79</v>
      </c>
      <c r="C1096" t="s">
        <v>21</v>
      </c>
      <c r="D1096" t="s">
        <v>22</v>
      </c>
      <c r="E1096" t="s">
        <v>22</v>
      </c>
      <c r="F1096">
        <v>0</v>
      </c>
      <c r="G1096">
        <v>213.6</v>
      </c>
      <c r="H1096">
        <v>110</v>
      </c>
      <c r="I1096">
        <v>36.31</v>
      </c>
      <c r="J1096">
        <v>234.9</v>
      </c>
      <c r="K1096">
        <v>121</v>
      </c>
      <c r="L1096">
        <v>19.97</v>
      </c>
      <c r="M1096">
        <v>229.6</v>
      </c>
      <c r="N1096">
        <v>157</v>
      </c>
      <c r="O1096">
        <v>10.33</v>
      </c>
      <c r="P1096">
        <v>8.8000000000000007</v>
      </c>
      <c r="Q1096">
        <v>3</v>
      </c>
      <c r="R1096">
        <v>2.38</v>
      </c>
      <c r="S1096">
        <v>2</v>
      </c>
      <c r="T1096" t="s">
        <v>22</v>
      </c>
    </row>
    <row r="1097" spans="1:20" x14ac:dyDescent="0.2">
      <c r="A1097" t="s">
        <v>45</v>
      </c>
      <c r="B1097">
        <v>98</v>
      </c>
      <c r="C1097" t="s">
        <v>21</v>
      </c>
      <c r="D1097" t="s">
        <v>22</v>
      </c>
      <c r="E1097" t="s">
        <v>23</v>
      </c>
      <c r="F1097">
        <v>31</v>
      </c>
      <c r="G1097">
        <v>181.6</v>
      </c>
      <c r="H1097">
        <v>112</v>
      </c>
      <c r="I1097">
        <v>30.87</v>
      </c>
      <c r="J1097">
        <v>220.7</v>
      </c>
      <c r="K1097">
        <v>100</v>
      </c>
      <c r="L1097">
        <v>18.760000000000002</v>
      </c>
      <c r="M1097">
        <v>236.3</v>
      </c>
      <c r="N1097">
        <v>121</v>
      </c>
      <c r="O1097">
        <v>10.63</v>
      </c>
      <c r="P1097">
        <v>12.9</v>
      </c>
      <c r="Q1097">
        <v>4</v>
      </c>
      <c r="R1097">
        <v>3.48</v>
      </c>
      <c r="S1097">
        <v>2</v>
      </c>
      <c r="T1097" t="s">
        <v>22</v>
      </c>
    </row>
    <row r="1098" spans="1:20" x14ac:dyDescent="0.2">
      <c r="A1098" t="s">
        <v>42</v>
      </c>
      <c r="B1098">
        <v>141</v>
      </c>
      <c r="C1098" t="s">
        <v>28</v>
      </c>
      <c r="D1098" t="s">
        <v>22</v>
      </c>
      <c r="E1098" t="s">
        <v>23</v>
      </c>
      <c r="F1098">
        <v>22</v>
      </c>
      <c r="G1098">
        <v>215.4</v>
      </c>
      <c r="H1098">
        <v>123</v>
      </c>
      <c r="I1098">
        <v>36.619999999999997</v>
      </c>
      <c r="J1098">
        <v>328.7</v>
      </c>
      <c r="K1098">
        <v>98</v>
      </c>
      <c r="L1098">
        <v>27.94</v>
      </c>
      <c r="M1098">
        <v>160.5</v>
      </c>
      <c r="N1098">
        <v>89</v>
      </c>
      <c r="O1098">
        <v>7.22</v>
      </c>
      <c r="P1098">
        <v>7.8</v>
      </c>
      <c r="Q1098">
        <v>6</v>
      </c>
      <c r="R1098">
        <v>2.11</v>
      </c>
      <c r="S1098">
        <v>1</v>
      </c>
      <c r="T1098" t="s">
        <v>22</v>
      </c>
    </row>
    <row r="1099" spans="1:20" x14ac:dyDescent="0.2">
      <c r="A1099" t="s">
        <v>34</v>
      </c>
      <c r="B1099">
        <v>46</v>
      </c>
      <c r="C1099" t="s">
        <v>28</v>
      </c>
      <c r="D1099" t="s">
        <v>22</v>
      </c>
      <c r="E1099" t="s">
        <v>22</v>
      </c>
      <c r="F1099">
        <v>0</v>
      </c>
      <c r="G1099">
        <v>199.2</v>
      </c>
      <c r="H1099">
        <v>111</v>
      </c>
      <c r="I1099">
        <v>33.86</v>
      </c>
      <c r="J1099">
        <v>175.1</v>
      </c>
      <c r="K1099">
        <v>83</v>
      </c>
      <c r="L1099">
        <v>14.88</v>
      </c>
      <c r="M1099">
        <v>210.6</v>
      </c>
      <c r="N1099">
        <v>84</v>
      </c>
      <c r="O1099">
        <v>9.48</v>
      </c>
      <c r="P1099">
        <v>10.199999999999999</v>
      </c>
      <c r="Q1099">
        <v>2</v>
      </c>
      <c r="R1099">
        <v>2.75</v>
      </c>
      <c r="S1099">
        <v>3</v>
      </c>
      <c r="T1099" t="s">
        <v>22</v>
      </c>
    </row>
    <row r="1100" spans="1:20" x14ac:dyDescent="0.2">
      <c r="A1100" t="s">
        <v>74</v>
      </c>
      <c r="B1100">
        <v>137</v>
      </c>
      <c r="C1100" t="s">
        <v>21</v>
      </c>
      <c r="D1100" t="s">
        <v>22</v>
      </c>
      <c r="E1100" t="s">
        <v>22</v>
      </c>
      <c r="F1100">
        <v>0</v>
      </c>
      <c r="G1100">
        <v>115</v>
      </c>
      <c r="H1100">
        <v>130</v>
      </c>
      <c r="I1100">
        <v>19.55</v>
      </c>
      <c r="J1100">
        <v>137.80000000000001</v>
      </c>
      <c r="K1100">
        <v>83</v>
      </c>
      <c r="L1100">
        <v>11.71</v>
      </c>
      <c r="M1100">
        <v>224</v>
      </c>
      <c r="N1100">
        <v>61</v>
      </c>
      <c r="O1100">
        <v>10.08</v>
      </c>
      <c r="P1100">
        <v>7.3</v>
      </c>
      <c r="Q1100">
        <v>4</v>
      </c>
      <c r="R1100">
        <v>1.97</v>
      </c>
      <c r="S1100">
        <v>3</v>
      </c>
      <c r="T1100" t="s">
        <v>22</v>
      </c>
    </row>
    <row r="1101" spans="1:20" x14ac:dyDescent="0.2">
      <c r="A1101" t="s">
        <v>59</v>
      </c>
      <c r="B1101">
        <v>171</v>
      </c>
      <c r="C1101" t="s">
        <v>25</v>
      </c>
      <c r="D1101" t="s">
        <v>22</v>
      </c>
      <c r="E1101" t="s">
        <v>22</v>
      </c>
      <c r="F1101">
        <v>0</v>
      </c>
      <c r="G1101">
        <v>270.5</v>
      </c>
      <c r="H1101">
        <v>69</v>
      </c>
      <c r="I1101">
        <v>45.99</v>
      </c>
      <c r="J1101">
        <v>230</v>
      </c>
      <c r="K1101">
        <v>112</v>
      </c>
      <c r="L1101">
        <v>19.55</v>
      </c>
      <c r="M1101">
        <v>136</v>
      </c>
      <c r="N1101">
        <v>111</v>
      </c>
      <c r="O1101">
        <v>6.12</v>
      </c>
      <c r="P1101">
        <v>9.6</v>
      </c>
      <c r="Q1101">
        <v>5</v>
      </c>
      <c r="R1101">
        <v>2.59</v>
      </c>
      <c r="S1101">
        <v>1</v>
      </c>
      <c r="T1101" t="s">
        <v>23</v>
      </c>
    </row>
    <row r="1102" spans="1:20" x14ac:dyDescent="0.2">
      <c r="A1102" t="s">
        <v>38</v>
      </c>
      <c r="B1102">
        <v>10</v>
      </c>
      <c r="C1102" t="s">
        <v>21</v>
      </c>
      <c r="D1102" t="s">
        <v>22</v>
      </c>
      <c r="E1102" t="s">
        <v>22</v>
      </c>
      <c r="F1102">
        <v>0</v>
      </c>
      <c r="G1102">
        <v>222.2</v>
      </c>
      <c r="H1102">
        <v>127</v>
      </c>
      <c r="I1102">
        <v>37.770000000000003</v>
      </c>
      <c r="J1102">
        <v>153.1</v>
      </c>
      <c r="K1102">
        <v>125</v>
      </c>
      <c r="L1102">
        <v>13.01</v>
      </c>
      <c r="M1102">
        <v>227.4</v>
      </c>
      <c r="N1102">
        <v>80</v>
      </c>
      <c r="O1102">
        <v>10.23</v>
      </c>
      <c r="P1102">
        <v>12.9</v>
      </c>
      <c r="Q1102">
        <v>4</v>
      </c>
      <c r="R1102">
        <v>3.48</v>
      </c>
      <c r="S1102">
        <v>1</v>
      </c>
      <c r="T1102" t="s">
        <v>22</v>
      </c>
    </row>
    <row r="1103" spans="1:20" x14ac:dyDescent="0.2">
      <c r="A1103" t="s">
        <v>41</v>
      </c>
      <c r="B1103">
        <v>88</v>
      </c>
      <c r="C1103" t="s">
        <v>28</v>
      </c>
      <c r="D1103" t="s">
        <v>22</v>
      </c>
      <c r="E1103" t="s">
        <v>22</v>
      </c>
      <c r="F1103">
        <v>0</v>
      </c>
      <c r="G1103">
        <v>61.9</v>
      </c>
      <c r="H1103">
        <v>78</v>
      </c>
      <c r="I1103">
        <v>10.52</v>
      </c>
      <c r="J1103">
        <v>262.60000000000002</v>
      </c>
      <c r="K1103">
        <v>114</v>
      </c>
      <c r="L1103">
        <v>22.32</v>
      </c>
      <c r="M1103">
        <v>212.5</v>
      </c>
      <c r="N1103">
        <v>110</v>
      </c>
      <c r="O1103">
        <v>9.56</v>
      </c>
      <c r="P1103">
        <v>8.8000000000000007</v>
      </c>
      <c r="Q1103">
        <v>2</v>
      </c>
      <c r="R1103">
        <v>2.38</v>
      </c>
      <c r="S1103">
        <v>3</v>
      </c>
      <c r="T1103" t="s">
        <v>22</v>
      </c>
    </row>
    <row r="1104" spans="1:20" x14ac:dyDescent="0.2">
      <c r="A1104" t="s">
        <v>30</v>
      </c>
      <c r="B1104">
        <v>89</v>
      </c>
      <c r="C1104" t="s">
        <v>21</v>
      </c>
      <c r="D1104" t="s">
        <v>22</v>
      </c>
      <c r="E1104" t="s">
        <v>22</v>
      </c>
      <c r="F1104">
        <v>0</v>
      </c>
      <c r="G1104">
        <v>141.1</v>
      </c>
      <c r="H1104">
        <v>92</v>
      </c>
      <c r="I1104">
        <v>23.99</v>
      </c>
      <c r="J1104">
        <v>249.1</v>
      </c>
      <c r="K1104">
        <v>126</v>
      </c>
      <c r="L1104">
        <v>21.17</v>
      </c>
      <c r="M1104">
        <v>136</v>
      </c>
      <c r="N1104">
        <v>73</v>
      </c>
      <c r="O1104">
        <v>6.12</v>
      </c>
      <c r="P1104">
        <v>10.8</v>
      </c>
      <c r="Q1104">
        <v>2</v>
      </c>
      <c r="R1104">
        <v>2.92</v>
      </c>
      <c r="S1104">
        <v>2</v>
      </c>
      <c r="T1104" t="s">
        <v>22</v>
      </c>
    </row>
    <row r="1105" spans="1:20" x14ac:dyDescent="0.2">
      <c r="A1105" t="s">
        <v>39</v>
      </c>
      <c r="B1105">
        <v>82</v>
      </c>
      <c r="C1105" t="s">
        <v>21</v>
      </c>
      <c r="D1105" t="s">
        <v>22</v>
      </c>
      <c r="E1105" t="s">
        <v>22</v>
      </c>
      <c r="F1105">
        <v>0</v>
      </c>
      <c r="G1105">
        <v>189.2</v>
      </c>
      <c r="H1105">
        <v>81</v>
      </c>
      <c r="I1105">
        <v>32.159999999999997</v>
      </c>
      <c r="J1105">
        <v>184.4</v>
      </c>
      <c r="K1105">
        <v>117</v>
      </c>
      <c r="L1105">
        <v>15.67</v>
      </c>
      <c r="M1105">
        <v>255.8</v>
      </c>
      <c r="N1105">
        <v>83</v>
      </c>
      <c r="O1105">
        <v>11.51</v>
      </c>
      <c r="P1105">
        <v>10.6</v>
      </c>
      <c r="Q1105">
        <v>5</v>
      </c>
      <c r="R1105">
        <v>2.86</v>
      </c>
      <c r="S1105">
        <v>3</v>
      </c>
      <c r="T1105" t="s">
        <v>23</v>
      </c>
    </row>
    <row r="1106" spans="1:20" x14ac:dyDescent="0.2">
      <c r="A1106" t="s">
        <v>57</v>
      </c>
      <c r="B1106">
        <v>139</v>
      </c>
      <c r="C1106" t="s">
        <v>28</v>
      </c>
      <c r="D1106" t="s">
        <v>22</v>
      </c>
      <c r="E1106" t="s">
        <v>22</v>
      </c>
      <c r="F1106">
        <v>0</v>
      </c>
      <c r="G1106">
        <v>196</v>
      </c>
      <c r="H1106">
        <v>135</v>
      </c>
      <c r="I1106">
        <v>33.32</v>
      </c>
      <c r="J1106">
        <v>186</v>
      </c>
      <c r="K1106">
        <v>146</v>
      </c>
      <c r="L1106">
        <v>15.81</v>
      </c>
      <c r="M1106">
        <v>153</v>
      </c>
      <c r="N1106">
        <v>92</v>
      </c>
      <c r="O1106">
        <v>6.89</v>
      </c>
      <c r="P1106">
        <v>9.8000000000000007</v>
      </c>
      <c r="Q1106">
        <v>1</v>
      </c>
      <c r="R1106">
        <v>2.65</v>
      </c>
      <c r="S1106">
        <v>3</v>
      </c>
      <c r="T1106" t="s">
        <v>22</v>
      </c>
    </row>
    <row r="1107" spans="1:20" x14ac:dyDescent="0.2">
      <c r="A1107" t="s">
        <v>38</v>
      </c>
      <c r="B1107">
        <v>87</v>
      </c>
      <c r="C1107" t="s">
        <v>21</v>
      </c>
      <c r="D1107" t="s">
        <v>22</v>
      </c>
      <c r="E1107" t="s">
        <v>22</v>
      </c>
      <c r="F1107">
        <v>0</v>
      </c>
      <c r="G1107">
        <v>171.6</v>
      </c>
      <c r="H1107">
        <v>119</v>
      </c>
      <c r="I1107">
        <v>29.17</v>
      </c>
      <c r="J1107">
        <v>205</v>
      </c>
      <c r="K1107">
        <v>107</v>
      </c>
      <c r="L1107">
        <v>17.43</v>
      </c>
      <c r="M1107">
        <v>170.6</v>
      </c>
      <c r="N1107">
        <v>114</v>
      </c>
      <c r="O1107">
        <v>7.68</v>
      </c>
      <c r="P1107">
        <v>13.8</v>
      </c>
      <c r="Q1107">
        <v>4</v>
      </c>
      <c r="R1107">
        <v>3.73</v>
      </c>
      <c r="S1107">
        <v>0</v>
      </c>
      <c r="T1107" t="s">
        <v>22</v>
      </c>
    </row>
    <row r="1108" spans="1:20" x14ac:dyDescent="0.2">
      <c r="A1108" t="s">
        <v>36</v>
      </c>
      <c r="B1108">
        <v>137</v>
      </c>
      <c r="C1108" t="s">
        <v>21</v>
      </c>
      <c r="D1108" t="s">
        <v>23</v>
      </c>
      <c r="E1108" t="s">
        <v>22</v>
      </c>
      <c r="F1108">
        <v>0</v>
      </c>
      <c r="G1108">
        <v>174</v>
      </c>
      <c r="H1108">
        <v>123</v>
      </c>
      <c r="I1108">
        <v>29.58</v>
      </c>
      <c r="J1108">
        <v>161.30000000000001</v>
      </c>
      <c r="K1108">
        <v>115</v>
      </c>
      <c r="L1108">
        <v>13.71</v>
      </c>
      <c r="M1108">
        <v>260.7</v>
      </c>
      <c r="N1108">
        <v>98</v>
      </c>
      <c r="O1108">
        <v>11.73</v>
      </c>
      <c r="P1108">
        <v>11.4</v>
      </c>
      <c r="Q1108">
        <v>3</v>
      </c>
      <c r="R1108">
        <v>3.08</v>
      </c>
      <c r="S1108">
        <v>2</v>
      </c>
      <c r="T1108" t="s">
        <v>22</v>
      </c>
    </row>
    <row r="1109" spans="1:20" x14ac:dyDescent="0.2">
      <c r="A1109" t="s">
        <v>59</v>
      </c>
      <c r="B1109">
        <v>45</v>
      </c>
      <c r="C1109" t="s">
        <v>28</v>
      </c>
      <c r="D1109" t="s">
        <v>22</v>
      </c>
      <c r="E1109" t="s">
        <v>22</v>
      </c>
      <c r="F1109">
        <v>0</v>
      </c>
      <c r="G1109">
        <v>78.599999999999994</v>
      </c>
      <c r="H1109">
        <v>106</v>
      </c>
      <c r="I1109">
        <v>13.36</v>
      </c>
      <c r="J1109">
        <v>187.3</v>
      </c>
      <c r="K1109">
        <v>110</v>
      </c>
      <c r="L1109">
        <v>15.92</v>
      </c>
      <c r="M1109">
        <v>184.2</v>
      </c>
      <c r="N1109">
        <v>111</v>
      </c>
      <c r="O1109">
        <v>8.2899999999999991</v>
      </c>
      <c r="P1109">
        <v>7.4</v>
      </c>
      <c r="Q1109">
        <v>5</v>
      </c>
      <c r="R1109">
        <v>2</v>
      </c>
      <c r="S1109">
        <v>1</v>
      </c>
      <c r="T1109" t="s">
        <v>23</v>
      </c>
    </row>
    <row r="1110" spans="1:20" x14ac:dyDescent="0.2">
      <c r="A1110" t="s">
        <v>51</v>
      </c>
      <c r="B1110">
        <v>90</v>
      </c>
      <c r="C1110" t="s">
        <v>21</v>
      </c>
      <c r="D1110" t="s">
        <v>22</v>
      </c>
      <c r="E1110" t="s">
        <v>22</v>
      </c>
      <c r="F1110">
        <v>0</v>
      </c>
      <c r="G1110">
        <v>200.9</v>
      </c>
      <c r="H1110">
        <v>92</v>
      </c>
      <c r="I1110">
        <v>34.15</v>
      </c>
      <c r="J1110">
        <v>164.3</v>
      </c>
      <c r="K1110">
        <v>91</v>
      </c>
      <c r="L1110">
        <v>13.97</v>
      </c>
      <c r="M1110">
        <v>249</v>
      </c>
      <c r="N1110">
        <v>98</v>
      </c>
      <c r="O1110">
        <v>11.21</v>
      </c>
      <c r="P1110">
        <v>8.9</v>
      </c>
      <c r="Q1110">
        <v>7</v>
      </c>
      <c r="R1110">
        <v>2.4</v>
      </c>
      <c r="S1110">
        <v>1</v>
      </c>
      <c r="T1110" t="s">
        <v>22</v>
      </c>
    </row>
    <row r="1111" spans="1:20" x14ac:dyDescent="0.2">
      <c r="A1111" t="s">
        <v>71</v>
      </c>
      <c r="B1111">
        <v>103</v>
      </c>
      <c r="C1111" t="s">
        <v>21</v>
      </c>
      <c r="D1111" t="s">
        <v>22</v>
      </c>
      <c r="E1111" t="s">
        <v>22</v>
      </c>
      <c r="F1111">
        <v>0</v>
      </c>
      <c r="G1111">
        <v>141.30000000000001</v>
      </c>
      <c r="H1111">
        <v>123</v>
      </c>
      <c r="I1111">
        <v>24.02</v>
      </c>
      <c r="J1111">
        <v>253.6</v>
      </c>
      <c r="K1111">
        <v>87</v>
      </c>
      <c r="L1111">
        <v>21.56</v>
      </c>
      <c r="M1111">
        <v>215.8</v>
      </c>
      <c r="N1111">
        <v>96</v>
      </c>
      <c r="O1111">
        <v>9.7100000000000009</v>
      </c>
      <c r="P1111">
        <v>6.4</v>
      </c>
      <c r="Q1111">
        <v>2</v>
      </c>
      <c r="R1111">
        <v>1.73</v>
      </c>
      <c r="S1111">
        <v>1</v>
      </c>
      <c r="T1111" t="s">
        <v>22</v>
      </c>
    </row>
    <row r="1112" spans="1:20" x14ac:dyDescent="0.2">
      <c r="A1112" t="s">
        <v>74</v>
      </c>
      <c r="B1112">
        <v>100</v>
      </c>
      <c r="C1112" t="s">
        <v>21</v>
      </c>
      <c r="D1112" t="s">
        <v>22</v>
      </c>
      <c r="E1112" t="s">
        <v>22</v>
      </c>
      <c r="F1112">
        <v>0</v>
      </c>
      <c r="G1112">
        <v>235.8</v>
      </c>
      <c r="H1112">
        <v>130</v>
      </c>
      <c r="I1112">
        <v>40.090000000000003</v>
      </c>
      <c r="J1112">
        <v>176</v>
      </c>
      <c r="K1112">
        <v>69</v>
      </c>
      <c r="L1112">
        <v>14.96</v>
      </c>
      <c r="M1112">
        <v>63.6</v>
      </c>
      <c r="N1112">
        <v>122</v>
      </c>
      <c r="O1112">
        <v>2.86</v>
      </c>
      <c r="P1112">
        <v>7.3</v>
      </c>
      <c r="Q1112">
        <v>1</v>
      </c>
      <c r="R1112">
        <v>1.97</v>
      </c>
      <c r="S1112">
        <v>2</v>
      </c>
      <c r="T1112" t="s">
        <v>22</v>
      </c>
    </row>
    <row r="1113" spans="1:20" x14ac:dyDescent="0.2">
      <c r="A1113" t="s">
        <v>59</v>
      </c>
      <c r="B1113">
        <v>110</v>
      </c>
      <c r="C1113" t="s">
        <v>28</v>
      </c>
      <c r="D1113" t="s">
        <v>22</v>
      </c>
      <c r="E1113" t="s">
        <v>22</v>
      </c>
      <c r="F1113">
        <v>0</v>
      </c>
      <c r="G1113">
        <v>185.1</v>
      </c>
      <c r="H1113">
        <v>100</v>
      </c>
      <c r="I1113">
        <v>31.47</v>
      </c>
      <c r="J1113">
        <v>165.1</v>
      </c>
      <c r="K1113">
        <v>88</v>
      </c>
      <c r="L1113">
        <v>14.03</v>
      </c>
      <c r="M1113">
        <v>111.6</v>
      </c>
      <c r="N1113">
        <v>104</v>
      </c>
      <c r="O1113">
        <v>5.0199999999999996</v>
      </c>
      <c r="P1113">
        <v>6.3</v>
      </c>
      <c r="Q1113">
        <v>4</v>
      </c>
      <c r="R1113">
        <v>1.7</v>
      </c>
      <c r="S1113">
        <v>3</v>
      </c>
      <c r="T1113" t="s">
        <v>22</v>
      </c>
    </row>
    <row r="1114" spans="1:20" x14ac:dyDescent="0.2">
      <c r="A1114" t="s">
        <v>46</v>
      </c>
      <c r="B1114">
        <v>124</v>
      </c>
      <c r="C1114" t="s">
        <v>21</v>
      </c>
      <c r="D1114" t="s">
        <v>22</v>
      </c>
      <c r="E1114" t="s">
        <v>22</v>
      </c>
      <c r="F1114">
        <v>0</v>
      </c>
      <c r="G1114">
        <v>254.3</v>
      </c>
      <c r="H1114">
        <v>113</v>
      </c>
      <c r="I1114">
        <v>43.23</v>
      </c>
      <c r="J1114">
        <v>78.900000000000006</v>
      </c>
      <c r="K1114">
        <v>104</v>
      </c>
      <c r="L1114">
        <v>6.71</v>
      </c>
      <c r="M1114">
        <v>153.19999999999999</v>
      </c>
      <c r="N1114">
        <v>69</v>
      </c>
      <c r="O1114">
        <v>6.89</v>
      </c>
      <c r="P1114">
        <v>11.8</v>
      </c>
      <c r="Q1114">
        <v>2</v>
      </c>
      <c r="R1114">
        <v>3.19</v>
      </c>
      <c r="S1114">
        <v>2</v>
      </c>
      <c r="T1114" t="s">
        <v>22</v>
      </c>
    </row>
    <row r="1115" spans="1:20" x14ac:dyDescent="0.2">
      <c r="A1115" t="s">
        <v>35</v>
      </c>
      <c r="B1115">
        <v>10</v>
      </c>
      <c r="C1115" t="s">
        <v>28</v>
      </c>
      <c r="D1115" t="s">
        <v>22</v>
      </c>
      <c r="E1115" t="s">
        <v>22</v>
      </c>
      <c r="F1115">
        <v>0</v>
      </c>
      <c r="G1115">
        <v>183</v>
      </c>
      <c r="H1115">
        <v>103</v>
      </c>
      <c r="I1115">
        <v>31.11</v>
      </c>
      <c r="J1115">
        <v>214.8</v>
      </c>
      <c r="K1115">
        <v>77</v>
      </c>
      <c r="L1115">
        <v>18.260000000000002</v>
      </c>
      <c r="M1115">
        <v>206.4</v>
      </c>
      <c r="N1115">
        <v>73</v>
      </c>
      <c r="O1115">
        <v>9.2899999999999991</v>
      </c>
      <c r="P1115">
        <v>8.6999999999999993</v>
      </c>
      <c r="Q1115">
        <v>6</v>
      </c>
      <c r="R1115">
        <v>2.35</v>
      </c>
      <c r="S1115">
        <v>2</v>
      </c>
      <c r="T1115" t="s">
        <v>22</v>
      </c>
    </row>
    <row r="1116" spans="1:20" x14ac:dyDescent="0.2">
      <c r="A1116" t="s">
        <v>69</v>
      </c>
      <c r="B1116">
        <v>89</v>
      </c>
      <c r="C1116" t="s">
        <v>21</v>
      </c>
      <c r="D1116" t="s">
        <v>22</v>
      </c>
      <c r="E1116" t="s">
        <v>23</v>
      </c>
      <c r="F1116">
        <v>29</v>
      </c>
      <c r="G1116">
        <v>163.5</v>
      </c>
      <c r="H1116">
        <v>80</v>
      </c>
      <c r="I1116">
        <v>27.8</v>
      </c>
      <c r="J1116">
        <v>274.8</v>
      </c>
      <c r="K1116">
        <v>136</v>
      </c>
      <c r="L1116">
        <v>23.36</v>
      </c>
      <c r="M1116">
        <v>381.9</v>
      </c>
      <c r="N1116">
        <v>147</v>
      </c>
      <c r="O1116">
        <v>17.190000000000001</v>
      </c>
      <c r="P1116">
        <v>7.5</v>
      </c>
      <c r="Q1116">
        <v>5</v>
      </c>
      <c r="R1116">
        <v>2.0299999999999998</v>
      </c>
      <c r="S1116">
        <v>2</v>
      </c>
      <c r="T1116" t="s">
        <v>22</v>
      </c>
    </row>
    <row r="1117" spans="1:20" x14ac:dyDescent="0.2">
      <c r="A1117" t="s">
        <v>59</v>
      </c>
      <c r="B1117">
        <v>121</v>
      </c>
      <c r="C1117" t="s">
        <v>25</v>
      </c>
      <c r="D1117" t="s">
        <v>22</v>
      </c>
      <c r="E1117" t="s">
        <v>22</v>
      </c>
      <c r="F1117">
        <v>0</v>
      </c>
      <c r="G1117">
        <v>207.9</v>
      </c>
      <c r="H1117">
        <v>98</v>
      </c>
      <c r="I1117">
        <v>35.340000000000003</v>
      </c>
      <c r="J1117">
        <v>210.5</v>
      </c>
      <c r="K1117">
        <v>96</v>
      </c>
      <c r="L1117">
        <v>17.89</v>
      </c>
      <c r="M1117">
        <v>109.6</v>
      </c>
      <c r="N1117">
        <v>114</v>
      </c>
      <c r="O1117">
        <v>4.93</v>
      </c>
      <c r="P1117">
        <v>7.7</v>
      </c>
      <c r="Q1117">
        <v>2</v>
      </c>
      <c r="R1117">
        <v>2.08</v>
      </c>
      <c r="S1117">
        <v>2</v>
      </c>
      <c r="T1117" t="s">
        <v>22</v>
      </c>
    </row>
    <row r="1118" spans="1:20" x14ac:dyDescent="0.2">
      <c r="A1118" t="s">
        <v>51</v>
      </c>
      <c r="B1118">
        <v>101</v>
      </c>
      <c r="C1118" t="s">
        <v>21</v>
      </c>
      <c r="D1118" t="s">
        <v>22</v>
      </c>
      <c r="E1118" t="s">
        <v>22</v>
      </c>
      <c r="F1118">
        <v>0</v>
      </c>
      <c r="G1118">
        <v>248.6</v>
      </c>
      <c r="H1118">
        <v>102</v>
      </c>
      <c r="I1118">
        <v>42.26</v>
      </c>
      <c r="J1118">
        <v>174.9</v>
      </c>
      <c r="K1118">
        <v>93</v>
      </c>
      <c r="L1118">
        <v>14.87</v>
      </c>
      <c r="M1118">
        <v>207.2</v>
      </c>
      <c r="N1118">
        <v>86</v>
      </c>
      <c r="O1118">
        <v>9.32</v>
      </c>
      <c r="P1118">
        <v>6.1</v>
      </c>
      <c r="Q1118">
        <v>3</v>
      </c>
      <c r="R1118">
        <v>1.65</v>
      </c>
      <c r="S1118">
        <v>3</v>
      </c>
      <c r="T1118" t="s">
        <v>22</v>
      </c>
    </row>
    <row r="1119" spans="1:20" x14ac:dyDescent="0.2">
      <c r="A1119" t="s">
        <v>50</v>
      </c>
      <c r="B1119">
        <v>103</v>
      </c>
      <c r="C1119" t="s">
        <v>21</v>
      </c>
      <c r="D1119" t="s">
        <v>22</v>
      </c>
      <c r="E1119" t="s">
        <v>23</v>
      </c>
      <c r="F1119">
        <v>31</v>
      </c>
      <c r="G1119">
        <v>185.4</v>
      </c>
      <c r="H1119">
        <v>105</v>
      </c>
      <c r="I1119">
        <v>31.52</v>
      </c>
      <c r="J1119">
        <v>197.6</v>
      </c>
      <c r="K1119">
        <v>126</v>
      </c>
      <c r="L1119">
        <v>16.8</v>
      </c>
      <c r="M1119">
        <v>147.1</v>
      </c>
      <c r="N1119">
        <v>110</v>
      </c>
      <c r="O1119">
        <v>6.62</v>
      </c>
      <c r="P1119">
        <v>14.5</v>
      </c>
      <c r="Q1119">
        <v>4</v>
      </c>
      <c r="R1119">
        <v>3.92</v>
      </c>
      <c r="S1119">
        <v>2</v>
      </c>
      <c r="T1119" t="s">
        <v>22</v>
      </c>
    </row>
    <row r="1120" spans="1:20" x14ac:dyDescent="0.2">
      <c r="A1120" t="s">
        <v>51</v>
      </c>
      <c r="B1120">
        <v>51</v>
      </c>
      <c r="C1120" t="s">
        <v>25</v>
      </c>
      <c r="D1120" t="s">
        <v>22</v>
      </c>
      <c r="E1120" t="s">
        <v>22</v>
      </c>
      <c r="F1120">
        <v>0</v>
      </c>
      <c r="G1120">
        <v>197.8</v>
      </c>
      <c r="H1120">
        <v>60</v>
      </c>
      <c r="I1120">
        <v>33.630000000000003</v>
      </c>
      <c r="J1120">
        <v>221</v>
      </c>
      <c r="K1120">
        <v>64</v>
      </c>
      <c r="L1120">
        <v>18.79</v>
      </c>
      <c r="M1120">
        <v>168.6</v>
      </c>
      <c r="N1120">
        <v>134</v>
      </c>
      <c r="O1120">
        <v>7.59</v>
      </c>
      <c r="P1120">
        <v>8.9</v>
      </c>
      <c r="Q1120">
        <v>5</v>
      </c>
      <c r="R1120">
        <v>2.4</v>
      </c>
      <c r="S1120">
        <v>1</v>
      </c>
      <c r="T1120" t="s">
        <v>22</v>
      </c>
    </row>
    <row r="1121" spans="1:20" x14ac:dyDescent="0.2">
      <c r="A1121" t="s">
        <v>54</v>
      </c>
      <c r="B1121">
        <v>2</v>
      </c>
      <c r="C1121" t="s">
        <v>21</v>
      </c>
      <c r="D1121" t="s">
        <v>23</v>
      </c>
      <c r="E1121" t="s">
        <v>22</v>
      </c>
      <c r="F1121">
        <v>0</v>
      </c>
      <c r="G1121">
        <v>132.1</v>
      </c>
      <c r="H1121">
        <v>42</v>
      </c>
      <c r="I1121">
        <v>22.46</v>
      </c>
      <c r="J1121">
        <v>138.9</v>
      </c>
      <c r="K1121">
        <v>88</v>
      </c>
      <c r="L1121">
        <v>11.81</v>
      </c>
      <c r="M1121">
        <v>192.6</v>
      </c>
      <c r="N1121">
        <v>119</v>
      </c>
      <c r="O1121">
        <v>8.67</v>
      </c>
      <c r="P1121">
        <v>9.1</v>
      </c>
      <c r="Q1121">
        <v>1</v>
      </c>
      <c r="R1121">
        <v>2.46</v>
      </c>
      <c r="S1121">
        <v>2</v>
      </c>
      <c r="T1121" t="s">
        <v>23</v>
      </c>
    </row>
    <row r="1122" spans="1:20" x14ac:dyDescent="0.2">
      <c r="A1122" t="s">
        <v>46</v>
      </c>
      <c r="B1122">
        <v>111</v>
      </c>
      <c r="C1122" t="s">
        <v>28</v>
      </c>
      <c r="D1122" t="s">
        <v>22</v>
      </c>
      <c r="E1122" t="s">
        <v>22</v>
      </c>
      <c r="F1122">
        <v>0</v>
      </c>
      <c r="G1122">
        <v>197.1</v>
      </c>
      <c r="H1122">
        <v>117</v>
      </c>
      <c r="I1122">
        <v>33.51</v>
      </c>
      <c r="J1122">
        <v>227.8</v>
      </c>
      <c r="K1122">
        <v>128</v>
      </c>
      <c r="L1122">
        <v>19.36</v>
      </c>
      <c r="M1122">
        <v>214</v>
      </c>
      <c r="N1122">
        <v>101</v>
      </c>
      <c r="O1122">
        <v>9.6300000000000008</v>
      </c>
      <c r="P1122">
        <v>9.3000000000000007</v>
      </c>
      <c r="Q1122">
        <v>11</v>
      </c>
      <c r="R1122">
        <v>2.5099999999999998</v>
      </c>
      <c r="S1122">
        <v>0</v>
      </c>
      <c r="T1122" t="s">
        <v>22</v>
      </c>
    </row>
    <row r="1123" spans="1:20" x14ac:dyDescent="0.2">
      <c r="A1123" t="s">
        <v>38</v>
      </c>
      <c r="B1123">
        <v>118</v>
      </c>
      <c r="C1123" t="s">
        <v>21</v>
      </c>
      <c r="D1123" t="s">
        <v>22</v>
      </c>
      <c r="E1123" t="s">
        <v>22</v>
      </c>
      <c r="F1123">
        <v>0</v>
      </c>
      <c r="G1123">
        <v>154.6</v>
      </c>
      <c r="H1123">
        <v>112</v>
      </c>
      <c r="I1123">
        <v>26.28</v>
      </c>
      <c r="J1123">
        <v>184.2</v>
      </c>
      <c r="K1123">
        <v>105</v>
      </c>
      <c r="L1123">
        <v>15.66</v>
      </c>
      <c r="M1123">
        <v>217.4</v>
      </c>
      <c r="N1123">
        <v>102</v>
      </c>
      <c r="O1123">
        <v>9.7799999999999994</v>
      </c>
      <c r="P1123">
        <v>12.6</v>
      </c>
      <c r="Q1123">
        <v>5</v>
      </c>
      <c r="R1123">
        <v>3.4</v>
      </c>
      <c r="S1123">
        <v>2</v>
      </c>
      <c r="T1123" t="s">
        <v>22</v>
      </c>
    </row>
    <row r="1124" spans="1:20" x14ac:dyDescent="0.2">
      <c r="A1124" t="s">
        <v>37</v>
      </c>
      <c r="B1124">
        <v>193</v>
      </c>
      <c r="C1124" t="s">
        <v>21</v>
      </c>
      <c r="D1124" t="s">
        <v>22</v>
      </c>
      <c r="E1124" t="s">
        <v>22</v>
      </c>
      <c r="F1124">
        <v>0</v>
      </c>
      <c r="G1124">
        <v>96.8</v>
      </c>
      <c r="H1124">
        <v>92</v>
      </c>
      <c r="I1124">
        <v>16.46</v>
      </c>
      <c r="J1124">
        <v>142.6</v>
      </c>
      <c r="K1124">
        <v>103</v>
      </c>
      <c r="L1124">
        <v>12.12</v>
      </c>
      <c r="M1124">
        <v>210.1</v>
      </c>
      <c r="N1124">
        <v>115</v>
      </c>
      <c r="O1124">
        <v>9.4499999999999993</v>
      </c>
      <c r="P1124">
        <v>10.9</v>
      </c>
      <c r="Q1124">
        <v>5</v>
      </c>
      <c r="R1124">
        <v>2.94</v>
      </c>
      <c r="S1124">
        <v>2</v>
      </c>
      <c r="T1124" t="s">
        <v>23</v>
      </c>
    </row>
    <row r="1125" spans="1:20" x14ac:dyDescent="0.2">
      <c r="A1125" t="s">
        <v>71</v>
      </c>
      <c r="B1125">
        <v>114</v>
      </c>
      <c r="C1125" t="s">
        <v>28</v>
      </c>
      <c r="D1125" t="s">
        <v>22</v>
      </c>
      <c r="E1125" t="s">
        <v>22</v>
      </c>
      <c r="F1125">
        <v>0</v>
      </c>
      <c r="G1125">
        <v>172</v>
      </c>
      <c r="H1125">
        <v>145</v>
      </c>
      <c r="I1125">
        <v>29.24</v>
      </c>
      <c r="J1125">
        <v>276.39999999999998</v>
      </c>
      <c r="K1125">
        <v>101</v>
      </c>
      <c r="L1125">
        <v>23.49</v>
      </c>
      <c r="M1125">
        <v>193.7</v>
      </c>
      <c r="N1125">
        <v>100</v>
      </c>
      <c r="O1125">
        <v>8.7200000000000006</v>
      </c>
      <c r="P1125">
        <v>10.1</v>
      </c>
      <c r="Q1125">
        <v>9</v>
      </c>
      <c r="R1125">
        <v>2.73</v>
      </c>
      <c r="S1125">
        <v>1</v>
      </c>
      <c r="T1125" t="s">
        <v>22</v>
      </c>
    </row>
    <row r="1126" spans="1:20" x14ac:dyDescent="0.2">
      <c r="A1126" t="s">
        <v>35</v>
      </c>
      <c r="B1126">
        <v>185</v>
      </c>
      <c r="C1126" t="s">
        <v>25</v>
      </c>
      <c r="D1126" t="s">
        <v>22</v>
      </c>
      <c r="E1126" t="s">
        <v>23</v>
      </c>
      <c r="F1126">
        <v>29</v>
      </c>
      <c r="G1126">
        <v>151.1</v>
      </c>
      <c r="H1126">
        <v>121</v>
      </c>
      <c r="I1126">
        <v>25.69</v>
      </c>
      <c r="J1126">
        <v>244.7</v>
      </c>
      <c r="K1126">
        <v>88</v>
      </c>
      <c r="L1126">
        <v>20.8</v>
      </c>
      <c r="M1126">
        <v>154.4</v>
      </c>
      <c r="N1126">
        <v>91</v>
      </c>
      <c r="O1126">
        <v>6.95</v>
      </c>
      <c r="P1126">
        <v>13.8</v>
      </c>
      <c r="Q1126">
        <v>2</v>
      </c>
      <c r="R1126">
        <v>3.73</v>
      </c>
      <c r="S1126">
        <v>2</v>
      </c>
      <c r="T1126" t="s">
        <v>22</v>
      </c>
    </row>
    <row r="1127" spans="1:20" x14ac:dyDescent="0.2">
      <c r="A1127" t="s">
        <v>26</v>
      </c>
      <c r="B1127">
        <v>101</v>
      </c>
      <c r="C1127" t="s">
        <v>25</v>
      </c>
      <c r="D1127" t="s">
        <v>22</v>
      </c>
      <c r="E1127" t="s">
        <v>22</v>
      </c>
      <c r="F1127">
        <v>0</v>
      </c>
      <c r="G1127">
        <v>209.6</v>
      </c>
      <c r="H1127">
        <v>107</v>
      </c>
      <c r="I1127">
        <v>35.630000000000003</v>
      </c>
      <c r="J1127">
        <v>228.8</v>
      </c>
      <c r="K1127">
        <v>96</v>
      </c>
      <c r="L1127">
        <v>19.45</v>
      </c>
      <c r="M1127">
        <v>172.4</v>
      </c>
      <c r="N1127">
        <v>85</v>
      </c>
      <c r="O1127">
        <v>7.76</v>
      </c>
      <c r="P1127">
        <v>7.6</v>
      </c>
      <c r="Q1127">
        <v>2</v>
      </c>
      <c r="R1127">
        <v>2.0499999999999998</v>
      </c>
      <c r="S1127">
        <v>3</v>
      </c>
      <c r="T1127" t="s">
        <v>22</v>
      </c>
    </row>
    <row r="1128" spans="1:20" x14ac:dyDescent="0.2">
      <c r="A1128" t="s">
        <v>37</v>
      </c>
      <c r="B1128">
        <v>95</v>
      </c>
      <c r="C1128" t="s">
        <v>21</v>
      </c>
      <c r="D1128" t="s">
        <v>22</v>
      </c>
      <c r="E1128" t="s">
        <v>23</v>
      </c>
      <c r="F1128">
        <v>32</v>
      </c>
      <c r="G1128">
        <v>247</v>
      </c>
      <c r="H1128">
        <v>109</v>
      </c>
      <c r="I1128">
        <v>41.99</v>
      </c>
      <c r="J1128">
        <v>125.6</v>
      </c>
      <c r="K1128">
        <v>91</v>
      </c>
      <c r="L1128">
        <v>10.68</v>
      </c>
      <c r="M1128">
        <v>226.5</v>
      </c>
      <c r="N1128">
        <v>90</v>
      </c>
      <c r="O1128">
        <v>10.19</v>
      </c>
      <c r="P1128">
        <v>10.5</v>
      </c>
      <c r="Q1128">
        <v>4</v>
      </c>
      <c r="R1128">
        <v>2.84</v>
      </c>
      <c r="S1128">
        <v>3</v>
      </c>
      <c r="T1128" t="s">
        <v>22</v>
      </c>
    </row>
    <row r="1129" spans="1:20" x14ac:dyDescent="0.2">
      <c r="A1129" t="s">
        <v>62</v>
      </c>
      <c r="B1129">
        <v>7</v>
      </c>
      <c r="C1129" t="s">
        <v>25</v>
      </c>
      <c r="D1129" t="s">
        <v>22</v>
      </c>
      <c r="E1129" t="s">
        <v>23</v>
      </c>
      <c r="F1129">
        <v>30</v>
      </c>
      <c r="G1129">
        <v>221.4</v>
      </c>
      <c r="H1129">
        <v>114</v>
      </c>
      <c r="I1129">
        <v>37.64</v>
      </c>
      <c r="J1129">
        <v>165.8</v>
      </c>
      <c r="K1129">
        <v>116</v>
      </c>
      <c r="L1129">
        <v>14.09</v>
      </c>
      <c r="M1129">
        <v>247</v>
      </c>
      <c r="N1129">
        <v>105</v>
      </c>
      <c r="O1129">
        <v>11.12</v>
      </c>
      <c r="P1129">
        <v>10.8</v>
      </c>
      <c r="Q1129">
        <v>12</v>
      </c>
      <c r="R1129">
        <v>2.92</v>
      </c>
      <c r="S1129">
        <v>1</v>
      </c>
      <c r="T1129" t="s">
        <v>22</v>
      </c>
    </row>
    <row r="1130" spans="1:20" x14ac:dyDescent="0.2">
      <c r="A1130" t="s">
        <v>70</v>
      </c>
      <c r="B1130">
        <v>126</v>
      </c>
      <c r="C1130" t="s">
        <v>25</v>
      </c>
      <c r="D1130" t="s">
        <v>22</v>
      </c>
      <c r="E1130" t="s">
        <v>22</v>
      </c>
      <c r="F1130">
        <v>0</v>
      </c>
      <c r="G1130">
        <v>321.3</v>
      </c>
      <c r="H1130">
        <v>99</v>
      </c>
      <c r="I1130">
        <v>54.62</v>
      </c>
      <c r="J1130">
        <v>167.9</v>
      </c>
      <c r="K1130">
        <v>93</v>
      </c>
      <c r="L1130">
        <v>14.27</v>
      </c>
      <c r="M1130">
        <v>193.6</v>
      </c>
      <c r="N1130">
        <v>106</v>
      </c>
      <c r="O1130">
        <v>8.7100000000000009</v>
      </c>
      <c r="P1130">
        <v>8</v>
      </c>
      <c r="Q1130">
        <v>4</v>
      </c>
      <c r="R1130">
        <v>2.16</v>
      </c>
      <c r="S1130">
        <v>1</v>
      </c>
      <c r="T1130" t="s">
        <v>23</v>
      </c>
    </row>
    <row r="1131" spans="1:20" x14ac:dyDescent="0.2">
      <c r="A1131" t="s">
        <v>44</v>
      </c>
      <c r="B1131">
        <v>71</v>
      </c>
      <c r="C1131" t="s">
        <v>21</v>
      </c>
      <c r="D1131" t="s">
        <v>22</v>
      </c>
      <c r="E1131" t="s">
        <v>22</v>
      </c>
      <c r="F1131">
        <v>0</v>
      </c>
      <c r="G1131">
        <v>243.7</v>
      </c>
      <c r="H1131">
        <v>124</v>
      </c>
      <c r="I1131">
        <v>41.43</v>
      </c>
      <c r="J1131">
        <v>60</v>
      </c>
      <c r="K1131">
        <v>90</v>
      </c>
      <c r="L1131">
        <v>5.0999999999999996</v>
      </c>
      <c r="M1131">
        <v>189</v>
      </c>
      <c r="N1131">
        <v>129</v>
      </c>
      <c r="O1131">
        <v>8.5</v>
      </c>
      <c r="P1131">
        <v>11.3</v>
      </c>
      <c r="Q1131">
        <v>2</v>
      </c>
      <c r="R1131">
        <v>3.05</v>
      </c>
      <c r="S1131">
        <v>0</v>
      </c>
      <c r="T1131" t="s">
        <v>22</v>
      </c>
    </row>
    <row r="1132" spans="1:20" x14ac:dyDescent="0.2">
      <c r="A1132" t="s">
        <v>67</v>
      </c>
      <c r="B1132">
        <v>124</v>
      </c>
      <c r="C1132" t="s">
        <v>21</v>
      </c>
      <c r="D1132" t="s">
        <v>22</v>
      </c>
      <c r="E1132" t="s">
        <v>22</v>
      </c>
      <c r="F1132">
        <v>0</v>
      </c>
      <c r="G1132">
        <v>251.5</v>
      </c>
      <c r="H1132">
        <v>85</v>
      </c>
      <c r="I1132">
        <v>42.76</v>
      </c>
      <c r="J1132">
        <v>214.2</v>
      </c>
      <c r="K1132">
        <v>98</v>
      </c>
      <c r="L1132">
        <v>18.21</v>
      </c>
      <c r="M1132">
        <v>186.1</v>
      </c>
      <c r="N1132">
        <v>71</v>
      </c>
      <c r="O1132">
        <v>8.3699999999999992</v>
      </c>
      <c r="P1132">
        <v>11.1</v>
      </c>
      <c r="Q1132">
        <v>6</v>
      </c>
      <c r="R1132">
        <v>3</v>
      </c>
      <c r="S1132">
        <v>3</v>
      </c>
      <c r="T1132" t="s">
        <v>22</v>
      </c>
    </row>
    <row r="1133" spans="1:20" x14ac:dyDescent="0.2">
      <c r="A1133" t="s">
        <v>44</v>
      </c>
      <c r="B1133">
        <v>97</v>
      </c>
      <c r="C1133" t="s">
        <v>28</v>
      </c>
      <c r="D1133" t="s">
        <v>23</v>
      </c>
      <c r="E1133" t="s">
        <v>22</v>
      </c>
      <c r="F1133">
        <v>0</v>
      </c>
      <c r="G1133">
        <v>236.9</v>
      </c>
      <c r="H1133">
        <v>107</v>
      </c>
      <c r="I1133">
        <v>40.270000000000003</v>
      </c>
      <c r="J1133">
        <v>157.6</v>
      </c>
      <c r="K1133">
        <v>105</v>
      </c>
      <c r="L1133">
        <v>13.4</v>
      </c>
      <c r="M1133">
        <v>241</v>
      </c>
      <c r="N1133">
        <v>120</v>
      </c>
      <c r="O1133">
        <v>10.85</v>
      </c>
      <c r="P1133">
        <v>7.3</v>
      </c>
      <c r="Q1133">
        <v>2</v>
      </c>
      <c r="R1133">
        <v>1.97</v>
      </c>
      <c r="S1133">
        <v>0</v>
      </c>
      <c r="T1133" t="s">
        <v>23</v>
      </c>
    </row>
    <row r="1134" spans="1:20" x14ac:dyDescent="0.2">
      <c r="A1134" t="s">
        <v>39</v>
      </c>
      <c r="B1134">
        <v>28</v>
      </c>
      <c r="C1134" t="s">
        <v>21</v>
      </c>
      <c r="D1134" t="s">
        <v>22</v>
      </c>
      <c r="E1134" t="s">
        <v>22</v>
      </c>
      <c r="F1134">
        <v>0</v>
      </c>
      <c r="G1134">
        <v>159.69999999999999</v>
      </c>
      <c r="H1134">
        <v>79</v>
      </c>
      <c r="I1134">
        <v>27.15</v>
      </c>
      <c r="J1134">
        <v>216.7</v>
      </c>
      <c r="K1134">
        <v>131</v>
      </c>
      <c r="L1134">
        <v>18.420000000000002</v>
      </c>
      <c r="M1134">
        <v>206.7</v>
      </c>
      <c r="N1134">
        <v>116</v>
      </c>
      <c r="O1134">
        <v>9.3000000000000007</v>
      </c>
      <c r="P1134">
        <v>9.3000000000000007</v>
      </c>
      <c r="Q1134">
        <v>3</v>
      </c>
      <c r="R1134">
        <v>2.5099999999999998</v>
      </c>
      <c r="S1134">
        <v>2</v>
      </c>
      <c r="T1134" t="s">
        <v>22</v>
      </c>
    </row>
    <row r="1135" spans="1:20" x14ac:dyDescent="0.2">
      <c r="A1135" t="s">
        <v>59</v>
      </c>
      <c r="B1135">
        <v>90</v>
      </c>
      <c r="C1135" t="s">
        <v>21</v>
      </c>
      <c r="D1135" t="s">
        <v>23</v>
      </c>
      <c r="E1135" t="s">
        <v>22</v>
      </c>
      <c r="F1135">
        <v>0</v>
      </c>
      <c r="G1135">
        <v>148.19999999999999</v>
      </c>
      <c r="H1135">
        <v>96</v>
      </c>
      <c r="I1135">
        <v>25.19</v>
      </c>
      <c r="J1135">
        <v>220.4</v>
      </c>
      <c r="K1135">
        <v>111</v>
      </c>
      <c r="L1135">
        <v>18.73</v>
      </c>
      <c r="M1135">
        <v>134.19999999999999</v>
      </c>
      <c r="N1135">
        <v>97</v>
      </c>
      <c r="O1135">
        <v>6.04</v>
      </c>
      <c r="P1135">
        <v>9.1999999999999993</v>
      </c>
      <c r="Q1135">
        <v>1</v>
      </c>
      <c r="R1135">
        <v>2.48</v>
      </c>
      <c r="S1135">
        <v>4</v>
      </c>
      <c r="T1135" t="s">
        <v>23</v>
      </c>
    </row>
    <row r="1136" spans="1:20" x14ac:dyDescent="0.2">
      <c r="A1136" t="s">
        <v>45</v>
      </c>
      <c r="B1136">
        <v>190</v>
      </c>
      <c r="C1136" t="s">
        <v>25</v>
      </c>
      <c r="D1136" t="s">
        <v>22</v>
      </c>
      <c r="E1136" t="s">
        <v>22</v>
      </c>
      <c r="F1136">
        <v>0</v>
      </c>
      <c r="G1136">
        <v>150.9</v>
      </c>
      <c r="H1136">
        <v>86</v>
      </c>
      <c r="I1136">
        <v>25.65</v>
      </c>
      <c r="J1136">
        <v>268.60000000000002</v>
      </c>
      <c r="K1136">
        <v>129</v>
      </c>
      <c r="L1136">
        <v>22.83</v>
      </c>
      <c r="M1136">
        <v>179.9</v>
      </c>
      <c r="N1136">
        <v>73</v>
      </c>
      <c r="O1136">
        <v>8.1</v>
      </c>
      <c r="P1136">
        <v>14.7</v>
      </c>
      <c r="Q1136">
        <v>1</v>
      </c>
      <c r="R1136">
        <v>3.97</v>
      </c>
      <c r="S1136">
        <v>1</v>
      </c>
      <c r="T1136" t="s">
        <v>22</v>
      </c>
    </row>
    <row r="1137" spans="1:20" x14ac:dyDescent="0.2">
      <c r="A1137" t="s">
        <v>72</v>
      </c>
      <c r="B1137">
        <v>31</v>
      </c>
      <c r="C1137" t="s">
        <v>21</v>
      </c>
      <c r="D1137" t="s">
        <v>22</v>
      </c>
      <c r="E1137" t="s">
        <v>23</v>
      </c>
      <c r="F1137">
        <v>28</v>
      </c>
      <c r="G1137">
        <v>210.5</v>
      </c>
      <c r="H1137">
        <v>101</v>
      </c>
      <c r="I1137">
        <v>35.79</v>
      </c>
      <c r="J1137">
        <v>250.5</v>
      </c>
      <c r="K1137">
        <v>86</v>
      </c>
      <c r="L1137">
        <v>21.29</v>
      </c>
      <c r="M1137">
        <v>241.6</v>
      </c>
      <c r="N1137">
        <v>125</v>
      </c>
      <c r="O1137">
        <v>10.87</v>
      </c>
      <c r="P1137">
        <v>11.5</v>
      </c>
      <c r="Q1137">
        <v>2</v>
      </c>
      <c r="R1137">
        <v>3.11</v>
      </c>
      <c r="S1137">
        <v>1</v>
      </c>
      <c r="T1137" t="s">
        <v>22</v>
      </c>
    </row>
    <row r="1138" spans="1:20" x14ac:dyDescent="0.2">
      <c r="A1138" t="s">
        <v>49</v>
      </c>
      <c r="B1138">
        <v>73</v>
      </c>
      <c r="C1138" t="s">
        <v>28</v>
      </c>
      <c r="D1138" t="s">
        <v>22</v>
      </c>
      <c r="E1138" t="s">
        <v>22</v>
      </c>
      <c r="F1138">
        <v>0</v>
      </c>
      <c r="G1138">
        <v>254.7</v>
      </c>
      <c r="H1138">
        <v>80</v>
      </c>
      <c r="I1138">
        <v>43.3</v>
      </c>
      <c r="J1138">
        <v>90.2</v>
      </c>
      <c r="K1138">
        <v>79</v>
      </c>
      <c r="L1138">
        <v>7.67</v>
      </c>
      <c r="M1138">
        <v>153.4</v>
      </c>
      <c r="N1138">
        <v>60</v>
      </c>
      <c r="O1138">
        <v>6.9</v>
      </c>
      <c r="P1138">
        <v>10.6</v>
      </c>
      <c r="Q1138">
        <v>8</v>
      </c>
      <c r="R1138">
        <v>2.86</v>
      </c>
      <c r="S1138">
        <v>0</v>
      </c>
      <c r="T1138" t="s">
        <v>22</v>
      </c>
    </row>
    <row r="1139" spans="1:20" x14ac:dyDescent="0.2">
      <c r="A1139" t="s">
        <v>27</v>
      </c>
      <c r="B1139">
        <v>111</v>
      </c>
      <c r="C1139" t="s">
        <v>21</v>
      </c>
      <c r="D1139" t="s">
        <v>22</v>
      </c>
      <c r="E1139" t="s">
        <v>22</v>
      </c>
      <c r="F1139">
        <v>0</v>
      </c>
      <c r="G1139">
        <v>284.39999999999998</v>
      </c>
      <c r="H1139">
        <v>89</v>
      </c>
      <c r="I1139">
        <v>48.35</v>
      </c>
      <c r="J1139">
        <v>157</v>
      </c>
      <c r="K1139">
        <v>113</v>
      </c>
      <c r="L1139">
        <v>13.35</v>
      </c>
      <c r="M1139">
        <v>242.8</v>
      </c>
      <c r="N1139">
        <v>91</v>
      </c>
      <c r="O1139">
        <v>10.93</v>
      </c>
      <c r="P1139">
        <v>8.4</v>
      </c>
      <c r="Q1139">
        <v>8</v>
      </c>
      <c r="R1139">
        <v>2.27</v>
      </c>
      <c r="S1139">
        <v>0</v>
      </c>
      <c r="T1139" t="s">
        <v>23</v>
      </c>
    </row>
    <row r="1140" spans="1:20" x14ac:dyDescent="0.2">
      <c r="A1140" t="s">
        <v>57</v>
      </c>
      <c r="B1140">
        <v>98</v>
      </c>
      <c r="C1140" t="s">
        <v>21</v>
      </c>
      <c r="D1140" t="s">
        <v>22</v>
      </c>
      <c r="E1140" t="s">
        <v>22</v>
      </c>
      <c r="F1140">
        <v>0</v>
      </c>
      <c r="G1140">
        <v>0</v>
      </c>
      <c r="H1140">
        <v>0</v>
      </c>
      <c r="I1140">
        <v>0</v>
      </c>
      <c r="J1140">
        <v>159.6</v>
      </c>
      <c r="K1140">
        <v>130</v>
      </c>
      <c r="L1140">
        <v>13.57</v>
      </c>
      <c r="M1140">
        <v>167.1</v>
      </c>
      <c r="N1140">
        <v>88</v>
      </c>
      <c r="O1140">
        <v>7.52</v>
      </c>
      <c r="P1140">
        <v>6.8</v>
      </c>
      <c r="Q1140">
        <v>1</v>
      </c>
      <c r="R1140">
        <v>1.84</v>
      </c>
      <c r="S1140">
        <v>4</v>
      </c>
      <c r="T1140" t="s">
        <v>23</v>
      </c>
    </row>
    <row r="1141" spans="1:20" x14ac:dyDescent="0.2">
      <c r="A1141" t="s">
        <v>73</v>
      </c>
      <c r="B1141">
        <v>106</v>
      </c>
      <c r="C1141" t="s">
        <v>25</v>
      </c>
      <c r="D1141" t="s">
        <v>23</v>
      </c>
      <c r="E1141" t="s">
        <v>22</v>
      </c>
      <c r="F1141">
        <v>0</v>
      </c>
      <c r="G1141">
        <v>133.69999999999999</v>
      </c>
      <c r="H1141">
        <v>45</v>
      </c>
      <c r="I1141">
        <v>22.73</v>
      </c>
      <c r="J1141">
        <v>187.8</v>
      </c>
      <c r="K1141">
        <v>107</v>
      </c>
      <c r="L1141">
        <v>15.96</v>
      </c>
      <c r="M1141">
        <v>181.9</v>
      </c>
      <c r="N1141">
        <v>89</v>
      </c>
      <c r="O1141">
        <v>8.19</v>
      </c>
      <c r="P1141">
        <v>10.7</v>
      </c>
      <c r="Q1141">
        <v>2</v>
      </c>
      <c r="R1141">
        <v>2.89</v>
      </c>
      <c r="S1141">
        <v>1</v>
      </c>
      <c r="T1141" t="s">
        <v>23</v>
      </c>
    </row>
    <row r="1142" spans="1:20" x14ac:dyDescent="0.2">
      <c r="A1142" t="s">
        <v>58</v>
      </c>
      <c r="B1142">
        <v>111</v>
      </c>
      <c r="C1142" t="s">
        <v>25</v>
      </c>
      <c r="D1142" t="s">
        <v>22</v>
      </c>
      <c r="E1142" t="s">
        <v>22</v>
      </c>
      <c r="F1142">
        <v>0</v>
      </c>
      <c r="G1142">
        <v>224.9</v>
      </c>
      <c r="H1142">
        <v>117</v>
      </c>
      <c r="I1142">
        <v>38.229999999999997</v>
      </c>
      <c r="J1142">
        <v>191.9</v>
      </c>
      <c r="K1142">
        <v>127</v>
      </c>
      <c r="L1142">
        <v>16.309999999999999</v>
      </c>
      <c r="M1142">
        <v>229.9</v>
      </c>
      <c r="N1142">
        <v>97</v>
      </c>
      <c r="O1142">
        <v>10.35</v>
      </c>
      <c r="P1142">
        <v>10.3</v>
      </c>
      <c r="Q1142">
        <v>3</v>
      </c>
      <c r="R1142">
        <v>2.78</v>
      </c>
      <c r="S1142">
        <v>0</v>
      </c>
      <c r="T1142" t="s">
        <v>22</v>
      </c>
    </row>
    <row r="1143" spans="1:20" x14ac:dyDescent="0.2">
      <c r="A1143" t="s">
        <v>64</v>
      </c>
      <c r="B1143">
        <v>59</v>
      </c>
      <c r="C1143" t="s">
        <v>25</v>
      </c>
      <c r="D1143" t="s">
        <v>22</v>
      </c>
      <c r="E1143" t="s">
        <v>22</v>
      </c>
      <c r="F1143">
        <v>0</v>
      </c>
      <c r="G1143">
        <v>151.80000000000001</v>
      </c>
      <c r="H1143">
        <v>98</v>
      </c>
      <c r="I1143">
        <v>25.81</v>
      </c>
      <c r="J1143">
        <v>209.9</v>
      </c>
      <c r="K1143">
        <v>92</v>
      </c>
      <c r="L1143">
        <v>17.84</v>
      </c>
      <c r="M1143">
        <v>266.89999999999998</v>
      </c>
      <c r="N1143">
        <v>86</v>
      </c>
      <c r="O1143">
        <v>12.01</v>
      </c>
      <c r="P1143">
        <v>11.9</v>
      </c>
      <c r="Q1143">
        <v>5</v>
      </c>
      <c r="R1143">
        <v>3.21</v>
      </c>
      <c r="S1143">
        <v>1</v>
      </c>
      <c r="T1143" t="s">
        <v>22</v>
      </c>
    </row>
    <row r="1144" spans="1:20" x14ac:dyDescent="0.2">
      <c r="A1144" t="s">
        <v>65</v>
      </c>
      <c r="B1144">
        <v>71</v>
      </c>
      <c r="C1144" t="s">
        <v>28</v>
      </c>
      <c r="D1144" t="s">
        <v>22</v>
      </c>
      <c r="E1144" t="s">
        <v>23</v>
      </c>
      <c r="F1144">
        <v>22</v>
      </c>
      <c r="G1144">
        <v>141.4</v>
      </c>
      <c r="H1144">
        <v>107</v>
      </c>
      <c r="I1144">
        <v>24.04</v>
      </c>
      <c r="J1144">
        <v>163</v>
      </c>
      <c r="K1144">
        <v>105</v>
      </c>
      <c r="L1144">
        <v>13.86</v>
      </c>
      <c r="M1144">
        <v>220</v>
      </c>
      <c r="N1144">
        <v>99</v>
      </c>
      <c r="O1144">
        <v>9.9</v>
      </c>
      <c r="P1144">
        <v>5.6</v>
      </c>
      <c r="Q1144">
        <v>3</v>
      </c>
      <c r="R1144">
        <v>1.51</v>
      </c>
      <c r="S1144">
        <v>2</v>
      </c>
      <c r="T1144" t="s">
        <v>22</v>
      </c>
    </row>
    <row r="1145" spans="1:20" x14ac:dyDescent="0.2">
      <c r="A1145" t="s">
        <v>59</v>
      </c>
      <c r="B1145">
        <v>55</v>
      </c>
      <c r="C1145" t="s">
        <v>25</v>
      </c>
      <c r="D1145" t="s">
        <v>22</v>
      </c>
      <c r="E1145" t="s">
        <v>22</v>
      </c>
      <c r="F1145">
        <v>0</v>
      </c>
      <c r="G1145">
        <v>285.7</v>
      </c>
      <c r="H1145">
        <v>124</v>
      </c>
      <c r="I1145">
        <v>48.57</v>
      </c>
      <c r="J1145">
        <v>230.9</v>
      </c>
      <c r="K1145">
        <v>106</v>
      </c>
      <c r="L1145">
        <v>19.63</v>
      </c>
      <c r="M1145">
        <v>230.7</v>
      </c>
      <c r="N1145">
        <v>140</v>
      </c>
      <c r="O1145">
        <v>10.38</v>
      </c>
      <c r="P1145">
        <v>14.8</v>
      </c>
      <c r="Q1145">
        <v>7</v>
      </c>
      <c r="R1145">
        <v>4</v>
      </c>
      <c r="S1145">
        <v>0</v>
      </c>
      <c r="T1145" t="s">
        <v>23</v>
      </c>
    </row>
    <row r="1146" spans="1:20" x14ac:dyDescent="0.2">
      <c r="A1146" t="s">
        <v>30</v>
      </c>
      <c r="B1146">
        <v>13</v>
      </c>
      <c r="C1146" t="s">
        <v>21</v>
      </c>
      <c r="D1146" t="s">
        <v>22</v>
      </c>
      <c r="E1146" t="s">
        <v>22</v>
      </c>
      <c r="F1146">
        <v>0</v>
      </c>
      <c r="G1146">
        <v>58.4</v>
      </c>
      <c r="H1146">
        <v>121</v>
      </c>
      <c r="I1146">
        <v>9.93</v>
      </c>
      <c r="J1146">
        <v>262.2</v>
      </c>
      <c r="K1146">
        <v>64</v>
      </c>
      <c r="L1146">
        <v>22.29</v>
      </c>
      <c r="M1146">
        <v>159</v>
      </c>
      <c r="N1146">
        <v>115</v>
      </c>
      <c r="O1146">
        <v>7.15</v>
      </c>
      <c r="P1146">
        <v>11.9</v>
      </c>
      <c r="Q1146">
        <v>5</v>
      </c>
      <c r="R1146">
        <v>3.21</v>
      </c>
      <c r="S1146">
        <v>1</v>
      </c>
      <c r="T1146" t="s">
        <v>22</v>
      </c>
    </row>
    <row r="1147" spans="1:20" x14ac:dyDescent="0.2">
      <c r="A1147" t="s">
        <v>59</v>
      </c>
      <c r="B1147">
        <v>136</v>
      </c>
      <c r="C1147" t="s">
        <v>21</v>
      </c>
      <c r="D1147" t="s">
        <v>22</v>
      </c>
      <c r="E1147" t="s">
        <v>23</v>
      </c>
      <c r="F1147">
        <v>16</v>
      </c>
      <c r="G1147">
        <v>90.4</v>
      </c>
      <c r="H1147">
        <v>105</v>
      </c>
      <c r="I1147">
        <v>15.37</v>
      </c>
      <c r="J1147">
        <v>201.3</v>
      </c>
      <c r="K1147">
        <v>109</v>
      </c>
      <c r="L1147">
        <v>17.11</v>
      </c>
      <c r="M1147">
        <v>227.1</v>
      </c>
      <c r="N1147">
        <v>115</v>
      </c>
      <c r="O1147">
        <v>10.220000000000001</v>
      </c>
      <c r="P1147">
        <v>13.1</v>
      </c>
      <c r="Q1147">
        <v>4</v>
      </c>
      <c r="R1147">
        <v>3.54</v>
      </c>
      <c r="S1147">
        <v>0</v>
      </c>
      <c r="T1147" t="s">
        <v>22</v>
      </c>
    </row>
    <row r="1148" spans="1:20" x14ac:dyDescent="0.2">
      <c r="A1148" t="s">
        <v>66</v>
      </c>
      <c r="B1148">
        <v>123</v>
      </c>
      <c r="C1148" t="s">
        <v>25</v>
      </c>
      <c r="D1148" t="s">
        <v>22</v>
      </c>
      <c r="E1148" t="s">
        <v>22</v>
      </c>
      <c r="F1148">
        <v>0</v>
      </c>
      <c r="G1148">
        <v>114.4</v>
      </c>
      <c r="H1148">
        <v>91</v>
      </c>
      <c r="I1148">
        <v>19.45</v>
      </c>
      <c r="J1148">
        <v>216.6</v>
      </c>
      <c r="K1148">
        <v>123</v>
      </c>
      <c r="L1148">
        <v>18.41</v>
      </c>
      <c r="M1148">
        <v>250.6</v>
      </c>
      <c r="N1148">
        <v>102</v>
      </c>
      <c r="O1148">
        <v>11.28</v>
      </c>
      <c r="P1148">
        <v>11</v>
      </c>
      <c r="Q1148">
        <v>3</v>
      </c>
      <c r="R1148">
        <v>2.97</v>
      </c>
      <c r="S1148">
        <v>0</v>
      </c>
      <c r="T1148" t="s">
        <v>22</v>
      </c>
    </row>
    <row r="1149" spans="1:20" x14ac:dyDescent="0.2">
      <c r="A1149" t="s">
        <v>51</v>
      </c>
      <c r="B1149">
        <v>105</v>
      </c>
      <c r="C1149" t="s">
        <v>25</v>
      </c>
      <c r="D1149" t="s">
        <v>22</v>
      </c>
      <c r="E1149" t="s">
        <v>22</v>
      </c>
      <c r="F1149">
        <v>0</v>
      </c>
      <c r="G1149">
        <v>147.69999999999999</v>
      </c>
      <c r="H1149">
        <v>103</v>
      </c>
      <c r="I1149">
        <v>25.11</v>
      </c>
      <c r="J1149">
        <v>222.7</v>
      </c>
      <c r="K1149">
        <v>78</v>
      </c>
      <c r="L1149">
        <v>18.93</v>
      </c>
      <c r="M1149">
        <v>163.5</v>
      </c>
      <c r="N1149">
        <v>102</v>
      </c>
      <c r="O1149">
        <v>7.36</v>
      </c>
      <c r="P1149">
        <v>12.8</v>
      </c>
      <c r="Q1149">
        <v>3</v>
      </c>
      <c r="R1149">
        <v>3.46</v>
      </c>
      <c r="S1149">
        <v>2</v>
      </c>
      <c r="T1149" t="s">
        <v>22</v>
      </c>
    </row>
    <row r="1150" spans="1:20" x14ac:dyDescent="0.2">
      <c r="A1150" t="s">
        <v>39</v>
      </c>
      <c r="B1150">
        <v>50</v>
      </c>
      <c r="C1150" t="s">
        <v>25</v>
      </c>
      <c r="D1150" t="s">
        <v>22</v>
      </c>
      <c r="E1150" t="s">
        <v>23</v>
      </c>
      <c r="F1150">
        <v>31</v>
      </c>
      <c r="G1150">
        <v>302.7</v>
      </c>
      <c r="H1150">
        <v>93</v>
      </c>
      <c r="I1150">
        <v>51.46</v>
      </c>
      <c r="J1150">
        <v>240.5</v>
      </c>
      <c r="K1150">
        <v>119</v>
      </c>
      <c r="L1150">
        <v>20.440000000000001</v>
      </c>
      <c r="M1150">
        <v>193.9</v>
      </c>
      <c r="N1150">
        <v>103</v>
      </c>
      <c r="O1150">
        <v>8.73</v>
      </c>
      <c r="P1150">
        <v>13.6</v>
      </c>
      <c r="Q1150">
        <v>14</v>
      </c>
      <c r="R1150">
        <v>3.67</v>
      </c>
      <c r="S1150">
        <v>3</v>
      </c>
      <c r="T1150" t="s">
        <v>22</v>
      </c>
    </row>
    <row r="1151" spans="1:20" x14ac:dyDescent="0.2">
      <c r="A1151" t="s">
        <v>42</v>
      </c>
      <c r="B1151">
        <v>97</v>
      </c>
      <c r="C1151" t="s">
        <v>25</v>
      </c>
      <c r="D1151" t="s">
        <v>22</v>
      </c>
      <c r="E1151" t="s">
        <v>22</v>
      </c>
      <c r="F1151">
        <v>0</v>
      </c>
      <c r="G1151">
        <v>169.7</v>
      </c>
      <c r="H1151">
        <v>84</v>
      </c>
      <c r="I1151">
        <v>28.85</v>
      </c>
      <c r="J1151">
        <v>165.9</v>
      </c>
      <c r="K1151">
        <v>86</v>
      </c>
      <c r="L1151">
        <v>14.1</v>
      </c>
      <c r="M1151">
        <v>191.9</v>
      </c>
      <c r="N1151">
        <v>83</v>
      </c>
      <c r="O1151">
        <v>8.64</v>
      </c>
      <c r="P1151">
        <v>12.8</v>
      </c>
      <c r="Q1151">
        <v>6</v>
      </c>
      <c r="R1151">
        <v>3.46</v>
      </c>
      <c r="S1151">
        <v>3</v>
      </c>
      <c r="T1151" t="s">
        <v>22</v>
      </c>
    </row>
    <row r="1152" spans="1:20" x14ac:dyDescent="0.2">
      <c r="A1152" t="s">
        <v>75</v>
      </c>
      <c r="B1152">
        <v>51</v>
      </c>
      <c r="C1152" t="s">
        <v>28</v>
      </c>
      <c r="D1152" t="s">
        <v>22</v>
      </c>
      <c r="E1152" t="s">
        <v>22</v>
      </c>
      <c r="F1152">
        <v>0</v>
      </c>
      <c r="G1152">
        <v>227.2</v>
      </c>
      <c r="H1152">
        <v>89</v>
      </c>
      <c r="I1152">
        <v>38.619999999999997</v>
      </c>
      <c r="J1152">
        <v>194.4</v>
      </c>
      <c r="K1152">
        <v>106</v>
      </c>
      <c r="L1152">
        <v>16.52</v>
      </c>
      <c r="M1152">
        <v>243.4</v>
      </c>
      <c r="N1152">
        <v>126</v>
      </c>
      <c r="O1152">
        <v>10.95</v>
      </c>
      <c r="P1152">
        <v>14.9</v>
      </c>
      <c r="Q1152">
        <v>2</v>
      </c>
      <c r="R1152">
        <v>4.0199999999999996</v>
      </c>
      <c r="S1152">
        <v>0</v>
      </c>
      <c r="T1152" t="s">
        <v>22</v>
      </c>
    </row>
    <row r="1153" spans="1:20" x14ac:dyDescent="0.2">
      <c r="A1153" t="s">
        <v>64</v>
      </c>
      <c r="B1153">
        <v>73</v>
      </c>
      <c r="C1153" t="s">
        <v>21</v>
      </c>
      <c r="D1153" t="s">
        <v>22</v>
      </c>
      <c r="E1153" t="s">
        <v>22</v>
      </c>
      <c r="F1153">
        <v>0</v>
      </c>
      <c r="G1153">
        <v>217.8</v>
      </c>
      <c r="H1153">
        <v>91</v>
      </c>
      <c r="I1153">
        <v>37.03</v>
      </c>
      <c r="J1153">
        <v>220.6</v>
      </c>
      <c r="K1153">
        <v>97</v>
      </c>
      <c r="L1153">
        <v>18.75</v>
      </c>
      <c r="M1153">
        <v>277.3</v>
      </c>
      <c r="N1153">
        <v>89</v>
      </c>
      <c r="O1153">
        <v>12.48</v>
      </c>
      <c r="P1153">
        <v>10.3</v>
      </c>
      <c r="Q1153">
        <v>6</v>
      </c>
      <c r="R1153">
        <v>2.78</v>
      </c>
      <c r="S1153">
        <v>1</v>
      </c>
      <c r="T1153" t="s">
        <v>23</v>
      </c>
    </row>
    <row r="1154" spans="1:20" x14ac:dyDescent="0.2">
      <c r="A1154" t="s">
        <v>45</v>
      </c>
      <c r="B1154">
        <v>35</v>
      </c>
      <c r="C1154" t="s">
        <v>21</v>
      </c>
      <c r="D1154" t="s">
        <v>22</v>
      </c>
      <c r="E1154" t="s">
        <v>22</v>
      </c>
      <c r="F1154">
        <v>0</v>
      </c>
      <c r="G1154">
        <v>124.2</v>
      </c>
      <c r="H1154">
        <v>102</v>
      </c>
      <c r="I1154">
        <v>21.11</v>
      </c>
      <c r="J1154">
        <v>123.9</v>
      </c>
      <c r="K1154">
        <v>115</v>
      </c>
      <c r="L1154">
        <v>10.53</v>
      </c>
      <c r="M1154">
        <v>135.69999999999999</v>
      </c>
      <c r="N1154">
        <v>100</v>
      </c>
      <c r="O1154">
        <v>6.11</v>
      </c>
      <c r="P1154">
        <v>13.1</v>
      </c>
      <c r="Q1154">
        <v>8</v>
      </c>
      <c r="R1154">
        <v>3.54</v>
      </c>
      <c r="S1154">
        <v>2</v>
      </c>
      <c r="T1154" t="s">
        <v>22</v>
      </c>
    </row>
    <row r="1155" spans="1:20" x14ac:dyDescent="0.2">
      <c r="A1155" t="s">
        <v>44</v>
      </c>
      <c r="B1155">
        <v>64</v>
      </c>
      <c r="C1155" t="s">
        <v>21</v>
      </c>
      <c r="D1155" t="s">
        <v>22</v>
      </c>
      <c r="E1155" t="s">
        <v>22</v>
      </c>
      <c r="F1155">
        <v>0</v>
      </c>
      <c r="G1155">
        <v>206.2</v>
      </c>
      <c r="H1155">
        <v>76</v>
      </c>
      <c r="I1155">
        <v>35.049999999999997</v>
      </c>
      <c r="J1155">
        <v>232.4</v>
      </c>
      <c r="K1155">
        <v>76</v>
      </c>
      <c r="L1155">
        <v>19.75</v>
      </c>
      <c r="M1155">
        <v>251.6</v>
      </c>
      <c r="N1155">
        <v>96</v>
      </c>
      <c r="O1155">
        <v>11.32</v>
      </c>
      <c r="P1155">
        <v>13.6</v>
      </c>
      <c r="Q1155">
        <v>2</v>
      </c>
      <c r="R1155">
        <v>3.67</v>
      </c>
      <c r="S1155">
        <v>1</v>
      </c>
      <c r="T1155" t="s">
        <v>22</v>
      </c>
    </row>
    <row r="1156" spans="1:20" x14ac:dyDescent="0.2">
      <c r="A1156" t="s">
        <v>31</v>
      </c>
      <c r="B1156">
        <v>63</v>
      </c>
      <c r="C1156" t="s">
        <v>28</v>
      </c>
      <c r="D1156" t="s">
        <v>22</v>
      </c>
      <c r="E1156" t="s">
        <v>22</v>
      </c>
      <c r="F1156">
        <v>0</v>
      </c>
      <c r="G1156">
        <v>132.9</v>
      </c>
      <c r="H1156">
        <v>122</v>
      </c>
      <c r="I1156">
        <v>22.59</v>
      </c>
      <c r="J1156">
        <v>67</v>
      </c>
      <c r="K1156">
        <v>62</v>
      </c>
      <c r="L1156">
        <v>5.7</v>
      </c>
      <c r="M1156">
        <v>160.4</v>
      </c>
      <c r="N1156">
        <v>121</v>
      </c>
      <c r="O1156">
        <v>7.22</v>
      </c>
      <c r="P1156">
        <v>9.9</v>
      </c>
      <c r="Q1156">
        <v>2</v>
      </c>
      <c r="R1156">
        <v>2.67</v>
      </c>
      <c r="S1156">
        <v>3</v>
      </c>
      <c r="T1156" t="s">
        <v>22</v>
      </c>
    </row>
    <row r="1157" spans="1:20" x14ac:dyDescent="0.2">
      <c r="A1157" t="s">
        <v>26</v>
      </c>
      <c r="B1157">
        <v>117</v>
      </c>
      <c r="C1157" t="s">
        <v>21</v>
      </c>
      <c r="D1157" t="s">
        <v>22</v>
      </c>
      <c r="E1157" t="s">
        <v>23</v>
      </c>
      <c r="F1157">
        <v>31</v>
      </c>
      <c r="G1157">
        <v>104.9</v>
      </c>
      <c r="H1157">
        <v>115</v>
      </c>
      <c r="I1157">
        <v>17.829999999999998</v>
      </c>
      <c r="J1157">
        <v>237.6</v>
      </c>
      <c r="K1157">
        <v>125</v>
      </c>
      <c r="L1157">
        <v>20.2</v>
      </c>
      <c r="M1157">
        <v>263.39999999999998</v>
      </c>
      <c r="N1157">
        <v>104</v>
      </c>
      <c r="O1157">
        <v>11.85</v>
      </c>
      <c r="P1157">
        <v>7.7</v>
      </c>
      <c r="Q1157">
        <v>6</v>
      </c>
      <c r="R1157">
        <v>2.08</v>
      </c>
      <c r="S1157">
        <v>3</v>
      </c>
      <c r="T1157" t="s">
        <v>22</v>
      </c>
    </row>
    <row r="1158" spans="1:20" x14ac:dyDescent="0.2">
      <c r="A1158" t="s">
        <v>74</v>
      </c>
      <c r="B1158">
        <v>115</v>
      </c>
      <c r="C1158" t="s">
        <v>21</v>
      </c>
      <c r="D1158" t="s">
        <v>22</v>
      </c>
      <c r="E1158" t="s">
        <v>22</v>
      </c>
      <c r="F1158">
        <v>0</v>
      </c>
      <c r="G1158">
        <v>245</v>
      </c>
      <c r="H1158">
        <v>97</v>
      </c>
      <c r="I1158">
        <v>41.65</v>
      </c>
      <c r="J1158">
        <v>250.7</v>
      </c>
      <c r="K1158">
        <v>75</v>
      </c>
      <c r="L1158">
        <v>21.31</v>
      </c>
      <c r="M1158">
        <v>270.2</v>
      </c>
      <c r="N1158">
        <v>124</v>
      </c>
      <c r="O1158">
        <v>12.16</v>
      </c>
      <c r="P1158">
        <v>13.7</v>
      </c>
      <c r="Q1158">
        <v>8</v>
      </c>
      <c r="R1158">
        <v>3.7</v>
      </c>
      <c r="S1158">
        <v>1</v>
      </c>
      <c r="T1158" t="s">
        <v>23</v>
      </c>
    </row>
    <row r="1159" spans="1:20" x14ac:dyDescent="0.2">
      <c r="A1159" t="s">
        <v>55</v>
      </c>
      <c r="B1159">
        <v>162</v>
      </c>
      <c r="C1159" t="s">
        <v>25</v>
      </c>
      <c r="D1159" t="s">
        <v>22</v>
      </c>
      <c r="E1159" t="s">
        <v>22</v>
      </c>
      <c r="F1159">
        <v>0</v>
      </c>
      <c r="G1159">
        <v>184.5</v>
      </c>
      <c r="H1159">
        <v>118</v>
      </c>
      <c r="I1159">
        <v>31.37</v>
      </c>
      <c r="J1159">
        <v>224</v>
      </c>
      <c r="K1159">
        <v>95</v>
      </c>
      <c r="L1159">
        <v>19.04</v>
      </c>
      <c r="M1159">
        <v>180.5</v>
      </c>
      <c r="N1159">
        <v>82</v>
      </c>
      <c r="O1159">
        <v>8.1199999999999992</v>
      </c>
      <c r="P1159">
        <v>11.6</v>
      </c>
      <c r="Q1159">
        <v>3</v>
      </c>
      <c r="R1159">
        <v>3.13</v>
      </c>
      <c r="S1159">
        <v>1</v>
      </c>
      <c r="T1159" t="s">
        <v>22</v>
      </c>
    </row>
    <row r="1160" spans="1:20" x14ac:dyDescent="0.2">
      <c r="A1160" t="s">
        <v>36</v>
      </c>
      <c r="B1160">
        <v>89</v>
      </c>
      <c r="C1160" t="s">
        <v>21</v>
      </c>
      <c r="D1160" t="s">
        <v>22</v>
      </c>
      <c r="E1160" t="s">
        <v>22</v>
      </c>
      <c r="F1160">
        <v>0</v>
      </c>
      <c r="G1160">
        <v>89.5</v>
      </c>
      <c r="H1160">
        <v>66</v>
      </c>
      <c r="I1160">
        <v>15.22</v>
      </c>
      <c r="J1160">
        <v>179.3</v>
      </c>
      <c r="K1160">
        <v>104</v>
      </c>
      <c r="L1160">
        <v>15.24</v>
      </c>
      <c r="M1160">
        <v>225.1</v>
      </c>
      <c r="N1160">
        <v>116</v>
      </c>
      <c r="O1160">
        <v>10.130000000000001</v>
      </c>
      <c r="P1160">
        <v>12.3</v>
      </c>
      <c r="Q1160">
        <v>1</v>
      </c>
      <c r="R1160">
        <v>3.32</v>
      </c>
      <c r="S1160">
        <v>3</v>
      </c>
      <c r="T1160" t="s">
        <v>22</v>
      </c>
    </row>
    <row r="1161" spans="1:20" x14ac:dyDescent="0.2">
      <c r="A1161" t="s">
        <v>38</v>
      </c>
      <c r="B1161">
        <v>94</v>
      </c>
      <c r="C1161" t="s">
        <v>21</v>
      </c>
      <c r="D1161" t="s">
        <v>23</v>
      </c>
      <c r="E1161" t="s">
        <v>22</v>
      </c>
      <c r="F1161">
        <v>0</v>
      </c>
      <c r="G1161">
        <v>235.6</v>
      </c>
      <c r="H1161">
        <v>131</v>
      </c>
      <c r="I1161">
        <v>40.049999999999997</v>
      </c>
      <c r="J1161">
        <v>194.8</v>
      </c>
      <c r="K1161">
        <v>107</v>
      </c>
      <c r="L1161">
        <v>16.559999999999999</v>
      </c>
      <c r="M1161">
        <v>170.6</v>
      </c>
      <c r="N1161">
        <v>93</v>
      </c>
      <c r="O1161">
        <v>7.68</v>
      </c>
      <c r="P1161">
        <v>8.6</v>
      </c>
      <c r="Q1161">
        <v>4</v>
      </c>
      <c r="R1161">
        <v>2.3199999999999998</v>
      </c>
      <c r="S1161">
        <v>1</v>
      </c>
      <c r="T1161" t="s">
        <v>22</v>
      </c>
    </row>
    <row r="1162" spans="1:20" x14ac:dyDescent="0.2">
      <c r="A1162" t="s">
        <v>64</v>
      </c>
      <c r="B1162">
        <v>129</v>
      </c>
      <c r="C1162" t="s">
        <v>25</v>
      </c>
      <c r="D1162" t="s">
        <v>22</v>
      </c>
      <c r="E1162" t="s">
        <v>22</v>
      </c>
      <c r="F1162">
        <v>0</v>
      </c>
      <c r="G1162">
        <v>186</v>
      </c>
      <c r="H1162">
        <v>127</v>
      </c>
      <c r="I1162">
        <v>31.62</v>
      </c>
      <c r="J1162">
        <v>262.3</v>
      </c>
      <c r="K1162">
        <v>96</v>
      </c>
      <c r="L1162">
        <v>22.3</v>
      </c>
      <c r="M1162">
        <v>98.9</v>
      </c>
      <c r="N1162">
        <v>63</v>
      </c>
      <c r="O1162">
        <v>4.45</v>
      </c>
      <c r="P1162">
        <v>11.5</v>
      </c>
      <c r="Q1162">
        <v>6</v>
      </c>
      <c r="R1162">
        <v>3.11</v>
      </c>
      <c r="S1162">
        <v>4</v>
      </c>
      <c r="T1162" t="s">
        <v>22</v>
      </c>
    </row>
    <row r="1163" spans="1:20" x14ac:dyDescent="0.2">
      <c r="A1163" t="s">
        <v>57</v>
      </c>
      <c r="B1163">
        <v>86</v>
      </c>
      <c r="C1163" t="s">
        <v>21</v>
      </c>
      <c r="D1163" t="s">
        <v>22</v>
      </c>
      <c r="E1163" t="s">
        <v>22</v>
      </c>
      <c r="F1163">
        <v>0</v>
      </c>
      <c r="G1163">
        <v>223.9</v>
      </c>
      <c r="H1163">
        <v>75</v>
      </c>
      <c r="I1163">
        <v>38.06</v>
      </c>
      <c r="J1163">
        <v>155.69999999999999</v>
      </c>
      <c r="K1163">
        <v>109</v>
      </c>
      <c r="L1163">
        <v>13.23</v>
      </c>
      <c r="M1163">
        <v>150.19999999999999</v>
      </c>
      <c r="N1163">
        <v>143</v>
      </c>
      <c r="O1163">
        <v>6.76</v>
      </c>
      <c r="P1163">
        <v>7.3</v>
      </c>
      <c r="Q1163">
        <v>9</v>
      </c>
      <c r="R1163">
        <v>1.97</v>
      </c>
      <c r="S1163">
        <v>1</v>
      </c>
      <c r="T1163" t="s">
        <v>22</v>
      </c>
    </row>
    <row r="1164" spans="1:20" x14ac:dyDescent="0.2">
      <c r="A1164" t="s">
        <v>73</v>
      </c>
      <c r="B1164">
        <v>96</v>
      </c>
      <c r="C1164" t="s">
        <v>28</v>
      </c>
      <c r="D1164" t="s">
        <v>22</v>
      </c>
      <c r="E1164" t="s">
        <v>22</v>
      </c>
      <c r="F1164">
        <v>0</v>
      </c>
      <c r="G1164">
        <v>179.5</v>
      </c>
      <c r="H1164">
        <v>125</v>
      </c>
      <c r="I1164">
        <v>30.52</v>
      </c>
      <c r="J1164">
        <v>162.30000000000001</v>
      </c>
      <c r="K1164">
        <v>139</v>
      </c>
      <c r="L1164">
        <v>13.8</v>
      </c>
      <c r="M1164">
        <v>264.5</v>
      </c>
      <c r="N1164">
        <v>133</v>
      </c>
      <c r="O1164">
        <v>11.9</v>
      </c>
      <c r="P1164">
        <v>6.6</v>
      </c>
      <c r="Q1164">
        <v>2</v>
      </c>
      <c r="R1164">
        <v>1.78</v>
      </c>
      <c r="S1164">
        <v>1</v>
      </c>
      <c r="T1164" t="s">
        <v>22</v>
      </c>
    </row>
    <row r="1165" spans="1:20" x14ac:dyDescent="0.2">
      <c r="A1165" t="s">
        <v>75</v>
      </c>
      <c r="B1165">
        <v>190</v>
      </c>
      <c r="C1165" t="s">
        <v>21</v>
      </c>
      <c r="D1165" t="s">
        <v>22</v>
      </c>
      <c r="E1165" t="s">
        <v>22</v>
      </c>
      <c r="F1165">
        <v>0</v>
      </c>
      <c r="G1165">
        <v>169.4</v>
      </c>
      <c r="H1165">
        <v>102</v>
      </c>
      <c r="I1165">
        <v>28.8</v>
      </c>
      <c r="J1165">
        <v>253.5</v>
      </c>
      <c r="K1165">
        <v>113</v>
      </c>
      <c r="L1165">
        <v>21.55</v>
      </c>
      <c r="M1165">
        <v>197.1</v>
      </c>
      <c r="N1165">
        <v>93</v>
      </c>
      <c r="O1165">
        <v>8.8699999999999992</v>
      </c>
      <c r="P1165">
        <v>8.9</v>
      </c>
      <c r="Q1165">
        <v>5</v>
      </c>
      <c r="R1165">
        <v>2.4</v>
      </c>
      <c r="S1165">
        <v>1</v>
      </c>
      <c r="T1165" t="s">
        <v>22</v>
      </c>
    </row>
    <row r="1166" spans="1:20" x14ac:dyDescent="0.2">
      <c r="A1166" t="s">
        <v>74</v>
      </c>
      <c r="B1166">
        <v>80</v>
      </c>
      <c r="C1166" t="s">
        <v>25</v>
      </c>
      <c r="D1166" t="s">
        <v>22</v>
      </c>
      <c r="E1166" t="s">
        <v>22</v>
      </c>
      <c r="F1166">
        <v>0</v>
      </c>
      <c r="G1166">
        <v>118.1</v>
      </c>
      <c r="H1166">
        <v>90</v>
      </c>
      <c r="I1166">
        <v>20.079999999999998</v>
      </c>
      <c r="J1166">
        <v>144.30000000000001</v>
      </c>
      <c r="K1166">
        <v>77</v>
      </c>
      <c r="L1166">
        <v>12.27</v>
      </c>
      <c r="M1166">
        <v>225.1</v>
      </c>
      <c r="N1166">
        <v>86</v>
      </c>
      <c r="O1166">
        <v>10.130000000000001</v>
      </c>
      <c r="P1166">
        <v>8.1999999999999993</v>
      </c>
      <c r="Q1166">
        <v>6</v>
      </c>
      <c r="R1166">
        <v>2.21</v>
      </c>
      <c r="S1166">
        <v>1</v>
      </c>
      <c r="T1166" t="s">
        <v>22</v>
      </c>
    </row>
    <row r="1167" spans="1:20" x14ac:dyDescent="0.2">
      <c r="A1167" t="s">
        <v>43</v>
      </c>
      <c r="B1167">
        <v>108</v>
      </c>
      <c r="C1167" t="s">
        <v>21</v>
      </c>
      <c r="D1167" t="s">
        <v>22</v>
      </c>
      <c r="E1167" t="s">
        <v>22</v>
      </c>
      <c r="F1167">
        <v>0</v>
      </c>
      <c r="G1167">
        <v>112</v>
      </c>
      <c r="H1167">
        <v>105</v>
      </c>
      <c r="I1167">
        <v>19.04</v>
      </c>
      <c r="J1167">
        <v>193.7</v>
      </c>
      <c r="K1167">
        <v>110</v>
      </c>
      <c r="L1167">
        <v>16.46</v>
      </c>
      <c r="M1167">
        <v>208.9</v>
      </c>
      <c r="N1167">
        <v>93</v>
      </c>
      <c r="O1167">
        <v>9.4</v>
      </c>
      <c r="P1167">
        <v>4.0999999999999996</v>
      </c>
      <c r="Q1167">
        <v>4</v>
      </c>
      <c r="R1167">
        <v>1.1100000000000001</v>
      </c>
      <c r="S1167">
        <v>4</v>
      </c>
      <c r="T1167" t="s">
        <v>23</v>
      </c>
    </row>
    <row r="1168" spans="1:20" x14ac:dyDescent="0.2">
      <c r="A1168" t="s">
        <v>53</v>
      </c>
      <c r="B1168">
        <v>97</v>
      </c>
      <c r="C1168" t="s">
        <v>25</v>
      </c>
      <c r="D1168" t="s">
        <v>22</v>
      </c>
      <c r="E1168" t="s">
        <v>23</v>
      </c>
      <c r="F1168">
        <v>32</v>
      </c>
      <c r="G1168">
        <v>168.4</v>
      </c>
      <c r="H1168">
        <v>129</v>
      </c>
      <c r="I1168">
        <v>28.63</v>
      </c>
      <c r="J1168">
        <v>225.9</v>
      </c>
      <c r="K1168">
        <v>97</v>
      </c>
      <c r="L1168">
        <v>19.2</v>
      </c>
      <c r="M1168">
        <v>191.8</v>
      </c>
      <c r="N1168">
        <v>95</v>
      </c>
      <c r="O1168">
        <v>8.6300000000000008</v>
      </c>
      <c r="P1168">
        <v>8.5</v>
      </c>
      <c r="Q1168">
        <v>7</v>
      </c>
      <c r="R1168">
        <v>2.2999999999999998</v>
      </c>
      <c r="S1168">
        <v>0</v>
      </c>
      <c r="T1168" t="s">
        <v>22</v>
      </c>
    </row>
    <row r="1169" spans="1:20" x14ac:dyDescent="0.2">
      <c r="A1169" t="s">
        <v>64</v>
      </c>
      <c r="B1169">
        <v>84</v>
      </c>
      <c r="C1169" t="s">
        <v>21</v>
      </c>
      <c r="D1169" t="s">
        <v>22</v>
      </c>
      <c r="E1169" t="s">
        <v>23</v>
      </c>
      <c r="F1169">
        <v>42</v>
      </c>
      <c r="G1169">
        <v>214.3</v>
      </c>
      <c r="H1169">
        <v>112</v>
      </c>
      <c r="I1169">
        <v>36.43</v>
      </c>
      <c r="J1169">
        <v>188.2</v>
      </c>
      <c r="K1169">
        <v>107</v>
      </c>
      <c r="L1169">
        <v>16</v>
      </c>
      <c r="M1169">
        <v>333.5</v>
      </c>
      <c r="N1169">
        <v>117</v>
      </c>
      <c r="O1169">
        <v>15.01</v>
      </c>
      <c r="P1169">
        <v>11.3</v>
      </c>
      <c r="Q1169">
        <v>10</v>
      </c>
      <c r="R1169">
        <v>3.05</v>
      </c>
      <c r="S1169">
        <v>0</v>
      </c>
      <c r="T1169" t="s">
        <v>22</v>
      </c>
    </row>
    <row r="1170" spans="1:20" x14ac:dyDescent="0.2">
      <c r="A1170" t="s">
        <v>20</v>
      </c>
      <c r="B1170">
        <v>65</v>
      </c>
      <c r="C1170" t="s">
        <v>21</v>
      </c>
      <c r="D1170" t="s">
        <v>22</v>
      </c>
      <c r="E1170" t="s">
        <v>22</v>
      </c>
      <c r="F1170">
        <v>0</v>
      </c>
      <c r="G1170">
        <v>245.7</v>
      </c>
      <c r="H1170">
        <v>139</v>
      </c>
      <c r="I1170">
        <v>41.77</v>
      </c>
      <c r="J1170">
        <v>241.9</v>
      </c>
      <c r="K1170">
        <v>113</v>
      </c>
      <c r="L1170">
        <v>20.56</v>
      </c>
      <c r="M1170">
        <v>285.3</v>
      </c>
      <c r="N1170">
        <v>117</v>
      </c>
      <c r="O1170">
        <v>12.84</v>
      </c>
      <c r="P1170">
        <v>4.2</v>
      </c>
      <c r="Q1170">
        <v>5</v>
      </c>
      <c r="R1170">
        <v>1.1299999999999999</v>
      </c>
      <c r="S1170">
        <v>4</v>
      </c>
      <c r="T1170" t="s">
        <v>23</v>
      </c>
    </row>
    <row r="1171" spans="1:20" x14ac:dyDescent="0.2">
      <c r="A1171" t="s">
        <v>72</v>
      </c>
      <c r="B1171">
        <v>58</v>
      </c>
      <c r="C1171" t="s">
        <v>21</v>
      </c>
      <c r="D1171" t="s">
        <v>23</v>
      </c>
      <c r="E1171" t="s">
        <v>23</v>
      </c>
      <c r="F1171">
        <v>43</v>
      </c>
      <c r="G1171">
        <v>142.80000000000001</v>
      </c>
      <c r="H1171">
        <v>96</v>
      </c>
      <c r="I1171">
        <v>24.28</v>
      </c>
      <c r="J1171">
        <v>272.3</v>
      </c>
      <c r="K1171">
        <v>100</v>
      </c>
      <c r="L1171">
        <v>23.15</v>
      </c>
      <c r="M1171">
        <v>193.4</v>
      </c>
      <c r="N1171">
        <v>105</v>
      </c>
      <c r="O1171">
        <v>8.6999999999999993</v>
      </c>
      <c r="P1171">
        <v>8.9</v>
      </c>
      <c r="Q1171">
        <v>4</v>
      </c>
      <c r="R1171">
        <v>2.4</v>
      </c>
      <c r="S1171">
        <v>1</v>
      </c>
      <c r="T1171" t="s">
        <v>22</v>
      </c>
    </row>
    <row r="1172" spans="1:20" x14ac:dyDescent="0.2">
      <c r="A1172" t="s">
        <v>29</v>
      </c>
      <c r="B1172">
        <v>36</v>
      </c>
      <c r="C1172" t="s">
        <v>21</v>
      </c>
      <c r="D1172" t="s">
        <v>22</v>
      </c>
      <c r="E1172" t="s">
        <v>22</v>
      </c>
      <c r="F1172">
        <v>0</v>
      </c>
      <c r="G1172">
        <v>202.4</v>
      </c>
      <c r="H1172">
        <v>115</v>
      </c>
      <c r="I1172">
        <v>34.409999999999997</v>
      </c>
      <c r="J1172">
        <v>230.7</v>
      </c>
      <c r="K1172">
        <v>115</v>
      </c>
      <c r="L1172">
        <v>19.61</v>
      </c>
      <c r="M1172">
        <v>202</v>
      </c>
      <c r="N1172">
        <v>127</v>
      </c>
      <c r="O1172">
        <v>9.09</v>
      </c>
      <c r="P1172">
        <v>10.199999999999999</v>
      </c>
      <c r="Q1172">
        <v>2</v>
      </c>
      <c r="R1172">
        <v>2.75</v>
      </c>
      <c r="S1172">
        <v>3</v>
      </c>
      <c r="T1172" t="s">
        <v>22</v>
      </c>
    </row>
    <row r="1173" spans="1:20" x14ac:dyDescent="0.2">
      <c r="A1173" t="s">
        <v>51</v>
      </c>
      <c r="B1173">
        <v>54</v>
      </c>
      <c r="C1173" t="s">
        <v>21</v>
      </c>
      <c r="D1173" t="s">
        <v>22</v>
      </c>
      <c r="E1173" t="s">
        <v>22</v>
      </c>
      <c r="F1173">
        <v>0</v>
      </c>
      <c r="G1173">
        <v>116.8</v>
      </c>
      <c r="H1173">
        <v>119</v>
      </c>
      <c r="I1173">
        <v>19.86</v>
      </c>
      <c r="J1173">
        <v>123.1</v>
      </c>
      <c r="K1173">
        <v>123</v>
      </c>
      <c r="L1173">
        <v>10.46</v>
      </c>
      <c r="M1173">
        <v>217.5</v>
      </c>
      <c r="N1173">
        <v>101</v>
      </c>
      <c r="O1173">
        <v>9.7899999999999991</v>
      </c>
      <c r="P1173">
        <v>12</v>
      </c>
      <c r="Q1173">
        <v>2</v>
      </c>
      <c r="R1173">
        <v>3.24</v>
      </c>
      <c r="S1173">
        <v>1</v>
      </c>
      <c r="T1173" t="s">
        <v>22</v>
      </c>
    </row>
    <row r="1174" spans="1:20" x14ac:dyDescent="0.2">
      <c r="A1174" t="s">
        <v>24</v>
      </c>
      <c r="B1174">
        <v>45</v>
      </c>
      <c r="C1174" t="s">
        <v>28</v>
      </c>
      <c r="D1174" t="s">
        <v>22</v>
      </c>
      <c r="E1174" t="s">
        <v>22</v>
      </c>
      <c r="F1174">
        <v>0</v>
      </c>
      <c r="G1174">
        <v>155.69999999999999</v>
      </c>
      <c r="H1174">
        <v>110</v>
      </c>
      <c r="I1174">
        <v>26.47</v>
      </c>
      <c r="J1174">
        <v>260.3</v>
      </c>
      <c r="K1174">
        <v>103</v>
      </c>
      <c r="L1174">
        <v>22.13</v>
      </c>
      <c r="M1174">
        <v>192.2</v>
      </c>
      <c r="N1174">
        <v>98</v>
      </c>
      <c r="O1174">
        <v>8.65</v>
      </c>
      <c r="P1174">
        <v>11</v>
      </c>
      <c r="Q1174">
        <v>1</v>
      </c>
      <c r="R1174">
        <v>2.97</v>
      </c>
      <c r="S1174">
        <v>1</v>
      </c>
      <c r="T1174" t="s">
        <v>22</v>
      </c>
    </row>
    <row r="1175" spans="1:20" x14ac:dyDescent="0.2">
      <c r="A1175" t="s">
        <v>64</v>
      </c>
      <c r="B1175">
        <v>72</v>
      </c>
      <c r="C1175" t="s">
        <v>21</v>
      </c>
      <c r="D1175" t="s">
        <v>22</v>
      </c>
      <c r="E1175" t="s">
        <v>23</v>
      </c>
      <c r="F1175">
        <v>21</v>
      </c>
      <c r="G1175">
        <v>138.1</v>
      </c>
      <c r="H1175">
        <v>113</v>
      </c>
      <c r="I1175">
        <v>23.48</v>
      </c>
      <c r="J1175">
        <v>260.10000000000002</v>
      </c>
      <c r="K1175">
        <v>83</v>
      </c>
      <c r="L1175">
        <v>22.11</v>
      </c>
      <c r="M1175">
        <v>135.4</v>
      </c>
      <c r="N1175">
        <v>118</v>
      </c>
      <c r="O1175">
        <v>6.09</v>
      </c>
      <c r="P1175">
        <v>8.1999999999999993</v>
      </c>
      <c r="Q1175">
        <v>2</v>
      </c>
      <c r="R1175">
        <v>2.21</v>
      </c>
      <c r="S1175">
        <v>2</v>
      </c>
      <c r="T1175" t="s">
        <v>22</v>
      </c>
    </row>
    <row r="1176" spans="1:20" x14ac:dyDescent="0.2">
      <c r="A1176" t="s">
        <v>74</v>
      </c>
      <c r="B1176">
        <v>141</v>
      </c>
      <c r="C1176" t="s">
        <v>25</v>
      </c>
      <c r="D1176" t="s">
        <v>22</v>
      </c>
      <c r="E1176" t="s">
        <v>22</v>
      </c>
      <c r="F1176">
        <v>0</v>
      </c>
      <c r="G1176">
        <v>51.9</v>
      </c>
      <c r="H1176">
        <v>108</v>
      </c>
      <c r="I1176">
        <v>8.82</v>
      </c>
      <c r="J1176">
        <v>162</v>
      </c>
      <c r="K1176">
        <v>83</v>
      </c>
      <c r="L1176">
        <v>13.77</v>
      </c>
      <c r="M1176">
        <v>223.5</v>
      </c>
      <c r="N1176">
        <v>115</v>
      </c>
      <c r="O1176">
        <v>10.06</v>
      </c>
      <c r="P1176">
        <v>10.1</v>
      </c>
      <c r="Q1176">
        <v>3</v>
      </c>
      <c r="R1176">
        <v>2.73</v>
      </c>
      <c r="S1176">
        <v>3</v>
      </c>
      <c r="T1176" t="s">
        <v>22</v>
      </c>
    </row>
    <row r="1177" spans="1:20" x14ac:dyDescent="0.2">
      <c r="A1177" t="s">
        <v>57</v>
      </c>
      <c r="B1177">
        <v>20</v>
      </c>
      <c r="C1177" t="s">
        <v>21</v>
      </c>
      <c r="D1177" t="s">
        <v>22</v>
      </c>
      <c r="E1177" t="s">
        <v>23</v>
      </c>
      <c r="F1177">
        <v>35</v>
      </c>
      <c r="G1177">
        <v>171.5</v>
      </c>
      <c r="H1177">
        <v>98</v>
      </c>
      <c r="I1177">
        <v>29.16</v>
      </c>
      <c r="J1177">
        <v>153.1</v>
      </c>
      <c r="K1177">
        <v>127</v>
      </c>
      <c r="L1177">
        <v>13.01</v>
      </c>
      <c r="M1177">
        <v>165.6</v>
      </c>
      <c r="N1177">
        <v>125</v>
      </c>
      <c r="O1177">
        <v>7.45</v>
      </c>
      <c r="P1177">
        <v>7.1</v>
      </c>
      <c r="Q1177">
        <v>3</v>
      </c>
      <c r="R1177">
        <v>1.92</v>
      </c>
      <c r="S1177">
        <v>0</v>
      </c>
      <c r="T1177" t="s">
        <v>22</v>
      </c>
    </row>
    <row r="1178" spans="1:20" x14ac:dyDescent="0.2">
      <c r="A1178" t="s">
        <v>20</v>
      </c>
      <c r="B1178">
        <v>94</v>
      </c>
      <c r="C1178" t="s">
        <v>28</v>
      </c>
      <c r="D1178" t="s">
        <v>22</v>
      </c>
      <c r="E1178" t="s">
        <v>22</v>
      </c>
      <c r="F1178">
        <v>0</v>
      </c>
      <c r="G1178">
        <v>194.1</v>
      </c>
      <c r="H1178">
        <v>62</v>
      </c>
      <c r="I1178">
        <v>33</v>
      </c>
      <c r="J1178">
        <v>227.2</v>
      </c>
      <c r="K1178">
        <v>54</v>
      </c>
      <c r="L1178">
        <v>19.309999999999999</v>
      </c>
      <c r="M1178">
        <v>190.4</v>
      </c>
      <c r="N1178">
        <v>115</v>
      </c>
      <c r="O1178">
        <v>8.57</v>
      </c>
      <c r="P1178">
        <v>15.3</v>
      </c>
      <c r="Q1178">
        <v>4</v>
      </c>
      <c r="R1178">
        <v>4.13</v>
      </c>
      <c r="S1178">
        <v>1</v>
      </c>
      <c r="T1178" t="s">
        <v>22</v>
      </c>
    </row>
    <row r="1179" spans="1:20" x14ac:dyDescent="0.2">
      <c r="A1179" t="s">
        <v>36</v>
      </c>
      <c r="B1179">
        <v>40</v>
      </c>
      <c r="C1179" t="s">
        <v>28</v>
      </c>
      <c r="D1179" t="s">
        <v>22</v>
      </c>
      <c r="E1179" t="s">
        <v>22</v>
      </c>
      <c r="F1179">
        <v>0</v>
      </c>
      <c r="G1179">
        <v>115.7</v>
      </c>
      <c r="H1179">
        <v>105</v>
      </c>
      <c r="I1179">
        <v>19.670000000000002</v>
      </c>
      <c r="J1179">
        <v>127.8</v>
      </c>
      <c r="K1179">
        <v>113</v>
      </c>
      <c r="L1179">
        <v>10.86</v>
      </c>
      <c r="M1179">
        <v>107.5</v>
      </c>
      <c r="N1179">
        <v>91</v>
      </c>
      <c r="O1179">
        <v>4.84</v>
      </c>
      <c r="P1179">
        <v>9.3000000000000007</v>
      </c>
      <c r="Q1179">
        <v>6</v>
      </c>
      <c r="R1179">
        <v>2.5099999999999998</v>
      </c>
      <c r="S1179">
        <v>1</v>
      </c>
      <c r="T1179" t="s">
        <v>22</v>
      </c>
    </row>
    <row r="1180" spans="1:20" x14ac:dyDescent="0.2">
      <c r="A1180" t="s">
        <v>26</v>
      </c>
      <c r="B1180">
        <v>101</v>
      </c>
      <c r="C1180" t="s">
        <v>21</v>
      </c>
      <c r="D1180" t="s">
        <v>22</v>
      </c>
      <c r="E1180" t="s">
        <v>22</v>
      </c>
      <c r="F1180">
        <v>0</v>
      </c>
      <c r="G1180">
        <v>269.7</v>
      </c>
      <c r="H1180">
        <v>85</v>
      </c>
      <c r="I1180">
        <v>45.85</v>
      </c>
      <c r="J1180">
        <v>207.6</v>
      </c>
      <c r="K1180">
        <v>86</v>
      </c>
      <c r="L1180">
        <v>17.649999999999999</v>
      </c>
      <c r="M1180">
        <v>214.2</v>
      </c>
      <c r="N1180">
        <v>107</v>
      </c>
      <c r="O1180">
        <v>9.64</v>
      </c>
      <c r="P1180">
        <v>4.5</v>
      </c>
      <c r="Q1180">
        <v>15</v>
      </c>
      <c r="R1180">
        <v>1.22</v>
      </c>
      <c r="S1180">
        <v>3</v>
      </c>
      <c r="T1180" t="s">
        <v>23</v>
      </c>
    </row>
    <row r="1181" spans="1:20" x14ac:dyDescent="0.2">
      <c r="A1181" t="s">
        <v>58</v>
      </c>
      <c r="B1181">
        <v>170</v>
      </c>
      <c r="C1181" t="s">
        <v>21</v>
      </c>
      <c r="D1181" t="s">
        <v>22</v>
      </c>
      <c r="E1181" t="s">
        <v>22</v>
      </c>
      <c r="F1181">
        <v>0</v>
      </c>
      <c r="G1181">
        <v>246.4</v>
      </c>
      <c r="H1181">
        <v>107</v>
      </c>
      <c r="I1181">
        <v>41.89</v>
      </c>
      <c r="J1181">
        <v>228.1</v>
      </c>
      <c r="K1181">
        <v>124</v>
      </c>
      <c r="L1181">
        <v>19.39</v>
      </c>
      <c r="M1181">
        <v>166.4</v>
      </c>
      <c r="N1181">
        <v>95</v>
      </c>
      <c r="O1181">
        <v>7.49</v>
      </c>
      <c r="P1181">
        <v>9.1</v>
      </c>
      <c r="Q1181">
        <v>8</v>
      </c>
      <c r="R1181">
        <v>2.46</v>
      </c>
      <c r="S1181">
        <v>0</v>
      </c>
      <c r="T1181" t="s">
        <v>22</v>
      </c>
    </row>
    <row r="1182" spans="1:20" x14ac:dyDescent="0.2">
      <c r="A1182" t="s">
        <v>45</v>
      </c>
      <c r="B1182">
        <v>105</v>
      </c>
      <c r="C1182" t="s">
        <v>28</v>
      </c>
      <c r="D1182" t="s">
        <v>22</v>
      </c>
      <c r="E1182" t="s">
        <v>22</v>
      </c>
      <c r="F1182">
        <v>0</v>
      </c>
      <c r="G1182">
        <v>227.4</v>
      </c>
      <c r="H1182">
        <v>121</v>
      </c>
      <c r="I1182">
        <v>38.659999999999997</v>
      </c>
      <c r="J1182">
        <v>268.5</v>
      </c>
      <c r="K1182">
        <v>89</v>
      </c>
      <c r="L1182">
        <v>22.82</v>
      </c>
      <c r="M1182">
        <v>143.30000000000001</v>
      </c>
      <c r="N1182">
        <v>82</v>
      </c>
      <c r="O1182">
        <v>6.45</v>
      </c>
      <c r="P1182">
        <v>13</v>
      </c>
      <c r="Q1182">
        <v>4</v>
      </c>
      <c r="R1182">
        <v>3.51</v>
      </c>
      <c r="S1182">
        <v>1</v>
      </c>
      <c r="T1182" t="s">
        <v>22</v>
      </c>
    </row>
    <row r="1183" spans="1:20" x14ac:dyDescent="0.2">
      <c r="A1183" t="s">
        <v>55</v>
      </c>
      <c r="B1183">
        <v>103</v>
      </c>
      <c r="C1183" t="s">
        <v>21</v>
      </c>
      <c r="D1183" t="s">
        <v>22</v>
      </c>
      <c r="E1183" t="s">
        <v>22</v>
      </c>
      <c r="F1183">
        <v>0</v>
      </c>
      <c r="G1183">
        <v>189.8</v>
      </c>
      <c r="H1183">
        <v>110</v>
      </c>
      <c r="I1183">
        <v>32.270000000000003</v>
      </c>
      <c r="J1183">
        <v>115.5</v>
      </c>
      <c r="K1183">
        <v>83</v>
      </c>
      <c r="L1183">
        <v>9.82</v>
      </c>
      <c r="M1183">
        <v>191.3</v>
      </c>
      <c r="N1183">
        <v>103</v>
      </c>
      <c r="O1183">
        <v>8.61</v>
      </c>
      <c r="P1183">
        <v>12.2</v>
      </c>
      <c r="Q1183">
        <v>4</v>
      </c>
      <c r="R1183">
        <v>3.29</v>
      </c>
      <c r="S1183">
        <v>0</v>
      </c>
      <c r="T1183" t="s">
        <v>22</v>
      </c>
    </row>
    <row r="1184" spans="1:20" x14ac:dyDescent="0.2">
      <c r="A1184" t="s">
        <v>49</v>
      </c>
      <c r="B1184">
        <v>140</v>
      </c>
      <c r="C1184" t="s">
        <v>21</v>
      </c>
      <c r="D1184" t="s">
        <v>23</v>
      </c>
      <c r="E1184" t="s">
        <v>23</v>
      </c>
      <c r="F1184">
        <v>27</v>
      </c>
      <c r="G1184">
        <v>188.9</v>
      </c>
      <c r="H1184">
        <v>124</v>
      </c>
      <c r="I1184">
        <v>32.11</v>
      </c>
      <c r="J1184">
        <v>160.9</v>
      </c>
      <c r="K1184">
        <v>102</v>
      </c>
      <c r="L1184">
        <v>13.68</v>
      </c>
      <c r="M1184">
        <v>197.7</v>
      </c>
      <c r="N1184">
        <v>100</v>
      </c>
      <c r="O1184">
        <v>8.9</v>
      </c>
      <c r="P1184">
        <v>11.5</v>
      </c>
      <c r="Q1184">
        <v>5</v>
      </c>
      <c r="R1184">
        <v>3.11</v>
      </c>
      <c r="S1184">
        <v>4</v>
      </c>
      <c r="T1184" t="s">
        <v>22</v>
      </c>
    </row>
    <row r="1185" spans="1:20" x14ac:dyDescent="0.2">
      <c r="A1185" t="s">
        <v>64</v>
      </c>
      <c r="B1185">
        <v>101</v>
      </c>
      <c r="C1185" t="s">
        <v>28</v>
      </c>
      <c r="D1185" t="s">
        <v>22</v>
      </c>
      <c r="E1185" t="s">
        <v>22</v>
      </c>
      <c r="F1185">
        <v>0</v>
      </c>
      <c r="G1185">
        <v>0</v>
      </c>
      <c r="H1185">
        <v>0</v>
      </c>
      <c r="I1185">
        <v>0</v>
      </c>
      <c r="J1185">
        <v>192.1</v>
      </c>
      <c r="K1185">
        <v>119</v>
      </c>
      <c r="L1185">
        <v>16.329999999999998</v>
      </c>
      <c r="M1185">
        <v>168.8</v>
      </c>
      <c r="N1185">
        <v>95</v>
      </c>
      <c r="O1185">
        <v>7.6</v>
      </c>
      <c r="P1185">
        <v>7.2</v>
      </c>
      <c r="Q1185">
        <v>4</v>
      </c>
      <c r="R1185">
        <v>1.94</v>
      </c>
      <c r="S1185">
        <v>1</v>
      </c>
      <c r="T1185" t="s">
        <v>22</v>
      </c>
    </row>
    <row r="1186" spans="1:20" x14ac:dyDescent="0.2">
      <c r="A1186" t="s">
        <v>39</v>
      </c>
      <c r="B1186">
        <v>98</v>
      </c>
      <c r="C1186" t="s">
        <v>25</v>
      </c>
      <c r="D1186" t="s">
        <v>22</v>
      </c>
      <c r="E1186" t="s">
        <v>23</v>
      </c>
      <c r="F1186">
        <v>19</v>
      </c>
      <c r="G1186">
        <v>110.5</v>
      </c>
      <c r="H1186">
        <v>87</v>
      </c>
      <c r="I1186">
        <v>18.79</v>
      </c>
      <c r="J1186">
        <v>227.8</v>
      </c>
      <c r="K1186">
        <v>97</v>
      </c>
      <c r="L1186">
        <v>19.36</v>
      </c>
      <c r="M1186">
        <v>243.6</v>
      </c>
      <c r="N1186">
        <v>84</v>
      </c>
      <c r="O1186">
        <v>10.96</v>
      </c>
      <c r="P1186">
        <v>11</v>
      </c>
      <c r="Q1186">
        <v>4</v>
      </c>
      <c r="R1186">
        <v>2.97</v>
      </c>
      <c r="S1186">
        <v>1</v>
      </c>
      <c r="T1186" t="s">
        <v>22</v>
      </c>
    </row>
    <row r="1187" spans="1:20" x14ac:dyDescent="0.2">
      <c r="A1187" t="s">
        <v>42</v>
      </c>
      <c r="B1187">
        <v>104</v>
      </c>
      <c r="C1187" t="s">
        <v>25</v>
      </c>
      <c r="D1187" t="s">
        <v>22</v>
      </c>
      <c r="E1187" t="s">
        <v>22</v>
      </c>
      <c r="F1187">
        <v>0</v>
      </c>
      <c r="G1187">
        <v>167.6</v>
      </c>
      <c r="H1187">
        <v>116</v>
      </c>
      <c r="I1187">
        <v>28.49</v>
      </c>
      <c r="J1187">
        <v>219.2</v>
      </c>
      <c r="K1187">
        <v>112</v>
      </c>
      <c r="L1187">
        <v>18.63</v>
      </c>
      <c r="M1187">
        <v>215.9</v>
      </c>
      <c r="N1187">
        <v>94</v>
      </c>
      <c r="O1187">
        <v>9.7200000000000006</v>
      </c>
      <c r="P1187">
        <v>11.7</v>
      </c>
      <c r="Q1187">
        <v>2</v>
      </c>
      <c r="R1187">
        <v>3.16</v>
      </c>
      <c r="S1187">
        <v>4</v>
      </c>
      <c r="T1187" t="s">
        <v>22</v>
      </c>
    </row>
    <row r="1188" spans="1:20" x14ac:dyDescent="0.2">
      <c r="A1188" t="s">
        <v>38</v>
      </c>
      <c r="B1188">
        <v>115</v>
      </c>
      <c r="C1188" t="s">
        <v>21</v>
      </c>
      <c r="D1188" t="s">
        <v>22</v>
      </c>
      <c r="E1188" t="s">
        <v>22</v>
      </c>
      <c r="F1188">
        <v>0</v>
      </c>
      <c r="G1188">
        <v>132</v>
      </c>
      <c r="H1188">
        <v>90</v>
      </c>
      <c r="I1188">
        <v>22.44</v>
      </c>
      <c r="J1188">
        <v>197.5</v>
      </c>
      <c r="K1188">
        <v>75</v>
      </c>
      <c r="L1188">
        <v>16.79</v>
      </c>
      <c r="M1188">
        <v>175.8</v>
      </c>
      <c r="N1188">
        <v>114</v>
      </c>
      <c r="O1188">
        <v>7.91</v>
      </c>
      <c r="P1188">
        <v>0</v>
      </c>
      <c r="Q1188">
        <v>0</v>
      </c>
      <c r="R1188">
        <v>0</v>
      </c>
      <c r="S1188">
        <v>3</v>
      </c>
      <c r="T1188" t="s">
        <v>22</v>
      </c>
    </row>
    <row r="1189" spans="1:20" x14ac:dyDescent="0.2">
      <c r="A1189" t="s">
        <v>69</v>
      </c>
      <c r="B1189">
        <v>70</v>
      </c>
      <c r="C1189" t="s">
        <v>21</v>
      </c>
      <c r="D1189" t="s">
        <v>22</v>
      </c>
      <c r="E1189" t="s">
        <v>22</v>
      </c>
      <c r="F1189">
        <v>0</v>
      </c>
      <c r="G1189">
        <v>213.4</v>
      </c>
      <c r="H1189">
        <v>86</v>
      </c>
      <c r="I1189">
        <v>36.28</v>
      </c>
      <c r="J1189">
        <v>204.7</v>
      </c>
      <c r="K1189">
        <v>77</v>
      </c>
      <c r="L1189">
        <v>17.399999999999999</v>
      </c>
      <c r="M1189">
        <v>256.60000000000002</v>
      </c>
      <c r="N1189">
        <v>101</v>
      </c>
      <c r="O1189">
        <v>11.55</v>
      </c>
      <c r="P1189">
        <v>5.7</v>
      </c>
      <c r="Q1189">
        <v>4</v>
      </c>
      <c r="R1189">
        <v>1.54</v>
      </c>
      <c r="S1189">
        <v>1</v>
      </c>
      <c r="T1189" t="s">
        <v>22</v>
      </c>
    </row>
    <row r="1190" spans="1:20" x14ac:dyDescent="0.2">
      <c r="A1190" t="s">
        <v>65</v>
      </c>
      <c r="B1190">
        <v>126</v>
      </c>
      <c r="C1190" t="s">
        <v>28</v>
      </c>
      <c r="D1190" t="s">
        <v>22</v>
      </c>
      <c r="E1190" t="s">
        <v>22</v>
      </c>
      <c r="F1190">
        <v>0</v>
      </c>
      <c r="G1190">
        <v>175.4</v>
      </c>
      <c r="H1190">
        <v>120</v>
      </c>
      <c r="I1190">
        <v>29.82</v>
      </c>
      <c r="J1190">
        <v>98.3</v>
      </c>
      <c r="K1190">
        <v>71</v>
      </c>
      <c r="L1190">
        <v>8.36</v>
      </c>
      <c r="M1190">
        <v>201.9</v>
      </c>
      <c r="N1190">
        <v>93</v>
      </c>
      <c r="O1190">
        <v>9.09</v>
      </c>
      <c r="P1190">
        <v>10.6</v>
      </c>
      <c r="Q1190">
        <v>1</v>
      </c>
      <c r="R1190">
        <v>2.86</v>
      </c>
      <c r="S1190">
        <v>0</v>
      </c>
      <c r="T1190" t="s">
        <v>22</v>
      </c>
    </row>
    <row r="1191" spans="1:20" x14ac:dyDescent="0.2">
      <c r="A1191" t="s">
        <v>62</v>
      </c>
      <c r="B1191">
        <v>87</v>
      </c>
      <c r="C1191" t="s">
        <v>28</v>
      </c>
      <c r="D1191" t="s">
        <v>22</v>
      </c>
      <c r="E1191" t="s">
        <v>23</v>
      </c>
      <c r="F1191">
        <v>39</v>
      </c>
      <c r="G1191">
        <v>82.6</v>
      </c>
      <c r="H1191">
        <v>113</v>
      </c>
      <c r="I1191">
        <v>14.04</v>
      </c>
      <c r="J1191">
        <v>224.4</v>
      </c>
      <c r="K1191">
        <v>63</v>
      </c>
      <c r="L1191">
        <v>19.07</v>
      </c>
      <c r="M1191">
        <v>163.6</v>
      </c>
      <c r="N1191">
        <v>88</v>
      </c>
      <c r="O1191">
        <v>7.36</v>
      </c>
      <c r="P1191">
        <v>9.5</v>
      </c>
      <c r="Q1191">
        <v>1</v>
      </c>
      <c r="R1191">
        <v>2.57</v>
      </c>
      <c r="S1191">
        <v>3</v>
      </c>
      <c r="T1191" t="s">
        <v>22</v>
      </c>
    </row>
    <row r="1192" spans="1:20" x14ac:dyDescent="0.2">
      <c r="A1192" t="s">
        <v>35</v>
      </c>
      <c r="B1192">
        <v>125</v>
      </c>
      <c r="C1192" t="s">
        <v>28</v>
      </c>
      <c r="D1192" t="s">
        <v>22</v>
      </c>
      <c r="E1192" t="s">
        <v>22</v>
      </c>
      <c r="F1192">
        <v>0</v>
      </c>
      <c r="G1192">
        <v>143.19999999999999</v>
      </c>
      <c r="H1192">
        <v>80</v>
      </c>
      <c r="I1192">
        <v>24.34</v>
      </c>
      <c r="J1192">
        <v>88.1</v>
      </c>
      <c r="K1192">
        <v>94</v>
      </c>
      <c r="L1192">
        <v>7.49</v>
      </c>
      <c r="M1192">
        <v>233.2</v>
      </c>
      <c r="N1192">
        <v>135</v>
      </c>
      <c r="O1192">
        <v>10.49</v>
      </c>
      <c r="P1192">
        <v>8.8000000000000007</v>
      </c>
      <c r="Q1192">
        <v>7</v>
      </c>
      <c r="R1192">
        <v>2.38</v>
      </c>
      <c r="S1192">
        <v>4</v>
      </c>
      <c r="T1192" t="s">
        <v>23</v>
      </c>
    </row>
    <row r="1193" spans="1:20" x14ac:dyDescent="0.2">
      <c r="A1193" t="s">
        <v>29</v>
      </c>
      <c r="B1193">
        <v>86</v>
      </c>
      <c r="C1193" t="s">
        <v>21</v>
      </c>
      <c r="D1193" t="s">
        <v>22</v>
      </c>
      <c r="E1193" t="s">
        <v>22</v>
      </c>
      <c r="F1193">
        <v>0</v>
      </c>
      <c r="G1193">
        <v>125.5</v>
      </c>
      <c r="H1193">
        <v>139</v>
      </c>
      <c r="I1193">
        <v>21.34</v>
      </c>
      <c r="J1193">
        <v>269.8</v>
      </c>
      <c r="K1193">
        <v>93</v>
      </c>
      <c r="L1193">
        <v>22.93</v>
      </c>
      <c r="M1193">
        <v>235.8</v>
      </c>
      <c r="N1193">
        <v>110</v>
      </c>
      <c r="O1193">
        <v>10.61</v>
      </c>
      <c r="P1193">
        <v>8.9</v>
      </c>
      <c r="Q1193">
        <v>8</v>
      </c>
      <c r="R1193">
        <v>2.4</v>
      </c>
      <c r="S1193">
        <v>1</v>
      </c>
      <c r="T1193" t="s">
        <v>22</v>
      </c>
    </row>
    <row r="1194" spans="1:20" x14ac:dyDescent="0.2">
      <c r="A1194" t="s">
        <v>67</v>
      </c>
      <c r="B1194">
        <v>73</v>
      </c>
      <c r="C1194" t="s">
        <v>21</v>
      </c>
      <c r="D1194" t="s">
        <v>22</v>
      </c>
      <c r="E1194" t="s">
        <v>23</v>
      </c>
      <c r="F1194">
        <v>31</v>
      </c>
      <c r="G1194">
        <v>82.3</v>
      </c>
      <c r="H1194">
        <v>105</v>
      </c>
      <c r="I1194">
        <v>13.99</v>
      </c>
      <c r="J1194">
        <v>256.10000000000002</v>
      </c>
      <c r="K1194">
        <v>91</v>
      </c>
      <c r="L1194">
        <v>21.77</v>
      </c>
      <c r="M1194">
        <v>229.6</v>
      </c>
      <c r="N1194">
        <v>98</v>
      </c>
      <c r="O1194">
        <v>10.33</v>
      </c>
      <c r="P1194">
        <v>11.8</v>
      </c>
      <c r="Q1194">
        <v>2</v>
      </c>
      <c r="R1194">
        <v>3.19</v>
      </c>
      <c r="S1194">
        <v>6</v>
      </c>
      <c r="T1194" t="s">
        <v>23</v>
      </c>
    </row>
    <row r="1195" spans="1:20" x14ac:dyDescent="0.2">
      <c r="A1195" t="s">
        <v>61</v>
      </c>
      <c r="B1195">
        <v>232</v>
      </c>
      <c r="C1195" t="s">
        <v>25</v>
      </c>
      <c r="D1195" t="s">
        <v>22</v>
      </c>
      <c r="E1195" t="s">
        <v>22</v>
      </c>
      <c r="F1195">
        <v>0</v>
      </c>
      <c r="G1195">
        <v>165.6</v>
      </c>
      <c r="H1195">
        <v>104</v>
      </c>
      <c r="I1195">
        <v>28.15</v>
      </c>
      <c r="J1195">
        <v>195.9</v>
      </c>
      <c r="K1195">
        <v>115</v>
      </c>
      <c r="L1195">
        <v>16.649999999999999</v>
      </c>
      <c r="M1195">
        <v>118.3</v>
      </c>
      <c r="N1195">
        <v>77</v>
      </c>
      <c r="O1195">
        <v>5.32</v>
      </c>
      <c r="P1195">
        <v>11.8</v>
      </c>
      <c r="Q1195">
        <v>3</v>
      </c>
      <c r="R1195">
        <v>3.19</v>
      </c>
      <c r="S1195">
        <v>1</v>
      </c>
      <c r="T1195" t="s">
        <v>22</v>
      </c>
    </row>
    <row r="1196" spans="1:20" x14ac:dyDescent="0.2">
      <c r="A1196" t="s">
        <v>46</v>
      </c>
      <c r="B1196">
        <v>133</v>
      </c>
      <c r="C1196" t="s">
        <v>25</v>
      </c>
      <c r="D1196" t="s">
        <v>22</v>
      </c>
      <c r="E1196" t="s">
        <v>22</v>
      </c>
      <c r="F1196">
        <v>0</v>
      </c>
      <c r="G1196">
        <v>162.1</v>
      </c>
      <c r="H1196">
        <v>91</v>
      </c>
      <c r="I1196">
        <v>27.56</v>
      </c>
      <c r="J1196">
        <v>212.1</v>
      </c>
      <c r="K1196">
        <v>94</v>
      </c>
      <c r="L1196">
        <v>18.03</v>
      </c>
      <c r="M1196">
        <v>260.39999999999998</v>
      </c>
      <c r="N1196">
        <v>78</v>
      </c>
      <c r="O1196">
        <v>11.72</v>
      </c>
      <c r="P1196">
        <v>12.2</v>
      </c>
      <c r="Q1196">
        <v>5</v>
      </c>
      <c r="R1196">
        <v>3.29</v>
      </c>
      <c r="S1196">
        <v>1</v>
      </c>
      <c r="T1196" t="s">
        <v>22</v>
      </c>
    </row>
    <row r="1197" spans="1:20" x14ac:dyDescent="0.2">
      <c r="A1197" t="s">
        <v>58</v>
      </c>
      <c r="B1197">
        <v>103</v>
      </c>
      <c r="C1197" t="s">
        <v>28</v>
      </c>
      <c r="D1197" t="s">
        <v>22</v>
      </c>
      <c r="E1197" t="s">
        <v>22</v>
      </c>
      <c r="F1197">
        <v>0</v>
      </c>
      <c r="G1197">
        <v>166.6</v>
      </c>
      <c r="H1197">
        <v>84</v>
      </c>
      <c r="I1197">
        <v>28.32</v>
      </c>
      <c r="J1197">
        <v>192.4</v>
      </c>
      <c r="K1197">
        <v>91</v>
      </c>
      <c r="L1197">
        <v>16.350000000000001</v>
      </c>
      <c r="M1197">
        <v>167.9</v>
      </c>
      <c r="N1197">
        <v>115</v>
      </c>
      <c r="O1197">
        <v>7.56</v>
      </c>
      <c r="P1197">
        <v>7.7</v>
      </c>
      <c r="Q1197">
        <v>6</v>
      </c>
      <c r="R1197">
        <v>2.08</v>
      </c>
      <c r="S1197">
        <v>1</v>
      </c>
      <c r="T1197" t="s">
        <v>22</v>
      </c>
    </row>
    <row r="1198" spans="1:20" x14ac:dyDescent="0.2">
      <c r="A1198" t="s">
        <v>35</v>
      </c>
      <c r="B1198">
        <v>131</v>
      </c>
      <c r="C1198" t="s">
        <v>21</v>
      </c>
      <c r="D1198" t="s">
        <v>22</v>
      </c>
      <c r="E1198" t="s">
        <v>23</v>
      </c>
      <c r="F1198">
        <v>24</v>
      </c>
      <c r="G1198">
        <v>135.9</v>
      </c>
      <c r="H1198">
        <v>60</v>
      </c>
      <c r="I1198">
        <v>23.1</v>
      </c>
      <c r="J1198">
        <v>233.2</v>
      </c>
      <c r="K1198">
        <v>78</v>
      </c>
      <c r="L1198">
        <v>19.82</v>
      </c>
      <c r="M1198">
        <v>210.6</v>
      </c>
      <c r="N1198">
        <v>121</v>
      </c>
      <c r="O1198">
        <v>9.48</v>
      </c>
      <c r="P1198">
        <v>9.4</v>
      </c>
      <c r="Q1198">
        <v>4</v>
      </c>
      <c r="R1198">
        <v>2.54</v>
      </c>
      <c r="S1198">
        <v>1</v>
      </c>
      <c r="T1198" t="s">
        <v>22</v>
      </c>
    </row>
    <row r="1199" spans="1:20" x14ac:dyDescent="0.2">
      <c r="A1199" t="s">
        <v>57</v>
      </c>
      <c r="B1199">
        <v>95</v>
      </c>
      <c r="C1199" t="s">
        <v>25</v>
      </c>
      <c r="D1199" t="s">
        <v>22</v>
      </c>
      <c r="E1199" t="s">
        <v>23</v>
      </c>
      <c r="F1199">
        <v>20</v>
      </c>
      <c r="G1199">
        <v>165.7</v>
      </c>
      <c r="H1199">
        <v>78</v>
      </c>
      <c r="I1199">
        <v>28.17</v>
      </c>
      <c r="J1199">
        <v>215.6</v>
      </c>
      <c r="K1199">
        <v>94</v>
      </c>
      <c r="L1199">
        <v>18.329999999999998</v>
      </c>
      <c r="M1199">
        <v>243.3</v>
      </c>
      <c r="N1199">
        <v>91</v>
      </c>
      <c r="O1199">
        <v>10.95</v>
      </c>
      <c r="P1199">
        <v>9.8000000000000007</v>
      </c>
      <c r="Q1199">
        <v>6</v>
      </c>
      <c r="R1199">
        <v>2.65</v>
      </c>
      <c r="S1199">
        <v>0</v>
      </c>
      <c r="T1199" t="s">
        <v>22</v>
      </c>
    </row>
    <row r="1200" spans="1:20" x14ac:dyDescent="0.2">
      <c r="A1200" t="s">
        <v>38</v>
      </c>
      <c r="B1200">
        <v>182</v>
      </c>
      <c r="C1200" t="s">
        <v>21</v>
      </c>
      <c r="D1200" t="s">
        <v>22</v>
      </c>
      <c r="E1200" t="s">
        <v>22</v>
      </c>
      <c r="F1200">
        <v>0</v>
      </c>
      <c r="G1200">
        <v>176.1</v>
      </c>
      <c r="H1200">
        <v>90</v>
      </c>
      <c r="I1200">
        <v>29.94</v>
      </c>
      <c r="J1200">
        <v>174.9</v>
      </c>
      <c r="K1200">
        <v>106</v>
      </c>
      <c r="L1200">
        <v>14.87</v>
      </c>
      <c r="M1200">
        <v>234.7</v>
      </c>
      <c r="N1200">
        <v>134</v>
      </c>
      <c r="O1200">
        <v>10.56</v>
      </c>
      <c r="P1200">
        <v>9.6999999999999993</v>
      </c>
      <c r="Q1200">
        <v>4</v>
      </c>
      <c r="R1200">
        <v>2.62</v>
      </c>
      <c r="S1200">
        <v>1</v>
      </c>
      <c r="T1200" t="s">
        <v>22</v>
      </c>
    </row>
    <row r="1201" spans="1:20" x14ac:dyDescent="0.2">
      <c r="A1201" t="s">
        <v>30</v>
      </c>
      <c r="B1201">
        <v>99</v>
      </c>
      <c r="C1201" t="s">
        <v>28</v>
      </c>
      <c r="D1201" t="s">
        <v>22</v>
      </c>
      <c r="E1201" t="s">
        <v>22</v>
      </c>
      <c r="F1201">
        <v>0</v>
      </c>
      <c r="G1201">
        <v>142.30000000000001</v>
      </c>
      <c r="H1201">
        <v>89</v>
      </c>
      <c r="I1201">
        <v>24.19</v>
      </c>
      <c r="J1201">
        <v>204.5</v>
      </c>
      <c r="K1201">
        <v>95</v>
      </c>
      <c r="L1201">
        <v>17.38</v>
      </c>
      <c r="M1201">
        <v>203.1</v>
      </c>
      <c r="N1201">
        <v>114</v>
      </c>
      <c r="O1201">
        <v>9.14</v>
      </c>
      <c r="P1201">
        <v>9.1</v>
      </c>
      <c r="Q1201">
        <v>1</v>
      </c>
      <c r="R1201">
        <v>2.46</v>
      </c>
      <c r="S1201">
        <v>0</v>
      </c>
      <c r="T1201" t="s">
        <v>22</v>
      </c>
    </row>
    <row r="1202" spans="1:20" x14ac:dyDescent="0.2">
      <c r="A1202" t="s">
        <v>47</v>
      </c>
      <c r="B1202">
        <v>141</v>
      </c>
      <c r="C1202" t="s">
        <v>25</v>
      </c>
      <c r="D1202" t="s">
        <v>22</v>
      </c>
      <c r="E1202" t="s">
        <v>22</v>
      </c>
      <c r="F1202">
        <v>0</v>
      </c>
      <c r="G1202">
        <v>83.2</v>
      </c>
      <c r="H1202">
        <v>74</v>
      </c>
      <c r="I1202">
        <v>14.14</v>
      </c>
      <c r="J1202">
        <v>190.6</v>
      </c>
      <c r="K1202">
        <v>104</v>
      </c>
      <c r="L1202">
        <v>16.2</v>
      </c>
      <c r="M1202">
        <v>150.5</v>
      </c>
      <c r="N1202">
        <v>79</v>
      </c>
      <c r="O1202">
        <v>6.77</v>
      </c>
      <c r="P1202">
        <v>10.7</v>
      </c>
      <c r="Q1202">
        <v>7</v>
      </c>
      <c r="R1202">
        <v>2.89</v>
      </c>
      <c r="S1202">
        <v>1</v>
      </c>
      <c r="T1202" t="s">
        <v>22</v>
      </c>
    </row>
    <row r="1203" spans="1:20" x14ac:dyDescent="0.2">
      <c r="A1203" t="s">
        <v>20</v>
      </c>
      <c r="B1203">
        <v>29</v>
      </c>
      <c r="C1203" t="s">
        <v>21</v>
      </c>
      <c r="D1203" t="s">
        <v>23</v>
      </c>
      <c r="E1203" t="s">
        <v>23</v>
      </c>
      <c r="F1203">
        <v>37</v>
      </c>
      <c r="G1203">
        <v>235</v>
      </c>
      <c r="H1203">
        <v>101</v>
      </c>
      <c r="I1203">
        <v>39.950000000000003</v>
      </c>
      <c r="J1203">
        <v>183.3</v>
      </c>
      <c r="K1203">
        <v>79</v>
      </c>
      <c r="L1203">
        <v>15.58</v>
      </c>
      <c r="M1203">
        <v>139.80000000000001</v>
      </c>
      <c r="N1203">
        <v>106</v>
      </c>
      <c r="O1203">
        <v>6.29</v>
      </c>
      <c r="P1203">
        <v>5.7</v>
      </c>
      <c r="Q1203">
        <v>7</v>
      </c>
      <c r="R1203">
        <v>1.54</v>
      </c>
      <c r="S1203">
        <v>2</v>
      </c>
      <c r="T1203" t="s">
        <v>22</v>
      </c>
    </row>
    <row r="1204" spans="1:20" x14ac:dyDescent="0.2">
      <c r="A1204" t="s">
        <v>61</v>
      </c>
      <c r="B1204">
        <v>65</v>
      </c>
      <c r="C1204" t="s">
        <v>21</v>
      </c>
      <c r="D1204" t="s">
        <v>22</v>
      </c>
      <c r="E1204" t="s">
        <v>22</v>
      </c>
      <c r="F1204">
        <v>0</v>
      </c>
      <c r="G1204">
        <v>105.7</v>
      </c>
      <c r="H1204">
        <v>95</v>
      </c>
      <c r="I1204">
        <v>17.97</v>
      </c>
      <c r="J1204">
        <v>141.80000000000001</v>
      </c>
      <c r="K1204">
        <v>100</v>
      </c>
      <c r="L1204">
        <v>12.05</v>
      </c>
      <c r="M1204">
        <v>180.5</v>
      </c>
      <c r="N1204">
        <v>105</v>
      </c>
      <c r="O1204">
        <v>8.1199999999999992</v>
      </c>
      <c r="P1204">
        <v>6.6</v>
      </c>
      <c r="Q1204">
        <v>12</v>
      </c>
      <c r="R1204">
        <v>1.78</v>
      </c>
      <c r="S1204">
        <v>2</v>
      </c>
      <c r="T1204" t="s">
        <v>22</v>
      </c>
    </row>
    <row r="1205" spans="1:20" x14ac:dyDescent="0.2">
      <c r="A1205" t="s">
        <v>53</v>
      </c>
      <c r="B1205">
        <v>81</v>
      </c>
      <c r="C1205" t="s">
        <v>21</v>
      </c>
      <c r="D1205" t="s">
        <v>23</v>
      </c>
      <c r="E1205" t="s">
        <v>22</v>
      </c>
      <c r="F1205">
        <v>0</v>
      </c>
      <c r="G1205">
        <v>149.4</v>
      </c>
      <c r="H1205">
        <v>68</v>
      </c>
      <c r="I1205">
        <v>25.4</v>
      </c>
      <c r="J1205">
        <v>171.9</v>
      </c>
      <c r="K1205">
        <v>98</v>
      </c>
      <c r="L1205">
        <v>14.61</v>
      </c>
      <c r="M1205">
        <v>214.5</v>
      </c>
      <c r="N1205">
        <v>97</v>
      </c>
      <c r="O1205">
        <v>9.65</v>
      </c>
      <c r="P1205">
        <v>17.899999999999999</v>
      </c>
      <c r="Q1205">
        <v>3</v>
      </c>
      <c r="R1205">
        <v>4.83</v>
      </c>
      <c r="S1205">
        <v>3</v>
      </c>
      <c r="T1205" t="s">
        <v>23</v>
      </c>
    </row>
    <row r="1206" spans="1:20" x14ac:dyDescent="0.2">
      <c r="A1206" t="s">
        <v>60</v>
      </c>
      <c r="B1206">
        <v>37</v>
      </c>
      <c r="C1206" t="s">
        <v>21</v>
      </c>
      <c r="D1206" t="s">
        <v>22</v>
      </c>
      <c r="E1206" t="s">
        <v>23</v>
      </c>
      <c r="F1206">
        <v>20</v>
      </c>
      <c r="G1206">
        <v>264.7</v>
      </c>
      <c r="H1206">
        <v>81</v>
      </c>
      <c r="I1206">
        <v>45</v>
      </c>
      <c r="J1206">
        <v>216.5</v>
      </c>
      <c r="K1206">
        <v>110</v>
      </c>
      <c r="L1206">
        <v>18.399999999999999</v>
      </c>
      <c r="M1206">
        <v>210.7</v>
      </c>
      <c r="N1206">
        <v>102</v>
      </c>
      <c r="O1206">
        <v>9.48</v>
      </c>
      <c r="P1206">
        <v>10.4</v>
      </c>
      <c r="Q1206">
        <v>7</v>
      </c>
      <c r="R1206">
        <v>2.81</v>
      </c>
      <c r="S1206">
        <v>0</v>
      </c>
      <c r="T1206" t="s">
        <v>22</v>
      </c>
    </row>
    <row r="1207" spans="1:20" x14ac:dyDescent="0.2">
      <c r="A1207" t="s">
        <v>44</v>
      </c>
      <c r="B1207">
        <v>107</v>
      </c>
      <c r="C1207" t="s">
        <v>28</v>
      </c>
      <c r="D1207" t="s">
        <v>22</v>
      </c>
      <c r="E1207" t="s">
        <v>23</v>
      </c>
      <c r="F1207">
        <v>31</v>
      </c>
      <c r="G1207">
        <v>160.30000000000001</v>
      </c>
      <c r="H1207">
        <v>45</v>
      </c>
      <c r="I1207">
        <v>27.25</v>
      </c>
      <c r="J1207">
        <v>221.5</v>
      </c>
      <c r="K1207">
        <v>70</v>
      </c>
      <c r="L1207">
        <v>18.829999999999998</v>
      </c>
      <c r="M1207">
        <v>261.60000000000002</v>
      </c>
      <c r="N1207">
        <v>109</v>
      </c>
      <c r="O1207">
        <v>11.77</v>
      </c>
      <c r="P1207">
        <v>5.6</v>
      </c>
      <c r="Q1207">
        <v>1</v>
      </c>
      <c r="R1207">
        <v>1.51</v>
      </c>
      <c r="S1207">
        <v>1</v>
      </c>
      <c r="T1207" t="s">
        <v>22</v>
      </c>
    </row>
    <row r="1208" spans="1:20" x14ac:dyDescent="0.2">
      <c r="A1208" t="s">
        <v>44</v>
      </c>
      <c r="B1208">
        <v>127</v>
      </c>
      <c r="C1208" t="s">
        <v>21</v>
      </c>
      <c r="D1208" t="s">
        <v>23</v>
      </c>
      <c r="E1208" t="s">
        <v>23</v>
      </c>
      <c r="F1208">
        <v>28</v>
      </c>
      <c r="G1208">
        <v>95.9</v>
      </c>
      <c r="H1208">
        <v>117</v>
      </c>
      <c r="I1208">
        <v>16.3</v>
      </c>
      <c r="J1208">
        <v>159.5</v>
      </c>
      <c r="K1208">
        <v>131</v>
      </c>
      <c r="L1208">
        <v>13.56</v>
      </c>
      <c r="M1208">
        <v>152.80000000000001</v>
      </c>
      <c r="N1208">
        <v>132</v>
      </c>
      <c r="O1208">
        <v>6.88</v>
      </c>
      <c r="P1208">
        <v>10.4</v>
      </c>
      <c r="Q1208">
        <v>3</v>
      </c>
      <c r="R1208">
        <v>2.81</v>
      </c>
      <c r="S1208">
        <v>1</v>
      </c>
      <c r="T1208" t="s">
        <v>22</v>
      </c>
    </row>
    <row r="1209" spans="1:20" x14ac:dyDescent="0.2">
      <c r="A1209" t="s">
        <v>59</v>
      </c>
      <c r="B1209">
        <v>78</v>
      </c>
      <c r="C1209" t="s">
        <v>25</v>
      </c>
      <c r="D1209" t="s">
        <v>22</v>
      </c>
      <c r="E1209" t="s">
        <v>22</v>
      </c>
      <c r="F1209">
        <v>0</v>
      </c>
      <c r="G1209">
        <v>140.69999999999999</v>
      </c>
      <c r="H1209">
        <v>77</v>
      </c>
      <c r="I1209">
        <v>23.92</v>
      </c>
      <c r="J1209">
        <v>195.2</v>
      </c>
      <c r="K1209">
        <v>114</v>
      </c>
      <c r="L1209">
        <v>16.59</v>
      </c>
      <c r="M1209">
        <v>252.9</v>
      </c>
      <c r="N1209">
        <v>107</v>
      </c>
      <c r="O1209">
        <v>11.38</v>
      </c>
      <c r="P1209">
        <v>11.7</v>
      </c>
      <c r="Q1209">
        <v>5</v>
      </c>
      <c r="R1209">
        <v>3.16</v>
      </c>
      <c r="S1209">
        <v>0</v>
      </c>
      <c r="T1209" t="s">
        <v>22</v>
      </c>
    </row>
    <row r="1210" spans="1:20" x14ac:dyDescent="0.2">
      <c r="A1210" t="s">
        <v>61</v>
      </c>
      <c r="B1210">
        <v>55</v>
      </c>
      <c r="C1210" t="s">
        <v>28</v>
      </c>
      <c r="D1210" t="s">
        <v>22</v>
      </c>
      <c r="E1210" t="s">
        <v>22</v>
      </c>
      <c r="F1210">
        <v>0</v>
      </c>
      <c r="G1210">
        <v>119.7</v>
      </c>
      <c r="H1210">
        <v>148</v>
      </c>
      <c r="I1210">
        <v>20.350000000000001</v>
      </c>
      <c r="J1210">
        <v>231.8</v>
      </c>
      <c r="K1210">
        <v>96</v>
      </c>
      <c r="L1210">
        <v>19.7</v>
      </c>
      <c r="M1210">
        <v>222.3</v>
      </c>
      <c r="N1210">
        <v>113</v>
      </c>
      <c r="O1210">
        <v>10</v>
      </c>
      <c r="P1210">
        <v>4.5999999999999996</v>
      </c>
      <c r="Q1210">
        <v>2</v>
      </c>
      <c r="R1210">
        <v>1.24</v>
      </c>
      <c r="S1210">
        <v>2</v>
      </c>
      <c r="T1210" t="s">
        <v>22</v>
      </c>
    </row>
    <row r="1211" spans="1:20" x14ac:dyDescent="0.2">
      <c r="A1211" t="s">
        <v>38</v>
      </c>
      <c r="B1211">
        <v>86</v>
      </c>
      <c r="C1211" t="s">
        <v>21</v>
      </c>
      <c r="D1211" t="s">
        <v>22</v>
      </c>
      <c r="E1211" t="s">
        <v>23</v>
      </c>
      <c r="F1211">
        <v>30</v>
      </c>
      <c r="G1211">
        <v>99.9</v>
      </c>
      <c r="H1211">
        <v>84</v>
      </c>
      <c r="I1211">
        <v>16.98</v>
      </c>
      <c r="J1211">
        <v>263.5</v>
      </c>
      <c r="K1211">
        <v>125</v>
      </c>
      <c r="L1211">
        <v>22.4</v>
      </c>
      <c r="M1211">
        <v>254.7</v>
      </c>
      <c r="N1211">
        <v>90</v>
      </c>
      <c r="O1211">
        <v>11.46</v>
      </c>
      <c r="P1211">
        <v>9.8000000000000007</v>
      </c>
      <c r="Q1211">
        <v>7</v>
      </c>
      <c r="R1211">
        <v>2.65</v>
      </c>
      <c r="S1211">
        <v>2</v>
      </c>
      <c r="T1211" t="s">
        <v>22</v>
      </c>
    </row>
    <row r="1212" spans="1:20" x14ac:dyDescent="0.2">
      <c r="A1212" t="s">
        <v>33</v>
      </c>
      <c r="B1212">
        <v>176</v>
      </c>
      <c r="C1212" t="s">
        <v>21</v>
      </c>
      <c r="D1212" t="s">
        <v>22</v>
      </c>
      <c r="E1212" t="s">
        <v>22</v>
      </c>
      <c r="F1212">
        <v>0</v>
      </c>
      <c r="G1212">
        <v>250.9</v>
      </c>
      <c r="H1212">
        <v>108</v>
      </c>
      <c r="I1212">
        <v>42.65</v>
      </c>
      <c r="J1212">
        <v>171.4</v>
      </c>
      <c r="K1212">
        <v>100</v>
      </c>
      <c r="L1212">
        <v>14.57</v>
      </c>
      <c r="M1212">
        <v>148.6</v>
      </c>
      <c r="N1212">
        <v>85</v>
      </c>
      <c r="O1212">
        <v>6.69</v>
      </c>
      <c r="P1212">
        <v>9.6</v>
      </c>
      <c r="Q1212">
        <v>6</v>
      </c>
      <c r="R1212">
        <v>2.59</v>
      </c>
      <c r="S1212">
        <v>2</v>
      </c>
      <c r="T1212" t="s">
        <v>22</v>
      </c>
    </row>
    <row r="1213" spans="1:20" x14ac:dyDescent="0.2">
      <c r="A1213" t="s">
        <v>68</v>
      </c>
      <c r="B1213">
        <v>96</v>
      </c>
      <c r="C1213" t="s">
        <v>21</v>
      </c>
      <c r="D1213" t="s">
        <v>23</v>
      </c>
      <c r="E1213" t="s">
        <v>22</v>
      </c>
      <c r="F1213">
        <v>0</v>
      </c>
      <c r="G1213">
        <v>200.6</v>
      </c>
      <c r="H1213">
        <v>117</v>
      </c>
      <c r="I1213">
        <v>34.1</v>
      </c>
      <c r="J1213">
        <v>289.5</v>
      </c>
      <c r="K1213">
        <v>120</v>
      </c>
      <c r="L1213">
        <v>24.61</v>
      </c>
      <c r="M1213">
        <v>98.3</v>
      </c>
      <c r="N1213">
        <v>95</v>
      </c>
      <c r="O1213">
        <v>4.42</v>
      </c>
      <c r="P1213">
        <v>11.2</v>
      </c>
      <c r="Q1213">
        <v>5</v>
      </c>
      <c r="R1213">
        <v>3.02</v>
      </c>
      <c r="S1213">
        <v>2</v>
      </c>
      <c r="T1213" t="s">
        <v>22</v>
      </c>
    </row>
    <row r="1214" spans="1:20" x14ac:dyDescent="0.2">
      <c r="A1214" t="s">
        <v>31</v>
      </c>
      <c r="B1214">
        <v>11</v>
      </c>
      <c r="C1214" t="s">
        <v>28</v>
      </c>
      <c r="D1214" t="s">
        <v>22</v>
      </c>
      <c r="E1214" t="s">
        <v>23</v>
      </c>
      <c r="F1214">
        <v>38</v>
      </c>
      <c r="G1214">
        <v>209.8</v>
      </c>
      <c r="H1214">
        <v>130</v>
      </c>
      <c r="I1214">
        <v>35.67</v>
      </c>
      <c r="J1214">
        <v>196.6</v>
      </c>
      <c r="K1214">
        <v>84</v>
      </c>
      <c r="L1214">
        <v>16.71</v>
      </c>
      <c r="M1214">
        <v>233</v>
      </c>
      <c r="N1214">
        <v>79</v>
      </c>
      <c r="O1214">
        <v>10.49</v>
      </c>
      <c r="P1214">
        <v>7</v>
      </c>
      <c r="Q1214">
        <v>7</v>
      </c>
      <c r="R1214">
        <v>1.89</v>
      </c>
      <c r="S1214">
        <v>1</v>
      </c>
      <c r="T1214" t="s">
        <v>22</v>
      </c>
    </row>
    <row r="1215" spans="1:20" x14ac:dyDescent="0.2">
      <c r="A1215" t="s">
        <v>31</v>
      </c>
      <c r="B1215">
        <v>48</v>
      </c>
      <c r="C1215" t="s">
        <v>21</v>
      </c>
      <c r="D1215" t="s">
        <v>22</v>
      </c>
      <c r="E1215" t="s">
        <v>23</v>
      </c>
      <c r="F1215">
        <v>34</v>
      </c>
      <c r="G1215">
        <v>198</v>
      </c>
      <c r="H1215">
        <v>70</v>
      </c>
      <c r="I1215">
        <v>33.659999999999997</v>
      </c>
      <c r="J1215">
        <v>273.7</v>
      </c>
      <c r="K1215">
        <v>121</v>
      </c>
      <c r="L1215">
        <v>23.26</v>
      </c>
      <c r="M1215">
        <v>217.9</v>
      </c>
      <c r="N1215">
        <v>71</v>
      </c>
      <c r="O1215">
        <v>9.81</v>
      </c>
      <c r="P1215">
        <v>7.6</v>
      </c>
      <c r="Q1215">
        <v>4</v>
      </c>
      <c r="R1215">
        <v>2.0499999999999998</v>
      </c>
      <c r="S1215">
        <v>1</v>
      </c>
      <c r="T1215" t="s">
        <v>22</v>
      </c>
    </row>
    <row r="1216" spans="1:20" x14ac:dyDescent="0.2">
      <c r="A1216" t="s">
        <v>24</v>
      </c>
      <c r="B1216">
        <v>127</v>
      </c>
      <c r="C1216" t="s">
        <v>28</v>
      </c>
      <c r="D1216" t="s">
        <v>22</v>
      </c>
      <c r="E1216" t="s">
        <v>22</v>
      </c>
      <c r="F1216">
        <v>0</v>
      </c>
      <c r="G1216">
        <v>239.8</v>
      </c>
      <c r="H1216">
        <v>107</v>
      </c>
      <c r="I1216">
        <v>40.770000000000003</v>
      </c>
      <c r="J1216">
        <v>128.9</v>
      </c>
      <c r="K1216">
        <v>121</v>
      </c>
      <c r="L1216">
        <v>10.96</v>
      </c>
      <c r="M1216">
        <v>249.9</v>
      </c>
      <c r="N1216">
        <v>110</v>
      </c>
      <c r="O1216">
        <v>11.25</v>
      </c>
      <c r="P1216">
        <v>11.3</v>
      </c>
      <c r="Q1216">
        <v>5</v>
      </c>
      <c r="R1216">
        <v>3.05</v>
      </c>
      <c r="S1216">
        <v>1</v>
      </c>
      <c r="T1216" t="s">
        <v>22</v>
      </c>
    </row>
    <row r="1217" spans="1:20" x14ac:dyDescent="0.2">
      <c r="A1217" t="s">
        <v>53</v>
      </c>
      <c r="B1217">
        <v>79</v>
      </c>
      <c r="C1217" t="s">
        <v>28</v>
      </c>
      <c r="D1217" t="s">
        <v>22</v>
      </c>
      <c r="E1217" t="s">
        <v>22</v>
      </c>
      <c r="F1217">
        <v>0</v>
      </c>
      <c r="G1217">
        <v>220.9</v>
      </c>
      <c r="H1217">
        <v>107</v>
      </c>
      <c r="I1217">
        <v>37.549999999999997</v>
      </c>
      <c r="J1217">
        <v>192.2</v>
      </c>
      <c r="K1217">
        <v>97</v>
      </c>
      <c r="L1217">
        <v>16.34</v>
      </c>
      <c r="M1217">
        <v>161</v>
      </c>
      <c r="N1217">
        <v>74</v>
      </c>
      <c r="O1217">
        <v>7.25</v>
      </c>
      <c r="P1217">
        <v>12.2</v>
      </c>
      <c r="Q1217">
        <v>2</v>
      </c>
      <c r="R1217">
        <v>3.29</v>
      </c>
      <c r="S1217">
        <v>1</v>
      </c>
      <c r="T1217" t="s">
        <v>22</v>
      </c>
    </row>
    <row r="1218" spans="1:20" x14ac:dyDescent="0.2">
      <c r="A1218" t="s">
        <v>53</v>
      </c>
      <c r="B1218">
        <v>83</v>
      </c>
      <c r="C1218" t="s">
        <v>28</v>
      </c>
      <c r="D1218" t="s">
        <v>22</v>
      </c>
      <c r="E1218" t="s">
        <v>23</v>
      </c>
      <c r="F1218">
        <v>26</v>
      </c>
      <c r="G1218">
        <v>226.4</v>
      </c>
      <c r="H1218">
        <v>117</v>
      </c>
      <c r="I1218">
        <v>38.49</v>
      </c>
      <c r="J1218">
        <v>234.7</v>
      </c>
      <c r="K1218">
        <v>97</v>
      </c>
      <c r="L1218">
        <v>19.95</v>
      </c>
      <c r="M1218">
        <v>133.6</v>
      </c>
      <c r="N1218">
        <v>82</v>
      </c>
      <c r="O1218">
        <v>6.01</v>
      </c>
      <c r="P1218">
        <v>10.8</v>
      </c>
      <c r="Q1218">
        <v>7</v>
      </c>
      <c r="R1218">
        <v>2.92</v>
      </c>
      <c r="S1218">
        <v>1</v>
      </c>
      <c r="T1218" t="s">
        <v>22</v>
      </c>
    </row>
    <row r="1219" spans="1:20" x14ac:dyDescent="0.2">
      <c r="A1219" t="s">
        <v>75</v>
      </c>
      <c r="B1219">
        <v>60</v>
      </c>
      <c r="C1219" t="s">
        <v>28</v>
      </c>
      <c r="D1219" t="s">
        <v>22</v>
      </c>
      <c r="E1219" t="s">
        <v>22</v>
      </c>
      <c r="F1219">
        <v>0</v>
      </c>
      <c r="G1219">
        <v>203.2</v>
      </c>
      <c r="H1219">
        <v>99</v>
      </c>
      <c r="I1219">
        <v>34.54</v>
      </c>
      <c r="J1219">
        <v>235.8</v>
      </c>
      <c r="K1219">
        <v>131</v>
      </c>
      <c r="L1219">
        <v>20.04</v>
      </c>
      <c r="M1219">
        <v>224.9</v>
      </c>
      <c r="N1219">
        <v>112</v>
      </c>
      <c r="O1219">
        <v>10.119999999999999</v>
      </c>
      <c r="P1219">
        <v>15.1</v>
      </c>
      <c r="Q1219">
        <v>6</v>
      </c>
      <c r="R1219">
        <v>4.08</v>
      </c>
      <c r="S1219">
        <v>2</v>
      </c>
      <c r="T1219" t="s">
        <v>22</v>
      </c>
    </row>
    <row r="1220" spans="1:20" x14ac:dyDescent="0.2">
      <c r="A1220" t="s">
        <v>64</v>
      </c>
      <c r="B1220">
        <v>122</v>
      </c>
      <c r="C1220" t="s">
        <v>21</v>
      </c>
      <c r="D1220" t="s">
        <v>22</v>
      </c>
      <c r="E1220" t="s">
        <v>22</v>
      </c>
      <c r="F1220">
        <v>0</v>
      </c>
      <c r="G1220">
        <v>136.69999999999999</v>
      </c>
      <c r="H1220">
        <v>115</v>
      </c>
      <c r="I1220">
        <v>23.24</v>
      </c>
      <c r="J1220">
        <v>243.1</v>
      </c>
      <c r="K1220">
        <v>137</v>
      </c>
      <c r="L1220">
        <v>20.66</v>
      </c>
      <c r="M1220">
        <v>188.9</v>
      </c>
      <c r="N1220">
        <v>110</v>
      </c>
      <c r="O1220">
        <v>8.5</v>
      </c>
      <c r="P1220">
        <v>8.6</v>
      </c>
      <c r="Q1220">
        <v>4</v>
      </c>
      <c r="R1220">
        <v>2.3199999999999998</v>
      </c>
      <c r="S1220">
        <v>0</v>
      </c>
      <c r="T1220" t="s">
        <v>22</v>
      </c>
    </row>
    <row r="1221" spans="1:20" x14ac:dyDescent="0.2">
      <c r="A1221" t="s">
        <v>59</v>
      </c>
      <c r="B1221">
        <v>136</v>
      </c>
      <c r="C1221" t="s">
        <v>25</v>
      </c>
      <c r="D1221" t="s">
        <v>22</v>
      </c>
      <c r="E1221" t="s">
        <v>22</v>
      </c>
      <c r="F1221">
        <v>0</v>
      </c>
      <c r="G1221">
        <v>152.6</v>
      </c>
      <c r="H1221">
        <v>97</v>
      </c>
      <c r="I1221">
        <v>25.94</v>
      </c>
      <c r="J1221">
        <v>208.9</v>
      </c>
      <c r="K1221">
        <v>85</v>
      </c>
      <c r="L1221">
        <v>17.760000000000002</v>
      </c>
      <c r="M1221">
        <v>119.1</v>
      </c>
      <c r="N1221">
        <v>99</v>
      </c>
      <c r="O1221">
        <v>5.36</v>
      </c>
      <c r="P1221">
        <v>5</v>
      </c>
      <c r="Q1221">
        <v>10</v>
      </c>
      <c r="R1221">
        <v>1.35</v>
      </c>
      <c r="S1221">
        <v>1</v>
      </c>
      <c r="T1221" t="s">
        <v>22</v>
      </c>
    </row>
    <row r="1222" spans="1:20" x14ac:dyDescent="0.2">
      <c r="A1222" t="s">
        <v>58</v>
      </c>
      <c r="B1222">
        <v>172</v>
      </c>
      <c r="C1222" t="s">
        <v>25</v>
      </c>
      <c r="D1222" t="s">
        <v>22</v>
      </c>
      <c r="E1222" t="s">
        <v>23</v>
      </c>
      <c r="F1222">
        <v>47</v>
      </c>
      <c r="G1222">
        <v>274.89999999999998</v>
      </c>
      <c r="H1222">
        <v>102</v>
      </c>
      <c r="I1222">
        <v>46.73</v>
      </c>
      <c r="J1222">
        <v>186.6</v>
      </c>
      <c r="K1222">
        <v>118</v>
      </c>
      <c r="L1222">
        <v>15.86</v>
      </c>
      <c r="M1222">
        <v>245</v>
      </c>
      <c r="N1222">
        <v>123</v>
      </c>
      <c r="O1222">
        <v>11.03</v>
      </c>
      <c r="P1222">
        <v>8.8000000000000007</v>
      </c>
      <c r="Q1222">
        <v>2</v>
      </c>
      <c r="R1222">
        <v>2.38</v>
      </c>
      <c r="S1222">
        <v>1</v>
      </c>
      <c r="T1222" t="s">
        <v>22</v>
      </c>
    </row>
    <row r="1223" spans="1:20" x14ac:dyDescent="0.2">
      <c r="A1223" t="s">
        <v>31</v>
      </c>
      <c r="B1223">
        <v>79</v>
      </c>
      <c r="C1223" t="s">
        <v>21</v>
      </c>
      <c r="D1223" t="s">
        <v>22</v>
      </c>
      <c r="E1223" t="s">
        <v>22</v>
      </c>
      <c r="F1223">
        <v>0</v>
      </c>
      <c r="G1223">
        <v>222.3</v>
      </c>
      <c r="H1223">
        <v>99</v>
      </c>
      <c r="I1223">
        <v>37.79</v>
      </c>
      <c r="J1223">
        <v>146.19999999999999</v>
      </c>
      <c r="K1223">
        <v>82</v>
      </c>
      <c r="L1223">
        <v>12.43</v>
      </c>
      <c r="M1223">
        <v>275.60000000000002</v>
      </c>
      <c r="N1223">
        <v>82</v>
      </c>
      <c r="O1223">
        <v>12.4</v>
      </c>
      <c r="P1223">
        <v>8.9</v>
      </c>
      <c r="Q1223">
        <v>4</v>
      </c>
      <c r="R1223">
        <v>2.4</v>
      </c>
      <c r="S1223">
        <v>3</v>
      </c>
      <c r="T1223" t="s">
        <v>22</v>
      </c>
    </row>
    <row r="1224" spans="1:20" x14ac:dyDescent="0.2">
      <c r="A1224" t="s">
        <v>37</v>
      </c>
      <c r="B1224">
        <v>55</v>
      </c>
      <c r="C1224" t="s">
        <v>28</v>
      </c>
      <c r="D1224" t="s">
        <v>22</v>
      </c>
      <c r="E1224" t="s">
        <v>23</v>
      </c>
      <c r="F1224">
        <v>8</v>
      </c>
      <c r="G1224">
        <v>222.5</v>
      </c>
      <c r="H1224">
        <v>104</v>
      </c>
      <c r="I1224">
        <v>37.83</v>
      </c>
      <c r="J1224">
        <v>171.5</v>
      </c>
      <c r="K1224">
        <v>94</v>
      </c>
      <c r="L1224">
        <v>14.58</v>
      </c>
      <c r="M1224">
        <v>377.5</v>
      </c>
      <c r="N1224">
        <v>114</v>
      </c>
      <c r="O1224">
        <v>16.989999999999998</v>
      </c>
      <c r="P1224">
        <v>9.6999999999999993</v>
      </c>
      <c r="Q1224">
        <v>2</v>
      </c>
      <c r="R1224">
        <v>2.62</v>
      </c>
      <c r="S1224">
        <v>1</v>
      </c>
      <c r="T1224" t="s">
        <v>22</v>
      </c>
    </row>
    <row r="1225" spans="1:20" x14ac:dyDescent="0.2">
      <c r="A1225" t="s">
        <v>30</v>
      </c>
      <c r="B1225">
        <v>111</v>
      </c>
      <c r="C1225" t="s">
        <v>21</v>
      </c>
      <c r="D1225" t="s">
        <v>22</v>
      </c>
      <c r="E1225" t="s">
        <v>23</v>
      </c>
      <c r="F1225">
        <v>28</v>
      </c>
      <c r="G1225">
        <v>128.80000000000001</v>
      </c>
      <c r="H1225">
        <v>104</v>
      </c>
      <c r="I1225">
        <v>21.9</v>
      </c>
      <c r="J1225">
        <v>157.30000000000001</v>
      </c>
      <c r="K1225">
        <v>52</v>
      </c>
      <c r="L1225">
        <v>13.37</v>
      </c>
      <c r="M1225">
        <v>147.4</v>
      </c>
      <c r="N1225">
        <v>76</v>
      </c>
      <c r="O1225">
        <v>6.63</v>
      </c>
      <c r="P1225">
        <v>10.3</v>
      </c>
      <c r="Q1225">
        <v>2</v>
      </c>
      <c r="R1225">
        <v>2.78</v>
      </c>
      <c r="S1225">
        <v>2</v>
      </c>
      <c r="T1225" t="s">
        <v>22</v>
      </c>
    </row>
    <row r="1226" spans="1:20" x14ac:dyDescent="0.2">
      <c r="A1226" t="s">
        <v>48</v>
      </c>
      <c r="B1226">
        <v>160</v>
      </c>
      <c r="C1226" t="s">
        <v>21</v>
      </c>
      <c r="D1226" t="s">
        <v>22</v>
      </c>
      <c r="E1226" t="s">
        <v>22</v>
      </c>
      <c r="F1226">
        <v>0</v>
      </c>
      <c r="G1226">
        <v>174.3</v>
      </c>
      <c r="H1226">
        <v>105</v>
      </c>
      <c r="I1226">
        <v>29.63</v>
      </c>
      <c r="J1226">
        <v>171.3</v>
      </c>
      <c r="K1226">
        <v>107</v>
      </c>
      <c r="L1226">
        <v>14.56</v>
      </c>
      <c r="M1226">
        <v>220.8</v>
      </c>
      <c r="N1226">
        <v>131</v>
      </c>
      <c r="O1226">
        <v>9.94</v>
      </c>
      <c r="P1226">
        <v>8.3000000000000007</v>
      </c>
      <c r="Q1226">
        <v>2</v>
      </c>
      <c r="R1226">
        <v>2.2400000000000002</v>
      </c>
      <c r="S1226">
        <v>0</v>
      </c>
      <c r="T1226" t="s">
        <v>22</v>
      </c>
    </row>
    <row r="1227" spans="1:20" x14ac:dyDescent="0.2">
      <c r="A1227" t="s">
        <v>40</v>
      </c>
      <c r="B1227">
        <v>110</v>
      </c>
      <c r="C1227" t="s">
        <v>21</v>
      </c>
      <c r="D1227" t="s">
        <v>22</v>
      </c>
      <c r="E1227" t="s">
        <v>22</v>
      </c>
      <c r="F1227">
        <v>0</v>
      </c>
      <c r="G1227">
        <v>242.5</v>
      </c>
      <c r="H1227">
        <v>110</v>
      </c>
      <c r="I1227">
        <v>41.23</v>
      </c>
      <c r="J1227">
        <v>162.30000000000001</v>
      </c>
      <c r="K1227">
        <v>140</v>
      </c>
      <c r="L1227">
        <v>13.8</v>
      </c>
      <c r="M1227">
        <v>184.1</v>
      </c>
      <c r="N1227">
        <v>86</v>
      </c>
      <c r="O1227">
        <v>8.2799999999999994</v>
      </c>
      <c r="P1227">
        <v>7.8</v>
      </c>
      <c r="Q1227">
        <v>3</v>
      </c>
      <c r="R1227">
        <v>2.11</v>
      </c>
      <c r="S1227">
        <v>4</v>
      </c>
      <c r="T1227" t="s">
        <v>22</v>
      </c>
    </row>
    <row r="1228" spans="1:20" x14ac:dyDescent="0.2">
      <c r="A1228" t="s">
        <v>41</v>
      </c>
      <c r="B1228">
        <v>192</v>
      </c>
      <c r="C1228" t="s">
        <v>21</v>
      </c>
      <c r="D1228" t="s">
        <v>22</v>
      </c>
      <c r="E1228" t="s">
        <v>22</v>
      </c>
      <c r="F1228">
        <v>0</v>
      </c>
      <c r="G1228">
        <v>221.6</v>
      </c>
      <c r="H1228">
        <v>101</v>
      </c>
      <c r="I1228">
        <v>37.67</v>
      </c>
      <c r="J1228">
        <v>285.2</v>
      </c>
      <c r="K1228">
        <v>50</v>
      </c>
      <c r="L1228">
        <v>24.24</v>
      </c>
      <c r="M1228">
        <v>167.4</v>
      </c>
      <c r="N1228">
        <v>83</v>
      </c>
      <c r="O1228">
        <v>7.53</v>
      </c>
      <c r="P1228">
        <v>12.7</v>
      </c>
      <c r="Q1228">
        <v>6</v>
      </c>
      <c r="R1228">
        <v>3.43</v>
      </c>
      <c r="S1228">
        <v>4</v>
      </c>
      <c r="T1228" t="s">
        <v>22</v>
      </c>
    </row>
    <row r="1229" spans="1:20" x14ac:dyDescent="0.2">
      <c r="A1229" t="s">
        <v>62</v>
      </c>
      <c r="B1229">
        <v>93</v>
      </c>
      <c r="C1229" t="s">
        <v>25</v>
      </c>
      <c r="D1229" t="s">
        <v>22</v>
      </c>
      <c r="E1229" t="s">
        <v>22</v>
      </c>
      <c r="F1229">
        <v>0</v>
      </c>
      <c r="G1229">
        <v>114.3</v>
      </c>
      <c r="H1229">
        <v>100</v>
      </c>
      <c r="I1229">
        <v>19.43</v>
      </c>
      <c r="J1229">
        <v>221.1</v>
      </c>
      <c r="K1229">
        <v>103</v>
      </c>
      <c r="L1229">
        <v>18.79</v>
      </c>
      <c r="M1229">
        <v>126.3</v>
      </c>
      <c r="N1229">
        <v>88</v>
      </c>
      <c r="O1229">
        <v>5.68</v>
      </c>
      <c r="P1229">
        <v>10.9</v>
      </c>
      <c r="Q1229">
        <v>9</v>
      </c>
      <c r="R1229">
        <v>2.94</v>
      </c>
      <c r="S1229">
        <v>0</v>
      </c>
      <c r="T1229" t="s">
        <v>22</v>
      </c>
    </row>
    <row r="1230" spans="1:20" x14ac:dyDescent="0.2">
      <c r="A1230" t="s">
        <v>38</v>
      </c>
      <c r="B1230">
        <v>77</v>
      </c>
      <c r="C1230" t="s">
        <v>28</v>
      </c>
      <c r="D1230" t="s">
        <v>22</v>
      </c>
      <c r="E1230" t="s">
        <v>22</v>
      </c>
      <c r="F1230">
        <v>0</v>
      </c>
      <c r="G1230">
        <v>144.9</v>
      </c>
      <c r="H1230">
        <v>136</v>
      </c>
      <c r="I1230">
        <v>24.63</v>
      </c>
      <c r="J1230">
        <v>151.30000000000001</v>
      </c>
      <c r="K1230">
        <v>115</v>
      </c>
      <c r="L1230">
        <v>12.86</v>
      </c>
      <c r="M1230">
        <v>252.4</v>
      </c>
      <c r="N1230">
        <v>73</v>
      </c>
      <c r="O1230">
        <v>11.36</v>
      </c>
      <c r="P1230">
        <v>12.3</v>
      </c>
      <c r="Q1230">
        <v>3</v>
      </c>
      <c r="R1230">
        <v>3.32</v>
      </c>
      <c r="S1230">
        <v>2</v>
      </c>
      <c r="T1230" t="s">
        <v>22</v>
      </c>
    </row>
    <row r="1231" spans="1:20" x14ac:dyDescent="0.2">
      <c r="A1231" t="s">
        <v>55</v>
      </c>
      <c r="B1231">
        <v>105</v>
      </c>
      <c r="C1231" t="s">
        <v>21</v>
      </c>
      <c r="D1231" t="s">
        <v>22</v>
      </c>
      <c r="E1231" t="s">
        <v>23</v>
      </c>
      <c r="F1231">
        <v>40</v>
      </c>
      <c r="G1231">
        <v>236.5</v>
      </c>
      <c r="H1231">
        <v>111</v>
      </c>
      <c r="I1231">
        <v>40.21</v>
      </c>
      <c r="J1231">
        <v>117</v>
      </c>
      <c r="K1231">
        <v>110</v>
      </c>
      <c r="L1231">
        <v>9.9499999999999993</v>
      </c>
      <c r="M1231">
        <v>221.1</v>
      </c>
      <c r="N1231">
        <v>115</v>
      </c>
      <c r="O1231">
        <v>9.9499999999999993</v>
      </c>
      <c r="P1231">
        <v>8.1</v>
      </c>
      <c r="Q1231">
        <v>3</v>
      </c>
      <c r="R1231">
        <v>2.19</v>
      </c>
      <c r="S1231">
        <v>2</v>
      </c>
      <c r="T1231" t="s">
        <v>22</v>
      </c>
    </row>
    <row r="1232" spans="1:20" x14ac:dyDescent="0.2">
      <c r="A1232" t="s">
        <v>55</v>
      </c>
      <c r="B1232">
        <v>133</v>
      </c>
      <c r="C1232" t="s">
        <v>25</v>
      </c>
      <c r="D1232" t="s">
        <v>22</v>
      </c>
      <c r="E1232" t="s">
        <v>23</v>
      </c>
      <c r="F1232">
        <v>44</v>
      </c>
      <c r="G1232">
        <v>174</v>
      </c>
      <c r="H1232">
        <v>80</v>
      </c>
      <c r="I1232">
        <v>29.58</v>
      </c>
      <c r="J1232">
        <v>209.4</v>
      </c>
      <c r="K1232">
        <v>113</v>
      </c>
      <c r="L1232">
        <v>17.8</v>
      </c>
      <c r="M1232">
        <v>224.1</v>
      </c>
      <c r="N1232">
        <v>87</v>
      </c>
      <c r="O1232">
        <v>10.08</v>
      </c>
      <c r="P1232">
        <v>14.1</v>
      </c>
      <c r="Q1232">
        <v>7</v>
      </c>
      <c r="R1232">
        <v>3.81</v>
      </c>
      <c r="S1232">
        <v>2</v>
      </c>
      <c r="T1232" t="s">
        <v>23</v>
      </c>
    </row>
    <row r="1233" spans="1:20" x14ac:dyDescent="0.2">
      <c r="A1233" t="s">
        <v>29</v>
      </c>
      <c r="B1233">
        <v>131</v>
      </c>
      <c r="C1233" t="s">
        <v>25</v>
      </c>
      <c r="D1233" t="s">
        <v>22</v>
      </c>
      <c r="E1233" t="s">
        <v>22</v>
      </c>
      <c r="F1233">
        <v>0</v>
      </c>
      <c r="G1233">
        <v>109.5</v>
      </c>
      <c r="H1233">
        <v>95</v>
      </c>
      <c r="I1233">
        <v>18.62</v>
      </c>
      <c r="J1233">
        <v>332.1</v>
      </c>
      <c r="K1233">
        <v>48</v>
      </c>
      <c r="L1233">
        <v>28.23</v>
      </c>
      <c r="M1233">
        <v>258.60000000000002</v>
      </c>
      <c r="N1233">
        <v>108</v>
      </c>
      <c r="O1233">
        <v>11.64</v>
      </c>
      <c r="P1233">
        <v>6.6</v>
      </c>
      <c r="Q1233">
        <v>7</v>
      </c>
      <c r="R1233">
        <v>1.78</v>
      </c>
      <c r="S1233">
        <v>1</v>
      </c>
      <c r="T1233" t="s">
        <v>22</v>
      </c>
    </row>
    <row r="1234" spans="1:20" x14ac:dyDescent="0.2">
      <c r="A1234" t="s">
        <v>45</v>
      </c>
      <c r="B1234">
        <v>118</v>
      </c>
      <c r="C1234" t="s">
        <v>21</v>
      </c>
      <c r="D1234" t="s">
        <v>22</v>
      </c>
      <c r="E1234" t="s">
        <v>22</v>
      </c>
      <c r="F1234">
        <v>0</v>
      </c>
      <c r="G1234">
        <v>133.4</v>
      </c>
      <c r="H1234">
        <v>113</v>
      </c>
      <c r="I1234">
        <v>22.68</v>
      </c>
      <c r="J1234">
        <v>121</v>
      </c>
      <c r="K1234">
        <v>92</v>
      </c>
      <c r="L1234">
        <v>10.29</v>
      </c>
      <c r="M1234">
        <v>254.7</v>
      </c>
      <c r="N1234">
        <v>129</v>
      </c>
      <c r="O1234">
        <v>11.46</v>
      </c>
      <c r="P1234">
        <v>5.9</v>
      </c>
      <c r="Q1234">
        <v>4</v>
      </c>
      <c r="R1234">
        <v>1.59</v>
      </c>
      <c r="S1234">
        <v>1</v>
      </c>
      <c r="T1234" t="s">
        <v>22</v>
      </c>
    </row>
    <row r="1235" spans="1:20" x14ac:dyDescent="0.2">
      <c r="A1235" t="s">
        <v>49</v>
      </c>
      <c r="B1235">
        <v>125</v>
      </c>
      <c r="C1235" t="s">
        <v>25</v>
      </c>
      <c r="D1235" t="s">
        <v>22</v>
      </c>
      <c r="E1235" t="s">
        <v>22</v>
      </c>
      <c r="F1235">
        <v>0</v>
      </c>
      <c r="G1235">
        <v>137.1</v>
      </c>
      <c r="H1235">
        <v>94</v>
      </c>
      <c r="I1235">
        <v>23.31</v>
      </c>
      <c r="J1235">
        <v>209.8</v>
      </c>
      <c r="K1235">
        <v>83</v>
      </c>
      <c r="L1235">
        <v>17.829999999999998</v>
      </c>
      <c r="M1235">
        <v>238.4</v>
      </c>
      <c r="N1235">
        <v>114</v>
      </c>
      <c r="O1235">
        <v>10.73</v>
      </c>
      <c r="P1235">
        <v>8.6</v>
      </c>
      <c r="Q1235">
        <v>4</v>
      </c>
      <c r="R1235">
        <v>2.3199999999999998</v>
      </c>
      <c r="S1235">
        <v>1</v>
      </c>
      <c r="T1235" t="s">
        <v>22</v>
      </c>
    </row>
    <row r="1236" spans="1:20" x14ac:dyDescent="0.2">
      <c r="A1236" t="s">
        <v>38</v>
      </c>
      <c r="B1236">
        <v>95</v>
      </c>
      <c r="C1236" t="s">
        <v>21</v>
      </c>
      <c r="D1236" t="s">
        <v>22</v>
      </c>
      <c r="E1236" t="s">
        <v>22</v>
      </c>
      <c r="F1236">
        <v>0</v>
      </c>
      <c r="G1236">
        <v>197</v>
      </c>
      <c r="H1236">
        <v>88</v>
      </c>
      <c r="I1236">
        <v>33.49</v>
      </c>
      <c r="J1236">
        <v>190.4</v>
      </c>
      <c r="K1236">
        <v>68</v>
      </c>
      <c r="L1236">
        <v>16.18</v>
      </c>
      <c r="M1236">
        <v>211.9</v>
      </c>
      <c r="N1236">
        <v>104</v>
      </c>
      <c r="O1236">
        <v>9.5399999999999991</v>
      </c>
      <c r="P1236">
        <v>16.100000000000001</v>
      </c>
      <c r="Q1236">
        <v>8</v>
      </c>
      <c r="R1236">
        <v>4.3499999999999996</v>
      </c>
      <c r="S1236">
        <v>0</v>
      </c>
      <c r="T1236" t="s">
        <v>22</v>
      </c>
    </row>
    <row r="1237" spans="1:20" x14ac:dyDescent="0.2">
      <c r="A1237" t="s">
        <v>35</v>
      </c>
      <c r="B1237">
        <v>80</v>
      </c>
      <c r="C1237" t="s">
        <v>21</v>
      </c>
      <c r="D1237" t="s">
        <v>22</v>
      </c>
      <c r="E1237" t="s">
        <v>22</v>
      </c>
      <c r="F1237">
        <v>0</v>
      </c>
      <c r="G1237">
        <v>198.1</v>
      </c>
      <c r="H1237">
        <v>160</v>
      </c>
      <c r="I1237">
        <v>33.68</v>
      </c>
      <c r="J1237">
        <v>156.69999999999999</v>
      </c>
      <c r="K1237">
        <v>87</v>
      </c>
      <c r="L1237">
        <v>13.32</v>
      </c>
      <c r="M1237">
        <v>182.1</v>
      </c>
      <c r="N1237">
        <v>76</v>
      </c>
      <c r="O1237">
        <v>8.19</v>
      </c>
      <c r="P1237">
        <v>9.3000000000000007</v>
      </c>
      <c r="Q1237">
        <v>3</v>
      </c>
      <c r="R1237">
        <v>2.5099999999999998</v>
      </c>
      <c r="S1237">
        <v>3</v>
      </c>
      <c r="T1237" t="s">
        <v>22</v>
      </c>
    </row>
    <row r="1238" spans="1:20" x14ac:dyDescent="0.2">
      <c r="A1238" t="s">
        <v>43</v>
      </c>
      <c r="B1238">
        <v>145</v>
      </c>
      <c r="C1238" t="s">
        <v>25</v>
      </c>
      <c r="D1238" t="s">
        <v>22</v>
      </c>
      <c r="E1238" t="s">
        <v>22</v>
      </c>
      <c r="F1238">
        <v>0</v>
      </c>
      <c r="G1238">
        <v>39.5</v>
      </c>
      <c r="H1238">
        <v>78</v>
      </c>
      <c r="I1238">
        <v>6.72</v>
      </c>
      <c r="J1238">
        <v>264.3</v>
      </c>
      <c r="K1238">
        <v>106</v>
      </c>
      <c r="L1238">
        <v>22.47</v>
      </c>
      <c r="M1238">
        <v>185.8</v>
      </c>
      <c r="N1238">
        <v>90</v>
      </c>
      <c r="O1238">
        <v>8.36</v>
      </c>
      <c r="P1238">
        <v>10</v>
      </c>
      <c r="Q1238">
        <v>6</v>
      </c>
      <c r="R1238">
        <v>2.7</v>
      </c>
      <c r="S1238">
        <v>0</v>
      </c>
      <c r="T1238" t="s">
        <v>22</v>
      </c>
    </row>
    <row r="1239" spans="1:20" x14ac:dyDescent="0.2">
      <c r="A1239" t="s">
        <v>41</v>
      </c>
      <c r="B1239">
        <v>37</v>
      </c>
      <c r="C1239" t="s">
        <v>25</v>
      </c>
      <c r="D1239" t="s">
        <v>22</v>
      </c>
      <c r="E1239" t="s">
        <v>22</v>
      </c>
      <c r="F1239">
        <v>0</v>
      </c>
      <c r="G1239">
        <v>199.5</v>
      </c>
      <c r="H1239">
        <v>107</v>
      </c>
      <c r="I1239">
        <v>33.92</v>
      </c>
      <c r="J1239">
        <v>207.5</v>
      </c>
      <c r="K1239">
        <v>110</v>
      </c>
      <c r="L1239">
        <v>17.64</v>
      </c>
      <c r="M1239">
        <v>83.9</v>
      </c>
      <c r="N1239">
        <v>123</v>
      </c>
      <c r="O1239">
        <v>3.78</v>
      </c>
      <c r="P1239">
        <v>8.1</v>
      </c>
      <c r="Q1239">
        <v>4</v>
      </c>
      <c r="R1239">
        <v>2.19</v>
      </c>
      <c r="S1239">
        <v>2</v>
      </c>
      <c r="T1239" t="s">
        <v>22</v>
      </c>
    </row>
    <row r="1240" spans="1:20" x14ac:dyDescent="0.2">
      <c r="A1240" t="s">
        <v>37</v>
      </c>
      <c r="B1240">
        <v>87</v>
      </c>
      <c r="C1240" t="s">
        <v>21</v>
      </c>
      <c r="D1240" t="s">
        <v>22</v>
      </c>
      <c r="E1240" t="s">
        <v>22</v>
      </c>
      <c r="F1240">
        <v>0</v>
      </c>
      <c r="G1240">
        <v>156.80000000000001</v>
      </c>
      <c r="H1240">
        <v>93</v>
      </c>
      <c r="I1240">
        <v>26.66</v>
      </c>
      <c r="J1240">
        <v>215.8</v>
      </c>
      <c r="K1240">
        <v>68</v>
      </c>
      <c r="L1240">
        <v>18.34</v>
      </c>
      <c r="M1240">
        <v>223.3</v>
      </c>
      <c r="N1240">
        <v>77</v>
      </c>
      <c r="O1240">
        <v>10.050000000000001</v>
      </c>
      <c r="P1240">
        <v>7.6</v>
      </c>
      <c r="Q1240">
        <v>6</v>
      </c>
      <c r="R1240">
        <v>2.0499999999999998</v>
      </c>
      <c r="S1240">
        <v>1</v>
      </c>
      <c r="T1240" t="s">
        <v>22</v>
      </c>
    </row>
    <row r="1241" spans="1:20" x14ac:dyDescent="0.2">
      <c r="A1241" t="s">
        <v>55</v>
      </c>
      <c r="B1241">
        <v>195</v>
      </c>
      <c r="C1241" t="s">
        <v>21</v>
      </c>
      <c r="D1241" t="s">
        <v>22</v>
      </c>
      <c r="E1241" t="s">
        <v>22</v>
      </c>
      <c r="F1241">
        <v>0</v>
      </c>
      <c r="G1241">
        <v>63.2</v>
      </c>
      <c r="H1241">
        <v>108</v>
      </c>
      <c r="I1241">
        <v>10.74</v>
      </c>
      <c r="J1241">
        <v>220.2</v>
      </c>
      <c r="K1241">
        <v>88</v>
      </c>
      <c r="L1241">
        <v>18.72</v>
      </c>
      <c r="M1241">
        <v>184</v>
      </c>
      <c r="N1241">
        <v>99</v>
      </c>
      <c r="O1241">
        <v>8.2799999999999994</v>
      </c>
      <c r="P1241">
        <v>5.0999999999999996</v>
      </c>
      <c r="Q1241">
        <v>3</v>
      </c>
      <c r="R1241">
        <v>1.38</v>
      </c>
      <c r="S1241">
        <v>0</v>
      </c>
      <c r="T1241" t="s">
        <v>22</v>
      </c>
    </row>
    <row r="1242" spans="1:20" x14ac:dyDescent="0.2">
      <c r="A1242" t="s">
        <v>33</v>
      </c>
      <c r="B1242">
        <v>123</v>
      </c>
      <c r="C1242" t="s">
        <v>21</v>
      </c>
      <c r="D1242" t="s">
        <v>22</v>
      </c>
      <c r="E1242" t="s">
        <v>23</v>
      </c>
      <c r="F1242">
        <v>27</v>
      </c>
      <c r="G1242">
        <v>218.7</v>
      </c>
      <c r="H1242">
        <v>79</v>
      </c>
      <c r="I1242">
        <v>37.18</v>
      </c>
      <c r="J1242">
        <v>163.4</v>
      </c>
      <c r="K1242">
        <v>78</v>
      </c>
      <c r="L1242">
        <v>13.89</v>
      </c>
      <c r="M1242">
        <v>173.8</v>
      </c>
      <c r="N1242">
        <v>116</v>
      </c>
      <c r="O1242">
        <v>7.82</v>
      </c>
      <c r="P1242">
        <v>15</v>
      </c>
      <c r="Q1242">
        <v>1</v>
      </c>
      <c r="R1242">
        <v>4.05</v>
      </c>
      <c r="S1242">
        <v>0</v>
      </c>
      <c r="T1242" t="s">
        <v>22</v>
      </c>
    </row>
    <row r="1243" spans="1:20" x14ac:dyDescent="0.2">
      <c r="A1243" t="s">
        <v>40</v>
      </c>
      <c r="B1243">
        <v>41</v>
      </c>
      <c r="C1243" t="s">
        <v>21</v>
      </c>
      <c r="D1243" t="s">
        <v>22</v>
      </c>
      <c r="E1243" t="s">
        <v>23</v>
      </c>
      <c r="F1243">
        <v>41</v>
      </c>
      <c r="G1243">
        <v>207.3</v>
      </c>
      <c r="H1243">
        <v>95</v>
      </c>
      <c r="I1243">
        <v>35.24</v>
      </c>
      <c r="J1243">
        <v>137.30000000000001</v>
      </c>
      <c r="K1243">
        <v>120</v>
      </c>
      <c r="L1243">
        <v>11.67</v>
      </c>
      <c r="M1243">
        <v>115.7</v>
      </c>
      <c r="N1243">
        <v>74</v>
      </c>
      <c r="O1243">
        <v>5.21</v>
      </c>
      <c r="P1243">
        <v>5.9</v>
      </c>
      <c r="Q1243">
        <v>3</v>
      </c>
      <c r="R1243">
        <v>1.59</v>
      </c>
      <c r="S1243">
        <v>1</v>
      </c>
      <c r="T1243" t="s">
        <v>22</v>
      </c>
    </row>
    <row r="1244" spans="1:20" x14ac:dyDescent="0.2">
      <c r="A1244" t="s">
        <v>49</v>
      </c>
      <c r="B1244">
        <v>76</v>
      </c>
      <c r="C1244" t="s">
        <v>21</v>
      </c>
      <c r="D1244" t="s">
        <v>23</v>
      </c>
      <c r="E1244" t="s">
        <v>22</v>
      </c>
      <c r="F1244">
        <v>0</v>
      </c>
      <c r="G1244">
        <v>273.3</v>
      </c>
      <c r="H1244">
        <v>66</v>
      </c>
      <c r="I1244">
        <v>46.46</v>
      </c>
      <c r="J1244">
        <v>263.60000000000002</v>
      </c>
      <c r="K1244">
        <v>121</v>
      </c>
      <c r="L1244">
        <v>22.41</v>
      </c>
      <c r="M1244">
        <v>165.2</v>
      </c>
      <c r="N1244">
        <v>84</v>
      </c>
      <c r="O1244">
        <v>7.43</v>
      </c>
      <c r="P1244">
        <v>12</v>
      </c>
      <c r="Q1244">
        <v>7</v>
      </c>
      <c r="R1244">
        <v>3.24</v>
      </c>
      <c r="S1244">
        <v>1</v>
      </c>
      <c r="T1244" t="s">
        <v>23</v>
      </c>
    </row>
    <row r="1245" spans="1:20" x14ac:dyDescent="0.2">
      <c r="A1245" t="s">
        <v>72</v>
      </c>
      <c r="B1245">
        <v>86</v>
      </c>
      <c r="C1245" t="s">
        <v>21</v>
      </c>
      <c r="D1245" t="s">
        <v>23</v>
      </c>
      <c r="E1245" t="s">
        <v>22</v>
      </c>
      <c r="F1245">
        <v>0</v>
      </c>
      <c r="G1245">
        <v>266.10000000000002</v>
      </c>
      <c r="H1245">
        <v>120</v>
      </c>
      <c r="I1245">
        <v>45.24</v>
      </c>
      <c r="J1245">
        <v>182</v>
      </c>
      <c r="K1245">
        <v>92</v>
      </c>
      <c r="L1245">
        <v>15.47</v>
      </c>
      <c r="M1245">
        <v>206.5</v>
      </c>
      <c r="N1245">
        <v>103</v>
      </c>
      <c r="O1245">
        <v>9.2899999999999991</v>
      </c>
      <c r="P1245">
        <v>10.3</v>
      </c>
      <c r="Q1245">
        <v>4</v>
      </c>
      <c r="R1245">
        <v>2.78</v>
      </c>
      <c r="S1245">
        <v>1</v>
      </c>
      <c r="T1245" t="s">
        <v>22</v>
      </c>
    </row>
    <row r="1246" spans="1:20" x14ac:dyDescent="0.2">
      <c r="A1246" t="s">
        <v>73</v>
      </c>
      <c r="B1246">
        <v>140</v>
      </c>
      <c r="C1246" t="s">
        <v>25</v>
      </c>
      <c r="D1246" t="s">
        <v>22</v>
      </c>
      <c r="E1246" t="s">
        <v>22</v>
      </c>
      <c r="F1246">
        <v>0</v>
      </c>
      <c r="G1246">
        <v>112.8</v>
      </c>
      <c r="H1246">
        <v>89</v>
      </c>
      <c r="I1246">
        <v>19.18</v>
      </c>
      <c r="J1246">
        <v>156.69999999999999</v>
      </c>
      <c r="K1246">
        <v>65</v>
      </c>
      <c r="L1246">
        <v>13.32</v>
      </c>
      <c r="M1246">
        <v>249.6</v>
      </c>
      <c r="N1246">
        <v>85</v>
      </c>
      <c r="O1246">
        <v>11.23</v>
      </c>
      <c r="P1246">
        <v>16.3</v>
      </c>
      <c r="Q1246">
        <v>6</v>
      </c>
      <c r="R1246">
        <v>4.4000000000000004</v>
      </c>
      <c r="S1246">
        <v>0</v>
      </c>
      <c r="T1246" t="s">
        <v>22</v>
      </c>
    </row>
    <row r="1247" spans="1:20" x14ac:dyDescent="0.2">
      <c r="A1247" t="s">
        <v>42</v>
      </c>
      <c r="B1247">
        <v>70</v>
      </c>
      <c r="C1247" t="s">
        <v>21</v>
      </c>
      <c r="D1247" t="s">
        <v>22</v>
      </c>
      <c r="E1247" t="s">
        <v>22</v>
      </c>
      <c r="F1247">
        <v>0</v>
      </c>
      <c r="G1247">
        <v>104.7</v>
      </c>
      <c r="H1247">
        <v>112</v>
      </c>
      <c r="I1247">
        <v>17.8</v>
      </c>
      <c r="J1247">
        <v>82.2</v>
      </c>
      <c r="K1247">
        <v>104</v>
      </c>
      <c r="L1247">
        <v>6.99</v>
      </c>
      <c r="M1247">
        <v>169.4</v>
      </c>
      <c r="N1247">
        <v>110</v>
      </c>
      <c r="O1247">
        <v>7.62</v>
      </c>
      <c r="P1247">
        <v>15.8</v>
      </c>
      <c r="Q1247">
        <v>7</v>
      </c>
      <c r="R1247">
        <v>4.2699999999999996</v>
      </c>
      <c r="S1247">
        <v>3</v>
      </c>
      <c r="T1247" t="s">
        <v>22</v>
      </c>
    </row>
    <row r="1248" spans="1:20" x14ac:dyDescent="0.2">
      <c r="A1248" t="s">
        <v>46</v>
      </c>
      <c r="B1248">
        <v>121</v>
      </c>
      <c r="C1248" t="s">
        <v>28</v>
      </c>
      <c r="D1248" t="s">
        <v>22</v>
      </c>
      <c r="E1248" t="s">
        <v>23</v>
      </c>
      <c r="F1248">
        <v>35</v>
      </c>
      <c r="G1248">
        <v>193.8</v>
      </c>
      <c r="H1248">
        <v>62</v>
      </c>
      <c r="I1248">
        <v>32.950000000000003</v>
      </c>
      <c r="J1248">
        <v>197.6</v>
      </c>
      <c r="K1248">
        <v>97</v>
      </c>
      <c r="L1248">
        <v>16.8</v>
      </c>
      <c r="M1248">
        <v>218.8</v>
      </c>
      <c r="N1248">
        <v>95</v>
      </c>
      <c r="O1248">
        <v>9.85</v>
      </c>
      <c r="P1248">
        <v>5.9</v>
      </c>
      <c r="Q1248">
        <v>4</v>
      </c>
      <c r="R1248">
        <v>1.59</v>
      </c>
      <c r="S1248">
        <v>0</v>
      </c>
      <c r="T1248" t="s">
        <v>22</v>
      </c>
    </row>
    <row r="1249" spans="1:20" x14ac:dyDescent="0.2">
      <c r="A1249" t="s">
        <v>33</v>
      </c>
      <c r="B1249">
        <v>112</v>
      </c>
      <c r="C1249" t="s">
        <v>21</v>
      </c>
      <c r="D1249" t="s">
        <v>22</v>
      </c>
      <c r="E1249" t="s">
        <v>22</v>
      </c>
      <c r="F1249">
        <v>0</v>
      </c>
      <c r="G1249">
        <v>168.6</v>
      </c>
      <c r="H1249">
        <v>102</v>
      </c>
      <c r="I1249">
        <v>28.66</v>
      </c>
      <c r="J1249">
        <v>298</v>
      </c>
      <c r="K1249">
        <v>117</v>
      </c>
      <c r="L1249">
        <v>25.33</v>
      </c>
      <c r="M1249">
        <v>194.7</v>
      </c>
      <c r="N1249">
        <v>110</v>
      </c>
      <c r="O1249">
        <v>8.76</v>
      </c>
      <c r="P1249">
        <v>9.8000000000000007</v>
      </c>
      <c r="Q1249">
        <v>5</v>
      </c>
      <c r="R1249">
        <v>2.65</v>
      </c>
      <c r="S1249">
        <v>1</v>
      </c>
      <c r="T1249" t="s">
        <v>22</v>
      </c>
    </row>
    <row r="1250" spans="1:20" x14ac:dyDescent="0.2">
      <c r="A1250" t="s">
        <v>45</v>
      </c>
      <c r="B1250">
        <v>118</v>
      </c>
      <c r="C1250" t="s">
        <v>21</v>
      </c>
      <c r="D1250" t="s">
        <v>22</v>
      </c>
      <c r="E1250" t="s">
        <v>22</v>
      </c>
      <c r="F1250">
        <v>0</v>
      </c>
      <c r="G1250">
        <v>253.2</v>
      </c>
      <c r="H1250">
        <v>122</v>
      </c>
      <c r="I1250">
        <v>43.04</v>
      </c>
      <c r="J1250">
        <v>201</v>
      </c>
      <c r="K1250">
        <v>78</v>
      </c>
      <c r="L1250">
        <v>17.09</v>
      </c>
      <c r="M1250">
        <v>195.3</v>
      </c>
      <c r="N1250">
        <v>108</v>
      </c>
      <c r="O1250">
        <v>8.7899999999999991</v>
      </c>
      <c r="P1250">
        <v>9.6999999999999993</v>
      </c>
      <c r="Q1250">
        <v>7</v>
      </c>
      <c r="R1250">
        <v>2.62</v>
      </c>
      <c r="S1250">
        <v>2</v>
      </c>
      <c r="T1250" t="s">
        <v>22</v>
      </c>
    </row>
    <row r="1251" spans="1:20" x14ac:dyDescent="0.2">
      <c r="A1251" t="s">
        <v>24</v>
      </c>
      <c r="B1251">
        <v>66</v>
      </c>
      <c r="C1251" t="s">
        <v>21</v>
      </c>
      <c r="D1251" t="s">
        <v>22</v>
      </c>
      <c r="E1251" t="s">
        <v>23</v>
      </c>
      <c r="F1251">
        <v>16</v>
      </c>
      <c r="G1251">
        <v>174.7</v>
      </c>
      <c r="H1251">
        <v>92</v>
      </c>
      <c r="I1251">
        <v>29.7</v>
      </c>
      <c r="J1251">
        <v>232.1</v>
      </c>
      <c r="K1251">
        <v>105</v>
      </c>
      <c r="L1251">
        <v>19.73</v>
      </c>
      <c r="M1251">
        <v>305.39999999999998</v>
      </c>
      <c r="N1251">
        <v>98</v>
      </c>
      <c r="O1251">
        <v>13.74</v>
      </c>
      <c r="P1251">
        <v>8.9</v>
      </c>
      <c r="Q1251">
        <v>2</v>
      </c>
      <c r="R1251">
        <v>2.4</v>
      </c>
      <c r="S1251">
        <v>1</v>
      </c>
      <c r="T1251" t="s">
        <v>22</v>
      </c>
    </row>
    <row r="1252" spans="1:20" x14ac:dyDescent="0.2">
      <c r="A1252" t="s">
        <v>49</v>
      </c>
      <c r="B1252">
        <v>129</v>
      </c>
      <c r="C1252" t="s">
        <v>21</v>
      </c>
      <c r="D1252" t="s">
        <v>22</v>
      </c>
      <c r="E1252" t="s">
        <v>23</v>
      </c>
      <c r="F1252">
        <v>34</v>
      </c>
      <c r="G1252">
        <v>204.5</v>
      </c>
      <c r="H1252">
        <v>79</v>
      </c>
      <c r="I1252">
        <v>34.770000000000003</v>
      </c>
      <c r="J1252">
        <v>132.80000000000001</v>
      </c>
      <c r="K1252">
        <v>113</v>
      </c>
      <c r="L1252">
        <v>11.29</v>
      </c>
      <c r="M1252">
        <v>190.1</v>
      </c>
      <c r="N1252">
        <v>117</v>
      </c>
      <c r="O1252">
        <v>8.5500000000000007</v>
      </c>
      <c r="P1252">
        <v>14.8</v>
      </c>
      <c r="Q1252">
        <v>9</v>
      </c>
      <c r="R1252">
        <v>4</v>
      </c>
      <c r="S1252">
        <v>2</v>
      </c>
      <c r="T1252" t="s">
        <v>22</v>
      </c>
    </row>
    <row r="1253" spans="1:20" x14ac:dyDescent="0.2">
      <c r="A1253" t="s">
        <v>52</v>
      </c>
      <c r="B1253">
        <v>6</v>
      </c>
      <c r="C1253" t="s">
        <v>25</v>
      </c>
      <c r="D1253" t="s">
        <v>22</v>
      </c>
      <c r="E1253" t="s">
        <v>22</v>
      </c>
      <c r="F1253">
        <v>0</v>
      </c>
      <c r="G1253">
        <v>226.5</v>
      </c>
      <c r="H1253">
        <v>93</v>
      </c>
      <c r="I1253">
        <v>38.51</v>
      </c>
      <c r="J1253">
        <v>152.1</v>
      </c>
      <c r="K1253">
        <v>122</v>
      </c>
      <c r="L1253">
        <v>12.93</v>
      </c>
      <c r="M1253">
        <v>164.4</v>
      </c>
      <c r="N1253">
        <v>98</v>
      </c>
      <c r="O1253">
        <v>7.4</v>
      </c>
      <c r="P1253">
        <v>9.4</v>
      </c>
      <c r="Q1253">
        <v>4</v>
      </c>
      <c r="R1253">
        <v>2.54</v>
      </c>
      <c r="S1253">
        <v>3</v>
      </c>
      <c r="T1253" t="s">
        <v>22</v>
      </c>
    </row>
    <row r="1254" spans="1:20" x14ac:dyDescent="0.2">
      <c r="A1254" t="s">
        <v>62</v>
      </c>
      <c r="B1254">
        <v>107</v>
      </c>
      <c r="C1254" t="s">
        <v>28</v>
      </c>
      <c r="D1254" t="s">
        <v>23</v>
      </c>
      <c r="E1254" t="s">
        <v>22</v>
      </c>
      <c r="F1254">
        <v>0</v>
      </c>
      <c r="G1254">
        <v>234.1</v>
      </c>
      <c r="H1254">
        <v>91</v>
      </c>
      <c r="I1254">
        <v>39.799999999999997</v>
      </c>
      <c r="J1254">
        <v>163.1</v>
      </c>
      <c r="K1254">
        <v>105</v>
      </c>
      <c r="L1254">
        <v>13.86</v>
      </c>
      <c r="M1254">
        <v>282.5</v>
      </c>
      <c r="N1254">
        <v>100</v>
      </c>
      <c r="O1254">
        <v>12.71</v>
      </c>
      <c r="P1254">
        <v>10</v>
      </c>
      <c r="Q1254">
        <v>3</v>
      </c>
      <c r="R1254">
        <v>2.7</v>
      </c>
      <c r="S1254">
        <v>1</v>
      </c>
      <c r="T1254" t="s">
        <v>22</v>
      </c>
    </row>
    <row r="1255" spans="1:20" x14ac:dyDescent="0.2">
      <c r="A1255" t="s">
        <v>50</v>
      </c>
      <c r="B1255">
        <v>107</v>
      </c>
      <c r="C1255" t="s">
        <v>21</v>
      </c>
      <c r="D1255" t="s">
        <v>23</v>
      </c>
      <c r="E1255" t="s">
        <v>22</v>
      </c>
      <c r="F1255">
        <v>0</v>
      </c>
      <c r="G1255">
        <v>133.30000000000001</v>
      </c>
      <c r="H1255">
        <v>106</v>
      </c>
      <c r="I1255">
        <v>22.66</v>
      </c>
      <c r="J1255">
        <v>182.9</v>
      </c>
      <c r="K1255">
        <v>89</v>
      </c>
      <c r="L1255">
        <v>15.55</v>
      </c>
      <c r="M1255">
        <v>241.1</v>
      </c>
      <c r="N1255">
        <v>123</v>
      </c>
      <c r="O1255">
        <v>10.85</v>
      </c>
      <c r="P1255">
        <v>12.9</v>
      </c>
      <c r="Q1255">
        <v>2</v>
      </c>
      <c r="R1255">
        <v>3.48</v>
      </c>
      <c r="S1255">
        <v>3</v>
      </c>
      <c r="T1255" t="s">
        <v>23</v>
      </c>
    </row>
    <row r="1256" spans="1:20" x14ac:dyDescent="0.2">
      <c r="A1256" t="s">
        <v>35</v>
      </c>
      <c r="B1256">
        <v>138</v>
      </c>
      <c r="C1256" t="s">
        <v>21</v>
      </c>
      <c r="D1256" t="s">
        <v>22</v>
      </c>
      <c r="E1256" t="s">
        <v>22</v>
      </c>
      <c r="F1256">
        <v>0</v>
      </c>
      <c r="G1256">
        <v>133.9</v>
      </c>
      <c r="H1256">
        <v>87</v>
      </c>
      <c r="I1256">
        <v>22.76</v>
      </c>
      <c r="J1256">
        <v>166.4</v>
      </c>
      <c r="K1256">
        <v>110</v>
      </c>
      <c r="L1256">
        <v>14.14</v>
      </c>
      <c r="M1256">
        <v>193.5</v>
      </c>
      <c r="N1256">
        <v>139</v>
      </c>
      <c r="O1256">
        <v>8.7100000000000009</v>
      </c>
      <c r="P1256">
        <v>15.4</v>
      </c>
      <c r="Q1256">
        <v>3</v>
      </c>
      <c r="R1256">
        <v>4.16</v>
      </c>
      <c r="S1256">
        <v>1</v>
      </c>
      <c r="T1256" t="s">
        <v>22</v>
      </c>
    </row>
    <row r="1257" spans="1:20" x14ac:dyDescent="0.2">
      <c r="A1257" t="s">
        <v>74</v>
      </c>
      <c r="B1257">
        <v>103</v>
      </c>
      <c r="C1257" t="s">
        <v>28</v>
      </c>
      <c r="D1257" t="s">
        <v>22</v>
      </c>
      <c r="E1257" t="s">
        <v>22</v>
      </c>
      <c r="F1257">
        <v>0</v>
      </c>
      <c r="G1257">
        <v>160.19999999999999</v>
      </c>
      <c r="H1257">
        <v>104</v>
      </c>
      <c r="I1257">
        <v>27.23</v>
      </c>
      <c r="J1257">
        <v>138.9</v>
      </c>
      <c r="K1257">
        <v>70</v>
      </c>
      <c r="L1257">
        <v>11.81</v>
      </c>
      <c r="M1257">
        <v>312.5</v>
      </c>
      <c r="N1257">
        <v>97</v>
      </c>
      <c r="O1257">
        <v>14.06</v>
      </c>
      <c r="P1257">
        <v>9.6999999999999993</v>
      </c>
      <c r="Q1257">
        <v>2</v>
      </c>
      <c r="R1257">
        <v>2.62</v>
      </c>
      <c r="S1257">
        <v>0</v>
      </c>
      <c r="T1257" t="s">
        <v>22</v>
      </c>
    </row>
    <row r="1258" spans="1:20" x14ac:dyDescent="0.2">
      <c r="A1258" t="s">
        <v>55</v>
      </c>
      <c r="B1258">
        <v>116</v>
      </c>
      <c r="C1258" t="s">
        <v>21</v>
      </c>
      <c r="D1258" t="s">
        <v>22</v>
      </c>
      <c r="E1258" t="s">
        <v>23</v>
      </c>
      <c r="F1258">
        <v>44</v>
      </c>
      <c r="G1258">
        <v>230.6</v>
      </c>
      <c r="H1258">
        <v>94</v>
      </c>
      <c r="I1258">
        <v>39.200000000000003</v>
      </c>
      <c r="J1258">
        <v>224.1</v>
      </c>
      <c r="K1258">
        <v>103</v>
      </c>
      <c r="L1258">
        <v>19.05</v>
      </c>
      <c r="M1258">
        <v>244</v>
      </c>
      <c r="N1258">
        <v>76</v>
      </c>
      <c r="O1258">
        <v>10.98</v>
      </c>
      <c r="P1258">
        <v>11.1</v>
      </c>
      <c r="Q1258">
        <v>2</v>
      </c>
      <c r="R1258">
        <v>3</v>
      </c>
      <c r="S1258">
        <v>0</v>
      </c>
      <c r="T1258" t="s">
        <v>22</v>
      </c>
    </row>
    <row r="1259" spans="1:20" x14ac:dyDescent="0.2">
      <c r="A1259" t="s">
        <v>62</v>
      </c>
      <c r="B1259">
        <v>161</v>
      </c>
      <c r="C1259" t="s">
        <v>21</v>
      </c>
      <c r="D1259" t="s">
        <v>22</v>
      </c>
      <c r="E1259" t="s">
        <v>22</v>
      </c>
      <c r="F1259">
        <v>0</v>
      </c>
      <c r="G1259">
        <v>72.8</v>
      </c>
      <c r="H1259">
        <v>120</v>
      </c>
      <c r="I1259">
        <v>12.38</v>
      </c>
      <c r="J1259">
        <v>267.10000000000002</v>
      </c>
      <c r="K1259">
        <v>120</v>
      </c>
      <c r="L1259">
        <v>22.7</v>
      </c>
      <c r="M1259">
        <v>222.5</v>
      </c>
      <c r="N1259">
        <v>91</v>
      </c>
      <c r="O1259">
        <v>10.01</v>
      </c>
      <c r="P1259">
        <v>11.8</v>
      </c>
      <c r="Q1259">
        <v>2</v>
      </c>
      <c r="R1259">
        <v>3.19</v>
      </c>
      <c r="S1259">
        <v>2</v>
      </c>
      <c r="T1259" t="s">
        <v>22</v>
      </c>
    </row>
    <row r="1260" spans="1:20" x14ac:dyDescent="0.2">
      <c r="A1260" t="s">
        <v>71</v>
      </c>
      <c r="B1260">
        <v>1</v>
      </c>
      <c r="C1260" t="s">
        <v>21</v>
      </c>
      <c r="D1260" t="s">
        <v>22</v>
      </c>
      <c r="E1260" t="s">
        <v>22</v>
      </c>
      <c r="F1260">
        <v>0</v>
      </c>
      <c r="G1260">
        <v>196.1</v>
      </c>
      <c r="H1260">
        <v>107</v>
      </c>
      <c r="I1260">
        <v>33.340000000000003</v>
      </c>
      <c r="J1260">
        <v>296.5</v>
      </c>
      <c r="K1260">
        <v>82</v>
      </c>
      <c r="L1260">
        <v>25.2</v>
      </c>
      <c r="M1260">
        <v>211.5</v>
      </c>
      <c r="N1260">
        <v>91</v>
      </c>
      <c r="O1260">
        <v>9.52</v>
      </c>
      <c r="P1260">
        <v>7</v>
      </c>
      <c r="Q1260">
        <v>2</v>
      </c>
      <c r="R1260">
        <v>1.89</v>
      </c>
      <c r="S1260">
        <v>1</v>
      </c>
      <c r="T1260" t="s">
        <v>22</v>
      </c>
    </row>
    <row r="1261" spans="1:20" x14ac:dyDescent="0.2">
      <c r="A1261" t="s">
        <v>54</v>
      </c>
      <c r="B1261">
        <v>89</v>
      </c>
      <c r="C1261" t="s">
        <v>25</v>
      </c>
      <c r="D1261" t="s">
        <v>22</v>
      </c>
      <c r="E1261" t="s">
        <v>22</v>
      </c>
      <c r="F1261">
        <v>0</v>
      </c>
      <c r="G1261">
        <v>197.1</v>
      </c>
      <c r="H1261">
        <v>110</v>
      </c>
      <c r="I1261">
        <v>33.51</v>
      </c>
      <c r="J1261">
        <v>165.9</v>
      </c>
      <c r="K1261">
        <v>115</v>
      </c>
      <c r="L1261">
        <v>14.1</v>
      </c>
      <c r="M1261">
        <v>227.3</v>
      </c>
      <c r="N1261">
        <v>106</v>
      </c>
      <c r="O1261">
        <v>10.23</v>
      </c>
      <c r="P1261">
        <v>12.8</v>
      </c>
      <c r="Q1261">
        <v>3</v>
      </c>
      <c r="R1261">
        <v>3.46</v>
      </c>
      <c r="S1261">
        <v>1</v>
      </c>
      <c r="T1261" t="s">
        <v>22</v>
      </c>
    </row>
    <row r="1262" spans="1:20" x14ac:dyDescent="0.2">
      <c r="A1262" t="s">
        <v>36</v>
      </c>
      <c r="B1262">
        <v>64</v>
      </c>
      <c r="C1262" t="s">
        <v>25</v>
      </c>
      <c r="D1262" t="s">
        <v>22</v>
      </c>
      <c r="E1262" t="s">
        <v>22</v>
      </c>
      <c r="F1262">
        <v>0</v>
      </c>
      <c r="G1262">
        <v>219.6</v>
      </c>
      <c r="H1262">
        <v>126</v>
      </c>
      <c r="I1262">
        <v>37.33</v>
      </c>
      <c r="J1262">
        <v>303.3</v>
      </c>
      <c r="K1262">
        <v>100</v>
      </c>
      <c r="L1262">
        <v>25.78</v>
      </c>
      <c r="M1262">
        <v>154.5</v>
      </c>
      <c r="N1262">
        <v>65</v>
      </c>
      <c r="O1262">
        <v>6.95</v>
      </c>
      <c r="P1262">
        <v>9.6999999999999993</v>
      </c>
      <c r="Q1262">
        <v>5</v>
      </c>
      <c r="R1262">
        <v>2.62</v>
      </c>
      <c r="S1262">
        <v>1</v>
      </c>
      <c r="T1262" t="s">
        <v>22</v>
      </c>
    </row>
    <row r="1263" spans="1:20" x14ac:dyDescent="0.2">
      <c r="A1263" t="s">
        <v>34</v>
      </c>
      <c r="B1263">
        <v>129</v>
      </c>
      <c r="C1263" t="s">
        <v>21</v>
      </c>
      <c r="D1263" t="s">
        <v>22</v>
      </c>
      <c r="E1263" t="s">
        <v>22</v>
      </c>
      <c r="F1263">
        <v>0</v>
      </c>
      <c r="G1263">
        <v>216</v>
      </c>
      <c r="H1263">
        <v>85</v>
      </c>
      <c r="I1263">
        <v>36.72</v>
      </c>
      <c r="J1263">
        <v>186.9</v>
      </c>
      <c r="K1263">
        <v>114</v>
      </c>
      <c r="L1263">
        <v>15.89</v>
      </c>
      <c r="M1263">
        <v>210.7</v>
      </c>
      <c r="N1263">
        <v>109</v>
      </c>
      <c r="O1263">
        <v>9.48</v>
      </c>
      <c r="P1263">
        <v>4.9000000000000004</v>
      </c>
      <c r="Q1263">
        <v>10</v>
      </c>
      <c r="R1263">
        <v>1.32</v>
      </c>
      <c r="S1263">
        <v>2</v>
      </c>
      <c r="T1263" t="s">
        <v>22</v>
      </c>
    </row>
    <row r="1264" spans="1:20" x14ac:dyDescent="0.2">
      <c r="A1264" t="s">
        <v>64</v>
      </c>
      <c r="B1264">
        <v>128</v>
      </c>
      <c r="C1264" t="s">
        <v>28</v>
      </c>
      <c r="D1264" t="s">
        <v>22</v>
      </c>
      <c r="E1264" t="s">
        <v>23</v>
      </c>
      <c r="F1264">
        <v>32</v>
      </c>
      <c r="G1264">
        <v>222.9</v>
      </c>
      <c r="H1264">
        <v>136</v>
      </c>
      <c r="I1264">
        <v>37.89</v>
      </c>
      <c r="J1264">
        <v>262</v>
      </c>
      <c r="K1264">
        <v>80</v>
      </c>
      <c r="L1264">
        <v>22.27</v>
      </c>
      <c r="M1264">
        <v>191.4</v>
      </c>
      <c r="N1264">
        <v>101</v>
      </c>
      <c r="O1264">
        <v>8.61</v>
      </c>
      <c r="P1264">
        <v>10.8</v>
      </c>
      <c r="Q1264">
        <v>4</v>
      </c>
      <c r="R1264">
        <v>2.92</v>
      </c>
      <c r="S1264">
        <v>0</v>
      </c>
      <c r="T1264" t="s">
        <v>22</v>
      </c>
    </row>
    <row r="1265" spans="1:20" x14ac:dyDescent="0.2">
      <c r="A1265" t="s">
        <v>30</v>
      </c>
      <c r="B1265">
        <v>81</v>
      </c>
      <c r="C1265" t="s">
        <v>21</v>
      </c>
      <c r="D1265" t="s">
        <v>22</v>
      </c>
      <c r="E1265" t="s">
        <v>23</v>
      </c>
      <c r="F1265">
        <v>36</v>
      </c>
      <c r="G1265">
        <v>115.9</v>
      </c>
      <c r="H1265">
        <v>120</v>
      </c>
      <c r="I1265">
        <v>19.7</v>
      </c>
      <c r="J1265">
        <v>236.6</v>
      </c>
      <c r="K1265">
        <v>95</v>
      </c>
      <c r="L1265">
        <v>20.11</v>
      </c>
      <c r="M1265">
        <v>255</v>
      </c>
      <c r="N1265">
        <v>90</v>
      </c>
      <c r="O1265">
        <v>11.48</v>
      </c>
      <c r="P1265">
        <v>11.7</v>
      </c>
      <c r="Q1265">
        <v>6</v>
      </c>
      <c r="R1265">
        <v>3.16</v>
      </c>
      <c r="S1265">
        <v>3</v>
      </c>
      <c r="T1265" t="s">
        <v>22</v>
      </c>
    </row>
    <row r="1266" spans="1:20" x14ac:dyDescent="0.2">
      <c r="A1266" t="s">
        <v>35</v>
      </c>
      <c r="B1266">
        <v>114</v>
      </c>
      <c r="C1266" t="s">
        <v>28</v>
      </c>
      <c r="D1266" t="s">
        <v>22</v>
      </c>
      <c r="E1266" t="s">
        <v>22</v>
      </c>
      <c r="F1266">
        <v>0</v>
      </c>
      <c r="G1266">
        <v>189.8</v>
      </c>
      <c r="H1266">
        <v>101</v>
      </c>
      <c r="I1266">
        <v>32.270000000000003</v>
      </c>
      <c r="J1266">
        <v>147.69999999999999</v>
      </c>
      <c r="K1266">
        <v>80</v>
      </c>
      <c r="L1266">
        <v>12.55</v>
      </c>
      <c r="M1266">
        <v>172.7</v>
      </c>
      <c r="N1266">
        <v>121</v>
      </c>
      <c r="O1266">
        <v>7.77</v>
      </c>
      <c r="P1266">
        <v>10.6</v>
      </c>
      <c r="Q1266">
        <v>5</v>
      </c>
      <c r="R1266">
        <v>2.86</v>
      </c>
      <c r="S1266">
        <v>1</v>
      </c>
      <c r="T1266" t="s">
        <v>22</v>
      </c>
    </row>
    <row r="1267" spans="1:20" x14ac:dyDescent="0.2">
      <c r="A1267" t="s">
        <v>31</v>
      </c>
      <c r="B1267">
        <v>86</v>
      </c>
      <c r="C1267" t="s">
        <v>21</v>
      </c>
      <c r="D1267" t="s">
        <v>22</v>
      </c>
      <c r="E1267" t="s">
        <v>22</v>
      </c>
      <c r="F1267">
        <v>0</v>
      </c>
      <c r="G1267">
        <v>136.4</v>
      </c>
      <c r="H1267">
        <v>104</v>
      </c>
      <c r="I1267">
        <v>23.19</v>
      </c>
      <c r="J1267">
        <v>202.5</v>
      </c>
      <c r="K1267">
        <v>110</v>
      </c>
      <c r="L1267">
        <v>17.21</v>
      </c>
      <c r="M1267">
        <v>230.7</v>
      </c>
      <c r="N1267">
        <v>86</v>
      </c>
      <c r="O1267">
        <v>10.38</v>
      </c>
      <c r="P1267">
        <v>11.5</v>
      </c>
      <c r="Q1267">
        <v>1</v>
      </c>
      <c r="R1267">
        <v>3.11</v>
      </c>
      <c r="S1267">
        <v>3</v>
      </c>
      <c r="T1267" t="s">
        <v>22</v>
      </c>
    </row>
    <row r="1268" spans="1:20" x14ac:dyDescent="0.2">
      <c r="A1268" t="s">
        <v>37</v>
      </c>
      <c r="B1268">
        <v>96</v>
      </c>
      <c r="C1268" t="s">
        <v>25</v>
      </c>
      <c r="D1268" t="s">
        <v>22</v>
      </c>
      <c r="E1268" t="s">
        <v>22</v>
      </c>
      <c r="F1268">
        <v>0</v>
      </c>
      <c r="G1268">
        <v>170.5</v>
      </c>
      <c r="H1268">
        <v>86</v>
      </c>
      <c r="I1268">
        <v>28.99</v>
      </c>
      <c r="J1268">
        <v>277.5</v>
      </c>
      <c r="K1268">
        <v>88</v>
      </c>
      <c r="L1268">
        <v>23.59</v>
      </c>
      <c r="M1268">
        <v>162.5</v>
      </c>
      <c r="N1268">
        <v>117</v>
      </c>
      <c r="O1268">
        <v>7.31</v>
      </c>
      <c r="P1268">
        <v>12.2</v>
      </c>
      <c r="Q1268">
        <v>6</v>
      </c>
      <c r="R1268">
        <v>3.29</v>
      </c>
      <c r="S1268">
        <v>1</v>
      </c>
      <c r="T1268" t="s">
        <v>22</v>
      </c>
    </row>
    <row r="1269" spans="1:20" x14ac:dyDescent="0.2">
      <c r="A1269" t="s">
        <v>42</v>
      </c>
      <c r="B1269">
        <v>72</v>
      </c>
      <c r="C1269" t="s">
        <v>28</v>
      </c>
      <c r="D1269" t="s">
        <v>22</v>
      </c>
      <c r="E1269" t="s">
        <v>22</v>
      </c>
      <c r="F1269">
        <v>0</v>
      </c>
      <c r="G1269">
        <v>272.39999999999998</v>
      </c>
      <c r="H1269">
        <v>88</v>
      </c>
      <c r="I1269">
        <v>46.31</v>
      </c>
      <c r="J1269">
        <v>107.9</v>
      </c>
      <c r="K1269">
        <v>125</v>
      </c>
      <c r="L1269">
        <v>9.17</v>
      </c>
      <c r="M1269">
        <v>185.5</v>
      </c>
      <c r="N1269">
        <v>81</v>
      </c>
      <c r="O1269">
        <v>8.35</v>
      </c>
      <c r="P1269">
        <v>12.7</v>
      </c>
      <c r="Q1269">
        <v>2</v>
      </c>
      <c r="R1269">
        <v>3.43</v>
      </c>
      <c r="S1269">
        <v>0</v>
      </c>
      <c r="T1269" t="s">
        <v>22</v>
      </c>
    </row>
    <row r="1270" spans="1:20" x14ac:dyDescent="0.2">
      <c r="A1270" t="s">
        <v>43</v>
      </c>
      <c r="B1270">
        <v>64</v>
      </c>
      <c r="C1270" t="s">
        <v>28</v>
      </c>
      <c r="D1270" t="s">
        <v>22</v>
      </c>
      <c r="E1270" t="s">
        <v>23</v>
      </c>
      <c r="F1270">
        <v>40</v>
      </c>
      <c r="G1270">
        <v>210</v>
      </c>
      <c r="H1270">
        <v>116</v>
      </c>
      <c r="I1270">
        <v>35.700000000000003</v>
      </c>
      <c r="J1270">
        <v>232.7</v>
      </c>
      <c r="K1270">
        <v>89</v>
      </c>
      <c r="L1270">
        <v>19.78</v>
      </c>
      <c r="M1270">
        <v>168.8</v>
      </c>
      <c r="N1270">
        <v>94</v>
      </c>
      <c r="O1270">
        <v>7.6</v>
      </c>
      <c r="P1270">
        <v>5.9</v>
      </c>
      <c r="Q1270">
        <v>4</v>
      </c>
      <c r="R1270">
        <v>1.59</v>
      </c>
      <c r="S1270">
        <v>8</v>
      </c>
      <c r="T1270" t="s">
        <v>22</v>
      </c>
    </row>
    <row r="1271" spans="1:20" x14ac:dyDescent="0.2">
      <c r="A1271" t="s">
        <v>20</v>
      </c>
      <c r="B1271">
        <v>65</v>
      </c>
      <c r="C1271" t="s">
        <v>28</v>
      </c>
      <c r="D1271" t="s">
        <v>22</v>
      </c>
      <c r="E1271" t="s">
        <v>22</v>
      </c>
      <c r="F1271">
        <v>0</v>
      </c>
      <c r="G1271">
        <v>153.9</v>
      </c>
      <c r="H1271">
        <v>117</v>
      </c>
      <c r="I1271">
        <v>26.16</v>
      </c>
      <c r="J1271">
        <v>220.1</v>
      </c>
      <c r="K1271">
        <v>122</v>
      </c>
      <c r="L1271">
        <v>18.71</v>
      </c>
      <c r="M1271">
        <v>280.5</v>
      </c>
      <c r="N1271">
        <v>147</v>
      </c>
      <c r="O1271">
        <v>12.62</v>
      </c>
      <c r="P1271">
        <v>8.5</v>
      </c>
      <c r="Q1271">
        <v>3</v>
      </c>
      <c r="R1271">
        <v>2.2999999999999998</v>
      </c>
      <c r="S1271">
        <v>2</v>
      </c>
      <c r="T1271" t="s">
        <v>22</v>
      </c>
    </row>
    <row r="1272" spans="1:20" x14ac:dyDescent="0.2">
      <c r="A1272" t="s">
        <v>49</v>
      </c>
      <c r="B1272">
        <v>136</v>
      </c>
      <c r="C1272" t="s">
        <v>21</v>
      </c>
      <c r="D1272" t="s">
        <v>22</v>
      </c>
      <c r="E1272" t="s">
        <v>22</v>
      </c>
      <c r="F1272">
        <v>0</v>
      </c>
      <c r="G1272">
        <v>252.4</v>
      </c>
      <c r="H1272">
        <v>74</v>
      </c>
      <c r="I1272">
        <v>42.91</v>
      </c>
      <c r="J1272">
        <v>167.9</v>
      </c>
      <c r="K1272">
        <v>81</v>
      </c>
      <c r="L1272">
        <v>14.27</v>
      </c>
      <c r="M1272">
        <v>248.3</v>
      </c>
      <c r="N1272">
        <v>110</v>
      </c>
      <c r="O1272">
        <v>11.17</v>
      </c>
      <c r="P1272">
        <v>10.7</v>
      </c>
      <c r="Q1272">
        <v>3</v>
      </c>
      <c r="R1272">
        <v>2.89</v>
      </c>
      <c r="S1272">
        <v>2</v>
      </c>
      <c r="T1272" t="s">
        <v>22</v>
      </c>
    </row>
    <row r="1273" spans="1:20" x14ac:dyDescent="0.2">
      <c r="A1273" t="s">
        <v>60</v>
      </c>
      <c r="B1273">
        <v>116</v>
      </c>
      <c r="C1273" t="s">
        <v>25</v>
      </c>
      <c r="D1273" t="s">
        <v>22</v>
      </c>
      <c r="E1273" t="s">
        <v>22</v>
      </c>
      <c r="F1273">
        <v>0</v>
      </c>
      <c r="G1273">
        <v>197.9</v>
      </c>
      <c r="H1273">
        <v>84</v>
      </c>
      <c r="I1273">
        <v>33.64</v>
      </c>
      <c r="J1273">
        <v>168.1</v>
      </c>
      <c r="K1273">
        <v>113</v>
      </c>
      <c r="L1273">
        <v>14.29</v>
      </c>
      <c r="M1273">
        <v>239.8</v>
      </c>
      <c r="N1273">
        <v>145</v>
      </c>
      <c r="O1273">
        <v>10.79</v>
      </c>
      <c r="P1273">
        <v>12</v>
      </c>
      <c r="Q1273">
        <v>6</v>
      </c>
      <c r="R1273">
        <v>3.24</v>
      </c>
      <c r="S1273">
        <v>1</v>
      </c>
      <c r="T1273" t="s">
        <v>22</v>
      </c>
    </row>
    <row r="1274" spans="1:20" x14ac:dyDescent="0.2">
      <c r="A1274" t="s">
        <v>69</v>
      </c>
      <c r="B1274">
        <v>93</v>
      </c>
      <c r="C1274" t="s">
        <v>25</v>
      </c>
      <c r="D1274" t="s">
        <v>22</v>
      </c>
      <c r="E1274" t="s">
        <v>22</v>
      </c>
      <c r="F1274">
        <v>0</v>
      </c>
      <c r="G1274">
        <v>152.4</v>
      </c>
      <c r="H1274">
        <v>74</v>
      </c>
      <c r="I1274">
        <v>25.91</v>
      </c>
      <c r="J1274">
        <v>274.60000000000002</v>
      </c>
      <c r="K1274">
        <v>88</v>
      </c>
      <c r="L1274">
        <v>23.34</v>
      </c>
      <c r="M1274">
        <v>252.2</v>
      </c>
      <c r="N1274">
        <v>120</v>
      </c>
      <c r="O1274">
        <v>11.35</v>
      </c>
      <c r="P1274">
        <v>6.6</v>
      </c>
      <c r="Q1274">
        <v>5</v>
      </c>
      <c r="R1274">
        <v>1.78</v>
      </c>
      <c r="S1274">
        <v>3</v>
      </c>
      <c r="T1274" t="s">
        <v>22</v>
      </c>
    </row>
    <row r="1275" spans="1:20" x14ac:dyDescent="0.2">
      <c r="A1275" t="s">
        <v>60</v>
      </c>
      <c r="B1275">
        <v>142</v>
      </c>
      <c r="C1275" t="s">
        <v>28</v>
      </c>
      <c r="D1275" t="s">
        <v>22</v>
      </c>
      <c r="E1275" t="s">
        <v>23</v>
      </c>
      <c r="F1275">
        <v>40</v>
      </c>
      <c r="G1275">
        <v>237.4</v>
      </c>
      <c r="H1275">
        <v>105</v>
      </c>
      <c r="I1275">
        <v>40.36</v>
      </c>
      <c r="J1275">
        <v>175.9</v>
      </c>
      <c r="K1275">
        <v>93</v>
      </c>
      <c r="L1275">
        <v>14.95</v>
      </c>
      <c r="M1275">
        <v>210.3</v>
      </c>
      <c r="N1275">
        <v>110</v>
      </c>
      <c r="O1275">
        <v>9.4600000000000009</v>
      </c>
      <c r="P1275">
        <v>9.1999999999999993</v>
      </c>
      <c r="Q1275">
        <v>3</v>
      </c>
      <c r="R1275">
        <v>2.48</v>
      </c>
      <c r="S1275">
        <v>3</v>
      </c>
      <c r="T1275" t="s">
        <v>22</v>
      </c>
    </row>
    <row r="1276" spans="1:20" x14ac:dyDescent="0.2">
      <c r="A1276" t="s">
        <v>36</v>
      </c>
      <c r="B1276">
        <v>92</v>
      </c>
      <c r="C1276" t="s">
        <v>25</v>
      </c>
      <c r="D1276" t="s">
        <v>22</v>
      </c>
      <c r="E1276" t="s">
        <v>22</v>
      </c>
      <c r="F1276">
        <v>0</v>
      </c>
      <c r="G1276">
        <v>265.60000000000002</v>
      </c>
      <c r="H1276">
        <v>82</v>
      </c>
      <c r="I1276">
        <v>45.15</v>
      </c>
      <c r="J1276">
        <v>180.7</v>
      </c>
      <c r="K1276">
        <v>75</v>
      </c>
      <c r="L1276">
        <v>15.36</v>
      </c>
      <c r="M1276">
        <v>211.1</v>
      </c>
      <c r="N1276">
        <v>113</v>
      </c>
      <c r="O1276">
        <v>9.5</v>
      </c>
      <c r="P1276">
        <v>8.6</v>
      </c>
      <c r="Q1276">
        <v>2</v>
      </c>
      <c r="R1276">
        <v>2.3199999999999998</v>
      </c>
      <c r="S1276">
        <v>1</v>
      </c>
      <c r="T1276" t="s">
        <v>22</v>
      </c>
    </row>
    <row r="1277" spans="1:20" x14ac:dyDescent="0.2">
      <c r="A1277" t="s">
        <v>45</v>
      </c>
      <c r="B1277">
        <v>70</v>
      </c>
      <c r="C1277" t="s">
        <v>21</v>
      </c>
      <c r="D1277" t="s">
        <v>22</v>
      </c>
      <c r="E1277" t="s">
        <v>22</v>
      </c>
      <c r="F1277">
        <v>0</v>
      </c>
      <c r="G1277">
        <v>197.3</v>
      </c>
      <c r="H1277">
        <v>91</v>
      </c>
      <c r="I1277">
        <v>33.54</v>
      </c>
      <c r="J1277">
        <v>305.8</v>
      </c>
      <c r="K1277">
        <v>81</v>
      </c>
      <c r="L1277">
        <v>25.99</v>
      </c>
      <c r="M1277">
        <v>171</v>
      </c>
      <c r="N1277">
        <v>105</v>
      </c>
      <c r="O1277">
        <v>7.69</v>
      </c>
      <c r="P1277">
        <v>6.7</v>
      </c>
      <c r="Q1277">
        <v>6</v>
      </c>
      <c r="R1277">
        <v>1.81</v>
      </c>
      <c r="S1277">
        <v>1</v>
      </c>
      <c r="T1277" t="s">
        <v>22</v>
      </c>
    </row>
    <row r="1278" spans="1:20" x14ac:dyDescent="0.2">
      <c r="A1278" t="s">
        <v>29</v>
      </c>
      <c r="B1278">
        <v>22</v>
      </c>
      <c r="C1278" t="s">
        <v>25</v>
      </c>
      <c r="D1278" t="s">
        <v>22</v>
      </c>
      <c r="E1278" t="s">
        <v>23</v>
      </c>
      <c r="F1278">
        <v>14</v>
      </c>
      <c r="G1278">
        <v>199.1</v>
      </c>
      <c r="H1278">
        <v>100</v>
      </c>
      <c r="I1278">
        <v>33.85</v>
      </c>
      <c r="J1278">
        <v>221.8</v>
      </c>
      <c r="K1278">
        <v>103</v>
      </c>
      <c r="L1278">
        <v>18.850000000000001</v>
      </c>
      <c r="M1278">
        <v>65.7</v>
      </c>
      <c r="N1278">
        <v>91</v>
      </c>
      <c r="O1278">
        <v>2.96</v>
      </c>
      <c r="P1278">
        <v>4.2</v>
      </c>
      <c r="Q1278">
        <v>1</v>
      </c>
      <c r="R1278">
        <v>1.1299999999999999</v>
      </c>
      <c r="S1278">
        <v>1</v>
      </c>
      <c r="T1278" t="s">
        <v>22</v>
      </c>
    </row>
    <row r="1279" spans="1:20" x14ac:dyDescent="0.2">
      <c r="A1279" t="s">
        <v>62</v>
      </c>
      <c r="B1279">
        <v>37</v>
      </c>
      <c r="C1279" t="s">
        <v>21</v>
      </c>
      <c r="D1279" t="s">
        <v>22</v>
      </c>
      <c r="E1279" t="s">
        <v>22</v>
      </c>
      <c r="F1279">
        <v>0</v>
      </c>
      <c r="G1279">
        <v>233.7</v>
      </c>
      <c r="H1279">
        <v>114</v>
      </c>
      <c r="I1279">
        <v>39.729999999999997</v>
      </c>
      <c r="J1279">
        <v>207.9</v>
      </c>
      <c r="K1279">
        <v>109</v>
      </c>
      <c r="L1279">
        <v>17.670000000000002</v>
      </c>
      <c r="M1279">
        <v>212.7</v>
      </c>
      <c r="N1279">
        <v>101</v>
      </c>
      <c r="O1279">
        <v>9.57</v>
      </c>
      <c r="P1279">
        <v>12</v>
      </c>
      <c r="Q1279">
        <v>2</v>
      </c>
      <c r="R1279">
        <v>3.24</v>
      </c>
      <c r="S1279">
        <v>2</v>
      </c>
      <c r="T1279" t="s">
        <v>22</v>
      </c>
    </row>
    <row r="1280" spans="1:20" x14ac:dyDescent="0.2">
      <c r="A1280" t="s">
        <v>27</v>
      </c>
      <c r="B1280">
        <v>51</v>
      </c>
      <c r="C1280" t="s">
        <v>21</v>
      </c>
      <c r="D1280" t="s">
        <v>22</v>
      </c>
      <c r="E1280" t="s">
        <v>22</v>
      </c>
      <c r="F1280">
        <v>0</v>
      </c>
      <c r="G1280">
        <v>183.1</v>
      </c>
      <c r="H1280">
        <v>99</v>
      </c>
      <c r="I1280">
        <v>31.13</v>
      </c>
      <c r="J1280">
        <v>160.1</v>
      </c>
      <c r="K1280">
        <v>107</v>
      </c>
      <c r="L1280">
        <v>13.61</v>
      </c>
      <c r="M1280">
        <v>311.8</v>
      </c>
      <c r="N1280">
        <v>121</v>
      </c>
      <c r="O1280">
        <v>14.03</v>
      </c>
      <c r="P1280">
        <v>7</v>
      </c>
      <c r="Q1280">
        <v>3</v>
      </c>
      <c r="R1280">
        <v>1.89</v>
      </c>
      <c r="S1280">
        <v>1</v>
      </c>
      <c r="T1280" t="s">
        <v>22</v>
      </c>
    </row>
    <row r="1281" spans="1:20" x14ac:dyDescent="0.2">
      <c r="A1281" t="s">
        <v>40</v>
      </c>
      <c r="B1281">
        <v>130</v>
      </c>
      <c r="C1281" t="s">
        <v>21</v>
      </c>
      <c r="D1281" t="s">
        <v>22</v>
      </c>
      <c r="E1281" t="s">
        <v>22</v>
      </c>
      <c r="F1281">
        <v>0</v>
      </c>
      <c r="G1281">
        <v>207.1</v>
      </c>
      <c r="H1281">
        <v>70</v>
      </c>
      <c r="I1281">
        <v>35.21</v>
      </c>
      <c r="J1281">
        <v>200.1</v>
      </c>
      <c r="K1281">
        <v>115</v>
      </c>
      <c r="L1281">
        <v>17.010000000000002</v>
      </c>
      <c r="M1281">
        <v>194.2</v>
      </c>
      <c r="N1281">
        <v>100</v>
      </c>
      <c r="O1281">
        <v>8.74</v>
      </c>
      <c r="P1281">
        <v>12.4</v>
      </c>
      <c r="Q1281">
        <v>2</v>
      </c>
      <c r="R1281">
        <v>3.35</v>
      </c>
      <c r="S1281">
        <v>1</v>
      </c>
      <c r="T1281" t="s">
        <v>22</v>
      </c>
    </row>
    <row r="1282" spans="1:20" x14ac:dyDescent="0.2">
      <c r="A1282" t="s">
        <v>59</v>
      </c>
      <c r="B1282">
        <v>104</v>
      </c>
      <c r="C1282" t="s">
        <v>21</v>
      </c>
      <c r="D1282" t="s">
        <v>22</v>
      </c>
      <c r="E1282" t="s">
        <v>22</v>
      </c>
      <c r="F1282">
        <v>0</v>
      </c>
      <c r="G1282">
        <v>139.69999999999999</v>
      </c>
      <c r="H1282">
        <v>78</v>
      </c>
      <c r="I1282">
        <v>23.75</v>
      </c>
      <c r="J1282">
        <v>202.6</v>
      </c>
      <c r="K1282">
        <v>119</v>
      </c>
      <c r="L1282">
        <v>17.22</v>
      </c>
      <c r="M1282">
        <v>203.6</v>
      </c>
      <c r="N1282">
        <v>102</v>
      </c>
      <c r="O1282">
        <v>9.16</v>
      </c>
      <c r="P1282">
        <v>11.3</v>
      </c>
      <c r="Q1282">
        <v>5</v>
      </c>
      <c r="R1282">
        <v>3.05</v>
      </c>
      <c r="S1282">
        <v>2</v>
      </c>
      <c r="T1282" t="s">
        <v>22</v>
      </c>
    </row>
    <row r="1283" spans="1:20" x14ac:dyDescent="0.2">
      <c r="A1283" t="s">
        <v>74</v>
      </c>
      <c r="B1283">
        <v>134</v>
      </c>
      <c r="C1283" t="s">
        <v>25</v>
      </c>
      <c r="D1283" t="s">
        <v>22</v>
      </c>
      <c r="E1283" t="s">
        <v>22</v>
      </c>
      <c r="F1283">
        <v>0</v>
      </c>
      <c r="G1283">
        <v>177.2</v>
      </c>
      <c r="H1283">
        <v>91</v>
      </c>
      <c r="I1283">
        <v>30.12</v>
      </c>
      <c r="J1283">
        <v>228.7</v>
      </c>
      <c r="K1283">
        <v>105</v>
      </c>
      <c r="L1283">
        <v>19.440000000000001</v>
      </c>
      <c r="M1283">
        <v>194.3</v>
      </c>
      <c r="N1283">
        <v>113</v>
      </c>
      <c r="O1283">
        <v>8.74</v>
      </c>
      <c r="P1283">
        <v>8.9</v>
      </c>
      <c r="Q1283">
        <v>3</v>
      </c>
      <c r="R1283">
        <v>2.4</v>
      </c>
      <c r="S1283">
        <v>2</v>
      </c>
      <c r="T1283" t="s">
        <v>22</v>
      </c>
    </row>
    <row r="1284" spans="1:20" x14ac:dyDescent="0.2">
      <c r="A1284" t="s">
        <v>65</v>
      </c>
      <c r="B1284">
        <v>108</v>
      </c>
      <c r="C1284" t="s">
        <v>21</v>
      </c>
      <c r="D1284" t="s">
        <v>22</v>
      </c>
      <c r="E1284" t="s">
        <v>23</v>
      </c>
      <c r="F1284">
        <v>35</v>
      </c>
      <c r="G1284">
        <v>169.8</v>
      </c>
      <c r="H1284">
        <v>136</v>
      </c>
      <c r="I1284">
        <v>28.87</v>
      </c>
      <c r="J1284">
        <v>173.7</v>
      </c>
      <c r="K1284">
        <v>101</v>
      </c>
      <c r="L1284">
        <v>14.76</v>
      </c>
      <c r="M1284">
        <v>214.6</v>
      </c>
      <c r="N1284">
        <v>105</v>
      </c>
      <c r="O1284">
        <v>9.66</v>
      </c>
      <c r="P1284">
        <v>9.5</v>
      </c>
      <c r="Q1284">
        <v>7</v>
      </c>
      <c r="R1284">
        <v>2.57</v>
      </c>
      <c r="S1284">
        <v>2</v>
      </c>
      <c r="T1284" t="s">
        <v>22</v>
      </c>
    </row>
    <row r="1285" spans="1:20" x14ac:dyDescent="0.2">
      <c r="A1285" t="s">
        <v>61</v>
      </c>
      <c r="B1285">
        <v>103</v>
      </c>
      <c r="C1285" t="s">
        <v>21</v>
      </c>
      <c r="D1285" t="s">
        <v>22</v>
      </c>
      <c r="E1285" t="s">
        <v>22</v>
      </c>
      <c r="F1285">
        <v>0</v>
      </c>
      <c r="G1285">
        <v>173.5</v>
      </c>
      <c r="H1285">
        <v>83</v>
      </c>
      <c r="I1285">
        <v>29.5</v>
      </c>
      <c r="J1285">
        <v>244.3</v>
      </c>
      <c r="K1285">
        <v>65</v>
      </c>
      <c r="L1285">
        <v>20.77</v>
      </c>
      <c r="M1285">
        <v>221.6</v>
      </c>
      <c r="N1285">
        <v>66</v>
      </c>
      <c r="O1285">
        <v>9.9700000000000006</v>
      </c>
      <c r="P1285">
        <v>9.6999999999999993</v>
      </c>
      <c r="Q1285">
        <v>2</v>
      </c>
      <c r="R1285">
        <v>2.62</v>
      </c>
      <c r="S1285">
        <v>3</v>
      </c>
      <c r="T1285" t="s">
        <v>22</v>
      </c>
    </row>
    <row r="1286" spans="1:20" x14ac:dyDescent="0.2">
      <c r="A1286" t="s">
        <v>75</v>
      </c>
      <c r="B1286">
        <v>62</v>
      </c>
      <c r="C1286" t="s">
        <v>28</v>
      </c>
      <c r="D1286" t="s">
        <v>22</v>
      </c>
      <c r="E1286" t="s">
        <v>22</v>
      </c>
      <c r="F1286">
        <v>0</v>
      </c>
      <c r="G1286">
        <v>159.9</v>
      </c>
      <c r="H1286">
        <v>100</v>
      </c>
      <c r="I1286">
        <v>27.18</v>
      </c>
      <c r="J1286">
        <v>172.2</v>
      </c>
      <c r="K1286">
        <v>99</v>
      </c>
      <c r="L1286">
        <v>14.64</v>
      </c>
      <c r="M1286">
        <v>263.2</v>
      </c>
      <c r="N1286">
        <v>109</v>
      </c>
      <c r="O1286">
        <v>11.84</v>
      </c>
      <c r="P1286">
        <v>5.6</v>
      </c>
      <c r="Q1286">
        <v>4</v>
      </c>
      <c r="R1286">
        <v>1.51</v>
      </c>
      <c r="S1286">
        <v>1</v>
      </c>
      <c r="T1286" t="s">
        <v>22</v>
      </c>
    </row>
    <row r="1287" spans="1:20" x14ac:dyDescent="0.2">
      <c r="A1287" t="s">
        <v>62</v>
      </c>
      <c r="B1287">
        <v>162</v>
      </c>
      <c r="C1287" t="s">
        <v>21</v>
      </c>
      <c r="D1287" t="s">
        <v>22</v>
      </c>
      <c r="E1287" t="s">
        <v>22</v>
      </c>
      <c r="F1287">
        <v>0</v>
      </c>
      <c r="G1287">
        <v>115.1</v>
      </c>
      <c r="H1287">
        <v>89</v>
      </c>
      <c r="I1287">
        <v>19.57</v>
      </c>
      <c r="J1287">
        <v>196.8</v>
      </c>
      <c r="K1287">
        <v>111</v>
      </c>
      <c r="L1287">
        <v>16.73</v>
      </c>
      <c r="M1287">
        <v>212.4</v>
      </c>
      <c r="N1287">
        <v>98</v>
      </c>
      <c r="O1287">
        <v>9.56</v>
      </c>
      <c r="P1287">
        <v>11.4</v>
      </c>
      <c r="Q1287">
        <v>3</v>
      </c>
      <c r="R1287">
        <v>3.08</v>
      </c>
      <c r="S1287">
        <v>2</v>
      </c>
      <c r="T1287" t="s">
        <v>22</v>
      </c>
    </row>
    <row r="1288" spans="1:20" x14ac:dyDescent="0.2">
      <c r="A1288" t="s">
        <v>37</v>
      </c>
      <c r="B1288">
        <v>42</v>
      </c>
      <c r="C1288" t="s">
        <v>21</v>
      </c>
      <c r="D1288" t="s">
        <v>22</v>
      </c>
      <c r="E1288" t="s">
        <v>22</v>
      </c>
      <c r="F1288">
        <v>0</v>
      </c>
      <c r="G1288">
        <v>92.2</v>
      </c>
      <c r="H1288">
        <v>108</v>
      </c>
      <c r="I1288">
        <v>15.67</v>
      </c>
      <c r="J1288">
        <v>211.2</v>
      </c>
      <c r="K1288">
        <v>120</v>
      </c>
      <c r="L1288">
        <v>17.95</v>
      </c>
      <c r="M1288">
        <v>129.1</v>
      </c>
      <c r="N1288">
        <v>73</v>
      </c>
      <c r="O1288">
        <v>5.81</v>
      </c>
      <c r="P1288">
        <v>13.1</v>
      </c>
      <c r="Q1288">
        <v>6</v>
      </c>
      <c r="R1288">
        <v>3.54</v>
      </c>
      <c r="S1288">
        <v>1</v>
      </c>
      <c r="T1288" t="s">
        <v>22</v>
      </c>
    </row>
    <row r="1289" spans="1:20" x14ac:dyDescent="0.2">
      <c r="A1289" t="s">
        <v>34</v>
      </c>
      <c r="B1289">
        <v>36</v>
      </c>
      <c r="C1289" t="s">
        <v>28</v>
      </c>
      <c r="D1289" t="s">
        <v>22</v>
      </c>
      <c r="E1289" t="s">
        <v>22</v>
      </c>
      <c r="F1289">
        <v>0</v>
      </c>
      <c r="G1289">
        <v>117.1</v>
      </c>
      <c r="H1289">
        <v>94</v>
      </c>
      <c r="I1289">
        <v>19.91</v>
      </c>
      <c r="J1289">
        <v>235.4</v>
      </c>
      <c r="K1289">
        <v>117</v>
      </c>
      <c r="L1289">
        <v>20.010000000000002</v>
      </c>
      <c r="M1289">
        <v>221.3</v>
      </c>
      <c r="N1289">
        <v>108</v>
      </c>
      <c r="O1289">
        <v>9.9600000000000009</v>
      </c>
      <c r="P1289">
        <v>9</v>
      </c>
      <c r="Q1289">
        <v>2</v>
      </c>
      <c r="R1289">
        <v>2.4300000000000002</v>
      </c>
      <c r="S1289">
        <v>0</v>
      </c>
      <c r="T1289" t="s">
        <v>22</v>
      </c>
    </row>
    <row r="1290" spans="1:20" x14ac:dyDescent="0.2">
      <c r="A1290" t="s">
        <v>20</v>
      </c>
      <c r="B1290">
        <v>143</v>
      </c>
      <c r="C1290" t="s">
        <v>21</v>
      </c>
      <c r="D1290" t="s">
        <v>22</v>
      </c>
      <c r="E1290" t="s">
        <v>22</v>
      </c>
      <c r="F1290">
        <v>0</v>
      </c>
      <c r="G1290">
        <v>223.3</v>
      </c>
      <c r="H1290">
        <v>99</v>
      </c>
      <c r="I1290">
        <v>37.96</v>
      </c>
      <c r="J1290">
        <v>167.1</v>
      </c>
      <c r="K1290">
        <v>128</v>
      </c>
      <c r="L1290">
        <v>14.2</v>
      </c>
      <c r="M1290">
        <v>203</v>
      </c>
      <c r="N1290">
        <v>84</v>
      </c>
      <c r="O1290">
        <v>9.14</v>
      </c>
      <c r="P1290">
        <v>4.5</v>
      </c>
      <c r="Q1290">
        <v>4</v>
      </c>
      <c r="R1290">
        <v>1.22</v>
      </c>
      <c r="S1290">
        <v>0</v>
      </c>
      <c r="T1290" t="s">
        <v>23</v>
      </c>
    </row>
    <row r="1291" spans="1:20" x14ac:dyDescent="0.2">
      <c r="A1291" t="s">
        <v>24</v>
      </c>
      <c r="B1291">
        <v>197</v>
      </c>
      <c r="C1291" t="s">
        <v>28</v>
      </c>
      <c r="D1291" t="s">
        <v>22</v>
      </c>
      <c r="E1291" t="s">
        <v>22</v>
      </c>
      <c r="F1291">
        <v>0</v>
      </c>
      <c r="G1291">
        <v>154.80000000000001</v>
      </c>
      <c r="H1291">
        <v>111</v>
      </c>
      <c r="I1291">
        <v>26.32</v>
      </c>
      <c r="J1291">
        <v>171.5</v>
      </c>
      <c r="K1291">
        <v>102</v>
      </c>
      <c r="L1291">
        <v>14.58</v>
      </c>
      <c r="M1291">
        <v>227.3</v>
      </c>
      <c r="N1291">
        <v>86</v>
      </c>
      <c r="O1291">
        <v>10.23</v>
      </c>
      <c r="P1291">
        <v>10.6</v>
      </c>
      <c r="Q1291">
        <v>2</v>
      </c>
      <c r="R1291">
        <v>2.86</v>
      </c>
      <c r="S1291">
        <v>3</v>
      </c>
      <c r="T1291" t="s">
        <v>22</v>
      </c>
    </row>
    <row r="1292" spans="1:20" x14ac:dyDescent="0.2">
      <c r="A1292" t="s">
        <v>34</v>
      </c>
      <c r="B1292">
        <v>81</v>
      </c>
      <c r="C1292" t="s">
        <v>28</v>
      </c>
      <c r="D1292" t="s">
        <v>22</v>
      </c>
      <c r="E1292" t="s">
        <v>22</v>
      </c>
      <c r="F1292">
        <v>0</v>
      </c>
      <c r="G1292">
        <v>261.39999999999998</v>
      </c>
      <c r="H1292">
        <v>141</v>
      </c>
      <c r="I1292">
        <v>44.44</v>
      </c>
      <c r="J1292">
        <v>215.7</v>
      </c>
      <c r="K1292">
        <v>102</v>
      </c>
      <c r="L1292">
        <v>18.329999999999998</v>
      </c>
      <c r="M1292">
        <v>271.8</v>
      </c>
      <c r="N1292">
        <v>96</v>
      </c>
      <c r="O1292">
        <v>12.23</v>
      </c>
      <c r="P1292">
        <v>8</v>
      </c>
      <c r="Q1292">
        <v>6</v>
      </c>
      <c r="R1292">
        <v>2.16</v>
      </c>
      <c r="S1292">
        <v>1</v>
      </c>
      <c r="T1292" t="s">
        <v>23</v>
      </c>
    </row>
    <row r="1293" spans="1:20" x14ac:dyDescent="0.2">
      <c r="A1293" t="s">
        <v>54</v>
      </c>
      <c r="B1293">
        <v>138</v>
      </c>
      <c r="C1293" t="s">
        <v>28</v>
      </c>
      <c r="D1293" t="s">
        <v>23</v>
      </c>
      <c r="E1293" t="s">
        <v>22</v>
      </c>
      <c r="F1293">
        <v>0</v>
      </c>
      <c r="G1293">
        <v>46.5</v>
      </c>
      <c r="H1293">
        <v>104</v>
      </c>
      <c r="I1293">
        <v>7.91</v>
      </c>
      <c r="J1293">
        <v>186</v>
      </c>
      <c r="K1293">
        <v>114</v>
      </c>
      <c r="L1293">
        <v>15.81</v>
      </c>
      <c r="M1293">
        <v>167.5</v>
      </c>
      <c r="N1293">
        <v>95</v>
      </c>
      <c r="O1293">
        <v>7.54</v>
      </c>
      <c r="P1293">
        <v>9.6</v>
      </c>
      <c r="Q1293">
        <v>4</v>
      </c>
      <c r="R1293">
        <v>2.59</v>
      </c>
      <c r="S1293">
        <v>4</v>
      </c>
      <c r="T1293" t="s">
        <v>23</v>
      </c>
    </row>
    <row r="1294" spans="1:20" x14ac:dyDescent="0.2">
      <c r="A1294" t="s">
        <v>56</v>
      </c>
      <c r="B1294">
        <v>103</v>
      </c>
      <c r="C1294" t="s">
        <v>21</v>
      </c>
      <c r="D1294" t="s">
        <v>22</v>
      </c>
      <c r="E1294" t="s">
        <v>23</v>
      </c>
      <c r="F1294">
        <v>18</v>
      </c>
      <c r="G1294">
        <v>149.9</v>
      </c>
      <c r="H1294">
        <v>84</v>
      </c>
      <c r="I1294">
        <v>25.48</v>
      </c>
      <c r="J1294">
        <v>170.9</v>
      </c>
      <c r="K1294">
        <v>84</v>
      </c>
      <c r="L1294">
        <v>14.53</v>
      </c>
      <c r="M1294">
        <v>171.5</v>
      </c>
      <c r="N1294">
        <v>112</v>
      </c>
      <c r="O1294">
        <v>7.72</v>
      </c>
      <c r="P1294">
        <v>11.5</v>
      </c>
      <c r="Q1294">
        <v>7</v>
      </c>
      <c r="R1294">
        <v>3.11</v>
      </c>
      <c r="S1294">
        <v>0</v>
      </c>
      <c r="T1294" t="s">
        <v>23</v>
      </c>
    </row>
    <row r="1295" spans="1:20" x14ac:dyDescent="0.2">
      <c r="A1295" t="s">
        <v>44</v>
      </c>
      <c r="B1295">
        <v>127</v>
      </c>
      <c r="C1295" t="s">
        <v>28</v>
      </c>
      <c r="D1295" t="s">
        <v>23</v>
      </c>
      <c r="E1295" t="s">
        <v>22</v>
      </c>
      <c r="F1295">
        <v>0</v>
      </c>
      <c r="G1295">
        <v>242.2</v>
      </c>
      <c r="H1295">
        <v>102</v>
      </c>
      <c r="I1295">
        <v>41.17</v>
      </c>
      <c r="J1295">
        <v>226.1</v>
      </c>
      <c r="K1295">
        <v>80</v>
      </c>
      <c r="L1295">
        <v>19.22</v>
      </c>
      <c r="M1295">
        <v>252</v>
      </c>
      <c r="N1295">
        <v>96</v>
      </c>
      <c r="O1295">
        <v>11.34</v>
      </c>
      <c r="P1295">
        <v>13.9</v>
      </c>
      <c r="Q1295">
        <v>5</v>
      </c>
      <c r="R1295">
        <v>3.75</v>
      </c>
      <c r="S1295">
        <v>2</v>
      </c>
      <c r="T1295" t="s">
        <v>23</v>
      </c>
    </row>
    <row r="1296" spans="1:20" x14ac:dyDescent="0.2">
      <c r="A1296" t="s">
        <v>66</v>
      </c>
      <c r="B1296">
        <v>99</v>
      </c>
      <c r="C1296" t="s">
        <v>21</v>
      </c>
      <c r="D1296" t="s">
        <v>22</v>
      </c>
      <c r="E1296" t="s">
        <v>22</v>
      </c>
      <c r="F1296">
        <v>0</v>
      </c>
      <c r="G1296">
        <v>222.4</v>
      </c>
      <c r="H1296">
        <v>102</v>
      </c>
      <c r="I1296">
        <v>37.81</v>
      </c>
      <c r="J1296">
        <v>185.8</v>
      </c>
      <c r="K1296">
        <v>89</v>
      </c>
      <c r="L1296">
        <v>15.79</v>
      </c>
      <c r="M1296">
        <v>237.7</v>
      </c>
      <c r="N1296">
        <v>81</v>
      </c>
      <c r="O1296">
        <v>10.7</v>
      </c>
      <c r="P1296">
        <v>12</v>
      </c>
      <c r="Q1296">
        <v>8</v>
      </c>
      <c r="R1296">
        <v>3.24</v>
      </c>
      <c r="S1296">
        <v>2</v>
      </c>
      <c r="T1296" t="s">
        <v>22</v>
      </c>
    </row>
    <row r="1297" spans="1:20" x14ac:dyDescent="0.2">
      <c r="A1297" t="s">
        <v>50</v>
      </c>
      <c r="B1297">
        <v>95</v>
      </c>
      <c r="C1297" t="s">
        <v>21</v>
      </c>
      <c r="D1297" t="s">
        <v>22</v>
      </c>
      <c r="E1297" t="s">
        <v>22</v>
      </c>
      <c r="F1297">
        <v>0</v>
      </c>
      <c r="G1297">
        <v>69.400000000000006</v>
      </c>
      <c r="H1297">
        <v>79</v>
      </c>
      <c r="I1297">
        <v>11.8</v>
      </c>
      <c r="J1297">
        <v>190.8</v>
      </c>
      <c r="K1297">
        <v>109</v>
      </c>
      <c r="L1297">
        <v>16.22</v>
      </c>
      <c r="M1297">
        <v>219.9</v>
      </c>
      <c r="N1297">
        <v>102</v>
      </c>
      <c r="O1297">
        <v>9.9</v>
      </c>
      <c r="P1297">
        <v>8.9</v>
      </c>
      <c r="Q1297">
        <v>5</v>
      </c>
      <c r="R1297">
        <v>2.4</v>
      </c>
      <c r="S1297">
        <v>0</v>
      </c>
      <c r="T1297" t="s">
        <v>22</v>
      </c>
    </row>
    <row r="1298" spans="1:20" x14ac:dyDescent="0.2">
      <c r="A1298" t="s">
        <v>31</v>
      </c>
      <c r="B1298">
        <v>113</v>
      </c>
      <c r="C1298" t="s">
        <v>21</v>
      </c>
      <c r="D1298" t="s">
        <v>22</v>
      </c>
      <c r="E1298" t="s">
        <v>22</v>
      </c>
      <c r="F1298">
        <v>0</v>
      </c>
      <c r="G1298">
        <v>61.2</v>
      </c>
      <c r="H1298">
        <v>111</v>
      </c>
      <c r="I1298">
        <v>10.4</v>
      </c>
      <c r="J1298">
        <v>92.3</v>
      </c>
      <c r="K1298">
        <v>88</v>
      </c>
      <c r="L1298">
        <v>7.85</v>
      </c>
      <c r="M1298">
        <v>197.4</v>
      </c>
      <c r="N1298">
        <v>114</v>
      </c>
      <c r="O1298">
        <v>8.8800000000000008</v>
      </c>
      <c r="P1298">
        <v>13.7</v>
      </c>
      <c r="Q1298">
        <v>3</v>
      </c>
      <c r="R1298">
        <v>3.7</v>
      </c>
      <c r="S1298">
        <v>5</v>
      </c>
      <c r="T1298" t="s">
        <v>23</v>
      </c>
    </row>
    <row r="1299" spans="1:20" x14ac:dyDescent="0.2">
      <c r="A1299" t="s">
        <v>73</v>
      </c>
      <c r="B1299">
        <v>128</v>
      </c>
      <c r="C1299" t="s">
        <v>25</v>
      </c>
      <c r="D1299" t="s">
        <v>23</v>
      </c>
      <c r="E1299" t="s">
        <v>22</v>
      </c>
      <c r="F1299">
        <v>0</v>
      </c>
      <c r="G1299">
        <v>245.2</v>
      </c>
      <c r="H1299">
        <v>112</v>
      </c>
      <c r="I1299">
        <v>41.68</v>
      </c>
      <c r="J1299">
        <v>101.5</v>
      </c>
      <c r="K1299">
        <v>101</v>
      </c>
      <c r="L1299">
        <v>8.6300000000000008</v>
      </c>
      <c r="M1299">
        <v>152.30000000000001</v>
      </c>
      <c r="N1299">
        <v>116</v>
      </c>
      <c r="O1299">
        <v>6.85</v>
      </c>
      <c r="P1299">
        <v>10.7</v>
      </c>
      <c r="Q1299">
        <v>5</v>
      </c>
      <c r="R1299">
        <v>2.89</v>
      </c>
      <c r="S1299">
        <v>0</v>
      </c>
      <c r="T1299" t="s">
        <v>22</v>
      </c>
    </row>
    <row r="1300" spans="1:20" x14ac:dyDescent="0.2">
      <c r="A1300" t="s">
        <v>63</v>
      </c>
      <c r="B1300">
        <v>81</v>
      </c>
      <c r="C1300" t="s">
        <v>28</v>
      </c>
      <c r="D1300" t="s">
        <v>23</v>
      </c>
      <c r="E1300" t="s">
        <v>22</v>
      </c>
      <c r="F1300">
        <v>0</v>
      </c>
      <c r="G1300">
        <v>227.4</v>
      </c>
      <c r="H1300">
        <v>105</v>
      </c>
      <c r="I1300">
        <v>38.659999999999997</v>
      </c>
      <c r="J1300">
        <v>211.5</v>
      </c>
      <c r="K1300">
        <v>120</v>
      </c>
      <c r="L1300">
        <v>17.98</v>
      </c>
      <c r="M1300">
        <v>258.2</v>
      </c>
      <c r="N1300">
        <v>113</v>
      </c>
      <c r="O1300">
        <v>11.62</v>
      </c>
      <c r="P1300">
        <v>11.9</v>
      </c>
      <c r="Q1300">
        <v>3</v>
      </c>
      <c r="R1300">
        <v>3.21</v>
      </c>
      <c r="S1300">
        <v>0</v>
      </c>
      <c r="T1300" t="s">
        <v>22</v>
      </c>
    </row>
    <row r="1301" spans="1:20" x14ac:dyDescent="0.2">
      <c r="A1301" t="s">
        <v>50</v>
      </c>
      <c r="B1301">
        <v>57</v>
      </c>
      <c r="C1301" t="s">
        <v>28</v>
      </c>
      <c r="D1301" t="s">
        <v>22</v>
      </c>
      <c r="E1301" t="s">
        <v>22</v>
      </c>
      <c r="F1301">
        <v>0</v>
      </c>
      <c r="G1301">
        <v>192.8</v>
      </c>
      <c r="H1301">
        <v>68</v>
      </c>
      <c r="I1301">
        <v>32.78</v>
      </c>
      <c r="J1301">
        <v>158</v>
      </c>
      <c r="K1301">
        <v>86</v>
      </c>
      <c r="L1301">
        <v>13.43</v>
      </c>
      <c r="M1301">
        <v>235.5</v>
      </c>
      <c r="N1301">
        <v>105</v>
      </c>
      <c r="O1301">
        <v>10.6</v>
      </c>
      <c r="P1301">
        <v>12.7</v>
      </c>
      <c r="Q1301">
        <v>6</v>
      </c>
      <c r="R1301">
        <v>3.43</v>
      </c>
      <c r="S1301">
        <v>1</v>
      </c>
      <c r="T1301" t="s">
        <v>22</v>
      </c>
    </row>
    <row r="1302" spans="1:20" x14ac:dyDescent="0.2">
      <c r="A1302" t="s">
        <v>67</v>
      </c>
      <c r="B1302">
        <v>140</v>
      </c>
      <c r="C1302" t="s">
        <v>25</v>
      </c>
      <c r="D1302" t="s">
        <v>22</v>
      </c>
      <c r="E1302" t="s">
        <v>22</v>
      </c>
      <c r="F1302">
        <v>0</v>
      </c>
      <c r="G1302">
        <v>162.6</v>
      </c>
      <c r="H1302">
        <v>98</v>
      </c>
      <c r="I1302">
        <v>27.64</v>
      </c>
      <c r="J1302">
        <v>206.2</v>
      </c>
      <c r="K1302">
        <v>109</v>
      </c>
      <c r="L1302">
        <v>17.53</v>
      </c>
      <c r="M1302">
        <v>141.6</v>
      </c>
      <c r="N1302">
        <v>66</v>
      </c>
      <c r="O1302">
        <v>6.37</v>
      </c>
      <c r="P1302">
        <v>8.1999999999999993</v>
      </c>
      <c r="Q1302">
        <v>2</v>
      </c>
      <c r="R1302">
        <v>2.21</v>
      </c>
      <c r="S1302">
        <v>1</v>
      </c>
      <c r="T1302" t="s">
        <v>22</v>
      </c>
    </row>
    <row r="1303" spans="1:20" x14ac:dyDescent="0.2">
      <c r="A1303" t="s">
        <v>49</v>
      </c>
      <c r="B1303">
        <v>102</v>
      </c>
      <c r="C1303" t="s">
        <v>21</v>
      </c>
      <c r="D1303" t="s">
        <v>22</v>
      </c>
      <c r="E1303" t="s">
        <v>22</v>
      </c>
      <c r="F1303">
        <v>0</v>
      </c>
      <c r="G1303">
        <v>271.10000000000002</v>
      </c>
      <c r="H1303">
        <v>80</v>
      </c>
      <c r="I1303">
        <v>46.09</v>
      </c>
      <c r="J1303">
        <v>172</v>
      </c>
      <c r="K1303">
        <v>133</v>
      </c>
      <c r="L1303">
        <v>14.62</v>
      </c>
      <c r="M1303">
        <v>169.2</v>
      </c>
      <c r="N1303">
        <v>105</v>
      </c>
      <c r="O1303">
        <v>7.61</v>
      </c>
      <c r="P1303">
        <v>10.3</v>
      </c>
      <c r="Q1303">
        <v>5</v>
      </c>
      <c r="R1303">
        <v>2.78</v>
      </c>
      <c r="S1303">
        <v>1</v>
      </c>
      <c r="T1303" t="s">
        <v>22</v>
      </c>
    </row>
    <row r="1304" spans="1:20" x14ac:dyDescent="0.2">
      <c r="A1304" t="s">
        <v>74</v>
      </c>
      <c r="B1304">
        <v>107</v>
      </c>
      <c r="C1304" t="s">
        <v>25</v>
      </c>
      <c r="D1304" t="s">
        <v>22</v>
      </c>
      <c r="E1304" t="s">
        <v>22</v>
      </c>
      <c r="F1304">
        <v>0</v>
      </c>
      <c r="G1304">
        <v>103.4</v>
      </c>
      <c r="H1304">
        <v>94</v>
      </c>
      <c r="I1304">
        <v>17.579999999999998</v>
      </c>
      <c r="J1304">
        <v>189.3</v>
      </c>
      <c r="K1304">
        <v>125</v>
      </c>
      <c r="L1304">
        <v>16.09</v>
      </c>
      <c r="M1304">
        <v>227.2</v>
      </c>
      <c r="N1304">
        <v>125</v>
      </c>
      <c r="O1304">
        <v>10.220000000000001</v>
      </c>
      <c r="P1304">
        <v>14.4</v>
      </c>
      <c r="Q1304">
        <v>3</v>
      </c>
      <c r="R1304">
        <v>3.89</v>
      </c>
      <c r="S1304">
        <v>1</v>
      </c>
      <c r="T1304" t="s">
        <v>22</v>
      </c>
    </row>
    <row r="1305" spans="1:20" x14ac:dyDescent="0.2">
      <c r="A1305" t="s">
        <v>43</v>
      </c>
      <c r="B1305">
        <v>106</v>
      </c>
      <c r="C1305" t="s">
        <v>25</v>
      </c>
      <c r="D1305" t="s">
        <v>22</v>
      </c>
      <c r="E1305" t="s">
        <v>22</v>
      </c>
      <c r="F1305">
        <v>0</v>
      </c>
      <c r="G1305">
        <v>52.2</v>
      </c>
      <c r="H1305">
        <v>106</v>
      </c>
      <c r="I1305">
        <v>8.8699999999999992</v>
      </c>
      <c r="J1305">
        <v>220.1</v>
      </c>
      <c r="K1305">
        <v>113</v>
      </c>
      <c r="L1305">
        <v>18.71</v>
      </c>
      <c r="M1305">
        <v>112.3</v>
      </c>
      <c r="N1305">
        <v>95</v>
      </c>
      <c r="O1305">
        <v>5.05</v>
      </c>
      <c r="P1305">
        <v>11.4</v>
      </c>
      <c r="Q1305">
        <v>2</v>
      </c>
      <c r="R1305">
        <v>3.08</v>
      </c>
      <c r="S1305">
        <v>2</v>
      </c>
      <c r="T1305" t="s">
        <v>22</v>
      </c>
    </row>
    <row r="1306" spans="1:20" x14ac:dyDescent="0.2">
      <c r="A1306" t="s">
        <v>53</v>
      </c>
      <c r="B1306">
        <v>225</v>
      </c>
      <c r="C1306" t="s">
        <v>21</v>
      </c>
      <c r="D1306" t="s">
        <v>22</v>
      </c>
      <c r="E1306" t="s">
        <v>22</v>
      </c>
      <c r="F1306">
        <v>0</v>
      </c>
      <c r="G1306">
        <v>165.4</v>
      </c>
      <c r="H1306">
        <v>106</v>
      </c>
      <c r="I1306">
        <v>28.12</v>
      </c>
      <c r="J1306">
        <v>273.7</v>
      </c>
      <c r="K1306">
        <v>109</v>
      </c>
      <c r="L1306">
        <v>23.26</v>
      </c>
      <c r="M1306">
        <v>210</v>
      </c>
      <c r="N1306">
        <v>93</v>
      </c>
      <c r="O1306">
        <v>9.4499999999999993</v>
      </c>
      <c r="P1306">
        <v>8.6999999999999993</v>
      </c>
      <c r="Q1306">
        <v>3</v>
      </c>
      <c r="R1306">
        <v>2.35</v>
      </c>
      <c r="S1306">
        <v>0</v>
      </c>
      <c r="T1306" t="s">
        <v>23</v>
      </c>
    </row>
    <row r="1307" spans="1:20" x14ac:dyDescent="0.2">
      <c r="A1307" t="s">
        <v>57</v>
      </c>
      <c r="B1307">
        <v>75</v>
      </c>
      <c r="C1307" t="s">
        <v>25</v>
      </c>
      <c r="D1307" t="s">
        <v>22</v>
      </c>
      <c r="E1307" t="s">
        <v>22</v>
      </c>
      <c r="F1307">
        <v>0</v>
      </c>
      <c r="G1307">
        <v>147.5</v>
      </c>
      <c r="H1307">
        <v>110</v>
      </c>
      <c r="I1307">
        <v>25.08</v>
      </c>
      <c r="J1307">
        <v>191.7</v>
      </c>
      <c r="K1307">
        <v>97</v>
      </c>
      <c r="L1307">
        <v>16.29</v>
      </c>
      <c r="M1307">
        <v>135</v>
      </c>
      <c r="N1307">
        <v>68</v>
      </c>
      <c r="O1307">
        <v>6.08</v>
      </c>
      <c r="P1307">
        <v>16.399999999999999</v>
      </c>
      <c r="Q1307">
        <v>3</v>
      </c>
      <c r="R1307">
        <v>4.43</v>
      </c>
      <c r="S1307">
        <v>2</v>
      </c>
      <c r="T1307" t="s">
        <v>22</v>
      </c>
    </row>
    <row r="1308" spans="1:20" x14ac:dyDescent="0.2">
      <c r="A1308" t="s">
        <v>41</v>
      </c>
      <c r="B1308">
        <v>86</v>
      </c>
      <c r="C1308" t="s">
        <v>21</v>
      </c>
      <c r="D1308" t="s">
        <v>22</v>
      </c>
      <c r="E1308" t="s">
        <v>22</v>
      </c>
      <c r="F1308">
        <v>0</v>
      </c>
      <c r="G1308">
        <v>217.8</v>
      </c>
      <c r="H1308">
        <v>93</v>
      </c>
      <c r="I1308">
        <v>37.03</v>
      </c>
      <c r="J1308">
        <v>214.7</v>
      </c>
      <c r="K1308">
        <v>95</v>
      </c>
      <c r="L1308">
        <v>18.25</v>
      </c>
      <c r="M1308">
        <v>228.7</v>
      </c>
      <c r="N1308">
        <v>70</v>
      </c>
      <c r="O1308">
        <v>10.29</v>
      </c>
      <c r="P1308">
        <v>11.3</v>
      </c>
      <c r="Q1308">
        <v>7</v>
      </c>
      <c r="R1308">
        <v>3.05</v>
      </c>
      <c r="S1308">
        <v>0</v>
      </c>
      <c r="T1308" t="s">
        <v>22</v>
      </c>
    </row>
    <row r="1309" spans="1:20" x14ac:dyDescent="0.2">
      <c r="A1309" t="s">
        <v>37</v>
      </c>
      <c r="B1309">
        <v>169</v>
      </c>
      <c r="C1309" t="s">
        <v>21</v>
      </c>
      <c r="D1309" t="s">
        <v>22</v>
      </c>
      <c r="E1309" t="s">
        <v>22</v>
      </c>
      <c r="F1309">
        <v>0</v>
      </c>
      <c r="G1309">
        <v>235.7</v>
      </c>
      <c r="H1309">
        <v>79</v>
      </c>
      <c r="I1309">
        <v>40.07</v>
      </c>
      <c r="J1309">
        <v>136.9</v>
      </c>
      <c r="K1309">
        <v>85</v>
      </c>
      <c r="L1309">
        <v>11.64</v>
      </c>
      <c r="M1309">
        <v>220.9</v>
      </c>
      <c r="N1309">
        <v>97</v>
      </c>
      <c r="O1309">
        <v>9.94</v>
      </c>
      <c r="P1309">
        <v>13.3</v>
      </c>
      <c r="Q1309">
        <v>10</v>
      </c>
      <c r="R1309">
        <v>3.59</v>
      </c>
      <c r="S1309">
        <v>1</v>
      </c>
      <c r="T1309" t="s">
        <v>22</v>
      </c>
    </row>
    <row r="1310" spans="1:20" x14ac:dyDescent="0.2">
      <c r="A1310" t="s">
        <v>42</v>
      </c>
      <c r="B1310">
        <v>122</v>
      </c>
      <c r="C1310" t="s">
        <v>28</v>
      </c>
      <c r="D1310" t="s">
        <v>22</v>
      </c>
      <c r="E1310" t="s">
        <v>23</v>
      </c>
      <c r="F1310">
        <v>22</v>
      </c>
      <c r="G1310">
        <v>204.5</v>
      </c>
      <c r="H1310">
        <v>92</v>
      </c>
      <c r="I1310">
        <v>34.770000000000003</v>
      </c>
      <c r="J1310">
        <v>139.6</v>
      </c>
      <c r="K1310">
        <v>121</v>
      </c>
      <c r="L1310">
        <v>11.87</v>
      </c>
      <c r="M1310">
        <v>205</v>
      </c>
      <c r="N1310">
        <v>103</v>
      </c>
      <c r="O1310">
        <v>9.23</v>
      </c>
      <c r="P1310">
        <v>8.6</v>
      </c>
      <c r="Q1310">
        <v>5</v>
      </c>
      <c r="R1310">
        <v>2.3199999999999998</v>
      </c>
      <c r="S1310">
        <v>2</v>
      </c>
      <c r="T1310" t="s">
        <v>22</v>
      </c>
    </row>
    <row r="1311" spans="1:20" x14ac:dyDescent="0.2">
      <c r="A1311" t="s">
        <v>40</v>
      </c>
      <c r="B1311">
        <v>106</v>
      </c>
      <c r="C1311" t="s">
        <v>25</v>
      </c>
      <c r="D1311" t="s">
        <v>22</v>
      </c>
      <c r="E1311" t="s">
        <v>22</v>
      </c>
      <c r="F1311">
        <v>0</v>
      </c>
      <c r="G1311">
        <v>178.4</v>
      </c>
      <c r="H1311">
        <v>143</v>
      </c>
      <c r="I1311">
        <v>30.33</v>
      </c>
      <c r="J1311">
        <v>247</v>
      </c>
      <c r="K1311">
        <v>123</v>
      </c>
      <c r="L1311">
        <v>21</v>
      </c>
      <c r="M1311">
        <v>259.89999999999998</v>
      </c>
      <c r="N1311">
        <v>105</v>
      </c>
      <c r="O1311">
        <v>11.7</v>
      </c>
      <c r="P1311">
        <v>9.6</v>
      </c>
      <c r="Q1311">
        <v>2</v>
      </c>
      <c r="R1311">
        <v>2.59</v>
      </c>
      <c r="S1311">
        <v>0</v>
      </c>
      <c r="T1311" t="s">
        <v>22</v>
      </c>
    </row>
    <row r="1312" spans="1:20" x14ac:dyDescent="0.2">
      <c r="A1312" t="s">
        <v>60</v>
      </c>
      <c r="B1312">
        <v>52</v>
      </c>
      <c r="C1312" t="s">
        <v>21</v>
      </c>
      <c r="D1312" t="s">
        <v>22</v>
      </c>
      <c r="E1312" t="s">
        <v>23</v>
      </c>
      <c r="F1312">
        <v>32</v>
      </c>
      <c r="G1312">
        <v>130.1</v>
      </c>
      <c r="H1312">
        <v>68</v>
      </c>
      <c r="I1312">
        <v>22.12</v>
      </c>
      <c r="J1312">
        <v>247.2</v>
      </c>
      <c r="K1312">
        <v>77</v>
      </c>
      <c r="L1312">
        <v>21.01</v>
      </c>
      <c r="M1312">
        <v>289.39999999999998</v>
      </c>
      <c r="N1312">
        <v>87</v>
      </c>
      <c r="O1312">
        <v>13.02</v>
      </c>
      <c r="P1312">
        <v>13.5</v>
      </c>
      <c r="Q1312">
        <v>5</v>
      </c>
      <c r="R1312">
        <v>3.65</v>
      </c>
      <c r="S1312">
        <v>2</v>
      </c>
      <c r="T1312" t="s">
        <v>22</v>
      </c>
    </row>
    <row r="1313" spans="1:20" x14ac:dyDescent="0.2">
      <c r="A1313" t="s">
        <v>54</v>
      </c>
      <c r="B1313">
        <v>79</v>
      </c>
      <c r="C1313" t="s">
        <v>21</v>
      </c>
      <c r="D1313" t="s">
        <v>22</v>
      </c>
      <c r="E1313" t="s">
        <v>23</v>
      </c>
      <c r="F1313">
        <v>34</v>
      </c>
      <c r="G1313">
        <v>103.7</v>
      </c>
      <c r="H1313">
        <v>100</v>
      </c>
      <c r="I1313">
        <v>17.63</v>
      </c>
      <c r="J1313">
        <v>236.3</v>
      </c>
      <c r="K1313">
        <v>78</v>
      </c>
      <c r="L1313">
        <v>20.09</v>
      </c>
      <c r="M1313">
        <v>256.60000000000002</v>
      </c>
      <c r="N1313">
        <v>102</v>
      </c>
      <c r="O1313">
        <v>11.55</v>
      </c>
      <c r="P1313">
        <v>14.8</v>
      </c>
      <c r="Q1313">
        <v>4</v>
      </c>
      <c r="R1313">
        <v>4</v>
      </c>
      <c r="S1313">
        <v>2</v>
      </c>
      <c r="T1313" t="s">
        <v>22</v>
      </c>
    </row>
    <row r="1314" spans="1:20" x14ac:dyDescent="0.2">
      <c r="A1314" t="s">
        <v>53</v>
      </c>
      <c r="B1314">
        <v>135</v>
      </c>
      <c r="C1314" t="s">
        <v>21</v>
      </c>
      <c r="D1314" t="s">
        <v>22</v>
      </c>
      <c r="E1314" t="s">
        <v>22</v>
      </c>
      <c r="F1314">
        <v>0</v>
      </c>
      <c r="G1314">
        <v>239.9</v>
      </c>
      <c r="H1314">
        <v>91</v>
      </c>
      <c r="I1314">
        <v>40.78</v>
      </c>
      <c r="J1314">
        <v>177.1</v>
      </c>
      <c r="K1314">
        <v>104</v>
      </c>
      <c r="L1314">
        <v>15.05</v>
      </c>
      <c r="M1314">
        <v>217.2</v>
      </c>
      <c r="N1314">
        <v>118</v>
      </c>
      <c r="O1314">
        <v>9.77</v>
      </c>
      <c r="P1314">
        <v>5.9</v>
      </c>
      <c r="Q1314">
        <v>3</v>
      </c>
      <c r="R1314">
        <v>1.59</v>
      </c>
      <c r="S1314">
        <v>2</v>
      </c>
      <c r="T1314" t="s">
        <v>22</v>
      </c>
    </row>
    <row r="1315" spans="1:20" x14ac:dyDescent="0.2">
      <c r="A1315" t="s">
        <v>67</v>
      </c>
      <c r="B1315">
        <v>70</v>
      </c>
      <c r="C1315" t="s">
        <v>25</v>
      </c>
      <c r="D1315" t="s">
        <v>22</v>
      </c>
      <c r="E1315" t="s">
        <v>22</v>
      </c>
      <c r="F1315">
        <v>0</v>
      </c>
      <c r="G1315">
        <v>148.4</v>
      </c>
      <c r="H1315">
        <v>110</v>
      </c>
      <c r="I1315">
        <v>25.23</v>
      </c>
      <c r="J1315">
        <v>267.10000000000002</v>
      </c>
      <c r="K1315">
        <v>90</v>
      </c>
      <c r="L1315">
        <v>22.7</v>
      </c>
      <c r="M1315">
        <v>151.5</v>
      </c>
      <c r="N1315">
        <v>101</v>
      </c>
      <c r="O1315">
        <v>6.82</v>
      </c>
      <c r="P1315">
        <v>8.9</v>
      </c>
      <c r="Q1315">
        <v>4</v>
      </c>
      <c r="R1315">
        <v>2.4</v>
      </c>
      <c r="S1315">
        <v>0</v>
      </c>
      <c r="T1315" t="s">
        <v>22</v>
      </c>
    </row>
    <row r="1316" spans="1:20" x14ac:dyDescent="0.2">
      <c r="A1316" t="s">
        <v>27</v>
      </c>
      <c r="B1316">
        <v>80</v>
      </c>
      <c r="C1316" t="s">
        <v>25</v>
      </c>
      <c r="D1316" t="s">
        <v>22</v>
      </c>
      <c r="E1316" t="s">
        <v>22</v>
      </c>
      <c r="F1316">
        <v>0</v>
      </c>
      <c r="G1316">
        <v>148.6</v>
      </c>
      <c r="H1316">
        <v>106</v>
      </c>
      <c r="I1316">
        <v>25.26</v>
      </c>
      <c r="J1316">
        <v>210.8</v>
      </c>
      <c r="K1316">
        <v>65</v>
      </c>
      <c r="L1316">
        <v>17.920000000000002</v>
      </c>
      <c r="M1316">
        <v>203.7</v>
      </c>
      <c r="N1316">
        <v>86</v>
      </c>
      <c r="O1316">
        <v>9.17</v>
      </c>
      <c r="P1316">
        <v>10</v>
      </c>
      <c r="Q1316">
        <v>2</v>
      </c>
      <c r="R1316">
        <v>2.7</v>
      </c>
      <c r="S1316">
        <v>2</v>
      </c>
      <c r="T1316" t="s">
        <v>22</v>
      </c>
    </row>
    <row r="1317" spans="1:20" x14ac:dyDescent="0.2">
      <c r="A1317" t="s">
        <v>56</v>
      </c>
      <c r="B1317">
        <v>37</v>
      </c>
      <c r="C1317" t="s">
        <v>21</v>
      </c>
      <c r="D1317" t="s">
        <v>22</v>
      </c>
      <c r="E1317" t="s">
        <v>22</v>
      </c>
      <c r="F1317">
        <v>0</v>
      </c>
      <c r="G1317">
        <v>191.1</v>
      </c>
      <c r="H1317">
        <v>69</v>
      </c>
      <c r="I1317">
        <v>32.49</v>
      </c>
      <c r="J1317">
        <v>129.19999999999999</v>
      </c>
      <c r="K1317">
        <v>113</v>
      </c>
      <c r="L1317">
        <v>10.98</v>
      </c>
      <c r="M1317">
        <v>207.5</v>
      </c>
      <c r="N1317">
        <v>117</v>
      </c>
      <c r="O1317">
        <v>9.34</v>
      </c>
      <c r="P1317">
        <v>12.9</v>
      </c>
      <c r="Q1317">
        <v>1</v>
      </c>
      <c r="R1317">
        <v>3.48</v>
      </c>
      <c r="S1317">
        <v>0</v>
      </c>
      <c r="T1317" t="s">
        <v>22</v>
      </c>
    </row>
    <row r="1318" spans="1:20" x14ac:dyDescent="0.2">
      <c r="A1318" t="s">
        <v>60</v>
      </c>
      <c r="B1318">
        <v>161</v>
      </c>
      <c r="C1318" t="s">
        <v>21</v>
      </c>
      <c r="D1318" t="s">
        <v>22</v>
      </c>
      <c r="E1318" t="s">
        <v>23</v>
      </c>
      <c r="F1318">
        <v>39</v>
      </c>
      <c r="G1318">
        <v>218.5</v>
      </c>
      <c r="H1318">
        <v>76</v>
      </c>
      <c r="I1318">
        <v>37.15</v>
      </c>
      <c r="J1318">
        <v>112.7</v>
      </c>
      <c r="K1318">
        <v>94</v>
      </c>
      <c r="L1318">
        <v>9.58</v>
      </c>
      <c r="M1318">
        <v>205.1</v>
      </c>
      <c r="N1318">
        <v>121</v>
      </c>
      <c r="O1318">
        <v>9.23</v>
      </c>
      <c r="P1318">
        <v>7.3</v>
      </c>
      <c r="Q1318">
        <v>4</v>
      </c>
      <c r="R1318">
        <v>1.97</v>
      </c>
      <c r="S1318">
        <v>1</v>
      </c>
      <c r="T1318" t="s">
        <v>22</v>
      </c>
    </row>
    <row r="1319" spans="1:20" x14ac:dyDescent="0.2">
      <c r="A1319" t="s">
        <v>64</v>
      </c>
      <c r="B1319">
        <v>137</v>
      </c>
      <c r="C1319" t="s">
        <v>28</v>
      </c>
      <c r="D1319" t="s">
        <v>22</v>
      </c>
      <c r="E1319" t="s">
        <v>22</v>
      </c>
      <c r="F1319">
        <v>0</v>
      </c>
      <c r="G1319">
        <v>97.5</v>
      </c>
      <c r="H1319">
        <v>95</v>
      </c>
      <c r="I1319">
        <v>16.579999999999998</v>
      </c>
      <c r="J1319">
        <v>195.8</v>
      </c>
      <c r="K1319">
        <v>82</v>
      </c>
      <c r="L1319">
        <v>16.64</v>
      </c>
      <c r="M1319">
        <v>288.8</v>
      </c>
      <c r="N1319">
        <v>78</v>
      </c>
      <c r="O1319">
        <v>13</v>
      </c>
      <c r="P1319">
        <v>0</v>
      </c>
      <c r="Q1319">
        <v>0</v>
      </c>
      <c r="R1319">
        <v>0</v>
      </c>
      <c r="S1319">
        <v>1</v>
      </c>
      <c r="T1319" t="s">
        <v>22</v>
      </c>
    </row>
    <row r="1320" spans="1:20" x14ac:dyDescent="0.2">
      <c r="A1320" t="s">
        <v>74</v>
      </c>
      <c r="B1320">
        <v>123</v>
      </c>
      <c r="C1320" t="s">
        <v>21</v>
      </c>
      <c r="D1320" t="s">
        <v>22</v>
      </c>
      <c r="E1320" t="s">
        <v>22</v>
      </c>
      <c r="F1320">
        <v>0</v>
      </c>
      <c r="G1320">
        <v>128.69999999999999</v>
      </c>
      <c r="H1320">
        <v>126</v>
      </c>
      <c r="I1320">
        <v>21.88</v>
      </c>
      <c r="J1320">
        <v>117.6</v>
      </c>
      <c r="K1320">
        <v>94</v>
      </c>
      <c r="L1320">
        <v>10</v>
      </c>
      <c r="M1320">
        <v>198.4</v>
      </c>
      <c r="N1320">
        <v>132</v>
      </c>
      <c r="O1320">
        <v>8.93</v>
      </c>
      <c r="P1320">
        <v>10.8</v>
      </c>
      <c r="Q1320">
        <v>5</v>
      </c>
      <c r="R1320">
        <v>2.92</v>
      </c>
      <c r="S1320">
        <v>0</v>
      </c>
      <c r="T1320" t="s">
        <v>22</v>
      </c>
    </row>
    <row r="1321" spans="1:20" x14ac:dyDescent="0.2">
      <c r="A1321" t="s">
        <v>31</v>
      </c>
      <c r="B1321">
        <v>80</v>
      </c>
      <c r="C1321" t="s">
        <v>21</v>
      </c>
      <c r="D1321" t="s">
        <v>22</v>
      </c>
      <c r="E1321" t="s">
        <v>23</v>
      </c>
      <c r="F1321">
        <v>38</v>
      </c>
      <c r="G1321">
        <v>236.6</v>
      </c>
      <c r="H1321">
        <v>69</v>
      </c>
      <c r="I1321">
        <v>40.22</v>
      </c>
      <c r="J1321">
        <v>197.5</v>
      </c>
      <c r="K1321">
        <v>68</v>
      </c>
      <c r="L1321">
        <v>16.79</v>
      </c>
      <c r="M1321">
        <v>209.5</v>
      </c>
      <c r="N1321">
        <v>102</v>
      </c>
      <c r="O1321">
        <v>9.43</v>
      </c>
      <c r="P1321">
        <v>9.5</v>
      </c>
      <c r="Q1321">
        <v>10</v>
      </c>
      <c r="R1321">
        <v>2.57</v>
      </c>
      <c r="S1321">
        <v>2</v>
      </c>
      <c r="T1321" t="s">
        <v>22</v>
      </c>
    </row>
    <row r="1322" spans="1:20" x14ac:dyDescent="0.2">
      <c r="A1322" t="s">
        <v>31</v>
      </c>
      <c r="B1322">
        <v>94</v>
      </c>
      <c r="C1322" t="s">
        <v>21</v>
      </c>
      <c r="D1322" t="s">
        <v>22</v>
      </c>
      <c r="E1322" t="s">
        <v>22</v>
      </c>
      <c r="F1322">
        <v>0</v>
      </c>
      <c r="G1322">
        <v>85.9</v>
      </c>
      <c r="H1322">
        <v>113</v>
      </c>
      <c r="I1322">
        <v>14.6</v>
      </c>
      <c r="J1322">
        <v>226.7</v>
      </c>
      <c r="K1322">
        <v>91</v>
      </c>
      <c r="L1322">
        <v>19.27</v>
      </c>
      <c r="M1322">
        <v>279.60000000000002</v>
      </c>
      <c r="N1322">
        <v>110</v>
      </c>
      <c r="O1322">
        <v>12.58</v>
      </c>
      <c r="P1322">
        <v>15.6</v>
      </c>
      <c r="Q1322">
        <v>16</v>
      </c>
      <c r="R1322">
        <v>4.21</v>
      </c>
      <c r="S1322">
        <v>0</v>
      </c>
      <c r="T1322" t="s">
        <v>22</v>
      </c>
    </row>
    <row r="1323" spans="1:20" x14ac:dyDescent="0.2">
      <c r="A1323" t="s">
        <v>69</v>
      </c>
      <c r="B1323">
        <v>105</v>
      </c>
      <c r="C1323" t="s">
        <v>21</v>
      </c>
      <c r="D1323" t="s">
        <v>22</v>
      </c>
      <c r="E1323" t="s">
        <v>23</v>
      </c>
      <c r="F1323">
        <v>27</v>
      </c>
      <c r="G1323">
        <v>141.19999999999999</v>
      </c>
      <c r="H1323">
        <v>96</v>
      </c>
      <c r="I1323">
        <v>24</v>
      </c>
      <c r="J1323">
        <v>167.7</v>
      </c>
      <c r="K1323">
        <v>94</v>
      </c>
      <c r="L1323">
        <v>14.25</v>
      </c>
      <c r="M1323">
        <v>274.39999999999998</v>
      </c>
      <c r="N1323">
        <v>101</v>
      </c>
      <c r="O1323">
        <v>12.35</v>
      </c>
      <c r="P1323">
        <v>11.4</v>
      </c>
      <c r="Q1323">
        <v>2</v>
      </c>
      <c r="R1323">
        <v>3.08</v>
      </c>
      <c r="S1323">
        <v>1</v>
      </c>
      <c r="T1323" t="s">
        <v>22</v>
      </c>
    </row>
    <row r="1324" spans="1:20" x14ac:dyDescent="0.2">
      <c r="A1324" t="s">
        <v>58</v>
      </c>
      <c r="B1324">
        <v>73</v>
      </c>
      <c r="C1324" t="s">
        <v>21</v>
      </c>
      <c r="D1324" t="s">
        <v>22</v>
      </c>
      <c r="E1324" t="s">
        <v>23</v>
      </c>
      <c r="F1324">
        <v>31</v>
      </c>
      <c r="G1324">
        <v>194.4</v>
      </c>
      <c r="H1324">
        <v>104</v>
      </c>
      <c r="I1324">
        <v>33.049999999999997</v>
      </c>
      <c r="J1324">
        <v>176</v>
      </c>
      <c r="K1324">
        <v>84</v>
      </c>
      <c r="L1324">
        <v>14.96</v>
      </c>
      <c r="M1324">
        <v>230.1</v>
      </c>
      <c r="N1324">
        <v>110</v>
      </c>
      <c r="O1324">
        <v>10.35</v>
      </c>
      <c r="P1324">
        <v>11.5</v>
      </c>
      <c r="Q1324">
        <v>3</v>
      </c>
      <c r="R1324">
        <v>3.11</v>
      </c>
      <c r="S1324">
        <v>0</v>
      </c>
      <c r="T1324" t="s">
        <v>22</v>
      </c>
    </row>
    <row r="1325" spans="1:20" x14ac:dyDescent="0.2">
      <c r="A1325" t="s">
        <v>69</v>
      </c>
      <c r="B1325">
        <v>112</v>
      </c>
      <c r="C1325" t="s">
        <v>21</v>
      </c>
      <c r="D1325" t="s">
        <v>22</v>
      </c>
      <c r="E1325" t="s">
        <v>22</v>
      </c>
      <c r="F1325">
        <v>0</v>
      </c>
      <c r="G1325">
        <v>167.6</v>
      </c>
      <c r="H1325">
        <v>100</v>
      </c>
      <c r="I1325">
        <v>28.49</v>
      </c>
      <c r="J1325">
        <v>154.5</v>
      </c>
      <c r="K1325">
        <v>90</v>
      </c>
      <c r="L1325">
        <v>13.13</v>
      </c>
      <c r="M1325">
        <v>281.39999999999998</v>
      </c>
      <c r="N1325">
        <v>107</v>
      </c>
      <c r="O1325">
        <v>12.66</v>
      </c>
      <c r="P1325">
        <v>17.3</v>
      </c>
      <c r="Q1325">
        <v>3</v>
      </c>
      <c r="R1325">
        <v>4.67</v>
      </c>
      <c r="S1325">
        <v>2</v>
      </c>
      <c r="T1325" t="s">
        <v>22</v>
      </c>
    </row>
    <row r="1326" spans="1:20" x14ac:dyDescent="0.2">
      <c r="A1326" t="s">
        <v>72</v>
      </c>
      <c r="B1326">
        <v>179</v>
      </c>
      <c r="C1326" t="s">
        <v>25</v>
      </c>
      <c r="D1326" t="s">
        <v>22</v>
      </c>
      <c r="E1326" t="s">
        <v>22</v>
      </c>
      <c r="F1326">
        <v>0</v>
      </c>
      <c r="G1326">
        <v>234.5</v>
      </c>
      <c r="H1326">
        <v>134</v>
      </c>
      <c r="I1326">
        <v>39.869999999999997</v>
      </c>
      <c r="J1326">
        <v>164.2</v>
      </c>
      <c r="K1326">
        <v>94</v>
      </c>
      <c r="L1326">
        <v>13.96</v>
      </c>
      <c r="M1326">
        <v>191.4</v>
      </c>
      <c r="N1326">
        <v>72</v>
      </c>
      <c r="O1326">
        <v>8.61</v>
      </c>
      <c r="P1326">
        <v>6.1</v>
      </c>
      <c r="Q1326">
        <v>4</v>
      </c>
      <c r="R1326">
        <v>1.65</v>
      </c>
      <c r="S1326">
        <v>1</v>
      </c>
      <c r="T1326" t="s">
        <v>22</v>
      </c>
    </row>
    <row r="1327" spans="1:20" x14ac:dyDescent="0.2">
      <c r="A1327" t="s">
        <v>27</v>
      </c>
      <c r="B1327">
        <v>57</v>
      </c>
      <c r="C1327" t="s">
        <v>28</v>
      </c>
      <c r="D1327" t="s">
        <v>22</v>
      </c>
      <c r="E1327" t="s">
        <v>22</v>
      </c>
      <c r="F1327">
        <v>0</v>
      </c>
      <c r="G1327">
        <v>154.19999999999999</v>
      </c>
      <c r="H1327">
        <v>78</v>
      </c>
      <c r="I1327">
        <v>26.21</v>
      </c>
      <c r="J1327">
        <v>196.7</v>
      </c>
      <c r="K1327">
        <v>85</v>
      </c>
      <c r="L1327">
        <v>16.72</v>
      </c>
      <c r="M1327">
        <v>253.5</v>
      </c>
      <c r="N1327">
        <v>97</v>
      </c>
      <c r="O1327">
        <v>11.41</v>
      </c>
      <c r="P1327">
        <v>10.1</v>
      </c>
      <c r="Q1327">
        <v>9</v>
      </c>
      <c r="R1327">
        <v>2.73</v>
      </c>
      <c r="S1327">
        <v>1</v>
      </c>
      <c r="T1327" t="s">
        <v>22</v>
      </c>
    </row>
    <row r="1328" spans="1:20" x14ac:dyDescent="0.2">
      <c r="A1328" t="s">
        <v>42</v>
      </c>
      <c r="B1328">
        <v>127</v>
      </c>
      <c r="C1328" t="s">
        <v>21</v>
      </c>
      <c r="D1328" t="s">
        <v>22</v>
      </c>
      <c r="E1328" t="s">
        <v>23</v>
      </c>
      <c r="F1328">
        <v>14</v>
      </c>
      <c r="G1328">
        <v>143.19999999999999</v>
      </c>
      <c r="H1328">
        <v>99</v>
      </c>
      <c r="I1328">
        <v>24.34</v>
      </c>
      <c r="J1328">
        <v>169.9</v>
      </c>
      <c r="K1328">
        <v>91</v>
      </c>
      <c r="L1328">
        <v>14.44</v>
      </c>
      <c r="M1328">
        <v>221.6</v>
      </c>
      <c r="N1328">
        <v>77</v>
      </c>
      <c r="O1328">
        <v>9.9700000000000006</v>
      </c>
      <c r="P1328">
        <v>11.6</v>
      </c>
      <c r="Q1328">
        <v>1</v>
      </c>
      <c r="R1328">
        <v>3.13</v>
      </c>
      <c r="S1328">
        <v>1</v>
      </c>
      <c r="T1328" t="s">
        <v>22</v>
      </c>
    </row>
    <row r="1329" spans="1:20" x14ac:dyDescent="0.2">
      <c r="A1329" t="s">
        <v>57</v>
      </c>
      <c r="B1329">
        <v>122</v>
      </c>
      <c r="C1329" t="s">
        <v>21</v>
      </c>
      <c r="D1329" t="s">
        <v>23</v>
      </c>
      <c r="E1329" t="s">
        <v>23</v>
      </c>
      <c r="F1329">
        <v>40</v>
      </c>
      <c r="G1329">
        <v>216.4</v>
      </c>
      <c r="H1329">
        <v>80</v>
      </c>
      <c r="I1329">
        <v>36.79</v>
      </c>
      <c r="J1329">
        <v>249.7</v>
      </c>
      <c r="K1329">
        <v>90</v>
      </c>
      <c r="L1329">
        <v>21.22</v>
      </c>
      <c r="M1329">
        <v>185.9</v>
      </c>
      <c r="N1329">
        <v>99</v>
      </c>
      <c r="O1329">
        <v>8.3699999999999992</v>
      </c>
      <c r="P1329">
        <v>12.7</v>
      </c>
      <c r="Q1329">
        <v>4</v>
      </c>
      <c r="R1329">
        <v>3.43</v>
      </c>
      <c r="S1329">
        <v>1</v>
      </c>
      <c r="T1329" t="s">
        <v>22</v>
      </c>
    </row>
    <row r="1330" spans="1:20" x14ac:dyDescent="0.2">
      <c r="A1330" t="s">
        <v>35</v>
      </c>
      <c r="B1330">
        <v>33</v>
      </c>
      <c r="C1330" t="s">
        <v>28</v>
      </c>
      <c r="D1330" t="s">
        <v>22</v>
      </c>
      <c r="E1330" t="s">
        <v>23</v>
      </c>
      <c r="F1330">
        <v>35</v>
      </c>
      <c r="G1330">
        <v>161.9</v>
      </c>
      <c r="H1330">
        <v>85</v>
      </c>
      <c r="I1330">
        <v>27.52</v>
      </c>
      <c r="J1330">
        <v>151.19999999999999</v>
      </c>
      <c r="K1330">
        <v>82</v>
      </c>
      <c r="L1330">
        <v>12.85</v>
      </c>
      <c r="M1330">
        <v>191</v>
      </c>
      <c r="N1330">
        <v>131</v>
      </c>
      <c r="O1330">
        <v>8.59</v>
      </c>
      <c r="P1330">
        <v>8.5</v>
      </c>
      <c r="Q1330">
        <v>2</v>
      </c>
      <c r="R1330">
        <v>2.2999999999999998</v>
      </c>
      <c r="S1330">
        <v>1</v>
      </c>
      <c r="T1330" t="s">
        <v>22</v>
      </c>
    </row>
    <row r="1331" spans="1:20" x14ac:dyDescent="0.2">
      <c r="A1331" t="s">
        <v>64</v>
      </c>
      <c r="B1331">
        <v>94</v>
      </c>
      <c r="C1331" t="s">
        <v>25</v>
      </c>
      <c r="D1331" t="s">
        <v>22</v>
      </c>
      <c r="E1331" t="s">
        <v>22</v>
      </c>
      <c r="F1331">
        <v>0</v>
      </c>
      <c r="G1331">
        <v>118.7</v>
      </c>
      <c r="H1331">
        <v>90</v>
      </c>
      <c r="I1331">
        <v>20.18</v>
      </c>
      <c r="J1331">
        <v>205.1</v>
      </c>
      <c r="K1331">
        <v>57</v>
      </c>
      <c r="L1331">
        <v>17.43</v>
      </c>
      <c r="M1331">
        <v>172.2</v>
      </c>
      <c r="N1331">
        <v>100</v>
      </c>
      <c r="O1331">
        <v>7.75</v>
      </c>
      <c r="P1331">
        <v>10.4</v>
      </c>
      <c r="Q1331">
        <v>6</v>
      </c>
      <c r="R1331">
        <v>2.81</v>
      </c>
      <c r="S1331">
        <v>3</v>
      </c>
      <c r="T1331" t="s">
        <v>22</v>
      </c>
    </row>
    <row r="1332" spans="1:20" x14ac:dyDescent="0.2">
      <c r="A1332" t="s">
        <v>55</v>
      </c>
      <c r="B1332">
        <v>100</v>
      </c>
      <c r="C1332" t="s">
        <v>25</v>
      </c>
      <c r="D1332" t="s">
        <v>22</v>
      </c>
      <c r="E1332" t="s">
        <v>22</v>
      </c>
      <c r="F1332">
        <v>0</v>
      </c>
      <c r="G1332">
        <v>179.1</v>
      </c>
      <c r="H1332">
        <v>123</v>
      </c>
      <c r="I1332">
        <v>30.45</v>
      </c>
      <c r="J1332">
        <v>196.6</v>
      </c>
      <c r="K1332">
        <v>132</v>
      </c>
      <c r="L1332">
        <v>16.71</v>
      </c>
      <c r="M1332">
        <v>186.7</v>
      </c>
      <c r="N1332">
        <v>116</v>
      </c>
      <c r="O1332">
        <v>8.4</v>
      </c>
      <c r="P1332">
        <v>10.199999999999999</v>
      </c>
      <c r="Q1332">
        <v>10</v>
      </c>
      <c r="R1332">
        <v>2.75</v>
      </c>
      <c r="S1332">
        <v>1</v>
      </c>
      <c r="T1332" t="s">
        <v>22</v>
      </c>
    </row>
    <row r="1333" spans="1:20" x14ac:dyDescent="0.2">
      <c r="A1333" t="s">
        <v>45</v>
      </c>
      <c r="B1333">
        <v>106</v>
      </c>
      <c r="C1333" t="s">
        <v>21</v>
      </c>
      <c r="D1333" t="s">
        <v>22</v>
      </c>
      <c r="E1333" t="s">
        <v>22</v>
      </c>
      <c r="F1333">
        <v>0</v>
      </c>
      <c r="G1333">
        <v>147.9</v>
      </c>
      <c r="H1333">
        <v>97</v>
      </c>
      <c r="I1333">
        <v>25.14</v>
      </c>
      <c r="J1333">
        <v>209.3</v>
      </c>
      <c r="K1333">
        <v>99</v>
      </c>
      <c r="L1333">
        <v>17.79</v>
      </c>
      <c r="M1333">
        <v>162.1</v>
      </c>
      <c r="N1333">
        <v>80</v>
      </c>
      <c r="O1333">
        <v>7.29</v>
      </c>
      <c r="P1333">
        <v>8.8000000000000007</v>
      </c>
      <c r="Q1333">
        <v>5</v>
      </c>
      <c r="R1333">
        <v>2.38</v>
      </c>
      <c r="S1333">
        <v>2</v>
      </c>
      <c r="T1333" t="s">
        <v>22</v>
      </c>
    </row>
    <row r="1334" spans="1:20" x14ac:dyDescent="0.2">
      <c r="A1334" t="s">
        <v>63</v>
      </c>
      <c r="B1334">
        <v>148</v>
      </c>
      <c r="C1334" t="s">
        <v>21</v>
      </c>
      <c r="D1334" t="s">
        <v>22</v>
      </c>
      <c r="E1334" t="s">
        <v>23</v>
      </c>
      <c r="F1334">
        <v>38</v>
      </c>
      <c r="G1334">
        <v>209.2</v>
      </c>
      <c r="H1334">
        <v>110</v>
      </c>
      <c r="I1334">
        <v>35.56</v>
      </c>
      <c r="J1334">
        <v>116.6</v>
      </c>
      <c r="K1334">
        <v>73</v>
      </c>
      <c r="L1334">
        <v>9.91</v>
      </c>
      <c r="M1334">
        <v>109.6</v>
      </c>
      <c r="N1334">
        <v>105</v>
      </c>
      <c r="O1334">
        <v>4.93</v>
      </c>
      <c r="P1334">
        <v>16.5</v>
      </c>
      <c r="Q1334">
        <v>4</v>
      </c>
      <c r="R1334">
        <v>4.46</v>
      </c>
      <c r="S1334">
        <v>2</v>
      </c>
      <c r="T1334" t="s">
        <v>22</v>
      </c>
    </row>
    <row r="1335" spans="1:20" x14ac:dyDescent="0.2">
      <c r="A1335" t="s">
        <v>51</v>
      </c>
      <c r="B1335">
        <v>120</v>
      </c>
      <c r="C1335" t="s">
        <v>21</v>
      </c>
      <c r="D1335" t="s">
        <v>22</v>
      </c>
      <c r="E1335" t="s">
        <v>23</v>
      </c>
      <c r="F1335">
        <v>29</v>
      </c>
      <c r="G1335">
        <v>244.3</v>
      </c>
      <c r="H1335">
        <v>140</v>
      </c>
      <c r="I1335">
        <v>41.53</v>
      </c>
      <c r="J1335">
        <v>322.3</v>
      </c>
      <c r="K1335">
        <v>89</v>
      </c>
      <c r="L1335">
        <v>27.4</v>
      </c>
      <c r="M1335">
        <v>166.8</v>
      </c>
      <c r="N1335">
        <v>83</v>
      </c>
      <c r="O1335">
        <v>7.51</v>
      </c>
      <c r="P1335">
        <v>10.6</v>
      </c>
      <c r="Q1335">
        <v>6</v>
      </c>
      <c r="R1335">
        <v>2.86</v>
      </c>
      <c r="S1335">
        <v>0</v>
      </c>
      <c r="T1335" t="s">
        <v>22</v>
      </c>
    </row>
    <row r="1336" spans="1:20" x14ac:dyDescent="0.2">
      <c r="A1336" t="s">
        <v>55</v>
      </c>
      <c r="B1336">
        <v>91</v>
      </c>
      <c r="C1336" t="s">
        <v>21</v>
      </c>
      <c r="D1336" t="s">
        <v>22</v>
      </c>
      <c r="E1336" t="s">
        <v>23</v>
      </c>
      <c r="F1336">
        <v>34</v>
      </c>
      <c r="G1336">
        <v>175.3</v>
      </c>
      <c r="H1336">
        <v>96</v>
      </c>
      <c r="I1336">
        <v>29.8</v>
      </c>
      <c r="J1336">
        <v>262.3</v>
      </c>
      <c r="K1336">
        <v>122</v>
      </c>
      <c r="L1336">
        <v>22.3</v>
      </c>
      <c r="M1336">
        <v>143.9</v>
      </c>
      <c r="N1336">
        <v>76</v>
      </c>
      <c r="O1336">
        <v>6.48</v>
      </c>
      <c r="P1336">
        <v>5.6</v>
      </c>
      <c r="Q1336">
        <v>11</v>
      </c>
      <c r="R1336">
        <v>1.51</v>
      </c>
      <c r="S1336">
        <v>1</v>
      </c>
      <c r="T1336" t="s">
        <v>22</v>
      </c>
    </row>
    <row r="1337" spans="1:20" x14ac:dyDescent="0.2">
      <c r="A1337" t="s">
        <v>59</v>
      </c>
      <c r="B1337">
        <v>86</v>
      </c>
      <c r="C1337" t="s">
        <v>28</v>
      </c>
      <c r="D1337" t="s">
        <v>22</v>
      </c>
      <c r="E1337" t="s">
        <v>22</v>
      </c>
      <c r="F1337">
        <v>0</v>
      </c>
      <c r="G1337">
        <v>150.5</v>
      </c>
      <c r="H1337">
        <v>92</v>
      </c>
      <c r="I1337">
        <v>25.59</v>
      </c>
      <c r="J1337">
        <v>120.3</v>
      </c>
      <c r="K1337">
        <v>95</v>
      </c>
      <c r="L1337">
        <v>10.23</v>
      </c>
      <c r="M1337">
        <v>271.2</v>
      </c>
      <c r="N1337">
        <v>96</v>
      </c>
      <c r="O1337">
        <v>12.2</v>
      </c>
      <c r="P1337">
        <v>9</v>
      </c>
      <c r="Q1337">
        <v>2</v>
      </c>
      <c r="R1337">
        <v>2.4300000000000002</v>
      </c>
      <c r="S1337">
        <v>1</v>
      </c>
      <c r="T1337" t="s">
        <v>22</v>
      </c>
    </row>
    <row r="1338" spans="1:20" x14ac:dyDescent="0.2">
      <c r="A1338" t="s">
        <v>35</v>
      </c>
      <c r="B1338">
        <v>94</v>
      </c>
      <c r="C1338" t="s">
        <v>28</v>
      </c>
      <c r="D1338" t="s">
        <v>22</v>
      </c>
      <c r="E1338" t="s">
        <v>22</v>
      </c>
      <c r="F1338">
        <v>0</v>
      </c>
      <c r="G1338">
        <v>163.5</v>
      </c>
      <c r="H1338">
        <v>136</v>
      </c>
      <c r="I1338">
        <v>27.8</v>
      </c>
      <c r="J1338">
        <v>143.69999999999999</v>
      </c>
      <c r="K1338">
        <v>111</v>
      </c>
      <c r="L1338">
        <v>12.21</v>
      </c>
      <c r="M1338">
        <v>253.4</v>
      </c>
      <c r="N1338">
        <v>82</v>
      </c>
      <c r="O1338">
        <v>11.4</v>
      </c>
      <c r="P1338">
        <v>12.6</v>
      </c>
      <c r="Q1338">
        <v>5</v>
      </c>
      <c r="R1338">
        <v>3.4</v>
      </c>
      <c r="S1338">
        <v>1</v>
      </c>
      <c r="T1338" t="s">
        <v>22</v>
      </c>
    </row>
    <row r="1339" spans="1:20" x14ac:dyDescent="0.2">
      <c r="A1339" t="s">
        <v>24</v>
      </c>
      <c r="B1339">
        <v>85</v>
      </c>
      <c r="C1339" t="s">
        <v>21</v>
      </c>
      <c r="D1339" t="s">
        <v>22</v>
      </c>
      <c r="E1339" t="s">
        <v>22</v>
      </c>
      <c r="F1339">
        <v>0</v>
      </c>
      <c r="G1339">
        <v>236.9</v>
      </c>
      <c r="H1339">
        <v>93</v>
      </c>
      <c r="I1339">
        <v>40.270000000000003</v>
      </c>
      <c r="J1339">
        <v>197.7</v>
      </c>
      <c r="K1339">
        <v>113</v>
      </c>
      <c r="L1339">
        <v>16.8</v>
      </c>
      <c r="M1339">
        <v>309.10000000000002</v>
      </c>
      <c r="N1339">
        <v>78</v>
      </c>
      <c r="O1339">
        <v>13.91</v>
      </c>
      <c r="P1339">
        <v>11.4</v>
      </c>
      <c r="Q1339">
        <v>7</v>
      </c>
      <c r="R1339">
        <v>3.08</v>
      </c>
      <c r="S1339">
        <v>2</v>
      </c>
      <c r="T1339" t="s">
        <v>23</v>
      </c>
    </row>
    <row r="1340" spans="1:20" x14ac:dyDescent="0.2">
      <c r="A1340" t="s">
        <v>74</v>
      </c>
      <c r="B1340">
        <v>89</v>
      </c>
      <c r="C1340" t="s">
        <v>21</v>
      </c>
      <c r="D1340" t="s">
        <v>22</v>
      </c>
      <c r="E1340" t="s">
        <v>22</v>
      </c>
      <c r="F1340">
        <v>0</v>
      </c>
      <c r="G1340">
        <v>82.3</v>
      </c>
      <c r="H1340">
        <v>77</v>
      </c>
      <c r="I1340">
        <v>13.99</v>
      </c>
      <c r="J1340">
        <v>167.2</v>
      </c>
      <c r="K1340">
        <v>80</v>
      </c>
      <c r="L1340">
        <v>14.21</v>
      </c>
      <c r="M1340">
        <v>194.7</v>
      </c>
      <c r="N1340">
        <v>70</v>
      </c>
      <c r="O1340">
        <v>8.76</v>
      </c>
      <c r="P1340">
        <v>7.2</v>
      </c>
      <c r="Q1340">
        <v>4</v>
      </c>
      <c r="R1340">
        <v>1.94</v>
      </c>
      <c r="S1340">
        <v>1</v>
      </c>
      <c r="T1340" t="s">
        <v>22</v>
      </c>
    </row>
    <row r="1341" spans="1:20" x14ac:dyDescent="0.2">
      <c r="A1341" t="s">
        <v>38</v>
      </c>
      <c r="B1341">
        <v>128</v>
      </c>
      <c r="C1341" t="s">
        <v>21</v>
      </c>
      <c r="D1341" t="s">
        <v>22</v>
      </c>
      <c r="E1341" t="s">
        <v>22</v>
      </c>
      <c r="F1341">
        <v>0</v>
      </c>
      <c r="G1341">
        <v>216</v>
      </c>
      <c r="H1341">
        <v>111</v>
      </c>
      <c r="I1341">
        <v>36.72</v>
      </c>
      <c r="J1341">
        <v>153.69999999999999</v>
      </c>
      <c r="K1341">
        <v>115</v>
      </c>
      <c r="L1341">
        <v>13.06</v>
      </c>
      <c r="M1341">
        <v>227</v>
      </c>
      <c r="N1341">
        <v>74</v>
      </c>
      <c r="O1341">
        <v>10.220000000000001</v>
      </c>
      <c r="P1341">
        <v>12.7</v>
      </c>
      <c r="Q1341">
        <v>4</v>
      </c>
      <c r="R1341">
        <v>3.43</v>
      </c>
      <c r="S1341">
        <v>1</v>
      </c>
      <c r="T1341" t="s">
        <v>22</v>
      </c>
    </row>
    <row r="1342" spans="1:20" x14ac:dyDescent="0.2">
      <c r="A1342" t="s">
        <v>58</v>
      </c>
      <c r="B1342">
        <v>115</v>
      </c>
      <c r="C1342" t="s">
        <v>21</v>
      </c>
      <c r="D1342" t="s">
        <v>23</v>
      </c>
      <c r="E1342" t="s">
        <v>22</v>
      </c>
      <c r="F1342">
        <v>0</v>
      </c>
      <c r="G1342">
        <v>180</v>
      </c>
      <c r="H1342">
        <v>119</v>
      </c>
      <c r="I1342">
        <v>30.6</v>
      </c>
      <c r="J1342">
        <v>198.8</v>
      </c>
      <c r="K1342">
        <v>126</v>
      </c>
      <c r="L1342">
        <v>16.899999999999999</v>
      </c>
      <c r="M1342">
        <v>217.1</v>
      </c>
      <c r="N1342">
        <v>70</v>
      </c>
      <c r="O1342">
        <v>9.77</v>
      </c>
      <c r="P1342">
        <v>12.4</v>
      </c>
      <c r="Q1342">
        <v>3</v>
      </c>
      <c r="R1342">
        <v>3.35</v>
      </c>
      <c r="S1342">
        <v>1</v>
      </c>
      <c r="T1342" t="s">
        <v>22</v>
      </c>
    </row>
    <row r="1343" spans="1:20" x14ac:dyDescent="0.2">
      <c r="A1343" t="s">
        <v>47</v>
      </c>
      <c r="B1343">
        <v>76</v>
      </c>
      <c r="C1343" t="s">
        <v>21</v>
      </c>
      <c r="D1343" t="s">
        <v>22</v>
      </c>
      <c r="E1343" t="s">
        <v>22</v>
      </c>
      <c r="F1343">
        <v>0</v>
      </c>
      <c r="G1343">
        <v>143.69999999999999</v>
      </c>
      <c r="H1343">
        <v>55</v>
      </c>
      <c r="I1343">
        <v>24.43</v>
      </c>
      <c r="J1343">
        <v>173.1</v>
      </c>
      <c r="K1343">
        <v>108</v>
      </c>
      <c r="L1343">
        <v>14.71</v>
      </c>
      <c r="M1343">
        <v>239.1</v>
      </c>
      <c r="N1343">
        <v>95</v>
      </c>
      <c r="O1343">
        <v>10.76</v>
      </c>
      <c r="P1343">
        <v>5.8</v>
      </c>
      <c r="Q1343">
        <v>6</v>
      </c>
      <c r="R1343">
        <v>1.57</v>
      </c>
      <c r="S1343">
        <v>1</v>
      </c>
      <c r="T1343" t="s">
        <v>22</v>
      </c>
    </row>
    <row r="1344" spans="1:20" x14ac:dyDescent="0.2">
      <c r="A1344" t="s">
        <v>72</v>
      </c>
      <c r="B1344">
        <v>90</v>
      </c>
      <c r="C1344" t="s">
        <v>21</v>
      </c>
      <c r="D1344" t="s">
        <v>22</v>
      </c>
      <c r="E1344" t="s">
        <v>23</v>
      </c>
      <c r="F1344">
        <v>29</v>
      </c>
      <c r="G1344">
        <v>185.6</v>
      </c>
      <c r="H1344">
        <v>106</v>
      </c>
      <c r="I1344">
        <v>31.55</v>
      </c>
      <c r="J1344">
        <v>219.7</v>
      </c>
      <c r="K1344">
        <v>113</v>
      </c>
      <c r="L1344">
        <v>18.670000000000002</v>
      </c>
      <c r="M1344">
        <v>152.1</v>
      </c>
      <c r="N1344">
        <v>120</v>
      </c>
      <c r="O1344">
        <v>6.84</v>
      </c>
      <c r="P1344">
        <v>11.1</v>
      </c>
      <c r="Q1344">
        <v>5</v>
      </c>
      <c r="R1344">
        <v>3</v>
      </c>
      <c r="S1344">
        <v>2</v>
      </c>
      <c r="T1344" t="s">
        <v>22</v>
      </c>
    </row>
    <row r="1345" spans="1:20" x14ac:dyDescent="0.2">
      <c r="A1345" t="s">
        <v>74</v>
      </c>
      <c r="B1345">
        <v>30</v>
      </c>
      <c r="C1345" t="s">
        <v>25</v>
      </c>
      <c r="D1345" t="s">
        <v>22</v>
      </c>
      <c r="E1345" t="s">
        <v>22</v>
      </c>
      <c r="F1345">
        <v>0</v>
      </c>
      <c r="G1345">
        <v>137.6</v>
      </c>
      <c r="H1345">
        <v>108</v>
      </c>
      <c r="I1345">
        <v>23.39</v>
      </c>
      <c r="J1345">
        <v>162</v>
      </c>
      <c r="K1345">
        <v>80</v>
      </c>
      <c r="L1345">
        <v>13.77</v>
      </c>
      <c r="M1345">
        <v>187.7</v>
      </c>
      <c r="N1345">
        <v>126</v>
      </c>
      <c r="O1345">
        <v>8.4499999999999993</v>
      </c>
      <c r="P1345">
        <v>5.8</v>
      </c>
      <c r="Q1345">
        <v>10</v>
      </c>
      <c r="R1345">
        <v>1.57</v>
      </c>
      <c r="S1345">
        <v>3</v>
      </c>
      <c r="T1345" t="s">
        <v>22</v>
      </c>
    </row>
    <row r="1346" spans="1:20" x14ac:dyDescent="0.2">
      <c r="A1346" t="s">
        <v>70</v>
      </c>
      <c r="B1346">
        <v>105</v>
      </c>
      <c r="C1346" t="s">
        <v>21</v>
      </c>
      <c r="D1346" t="s">
        <v>23</v>
      </c>
      <c r="E1346" t="s">
        <v>22</v>
      </c>
      <c r="F1346">
        <v>0</v>
      </c>
      <c r="G1346">
        <v>273.89999999999998</v>
      </c>
      <c r="H1346">
        <v>119</v>
      </c>
      <c r="I1346">
        <v>46.56</v>
      </c>
      <c r="J1346">
        <v>278.60000000000002</v>
      </c>
      <c r="K1346">
        <v>103</v>
      </c>
      <c r="L1346">
        <v>23.68</v>
      </c>
      <c r="M1346">
        <v>255.3</v>
      </c>
      <c r="N1346">
        <v>90</v>
      </c>
      <c r="O1346">
        <v>11.49</v>
      </c>
      <c r="P1346">
        <v>10.9</v>
      </c>
      <c r="Q1346">
        <v>7</v>
      </c>
      <c r="R1346">
        <v>2.94</v>
      </c>
      <c r="S1346">
        <v>1</v>
      </c>
      <c r="T1346" t="s">
        <v>23</v>
      </c>
    </row>
    <row r="1347" spans="1:20" x14ac:dyDescent="0.2">
      <c r="A1347" t="s">
        <v>27</v>
      </c>
      <c r="B1347">
        <v>102</v>
      </c>
      <c r="C1347" t="s">
        <v>21</v>
      </c>
      <c r="D1347" t="s">
        <v>22</v>
      </c>
      <c r="E1347" t="s">
        <v>23</v>
      </c>
      <c r="F1347">
        <v>31</v>
      </c>
      <c r="G1347">
        <v>125.3</v>
      </c>
      <c r="H1347">
        <v>92</v>
      </c>
      <c r="I1347">
        <v>21.3</v>
      </c>
      <c r="J1347">
        <v>141.19999999999999</v>
      </c>
      <c r="K1347">
        <v>108</v>
      </c>
      <c r="L1347">
        <v>12</v>
      </c>
      <c r="M1347">
        <v>168.2</v>
      </c>
      <c r="N1347">
        <v>68</v>
      </c>
      <c r="O1347">
        <v>7.57</v>
      </c>
      <c r="P1347">
        <v>6.3</v>
      </c>
      <c r="Q1347">
        <v>2</v>
      </c>
      <c r="R1347">
        <v>1.7</v>
      </c>
      <c r="S1347">
        <v>3</v>
      </c>
      <c r="T1347" t="s">
        <v>22</v>
      </c>
    </row>
    <row r="1348" spans="1:20" x14ac:dyDescent="0.2">
      <c r="A1348" t="s">
        <v>50</v>
      </c>
      <c r="B1348">
        <v>63</v>
      </c>
      <c r="C1348" t="s">
        <v>28</v>
      </c>
      <c r="D1348" t="s">
        <v>22</v>
      </c>
      <c r="E1348" t="s">
        <v>23</v>
      </c>
      <c r="F1348">
        <v>49</v>
      </c>
      <c r="G1348">
        <v>214.9</v>
      </c>
      <c r="H1348">
        <v>86</v>
      </c>
      <c r="I1348">
        <v>36.53</v>
      </c>
      <c r="J1348">
        <v>198.2</v>
      </c>
      <c r="K1348">
        <v>89</v>
      </c>
      <c r="L1348">
        <v>16.850000000000001</v>
      </c>
      <c r="M1348">
        <v>170.8</v>
      </c>
      <c r="N1348">
        <v>139</v>
      </c>
      <c r="O1348">
        <v>7.69</v>
      </c>
      <c r="P1348">
        <v>8.1999999999999993</v>
      </c>
      <c r="Q1348">
        <v>5</v>
      </c>
      <c r="R1348">
        <v>2.21</v>
      </c>
      <c r="S1348">
        <v>0</v>
      </c>
      <c r="T1348" t="s">
        <v>22</v>
      </c>
    </row>
    <row r="1349" spans="1:20" x14ac:dyDescent="0.2">
      <c r="A1349" t="s">
        <v>67</v>
      </c>
      <c r="B1349">
        <v>155</v>
      </c>
      <c r="C1349" t="s">
        <v>25</v>
      </c>
      <c r="D1349" t="s">
        <v>22</v>
      </c>
      <c r="E1349" t="s">
        <v>22</v>
      </c>
      <c r="F1349">
        <v>0</v>
      </c>
      <c r="G1349">
        <v>163</v>
      </c>
      <c r="H1349">
        <v>93</v>
      </c>
      <c r="I1349">
        <v>27.71</v>
      </c>
      <c r="J1349">
        <v>203.9</v>
      </c>
      <c r="K1349">
        <v>102</v>
      </c>
      <c r="L1349">
        <v>17.329999999999998</v>
      </c>
      <c r="M1349">
        <v>159</v>
      </c>
      <c r="N1349">
        <v>109</v>
      </c>
      <c r="O1349">
        <v>7.15</v>
      </c>
      <c r="P1349">
        <v>15.1</v>
      </c>
      <c r="Q1349">
        <v>4</v>
      </c>
      <c r="R1349">
        <v>4.08</v>
      </c>
      <c r="S1349">
        <v>2</v>
      </c>
      <c r="T1349" t="s">
        <v>22</v>
      </c>
    </row>
    <row r="1350" spans="1:20" x14ac:dyDescent="0.2">
      <c r="A1350" t="s">
        <v>75</v>
      </c>
      <c r="B1350">
        <v>82</v>
      </c>
      <c r="C1350" t="s">
        <v>21</v>
      </c>
      <c r="D1350" t="s">
        <v>22</v>
      </c>
      <c r="E1350" t="s">
        <v>23</v>
      </c>
      <c r="F1350">
        <v>29</v>
      </c>
      <c r="G1350">
        <v>163.80000000000001</v>
      </c>
      <c r="H1350">
        <v>77</v>
      </c>
      <c r="I1350">
        <v>27.85</v>
      </c>
      <c r="J1350">
        <v>134.9</v>
      </c>
      <c r="K1350">
        <v>112</v>
      </c>
      <c r="L1350">
        <v>11.47</v>
      </c>
      <c r="M1350">
        <v>79.3</v>
      </c>
      <c r="N1350">
        <v>95</v>
      </c>
      <c r="O1350">
        <v>3.57</v>
      </c>
      <c r="P1350">
        <v>8.8000000000000007</v>
      </c>
      <c r="Q1350">
        <v>2</v>
      </c>
      <c r="R1350">
        <v>2.38</v>
      </c>
      <c r="S1350">
        <v>2</v>
      </c>
      <c r="T1350" t="s">
        <v>22</v>
      </c>
    </row>
    <row r="1351" spans="1:20" x14ac:dyDescent="0.2">
      <c r="A1351" t="s">
        <v>32</v>
      </c>
      <c r="B1351">
        <v>87</v>
      </c>
      <c r="C1351" t="s">
        <v>28</v>
      </c>
      <c r="D1351" t="s">
        <v>22</v>
      </c>
      <c r="E1351" t="s">
        <v>22</v>
      </c>
      <c r="F1351">
        <v>0</v>
      </c>
      <c r="G1351">
        <v>189.5</v>
      </c>
      <c r="H1351">
        <v>113</v>
      </c>
      <c r="I1351">
        <v>32.22</v>
      </c>
      <c r="J1351">
        <v>204.9</v>
      </c>
      <c r="K1351">
        <v>100</v>
      </c>
      <c r="L1351">
        <v>17.420000000000002</v>
      </c>
      <c r="M1351">
        <v>221.7</v>
      </c>
      <c r="N1351">
        <v>93</v>
      </c>
      <c r="O1351">
        <v>9.98</v>
      </c>
      <c r="P1351">
        <v>13.4</v>
      </c>
      <c r="Q1351">
        <v>3</v>
      </c>
      <c r="R1351">
        <v>3.62</v>
      </c>
      <c r="S1351">
        <v>1</v>
      </c>
      <c r="T1351" t="s">
        <v>22</v>
      </c>
    </row>
    <row r="1352" spans="1:20" x14ac:dyDescent="0.2">
      <c r="A1352" t="s">
        <v>53</v>
      </c>
      <c r="B1352">
        <v>115</v>
      </c>
      <c r="C1352" t="s">
        <v>21</v>
      </c>
      <c r="D1352" t="s">
        <v>22</v>
      </c>
      <c r="E1352" t="s">
        <v>23</v>
      </c>
      <c r="F1352">
        <v>26</v>
      </c>
      <c r="G1352">
        <v>155.19999999999999</v>
      </c>
      <c r="H1352">
        <v>110</v>
      </c>
      <c r="I1352">
        <v>26.38</v>
      </c>
      <c r="J1352">
        <v>230.9</v>
      </c>
      <c r="K1352">
        <v>133</v>
      </c>
      <c r="L1352">
        <v>19.63</v>
      </c>
      <c r="M1352">
        <v>261.60000000000002</v>
      </c>
      <c r="N1352">
        <v>100</v>
      </c>
      <c r="O1352">
        <v>11.77</v>
      </c>
      <c r="P1352">
        <v>4.5</v>
      </c>
      <c r="Q1352">
        <v>4</v>
      </c>
      <c r="R1352">
        <v>1.22</v>
      </c>
      <c r="S1352">
        <v>0</v>
      </c>
      <c r="T1352" t="s">
        <v>22</v>
      </c>
    </row>
    <row r="1353" spans="1:20" x14ac:dyDescent="0.2">
      <c r="A1353" t="s">
        <v>64</v>
      </c>
      <c r="B1353">
        <v>121</v>
      </c>
      <c r="C1353" t="s">
        <v>21</v>
      </c>
      <c r="D1353" t="s">
        <v>23</v>
      </c>
      <c r="E1353" t="s">
        <v>23</v>
      </c>
      <c r="F1353">
        <v>44</v>
      </c>
      <c r="G1353">
        <v>254.1</v>
      </c>
      <c r="H1353">
        <v>127</v>
      </c>
      <c r="I1353">
        <v>43.2</v>
      </c>
      <c r="J1353">
        <v>180.2</v>
      </c>
      <c r="K1353">
        <v>108</v>
      </c>
      <c r="L1353">
        <v>15.32</v>
      </c>
      <c r="M1353">
        <v>196.2</v>
      </c>
      <c r="N1353">
        <v>129</v>
      </c>
      <c r="O1353">
        <v>8.83</v>
      </c>
      <c r="P1353">
        <v>8.6999999999999993</v>
      </c>
      <c r="Q1353">
        <v>4</v>
      </c>
      <c r="R1353">
        <v>2.35</v>
      </c>
      <c r="S1353">
        <v>3</v>
      </c>
      <c r="T1353" t="s">
        <v>22</v>
      </c>
    </row>
    <row r="1354" spans="1:20" x14ac:dyDescent="0.2">
      <c r="A1354" t="s">
        <v>31</v>
      </c>
      <c r="B1354">
        <v>54</v>
      </c>
      <c r="C1354" t="s">
        <v>28</v>
      </c>
      <c r="D1354" t="s">
        <v>22</v>
      </c>
      <c r="E1354" t="s">
        <v>23</v>
      </c>
      <c r="F1354">
        <v>33</v>
      </c>
      <c r="G1354">
        <v>112</v>
      </c>
      <c r="H1354">
        <v>90</v>
      </c>
      <c r="I1354">
        <v>19.04</v>
      </c>
      <c r="J1354">
        <v>208</v>
      </c>
      <c r="K1354">
        <v>112</v>
      </c>
      <c r="L1354">
        <v>17.68</v>
      </c>
      <c r="M1354">
        <v>150.30000000000001</v>
      </c>
      <c r="N1354">
        <v>83</v>
      </c>
      <c r="O1354">
        <v>6.76</v>
      </c>
      <c r="P1354">
        <v>11.3</v>
      </c>
      <c r="Q1354">
        <v>4</v>
      </c>
      <c r="R1354">
        <v>3.05</v>
      </c>
      <c r="S1354">
        <v>2</v>
      </c>
      <c r="T1354" t="s">
        <v>22</v>
      </c>
    </row>
    <row r="1355" spans="1:20" x14ac:dyDescent="0.2">
      <c r="A1355" t="s">
        <v>66</v>
      </c>
      <c r="B1355">
        <v>105</v>
      </c>
      <c r="C1355" t="s">
        <v>25</v>
      </c>
      <c r="D1355" t="s">
        <v>22</v>
      </c>
      <c r="E1355" t="s">
        <v>22</v>
      </c>
      <c r="F1355">
        <v>0</v>
      </c>
      <c r="G1355">
        <v>115.5</v>
      </c>
      <c r="H1355">
        <v>73</v>
      </c>
      <c r="I1355">
        <v>19.64</v>
      </c>
      <c r="J1355">
        <v>267.3</v>
      </c>
      <c r="K1355">
        <v>83</v>
      </c>
      <c r="L1355">
        <v>22.72</v>
      </c>
      <c r="M1355">
        <v>114.2</v>
      </c>
      <c r="N1355">
        <v>90</v>
      </c>
      <c r="O1355">
        <v>5.14</v>
      </c>
      <c r="P1355">
        <v>13.3</v>
      </c>
      <c r="Q1355">
        <v>5</v>
      </c>
      <c r="R1355">
        <v>3.59</v>
      </c>
      <c r="S1355">
        <v>3</v>
      </c>
      <c r="T1355" t="s">
        <v>22</v>
      </c>
    </row>
    <row r="1356" spans="1:20" x14ac:dyDescent="0.2">
      <c r="A1356" t="s">
        <v>34</v>
      </c>
      <c r="B1356">
        <v>73</v>
      </c>
      <c r="C1356" t="s">
        <v>21</v>
      </c>
      <c r="D1356" t="s">
        <v>22</v>
      </c>
      <c r="E1356" t="s">
        <v>22</v>
      </c>
      <c r="F1356">
        <v>0</v>
      </c>
      <c r="G1356">
        <v>137.1</v>
      </c>
      <c r="H1356">
        <v>102</v>
      </c>
      <c r="I1356">
        <v>23.31</v>
      </c>
      <c r="J1356">
        <v>210.8</v>
      </c>
      <c r="K1356">
        <v>114</v>
      </c>
      <c r="L1356">
        <v>17.920000000000002</v>
      </c>
      <c r="M1356">
        <v>191.4</v>
      </c>
      <c r="N1356">
        <v>120</v>
      </c>
      <c r="O1356">
        <v>8.61</v>
      </c>
      <c r="P1356">
        <v>11.1</v>
      </c>
      <c r="Q1356">
        <v>4</v>
      </c>
      <c r="R1356">
        <v>3</v>
      </c>
      <c r="S1356">
        <v>1</v>
      </c>
      <c r="T1356" t="s">
        <v>22</v>
      </c>
    </row>
    <row r="1357" spans="1:20" x14ac:dyDescent="0.2">
      <c r="A1357" t="s">
        <v>74</v>
      </c>
      <c r="B1357">
        <v>95</v>
      </c>
      <c r="C1357" t="s">
        <v>21</v>
      </c>
      <c r="D1357" t="s">
        <v>22</v>
      </c>
      <c r="E1357" t="s">
        <v>22</v>
      </c>
      <c r="F1357">
        <v>0</v>
      </c>
      <c r="G1357">
        <v>198.4</v>
      </c>
      <c r="H1357">
        <v>113</v>
      </c>
      <c r="I1357">
        <v>33.729999999999997</v>
      </c>
      <c r="J1357">
        <v>235.9</v>
      </c>
      <c r="K1357">
        <v>144</v>
      </c>
      <c r="L1357">
        <v>20.05</v>
      </c>
      <c r="M1357">
        <v>325.60000000000002</v>
      </c>
      <c r="N1357">
        <v>99</v>
      </c>
      <c r="O1357">
        <v>14.65</v>
      </c>
      <c r="P1357">
        <v>10.1</v>
      </c>
      <c r="Q1357">
        <v>3</v>
      </c>
      <c r="R1357">
        <v>2.73</v>
      </c>
      <c r="S1357">
        <v>0</v>
      </c>
      <c r="T1357" t="s">
        <v>22</v>
      </c>
    </row>
    <row r="1358" spans="1:20" x14ac:dyDescent="0.2">
      <c r="A1358" t="s">
        <v>61</v>
      </c>
      <c r="B1358">
        <v>21</v>
      </c>
      <c r="C1358" t="s">
        <v>21</v>
      </c>
      <c r="D1358" t="s">
        <v>22</v>
      </c>
      <c r="E1358" t="s">
        <v>23</v>
      </c>
      <c r="F1358">
        <v>19</v>
      </c>
      <c r="G1358">
        <v>132.69999999999999</v>
      </c>
      <c r="H1358">
        <v>94</v>
      </c>
      <c r="I1358">
        <v>22.56</v>
      </c>
      <c r="J1358">
        <v>204.6</v>
      </c>
      <c r="K1358">
        <v>101</v>
      </c>
      <c r="L1358">
        <v>17.39</v>
      </c>
      <c r="M1358">
        <v>154.69999999999999</v>
      </c>
      <c r="N1358">
        <v>78</v>
      </c>
      <c r="O1358">
        <v>6.96</v>
      </c>
      <c r="P1358">
        <v>12.9</v>
      </c>
      <c r="Q1358">
        <v>7</v>
      </c>
      <c r="R1358">
        <v>3.48</v>
      </c>
      <c r="S1358">
        <v>3</v>
      </c>
      <c r="T1358" t="s">
        <v>22</v>
      </c>
    </row>
    <row r="1359" spans="1:20" x14ac:dyDescent="0.2">
      <c r="A1359" t="s">
        <v>52</v>
      </c>
      <c r="B1359">
        <v>163</v>
      </c>
      <c r="C1359" t="s">
        <v>25</v>
      </c>
      <c r="D1359" t="s">
        <v>22</v>
      </c>
      <c r="E1359" t="s">
        <v>23</v>
      </c>
      <c r="F1359">
        <v>25</v>
      </c>
      <c r="G1359">
        <v>219.6</v>
      </c>
      <c r="H1359">
        <v>99</v>
      </c>
      <c r="I1359">
        <v>37.33</v>
      </c>
      <c r="J1359">
        <v>210.4</v>
      </c>
      <c r="K1359">
        <v>99</v>
      </c>
      <c r="L1359">
        <v>17.88</v>
      </c>
      <c r="M1359">
        <v>242.7</v>
      </c>
      <c r="N1359">
        <v>88</v>
      </c>
      <c r="O1359">
        <v>10.92</v>
      </c>
      <c r="P1359">
        <v>13.8</v>
      </c>
      <c r="Q1359">
        <v>8</v>
      </c>
      <c r="R1359">
        <v>3.73</v>
      </c>
      <c r="S1359">
        <v>2</v>
      </c>
      <c r="T1359" t="s">
        <v>22</v>
      </c>
    </row>
    <row r="1360" spans="1:20" x14ac:dyDescent="0.2">
      <c r="A1360" t="s">
        <v>64</v>
      </c>
      <c r="B1360">
        <v>57</v>
      </c>
      <c r="C1360" t="s">
        <v>21</v>
      </c>
      <c r="D1360" t="s">
        <v>22</v>
      </c>
      <c r="E1360" t="s">
        <v>22</v>
      </c>
      <c r="F1360">
        <v>0</v>
      </c>
      <c r="G1360">
        <v>169.6</v>
      </c>
      <c r="H1360">
        <v>96</v>
      </c>
      <c r="I1360">
        <v>28.83</v>
      </c>
      <c r="J1360">
        <v>234.7</v>
      </c>
      <c r="K1360">
        <v>112</v>
      </c>
      <c r="L1360">
        <v>19.95</v>
      </c>
      <c r="M1360">
        <v>285.39999999999998</v>
      </c>
      <c r="N1360">
        <v>83</v>
      </c>
      <c r="O1360">
        <v>12.84</v>
      </c>
      <c r="P1360">
        <v>11.2</v>
      </c>
      <c r="Q1360">
        <v>4</v>
      </c>
      <c r="R1360">
        <v>3.02</v>
      </c>
      <c r="S1360">
        <v>0</v>
      </c>
      <c r="T1360" t="s">
        <v>22</v>
      </c>
    </row>
    <row r="1361" spans="1:20" x14ac:dyDescent="0.2">
      <c r="A1361" t="s">
        <v>33</v>
      </c>
      <c r="B1361">
        <v>104</v>
      </c>
      <c r="C1361" t="s">
        <v>25</v>
      </c>
      <c r="D1361" t="s">
        <v>23</v>
      </c>
      <c r="E1361" t="s">
        <v>22</v>
      </c>
      <c r="F1361">
        <v>0</v>
      </c>
      <c r="G1361">
        <v>160.4</v>
      </c>
      <c r="H1361">
        <v>73</v>
      </c>
      <c r="I1361">
        <v>27.27</v>
      </c>
      <c r="J1361">
        <v>293.89999999999998</v>
      </c>
      <c r="K1361">
        <v>103</v>
      </c>
      <c r="L1361">
        <v>24.98</v>
      </c>
      <c r="M1361">
        <v>306.60000000000002</v>
      </c>
      <c r="N1361">
        <v>90</v>
      </c>
      <c r="O1361">
        <v>13.8</v>
      </c>
      <c r="P1361">
        <v>12.6</v>
      </c>
      <c r="Q1361">
        <v>5</v>
      </c>
      <c r="R1361">
        <v>3.4</v>
      </c>
      <c r="S1361">
        <v>4</v>
      </c>
      <c r="T1361" t="s">
        <v>22</v>
      </c>
    </row>
    <row r="1362" spans="1:20" x14ac:dyDescent="0.2">
      <c r="A1362" t="s">
        <v>68</v>
      </c>
      <c r="B1362">
        <v>95</v>
      </c>
      <c r="C1362" t="s">
        <v>21</v>
      </c>
      <c r="D1362" t="s">
        <v>22</v>
      </c>
      <c r="E1362" t="s">
        <v>22</v>
      </c>
      <c r="F1362">
        <v>0</v>
      </c>
      <c r="G1362">
        <v>194.6</v>
      </c>
      <c r="H1362">
        <v>114</v>
      </c>
      <c r="I1362">
        <v>33.08</v>
      </c>
      <c r="J1362">
        <v>232.8</v>
      </c>
      <c r="K1362">
        <v>106</v>
      </c>
      <c r="L1362">
        <v>19.79</v>
      </c>
      <c r="M1362">
        <v>173.4</v>
      </c>
      <c r="N1362">
        <v>92</v>
      </c>
      <c r="O1362">
        <v>7.8</v>
      </c>
      <c r="P1362">
        <v>3.8</v>
      </c>
      <c r="Q1362">
        <v>2</v>
      </c>
      <c r="R1362">
        <v>1.03</v>
      </c>
      <c r="S1362">
        <v>3</v>
      </c>
      <c r="T1362" t="s">
        <v>22</v>
      </c>
    </row>
    <row r="1363" spans="1:20" x14ac:dyDescent="0.2">
      <c r="A1363" t="s">
        <v>74</v>
      </c>
      <c r="B1363">
        <v>74</v>
      </c>
      <c r="C1363" t="s">
        <v>25</v>
      </c>
      <c r="D1363" t="s">
        <v>22</v>
      </c>
      <c r="E1363" t="s">
        <v>22</v>
      </c>
      <c r="F1363">
        <v>0</v>
      </c>
      <c r="G1363">
        <v>157.1</v>
      </c>
      <c r="H1363">
        <v>95</v>
      </c>
      <c r="I1363">
        <v>26.71</v>
      </c>
      <c r="J1363">
        <v>213.1</v>
      </c>
      <c r="K1363">
        <v>36</v>
      </c>
      <c r="L1363">
        <v>18.11</v>
      </c>
      <c r="M1363">
        <v>280.39999999999998</v>
      </c>
      <c r="N1363">
        <v>77</v>
      </c>
      <c r="O1363">
        <v>12.62</v>
      </c>
      <c r="P1363">
        <v>7.6</v>
      </c>
      <c r="Q1363">
        <v>3</v>
      </c>
      <c r="R1363">
        <v>2.0499999999999998</v>
      </c>
      <c r="S1363">
        <v>2</v>
      </c>
      <c r="T1363" t="s">
        <v>22</v>
      </c>
    </row>
    <row r="1364" spans="1:20" x14ac:dyDescent="0.2">
      <c r="A1364" t="s">
        <v>71</v>
      </c>
      <c r="B1364">
        <v>67</v>
      </c>
      <c r="C1364" t="s">
        <v>21</v>
      </c>
      <c r="D1364" t="s">
        <v>22</v>
      </c>
      <c r="E1364" t="s">
        <v>22</v>
      </c>
      <c r="F1364">
        <v>0</v>
      </c>
      <c r="G1364">
        <v>179.8</v>
      </c>
      <c r="H1364">
        <v>125</v>
      </c>
      <c r="I1364">
        <v>30.57</v>
      </c>
      <c r="J1364">
        <v>173.2</v>
      </c>
      <c r="K1364">
        <v>86</v>
      </c>
      <c r="L1364">
        <v>14.72</v>
      </c>
      <c r="M1364">
        <v>272.8</v>
      </c>
      <c r="N1364">
        <v>97</v>
      </c>
      <c r="O1364">
        <v>12.28</v>
      </c>
      <c r="P1364">
        <v>10.9</v>
      </c>
      <c r="Q1364">
        <v>4</v>
      </c>
      <c r="R1364">
        <v>2.94</v>
      </c>
      <c r="S1364">
        <v>0</v>
      </c>
      <c r="T1364" t="s">
        <v>22</v>
      </c>
    </row>
    <row r="1365" spans="1:20" x14ac:dyDescent="0.2">
      <c r="A1365" t="s">
        <v>37</v>
      </c>
      <c r="B1365">
        <v>104</v>
      </c>
      <c r="C1365" t="s">
        <v>21</v>
      </c>
      <c r="D1365" t="s">
        <v>23</v>
      </c>
      <c r="E1365" t="s">
        <v>22</v>
      </c>
      <c r="F1365">
        <v>0</v>
      </c>
      <c r="G1365">
        <v>148.19999999999999</v>
      </c>
      <c r="H1365">
        <v>108</v>
      </c>
      <c r="I1365">
        <v>25.19</v>
      </c>
      <c r="J1365">
        <v>161.80000000000001</v>
      </c>
      <c r="K1365">
        <v>113</v>
      </c>
      <c r="L1365">
        <v>13.75</v>
      </c>
      <c r="M1365">
        <v>259.3</v>
      </c>
      <c r="N1365">
        <v>103</v>
      </c>
      <c r="O1365">
        <v>11.67</v>
      </c>
      <c r="P1365">
        <v>11</v>
      </c>
      <c r="Q1365">
        <v>4</v>
      </c>
      <c r="R1365">
        <v>2.97</v>
      </c>
      <c r="S1365">
        <v>0</v>
      </c>
      <c r="T1365" t="s">
        <v>22</v>
      </c>
    </row>
    <row r="1366" spans="1:20" x14ac:dyDescent="0.2">
      <c r="A1366" t="s">
        <v>39</v>
      </c>
      <c r="B1366">
        <v>71</v>
      </c>
      <c r="C1366" t="s">
        <v>21</v>
      </c>
      <c r="D1366" t="s">
        <v>22</v>
      </c>
      <c r="E1366" t="s">
        <v>23</v>
      </c>
      <c r="F1366">
        <v>39</v>
      </c>
      <c r="G1366">
        <v>183.2</v>
      </c>
      <c r="H1366">
        <v>103</v>
      </c>
      <c r="I1366">
        <v>31.14</v>
      </c>
      <c r="J1366">
        <v>209.4</v>
      </c>
      <c r="K1366">
        <v>111</v>
      </c>
      <c r="L1366">
        <v>17.8</v>
      </c>
      <c r="M1366">
        <v>172.4</v>
      </c>
      <c r="N1366">
        <v>109</v>
      </c>
      <c r="O1366">
        <v>7.76</v>
      </c>
      <c r="P1366">
        <v>11.9</v>
      </c>
      <c r="Q1366">
        <v>6</v>
      </c>
      <c r="R1366">
        <v>3.21</v>
      </c>
      <c r="S1366">
        <v>1</v>
      </c>
      <c r="T1366" t="s">
        <v>22</v>
      </c>
    </row>
    <row r="1367" spans="1:20" x14ac:dyDescent="0.2">
      <c r="A1367" t="s">
        <v>46</v>
      </c>
      <c r="B1367">
        <v>149</v>
      </c>
      <c r="C1367" t="s">
        <v>21</v>
      </c>
      <c r="D1367" t="s">
        <v>22</v>
      </c>
      <c r="E1367" t="s">
        <v>22</v>
      </c>
      <c r="F1367">
        <v>0</v>
      </c>
      <c r="G1367">
        <v>119.2</v>
      </c>
      <c r="H1367">
        <v>88</v>
      </c>
      <c r="I1367">
        <v>20.260000000000002</v>
      </c>
      <c r="J1367">
        <v>168.3</v>
      </c>
      <c r="K1367">
        <v>110</v>
      </c>
      <c r="L1367">
        <v>14.31</v>
      </c>
      <c r="M1367">
        <v>204.7</v>
      </c>
      <c r="N1367">
        <v>119</v>
      </c>
      <c r="O1367">
        <v>9.2100000000000009</v>
      </c>
      <c r="P1367">
        <v>12.2</v>
      </c>
      <c r="Q1367">
        <v>6</v>
      </c>
      <c r="R1367">
        <v>3.29</v>
      </c>
      <c r="S1367">
        <v>4</v>
      </c>
      <c r="T1367" t="s">
        <v>23</v>
      </c>
    </row>
    <row r="1368" spans="1:20" x14ac:dyDescent="0.2">
      <c r="A1368" t="s">
        <v>75</v>
      </c>
      <c r="B1368">
        <v>154</v>
      </c>
      <c r="C1368" t="s">
        <v>25</v>
      </c>
      <c r="D1368" t="s">
        <v>22</v>
      </c>
      <c r="E1368" t="s">
        <v>23</v>
      </c>
      <c r="F1368">
        <v>35</v>
      </c>
      <c r="G1368">
        <v>224</v>
      </c>
      <c r="H1368">
        <v>102</v>
      </c>
      <c r="I1368">
        <v>38.08</v>
      </c>
      <c r="J1368">
        <v>192</v>
      </c>
      <c r="K1368">
        <v>99</v>
      </c>
      <c r="L1368">
        <v>16.32</v>
      </c>
      <c r="M1368">
        <v>163.1</v>
      </c>
      <c r="N1368">
        <v>100</v>
      </c>
      <c r="O1368">
        <v>7.34</v>
      </c>
      <c r="P1368">
        <v>9.6</v>
      </c>
      <c r="Q1368">
        <v>2</v>
      </c>
      <c r="R1368">
        <v>2.59</v>
      </c>
      <c r="S1368">
        <v>0</v>
      </c>
      <c r="T1368" t="s">
        <v>22</v>
      </c>
    </row>
    <row r="1369" spans="1:20" x14ac:dyDescent="0.2">
      <c r="A1369" t="s">
        <v>70</v>
      </c>
      <c r="B1369">
        <v>117</v>
      </c>
      <c r="C1369" t="s">
        <v>21</v>
      </c>
      <c r="D1369" t="s">
        <v>22</v>
      </c>
      <c r="E1369" t="s">
        <v>22</v>
      </c>
      <c r="F1369">
        <v>0</v>
      </c>
      <c r="G1369">
        <v>184.8</v>
      </c>
      <c r="H1369">
        <v>83</v>
      </c>
      <c r="I1369">
        <v>31.42</v>
      </c>
      <c r="J1369">
        <v>248.6</v>
      </c>
      <c r="K1369">
        <v>101</v>
      </c>
      <c r="L1369">
        <v>21.13</v>
      </c>
      <c r="M1369">
        <v>133.1</v>
      </c>
      <c r="N1369">
        <v>113</v>
      </c>
      <c r="O1369">
        <v>5.99</v>
      </c>
      <c r="P1369">
        <v>9.6</v>
      </c>
      <c r="Q1369">
        <v>8</v>
      </c>
      <c r="R1369">
        <v>2.59</v>
      </c>
      <c r="S1369">
        <v>1</v>
      </c>
      <c r="T1369" t="s">
        <v>22</v>
      </c>
    </row>
    <row r="1370" spans="1:20" x14ac:dyDescent="0.2">
      <c r="A1370" t="s">
        <v>66</v>
      </c>
      <c r="B1370">
        <v>130</v>
      </c>
      <c r="C1370" t="s">
        <v>25</v>
      </c>
      <c r="D1370" t="s">
        <v>22</v>
      </c>
      <c r="E1370" t="s">
        <v>22</v>
      </c>
      <c r="F1370">
        <v>0</v>
      </c>
      <c r="G1370">
        <v>176.3</v>
      </c>
      <c r="H1370">
        <v>140</v>
      </c>
      <c r="I1370">
        <v>29.97</v>
      </c>
      <c r="J1370">
        <v>201</v>
      </c>
      <c r="K1370">
        <v>104</v>
      </c>
      <c r="L1370">
        <v>17.09</v>
      </c>
      <c r="M1370">
        <v>161.9</v>
      </c>
      <c r="N1370">
        <v>123</v>
      </c>
      <c r="O1370">
        <v>7.29</v>
      </c>
      <c r="P1370">
        <v>11.3</v>
      </c>
      <c r="Q1370">
        <v>5</v>
      </c>
      <c r="R1370">
        <v>3.05</v>
      </c>
      <c r="S1370">
        <v>1</v>
      </c>
      <c r="T1370" t="s">
        <v>22</v>
      </c>
    </row>
    <row r="1371" spans="1:20" x14ac:dyDescent="0.2">
      <c r="A1371" t="s">
        <v>33</v>
      </c>
      <c r="B1371">
        <v>73</v>
      </c>
      <c r="C1371" t="s">
        <v>21</v>
      </c>
      <c r="D1371" t="s">
        <v>22</v>
      </c>
      <c r="E1371" t="s">
        <v>22</v>
      </c>
      <c r="F1371">
        <v>0</v>
      </c>
      <c r="G1371">
        <v>241.7</v>
      </c>
      <c r="H1371">
        <v>115</v>
      </c>
      <c r="I1371">
        <v>41.09</v>
      </c>
      <c r="J1371">
        <v>168.5</v>
      </c>
      <c r="K1371">
        <v>133</v>
      </c>
      <c r="L1371">
        <v>14.32</v>
      </c>
      <c r="M1371">
        <v>169.8</v>
      </c>
      <c r="N1371">
        <v>122</v>
      </c>
      <c r="O1371">
        <v>7.64</v>
      </c>
      <c r="P1371">
        <v>11.1</v>
      </c>
      <c r="Q1371">
        <v>2</v>
      </c>
      <c r="R1371">
        <v>3</v>
      </c>
      <c r="S1371">
        <v>2</v>
      </c>
      <c r="T1371" t="s">
        <v>22</v>
      </c>
    </row>
    <row r="1372" spans="1:20" x14ac:dyDescent="0.2">
      <c r="A1372" t="s">
        <v>51</v>
      </c>
      <c r="B1372">
        <v>100</v>
      </c>
      <c r="C1372" t="s">
        <v>28</v>
      </c>
      <c r="D1372" t="s">
        <v>22</v>
      </c>
      <c r="E1372" t="s">
        <v>23</v>
      </c>
      <c r="F1372">
        <v>38</v>
      </c>
      <c r="G1372">
        <v>224.7</v>
      </c>
      <c r="H1372">
        <v>121</v>
      </c>
      <c r="I1372">
        <v>38.200000000000003</v>
      </c>
      <c r="J1372">
        <v>294</v>
      </c>
      <c r="K1372">
        <v>131</v>
      </c>
      <c r="L1372">
        <v>24.99</v>
      </c>
      <c r="M1372">
        <v>290</v>
      </c>
      <c r="N1372">
        <v>61</v>
      </c>
      <c r="O1372">
        <v>13.05</v>
      </c>
      <c r="P1372">
        <v>9.8000000000000007</v>
      </c>
      <c r="Q1372">
        <v>6</v>
      </c>
      <c r="R1372">
        <v>2.65</v>
      </c>
      <c r="S1372">
        <v>0</v>
      </c>
      <c r="T1372" t="s">
        <v>22</v>
      </c>
    </row>
    <row r="1373" spans="1:20" x14ac:dyDescent="0.2">
      <c r="A1373" t="s">
        <v>58</v>
      </c>
      <c r="B1373">
        <v>149</v>
      </c>
      <c r="C1373" t="s">
        <v>28</v>
      </c>
      <c r="D1373" t="s">
        <v>22</v>
      </c>
      <c r="E1373" t="s">
        <v>22</v>
      </c>
      <c r="F1373">
        <v>0</v>
      </c>
      <c r="G1373">
        <v>207.3</v>
      </c>
      <c r="H1373">
        <v>115</v>
      </c>
      <c r="I1373">
        <v>35.24</v>
      </c>
      <c r="J1373">
        <v>198.4</v>
      </c>
      <c r="K1373">
        <v>82</v>
      </c>
      <c r="L1373">
        <v>16.86</v>
      </c>
      <c r="M1373">
        <v>114.1</v>
      </c>
      <c r="N1373">
        <v>83</v>
      </c>
      <c r="O1373">
        <v>5.13</v>
      </c>
      <c r="P1373">
        <v>8.6</v>
      </c>
      <c r="Q1373">
        <v>4</v>
      </c>
      <c r="R1373">
        <v>2.3199999999999998</v>
      </c>
      <c r="S1373">
        <v>1</v>
      </c>
      <c r="T1373" t="s">
        <v>22</v>
      </c>
    </row>
    <row r="1374" spans="1:20" x14ac:dyDescent="0.2">
      <c r="A1374" t="s">
        <v>20</v>
      </c>
      <c r="B1374">
        <v>29</v>
      </c>
      <c r="C1374" t="s">
        <v>25</v>
      </c>
      <c r="D1374" t="s">
        <v>22</v>
      </c>
      <c r="E1374" t="s">
        <v>22</v>
      </c>
      <c r="F1374">
        <v>0</v>
      </c>
      <c r="G1374">
        <v>196.8</v>
      </c>
      <c r="H1374">
        <v>81</v>
      </c>
      <c r="I1374">
        <v>33.46</v>
      </c>
      <c r="J1374">
        <v>168</v>
      </c>
      <c r="K1374">
        <v>110</v>
      </c>
      <c r="L1374">
        <v>14.28</v>
      </c>
      <c r="M1374">
        <v>132.6</v>
      </c>
      <c r="N1374">
        <v>98</v>
      </c>
      <c r="O1374">
        <v>5.97</v>
      </c>
      <c r="P1374">
        <v>12.7</v>
      </c>
      <c r="Q1374">
        <v>7</v>
      </c>
      <c r="R1374">
        <v>3.43</v>
      </c>
      <c r="S1374">
        <v>2</v>
      </c>
      <c r="T1374" t="s">
        <v>22</v>
      </c>
    </row>
    <row r="1375" spans="1:20" x14ac:dyDescent="0.2">
      <c r="A1375" t="s">
        <v>44</v>
      </c>
      <c r="B1375">
        <v>131</v>
      </c>
      <c r="C1375" t="s">
        <v>28</v>
      </c>
      <c r="D1375" t="s">
        <v>22</v>
      </c>
      <c r="E1375" t="s">
        <v>22</v>
      </c>
      <c r="F1375">
        <v>0</v>
      </c>
      <c r="G1375">
        <v>110.9</v>
      </c>
      <c r="H1375">
        <v>74</v>
      </c>
      <c r="I1375">
        <v>18.850000000000001</v>
      </c>
      <c r="J1375">
        <v>115.6</v>
      </c>
      <c r="K1375">
        <v>90</v>
      </c>
      <c r="L1375">
        <v>9.83</v>
      </c>
      <c r="M1375">
        <v>190.5</v>
      </c>
      <c r="N1375">
        <v>114</v>
      </c>
      <c r="O1375">
        <v>8.57</v>
      </c>
      <c r="P1375">
        <v>15.8</v>
      </c>
      <c r="Q1375">
        <v>9</v>
      </c>
      <c r="R1375">
        <v>4.2699999999999996</v>
      </c>
      <c r="S1375">
        <v>1</v>
      </c>
      <c r="T1375" t="s">
        <v>22</v>
      </c>
    </row>
    <row r="1376" spans="1:20" x14ac:dyDescent="0.2">
      <c r="A1376" t="s">
        <v>24</v>
      </c>
      <c r="B1376">
        <v>153</v>
      </c>
      <c r="C1376" t="s">
        <v>28</v>
      </c>
      <c r="D1376" t="s">
        <v>22</v>
      </c>
      <c r="E1376" t="s">
        <v>22</v>
      </c>
      <c r="F1376">
        <v>0</v>
      </c>
      <c r="G1376">
        <v>122.5</v>
      </c>
      <c r="H1376">
        <v>145</v>
      </c>
      <c r="I1376">
        <v>20.83</v>
      </c>
      <c r="J1376">
        <v>273.3</v>
      </c>
      <c r="K1376">
        <v>103</v>
      </c>
      <c r="L1376">
        <v>23.23</v>
      </c>
      <c r="M1376">
        <v>197.8</v>
      </c>
      <c r="N1376">
        <v>71</v>
      </c>
      <c r="O1376">
        <v>8.9</v>
      </c>
      <c r="P1376">
        <v>8</v>
      </c>
      <c r="Q1376">
        <v>3</v>
      </c>
      <c r="R1376">
        <v>2.16</v>
      </c>
      <c r="S1376">
        <v>2</v>
      </c>
      <c r="T1376" t="s">
        <v>22</v>
      </c>
    </row>
    <row r="1377" spans="1:20" x14ac:dyDescent="0.2">
      <c r="A1377" t="s">
        <v>51</v>
      </c>
      <c r="B1377">
        <v>133</v>
      </c>
      <c r="C1377" t="s">
        <v>28</v>
      </c>
      <c r="D1377" t="s">
        <v>22</v>
      </c>
      <c r="E1377" t="s">
        <v>22</v>
      </c>
      <c r="F1377">
        <v>0</v>
      </c>
      <c r="G1377">
        <v>187</v>
      </c>
      <c r="H1377">
        <v>65</v>
      </c>
      <c r="I1377">
        <v>31.79</v>
      </c>
      <c r="J1377">
        <v>141.4</v>
      </c>
      <c r="K1377">
        <v>128</v>
      </c>
      <c r="L1377">
        <v>12.02</v>
      </c>
      <c r="M1377">
        <v>238.2</v>
      </c>
      <c r="N1377">
        <v>108</v>
      </c>
      <c r="O1377">
        <v>10.72</v>
      </c>
      <c r="P1377">
        <v>10</v>
      </c>
      <c r="Q1377">
        <v>8</v>
      </c>
      <c r="R1377">
        <v>2.7</v>
      </c>
      <c r="S1377">
        <v>2</v>
      </c>
      <c r="T1377" t="s">
        <v>22</v>
      </c>
    </row>
    <row r="1378" spans="1:20" x14ac:dyDescent="0.2">
      <c r="A1378" t="s">
        <v>65</v>
      </c>
      <c r="B1378">
        <v>112</v>
      </c>
      <c r="C1378" t="s">
        <v>21</v>
      </c>
      <c r="D1378" t="s">
        <v>22</v>
      </c>
      <c r="E1378" t="s">
        <v>22</v>
      </c>
      <c r="F1378">
        <v>0</v>
      </c>
      <c r="G1378">
        <v>170.5</v>
      </c>
      <c r="H1378">
        <v>113</v>
      </c>
      <c r="I1378">
        <v>28.99</v>
      </c>
      <c r="J1378">
        <v>193.2</v>
      </c>
      <c r="K1378">
        <v>129</v>
      </c>
      <c r="L1378">
        <v>16.420000000000002</v>
      </c>
      <c r="M1378">
        <v>188</v>
      </c>
      <c r="N1378">
        <v>91</v>
      </c>
      <c r="O1378">
        <v>8.4600000000000009</v>
      </c>
      <c r="P1378">
        <v>11.2</v>
      </c>
      <c r="Q1378">
        <v>6</v>
      </c>
      <c r="R1378">
        <v>3.02</v>
      </c>
      <c r="S1378">
        <v>0</v>
      </c>
      <c r="T1378" t="s">
        <v>22</v>
      </c>
    </row>
    <row r="1379" spans="1:20" x14ac:dyDescent="0.2">
      <c r="A1379" t="s">
        <v>36</v>
      </c>
      <c r="B1379">
        <v>87</v>
      </c>
      <c r="C1379" t="s">
        <v>21</v>
      </c>
      <c r="D1379" t="s">
        <v>22</v>
      </c>
      <c r="E1379" t="s">
        <v>22</v>
      </c>
      <c r="F1379">
        <v>0</v>
      </c>
      <c r="G1379">
        <v>204.8</v>
      </c>
      <c r="H1379">
        <v>101</v>
      </c>
      <c r="I1379">
        <v>34.82</v>
      </c>
      <c r="J1379">
        <v>161</v>
      </c>
      <c r="K1379">
        <v>80</v>
      </c>
      <c r="L1379">
        <v>13.69</v>
      </c>
      <c r="M1379">
        <v>285.7</v>
      </c>
      <c r="N1379">
        <v>89</v>
      </c>
      <c r="O1379">
        <v>12.86</v>
      </c>
      <c r="P1379">
        <v>9.5</v>
      </c>
      <c r="Q1379">
        <v>3</v>
      </c>
      <c r="R1379">
        <v>2.57</v>
      </c>
      <c r="S1379">
        <v>0</v>
      </c>
      <c r="T1379" t="s">
        <v>22</v>
      </c>
    </row>
    <row r="1380" spans="1:20" x14ac:dyDescent="0.2">
      <c r="A1380" t="s">
        <v>42</v>
      </c>
      <c r="B1380">
        <v>66</v>
      </c>
      <c r="C1380" t="s">
        <v>28</v>
      </c>
      <c r="D1380" t="s">
        <v>22</v>
      </c>
      <c r="E1380" t="s">
        <v>22</v>
      </c>
      <c r="F1380">
        <v>0</v>
      </c>
      <c r="G1380">
        <v>154</v>
      </c>
      <c r="H1380">
        <v>133</v>
      </c>
      <c r="I1380">
        <v>26.18</v>
      </c>
      <c r="J1380">
        <v>198.9</v>
      </c>
      <c r="K1380">
        <v>121</v>
      </c>
      <c r="L1380">
        <v>16.91</v>
      </c>
      <c r="M1380">
        <v>151.9</v>
      </c>
      <c r="N1380">
        <v>100</v>
      </c>
      <c r="O1380">
        <v>6.84</v>
      </c>
      <c r="P1380">
        <v>9.5</v>
      </c>
      <c r="Q1380">
        <v>3</v>
      </c>
      <c r="R1380">
        <v>2.57</v>
      </c>
      <c r="S1380">
        <v>4</v>
      </c>
      <c r="T1380" t="s">
        <v>23</v>
      </c>
    </row>
    <row r="1381" spans="1:20" x14ac:dyDescent="0.2">
      <c r="A1381" t="s">
        <v>41</v>
      </c>
      <c r="B1381">
        <v>74</v>
      </c>
      <c r="C1381" t="s">
        <v>21</v>
      </c>
      <c r="D1381" t="s">
        <v>22</v>
      </c>
      <c r="E1381" t="s">
        <v>22</v>
      </c>
      <c r="F1381">
        <v>0</v>
      </c>
      <c r="G1381">
        <v>225.2</v>
      </c>
      <c r="H1381">
        <v>93</v>
      </c>
      <c r="I1381">
        <v>38.28</v>
      </c>
      <c r="J1381">
        <v>215.1</v>
      </c>
      <c r="K1381">
        <v>120</v>
      </c>
      <c r="L1381">
        <v>18.28</v>
      </c>
      <c r="M1381">
        <v>241.8</v>
      </c>
      <c r="N1381">
        <v>95</v>
      </c>
      <c r="O1381">
        <v>10.88</v>
      </c>
      <c r="P1381">
        <v>9.1</v>
      </c>
      <c r="Q1381">
        <v>2</v>
      </c>
      <c r="R1381">
        <v>2.46</v>
      </c>
      <c r="S1381">
        <v>2</v>
      </c>
      <c r="T1381" t="s">
        <v>22</v>
      </c>
    </row>
    <row r="1382" spans="1:20" x14ac:dyDescent="0.2">
      <c r="A1382" t="s">
        <v>49</v>
      </c>
      <c r="B1382">
        <v>116</v>
      </c>
      <c r="C1382" t="s">
        <v>25</v>
      </c>
      <c r="D1382" t="s">
        <v>22</v>
      </c>
      <c r="E1382" t="s">
        <v>22</v>
      </c>
      <c r="F1382">
        <v>0</v>
      </c>
      <c r="G1382">
        <v>159.4</v>
      </c>
      <c r="H1382">
        <v>79</v>
      </c>
      <c r="I1382">
        <v>27.1</v>
      </c>
      <c r="J1382">
        <v>179.5</v>
      </c>
      <c r="K1382">
        <v>88</v>
      </c>
      <c r="L1382">
        <v>15.26</v>
      </c>
      <c r="M1382">
        <v>167.8</v>
      </c>
      <c r="N1382">
        <v>71</v>
      </c>
      <c r="O1382">
        <v>7.55</v>
      </c>
      <c r="P1382">
        <v>9.6999999999999993</v>
      </c>
      <c r="Q1382">
        <v>2</v>
      </c>
      <c r="R1382">
        <v>2.62</v>
      </c>
      <c r="S1382">
        <v>6</v>
      </c>
      <c r="T1382" t="s">
        <v>23</v>
      </c>
    </row>
    <row r="1383" spans="1:20" x14ac:dyDescent="0.2">
      <c r="A1383" t="s">
        <v>50</v>
      </c>
      <c r="B1383">
        <v>68</v>
      </c>
      <c r="C1383" t="s">
        <v>28</v>
      </c>
      <c r="D1383" t="s">
        <v>22</v>
      </c>
      <c r="E1383" t="s">
        <v>22</v>
      </c>
      <c r="F1383">
        <v>0</v>
      </c>
      <c r="G1383">
        <v>172.7</v>
      </c>
      <c r="H1383">
        <v>95</v>
      </c>
      <c r="I1383">
        <v>29.36</v>
      </c>
      <c r="J1383">
        <v>139.1</v>
      </c>
      <c r="K1383">
        <v>90</v>
      </c>
      <c r="L1383">
        <v>11.82</v>
      </c>
      <c r="M1383">
        <v>174.3</v>
      </c>
      <c r="N1383">
        <v>99</v>
      </c>
      <c r="O1383">
        <v>7.84</v>
      </c>
      <c r="P1383">
        <v>11.7</v>
      </c>
      <c r="Q1383">
        <v>1</v>
      </c>
      <c r="R1383">
        <v>3.16</v>
      </c>
      <c r="S1383">
        <v>2</v>
      </c>
      <c r="T1383" t="s">
        <v>22</v>
      </c>
    </row>
    <row r="1384" spans="1:20" x14ac:dyDescent="0.2">
      <c r="A1384" t="s">
        <v>71</v>
      </c>
      <c r="B1384">
        <v>68</v>
      </c>
      <c r="C1384" t="s">
        <v>21</v>
      </c>
      <c r="D1384" t="s">
        <v>22</v>
      </c>
      <c r="E1384" t="s">
        <v>22</v>
      </c>
      <c r="F1384">
        <v>0</v>
      </c>
      <c r="G1384">
        <v>222.8</v>
      </c>
      <c r="H1384">
        <v>99</v>
      </c>
      <c r="I1384">
        <v>37.880000000000003</v>
      </c>
      <c r="J1384">
        <v>175.8</v>
      </c>
      <c r="K1384">
        <v>85</v>
      </c>
      <c r="L1384">
        <v>14.94</v>
      </c>
      <c r="M1384">
        <v>202</v>
      </c>
      <c r="N1384">
        <v>111</v>
      </c>
      <c r="O1384">
        <v>9.09</v>
      </c>
      <c r="P1384">
        <v>11</v>
      </c>
      <c r="Q1384">
        <v>3</v>
      </c>
      <c r="R1384">
        <v>2.97</v>
      </c>
      <c r="S1384">
        <v>3</v>
      </c>
      <c r="T1384" t="s">
        <v>22</v>
      </c>
    </row>
    <row r="1385" spans="1:20" x14ac:dyDescent="0.2">
      <c r="A1385" t="s">
        <v>54</v>
      </c>
      <c r="B1385">
        <v>54</v>
      </c>
      <c r="C1385" t="s">
        <v>21</v>
      </c>
      <c r="D1385" t="s">
        <v>23</v>
      </c>
      <c r="E1385" t="s">
        <v>22</v>
      </c>
      <c r="F1385">
        <v>0</v>
      </c>
      <c r="G1385">
        <v>214.1</v>
      </c>
      <c r="H1385">
        <v>77</v>
      </c>
      <c r="I1385">
        <v>36.4</v>
      </c>
      <c r="J1385">
        <v>240.5</v>
      </c>
      <c r="K1385">
        <v>94</v>
      </c>
      <c r="L1385">
        <v>20.440000000000001</v>
      </c>
      <c r="M1385">
        <v>188.9</v>
      </c>
      <c r="N1385">
        <v>75</v>
      </c>
      <c r="O1385">
        <v>8.5</v>
      </c>
      <c r="P1385">
        <v>10.1</v>
      </c>
      <c r="Q1385">
        <v>3</v>
      </c>
      <c r="R1385">
        <v>2.73</v>
      </c>
      <c r="S1385">
        <v>1</v>
      </c>
      <c r="T1385" t="s">
        <v>22</v>
      </c>
    </row>
    <row r="1386" spans="1:20" x14ac:dyDescent="0.2">
      <c r="A1386" t="s">
        <v>51</v>
      </c>
      <c r="B1386">
        <v>107</v>
      </c>
      <c r="C1386" t="s">
        <v>25</v>
      </c>
      <c r="D1386" t="s">
        <v>22</v>
      </c>
      <c r="E1386" t="s">
        <v>22</v>
      </c>
      <c r="F1386">
        <v>0</v>
      </c>
      <c r="G1386">
        <v>134</v>
      </c>
      <c r="H1386">
        <v>104</v>
      </c>
      <c r="I1386">
        <v>22.78</v>
      </c>
      <c r="J1386">
        <v>174.5</v>
      </c>
      <c r="K1386">
        <v>94</v>
      </c>
      <c r="L1386">
        <v>14.83</v>
      </c>
      <c r="M1386">
        <v>311.10000000000002</v>
      </c>
      <c r="N1386">
        <v>79</v>
      </c>
      <c r="O1386">
        <v>14</v>
      </c>
      <c r="P1386">
        <v>7.3</v>
      </c>
      <c r="Q1386">
        <v>3</v>
      </c>
      <c r="R1386">
        <v>1.97</v>
      </c>
      <c r="S1386">
        <v>3</v>
      </c>
      <c r="T1386" t="s">
        <v>22</v>
      </c>
    </row>
    <row r="1387" spans="1:20" x14ac:dyDescent="0.2">
      <c r="A1387" t="s">
        <v>31</v>
      </c>
      <c r="B1387">
        <v>124</v>
      </c>
      <c r="C1387" t="s">
        <v>28</v>
      </c>
      <c r="D1387" t="s">
        <v>22</v>
      </c>
      <c r="E1387" t="s">
        <v>22</v>
      </c>
      <c r="F1387">
        <v>0</v>
      </c>
      <c r="G1387">
        <v>184.8</v>
      </c>
      <c r="H1387">
        <v>74</v>
      </c>
      <c r="I1387">
        <v>31.42</v>
      </c>
      <c r="J1387">
        <v>175.1</v>
      </c>
      <c r="K1387">
        <v>84</v>
      </c>
      <c r="L1387">
        <v>14.88</v>
      </c>
      <c r="M1387">
        <v>158.19999999999999</v>
      </c>
      <c r="N1387">
        <v>95</v>
      </c>
      <c r="O1387">
        <v>7.12</v>
      </c>
      <c r="P1387">
        <v>10.5</v>
      </c>
      <c r="Q1387">
        <v>6</v>
      </c>
      <c r="R1387">
        <v>2.84</v>
      </c>
      <c r="S1387">
        <v>1</v>
      </c>
      <c r="T1387" t="s">
        <v>22</v>
      </c>
    </row>
    <row r="1388" spans="1:20" x14ac:dyDescent="0.2">
      <c r="A1388" t="s">
        <v>74</v>
      </c>
      <c r="B1388">
        <v>95</v>
      </c>
      <c r="C1388" t="s">
        <v>21</v>
      </c>
      <c r="D1388" t="s">
        <v>22</v>
      </c>
      <c r="E1388" t="s">
        <v>23</v>
      </c>
      <c r="F1388">
        <v>36</v>
      </c>
      <c r="G1388">
        <v>283.10000000000002</v>
      </c>
      <c r="H1388">
        <v>112</v>
      </c>
      <c r="I1388">
        <v>48.13</v>
      </c>
      <c r="J1388">
        <v>286.2</v>
      </c>
      <c r="K1388">
        <v>86</v>
      </c>
      <c r="L1388">
        <v>24.33</v>
      </c>
      <c r="M1388">
        <v>261.7</v>
      </c>
      <c r="N1388">
        <v>129</v>
      </c>
      <c r="O1388">
        <v>11.78</v>
      </c>
      <c r="P1388">
        <v>11.3</v>
      </c>
      <c r="Q1388">
        <v>3</v>
      </c>
      <c r="R1388">
        <v>3.05</v>
      </c>
      <c r="S1388">
        <v>3</v>
      </c>
      <c r="T1388" t="s">
        <v>22</v>
      </c>
    </row>
    <row r="1389" spans="1:20" x14ac:dyDescent="0.2">
      <c r="A1389" t="s">
        <v>60</v>
      </c>
      <c r="B1389">
        <v>173</v>
      </c>
      <c r="C1389" t="s">
        <v>28</v>
      </c>
      <c r="D1389" t="s">
        <v>22</v>
      </c>
      <c r="E1389" t="s">
        <v>22</v>
      </c>
      <c r="F1389">
        <v>0</v>
      </c>
      <c r="G1389">
        <v>291.8</v>
      </c>
      <c r="H1389">
        <v>143</v>
      </c>
      <c r="I1389">
        <v>49.61</v>
      </c>
      <c r="J1389">
        <v>214.3</v>
      </c>
      <c r="K1389">
        <v>134</v>
      </c>
      <c r="L1389">
        <v>18.22</v>
      </c>
      <c r="M1389">
        <v>151.19999999999999</v>
      </c>
      <c r="N1389">
        <v>119</v>
      </c>
      <c r="O1389">
        <v>6.8</v>
      </c>
      <c r="P1389">
        <v>9.9</v>
      </c>
      <c r="Q1389">
        <v>2</v>
      </c>
      <c r="R1389">
        <v>2.67</v>
      </c>
      <c r="S1389">
        <v>0</v>
      </c>
      <c r="T1389" t="s">
        <v>23</v>
      </c>
    </row>
    <row r="1390" spans="1:20" x14ac:dyDescent="0.2">
      <c r="A1390" t="s">
        <v>29</v>
      </c>
      <c r="B1390">
        <v>110</v>
      </c>
      <c r="C1390" t="s">
        <v>25</v>
      </c>
      <c r="D1390" t="s">
        <v>22</v>
      </c>
      <c r="E1390" t="s">
        <v>22</v>
      </c>
      <c r="F1390">
        <v>0</v>
      </c>
      <c r="G1390">
        <v>222.7</v>
      </c>
      <c r="H1390">
        <v>94</v>
      </c>
      <c r="I1390">
        <v>37.86</v>
      </c>
      <c r="J1390">
        <v>105.8</v>
      </c>
      <c r="K1390">
        <v>98</v>
      </c>
      <c r="L1390">
        <v>8.99</v>
      </c>
      <c r="M1390">
        <v>214.8</v>
      </c>
      <c r="N1390">
        <v>78</v>
      </c>
      <c r="O1390">
        <v>9.67</v>
      </c>
      <c r="P1390">
        <v>13.5</v>
      </c>
      <c r="Q1390">
        <v>4</v>
      </c>
      <c r="R1390">
        <v>3.65</v>
      </c>
      <c r="S1390">
        <v>1</v>
      </c>
      <c r="T1390" t="s">
        <v>22</v>
      </c>
    </row>
    <row r="1391" spans="1:20" x14ac:dyDescent="0.2">
      <c r="A1391" t="s">
        <v>38</v>
      </c>
      <c r="B1391">
        <v>102</v>
      </c>
      <c r="C1391" t="s">
        <v>28</v>
      </c>
      <c r="D1391" t="s">
        <v>22</v>
      </c>
      <c r="E1391" t="s">
        <v>22</v>
      </c>
      <c r="F1391">
        <v>0</v>
      </c>
      <c r="G1391">
        <v>174.5</v>
      </c>
      <c r="H1391">
        <v>79</v>
      </c>
      <c r="I1391">
        <v>29.67</v>
      </c>
      <c r="J1391">
        <v>236.8</v>
      </c>
      <c r="K1391">
        <v>136</v>
      </c>
      <c r="L1391">
        <v>20.13</v>
      </c>
      <c r="M1391">
        <v>270.39999999999998</v>
      </c>
      <c r="N1391">
        <v>110</v>
      </c>
      <c r="O1391">
        <v>12.17</v>
      </c>
      <c r="P1391">
        <v>8.5</v>
      </c>
      <c r="Q1391">
        <v>5</v>
      </c>
      <c r="R1391">
        <v>2.2999999999999998</v>
      </c>
      <c r="S1391">
        <v>0</v>
      </c>
      <c r="T1391" t="s">
        <v>22</v>
      </c>
    </row>
    <row r="1392" spans="1:20" x14ac:dyDescent="0.2">
      <c r="A1392" t="s">
        <v>46</v>
      </c>
      <c r="B1392">
        <v>130</v>
      </c>
      <c r="C1392" t="s">
        <v>25</v>
      </c>
      <c r="D1392" t="s">
        <v>22</v>
      </c>
      <c r="E1392" t="s">
        <v>22</v>
      </c>
      <c r="F1392">
        <v>0</v>
      </c>
      <c r="G1392">
        <v>68.400000000000006</v>
      </c>
      <c r="H1392">
        <v>86</v>
      </c>
      <c r="I1392">
        <v>11.63</v>
      </c>
      <c r="J1392">
        <v>193.3</v>
      </c>
      <c r="K1392">
        <v>110</v>
      </c>
      <c r="L1392">
        <v>16.43</v>
      </c>
      <c r="M1392">
        <v>171.5</v>
      </c>
      <c r="N1392">
        <v>139</v>
      </c>
      <c r="O1392">
        <v>7.72</v>
      </c>
      <c r="P1392">
        <v>10.4</v>
      </c>
      <c r="Q1392">
        <v>4</v>
      </c>
      <c r="R1392">
        <v>2.81</v>
      </c>
      <c r="S1392">
        <v>0</v>
      </c>
      <c r="T1392" t="s">
        <v>22</v>
      </c>
    </row>
    <row r="1393" spans="1:20" x14ac:dyDescent="0.2">
      <c r="A1393" t="s">
        <v>26</v>
      </c>
      <c r="B1393">
        <v>91</v>
      </c>
      <c r="C1393" t="s">
        <v>25</v>
      </c>
      <c r="D1393" t="s">
        <v>22</v>
      </c>
      <c r="E1393" t="s">
        <v>23</v>
      </c>
      <c r="F1393">
        <v>31</v>
      </c>
      <c r="G1393">
        <v>273</v>
      </c>
      <c r="H1393">
        <v>78</v>
      </c>
      <c r="I1393">
        <v>46.41</v>
      </c>
      <c r="J1393">
        <v>215.5</v>
      </c>
      <c r="K1393">
        <v>98</v>
      </c>
      <c r="L1393">
        <v>18.32</v>
      </c>
      <c r="M1393">
        <v>104.7</v>
      </c>
      <c r="N1393">
        <v>114</v>
      </c>
      <c r="O1393">
        <v>4.71</v>
      </c>
      <c r="P1393">
        <v>9.6</v>
      </c>
      <c r="Q1393">
        <v>2</v>
      </c>
      <c r="R1393">
        <v>2.59</v>
      </c>
      <c r="S1393">
        <v>1</v>
      </c>
      <c r="T1393" t="s">
        <v>22</v>
      </c>
    </row>
    <row r="1394" spans="1:20" x14ac:dyDescent="0.2">
      <c r="A1394" t="s">
        <v>74</v>
      </c>
      <c r="B1394">
        <v>64</v>
      </c>
      <c r="C1394" t="s">
        <v>21</v>
      </c>
      <c r="D1394" t="s">
        <v>23</v>
      </c>
      <c r="E1394" t="s">
        <v>22</v>
      </c>
      <c r="F1394">
        <v>0</v>
      </c>
      <c r="G1394">
        <v>225.3</v>
      </c>
      <c r="H1394">
        <v>134</v>
      </c>
      <c r="I1394">
        <v>38.299999999999997</v>
      </c>
      <c r="J1394">
        <v>108.2</v>
      </c>
      <c r="K1394">
        <v>87</v>
      </c>
      <c r="L1394">
        <v>9.1999999999999993</v>
      </c>
      <c r="M1394">
        <v>139.6</v>
      </c>
      <c r="N1394">
        <v>132</v>
      </c>
      <c r="O1394">
        <v>6.28</v>
      </c>
      <c r="P1394">
        <v>17.3</v>
      </c>
      <c r="Q1394">
        <v>9</v>
      </c>
      <c r="R1394">
        <v>4.67</v>
      </c>
      <c r="S1394">
        <v>1</v>
      </c>
      <c r="T1394" t="s">
        <v>23</v>
      </c>
    </row>
    <row r="1395" spans="1:20" x14ac:dyDescent="0.2">
      <c r="A1395" t="s">
        <v>71</v>
      </c>
      <c r="B1395">
        <v>176</v>
      </c>
      <c r="C1395" t="s">
        <v>21</v>
      </c>
      <c r="D1395" t="s">
        <v>22</v>
      </c>
      <c r="E1395" t="s">
        <v>23</v>
      </c>
      <c r="F1395">
        <v>23</v>
      </c>
      <c r="G1395">
        <v>283.2</v>
      </c>
      <c r="H1395">
        <v>130</v>
      </c>
      <c r="I1395">
        <v>48.14</v>
      </c>
      <c r="J1395">
        <v>162.6</v>
      </c>
      <c r="K1395">
        <v>74</v>
      </c>
      <c r="L1395">
        <v>13.82</v>
      </c>
      <c r="M1395">
        <v>177.7</v>
      </c>
      <c r="N1395">
        <v>104</v>
      </c>
      <c r="O1395">
        <v>8</v>
      </c>
      <c r="P1395">
        <v>7.2</v>
      </c>
      <c r="Q1395">
        <v>6</v>
      </c>
      <c r="R1395">
        <v>1.94</v>
      </c>
      <c r="S1395">
        <v>1</v>
      </c>
      <c r="T1395" t="s">
        <v>22</v>
      </c>
    </row>
    <row r="1396" spans="1:20" x14ac:dyDescent="0.2">
      <c r="A1396" t="s">
        <v>49</v>
      </c>
      <c r="B1396">
        <v>93</v>
      </c>
      <c r="C1396" t="s">
        <v>28</v>
      </c>
      <c r="D1396" t="s">
        <v>23</v>
      </c>
      <c r="E1396" t="s">
        <v>22</v>
      </c>
      <c r="F1396">
        <v>0</v>
      </c>
      <c r="G1396">
        <v>131.4</v>
      </c>
      <c r="H1396">
        <v>78</v>
      </c>
      <c r="I1396">
        <v>22.34</v>
      </c>
      <c r="J1396">
        <v>219.7</v>
      </c>
      <c r="K1396">
        <v>106</v>
      </c>
      <c r="L1396">
        <v>18.670000000000002</v>
      </c>
      <c r="M1396">
        <v>155.69999999999999</v>
      </c>
      <c r="N1396">
        <v>103</v>
      </c>
      <c r="O1396">
        <v>7.01</v>
      </c>
      <c r="P1396">
        <v>11.1</v>
      </c>
      <c r="Q1396">
        <v>2</v>
      </c>
      <c r="R1396">
        <v>3</v>
      </c>
      <c r="S1396">
        <v>1</v>
      </c>
      <c r="T1396" t="s">
        <v>23</v>
      </c>
    </row>
    <row r="1397" spans="1:20" x14ac:dyDescent="0.2">
      <c r="A1397" t="s">
        <v>51</v>
      </c>
      <c r="B1397">
        <v>84</v>
      </c>
      <c r="C1397" t="s">
        <v>28</v>
      </c>
      <c r="D1397" t="s">
        <v>22</v>
      </c>
      <c r="E1397" t="s">
        <v>23</v>
      </c>
      <c r="F1397">
        <v>12</v>
      </c>
      <c r="G1397">
        <v>89.7</v>
      </c>
      <c r="H1397">
        <v>87</v>
      </c>
      <c r="I1397">
        <v>15.25</v>
      </c>
      <c r="J1397">
        <v>138.6</v>
      </c>
      <c r="K1397">
        <v>73</v>
      </c>
      <c r="L1397">
        <v>11.78</v>
      </c>
      <c r="M1397">
        <v>165.8</v>
      </c>
      <c r="N1397">
        <v>114</v>
      </c>
      <c r="O1397">
        <v>7.46</v>
      </c>
      <c r="P1397">
        <v>10.7</v>
      </c>
      <c r="Q1397">
        <v>2</v>
      </c>
      <c r="R1397">
        <v>2.89</v>
      </c>
      <c r="S1397">
        <v>1</v>
      </c>
      <c r="T1397" t="s">
        <v>22</v>
      </c>
    </row>
    <row r="1398" spans="1:20" x14ac:dyDescent="0.2">
      <c r="A1398" t="s">
        <v>57</v>
      </c>
      <c r="B1398">
        <v>138</v>
      </c>
      <c r="C1398" t="s">
        <v>28</v>
      </c>
      <c r="D1398" t="s">
        <v>22</v>
      </c>
      <c r="E1398" t="s">
        <v>22</v>
      </c>
      <c r="F1398">
        <v>0</v>
      </c>
      <c r="G1398">
        <v>127.1</v>
      </c>
      <c r="H1398">
        <v>102</v>
      </c>
      <c r="I1398">
        <v>21.61</v>
      </c>
      <c r="J1398">
        <v>247.7</v>
      </c>
      <c r="K1398">
        <v>106</v>
      </c>
      <c r="L1398">
        <v>21.05</v>
      </c>
      <c r="M1398">
        <v>207.7</v>
      </c>
      <c r="N1398">
        <v>75</v>
      </c>
      <c r="O1398">
        <v>9.35</v>
      </c>
      <c r="P1398">
        <v>5</v>
      </c>
      <c r="Q1398">
        <v>3</v>
      </c>
      <c r="R1398">
        <v>1.35</v>
      </c>
      <c r="S1398">
        <v>3</v>
      </c>
      <c r="T1398" t="s">
        <v>22</v>
      </c>
    </row>
    <row r="1399" spans="1:20" x14ac:dyDescent="0.2">
      <c r="A1399" t="s">
        <v>75</v>
      </c>
      <c r="B1399">
        <v>101</v>
      </c>
      <c r="C1399" t="s">
        <v>21</v>
      </c>
      <c r="D1399" t="s">
        <v>22</v>
      </c>
      <c r="E1399" t="s">
        <v>23</v>
      </c>
      <c r="F1399">
        <v>28</v>
      </c>
      <c r="G1399">
        <v>105.9</v>
      </c>
      <c r="H1399">
        <v>132</v>
      </c>
      <c r="I1399">
        <v>18</v>
      </c>
      <c r="J1399">
        <v>231.7</v>
      </c>
      <c r="K1399">
        <v>107</v>
      </c>
      <c r="L1399">
        <v>19.690000000000001</v>
      </c>
      <c r="M1399">
        <v>281.3</v>
      </c>
      <c r="N1399">
        <v>120</v>
      </c>
      <c r="O1399">
        <v>12.66</v>
      </c>
      <c r="P1399">
        <v>10.7</v>
      </c>
      <c r="Q1399">
        <v>5</v>
      </c>
      <c r="R1399">
        <v>2.89</v>
      </c>
      <c r="S1399">
        <v>1</v>
      </c>
      <c r="T1399" t="s">
        <v>22</v>
      </c>
    </row>
    <row r="1400" spans="1:20" x14ac:dyDescent="0.2">
      <c r="A1400" t="s">
        <v>38</v>
      </c>
      <c r="B1400">
        <v>136</v>
      </c>
      <c r="C1400" t="s">
        <v>25</v>
      </c>
      <c r="D1400" t="s">
        <v>22</v>
      </c>
      <c r="E1400" t="s">
        <v>22</v>
      </c>
      <c r="F1400">
        <v>0</v>
      </c>
      <c r="G1400">
        <v>142.30000000000001</v>
      </c>
      <c r="H1400">
        <v>79</v>
      </c>
      <c r="I1400">
        <v>24.19</v>
      </c>
      <c r="J1400">
        <v>158</v>
      </c>
      <c r="K1400">
        <v>113</v>
      </c>
      <c r="L1400">
        <v>13.43</v>
      </c>
      <c r="M1400">
        <v>177.5</v>
      </c>
      <c r="N1400">
        <v>75</v>
      </c>
      <c r="O1400">
        <v>7.99</v>
      </c>
      <c r="P1400">
        <v>6</v>
      </c>
      <c r="Q1400">
        <v>11</v>
      </c>
      <c r="R1400">
        <v>1.62</v>
      </c>
      <c r="S1400">
        <v>2</v>
      </c>
      <c r="T1400" t="s">
        <v>22</v>
      </c>
    </row>
    <row r="1401" spans="1:20" x14ac:dyDescent="0.2">
      <c r="A1401" t="s">
        <v>27</v>
      </c>
      <c r="B1401">
        <v>132</v>
      </c>
      <c r="C1401" t="s">
        <v>25</v>
      </c>
      <c r="D1401" t="s">
        <v>22</v>
      </c>
      <c r="E1401" t="s">
        <v>23</v>
      </c>
      <c r="F1401">
        <v>36</v>
      </c>
      <c r="G1401">
        <v>201.9</v>
      </c>
      <c r="H1401">
        <v>93</v>
      </c>
      <c r="I1401">
        <v>34.32</v>
      </c>
      <c r="J1401">
        <v>156.30000000000001</v>
      </c>
      <c r="K1401">
        <v>75</v>
      </c>
      <c r="L1401">
        <v>13.29</v>
      </c>
      <c r="M1401">
        <v>131.30000000000001</v>
      </c>
      <c r="N1401">
        <v>92</v>
      </c>
      <c r="O1401">
        <v>5.91</v>
      </c>
      <c r="P1401">
        <v>13.7</v>
      </c>
      <c r="Q1401">
        <v>5</v>
      </c>
      <c r="R1401">
        <v>3.7</v>
      </c>
      <c r="S1401">
        <v>0</v>
      </c>
      <c r="T1401" t="s">
        <v>22</v>
      </c>
    </row>
    <row r="1402" spans="1:20" x14ac:dyDescent="0.2">
      <c r="A1402" t="s">
        <v>57</v>
      </c>
      <c r="B1402">
        <v>128</v>
      </c>
      <c r="C1402" t="s">
        <v>21</v>
      </c>
      <c r="D1402" t="s">
        <v>22</v>
      </c>
      <c r="E1402" t="s">
        <v>22</v>
      </c>
      <c r="F1402">
        <v>0</v>
      </c>
      <c r="G1402">
        <v>247.3</v>
      </c>
      <c r="H1402">
        <v>91</v>
      </c>
      <c r="I1402">
        <v>42.04</v>
      </c>
      <c r="J1402">
        <v>182.7</v>
      </c>
      <c r="K1402">
        <v>60</v>
      </c>
      <c r="L1402">
        <v>15.53</v>
      </c>
      <c r="M1402">
        <v>143.19999999999999</v>
      </c>
      <c r="N1402">
        <v>112</v>
      </c>
      <c r="O1402">
        <v>6.44</v>
      </c>
      <c r="P1402">
        <v>14.7</v>
      </c>
      <c r="Q1402">
        <v>2</v>
      </c>
      <c r="R1402">
        <v>3.97</v>
      </c>
      <c r="S1402">
        <v>3</v>
      </c>
      <c r="T1402" t="s">
        <v>22</v>
      </c>
    </row>
    <row r="1403" spans="1:20" x14ac:dyDescent="0.2">
      <c r="A1403" t="s">
        <v>68</v>
      </c>
      <c r="B1403">
        <v>92</v>
      </c>
      <c r="C1403" t="s">
        <v>25</v>
      </c>
      <c r="D1403" t="s">
        <v>22</v>
      </c>
      <c r="E1403" t="s">
        <v>23</v>
      </c>
      <c r="F1403">
        <v>38</v>
      </c>
      <c r="G1403">
        <v>242.2</v>
      </c>
      <c r="H1403">
        <v>96</v>
      </c>
      <c r="I1403">
        <v>41.17</v>
      </c>
      <c r="J1403">
        <v>159.69999999999999</v>
      </c>
      <c r="K1403">
        <v>144</v>
      </c>
      <c r="L1403">
        <v>13.57</v>
      </c>
      <c r="M1403">
        <v>210</v>
      </c>
      <c r="N1403">
        <v>108</v>
      </c>
      <c r="O1403">
        <v>9.4499999999999993</v>
      </c>
      <c r="P1403">
        <v>8.9</v>
      </c>
      <c r="Q1403">
        <v>1</v>
      </c>
      <c r="R1403">
        <v>2.4</v>
      </c>
      <c r="S1403">
        <v>1</v>
      </c>
      <c r="T1403" t="s">
        <v>22</v>
      </c>
    </row>
    <row r="1404" spans="1:20" x14ac:dyDescent="0.2">
      <c r="A1404" t="s">
        <v>68</v>
      </c>
      <c r="B1404">
        <v>197</v>
      </c>
      <c r="C1404" t="s">
        <v>21</v>
      </c>
      <c r="D1404" t="s">
        <v>23</v>
      </c>
      <c r="E1404" t="s">
        <v>22</v>
      </c>
      <c r="F1404">
        <v>0</v>
      </c>
      <c r="G1404">
        <v>127.3</v>
      </c>
      <c r="H1404">
        <v>80</v>
      </c>
      <c r="I1404">
        <v>21.64</v>
      </c>
      <c r="J1404">
        <v>222.3</v>
      </c>
      <c r="K1404">
        <v>115</v>
      </c>
      <c r="L1404">
        <v>18.899999999999999</v>
      </c>
      <c r="M1404">
        <v>173.9</v>
      </c>
      <c r="N1404">
        <v>95</v>
      </c>
      <c r="O1404">
        <v>7.83</v>
      </c>
      <c r="P1404">
        <v>13.7</v>
      </c>
      <c r="Q1404">
        <v>5</v>
      </c>
      <c r="R1404">
        <v>3.7</v>
      </c>
      <c r="S1404">
        <v>5</v>
      </c>
      <c r="T1404" t="s">
        <v>23</v>
      </c>
    </row>
    <row r="1405" spans="1:20" x14ac:dyDescent="0.2">
      <c r="A1405" t="s">
        <v>31</v>
      </c>
      <c r="B1405">
        <v>191</v>
      </c>
      <c r="C1405" t="s">
        <v>25</v>
      </c>
      <c r="D1405" t="s">
        <v>22</v>
      </c>
      <c r="E1405" t="s">
        <v>22</v>
      </c>
      <c r="F1405">
        <v>0</v>
      </c>
      <c r="G1405">
        <v>162</v>
      </c>
      <c r="H1405">
        <v>104</v>
      </c>
      <c r="I1405">
        <v>27.54</v>
      </c>
      <c r="J1405">
        <v>241.2</v>
      </c>
      <c r="K1405">
        <v>120</v>
      </c>
      <c r="L1405">
        <v>20.5</v>
      </c>
      <c r="M1405">
        <v>210.4</v>
      </c>
      <c r="N1405">
        <v>83</v>
      </c>
      <c r="O1405">
        <v>9.4700000000000006</v>
      </c>
      <c r="P1405">
        <v>10.9</v>
      </c>
      <c r="Q1405">
        <v>7</v>
      </c>
      <c r="R1405">
        <v>2.94</v>
      </c>
      <c r="S1405">
        <v>1</v>
      </c>
      <c r="T1405" t="s">
        <v>22</v>
      </c>
    </row>
    <row r="1406" spans="1:20" x14ac:dyDescent="0.2">
      <c r="A1406" t="s">
        <v>43</v>
      </c>
      <c r="B1406">
        <v>99</v>
      </c>
      <c r="C1406" t="s">
        <v>21</v>
      </c>
      <c r="D1406" t="s">
        <v>22</v>
      </c>
      <c r="E1406" t="s">
        <v>23</v>
      </c>
      <c r="F1406">
        <v>33</v>
      </c>
      <c r="G1406">
        <v>179.1</v>
      </c>
      <c r="H1406">
        <v>93</v>
      </c>
      <c r="I1406">
        <v>30.45</v>
      </c>
      <c r="J1406">
        <v>238.3</v>
      </c>
      <c r="K1406">
        <v>102</v>
      </c>
      <c r="L1406">
        <v>20.260000000000002</v>
      </c>
      <c r="M1406">
        <v>165.7</v>
      </c>
      <c r="N1406">
        <v>96</v>
      </c>
      <c r="O1406">
        <v>7.46</v>
      </c>
      <c r="P1406">
        <v>10.6</v>
      </c>
      <c r="Q1406">
        <v>1</v>
      </c>
      <c r="R1406">
        <v>2.86</v>
      </c>
      <c r="S1406">
        <v>2</v>
      </c>
      <c r="T1406" t="s">
        <v>22</v>
      </c>
    </row>
    <row r="1407" spans="1:20" x14ac:dyDescent="0.2">
      <c r="A1407" t="s">
        <v>55</v>
      </c>
      <c r="B1407">
        <v>78</v>
      </c>
      <c r="C1407" t="s">
        <v>21</v>
      </c>
      <c r="D1407" t="s">
        <v>22</v>
      </c>
      <c r="E1407" t="s">
        <v>22</v>
      </c>
      <c r="F1407">
        <v>0</v>
      </c>
      <c r="G1407">
        <v>193.1</v>
      </c>
      <c r="H1407">
        <v>85</v>
      </c>
      <c r="I1407">
        <v>32.83</v>
      </c>
      <c r="J1407">
        <v>172.1</v>
      </c>
      <c r="K1407">
        <v>105</v>
      </c>
      <c r="L1407">
        <v>14.63</v>
      </c>
      <c r="M1407">
        <v>129.6</v>
      </c>
      <c r="N1407">
        <v>119</v>
      </c>
      <c r="O1407">
        <v>5.83</v>
      </c>
      <c r="P1407">
        <v>10.199999999999999</v>
      </c>
      <c r="Q1407">
        <v>1</v>
      </c>
      <c r="R1407">
        <v>2.75</v>
      </c>
      <c r="S1407">
        <v>0</v>
      </c>
      <c r="T1407" t="s">
        <v>22</v>
      </c>
    </row>
    <row r="1408" spans="1:20" x14ac:dyDescent="0.2">
      <c r="A1408" t="s">
        <v>36</v>
      </c>
      <c r="B1408">
        <v>98</v>
      </c>
      <c r="C1408" t="s">
        <v>25</v>
      </c>
      <c r="D1408" t="s">
        <v>22</v>
      </c>
      <c r="E1408" t="s">
        <v>22</v>
      </c>
      <c r="F1408">
        <v>0</v>
      </c>
      <c r="G1408">
        <v>171.7</v>
      </c>
      <c r="H1408">
        <v>99</v>
      </c>
      <c r="I1408">
        <v>29.19</v>
      </c>
      <c r="J1408">
        <v>174.8</v>
      </c>
      <c r="K1408">
        <v>87</v>
      </c>
      <c r="L1408">
        <v>14.86</v>
      </c>
      <c r="M1408">
        <v>189.6</v>
      </c>
      <c r="N1408">
        <v>130</v>
      </c>
      <c r="O1408">
        <v>8.5299999999999994</v>
      </c>
      <c r="P1408">
        <v>7.8</v>
      </c>
      <c r="Q1408">
        <v>6</v>
      </c>
      <c r="R1408">
        <v>2.11</v>
      </c>
      <c r="S1408">
        <v>1</v>
      </c>
      <c r="T1408" t="s">
        <v>22</v>
      </c>
    </row>
    <row r="1409" spans="1:20" x14ac:dyDescent="0.2">
      <c r="A1409" t="s">
        <v>46</v>
      </c>
      <c r="B1409">
        <v>56</v>
      </c>
      <c r="C1409" t="s">
        <v>21</v>
      </c>
      <c r="D1409" t="s">
        <v>22</v>
      </c>
      <c r="E1409" t="s">
        <v>23</v>
      </c>
      <c r="F1409">
        <v>24</v>
      </c>
      <c r="G1409">
        <v>121.7</v>
      </c>
      <c r="H1409">
        <v>87</v>
      </c>
      <c r="I1409">
        <v>20.69</v>
      </c>
      <c r="J1409">
        <v>184</v>
      </c>
      <c r="K1409">
        <v>76</v>
      </c>
      <c r="L1409">
        <v>15.64</v>
      </c>
      <c r="M1409">
        <v>266.60000000000002</v>
      </c>
      <c r="N1409">
        <v>98</v>
      </c>
      <c r="O1409">
        <v>12</v>
      </c>
      <c r="P1409">
        <v>12.7</v>
      </c>
      <c r="Q1409">
        <v>3</v>
      </c>
      <c r="R1409">
        <v>3.43</v>
      </c>
      <c r="S1409">
        <v>1</v>
      </c>
      <c r="T1409" t="s">
        <v>22</v>
      </c>
    </row>
    <row r="1410" spans="1:20" x14ac:dyDescent="0.2">
      <c r="A1410" t="s">
        <v>38</v>
      </c>
      <c r="B1410">
        <v>84</v>
      </c>
      <c r="C1410" t="s">
        <v>21</v>
      </c>
      <c r="D1410" t="s">
        <v>22</v>
      </c>
      <c r="E1410" t="s">
        <v>22</v>
      </c>
      <c r="F1410">
        <v>0</v>
      </c>
      <c r="G1410">
        <v>130.19999999999999</v>
      </c>
      <c r="H1410">
        <v>105</v>
      </c>
      <c r="I1410">
        <v>22.13</v>
      </c>
      <c r="J1410">
        <v>278</v>
      </c>
      <c r="K1410">
        <v>60</v>
      </c>
      <c r="L1410">
        <v>23.63</v>
      </c>
      <c r="M1410">
        <v>305.39999999999998</v>
      </c>
      <c r="N1410">
        <v>74</v>
      </c>
      <c r="O1410">
        <v>13.74</v>
      </c>
      <c r="P1410">
        <v>14</v>
      </c>
      <c r="Q1410">
        <v>6</v>
      </c>
      <c r="R1410">
        <v>3.78</v>
      </c>
      <c r="S1410">
        <v>2</v>
      </c>
      <c r="T1410" t="s">
        <v>22</v>
      </c>
    </row>
    <row r="1411" spans="1:20" x14ac:dyDescent="0.2">
      <c r="A1411" t="s">
        <v>64</v>
      </c>
      <c r="B1411">
        <v>95</v>
      </c>
      <c r="C1411" t="s">
        <v>28</v>
      </c>
      <c r="D1411" t="s">
        <v>22</v>
      </c>
      <c r="E1411" t="s">
        <v>22</v>
      </c>
      <c r="F1411">
        <v>0</v>
      </c>
      <c r="G1411">
        <v>203.4</v>
      </c>
      <c r="H1411">
        <v>96</v>
      </c>
      <c r="I1411">
        <v>34.58</v>
      </c>
      <c r="J1411">
        <v>168.6</v>
      </c>
      <c r="K1411">
        <v>61</v>
      </c>
      <c r="L1411">
        <v>14.33</v>
      </c>
      <c r="M1411">
        <v>173</v>
      </c>
      <c r="N1411">
        <v>105</v>
      </c>
      <c r="O1411">
        <v>7.79</v>
      </c>
      <c r="P1411">
        <v>13.7</v>
      </c>
      <c r="Q1411">
        <v>3</v>
      </c>
      <c r="R1411">
        <v>3.7</v>
      </c>
      <c r="S1411">
        <v>2</v>
      </c>
      <c r="T1411" t="s">
        <v>22</v>
      </c>
    </row>
    <row r="1412" spans="1:20" x14ac:dyDescent="0.2">
      <c r="A1412" t="s">
        <v>44</v>
      </c>
      <c r="B1412">
        <v>16</v>
      </c>
      <c r="C1412" t="s">
        <v>21</v>
      </c>
      <c r="D1412" t="s">
        <v>22</v>
      </c>
      <c r="E1412" t="s">
        <v>22</v>
      </c>
      <c r="F1412">
        <v>0</v>
      </c>
      <c r="G1412">
        <v>174.7</v>
      </c>
      <c r="H1412">
        <v>83</v>
      </c>
      <c r="I1412">
        <v>29.7</v>
      </c>
      <c r="J1412">
        <v>280.8</v>
      </c>
      <c r="K1412">
        <v>122</v>
      </c>
      <c r="L1412">
        <v>23.87</v>
      </c>
      <c r="M1412">
        <v>171.7</v>
      </c>
      <c r="N1412">
        <v>80</v>
      </c>
      <c r="O1412">
        <v>7.73</v>
      </c>
      <c r="P1412">
        <v>10.5</v>
      </c>
      <c r="Q1412">
        <v>8</v>
      </c>
      <c r="R1412">
        <v>2.84</v>
      </c>
      <c r="S1412">
        <v>5</v>
      </c>
      <c r="T1412" t="s">
        <v>22</v>
      </c>
    </row>
    <row r="1413" spans="1:20" x14ac:dyDescent="0.2">
      <c r="A1413" t="s">
        <v>62</v>
      </c>
      <c r="B1413">
        <v>76</v>
      </c>
      <c r="C1413" t="s">
        <v>28</v>
      </c>
      <c r="D1413" t="s">
        <v>23</v>
      </c>
      <c r="E1413" t="s">
        <v>22</v>
      </c>
      <c r="F1413">
        <v>0</v>
      </c>
      <c r="G1413">
        <v>241</v>
      </c>
      <c r="H1413">
        <v>120</v>
      </c>
      <c r="I1413">
        <v>40.97</v>
      </c>
      <c r="J1413">
        <v>231.8</v>
      </c>
      <c r="K1413">
        <v>96</v>
      </c>
      <c r="L1413">
        <v>19.7</v>
      </c>
      <c r="M1413">
        <v>220.2</v>
      </c>
      <c r="N1413">
        <v>67</v>
      </c>
      <c r="O1413">
        <v>9.91</v>
      </c>
      <c r="P1413">
        <v>9.9</v>
      </c>
      <c r="Q1413">
        <v>1</v>
      </c>
      <c r="R1413">
        <v>2.67</v>
      </c>
      <c r="S1413">
        <v>1</v>
      </c>
      <c r="T1413" t="s">
        <v>23</v>
      </c>
    </row>
    <row r="1414" spans="1:20" x14ac:dyDescent="0.2">
      <c r="A1414" t="s">
        <v>31</v>
      </c>
      <c r="B1414">
        <v>93</v>
      </c>
      <c r="C1414" t="s">
        <v>21</v>
      </c>
      <c r="D1414" t="s">
        <v>22</v>
      </c>
      <c r="E1414" t="s">
        <v>22</v>
      </c>
      <c r="F1414">
        <v>0</v>
      </c>
      <c r="G1414">
        <v>141.69999999999999</v>
      </c>
      <c r="H1414">
        <v>95</v>
      </c>
      <c r="I1414">
        <v>24.09</v>
      </c>
      <c r="J1414">
        <v>221</v>
      </c>
      <c r="K1414">
        <v>100</v>
      </c>
      <c r="L1414">
        <v>18.79</v>
      </c>
      <c r="M1414">
        <v>227.1</v>
      </c>
      <c r="N1414">
        <v>71</v>
      </c>
      <c r="O1414">
        <v>10.220000000000001</v>
      </c>
      <c r="P1414">
        <v>10.199999999999999</v>
      </c>
      <c r="Q1414">
        <v>3</v>
      </c>
      <c r="R1414">
        <v>2.75</v>
      </c>
      <c r="S1414">
        <v>0</v>
      </c>
      <c r="T1414" t="s">
        <v>22</v>
      </c>
    </row>
    <row r="1415" spans="1:20" x14ac:dyDescent="0.2">
      <c r="A1415" t="s">
        <v>59</v>
      </c>
      <c r="B1415">
        <v>83</v>
      </c>
      <c r="C1415" t="s">
        <v>25</v>
      </c>
      <c r="D1415" t="s">
        <v>22</v>
      </c>
      <c r="E1415" t="s">
        <v>22</v>
      </c>
      <c r="F1415">
        <v>0</v>
      </c>
      <c r="G1415">
        <v>134.80000000000001</v>
      </c>
      <c r="H1415">
        <v>96</v>
      </c>
      <c r="I1415">
        <v>22.92</v>
      </c>
      <c r="J1415">
        <v>167.2</v>
      </c>
      <c r="K1415">
        <v>78</v>
      </c>
      <c r="L1415">
        <v>14.21</v>
      </c>
      <c r="M1415">
        <v>161.5</v>
      </c>
      <c r="N1415">
        <v>123</v>
      </c>
      <c r="O1415">
        <v>7.27</v>
      </c>
      <c r="P1415">
        <v>7.7</v>
      </c>
      <c r="Q1415">
        <v>5</v>
      </c>
      <c r="R1415">
        <v>2.08</v>
      </c>
      <c r="S1415">
        <v>2</v>
      </c>
      <c r="T1415" t="s">
        <v>22</v>
      </c>
    </row>
    <row r="1416" spans="1:20" x14ac:dyDescent="0.2">
      <c r="A1416" t="s">
        <v>70</v>
      </c>
      <c r="B1416">
        <v>123</v>
      </c>
      <c r="C1416" t="s">
        <v>21</v>
      </c>
      <c r="D1416" t="s">
        <v>22</v>
      </c>
      <c r="E1416" t="s">
        <v>22</v>
      </c>
      <c r="F1416">
        <v>0</v>
      </c>
      <c r="G1416">
        <v>163.1</v>
      </c>
      <c r="H1416">
        <v>119</v>
      </c>
      <c r="I1416">
        <v>27.73</v>
      </c>
      <c r="J1416">
        <v>249.4</v>
      </c>
      <c r="K1416">
        <v>51</v>
      </c>
      <c r="L1416">
        <v>21.2</v>
      </c>
      <c r="M1416">
        <v>168.2</v>
      </c>
      <c r="N1416">
        <v>77</v>
      </c>
      <c r="O1416">
        <v>7.57</v>
      </c>
      <c r="P1416">
        <v>9</v>
      </c>
      <c r="Q1416">
        <v>10</v>
      </c>
      <c r="R1416">
        <v>2.4300000000000002</v>
      </c>
      <c r="S1416">
        <v>1</v>
      </c>
      <c r="T1416" t="s">
        <v>22</v>
      </c>
    </row>
    <row r="1417" spans="1:20" x14ac:dyDescent="0.2">
      <c r="A1417" t="s">
        <v>26</v>
      </c>
      <c r="B1417">
        <v>82</v>
      </c>
      <c r="C1417" t="s">
        <v>28</v>
      </c>
      <c r="D1417" t="s">
        <v>22</v>
      </c>
      <c r="E1417" t="s">
        <v>22</v>
      </c>
      <c r="F1417">
        <v>0</v>
      </c>
      <c r="G1417">
        <v>329.8</v>
      </c>
      <c r="H1417">
        <v>73</v>
      </c>
      <c r="I1417">
        <v>56.07</v>
      </c>
      <c r="J1417">
        <v>208.3</v>
      </c>
      <c r="K1417">
        <v>120</v>
      </c>
      <c r="L1417">
        <v>17.71</v>
      </c>
      <c r="M1417">
        <v>267.10000000000002</v>
      </c>
      <c r="N1417">
        <v>102</v>
      </c>
      <c r="O1417">
        <v>12.02</v>
      </c>
      <c r="P1417">
        <v>10.6</v>
      </c>
      <c r="Q1417">
        <v>6</v>
      </c>
      <c r="R1417">
        <v>2.86</v>
      </c>
      <c r="S1417">
        <v>0</v>
      </c>
      <c r="T1417" t="s">
        <v>23</v>
      </c>
    </row>
    <row r="1418" spans="1:20" x14ac:dyDescent="0.2">
      <c r="A1418" t="s">
        <v>41</v>
      </c>
      <c r="B1418">
        <v>110</v>
      </c>
      <c r="C1418" t="s">
        <v>28</v>
      </c>
      <c r="D1418" t="s">
        <v>22</v>
      </c>
      <c r="E1418" t="s">
        <v>22</v>
      </c>
      <c r="F1418">
        <v>0</v>
      </c>
      <c r="G1418">
        <v>131.9</v>
      </c>
      <c r="H1418">
        <v>93</v>
      </c>
      <c r="I1418">
        <v>22.42</v>
      </c>
      <c r="J1418">
        <v>272.7</v>
      </c>
      <c r="K1418">
        <v>106</v>
      </c>
      <c r="L1418">
        <v>23.18</v>
      </c>
      <c r="M1418">
        <v>192.8</v>
      </c>
      <c r="N1418">
        <v>105</v>
      </c>
      <c r="O1418">
        <v>8.68</v>
      </c>
      <c r="P1418">
        <v>7.1</v>
      </c>
      <c r="Q1418">
        <v>4</v>
      </c>
      <c r="R1418">
        <v>1.92</v>
      </c>
      <c r="S1418">
        <v>1</v>
      </c>
      <c r="T1418" t="s">
        <v>22</v>
      </c>
    </row>
    <row r="1419" spans="1:20" x14ac:dyDescent="0.2">
      <c r="A1419" t="s">
        <v>47</v>
      </c>
      <c r="B1419">
        <v>96</v>
      </c>
      <c r="C1419" t="s">
        <v>25</v>
      </c>
      <c r="D1419" t="s">
        <v>22</v>
      </c>
      <c r="E1419" t="s">
        <v>23</v>
      </c>
      <c r="F1419">
        <v>29</v>
      </c>
      <c r="G1419">
        <v>150</v>
      </c>
      <c r="H1419">
        <v>91</v>
      </c>
      <c r="I1419">
        <v>25.5</v>
      </c>
      <c r="J1419">
        <v>159.4</v>
      </c>
      <c r="K1419">
        <v>75</v>
      </c>
      <c r="L1419">
        <v>13.55</v>
      </c>
      <c r="M1419">
        <v>228.1</v>
      </c>
      <c r="N1419">
        <v>55</v>
      </c>
      <c r="O1419">
        <v>10.26</v>
      </c>
      <c r="P1419">
        <v>8.5</v>
      </c>
      <c r="Q1419">
        <v>3</v>
      </c>
      <c r="R1419">
        <v>2.2999999999999998</v>
      </c>
      <c r="S1419">
        <v>1</v>
      </c>
      <c r="T1419" t="s">
        <v>22</v>
      </c>
    </row>
    <row r="1420" spans="1:20" x14ac:dyDescent="0.2">
      <c r="A1420" t="s">
        <v>71</v>
      </c>
      <c r="B1420">
        <v>47</v>
      </c>
      <c r="C1420" t="s">
        <v>21</v>
      </c>
      <c r="D1420" t="s">
        <v>22</v>
      </c>
      <c r="E1420" t="s">
        <v>23</v>
      </c>
      <c r="F1420">
        <v>30</v>
      </c>
      <c r="G1420">
        <v>196.6</v>
      </c>
      <c r="H1420">
        <v>93</v>
      </c>
      <c r="I1420">
        <v>33.42</v>
      </c>
      <c r="J1420">
        <v>241.4</v>
      </c>
      <c r="K1420">
        <v>140</v>
      </c>
      <c r="L1420">
        <v>20.52</v>
      </c>
      <c r="M1420">
        <v>226</v>
      </c>
      <c r="N1420">
        <v>118</v>
      </c>
      <c r="O1420">
        <v>10.17</v>
      </c>
      <c r="P1420">
        <v>12.9</v>
      </c>
      <c r="Q1420">
        <v>4</v>
      </c>
      <c r="R1420">
        <v>3.48</v>
      </c>
      <c r="S1420">
        <v>2</v>
      </c>
      <c r="T1420" t="s">
        <v>22</v>
      </c>
    </row>
    <row r="1421" spans="1:20" x14ac:dyDescent="0.2">
      <c r="A1421" t="s">
        <v>65</v>
      </c>
      <c r="B1421">
        <v>115</v>
      </c>
      <c r="C1421" t="s">
        <v>28</v>
      </c>
      <c r="D1421" t="s">
        <v>22</v>
      </c>
      <c r="E1421" t="s">
        <v>22</v>
      </c>
      <c r="F1421">
        <v>0</v>
      </c>
      <c r="G1421">
        <v>99.7</v>
      </c>
      <c r="H1421">
        <v>107</v>
      </c>
      <c r="I1421">
        <v>16.95</v>
      </c>
      <c r="J1421">
        <v>145.1</v>
      </c>
      <c r="K1421">
        <v>96</v>
      </c>
      <c r="L1421">
        <v>12.33</v>
      </c>
      <c r="M1421">
        <v>149.4</v>
      </c>
      <c r="N1421">
        <v>99</v>
      </c>
      <c r="O1421">
        <v>6.72</v>
      </c>
      <c r="P1421">
        <v>14.1</v>
      </c>
      <c r="Q1421">
        <v>4</v>
      </c>
      <c r="R1421">
        <v>3.81</v>
      </c>
      <c r="S1421">
        <v>2</v>
      </c>
      <c r="T1421" t="s">
        <v>22</v>
      </c>
    </row>
    <row r="1422" spans="1:20" x14ac:dyDescent="0.2">
      <c r="A1422" t="s">
        <v>73</v>
      </c>
      <c r="B1422">
        <v>69</v>
      </c>
      <c r="C1422" t="s">
        <v>21</v>
      </c>
      <c r="D1422" t="s">
        <v>22</v>
      </c>
      <c r="E1422" t="s">
        <v>22</v>
      </c>
      <c r="F1422">
        <v>0</v>
      </c>
      <c r="G1422">
        <v>143.6</v>
      </c>
      <c r="H1422">
        <v>88</v>
      </c>
      <c r="I1422">
        <v>24.41</v>
      </c>
      <c r="J1422">
        <v>141.80000000000001</v>
      </c>
      <c r="K1422">
        <v>86</v>
      </c>
      <c r="L1422">
        <v>12.05</v>
      </c>
      <c r="M1422">
        <v>194</v>
      </c>
      <c r="N1422">
        <v>83</v>
      </c>
      <c r="O1422">
        <v>8.73</v>
      </c>
      <c r="P1422">
        <v>10.8</v>
      </c>
      <c r="Q1422">
        <v>5</v>
      </c>
      <c r="R1422">
        <v>2.92</v>
      </c>
      <c r="S1422">
        <v>3</v>
      </c>
      <c r="T1422" t="s">
        <v>22</v>
      </c>
    </row>
    <row r="1423" spans="1:20" x14ac:dyDescent="0.2">
      <c r="A1423" t="s">
        <v>74</v>
      </c>
      <c r="B1423">
        <v>163</v>
      </c>
      <c r="C1423" t="s">
        <v>25</v>
      </c>
      <c r="D1423" t="s">
        <v>22</v>
      </c>
      <c r="E1423" t="s">
        <v>23</v>
      </c>
      <c r="F1423">
        <v>40</v>
      </c>
      <c r="G1423">
        <v>231.9</v>
      </c>
      <c r="H1423">
        <v>56</v>
      </c>
      <c r="I1423">
        <v>39.42</v>
      </c>
      <c r="J1423">
        <v>211.8</v>
      </c>
      <c r="K1423">
        <v>91</v>
      </c>
      <c r="L1423">
        <v>18</v>
      </c>
      <c r="M1423">
        <v>268.5</v>
      </c>
      <c r="N1423">
        <v>74</v>
      </c>
      <c r="O1423">
        <v>12.08</v>
      </c>
      <c r="P1423">
        <v>12.3</v>
      </c>
      <c r="Q1423">
        <v>3</v>
      </c>
      <c r="R1423">
        <v>3.32</v>
      </c>
      <c r="S1423">
        <v>2</v>
      </c>
      <c r="T1423" t="s">
        <v>22</v>
      </c>
    </row>
    <row r="1424" spans="1:20" x14ac:dyDescent="0.2">
      <c r="A1424" t="s">
        <v>60</v>
      </c>
      <c r="B1424">
        <v>98</v>
      </c>
      <c r="C1424" t="s">
        <v>21</v>
      </c>
      <c r="D1424" t="s">
        <v>22</v>
      </c>
      <c r="E1424" t="s">
        <v>22</v>
      </c>
      <c r="F1424">
        <v>0</v>
      </c>
      <c r="G1424">
        <v>72.8</v>
      </c>
      <c r="H1424">
        <v>107</v>
      </c>
      <c r="I1424">
        <v>12.38</v>
      </c>
      <c r="J1424">
        <v>186.4</v>
      </c>
      <c r="K1424">
        <v>103</v>
      </c>
      <c r="L1424">
        <v>15.84</v>
      </c>
      <c r="M1424">
        <v>175.3</v>
      </c>
      <c r="N1424">
        <v>110</v>
      </c>
      <c r="O1424">
        <v>7.89</v>
      </c>
      <c r="P1424">
        <v>10.5</v>
      </c>
      <c r="Q1424">
        <v>4</v>
      </c>
      <c r="R1424">
        <v>2.84</v>
      </c>
      <c r="S1424">
        <v>3</v>
      </c>
      <c r="T1424" t="s">
        <v>22</v>
      </c>
    </row>
    <row r="1425" spans="1:20" x14ac:dyDescent="0.2">
      <c r="A1425" t="s">
        <v>73</v>
      </c>
      <c r="B1425">
        <v>174</v>
      </c>
      <c r="C1425" t="s">
        <v>21</v>
      </c>
      <c r="D1425" t="s">
        <v>22</v>
      </c>
      <c r="E1425" t="s">
        <v>23</v>
      </c>
      <c r="F1425">
        <v>15</v>
      </c>
      <c r="G1425">
        <v>221.8</v>
      </c>
      <c r="H1425">
        <v>143</v>
      </c>
      <c r="I1425">
        <v>37.71</v>
      </c>
      <c r="J1425">
        <v>210.6</v>
      </c>
      <c r="K1425">
        <v>115</v>
      </c>
      <c r="L1425">
        <v>17.899999999999999</v>
      </c>
      <c r="M1425">
        <v>221.8</v>
      </c>
      <c r="N1425">
        <v>109</v>
      </c>
      <c r="O1425">
        <v>9.98</v>
      </c>
      <c r="P1425">
        <v>12.4</v>
      </c>
      <c r="Q1425">
        <v>9</v>
      </c>
      <c r="R1425">
        <v>3.35</v>
      </c>
      <c r="S1425">
        <v>1</v>
      </c>
      <c r="T1425" t="s">
        <v>22</v>
      </c>
    </row>
    <row r="1426" spans="1:20" x14ac:dyDescent="0.2">
      <c r="A1426" t="s">
        <v>52</v>
      </c>
      <c r="B1426">
        <v>95</v>
      </c>
      <c r="C1426" t="s">
        <v>21</v>
      </c>
      <c r="D1426" t="s">
        <v>22</v>
      </c>
      <c r="E1426" t="s">
        <v>22</v>
      </c>
      <c r="F1426">
        <v>0</v>
      </c>
      <c r="G1426">
        <v>269</v>
      </c>
      <c r="H1426">
        <v>120</v>
      </c>
      <c r="I1426">
        <v>45.73</v>
      </c>
      <c r="J1426">
        <v>233.7</v>
      </c>
      <c r="K1426">
        <v>120</v>
      </c>
      <c r="L1426">
        <v>19.86</v>
      </c>
      <c r="M1426">
        <v>179.3</v>
      </c>
      <c r="N1426">
        <v>61</v>
      </c>
      <c r="O1426">
        <v>8.07</v>
      </c>
      <c r="P1426">
        <v>7.3</v>
      </c>
      <c r="Q1426">
        <v>4</v>
      </c>
      <c r="R1426">
        <v>1.97</v>
      </c>
      <c r="S1426">
        <v>2</v>
      </c>
      <c r="T1426" t="s">
        <v>23</v>
      </c>
    </row>
    <row r="1427" spans="1:20" x14ac:dyDescent="0.2">
      <c r="A1427" t="s">
        <v>73</v>
      </c>
      <c r="B1427">
        <v>79</v>
      </c>
      <c r="C1427" t="s">
        <v>21</v>
      </c>
      <c r="D1427" t="s">
        <v>22</v>
      </c>
      <c r="E1427" t="s">
        <v>22</v>
      </c>
      <c r="F1427">
        <v>0</v>
      </c>
      <c r="G1427">
        <v>268.3</v>
      </c>
      <c r="H1427">
        <v>114</v>
      </c>
      <c r="I1427">
        <v>45.61</v>
      </c>
      <c r="J1427">
        <v>185.5</v>
      </c>
      <c r="K1427">
        <v>111</v>
      </c>
      <c r="L1427">
        <v>15.77</v>
      </c>
      <c r="M1427">
        <v>264.60000000000002</v>
      </c>
      <c r="N1427">
        <v>88</v>
      </c>
      <c r="O1427">
        <v>11.91</v>
      </c>
      <c r="P1427">
        <v>6.3</v>
      </c>
      <c r="Q1427">
        <v>7</v>
      </c>
      <c r="R1427">
        <v>1.7</v>
      </c>
      <c r="S1427">
        <v>1</v>
      </c>
      <c r="T1427" t="s">
        <v>23</v>
      </c>
    </row>
    <row r="1428" spans="1:20" x14ac:dyDescent="0.2">
      <c r="A1428" t="s">
        <v>26</v>
      </c>
      <c r="B1428">
        <v>123</v>
      </c>
      <c r="C1428" t="s">
        <v>21</v>
      </c>
      <c r="D1428" t="s">
        <v>22</v>
      </c>
      <c r="E1428" t="s">
        <v>23</v>
      </c>
      <c r="F1428">
        <v>27</v>
      </c>
      <c r="G1428">
        <v>198.7</v>
      </c>
      <c r="H1428">
        <v>127</v>
      </c>
      <c r="I1428">
        <v>33.78</v>
      </c>
      <c r="J1428">
        <v>249</v>
      </c>
      <c r="K1428">
        <v>105</v>
      </c>
      <c r="L1428">
        <v>21.17</v>
      </c>
      <c r="M1428">
        <v>173.2</v>
      </c>
      <c r="N1428">
        <v>124</v>
      </c>
      <c r="O1428">
        <v>7.79</v>
      </c>
      <c r="P1428">
        <v>12.5</v>
      </c>
      <c r="Q1428">
        <v>5</v>
      </c>
      <c r="R1428">
        <v>3.38</v>
      </c>
      <c r="S1428">
        <v>1</v>
      </c>
      <c r="T1428" t="s">
        <v>22</v>
      </c>
    </row>
    <row r="1429" spans="1:20" x14ac:dyDescent="0.2">
      <c r="A1429" t="s">
        <v>64</v>
      </c>
      <c r="B1429">
        <v>99</v>
      </c>
      <c r="C1429" t="s">
        <v>21</v>
      </c>
      <c r="D1429" t="s">
        <v>22</v>
      </c>
      <c r="E1429" t="s">
        <v>22</v>
      </c>
      <c r="F1429">
        <v>0</v>
      </c>
      <c r="G1429">
        <v>115.5</v>
      </c>
      <c r="H1429">
        <v>75</v>
      </c>
      <c r="I1429">
        <v>19.64</v>
      </c>
      <c r="J1429">
        <v>218.1</v>
      </c>
      <c r="K1429">
        <v>111</v>
      </c>
      <c r="L1429">
        <v>18.54</v>
      </c>
      <c r="M1429">
        <v>254.9</v>
      </c>
      <c r="N1429">
        <v>98</v>
      </c>
      <c r="O1429">
        <v>11.47</v>
      </c>
      <c r="P1429">
        <v>11.5</v>
      </c>
      <c r="Q1429">
        <v>7</v>
      </c>
      <c r="R1429">
        <v>3.11</v>
      </c>
      <c r="S1429">
        <v>7</v>
      </c>
      <c r="T1429" t="s">
        <v>23</v>
      </c>
    </row>
    <row r="1430" spans="1:20" x14ac:dyDescent="0.2">
      <c r="A1430" t="s">
        <v>73</v>
      </c>
      <c r="B1430">
        <v>141</v>
      </c>
      <c r="C1430" t="s">
        <v>28</v>
      </c>
      <c r="D1430" t="s">
        <v>22</v>
      </c>
      <c r="E1430" t="s">
        <v>22</v>
      </c>
      <c r="F1430">
        <v>0</v>
      </c>
      <c r="G1430">
        <v>215.6</v>
      </c>
      <c r="H1430">
        <v>113</v>
      </c>
      <c r="I1430">
        <v>36.65</v>
      </c>
      <c r="J1430">
        <v>200.6</v>
      </c>
      <c r="K1430">
        <v>81</v>
      </c>
      <c r="L1430">
        <v>17.05</v>
      </c>
      <c r="M1430">
        <v>153.80000000000001</v>
      </c>
      <c r="N1430">
        <v>107</v>
      </c>
      <c r="O1430">
        <v>6.92</v>
      </c>
      <c r="P1430">
        <v>12.4</v>
      </c>
      <c r="Q1430">
        <v>6</v>
      </c>
      <c r="R1430">
        <v>3.35</v>
      </c>
      <c r="S1430">
        <v>1</v>
      </c>
      <c r="T1430" t="s">
        <v>22</v>
      </c>
    </row>
    <row r="1431" spans="1:20" x14ac:dyDescent="0.2">
      <c r="A1431" t="s">
        <v>61</v>
      </c>
      <c r="B1431">
        <v>132</v>
      </c>
      <c r="C1431" t="s">
        <v>25</v>
      </c>
      <c r="D1431" t="s">
        <v>22</v>
      </c>
      <c r="E1431" t="s">
        <v>22</v>
      </c>
      <c r="F1431">
        <v>0</v>
      </c>
      <c r="G1431">
        <v>169.9</v>
      </c>
      <c r="H1431">
        <v>107</v>
      </c>
      <c r="I1431">
        <v>28.88</v>
      </c>
      <c r="J1431">
        <v>209.4</v>
      </c>
      <c r="K1431">
        <v>121</v>
      </c>
      <c r="L1431">
        <v>17.8</v>
      </c>
      <c r="M1431">
        <v>206.1</v>
      </c>
      <c r="N1431">
        <v>79</v>
      </c>
      <c r="O1431">
        <v>9.27</v>
      </c>
      <c r="P1431">
        <v>11.5</v>
      </c>
      <c r="Q1431">
        <v>2</v>
      </c>
      <c r="R1431">
        <v>3.11</v>
      </c>
      <c r="S1431">
        <v>1</v>
      </c>
      <c r="T1431" t="s">
        <v>22</v>
      </c>
    </row>
    <row r="1432" spans="1:20" x14ac:dyDescent="0.2">
      <c r="A1432" t="s">
        <v>40</v>
      </c>
      <c r="B1432">
        <v>133</v>
      </c>
      <c r="C1432" t="s">
        <v>28</v>
      </c>
      <c r="D1432" t="s">
        <v>22</v>
      </c>
      <c r="E1432" t="s">
        <v>22</v>
      </c>
      <c r="F1432">
        <v>0</v>
      </c>
      <c r="G1432">
        <v>201.7</v>
      </c>
      <c r="H1432">
        <v>85</v>
      </c>
      <c r="I1432">
        <v>34.29</v>
      </c>
      <c r="J1432">
        <v>169.4</v>
      </c>
      <c r="K1432">
        <v>116</v>
      </c>
      <c r="L1432">
        <v>14.4</v>
      </c>
      <c r="M1432">
        <v>286.3</v>
      </c>
      <c r="N1432">
        <v>80</v>
      </c>
      <c r="O1432">
        <v>12.88</v>
      </c>
      <c r="P1432">
        <v>6</v>
      </c>
      <c r="Q1432">
        <v>4</v>
      </c>
      <c r="R1432">
        <v>1.62</v>
      </c>
      <c r="S1432">
        <v>0</v>
      </c>
      <c r="T1432" t="s">
        <v>22</v>
      </c>
    </row>
    <row r="1433" spans="1:20" x14ac:dyDescent="0.2">
      <c r="A1433" t="s">
        <v>39</v>
      </c>
      <c r="B1433">
        <v>133</v>
      </c>
      <c r="C1433" t="s">
        <v>25</v>
      </c>
      <c r="D1433" t="s">
        <v>22</v>
      </c>
      <c r="E1433" t="s">
        <v>22</v>
      </c>
      <c r="F1433">
        <v>0</v>
      </c>
      <c r="G1433">
        <v>221.1</v>
      </c>
      <c r="H1433">
        <v>133</v>
      </c>
      <c r="I1433">
        <v>37.590000000000003</v>
      </c>
      <c r="J1433">
        <v>160.19999999999999</v>
      </c>
      <c r="K1433">
        <v>140</v>
      </c>
      <c r="L1433">
        <v>13.62</v>
      </c>
      <c r="M1433">
        <v>161.80000000000001</v>
      </c>
      <c r="N1433">
        <v>84</v>
      </c>
      <c r="O1433">
        <v>7.28</v>
      </c>
      <c r="P1433">
        <v>8.4</v>
      </c>
      <c r="Q1433">
        <v>3</v>
      </c>
      <c r="R1433">
        <v>2.27</v>
      </c>
      <c r="S1433">
        <v>4</v>
      </c>
      <c r="T1433" t="s">
        <v>22</v>
      </c>
    </row>
    <row r="1434" spans="1:20" x14ac:dyDescent="0.2">
      <c r="A1434" t="s">
        <v>64</v>
      </c>
      <c r="B1434">
        <v>93</v>
      </c>
      <c r="C1434" t="s">
        <v>28</v>
      </c>
      <c r="D1434" t="s">
        <v>22</v>
      </c>
      <c r="E1434" t="s">
        <v>23</v>
      </c>
      <c r="F1434">
        <v>32</v>
      </c>
      <c r="G1434">
        <v>218.7</v>
      </c>
      <c r="H1434">
        <v>117</v>
      </c>
      <c r="I1434">
        <v>37.18</v>
      </c>
      <c r="J1434">
        <v>115</v>
      </c>
      <c r="K1434">
        <v>61</v>
      </c>
      <c r="L1434">
        <v>9.7799999999999994</v>
      </c>
      <c r="M1434">
        <v>192.7</v>
      </c>
      <c r="N1434">
        <v>85</v>
      </c>
      <c r="O1434">
        <v>8.67</v>
      </c>
      <c r="P1434">
        <v>9.4</v>
      </c>
      <c r="Q1434">
        <v>5</v>
      </c>
      <c r="R1434">
        <v>2.54</v>
      </c>
      <c r="S1434">
        <v>2</v>
      </c>
      <c r="T1434" t="s">
        <v>22</v>
      </c>
    </row>
    <row r="1435" spans="1:20" x14ac:dyDescent="0.2">
      <c r="A1435" t="s">
        <v>27</v>
      </c>
      <c r="B1435">
        <v>34</v>
      </c>
      <c r="C1435" t="s">
        <v>21</v>
      </c>
      <c r="D1435" t="s">
        <v>22</v>
      </c>
      <c r="E1435" t="s">
        <v>22</v>
      </c>
      <c r="F1435">
        <v>0</v>
      </c>
      <c r="G1435">
        <v>293.7</v>
      </c>
      <c r="H1435">
        <v>89</v>
      </c>
      <c r="I1435">
        <v>49.93</v>
      </c>
      <c r="J1435">
        <v>272.5</v>
      </c>
      <c r="K1435">
        <v>71</v>
      </c>
      <c r="L1435">
        <v>23.16</v>
      </c>
      <c r="M1435">
        <v>178.2</v>
      </c>
      <c r="N1435">
        <v>76</v>
      </c>
      <c r="O1435">
        <v>8.02</v>
      </c>
      <c r="P1435">
        <v>11</v>
      </c>
      <c r="Q1435">
        <v>10</v>
      </c>
      <c r="R1435">
        <v>2.97</v>
      </c>
      <c r="S1435">
        <v>2</v>
      </c>
      <c r="T1435" t="s">
        <v>23</v>
      </c>
    </row>
    <row r="1436" spans="1:20" x14ac:dyDescent="0.2">
      <c r="A1436" t="s">
        <v>54</v>
      </c>
      <c r="B1436">
        <v>96</v>
      </c>
      <c r="C1436" t="s">
        <v>21</v>
      </c>
      <c r="D1436" t="s">
        <v>22</v>
      </c>
      <c r="E1436" t="s">
        <v>23</v>
      </c>
      <c r="F1436">
        <v>26</v>
      </c>
      <c r="G1436">
        <v>175.8</v>
      </c>
      <c r="H1436">
        <v>96</v>
      </c>
      <c r="I1436">
        <v>29.89</v>
      </c>
      <c r="J1436">
        <v>206.6</v>
      </c>
      <c r="K1436">
        <v>84</v>
      </c>
      <c r="L1436">
        <v>17.559999999999999</v>
      </c>
      <c r="M1436">
        <v>178</v>
      </c>
      <c r="N1436">
        <v>105</v>
      </c>
      <c r="O1436">
        <v>8.01</v>
      </c>
      <c r="P1436">
        <v>11.1</v>
      </c>
      <c r="Q1436">
        <v>2</v>
      </c>
      <c r="R1436">
        <v>3</v>
      </c>
      <c r="S1436">
        <v>2</v>
      </c>
      <c r="T1436" t="s">
        <v>22</v>
      </c>
    </row>
    <row r="1437" spans="1:20" x14ac:dyDescent="0.2">
      <c r="A1437" t="s">
        <v>40</v>
      </c>
      <c r="B1437">
        <v>144</v>
      </c>
      <c r="C1437" t="s">
        <v>28</v>
      </c>
      <c r="D1437" t="s">
        <v>22</v>
      </c>
      <c r="E1437" t="s">
        <v>22</v>
      </c>
      <c r="F1437">
        <v>0</v>
      </c>
      <c r="G1437">
        <v>278.5</v>
      </c>
      <c r="H1437">
        <v>95</v>
      </c>
      <c r="I1437">
        <v>47.35</v>
      </c>
      <c r="J1437">
        <v>240.7</v>
      </c>
      <c r="K1437">
        <v>90</v>
      </c>
      <c r="L1437">
        <v>20.46</v>
      </c>
      <c r="M1437">
        <v>120</v>
      </c>
      <c r="N1437">
        <v>90</v>
      </c>
      <c r="O1437">
        <v>5.4</v>
      </c>
      <c r="P1437">
        <v>11.6</v>
      </c>
      <c r="Q1437">
        <v>5</v>
      </c>
      <c r="R1437">
        <v>3.13</v>
      </c>
      <c r="S1437">
        <v>1</v>
      </c>
      <c r="T1437" t="s">
        <v>23</v>
      </c>
    </row>
    <row r="1438" spans="1:20" x14ac:dyDescent="0.2">
      <c r="A1438" t="s">
        <v>37</v>
      </c>
      <c r="B1438">
        <v>24</v>
      </c>
      <c r="C1438" t="s">
        <v>25</v>
      </c>
      <c r="D1438" t="s">
        <v>22</v>
      </c>
      <c r="E1438" t="s">
        <v>23</v>
      </c>
      <c r="F1438">
        <v>29</v>
      </c>
      <c r="G1438">
        <v>236.3</v>
      </c>
      <c r="H1438">
        <v>105</v>
      </c>
      <c r="I1438">
        <v>40.17</v>
      </c>
      <c r="J1438">
        <v>190.8</v>
      </c>
      <c r="K1438">
        <v>114</v>
      </c>
      <c r="L1438">
        <v>16.22</v>
      </c>
      <c r="M1438">
        <v>129</v>
      </c>
      <c r="N1438">
        <v>105</v>
      </c>
      <c r="O1438">
        <v>5.81</v>
      </c>
      <c r="P1438">
        <v>7.2</v>
      </c>
      <c r="Q1438">
        <v>2</v>
      </c>
      <c r="R1438">
        <v>1.94</v>
      </c>
      <c r="S1438">
        <v>3</v>
      </c>
      <c r="T1438" t="s">
        <v>22</v>
      </c>
    </row>
    <row r="1439" spans="1:20" x14ac:dyDescent="0.2">
      <c r="A1439" t="s">
        <v>49</v>
      </c>
      <c r="B1439">
        <v>54</v>
      </c>
      <c r="C1439" t="s">
        <v>21</v>
      </c>
      <c r="D1439" t="s">
        <v>22</v>
      </c>
      <c r="E1439" t="s">
        <v>22</v>
      </c>
      <c r="F1439">
        <v>0</v>
      </c>
      <c r="G1439">
        <v>273.8</v>
      </c>
      <c r="H1439">
        <v>113</v>
      </c>
      <c r="I1439">
        <v>46.55</v>
      </c>
      <c r="J1439">
        <v>119.6</v>
      </c>
      <c r="K1439">
        <v>156</v>
      </c>
      <c r="L1439">
        <v>10.17</v>
      </c>
      <c r="M1439">
        <v>267.60000000000002</v>
      </c>
      <c r="N1439">
        <v>117</v>
      </c>
      <c r="O1439">
        <v>12.04</v>
      </c>
      <c r="P1439">
        <v>11.7</v>
      </c>
      <c r="Q1439">
        <v>3</v>
      </c>
      <c r="R1439">
        <v>3.16</v>
      </c>
      <c r="S1439">
        <v>1</v>
      </c>
      <c r="T1439" t="s">
        <v>22</v>
      </c>
    </row>
    <row r="1440" spans="1:20" x14ac:dyDescent="0.2">
      <c r="A1440" t="s">
        <v>31</v>
      </c>
      <c r="B1440">
        <v>50</v>
      </c>
      <c r="C1440" t="s">
        <v>25</v>
      </c>
      <c r="D1440" t="s">
        <v>22</v>
      </c>
      <c r="E1440" t="s">
        <v>22</v>
      </c>
      <c r="F1440">
        <v>0</v>
      </c>
      <c r="G1440">
        <v>131.1</v>
      </c>
      <c r="H1440">
        <v>129</v>
      </c>
      <c r="I1440">
        <v>22.29</v>
      </c>
      <c r="J1440">
        <v>160.5</v>
      </c>
      <c r="K1440">
        <v>94</v>
      </c>
      <c r="L1440">
        <v>13.64</v>
      </c>
      <c r="M1440">
        <v>206.9</v>
      </c>
      <c r="N1440">
        <v>88</v>
      </c>
      <c r="O1440">
        <v>9.31</v>
      </c>
      <c r="P1440">
        <v>5.6</v>
      </c>
      <c r="Q1440">
        <v>9</v>
      </c>
      <c r="R1440">
        <v>1.51</v>
      </c>
      <c r="S1440">
        <v>5</v>
      </c>
      <c r="T1440" t="s">
        <v>23</v>
      </c>
    </row>
    <row r="1441" spans="1:20" x14ac:dyDescent="0.2">
      <c r="A1441" t="s">
        <v>37</v>
      </c>
      <c r="B1441">
        <v>92</v>
      </c>
      <c r="C1441" t="s">
        <v>21</v>
      </c>
      <c r="D1441" t="s">
        <v>22</v>
      </c>
      <c r="E1441" t="s">
        <v>23</v>
      </c>
      <c r="F1441">
        <v>23</v>
      </c>
      <c r="G1441">
        <v>167.4</v>
      </c>
      <c r="H1441">
        <v>83</v>
      </c>
      <c r="I1441">
        <v>28.46</v>
      </c>
      <c r="J1441">
        <v>258.60000000000002</v>
      </c>
      <c r="K1441">
        <v>129</v>
      </c>
      <c r="L1441">
        <v>21.98</v>
      </c>
      <c r="M1441">
        <v>116.4</v>
      </c>
      <c r="N1441">
        <v>110</v>
      </c>
      <c r="O1441">
        <v>5.24</v>
      </c>
      <c r="P1441">
        <v>11.2</v>
      </c>
      <c r="Q1441">
        <v>3</v>
      </c>
      <c r="R1441">
        <v>3.02</v>
      </c>
      <c r="S1441">
        <v>4</v>
      </c>
      <c r="T1441" t="s">
        <v>22</v>
      </c>
    </row>
    <row r="1442" spans="1:20" x14ac:dyDescent="0.2">
      <c r="A1442" t="s">
        <v>62</v>
      </c>
      <c r="B1442">
        <v>96</v>
      </c>
      <c r="C1442" t="s">
        <v>25</v>
      </c>
      <c r="D1442" t="s">
        <v>22</v>
      </c>
      <c r="E1442" t="s">
        <v>22</v>
      </c>
      <c r="F1442">
        <v>0</v>
      </c>
      <c r="G1442">
        <v>197.7</v>
      </c>
      <c r="H1442">
        <v>68</v>
      </c>
      <c r="I1442">
        <v>33.61</v>
      </c>
      <c r="J1442">
        <v>250.5</v>
      </c>
      <c r="K1442">
        <v>53</v>
      </c>
      <c r="L1442">
        <v>21.29</v>
      </c>
      <c r="M1442">
        <v>181.2</v>
      </c>
      <c r="N1442">
        <v>67</v>
      </c>
      <c r="O1442">
        <v>8.15</v>
      </c>
      <c r="P1442">
        <v>10.5</v>
      </c>
      <c r="Q1442">
        <v>3</v>
      </c>
      <c r="R1442">
        <v>2.84</v>
      </c>
      <c r="S1442">
        <v>3</v>
      </c>
      <c r="T1442" t="s">
        <v>22</v>
      </c>
    </row>
    <row r="1443" spans="1:20" x14ac:dyDescent="0.2">
      <c r="A1443" t="s">
        <v>20</v>
      </c>
      <c r="B1443">
        <v>146</v>
      </c>
      <c r="C1443" t="s">
        <v>21</v>
      </c>
      <c r="D1443" t="s">
        <v>22</v>
      </c>
      <c r="E1443" t="s">
        <v>22</v>
      </c>
      <c r="F1443">
        <v>0</v>
      </c>
      <c r="G1443">
        <v>169.5</v>
      </c>
      <c r="H1443">
        <v>93</v>
      </c>
      <c r="I1443">
        <v>28.82</v>
      </c>
      <c r="J1443">
        <v>230.9</v>
      </c>
      <c r="K1443">
        <v>71</v>
      </c>
      <c r="L1443">
        <v>19.63</v>
      </c>
      <c r="M1443">
        <v>269.8</v>
      </c>
      <c r="N1443">
        <v>115</v>
      </c>
      <c r="O1443">
        <v>12.14</v>
      </c>
      <c r="P1443">
        <v>9</v>
      </c>
      <c r="Q1443">
        <v>7</v>
      </c>
      <c r="R1443">
        <v>2.4300000000000002</v>
      </c>
      <c r="S1443">
        <v>2</v>
      </c>
      <c r="T1443" t="s">
        <v>22</v>
      </c>
    </row>
    <row r="1444" spans="1:20" x14ac:dyDescent="0.2">
      <c r="A1444" t="s">
        <v>37</v>
      </c>
      <c r="B1444">
        <v>138</v>
      </c>
      <c r="C1444" t="s">
        <v>21</v>
      </c>
      <c r="D1444" t="s">
        <v>23</v>
      </c>
      <c r="E1444" t="s">
        <v>23</v>
      </c>
      <c r="F1444">
        <v>17</v>
      </c>
      <c r="G1444">
        <v>225.2</v>
      </c>
      <c r="H1444">
        <v>116</v>
      </c>
      <c r="I1444">
        <v>38.28</v>
      </c>
      <c r="J1444">
        <v>173.4</v>
      </c>
      <c r="K1444">
        <v>88</v>
      </c>
      <c r="L1444">
        <v>14.74</v>
      </c>
      <c r="M1444">
        <v>145.80000000000001</v>
      </c>
      <c r="N1444">
        <v>99</v>
      </c>
      <c r="O1444">
        <v>6.56</v>
      </c>
      <c r="P1444">
        <v>11.7</v>
      </c>
      <c r="Q1444">
        <v>4</v>
      </c>
      <c r="R1444">
        <v>3.16</v>
      </c>
      <c r="S1444">
        <v>0</v>
      </c>
      <c r="T1444" t="s">
        <v>22</v>
      </c>
    </row>
    <row r="1445" spans="1:20" x14ac:dyDescent="0.2">
      <c r="A1445" t="s">
        <v>29</v>
      </c>
      <c r="B1445">
        <v>76</v>
      </c>
      <c r="C1445" t="s">
        <v>28</v>
      </c>
      <c r="D1445" t="s">
        <v>22</v>
      </c>
      <c r="E1445" t="s">
        <v>22</v>
      </c>
      <c r="F1445">
        <v>0</v>
      </c>
      <c r="G1445">
        <v>129.69999999999999</v>
      </c>
      <c r="H1445">
        <v>84</v>
      </c>
      <c r="I1445">
        <v>22.05</v>
      </c>
      <c r="J1445">
        <v>177.5</v>
      </c>
      <c r="K1445">
        <v>80</v>
      </c>
      <c r="L1445">
        <v>15.09</v>
      </c>
      <c r="M1445">
        <v>228.9</v>
      </c>
      <c r="N1445">
        <v>87</v>
      </c>
      <c r="O1445">
        <v>10.3</v>
      </c>
      <c r="P1445">
        <v>7.5</v>
      </c>
      <c r="Q1445">
        <v>3</v>
      </c>
      <c r="R1445">
        <v>2.0299999999999998</v>
      </c>
      <c r="S1445">
        <v>5</v>
      </c>
      <c r="T1445" t="s">
        <v>23</v>
      </c>
    </row>
    <row r="1446" spans="1:20" x14ac:dyDescent="0.2">
      <c r="A1446" t="s">
        <v>69</v>
      </c>
      <c r="B1446">
        <v>99</v>
      </c>
      <c r="C1446" t="s">
        <v>21</v>
      </c>
      <c r="D1446" t="s">
        <v>22</v>
      </c>
      <c r="E1446" t="s">
        <v>22</v>
      </c>
      <c r="F1446">
        <v>0</v>
      </c>
      <c r="G1446">
        <v>200</v>
      </c>
      <c r="H1446">
        <v>66</v>
      </c>
      <c r="I1446">
        <v>34</v>
      </c>
      <c r="J1446">
        <v>107.9</v>
      </c>
      <c r="K1446">
        <v>104</v>
      </c>
      <c r="L1446">
        <v>9.17</v>
      </c>
      <c r="M1446">
        <v>233.7</v>
      </c>
      <c r="N1446">
        <v>82</v>
      </c>
      <c r="O1446">
        <v>10.52</v>
      </c>
      <c r="P1446">
        <v>11.4</v>
      </c>
      <c r="Q1446">
        <v>2</v>
      </c>
      <c r="R1446">
        <v>3.08</v>
      </c>
      <c r="S1446">
        <v>3</v>
      </c>
      <c r="T1446" t="s">
        <v>22</v>
      </c>
    </row>
    <row r="1447" spans="1:20" x14ac:dyDescent="0.2">
      <c r="A1447" t="s">
        <v>58</v>
      </c>
      <c r="B1447">
        <v>83</v>
      </c>
      <c r="C1447" t="s">
        <v>28</v>
      </c>
      <c r="D1447" t="s">
        <v>22</v>
      </c>
      <c r="E1447" t="s">
        <v>23</v>
      </c>
      <c r="F1447">
        <v>36</v>
      </c>
      <c r="G1447">
        <v>95.9</v>
      </c>
      <c r="H1447">
        <v>87</v>
      </c>
      <c r="I1447">
        <v>16.3</v>
      </c>
      <c r="J1447">
        <v>261.60000000000002</v>
      </c>
      <c r="K1447">
        <v>105</v>
      </c>
      <c r="L1447">
        <v>22.24</v>
      </c>
      <c r="M1447">
        <v>228.6</v>
      </c>
      <c r="N1447">
        <v>109</v>
      </c>
      <c r="O1447">
        <v>10.29</v>
      </c>
      <c r="P1447">
        <v>13.3</v>
      </c>
      <c r="Q1447">
        <v>4</v>
      </c>
      <c r="R1447">
        <v>3.59</v>
      </c>
      <c r="S1447">
        <v>0</v>
      </c>
      <c r="T1447" t="s">
        <v>22</v>
      </c>
    </row>
    <row r="1448" spans="1:20" x14ac:dyDescent="0.2">
      <c r="A1448" t="s">
        <v>66</v>
      </c>
      <c r="B1448">
        <v>36</v>
      </c>
      <c r="C1448" t="s">
        <v>28</v>
      </c>
      <c r="D1448" t="s">
        <v>22</v>
      </c>
      <c r="E1448" t="s">
        <v>23</v>
      </c>
      <c r="F1448">
        <v>25</v>
      </c>
      <c r="G1448">
        <v>152.80000000000001</v>
      </c>
      <c r="H1448">
        <v>110</v>
      </c>
      <c r="I1448">
        <v>25.98</v>
      </c>
      <c r="J1448">
        <v>242.8</v>
      </c>
      <c r="K1448">
        <v>67</v>
      </c>
      <c r="L1448">
        <v>20.64</v>
      </c>
      <c r="M1448">
        <v>147.4</v>
      </c>
      <c r="N1448">
        <v>74</v>
      </c>
      <c r="O1448">
        <v>6.63</v>
      </c>
      <c r="P1448">
        <v>9.1</v>
      </c>
      <c r="Q1448">
        <v>2</v>
      </c>
      <c r="R1448">
        <v>2.46</v>
      </c>
      <c r="S1448">
        <v>1</v>
      </c>
      <c r="T1448" t="s">
        <v>22</v>
      </c>
    </row>
    <row r="1449" spans="1:20" x14ac:dyDescent="0.2">
      <c r="A1449" t="s">
        <v>42</v>
      </c>
      <c r="B1449">
        <v>109</v>
      </c>
      <c r="C1449" t="s">
        <v>21</v>
      </c>
      <c r="D1449" t="s">
        <v>23</v>
      </c>
      <c r="E1449" t="s">
        <v>22</v>
      </c>
      <c r="F1449">
        <v>0</v>
      </c>
      <c r="G1449">
        <v>268.39999999999998</v>
      </c>
      <c r="H1449">
        <v>85</v>
      </c>
      <c r="I1449">
        <v>45.63</v>
      </c>
      <c r="J1449">
        <v>150.6</v>
      </c>
      <c r="K1449">
        <v>131</v>
      </c>
      <c r="L1449">
        <v>12.8</v>
      </c>
      <c r="M1449">
        <v>297.89999999999998</v>
      </c>
      <c r="N1449">
        <v>84</v>
      </c>
      <c r="O1449">
        <v>13.41</v>
      </c>
      <c r="P1449">
        <v>9.6999999999999993</v>
      </c>
      <c r="Q1449">
        <v>8</v>
      </c>
      <c r="R1449">
        <v>2.62</v>
      </c>
      <c r="S1449">
        <v>2</v>
      </c>
      <c r="T1449" t="s">
        <v>23</v>
      </c>
    </row>
    <row r="1450" spans="1:20" x14ac:dyDescent="0.2">
      <c r="A1450" t="s">
        <v>42</v>
      </c>
      <c r="B1450">
        <v>100</v>
      </c>
      <c r="C1450" t="s">
        <v>21</v>
      </c>
      <c r="D1450" t="s">
        <v>22</v>
      </c>
      <c r="E1450" t="s">
        <v>22</v>
      </c>
      <c r="F1450">
        <v>0</v>
      </c>
      <c r="G1450">
        <v>188.5</v>
      </c>
      <c r="H1450">
        <v>152</v>
      </c>
      <c r="I1450">
        <v>32.049999999999997</v>
      </c>
      <c r="J1450">
        <v>148.30000000000001</v>
      </c>
      <c r="K1450">
        <v>115</v>
      </c>
      <c r="L1450">
        <v>12.61</v>
      </c>
      <c r="M1450">
        <v>179.8</v>
      </c>
      <c r="N1450">
        <v>88</v>
      </c>
      <c r="O1450">
        <v>8.09</v>
      </c>
      <c r="P1450">
        <v>15.2</v>
      </c>
      <c r="Q1450">
        <v>5</v>
      </c>
      <c r="R1450">
        <v>4.0999999999999996</v>
      </c>
      <c r="S1450">
        <v>2</v>
      </c>
      <c r="T1450" t="s">
        <v>22</v>
      </c>
    </row>
    <row r="1451" spans="1:20" x14ac:dyDescent="0.2">
      <c r="A1451" t="s">
        <v>45</v>
      </c>
      <c r="B1451">
        <v>104</v>
      </c>
      <c r="C1451" t="s">
        <v>25</v>
      </c>
      <c r="D1451" t="s">
        <v>22</v>
      </c>
      <c r="E1451" t="s">
        <v>22</v>
      </c>
      <c r="F1451">
        <v>0</v>
      </c>
      <c r="G1451">
        <v>170.6</v>
      </c>
      <c r="H1451">
        <v>97</v>
      </c>
      <c r="I1451">
        <v>29</v>
      </c>
      <c r="J1451">
        <v>162.1</v>
      </c>
      <c r="K1451">
        <v>111</v>
      </c>
      <c r="L1451">
        <v>13.78</v>
      </c>
      <c r="M1451">
        <v>210.7</v>
      </c>
      <c r="N1451">
        <v>131</v>
      </c>
      <c r="O1451">
        <v>9.48</v>
      </c>
      <c r="P1451">
        <v>6.1</v>
      </c>
      <c r="Q1451">
        <v>1</v>
      </c>
      <c r="R1451">
        <v>1.65</v>
      </c>
      <c r="S1451">
        <v>1</v>
      </c>
      <c r="T1451" t="s">
        <v>22</v>
      </c>
    </row>
    <row r="1452" spans="1:20" x14ac:dyDescent="0.2">
      <c r="A1452" t="s">
        <v>24</v>
      </c>
      <c r="B1452">
        <v>106</v>
      </c>
      <c r="C1452" t="s">
        <v>21</v>
      </c>
      <c r="D1452" t="s">
        <v>22</v>
      </c>
      <c r="E1452" t="s">
        <v>22</v>
      </c>
      <c r="F1452">
        <v>0</v>
      </c>
      <c r="G1452">
        <v>191.4</v>
      </c>
      <c r="H1452">
        <v>124</v>
      </c>
      <c r="I1452">
        <v>32.54</v>
      </c>
      <c r="J1452">
        <v>200.7</v>
      </c>
      <c r="K1452">
        <v>116</v>
      </c>
      <c r="L1452">
        <v>17.059999999999999</v>
      </c>
      <c r="M1452">
        <v>230.1</v>
      </c>
      <c r="N1452">
        <v>76</v>
      </c>
      <c r="O1452">
        <v>10.35</v>
      </c>
      <c r="P1452">
        <v>8.1999999999999993</v>
      </c>
      <c r="Q1452">
        <v>3</v>
      </c>
      <c r="R1452">
        <v>2.21</v>
      </c>
      <c r="S1452">
        <v>1</v>
      </c>
      <c r="T1452" t="s">
        <v>22</v>
      </c>
    </row>
    <row r="1453" spans="1:20" x14ac:dyDescent="0.2">
      <c r="A1453" t="s">
        <v>43</v>
      </c>
      <c r="B1453">
        <v>100</v>
      </c>
      <c r="C1453" t="s">
        <v>28</v>
      </c>
      <c r="D1453" t="s">
        <v>22</v>
      </c>
      <c r="E1453" t="s">
        <v>22</v>
      </c>
      <c r="F1453">
        <v>0</v>
      </c>
      <c r="G1453">
        <v>115.9</v>
      </c>
      <c r="H1453">
        <v>87</v>
      </c>
      <c r="I1453">
        <v>19.7</v>
      </c>
      <c r="J1453">
        <v>111.3</v>
      </c>
      <c r="K1453">
        <v>56</v>
      </c>
      <c r="L1453">
        <v>9.4600000000000009</v>
      </c>
      <c r="M1453">
        <v>170.2</v>
      </c>
      <c r="N1453">
        <v>77</v>
      </c>
      <c r="O1453">
        <v>7.66</v>
      </c>
      <c r="P1453">
        <v>7.1</v>
      </c>
      <c r="Q1453">
        <v>4</v>
      </c>
      <c r="R1453">
        <v>1.92</v>
      </c>
      <c r="S1453">
        <v>1</v>
      </c>
      <c r="T1453" t="s">
        <v>22</v>
      </c>
    </row>
    <row r="1454" spans="1:20" x14ac:dyDescent="0.2">
      <c r="A1454" t="s">
        <v>60</v>
      </c>
      <c r="B1454">
        <v>99</v>
      </c>
      <c r="C1454" t="s">
        <v>25</v>
      </c>
      <c r="D1454" t="s">
        <v>22</v>
      </c>
      <c r="E1454" t="s">
        <v>22</v>
      </c>
      <c r="F1454">
        <v>0</v>
      </c>
      <c r="G1454">
        <v>128.80000000000001</v>
      </c>
      <c r="H1454">
        <v>86</v>
      </c>
      <c r="I1454">
        <v>21.9</v>
      </c>
      <c r="J1454">
        <v>203.9</v>
      </c>
      <c r="K1454">
        <v>105</v>
      </c>
      <c r="L1454">
        <v>17.329999999999998</v>
      </c>
      <c r="M1454">
        <v>282.60000000000002</v>
      </c>
      <c r="N1454">
        <v>131</v>
      </c>
      <c r="O1454">
        <v>12.72</v>
      </c>
      <c r="P1454">
        <v>14.1</v>
      </c>
      <c r="Q1454">
        <v>4</v>
      </c>
      <c r="R1454">
        <v>3.81</v>
      </c>
      <c r="S1454">
        <v>2</v>
      </c>
      <c r="T1454" t="s">
        <v>22</v>
      </c>
    </row>
    <row r="1455" spans="1:20" x14ac:dyDescent="0.2">
      <c r="A1455" t="s">
        <v>31</v>
      </c>
      <c r="B1455">
        <v>50</v>
      </c>
      <c r="C1455" t="s">
        <v>28</v>
      </c>
      <c r="D1455" t="s">
        <v>22</v>
      </c>
      <c r="E1455" t="s">
        <v>22</v>
      </c>
      <c r="F1455">
        <v>0</v>
      </c>
      <c r="G1455">
        <v>131.69999999999999</v>
      </c>
      <c r="H1455">
        <v>108</v>
      </c>
      <c r="I1455">
        <v>22.39</v>
      </c>
      <c r="J1455">
        <v>216.5</v>
      </c>
      <c r="K1455">
        <v>103</v>
      </c>
      <c r="L1455">
        <v>18.399999999999999</v>
      </c>
      <c r="M1455">
        <v>196.1</v>
      </c>
      <c r="N1455">
        <v>126</v>
      </c>
      <c r="O1455">
        <v>8.82</v>
      </c>
      <c r="P1455">
        <v>11</v>
      </c>
      <c r="Q1455">
        <v>5</v>
      </c>
      <c r="R1455">
        <v>2.97</v>
      </c>
      <c r="S1455">
        <v>1</v>
      </c>
      <c r="T1455" t="s">
        <v>22</v>
      </c>
    </row>
    <row r="1456" spans="1:20" x14ac:dyDescent="0.2">
      <c r="A1456" t="s">
        <v>67</v>
      </c>
      <c r="B1456">
        <v>105</v>
      </c>
      <c r="C1456" t="s">
        <v>21</v>
      </c>
      <c r="D1456" t="s">
        <v>22</v>
      </c>
      <c r="E1456" t="s">
        <v>22</v>
      </c>
      <c r="F1456">
        <v>0</v>
      </c>
      <c r="G1456">
        <v>101.4</v>
      </c>
      <c r="H1456">
        <v>48</v>
      </c>
      <c r="I1456">
        <v>17.239999999999998</v>
      </c>
      <c r="J1456">
        <v>159.1</v>
      </c>
      <c r="K1456">
        <v>119</v>
      </c>
      <c r="L1456">
        <v>13.52</v>
      </c>
      <c r="M1456">
        <v>259.2</v>
      </c>
      <c r="N1456">
        <v>53</v>
      </c>
      <c r="O1456">
        <v>11.66</v>
      </c>
      <c r="P1456">
        <v>12.2</v>
      </c>
      <c r="Q1456">
        <v>2</v>
      </c>
      <c r="R1456">
        <v>3.29</v>
      </c>
      <c r="S1456">
        <v>1</v>
      </c>
      <c r="T1456" t="s">
        <v>22</v>
      </c>
    </row>
    <row r="1457" spans="1:20" x14ac:dyDescent="0.2">
      <c r="A1457" t="s">
        <v>61</v>
      </c>
      <c r="B1457">
        <v>161</v>
      </c>
      <c r="C1457" t="s">
        <v>25</v>
      </c>
      <c r="D1457" t="s">
        <v>22</v>
      </c>
      <c r="E1457" t="s">
        <v>22</v>
      </c>
      <c r="F1457">
        <v>0</v>
      </c>
      <c r="G1457">
        <v>107.5</v>
      </c>
      <c r="H1457">
        <v>121</v>
      </c>
      <c r="I1457">
        <v>18.28</v>
      </c>
      <c r="J1457">
        <v>256.39999999999998</v>
      </c>
      <c r="K1457">
        <v>46</v>
      </c>
      <c r="L1457">
        <v>21.79</v>
      </c>
      <c r="M1457">
        <v>247.2</v>
      </c>
      <c r="N1457">
        <v>131</v>
      </c>
      <c r="O1457">
        <v>11.12</v>
      </c>
      <c r="P1457">
        <v>12.6</v>
      </c>
      <c r="Q1457">
        <v>3</v>
      </c>
      <c r="R1457">
        <v>3.4</v>
      </c>
      <c r="S1457">
        <v>2</v>
      </c>
      <c r="T1457" t="s">
        <v>22</v>
      </c>
    </row>
    <row r="1458" spans="1:20" x14ac:dyDescent="0.2">
      <c r="A1458" t="s">
        <v>45</v>
      </c>
      <c r="B1458">
        <v>97</v>
      </c>
      <c r="C1458" t="s">
        <v>21</v>
      </c>
      <c r="D1458" t="s">
        <v>22</v>
      </c>
      <c r="E1458" t="s">
        <v>23</v>
      </c>
      <c r="F1458">
        <v>43</v>
      </c>
      <c r="G1458">
        <v>121.1</v>
      </c>
      <c r="H1458">
        <v>105</v>
      </c>
      <c r="I1458">
        <v>20.59</v>
      </c>
      <c r="J1458">
        <v>260.2</v>
      </c>
      <c r="K1458">
        <v>115</v>
      </c>
      <c r="L1458">
        <v>22.12</v>
      </c>
      <c r="M1458">
        <v>222.4</v>
      </c>
      <c r="N1458">
        <v>100</v>
      </c>
      <c r="O1458">
        <v>10.01</v>
      </c>
      <c r="P1458">
        <v>8.3000000000000007</v>
      </c>
      <c r="Q1458">
        <v>5</v>
      </c>
      <c r="R1458">
        <v>2.2400000000000002</v>
      </c>
      <c r="S1458">
        <v>3</v>
      </c>
      <c r="T1458" t="s">
        <v>22</v>
      </c>
    </row>
    <row r="1459" spans="1:20" x14ac:dyDescent="0.2">
      <c r="A1459" t="s">
        <v>59</v>
      </c>
      <c r="B1459">
        <v>130</v>
      </c>
      <c r="C1459" t="s">
        <v>28</v>
      </c>
      <c r="D1459" t="s">
        <v>22</v>
      </c>
      <c r="E1459" t="s">
        <v>22</v>
      </c>
      <c r="F1459">
        <v>0</v>
      </c>
      <c r="G1459">
        <v>124.3</v>
      </c>
      <c r="H1459">
        <v>70</v>
      </c>
      <c r="I1459">
        <v>21.13</v>
      </c>
      <c r="J1459">
        <v>270.7</v>
      </c>
      <c r="K1459">
        <v>99</v>
      </c>
      <c r="L1459">
        <v>23.01</v>
      </c>
      <c r="M1459">
        <v>239.5</v>
      </c>
      <c r="N1459">
        <v>83</v>
      </c>
      <c r="O1459">
        <v>10.78</v>
      </c>
      <c r="P1459">
        <v>3.5</v>
      </c>
      <c r="Q1459">
        <v>6</v>
      </c>
      <c r="R1459">
        <v>0.95</v>
      </c>
      <c r="S1459">
        <v>0</v>
      </c>
      <c r="T1459" t="s">
        <v>22</v>
      </c>
    </row>
    <row r="1460" spans="1:20" x14ac:dyDescent="0.2">
      <c r="A1460" t="s">
        <v>51</v>
      </c>
      <c r="B1460">
        <v>92</v>
      </c>
      <c r="C1460" t="s">
        <v>21</v>
      </c>
      <c r="D1460" t="s">
        <v>22</v>
      </c>
      <c r="E1460" t="s">
        <v>22</v>
      </c>
      <c r="F1460">
        <v>0</v>
      </c>
      <c r="G1460">
        <v>157.69999999999999</v>
      </c>
      <c r="H1460">
        <v>101</v>
      </c>
      <c r="I1460">
        <v>26.81</v>
      </c>
      <c r="J1460">
        <v>298.60000000000002</v>
      </c>
      <c r="K1460">
        <v>100</v>
      </c>
      <c r="L1460">
        <v>25.38</v>
      </c>
      <c r="M1460">
        <v>216.9</v>
      </c>
      <c r="N1460">
        <v>99</v>
      </c>
      <c r="O1460">
        <v>9.76</v>
      </c>
      <c r="P1460">
        <v>13.8</v>
      </c>
      <c r="Q1460">
        <v>3</v>
      </c>
      <c r="R1460">
        <v>3.73</v>
      </c>
      <c r="S1460">
        <v>1</v>
      </c>
      <c r="T1460" t="s">
        <v>22</v>
      </c>
    </row>
    <row r="1461" spans="1:20" x14ac:dyDescent="0.2">
      <c r="A1461" t="s">
        <v>41</v>
      </c>
      <c r="B1461">
        <v>119</v>
      </c>
      <c r="C1461" t="s">
        <v>25</v>
      </c>
      <c r="D1461" t="s">
        <v>22</v>
      </c>
      <c r="E1461" t="s">
        <v>22</v>
      </c>
      <c r="F1461">
        <v>0</v>
      </c>
      <c r="G1461">
        <v>124.3</v>
      </c>
      <c r="H1461">
        <v>68</v>
      </c>
      <c r="I1461">
        <v>21.13</v>
      </c>
      <c r="J1461">
        <v>207.1</v>
      </c>
      <c r="K1461">
        <v>88</v>
      </c>
      <c r="L1461">
        <v>17.600000000000001</v>
      </c>
      <c r="M1461">
        <v>157.4</v>
      </c>
      <c r="N1461">
        <v>93</v>
      </c>
      <c r="O1461">
        <v>7.08</v>
      </c>
      <c r="P1461">
        <v>14.8</v>
      </c>
      <c r="Q1461">
        <v>1</v>
      </c>
      <c r="R1461">
        <v>4</v>
      </c>
      <c r="S1461">
        <v>0</v>
      </c>
      <c r="T1461" t="s">
        <v>22</v>
      </c>
    </row>
    <row r="1462" spans="1:20" x14ac:dyDescent="0.2">
      <c r="A1462" t="s">
        <v>62</v>
      </c>
      <c r="B1462">
        <v>115</v>
      </c>
      <c r="C1462" t="s">
        <v>21</v>
      </c>
      <c r="D1462" t="s">
        <v>22</v>
      </c>
      <c r="E1462" t="s">
        <v>22</v>
      </c>
      <c r="F1462">
        <v>0</v>
      </c>
      <c r="G1462">
        <v>286.39999999999998</v>
      </c>
      <c r="H1462">
        <v>125</v>
      </c>
      <c r="I1462">
        <v>48.69</v>
      </c>
      <c r="J1462">
        <v>205.7</v>
      </c>
      <c r="K1462">
        <v>74</v>
      </c>
      <c r="L1462">
        <v>17.48</v>
      </c>
      <c r="M1462">
        <v>191.4</v>
      </c>
      <c r="N1462">
        <v>141</v>
      </c>
      <c r="O1462">
        <v>8.61</v>
      </c>
      <c r="P1462">
        <v>6.9</v>
      </c>
      <c r="Q1462">
        <v>6</v>
      </c>
      <c r="R1462">
        <v>1.86</v>
      </c>
      <c r="S1462">
        <v>1</v>
      </c>
      <c r="T1462" t="s">
        <v>23</v>
      </c>
    </row>
    <row r="1463" spans="1:20" x14ac:dyDescent="0.2">
      <c r="A1463" t="s">
        <v>33</v>
      </c>
      <c r="B1463">
        <v>134</v>
      </c>
      <c r="C1463" t="s">
        <v>21</v>
      </c>
      <c r="D1463" t="s">
        <v>22</v>
      </c>
      <c r="E1463" t="s">
        <v>22</v>
      </c>
      <c r="F1463">
        <v>0</v>
      </c>
      <c r="G1463">
        <v>141.69999999999999</v>
      </c>
      <c r="H1463">
        <v>95</v>
      </c>
      <c r="I1463">
        <v>24.09</v>
      </c>
      <c r="J1463">
        <v>205.6</v>
      </c>
      <c r="K1463">
        <v>101</v>
      </c>
      <c r="L1463">
        <v>17.48</v>
      </c>
      <c r="M1463">
        <v>218.5</v>
      </c>
      <c r="N1463">
        <v>60</v>
      </c>
      <c r="O1463">
        <v>9.83</v>
      </c>
      <c r="P1463">
        <v>8.8000000000000007</v>
      </c>
      <c r="Q1463">
        <v>6</v>
      </c>
      <c r="R1463">
        <v>2.38</v>
      </c>
      <c r="S1463">
        <v>0</v>
      </c>
      <c r="T1463" t="s">
        <v>22</v>
      </c>
    </row>
    <row r="1464" spans="1:20" x14ac:dyDescent="0.2">
      <c r="A1464" t="s">
        <v>38</v>
      </c>
      <c r="B1464">
        <v>127</v>
      </c>
      <c r="C1464" t="s">
        <v>25</v>
      </c>
      <c r="D1464" t="s">
        <v>22</v>
      </c>
      <c r="E1464" t="s">
        <v>23</v>
      </c>
      <c r="F1464">
        <v>25</v>
      </c>
      <c r="G1464">
        <v>173</v>
      </c>
      <c r="H1464">
        <v>91</v>
      </c>
      <c r="I1464">
        <v>29.41</v>
      </c>
      <c r="J1464">
        <v>245.8</v>
      </c>
      <c r="K1464">
        <v>64</v>
      </c>
      <c r="L1464">
        <v>20.89</v>
      </c>
      <c r="M1464">
        <v>300</v>
      </c>
      <c r="N1464">
        <v>99</v>
      </c>
      <c r="O1464">
        <v>13.5</v>
      </c>
      <c r="P1464">
        <v>4.8</v>
      </c>
      <c r="Q1464">
        <v>3</v>
      </c>
      <c r="R1464">
        <v>1.3</v>
      </c>
      <c r="S1464">
        <v>0</v>
      </c>
      <c r="T1464" t="s">
        <v>22</v>
      </c>
    </row>
    <row r="1465" spans="1:20" x14ac:dyDescent="0.2">
      <c r="A1465" t="s">
        <v>24</v>
      </c>
      <c r="B1465">
        <v>80</v>
      </c>
      <c r="C1465" t="s">
        <v>21</v>
      </c>
      <c r="D1465" t="s">
        <v>22</v>
      </c>
      <c r="E1465" t="s">
        <v>22</v>
      </c>
      <c r="F1465">
        <v>0</v>
      </c>
      <c r="G1465">
        <v>268.7</v>
      </c>
      <c r="H1465">
        <v>120</v>
      </c>
      <c r="I1465">
        <v>45.68</v>
      </c>
      <c r="J1465">
        <v>301</v>
      </c>
      <c r="K1465">
        <v>147</v>
      </c>
      <c r="L1465">
        <v>25.59</v>
      </c>
      <c r="M1465">
        <v>167</v>
      </c>
      <c r="N1465">
        <v>140</v>
      </c>
      <c r="O1465">
        <v>7.52</v>
      </c>
      <c r="P1465">
        <v>5.8</v>
      </c>
      <c r="Q1465">
        <v>1</v>
      </c>
      <c r="R1465">
        <v>1.57</v>
      </c>
      <c r="S1465">
        <v>2</v>
      </c>
      <c r="T1465" t="s">
        <v>23</v>
      </c>
    </row>
    <row r="1466" spans="1:20" x14ac:dyDescent="0.2">
      <c r="A1466" t="s">
        <v>75</v>
      </c>
      <c r="B1466">
        <v>153</v>
      </c>
      <c r="C1466" t="s">
        <v>21</v>
      </c>
      <c r="D1466" t="s">
        <v>22</v>
      </c>
      <c r="E1466" t="s">
        <v>23</v>
      </c>
      <c r="F1466">
        <v>31</v>
      </c>
      <c r="G1466">
        <v>218.5</v>
      </c>
      <c r="H1466">
        <v>130</v>
      </c>
      <c r="I1466">
        <v>37.15</v>
      </c>
      <c r="J1466">
        <v>134.19999999999999</v>
      </c>
      <c r="K1466">
        <v>103</v>
      </c>
      <c r="L1466">
        <v>11.41</v>
      </c>
      <c r="M1466">
        <v>118.9</v>
      </c>
      <c r="N1466">
        <v>105</v>
      </c>
      <c r="O1466">
        <v>5.35</v>
      </c>
      <c r="P1466">
        <v>9.4</v>
      </c>
      <c r="Q1466">
        <v>6</v>
      </c>
      <c r="R1466">
        <v>2.54</v>
      </c>
      <c r="S1466">
        <v>0</v>
      </c>
      <c r="T1466" t="s">
        <v>22</v>
      </c>
    </row>
    <row r="1467" spans="1:20" x14ac:dyDescent="0.2">
      <c r="A1467" t="s">
        <v>60</v>
      </c>
      <c r="B1467">
        <v>85</v>
      </c>
      <c r="C1467" t="s">
        <v>21</v>
      </c>
      <c r="D1467" t="s">
        <v>22</v>
      </c>
      <c r="E1467" t="s">
        <v>22</v>
      </c>
      <c r="F1467">
        <v>0</v>
      </c>
      <c r="G1467">
        <v>255.3</v>
      </c>
      <c r="H1467">
        <v>114</v>
      </c>
      <c r="I1467">
        <v>43.4</v>
      </c>
      <c r="J1467">
        <v>194.6</v>
      </c>
      <c r="K1467">
        <v>83</v>
      </c>
      <c r="L1467">
        <v>16.54</v>
      </c>
      <c r="M1467">
        <v>276.60000000000002</v>
      </c>
      <c r="N1467">
        <v>78</v>
      </c>
      <c r="O1467">
        <v>12.45</v>
      </c>
      <c r="P1467">
        <v>3.7</v>
      </c>
      <c r="Q1467">
        <v>5</v>
      </c>
      <c r="R1467">
        <v>1</v>
      </c>
      <c r="S1467">
        <v>3</v>
      </c>
      <c r="T1467" t="s">
        <v>22</v>
      </c>
    </row>
    <row r="1468" spans="1:20" x14ac:dyDescent="0.2">
      <c r="A1468" t="s">
        <v>45</v>
      </c>
      <c r="B1468">
        <v>79</v>
      </c>
      <c r="C1468" t="s">
        <v>21</v>
      </c>
      <c r="D1468" t="s">
        <v>22</v>
      </c>
      <c r="E1468" t="s">
        <v>22</v>
      </c>
      <c r="F1468">
        <v>0</v>
      </c>
      <c r="G1468">
        <v>41.9</v>
      </c>
      <c r="H1468">
        <v>124</v>
      </c>
      <c r="I1468">
        <v>7.12</v>
      </c>
      <c r="J1468">
        <v>211</v>
      </c>
      <c r="K1468">
        <v>95</v>
      </c>
      <c r="L1468">
        <v>17.940000000000001</v>
      </c>
      <c r="M1468">
        <v>237.9</v>
      </c>
      <c r="N1468">
        <v>55</v>
      </c>
      <c r="O1468">
        <v>10.71</v>
      </c>
      <c r="P1468">
        <v>11.4</v>
      </c>
      <c r="Q1468">
        <v>5</v>
      </c>
      <c r="R1468">
        <v>3.08</v>
      </c>
      <c r="S1468">
        <v>1</v>
      </c>
      <c r="T1468" t="s">
        <v>22</v>
      </c>
    </row>
    <row r="1469" spans="1:20" x14ac:dyDescent="0.2">
      <c r="A1469" t="s">
        <v>75</v>
      </c>
      <c r="B1469">
        <v>35</v>
      </c>
      <c r="C1469" t="s">
        <v>21</v>
      </c>
      <c r="D1469" t="s">
        <v>22</v>
      </c>
      <c r="E1469" t="s">
        <v>22</v>
      </c>
      <c r="F1469">
        <v>0</v>
      </c>
      <c r="G1469">
        <v>260.8</v>
      </c>
      <c r="H1469">
        <v>87</v>
      </c>
      <c r="I1469">
        <v>44.34</v>
      </c>
      <c r="J1469">
        <v>258.10000000000002</v>
      </c>
      <c r="K1469">
        <v>78</v>
      </c>
      <c r="L1469">
        <v>21.94</v>
      </c>
      <c r="M1469">
        <v>131.30000000000001</v>
      </c>
      <c r="N1469">
        <v>123</v>
      </c>
      <c r="O1469">
        <v>5.91</v>
      </c>
      <c r="P1469">
        <v>5.8</v>
      </c>
      <c r="Q1469">
        <v>2</v>
      </c>
      <c r="R1469">
        <v>1.57</v>
      </c>
      <c r="S1469">
        <v>1</v>
      </c>
      <c r="T1469" t="s">
        <v>22</v>
      </c>
    </row>
    <row r="1470" spans="1:20" x14ac:dyDescent="0.2">
      <c r="A1470" t="s">
        <v>51</v>
      </c>
      <c r="B1470">
        <v>120</v>
      </c>
      <c r="C1470" t="s">
        <v>25</v>
      </c>
      <c r="D1470" t="s">
        <v>22</v>
      </c>
      <c r="E1470" t="s">
        <v>23</v>
      </c>
      <c r="F1470">
        <v>26</v>
      </c>
      <c r="G1470">
        <v>239.4</v>
      </c>
      <c r="H1470">
        <v>94</v>
      </c>
      <c r="I1470">
        <v>40.700000000000003</v>
      </c>
      <c r="J1470">
        <v>259.39999999999998</v>
      </c>
      <c r="K1470">
        <v>88</v>
      </c>
      <c r="L1470">
        <v>22.05</v>
      </c>
      <c r="M1470">
        <v>238</v>
      </c>
      <c r="N1470">
        <v>132</v>
      </c>
      <c r="O1470">
        <v>10.71</v>
      </c>
      <c r="P1470">
        <v>7.7</v>
      </c>
      <c r="Q1470">
        <v>3</v>
      </c>
      <c r="R1470">
        <v>2.08</v>
      </c>
      <c r="S1470">
        <v>0</v>
      </c>
      <c r="T1470" t="s">
        <v>22</v>
      </c>
    </row>
    <row r="1471" spans="1:20" x14ac:dyDescent="0.2">
      <c r="A1471" t="s">
        <v>60</v>
      </c>
      <c r="B1471">
        <v>68</v>
      </c>
      <c r="C1471" t="s">
        <v>28</v>
      </c>
      <c r="D1471" t="s">
        <v>22</v>
      </c>
      <c r="E1471" t="s">
        <v>22</v>
      </c>
      <c r="F1471">
        <v>0</v>
      </c>
      <c r="G1471">
        <v>226.7</v>
      </c>
      <c r="H1471">
        <v>94</v>
      </c>
      <c r="I1471">
        <v>38.54</v>
      </c>
      <c r="J1471">
        <v>168.4</v>
      </c>
      <c r="K1471">
        <v>129</v>
      </c>
      <c r="L1471">
        <v>14.31</v>
      </c>
      <c r="M1471">
        <v>188.7</v>
      </c>
      <c r="N1471">
        <v>117</v>
      </c>
      <c r="O1471">
        <v>8.49</v>
      </c>
      <c r="P1471">
        <v>10.199999999999999</v>
      </c>
      <c r="Q1471">
        <v>1</v>
      </c>
      <c r="R1471">
        <v>2.75</v>
      </c>
      <c r="S1471">
        <v>0</v>
      </c>
      <c r="T1471" t="s">
        <v>22</v>
      </c>
    </row>
    <row r="1472" spans="1:20" x14ac:dyDescent="0.2">
      <c r="A1472" t="s">
        <v>70</v>
      </c>
      <c r="B1472">
        <v>120</v>
      </c>
      <c r="C1472" t="s">
        <v>28</v>
      </c>
      <c r="D1472" t="s">
        <v>22</v>
      </c>
      <c r="E1472" t="s">
        <v>22</v>
      </c>
      <c r="F1472">
        <v>0</v>
      </c>
      <c r="G1472">
        <v>158</v>
      </c>
      <c r="H1472">
        <v>110</v>
      </c>
      <c r="I1472">
        <v>26.86</v>
      </c>
      <c r="J1472">
        <v>197</v>
      </c>
      <c r="K1472">
        <v>103</v>
      </c>
      <c r="L1472">
        <v>16.75</v>
      </c>
      <c r="M1472">
        <v>154.9</v>
      </c>
      <c r="N1472">
        <v>132</v>
      </c>
      <c r="O1472">
        <v>6.97</v>
      </c>
      <c r="P1472">
        <v>10</v>
      </c>
      <c r="Q1472">
        <v>5</v>
      </c>
      <c r="R1472">
        <v>2.7</v>
      </c>
      <c r="S1472">
        <v>1</v>
      </c>
      <c r="T1472" t="s">
        <v>22</v>
      </c>
    </row>
    <row r="1473" spans="1:20" x14ac:dyDescent="0.2">
      <c r="A1473" t="s">
        <v>66</v>
      </c>
      <c r="B1473">
        <v>23</v>
      </c>
      <c r="C1473" t="s">
        <v>28</v>
      </c>
      <c r="D1473" t="s">
        <v>22</v>
      </c>
      <c r="E1473" t="s">
        <v>22</v>
      </c>
      <c r="F1473">
        <v>0</v>
      </c>
      <c r="G1473">
        <v>113.1</v>
      </c>
      <c r="H1473">
        <v>74</v>
      </c>
      <c r="I1473">
        <v>19.23</v>
      </c>
      <c r="J1473">
        <v>168.8</v>
      </c>
      <c r="K1473">
        <v>95</v>
      </c>
      <c r="L1473">
        <v>14.35</v>
      </c>
      <c r="M1473">
        <v>262.89999999999998</v>
      </c>
      <c r="N1473">
        <v>126</v>
      </c>
      <c r="O1473">
        <v>11.83</v>
      </c>
      <c r="P1473">
        <v>6.9</v>
      </c>
      <c r="Q1473">
        <v>2</v>
      </c>
      <c r="R1473">
        <v>1.86</v>
      </c>
      <c r="S1473">
        <v>1</v>
      </c>
      <c r="T1473" t="s">
        <v>23</v>
      </c>
    </row>
    <row r="1474" spans="1:20" x14ac:dyDescent="0.2">
      <c r="A1474" t="s">
        <v>44</v>
      </c>
      <c r="B1474">
        <v>225</v>
      </c>
      <c r="C1474" t="s">
        <v>21</v>
      </c>
      <c r="D1474" t="s">
        <v>22</v>
      </c>
      <c r="E1474" t="s">
        <v>22</v>
      </c>
      <c r="F1474">
        <v>0</v>
      </c>
      <c r="G1474">
        <v>182.7</v>
      </c>
      <c r="H1474">
        <v>142</v>
      </c>
      <c r="I1474">
        <v>31.06</v>
      </c>
      <c r="J1474">
        <v>246.5</v>
      </c>
      <c r="K1474">
        <v>63</v>
      </c>
      <c r="L1474">
        <v>20.95</v>
      </c>
      <c r="M1474">
        <v>218</v>
      </c>
      <c r="N1474">
        <v>103</v>
      </c>
      <c r="O1474">
        <v>9.81</v>
      </c>
      <c r="P1474">
        <v>8.8000000000000007</v>
      </c>
      <c r="Q1474">
        <v>2</v>
      </c>
      <c r="R1474">
        <v>2.38</v>
      </c>
      <c r="S1474">
        <v>1</v>
      </c>
      <c r="T1474" t="s">
        <v>22</v>
      </c>
    </row>
    <row r="1475" spans="1:20" x14ac:dyDescent="0.2">
      <c r="A1475" t="s">
        <v>36</v>
      </c>
      <c r="B1475">
        <v>181</v>
      </c>
      <c r="C1475" t="s">
        <v>21</v>
      </c>
      <c r="D1475" t="s">
        <v>23</v>
      </c>
      <c r="E1475" t="s">
        <v>22</v>
      </c>
      <c r="F1475">
        <v>0</v>
      </c>
      <c r="G1475">
        <v>161.30000000000001</v>
      </c>
      <c r="H1475">
        <v>83</v>
      </c>
      <c r="I1475">
        <v>27.42</v>
      </c>
      <c r="J1475">
        <v>124.4</v>
      </c>
      <c r="K1475">
        <v>83</v>
      </c>
      <c r="L1475">
        <v>10.57</v>
      </c>
      <c r="M1475">
        <v>262</v>
      </c>
      <c r="N1475">
        <v>98</v>
      </c>
      <c r="O1475">
        <v>11.79</v>
      </c>
      <c r="P1475">
        <v>14.1</v>
      </c>
      <c r="Q1475">
        <v>3</v>
      </c>
      <c r="R1475">
        <v>3.81</v>
      </c>
      <c r="S1475">
        <v>0</v>
      </c>
      <c r="T1475" t="s">
        <v>23</v>
      </c>
    </row>
    <row r="1476" spans="1:20" x14ac:dyDescent="0.2">
      <c r="A1476" t="s">
        <v>64</v>
      </c>
      <c r="B1476">
        <v>63</v>
      </c>
      <c r="C1476" t="s">
        <v>21</v>
      </c>
      <c r="D1476" t="s">
        <v>22</v>
      </c>
      <c r="E1476" t="s">
        <v>22</v>
      </c>
      <c r="F1476">
        <v>0</v>
      </c>
      <c r="G1476">
        <v>142.5</v>
      </c>
      <c r="H1476">
        <v>92</v>
      </c>
      <c r="I1476">
        <v>24.23</v>
      </c>
      <c r="J1476">
        <v>208.3</v>
      </c>
      <c r="K1476">
        <v>102</v>
      </c>
      <c r="L1476">
        <v>17.71</v>
      </c>
      <c r="M1476">
        <v>228.9</v>
      </c>
      <c r="N1476">
        <v>120</v>
      </c>
      <c r="O1476">
        <v>10.3</v>
      </c>
      <c r="P1476">
        <v>7.5</v>
      </c>
      <c r="Q1476">
        <v>2</v>
      </c>
      <c r="R1476">
        <v>2.0299999999999998</v>
      </c>
      <c r="S1476">
        <v>2</v>
      </c>
      <c r="T1476" t="s">
        <v>22</v>
      </c>
    </row>
    <row r="1477" spans="1:20" x14ac:dyDescent="0.2">
      <c r="A1477" t="s">
        <v>58</v>
      </c>
      <c r="B1477">
        <v>54</v>
      </c>
      <c r="C1477" t="s">
        <v>21</v>
      </c>
      <c r="D1477" t="s">
        <v>23</v>
      </c>
      <c r="E1477" t="s">
        <v>22</v>
      </c>
      <c r="F1477">
        <v>0</v>
      </c>
      <c r="G1477">
        <v>190.5</v>
      </c>
      <c r="H1477">
        <v>108</v>
      </c>
      <c r="I1477">
        <v>32.39</v>
      </c>
      <c r="J1477">
        <v>259.7</v>
      </c>
      <c r="K1477">
        <v>108</v>
      </c>
      <c r="L1477">
        <v>22.07</v>
      </c>
      <c r="M1477">
        <v>141.5</v>
      </c>
      <c r="N1477">
        <v>111</v>
      </c>
      <c r="O1477">
        <v>6.37</v>
      </c>
      <c r="P1477">
        <v>9.6999999999999993</v>
      </c>
      <c r="Q1477">
        <v>2</v>
      </c>
      <c r="R1477">
        <v>2.62</v>
      </c>
      <c r="S1477">
        <v>2</v>
      </c>
      <c r="T1477" t="s">
        <v>23</v>
      </c>
    </row>
    <row r="1478" spans="1:20" x14ac:dyDescent="0.2">
      <c r="A1478" t="s">
        <v>29</v>
      </c>
      <c r="B1478">
        <v>80</v>
      </c>
      <c r="C1478" t="s">
        <v>25</v>
      </c>
      <c r="D1478" t="s">
        <v>23</v>
      </c>
      <c r="E1478" t="s">
        <v>23</v>
      </c>
      <c r="F1478">
        <v>15</v>
      </c>
      <c r="G1478">
        <v>159.30000000000001</v>
      </c>
      <c r="H1478">
        <v>110</v>
      </c>
      <c r="I1478">
        <v>27.08</v>
      </c>
      <c r="J1478">
        <v>170.6</v>
      </c>
      <c r="K1478">
        <v>120</v>
      </c>
      <c r="L1478">
        <v>14.5</v>
      </c>
      <c r="M1478">
        <v>141.19999999999999</v>
      </c>
      <c r="N1478">
        <v>82</v>
      </c>
      <c r="O1478">
        <v>6.35</v>
      </c>
      <c r="P1478">
        <v>11.9</v>
      </c>
      <c r="Q1478">
        <v>5</v>
      </c>
      <c r="R1478">
        <v>3.21</v>
      </c>
      <c r="S1478">
        <v>1</v>
      </c>
      <c r="T1478" t="s">
        <v>22</v>
      </c>
    </row>
    <row r="1479" spans="1:20" x14ac:dyDescent="0.2">
      <c r="A1479" t="s">
        <v>58</v>
      </c>
      <c r="B1479">
        <v>118</v>
      </c>
      <c r="C1479" t="s">
        <v>25</v>
      </c>
      <c r="D1479" t="s">
        <v>23</v>
      </c>
      <c r="E1479" t="s">
        <v>23</v>
      </c>
      <c r="F1479">
        <v>39</v>
      </c>
      <c r="G1479">
        <v>153.80000000000001</v>
      </c>
      <c r="H1479">
        <v>106</v>
      </c>
      <c r="I1479">
        <v>26.15</v>
      </c>
      <c r="J1479">
        <v>123.3</v>
      </c>
      <c r="K1479">
        <v>111</v>
      </c>
      <c r="L1479">
        <v>10.48</v>
      </c>
      <c r="M1479">
        <v>117.8</v>
      </c>
      <c r="N1479">
        <v>103</v>
      </c>
      <c r="O1479">
        <v>5.3</v>
      </c>
      <c r="P1479">
        <v>9.1999999999999993</v>
      </c>
      <c r="Q1479">
        <v>6</v>
      </c>
      <c r="R1479">
        <v>2.48</v>
      </c>
      <c r="S1479">
        <v>1</v>
      </c>
      <c r="T1479" t="s">
        <v>22</v>
      </c>
    </row>
    <row r="1480" spans="1:20" x14ac:dyDescent="0.2">
      <c r="A1480" t="s">
        <v>24</v>
      </c>
      <c r="B1480">
        <v>42</v>
      </c>
      <c r="C1480" t="s">
        <v>25</v>
      </c>
      <c r="D1480" t="s">
        <v>23</v>
      </c>
      <c r="E1480" t="s">
        <v>22</v>
      </c>
      <c r="F1480">
        <v>0</v>
      </c>
      <c r="G1480">
        <v>180.7</v>
      </c>
      <c r="H1480">
        <v>127</v>
      </c>
      <c r="I1480">
        <v>30.72</v>
      </c>
      <c r="J1480">
        <v>174.6</v>
      </c>
      <c r="K1480">
        <v>94</v>
      </c>
      <c r="L1480">
        <v>14.84</v>
      </c>
      <c r="M1480">
        <v>165.3</v>
      </c>
      <c r="N1480">
        <v>114</v>
      </c>
      <c r="O1480">
        <v>7.44</v>
      </c>
      <c r="P1480">
        <v>12</v>
      </c>
      <c r="Q1480">
        <v>6</v>
      </c>
      <c r="R1480">
        <v>3.24</v>
      </c>
      <c r="S1480">
        <v>2</v>
      </c>
      <c r="T1480" t="s">
        <v>22</v>
      </c>
    </row>
    <row r="1481" spans="1:20" x14ac:dyDescent="0.2">
      <c r="A1481" t="s">
        <v>20</v>
      </c>
      <c r="B1481">
        <v>134</v>
      </c>
      <c r="C1481" t="s">
        <v>25</v>
      </c>
      <c r="D1481" t="s">
        <v>22</v>
      </c>
      <c r="E1481" t="s">
        <v>22</v>
      </c>
      <c r="F1481">
        <v>0</v>
      </c>
      <c r="G1481">
        <v>202.7</v>
      </c>
      <c r="H1481">
        <v>105</v>
      </c>
      <c r="I1481">
        <v>34.46</v>
      </c>
      <c r="J1481">
        <v>224.9</v>
      </c>
      <c r="K1481">
        <v>90</v>
      </c>
      <c r="L1481">
        <v>19.12</v>
      </c>
      <c r="M1481">
        <v>253.9</v>
      </c>
      <c r="N1481">
        <v>108</v>
      </c>
      <c r="O1481">
        <v>11.43</v>
      </c>
      <c r="P1481">
        <v>12.1</v>
      </c>
      <c r="Q1481">
        <v>7</v>
      </c>
      <c r="R1481">
        <v>3.27</v>
      </c>
      <c r="S1481">
        <v>0</v>
      </c>
      <c r="T1481" t="s">
        <v>22</v>
      </c>
    </row>
    <row r="1482" spans="1:20" x14ac:dyDescent="0.2">
      <c r="A1482" t="s">
        <v>39</v>
      </c>
      <c r="B1482">
        <v>66</v>
      </c>
      <c r="C1482" t="s">
        <v>21</v>
      </c>
      <c r="D1482" t="s">
        <v>22</v>
      </c>
      <c r="E1482" t="s">
        <v>23</v>
      </c>
      <c r="F1482">
        <v>35</v>
      </c>
      <c r="G1482">
        <v>190.8</v>
      </c>
      <c r="H1482">
        <v>100</v>
      </c>
      <c r="I1482">
        <v>32.44</v>
      </c>
      <c r="J1482">
        <v>261.3</v>
      </c>
      <c r="K1482">
        <v>93</v>
      </c>
      <c r="L1482">
        <v>22.21</v>
      </c>
      <c r="M1482">
        <v>209.5</v>
      </c>
      <c r="N1482">
        <v>108</v>
      </c>
      <c r="O1482">
        <v>9.43</v>
      </c>
      <c r="P1482">
        <v>8.9</v>
      </c>
      <c r="Q1482">
        <v>6</v>
      </c>
      <c r="R1482">
        <v>2.4</v>
      </c>
      <c r="S1482">
        <v>0</v>
      </c>
      <c r="T1482" t="s">
        <v>22</v>
      </c>
    </row>
    <row r="1483" spans="1:20" x14ac:dyDescent="0.2">
      <c r="A1483" t="s">
        <v>71</v>
      </c>
      <c r="B1483">
        <v>127</v>
      </c>
      <c r="C1483" t="s">
        <v>21</v>
      </c>
      <c r="D1483" t="s">
        <v>22</v>
      </c>
      <c r="E1483" t="s">
        <v>23</v>
      </c>
      <c r="F1483">
        <v>28</v>
      </c>
      <c r="G1483">
        <v>235.6</v>
      </c>
      <c r="H1483">
        <v>124</v>
      </c>
      <c r="I1483">
        <v>40.049999999999997</v>
      </c>
      <c r="J1483">
        <v>236.8</v>
      </c>
      <c r="K1483">
        <v>113</v>
      </c>
      <c r="L1483">
        <v>20.13</v>
      </c>
      <c r="M1483">
        <v>241.2</v>
      </c>
      <c r="N1483">
        <v>127</v>
      </c>
      <c r="O1483">
        <v>10.85</v>
      </c>
      <c r="P1483">
        <v>7.7</v>
      </c>
      <c r="Q1483">
        <v>2</v>
      </c>
      <c r="R1483">
        <v>2.08</v>
      </c>
      <c r="S1483">
        <v>1</v>
      </c>
      <c r="T1483" t="s">
        <v>22</v>
      </c>
    </row>
    <row r="1484" spans="1:20" x14ac:dyDescent="0.2">
      <c r="A1484" t="s">
        <v>45</v>
      </c>
      <c r="B1484">
        <v>146</v>
      </c>
      <c r="C1484" t="s">
        <v>28</v>
      </c>
      <c r="D1484" t="s">
        <v>22</v>
      </c>
      <c r="E1484" t="s">
        <v>22</v>
      </c>
      <c r="F1484">
        <v>0</v>
      </c>
      <c r="G1484">
        <v>189.3</v>
      </c>
      <c r="H1484">
        <v>77</v>
      </c>
      <c r="I1484">
        <v>32.18</v>
      </c>
      <c r="J1484">
        <v>155.9</v>
      </c>
      <c r="K1484">
        <v>128</v>
      </c>
      <c r="L1484">
        <v>13.25</v>
      </c>
      <c r="M1484">
        <v>186</v>
      </c>
      <c r="N1484">
        <v>83</v>
      </c>
      <c r="O1484">
        <v>8.3699999999999992</v>
      </c>
      <c r="P1484">
        <v>7.4</v>
      </c>
      <c r="Q1484">
        <v>3</v>
      </c>
      <c r="R1484">
        <v>2</v>
      </c>
      <c r="S1484">
        <v>0</v>
      </c>
      <c r="T1484" t="s">
        <v>22</v>
      </c>
    </row>
    <row r="1485" spans="1:20" x14ac:dyDescent="0.2">
      <c r="A1485" t="s">
        <v>44</v>
      </c>
      <c r="B1485">
        <v>93</v>
      </c>
      <c r="C1485" t="s">
        <v>25</v>
      </c>
      <c r="D1485" t="s">
        <v>22</v>
      </c>
      <c r="E1485" t="s">
        <v>23</v>
      </c>
      <c r="F1485">
        <v>42</v>
      </c>
      <c r="G1485">
        <v>166.9</v>
      </c>
      <c r="H1485">
        <v>101</v>
      </c>
      <c r="I1485">
        <v>28.37</v>
      </c>
      <c r="J1485">
        <v>273.2</v>
      </c>
      <c r="K1485">
        <v>84</v>
      </c>
      <c r="L1485">
        <v>23.22</v>
      </c>
      <c r="M1485">
        <v>171</v>
      </c>
      <c r="N1485">
        <v>106</v>
      </c>
      <c r="O1485">
        <v>7.69</v>
      </c>
      <c r="P1485">
        <v>11.5</v>
      </c>
      <c r="Q1485">
        <v>1</v>
      </c>
      <c r="R1485">
        <v>3.11</v>
      </c>
      <c r="S1485">
        <v>1</v>
      </c>
      <c r="T1485" t="s">
        <v>22</v>
      </c>
    </row>
    <row r="1486" spans="1:20" x14ac:dyDescent="0.2">
      <c r="A1486" t="s">
        <v>74</v>
      </c>
      <c r="B1486">
        <v>77</v>
      </c>
      <c r="C1486" t="s">
        <v>21</v>
      </c>
      <c r="D1486" t="s">
        <v>22</v>
      </c>
      <c r="E1486" t="s">
        <v>22</v>
      </c>
      <c r="F1486">
        <v>0</v>
      </c>
      <c r="G1486">
        <v>245.2</v>
      </c>
      <c r="H1486">
        <v>87</v>
      </c>
      <c r="I1486">
        <v>41.68</v>
      </c>
      <c r="J1486">
        <v>254.1</v>
      </c>
      <c r="K1486">
        <v>83</v>
      </c>
      <c r="L1486">
        <v>21.6</v>
      </c>
      <c r="M1486">
        <v>239.4</v>
      </c>
      <c r="N1486">
        <v>91</v>
      </c>
      <c r="O1486">
        <v>10.77</v>
      </c>
      <c r="P1486">
        <v>7.5</v>
      </c>
      <c r="Q1486">
        <v>4</v>
      </c>
      <c r="R1486">
        <v>2.0299999999999998</v>
      </c>
      <c r="S1486">
        <v>0</v>
      </c>
      <c r="T1486" t="s">
        <v>23</v>
      </c>
    </row>
    <row r="1487" spans="1:20" x14ac:dyDescent="0.2">
      <c r="A1487" t="s">
        <v>61</v>
      </c>
      <c r="B1487">
        <v>111</v>
      </c>
      <c r="C1487" t="s">
        <v>21</v>
      </c>
      <c r="D1487" t="s">
        <v>22</v>
      </c>
      <c r="E1487" t="s">
        <v>22</v>
      </c>
      <c r="F1487">
        <v>0</v>
      </c>
      <c r="G1487">
        <v>132.6</v>
      </c>
      <c r="H1487">
        <v>125</v>
      </c>
      <c r="I1487">
        <v>22.54</v>
      </c>
      <c r="J1487">
        <v>221.1</v>
      </c>
      <c r="K1487">
        <v>67</v>
      </c>
      <c r="L1487">
        <v>18.79</v>
      </c>
      <c r="M1487">
        <v>127.9</v>
      </c>
      <c r="N1487">
        <v>101</v>
      </c>
      <c r="O1487">
        <v>5.76</v>
      </c>
      <c r="P1487">
        <v>12.7</v>
      </c>
      <c r="Q1487">
        <v>2</v>
      </c>
      <c r="R1487">
        <v>3.43</v>
      </c>
      <c r="S1487">
        <v>4</v>
      </c>
      <c r="T1487" t="s">
        <v>23</v>
      </c>
    </row>
    <row r="1488" spans="1:20" x14ac:dyDescent="0.2">
      <c r="A1488" t="s">
        <v>24</v>
      </c>
      <c r="B1488">
        <v>125</v>
      </c>
      <c r="C1488" t="s">
        <v>21</v>
      </c>
      <c r="D1488" t="s">
        <v>22</v>
      </c>
      <c r="E1488" t="s">
        <v>22</v>
      </c>
      <c r="F1488">
        <v>0</v>
      </c>
      <c r="G1488">
        <v>182.3</v>
      </c>
      <c r="H1488">
        <v>64</v>
      </c>
      <c r="I1488">
        <v>30.99</v>
      </c>
      <c r="J1488">
        <v>139.80000000000001</v>
      </c>
      <c r="K1488">
        <v>121</v>
      </c>
      <c r="L1488">
        <v>11.88</v>
      </c>
      <c r="M1488">
        <v>171.6</v>
      </c>
      <c r="N1488">
        <v>96</v>
      </c>
      <c r="O1488">
        <v>7.72</v>
      </c>
      <c r="P1488">
        <v>11.6</v>
      </c>
      <c r="Q1488">
        <v>7</v>
      </c>
      <c r="R1488">
        <v>3.13</v>
      </c>
      <c r="S1488">
        <v>2</v>
      </c>
      <c r="T1488" t="s">
        <v>22</v>
      </c>
    </row>
    <row r="1489" spans="1:20" x14ac:dyDescent="0.2">
      <c r="A1489" t="s">
        <v>68</v>
      </c>
      <c r="B1489">
        <v>115</v>
      </c>
      <c r="C1489" t="s">
        <v>28</v>
      </c>
      <c r="D1489" t="s">
        <v>22</v>
      </c>
      <c r="E1489" t="s">
        <v>23</v>
      </c>
      <c r="F1489">
        <v>14</v>
      </c>
      <c r="G1489">
        <v>192.3</v>
      </c>
      <c r="H1489">
        <v>86</v>
      </c>
      <c r="I1489">
        <v>32.69</v>
      </c>
      <c r="J1489">
        <v>88.7</v>
      </c>
      <c r="K1489">
        <v>90</v>
      </c>
      <c r="L1489">
        <v>7.54</v>
      </c>
      <c r="M1489">
        <v>229.4</v>
      </c>
      <c r="N1489">
        <v>120</v>
      </c>
      <c r="O1489">
        <v>10.32</v>
      </c>
      <c r="P1489">
        <v>10.5</v>
      </c>
      <c r="Q1489">
        <v>3</v>
      </c>
      <c r="R1489">
        <v>2.84</v>
      </c>
      <c r="S1489">
        <v>2</v>
      </c>
      <c r="T1489" t="s">
        <v>22</v>
      </c>
    </row>
    <row r="1490" spans="1:20" x14ac:dyDescent="0.2">
      <c r="A1490" t="s">
        <v>60</v>
      </c>
      <c r="B1490">
        <v>115</v>
      </c>
      <c r="C1490" t="s">
        <v>28</v>
      </c>
      <c r="D1490" t="s">
        <v>23</v>
      </c>
      <c r="E1490" t="s">
        <v>22</v>
      </c>
      <c r="F1490">
        <v>0</v>
      </c>
      <c r="G1490">
        <v>122</v>
      </c>
      <c r="H1490">
        <v>110</v>
      </c>
      <c r="I1490">
        <v>20.74</v>
      </c>
      <c r="J1490">
        <v>220.2</v>
      </c>
      <c r="K1490">
        <v>100</v>
      </c>
      <c r="L1490">
        <v>18.72</v>
      </c>
      <c r="M1490">
        <v>179.7</v>
      </c>
      <c r="N1490">
        <v>124</v>
      </c>
      <c r="O1490">
        <v>8.09</v>
      </c>
      <c r="P1490">
        <v>10.8</v>
      </c>
      <c r="Q1490">
        <v>2</v>
      </c>
      <c r="R1490">
        <v>2.92</v>
      </c>
      <c r="S1490">
        <v>2</v>
      </c>
      <c r="T1490" t="s">
        <v>23</v>
      </c>
    </row>
    <row r="1491" spans="1:20" x14ac:dyDescent="0.2">
      <c r="A1491" t="s">
        <v>58</v>
      </c>
      <c r="B1491">
        <v>114</v>
      </c>
      <c r="C1491" t="s">
        <v>25</v>
      </c>
      <c r="D1491" t="s">
        <v>22</v>
      </c>
      <c r="E1491" t="s">
        <v>22</v>
      </c>
      <c r="F1491">
        <v>0</v>
      </c>
      <c r="G1491">
        <v>193</v>
      </c>
      <c r="H1491">
        <v>101</v>
      </c>
      <c r="I1491">
        <v>32.81</v>
      </c>
      <c r="J1491">
        <v>250</v>
      </c>
      <c r="K1491">
        <v>81</v>
      </c>
      <c r="L1491">
        <v>21.25</v>
      </c>
      <c r="M1491">
        <v>133.30000000000001</v>
      </c>
      <c r="N1491">
        <v>79</v>
      </c>
      <c r="O1491">
        <v>6</v>
      </c>
      <c r="P1491">
        <v>9.6</v>
      </c>
      <c r="Q1491">
        <v>2</v>
      </c>
      <c r="R1491">
        <v>2.59</v>
      </c>
      <c r="S1491">
        <v>2</v>
      </c>
      <c r="T1491" t="s">
        <v>22</v>
      </c>
    </row>
    <row r="1492" spans="1:20" x14ac:dyDescent="0.2">
      <c r="A1492" t="s">
        <v>75</v>
      </c>
      <c r="B1492">
        <v>118</v>
      </c>
      <c r="C1492" t="s">
        <v>21</v>
      </c>
      <c r="D1492" t="s">
        <v>22</v>
      </c>
      <c r="E1492" t="s">
        <v>23</v>
      </c>
      <c r="F1492">
        <v>39</v>
      </c>
      <c r="G1492">
        <v>91.5</v>
      </c>
      <c r="H1492">
        <v>125</v>
      </c>
      <c r="I1492">
        <v>15.56</v>
      </c>
      <c r="J1492">
        <v>219.9</v>
      </c>
      <c r="K1492">
        <v>113</v>
      </c>
      <c r="L1492">
        <v>18.690000000000001</v>
      </c>
      <c r="M1492">
        <v>229</v>
      </c>
      <c r="N1492">
        <v>99</v>
      </c>
      <c r="O1492">
        <v>10.31</v>
      </c>
      <c r="P1492">
        <v>12.7</v>
      </c>
      <c r="Q1492">
        <v>8</v>
      </c>
      <c r="R1492">
        <v>3.43</v>
      </c>
      <c r="S1492">
        <v>2</v>
      </c>
      <c r="T1492" t="s">
        <v>22</v>
      </c>
    </row>
    <row r="1493" spans="1:20" x14ac:dyDescent="0.2">
      <c r="A1493" t="s">
        <v>36</v>
      </c>
      <c r="B1493">
        <v>21</v>
      </c>
      <c r="C1493" t="s">
        <v>21</v>
      </c>
      <c r="D1493" t="s">
        <v>22</v>
      </c>
      <c r="E1493" t="s">
        <v>22</v>
      </c>
      <c r="F1493">
        <v>0</v>
      </c>
      <c r="G1493">
        <v>244.7</v>
      </c>
      <c r="H1493">
        <v>81</v>
      </c>
      <c r="I1493">
        <v>41.6</v>
      </c>
      <c r="J1493">
        <v>168</v>
      </c>
      <c r="K1493">
        <v>117</v>
      </c>
      <c r="L1493">
        <v>14.28</v>
      </c>
      <c r="M1493">
        <v>281.5</v>
      </c>
      <c r="N1493">
        <v>87</v>
      </c>
      <c r="O1493">
        <v>12.67</v>
      </c>
      <c r="P1493">
        <v>6.6</v>
      </c>
      <c r="Q1493">
        <v>1</v>
      </c>
      <c r="R1493">
        <v>1.78</v>
      </c>
      <c r="S1493">
        <v>1</v>
      </c>
      <c r="T1493" t="s">
        <v>22</v>
      </c>
    </row>
    <row r="1494" spans="1:20" x14ac:dyDescent="0.2">
      <c r="A1494" t="s">
        <v>51</v>
      </c>
      <c r="B1494">
        <v>142</v>
      </c>
      <c r="C1494" t="s">
        <v>25</v>
      </c>
      <c r="D1494" t="s">
        <v>22</v>
      </c>
      <c r="E1494" t="s">
        <v>23</v>
      </c>
      <c r="F1494">
        <v>24</v>
      </c>
      <c r="G1494">
        <v>239.8</v>
      </c>
      <c r="H1494">
        <v>103</v>
      </c>
      <c r="I1494">
        <v>40.770000000000003</v>
      </c>
      <c r="J1494">
        <v>285.89999999999998</v>
      </c>
      <c r="K1494">
        <v>65</v>
      </c>
      <c r="L1494">
        <v>24.3</v>
      </c>
      <c r="M1494">
        <v>256.7</v>
      </c>
      <c r="N1494">
        <v>106</v>
      </c>
      <c r="O1494">
        <v>11.55</v>
      </c>
      <c r="P1494">
        <v>9.5</v>
      </c>
      <c r="Q1494">
        <v>4</v>
      </c>
      <c r="R1494">
        <v>2.57</v>
      </c>
      <c r="S1494">
        <v>0</v>
      </c>
      <c r="T1494" t="s">
        <v>22</v>
      </c>
    </row>
    <row r="1495" spans="1:20" x14ac:dyDescent="0.2">
      <c r="A1495" t="s">
        <v>44</v>
      </c>
      <c r="B1495">
        <v>62</v>
      </c>
      <c r="C1495" t="s">
        <v>21</v>
      </c>
      <c r="D1495" t="s">
        <v>22</v>
      </c>
      <c r="E1495" t="s">
        <v>22</v>
      </c>
      <c r="F1495">
        <v>0</v>
      </c>
      <c r="G1495">
        <v>172.4</v>
      </c>
      <c r="H1495">
        <v>132</v>
      </c>
      <c r="I1495">
        <v>29.31</v>
      </c>
      <c r="J1495">
        <v>230.5</v>
      </c>
      <c r="K1495">
        <v>100</v>
      </c>
      <c r="L1495">
        <v>19.59</v>
      </c>
      <c r="M1495">
        <v>228.2</v>
      </c>
      <c r="N1495">
        <v>109</v>
      </c>
      <c r="O1495">
        <v>10.27</v>
      </c>
      <c r="P1495">
        <v>11</v>
      </c>
      <c r="Q1495">
        <v>5</v>
      </c>
      <c r="R1495">
        <v>2.97</v>
      </c>
      <c r="S1495">
        <v>0</v>
      </c>
      <c r="T1495" t="s">
        <v>22</v>
      </c>
    </row>
    <row r="1496" spans="1:20" x14ac:dyDescent="0.2">
      <c r="A1496" t="s">
        <v>52</v>
      </c>
      <c r="B1496">
        <v>149</v>
      </c>
      <c r="C1496" t="s">
        <v>21</v>
      </c>
      <c r="D1496" t="s">
        <v>22</v>
      </c>
      <c r="E1496" t="s">
        <v>22</v>
      </c>
      <c r="F1496">
        <v>0</v>
      </c>
      <c r="G1496">
        <v>242.5</v>
      </c>
      <c r="H1496">
        <v>83</v>
      </c>
      <c r="I1496">
        <v>41.23</v>
      </c>
      <c r="J1496">
        <v>245.4</v>
      </c>
      <c r="K1496">
        <v>97</v>
      </c>
      <c r="L1496">
        <v>20.86</v>
      </c>
      <c r="M1496">
        <v>219.6</v>
      </c>
      <c r="N1496">
        <v>80</v>
      </c>
      <c r="O1496">
        <v>9.8800000000000008</v>
      </c>
      <c r="P1496">
        <v>10</v>
      </c>
      <c r="Q1496">
        <v>3</v>
      </c>
      <c r="R1496">
        <v>2.7</v>
      </c>
      <c r="S1496">
        <v>3</v>
      </c>
      <c r="T1496" t="s">
        <v>23</v>
      </c>
    </row>
    <row r="1497" spans="1:20" x14ac:dyDescent="0.2">
      <c r="A1497" t="s">
        <v>41</v>
      </c>
      <c r="B1497">
        <v>54</v>
      </c>
      <c r="C1497" t="s">
        <v>28</v>
      </c>
      <c r="D1497" t="s">
        <v>22</v>
      </c>
      <c r="E1497" t="s">
        <v>23</v>
      </c>
      <c r="F1497">
        <v>39</v>
      </c>
      <c r="G1497">
        <v>117.6</v>
      </c>
      <c r="H1497">
        <v>82</v>
      </c>
      <c r="I1497">
        <v>19.989999999999998</v>
      </c>
      <c r="J1497">
        <v>159.19999999999999</v>
      </c>
      <c r="K1497">
        <v>60</v>
      </c>
      <c r="L1497">
        <v>13.53</v>
      </c>
      <c r="M1497">
        <v>236.4</v>
      </c>
      <c r="N1497">
        <v>113</v>
      </c>
      <c r="O1497">
        <v>10.64</v>
      </c>
      <c r="P1497">
        <v>11.3</v>
      </c>
      <c r="Q1497">
        <v>10</v>
      </c>
      <c r="R1497">
        <v>3.05</v>
      </c>
      <c r="S1497">
        <v>2</v>
      </c>
      <c r="T1497" t="s">
        <v>22</v>
      </c>
    </row>
    <row r="1498" spans="1:20" x14ac:dyDescent="0.2">
      <c r="A1498" t="s">
        <v>30</v>
      </c>
      <c r="B1498">
        <v>112</v>
      </c>
      <c r="C1498" t="s">
        <v>28</v>
      </c>
      <c r="D1498" t="s">
        <v>22</v>
      </c>
      <c r="E1498" t="s">
        <v>22</v>
      </c>
      <c r="F1498">
        <v>0</v>
      </c>
      <c r="G1498">
        <v>174.5</v>
      </c>
      <c r="H1498">
        <v>127</v>
      </c>
      <c r="I1498">
        <v>29.67</v>
      </c>
      <c r="J1498">
        <v>259.3</v>
      </c>
      <c r="K1498">
        <v>71</v>
      </c>
      <c r="L1498">
        <v>22.04</v>
      </c>
      <c r="M1498">
        <v>170.5</v>
      </c>
      <c r="N1498">
        <v>120</v>
      </c>
      <c r="O1498">
        <v>7.67</v>
      </c>
      <c r="P1498">
        <v>11.3</v>
      </c>
      <c r="Q1498">
        <v>7</v>
      </c>
      <c r="R1498">
        <v>3.05</v>
      </c>
      <c r="S1498">
        <v>1</v>
      </c>
      <c r="T1498" t="s">
        <v>22</v>
      </c>
    </row>
    <row r="1499" spans="1:20" x14ac:dyDescent="0.2">
      <c r="A1499" t="s">
        <v>68</v>
      </c>
      <c r="B1499">
        <v>68</v>
      </c>
      <c r="C1499" t="s">
        <v>28</v>
      </c>
      <c r="D1499" t="s">
        <v>22</v>
      </c>
      <c r="E1499" t="s">
        <v>22</v>
      </c>
      <c r="F1499">
        <v>0</v>
      </c>
      <c r="G1499">
        <v>157.30000000000001</v>
      </c>
      <c r="H1499">
        <v>83</v>
      </c>
      <c r="I1499">
        <v>26.74</v>
      </c>
      <c r="J1499">
        <v>220.9</v>
      </c>
      <c r="K1499">
        <v>85</v>
      </c>
      <c r="L1499">
        <v>18.78</v>
      </c>
      <c r="M1499">
        <v>218.9</v>
      </c>
      <c r="N1499">
        <v>129</v>
      </c>
      <c r="O1499">
        <v>9.85</v>
      </c>
      <c r="P1499">
        <v>12</v>
      </c>
      <c r="Q1499">
        <v>7</v>
      </c>
      <c r="R1499">
        <v>3.24</v>
      </c>
      <c r="S1499">
        <v>1</v>
      </c>
      <c r="T1499" t="s">
        <v>22</v>
      </c>
    </row>
    <row r="1500" spans="1:20" x14ac:dyDescent="0.2">
      <c r="A1500" t="s">
        <v>39</v>
      </c>
      <c r="B1500">
        <v>201</v>
      </c>
      <c r="C1500" t="s">
        <v>21</v>
      </c>
      <c r="D1500" t="s">
        <v>22</v>
      </c>
      <c r="E1500" t="s">
        <v>23</v>
      </c>
      <c r="F1500">
        <v>21</v>
      </c>
      <c r="G1500">
        <v>192</v>
      </c>
      <c r="H1500">
        <v>97</v>
      </c>
      <c r="I1500">
        <v>32.64</v>
      </c>
      <c r="J1500">
        <v>239.1</v>
      </c>
      <c r="K1500">
        <v>81</v>
      </c>
      <c r="L1500">
        <v>20.32</v>
      </c>
      <c r="M1500">
        <v>116.1</v>
      </c>
      <c r="N1500">
        <v>125</v>
      </c>
      <c r="O1500">
        <v>5.22</v>
      </c>
      <c r="P1500">
        <v>15.1</v>
      </c>
      <c r="Q1500">
        <v>3</v>
      </c>
      <c r="R1500">
        <v>4.08</v>
      </c>
      <c r="S1500">
        <v>1</v>
      </c>
      <c r="T1500" t="s">
        <v>22</v>
      </c>
    </row>
    <row r="1501" spans="1:20" x14ac:dyDescent="0.2">
      <c r="A1501" t="s">
        <v>73</v>
      </c>
      <c r="B1501">
        <v>88</v>
      </c>
      <c r="C1501" t="s">
        <v>28</v>
      </c>
      <c r="D1501" t="s">
        <v>22</v>
      </c>
      <c r="E1501" t="s">
        <v>22</v>
      </c>
      <c r="F1501">
        <v>0</v>
      </c>
      <c r="G1501">
        <v>218.2</v>
      </c>
      <c r="H1501">
        <v>76</v>
      </c>
      <c r="I1501">
        <v>37.090000000000003</v>
      </c>
      <c r="J1501">
        <v>169.3</v>
      </c>
      <c r="K1501">
        <v>60</v>
      </c>
      <c r="L1501">
        <v>14.39</v>
      </c>
      <c r="M1501">
        <v>141.1</v>
      </c>
      <c r="N1501">
        <v>99</v>
      </c>
      <c r="O1501">
        <v>6.35</v>
      </c>
      <c r="P1501">
        <v>8</v>
      </c>
      <c r="Q1501">
        <v>1</v>
      </c>
      <c r="R1501">
        <v>2.16</v>
      </c>
      <c r="S1501">
        <v>1</v>
      </c>
      <c r="T1501" t="s">
        <v>22</v>
      </c>
    </row>
    <row r="1502" spans="1:20" x14ac:dyDescent="0.2">
      <c r="A1502" t="s">
        <v>72</v>
      </c>
      <c r="B1502">
        <v>85</v>
      </c>
      <c r="C1502" t="s">
        <v>21</v>
      </c>
      <c r="D1502" t="s">
        <v>22</v>
      </c>
      <c r="E1502" t="s">
        <v>23</v>
      </c>
      <c r="F1502">
        <v>29</v>
      </c>
      <c r="G1502">
        <v>144.6</v>
      </c>
      <c r="H1502">
        <v>97</v>
      </c>
      <c r="I1502">
        <v>24.58</v>
      </c>
      <c r="J1502">
        <v>140</v>
      </c>
      <c r="K1502">
        <v>102</v>
      </c>
      <c r="L1502">
        <v>11.9</v>
      </c>
      <c r="M1502">
        <v>165.4</v>
      </c>
      <c r="N1502">
        <v>148</v>
      </c>
      <c r="O1502">
        <v>7.44</v>
      </c>
      <c r="P1502">
        <v>10.9</v>
      </c>
      <c r="Q1502">
        <v>3</v>
      </c>
      <c r="R1502">
        <v>2.94</v>
      </c>
      <c r="S1502">
        <v>1</v>
      </c>
      <c r="T1502" t="s">
        <v>22</v>
      </c>
    </row>
    <row r="1503" spans="1:20" x14ac:dyDescent="0.2">
      <c r="A1503" t="s">
        <v>54</v>
      </c>
      <c r="B1503">
        <v>51</v>
      </c>
      <c r="C1503" t="s">
        <v>21</v>
      </c>
      <c r="D1503" t="s">
        <v>23</v>
      </c>
      <c r="E1503" t="s">
        <v>22</v>
      </c>
      <c r="F1503">
        <v>0</v>
      </c>
      <c r="G1503">
        <v>153.6</v>
      </c>
      <c r="H1503">
        <v>108</v>
      </c>
      <c r="I1503">
        <v>26.11</v>
      </c>
      <c r="J1503">
        <v>232.9</v>
      </c>
      <c r="K1503">
        <v>85</v>
      </c>
      <c r="L1503">
        <v>19.8</v>
      </c>
      <c r="M1503">
        <v>214.2</v>
      </c>
      <c r="N1503">
        <v>92</v>
      </c>
      <c r="O1503">
        <v>9.64</v>
      </c>
      <c r="P1503">
        <v>14.1</v>
      </c>
      <c r="Q1503">
        <v>4</v>
      </c>
      <c r="R1503">
        <v>3.81</v>
      </c>
      <c r="S1503">
        <v>0</v>
      </c>
      <c r="T1503" t="s">
        <v>23</v>
      </c>
    </row>
    <row r="1504" spans="1:20" x14ac:dyDescent="0.2">
      <c r="A1504" t="s">
        <v>29</v>
      </c>
      <c r="B1504">
        <v>45</v>
      </c>
      <c r="C1504" t="s">
        <v>28</v>
      </c>
      <c r="D1504" t="s">
        <v>22</v>
      </c>
      <c r="E1504" t="s">
        <v>23</v>
      </c>
      <c r="F1504">
        <v>29</v>
      </c>
      <c r="G1504">
        <v>135.80000000000001</v>
      </c>
      <c r="H1504">
        <v>104</v>
      </c>
      <c r="I1504">
        <v>23.09</v>
      </c>
      <c r="J1504">
        <v>222.5</v>
      </c>
      <c r="K1504">
        <v>101</v>
      </c>
      <c r="L1504">
        <v>18.91</v>
      </c>
      <c r="M1504">
        <v>235.6</v>
      </c>
      <c r="N1504">
        <v>92</v>
      </c>
      <c r="O1504">
        <v>10.6</v>
      </c>
      <c r="P1504">
        <v>7.9</v>
      </c>
      <c r="Q1504">
        <v>6</v>
      </c>
      <c r="R1504">
        <v>2.13</v>
      </c>
      <c r="S1504">
        <v>2</v>
      </c>
      <c r="T1504" t="s">
        <v>22</v>
      </c>
    </row>
    <row r="1505" spans="1:20" x14ac:dyDescent="0.2">
      <c r="A1505" t="s">
        <v>50</v>
      </c>
      <c r="B1505">
        <v>116</v>
      </c>
      <c r="C1505" t="s">
        <v>28</v>
      </c>
      <c r="D1505" t="s">
        <v>22</v>
      </c>
      <c r="E1505" t="s">
        <v>22</v>
      </c>
      <c r="F1505">
        <v>0</v>
      </c>
      <c r="G1505">
        <v>160.69999999999999</v>
      </c>
      <c r="H1505">
        <v>69</v>
      </c>
      <c r="I1505">
        <v>27.32</v>
      </c>
      <c r="J1505">
        <v>146.80000000000001</v>
      </c>
      <c r="K1505">
        <v>106</v>
      </c>
      <c r="L1505">
        <v>12.48</v>
      </c>
      <c r="M1505">
        <v>287.8</v>
      </c>
      <c r="N1505">
        <v>144</v>
      </c>
      <c r="O1505">
        <v>12.95</v>
      </c>
      <c r="P1505">
        <v>8.1999999999999993</v>
      </c>
      <c r="Q1505">
        <v>5</v>
      </c>
      <c r="R1505">
        <v>2.21</v>
      </c>
      <c r="S1505">
        <v>0</v>
      </c>
      <c r="T1505" t="s">
        <v>22</v>
      </c>
    </row>
    <row r="1506" spans="1:20" x14ac:dyDescent="0.2">
      <c r="A1506" t="s">
        <v>20</v>
      </c>
      <c r="B1506">
        <v>146</v>
      </c>
      <c r="C1506" t="s">
        <v>25</v>
      </c>
      <c r="D1506" t="s">
        <v>22</v>
      </c>
      <c r="E1506" t="s">
        <v>23</v>
      </c>
      <c r="F1506">
        <v>31</v>
      </c>
      <c r="G1506">
        <v>202.5</v>
      </c>
      <c r="H1506">
        <v>91</v>
      </c>
      <c r="I1506">
        <v>34.43</v>
      </c>
      <c r="J1506">
        <v>241.4</v>
      </c>
      <c r="K1506">
        <v>108</v>
      </c>
      <c r="L1506">
        <v>20.52</v>
      </c>
      <c r="M1506">
        <v>169.6</v>
      </c>
      <c r="N1506">
        <v>77</v>
      </c>
      <c r="O1506">
        <v>7.63</v>
      </c>
      <c r="P1506">
        <v>7.8</v>
      </c>
      <c r="Q1506">
        <v>2</v>
      </c>
      <c r="R1506">
        <v>2.11</v>
      </c>
      <c r="S1506">
        <v>1</v>
      </c>
      <c r="T1506" t="s">
        <v>22</v>
      </c>
    </row>
    <row r="1507" spans="1:20" x14ac:dyDescent="0.2">
      <c r="A1507" t="s">
        <v>51</v>
      </c>
      <c r="B1507">
        <v>63</v>
      </c>
      <c r="C1507" t="s">
        <v>28</v>
      </c>
      <c r="D1507" t="s">
        <v>22</v>
      </c>
      <c r="E1507" t="s">
        <v>23</v>
      </c>
      <c r="F1507">
        <v>34</v>
      </c>
      <c r="G1507">
        <v>152.19999999999999</v>
      </c>
      <c r="H1507">
        <v>119</v>
      </c>
      <c r="I1507">
        <v>25.87</v>
      </c>
      <c r="J1507">
        <v>227.1</v>
      </c>
      <c r="K1507">
        <v>91</v>
      </c>
      <c r="L1507">
        <v>19.3</v>
      </c>
      <c r="M1507">
        <v>195.7</v>
      </c>
      <c r="N1507">
        <v>103</v>
      </c>
      <c r="O1507">
        <v>8.81</v>
      </c>
      <c r="P1507">
        <v>12.3</v>
      </c>
      <c r="Q1507">
        <v>5</v>
      </c>
      <c r="R1507">
        <v>3.32</v>
      </c>
      <c r="S1507">
        <v>1</v>
      </c>
      <c r="T1507" t="s">
        <v>22</v>
      </c>
    </row>
    <row r="1508" spans="1:20" x14ac:dyDescent="0.2">
      <c r="A1508" t="s">
        <v>48</v>
      </c>
      <c r="B1508">
        <v>133</v>
      </c>
      <c r="C1508" t="s">
        <v>28</v>
      </c>
      <c r="D1508" t="s">
        <v>22</v>
      </c>
      <c r="E1508" t="s">
        <v>22</v>
      </c>
      <c r="F1508">
        <v>0</v>
      </c>
      <c r="G1508">
        <v>227.4</v>
      </c>
      <c r="H1508">
        <v>90</v>
      </c>
      <c r="I1508">
        <v>38.659999999999997</v>
      </c>
      <c r="J1508">
        <v>73.2</v>
      </c>
      <c r="K1508">
        <v>135</v>
      </c>
      <c r="L1508">
        <v>6.22</v>
      </c>
      <c r="M1508">
        <v>114.3</v>
      </c>
      <c r="N1508">
        <v>99</v>
      </c>
      <c r="O1508">
        <v>5.14</v>
      </c>
      <c r="P1508">
        <v>4.7</v>
      </c>
      <c r="Q1508">
        <v>7</v>
      </c>
      <c r="R1508">
        <v>1.27</v>
      </c>
      <c r="S1508">
        <v>0</v>
      </c>
      <c r="T1508" t="s">
        <v>22</v>
      </c>
    </row>
    <row r="1509" spans="1:20" x14ac:dyDescent="0.2">
      <c r="A1509" t="s">
        <v>65</v>
      </c>
      <c r="B1509">
        <v>125</v>
      </c>
      <c r="C1509" t="s">
        <v>25</v>
      </c>
      <c r="D1509" t="s">
        <v>22</v>
      </c>
      <c r="E1509" t="s">
        <v>22</v>
      </c>
      <c r="F1509">
        <v>0</v>
      </c>
      <c r="G1509">
        <v>191.6</v>
      </c>
      <c r="H1509">
        <v>115</v>
      </c>
      <c r="I1509">
        <v>32.57</v>
      </c>
      <c r="J1509">
        <v>205.6</v>
      </c>
      <c r="K1509">
        <v>108</v>
      </c>
      <c r="L1509">
        <v>17.48</v>
      </c>
      <c r="M1509">
        <v>210.2</v>
      </c>
      <c r="N1509">
        <v>123</v>
      </c>
      <c r="O1509">
        <v>9.4600000000000009</v>
      </c>
      <c r="P1509">
        <v>9.1999999999999993</v>
      </c>
      <c r="Q1509">
        <v>3</v>
      </c>
      <c r="R1509">
        <v>2.48</v>
      </c>
      <c r="S1509">
        <v>2</v>
      </c>
      <c r="T1509" t="s">
        <v>22</v>
      </c>
    </row>
    <row r="1510" spans="1:20" x14ac:dyDescent="0.2">
      <c r="A1510" t="s">
        <v>20</v>
      </c>
      <c r="B1510">
        <v>72</v>
      </c>
      <c r="C1510" t="s">
        <v>28</v>
      </c>
      <c r="D1510" t="s">
        <v>22</v>
      </c>
      <c r="E1510" t="s">
        <v>22</v>
      </c>
      <c r="F1510">
        <v>0</v>
      </c>
      <c r="G1510">
        <v>138.9</v>
      </c>
      <c r="H1510">
        <v>111</v>
      </c>
      <c r="I1510">
        <v>23.61</v>
      </c>
      <c r="J1510">
        <v>211.6</v>
      </c>
      <c r="K1510">
        <v>102</v>
      </c>
      <c r="L1510">
        <v>17.989999999999998</v>
      </c>
      <c r="M1510">
        <v>179.5</v>
      </c>
      <c r="N1510">
        <v>91</v>
      </c>
      <c r="O1510">
        <v>8.08</v>
      </c>
      <c r="P1510">
        <v>10.8</v>
      </c>
      <c r="Q1510">
        <v>3</v>
      </c>
      <c r="R1510">
        <v>2.92</v>
      </c>
      <c r="S1510">
        <v>1</v>
      </c>
      <c r="T1510" t="s">
        <v>22</v>
      </c>
    </row>
    <row r="1511" spans="1:20" x14ac:dyDescent="0.2">
      <c r="A1511" t="s">
        <v>71</v>
      </c>
      <c r="B1511">
        <v>130</v>
      </c>
      <c r="C1511" t="s">
        <v>25</v>
      </c>
      <c r="D1511" t="s">
        <v>22</v>
      </c>
      <c r="E1511" t="s">
        <v>22</v>
      </c>
      <c r="F1511">
        <v>0</v>
      </c>
      <c r="G1511">
        <v>127</v>
      </c>
      <c r="H1511">
        <v>102</v>
      </c>
      <c r="I1511">
        <v>21.59</v>
      </c>
      <c r="J1511">
        <v>206.9</v>
      </c>
      <c r="K1511">
        <v>107</v>
      </c>
      <c r="L1511">
        <v>17.59</v>
      </c>
      <c r="M1511">
        <v>231.7</v>
      </c>
      <c r="N1511">
        <v>99</v>
      </c>
      <c r="O1511">
        <v>10.43</v>
      </c>
      <c r="P1511">
        <v>6.1</v>
      </c>
      <c r="Q1511">
        <v>6</v>
      </c>
      <c r="R1511">
        <v>1.65</v>
      </c>
      <c r="S1511">
        <v>0</v>
      </c>
      <c r="T1511" t="s">
        <v>22</v>
      </c>
    </row>
    <row r="1512" spans="1:20" x14ac:dyDescent="0.2">
      <c r="A1512" t="s">
        <v>57</v>
      </c>
      <c r="B1512">
        <v>97</v>
      </c>
      <c r="C1512" t="s">
        <v>21</v>
      </c>
      <c r="D1512" t="s">
        <v>22</v>
      </c>
      <c r="E1512" t="s">
        <v>22</v>
      </c>
      <c r="F1512">
        <v>0</v>
      </c>
      <c r="G1512">
        <v>168.6</v>
      </c>
      <c r="H1512">
        <v>87</v>
      </c>
      <c r="I1512">
        <v>28.66</v>
      </c>
      <c r="J1512">
        <v>259.2</v>
      </c>
      <c r="K1512">
        <v>105</v>
      </c>
      <c r="L1512">
        <v>22.03</v>
      </c>
      <c r="M1512">
        <v>279.8</v>
      </c>
      <c r="N1512">
        <v>123</v>
      </c>
      <c r="O1512">
        <v>12.59</v>
      </c>
      <c r="P1512">
        <v>7.3</v>
      </c>
      <c r="Q1512">
        <v>4</v>
      </c>
      <c r="R1512">
        <v>1.97</v>
      </c>
      <c r="S1512">
        <v>1</v>
      </c>
      <c r="T1512" t="s">
        <v>22</v>
      </c>
    </row>
    <row r="1513" spans="1:20" x14ac:dyDescent="0.2">
      <c r="A1513" t="s">
        <v>36</v>
      </c>
      <c r="B1513">
        <v>54</v>
      </c>
      <c r="C1513" t="s">
        <v>21</v>
      </c>
      <c r="D1513" t="s">
        <v>22</v>
      </c>
      <c r="E1513" t="s">
        <v>22</v>
      </c>
      <c r="F1513">
        <v>0</v>
      </c>
      <c r="G1513">
        <v>286.60000000000002</v>
      </c>
      <c r="H1513">
        <v>73</v>
      </c>
      <c r="I1513">
        <v>48.72</v>
      </c>
      <c r="J1513">
        <v>223.2</v>
      </c>
      <c r="K1513">
        <v>108</v>
      </c>
      <c r="L1513">
        <v>18.97</v>
      </c>
      <c r="M1513">
        <v>203.7</v>
      </c>
      <c r="N1513">
        <v>107</v>
      </c>
      <c r="O1513">
        <v>9.17</v>
      </c>
      <c r="P1513">
        <v>11.5</v>
      </c>
      <c r="Q1513">
        <v>5</v>
      </c>
      <c r="R1513">
        <v>3.11</v>
      </c>
      <c r="S1513">
        <v>1</v>
      </c>
      <c r="T1513" t="s">
        <v>23</v>
      </c>
    </row>
    <row r="1514" spans="1:20" x14ac:dyDescent="0.2">
      <c r="A1514" t="s">
        <v>48</v>
      </c>
      <c r="B1514">
        <v>160</v>
      </c>
      <c r="C1514" t="s">
        <v>21</v>
      </c>
      <c r="D1514" t="s">
        <v>22</v>
      </c>
      <c r="E1514" t="s">
        <v>23</v>
      </c>
      <c r="F1514">
        <v>29</v>
      </c>
      <c r="G1514">
        <v>164.6</v>
      </c>
      <c r="H1514">
        <v>121</v>
      </c>
      <c r="I1514">
        <v>27.98</v>
      </c>
      <c r="J1514">
        <v>262.8</v>
      </c>
      <c r="K1514">
        <v>108</v>
      </c>
      <c r="L1514">
        <v>22.34</v>
      </c>
      <c r="M1514">
        <v>123.8</v>
      </c>
      <c r="N1514">
        <v>131</v>
      </c>
      <c r="O1514">
        <v>5.57</v>
      </c>
      <c r="P1514">
        <v>15.2</v>
      </c>
      <c r="Q1514">
        <v>4</v>
      </c>
      <c r="R1514">
        <v>4.0999999999999996</v>
      </c>
      <c r="S1514">
        <v>1</v>
      </c>
      <c r="T1514" t="s">
        <v>22</v>
      </c>
    </row>
    <row r="1515" spans="1:20" x14ac:dyDescent="0.2">
      <c r="A1515" t="s">
        <v>39</v>
      </c>
      <c r="B1515">
        <v>79</v>
      </c>
      <c r="C1515" t="s">
        <v>21</v>
      </c>
      <c r="D1515" t="s">
        <v>22</v>
      </c>
      <c r="E1515" t="s">
        <v>22</v>
      </c>
      <c r="F1515">
        <v>0</v>
      </c>
      <c r="G1515">
        <v>144</v>
      </c>
      <c r="H1515">
        <v>90</v>
      </c>
      <c r="I1515">
        <v>24.48</v>
      </c>
      <c r="J1515">
        <v>135.80000000000001</v>
      </c>
      <c r="K1515">
        <v>91</v>
      </c>
      <c r="L1515">
        <v>11.54</v>
      </c>
      <c r="M1515">
        <v>212.4</v>
      </c>
      <c r="N1515">
        <v>129</v>
      </c>
      <c r="O1515">
        <v>9.56</v>
      </c>
      <c r="P1515">
        <v>13</v>
      </c>
      <c r="Q1515">
        <v>4</v>
      </c>
      <c r="R1515">
        <v>3.51</v>
      </c>
      <c r="S1515">
        <v>1</v>
      </c>
      <c r="T1515" t="s">
        <v>22</v>
      </c>
    </row>
    <row r="1516" spans="1:20" x14ac:dyDescent="0.2">
      <c r="A1516" t="s">
        <v>31</v>
      </c>
      <c r="B1516">
        <v>92</v>
      </c>
      <c r="C1516" t="s">
        <v>21</v>
      </c>
      <c r="D1516" t="s">
        <v>22</v>
      </c>
      <c r="E1516" t="s">
        <v>23</v>
      </c>
      <c r="F1516">
        <v>47</v>
      </c>
      <c r="G1516">
        <v>141.6</v>
      </c>
      <c r="H1516">
        <v>95</v>
      </c>
      <c r="I1516">
        <v>24.07</v>
      </c>
      <c r="J1516">
        <v>207.9</v>
      </c>
      <c r="K1516">
        <v>130</v>
      </c>
      <c r="L1516">
        <v>17.670000000000002</v>
      </c>
      <c r="M1516">
        <v>203.6</v>
      </c>
      <c r="N1516">
        <v>95</v>
      </c>
      <c r="O1516">
        <v>9.16</v>
      </c>
      <c r="P1516">
        <v>10.199999999999999</v>
      </c>
      <c r="Q1516">
        <v>11</v>
      </c>
      <c r="R1516">
        <v>2.75</v>
      </c>
      <c r="S1516">
        <v>0</v>
      </c>
      <c r="T1516" t="s">
        <v>22</v>
      </c>
    </row>
    <row r="1517" spans="1:20" x14ac:dyDescent="0.2">
      <c r="A1517" t="s">
        <v>75</v>
      </c>
      <c r="B1517">
        <v>132</v>
      </c>
      <c r="C1517" t="s">
        <v>28</v>
      </c>
      <c r="D1517" t="s">
        <v>22</v>
      </c>
      <c r="E1517" t="s">
        <v>22</v>
      </c>
      <c r="F1517">
        <v>0</v>
      </c>
      <c r="G1517">
        <v>163.19999999999999</v>
      </c>
      <c r="H1517">
        <v>80</v>
      </c>
      <c r="I1517">
        <v>27.74</v>
      </c>
      <c r="J1517">
        <v>167.6</v>
      </c>
      <c r="K1517">
        <v>90</v>
      </c>
      <c r="L1517">
        <v>14.25</v>
      </c>
      <c r="M1517">
        <v>87.5</v>
      </c>
      <c r="N1517">
        <v>90</v>
      </c>
      <c r="O1517">
        <v>3.94</v>
      </c>
      <c r="P1517">
        <v>6.2</v>
      </c>
      <c r="Q1517">
        <v>10</v>
      </c>
      <c r="R1517">
        <v>1.67</v>
      </c>
      <c r="S1517">
        <v>1</v>
      </c>
      <c r="T1517" t="s">
        <v>22</v>
      </c>
    </row>
    <row r="1518" spans="1:20" x14ac:dyDescent="0.2">
      <c r="A1518" t="s">
        <v>57</v>
      </c>
      <c r="B1518">
        <v>93</v>
      </c>
      <c r="C1518" t="s">
        <v>21</v>
      </c>
      <c r="D1518" t="s">
        <v>22</v>
      </c>
      <c r="E1518" t="s">
        <v>22</v>
      </c>
      <c r="F1518">
        <v>0</v>
      </c>
      <c r="G1518">
        <v>176.1</v>
      </c>
      <c r="H1518">
        <v>103</v>
      </c>
      <c r="I1518">
        <v>29.94</v>
      </c>
      <c r="J1518">
        <v>199.7</v>
      </c>
      <c r="K1518">
        <v>130</v>
      </c>
      <c r="L1518">
        <v>16.97</v>
      </c>
      <c r="M1518">
        <v>263.89999999999998</v>
      </c>
      <c r="N1518">
        <v>96</v>
      </c>
      <c r="O1518">
        <v>11.88</v>
      </c>
      <c r="P1518">
        <v>8.5</v>
      </c>
      <c r="Q1518">
        <v>6</v>
      </c>
      <c r="R1518">
        <v>2.2999999999999998</v>
      </c>
      <c r="S1518">
        <v>2</v>
      </c>
      <c r="T1518" t="s">
        <v>22</v>
      </c>
    </row>
    <row r="1519" spans="1:20" x14ac:dyDescent="0.2">
      <c r="A1519" t="s">
        <v>47</v>
      </c>
      <c r="B1519">
        <v>101</v>
      </c>
      <c r="C1519" t="s">
        <v>28</v>
      </c>
      <c r="D1519" t="s">
        <v>22</v>
      </c>
      <c r="E1519" t="s">
        <v>22</v>
      </c>
      <c r="F1519">
        <v>0</v>
      </c>
      <c r="G1519">
        <v>174.9</v>
      </c>
      <c r="H1519">
        <v>105</v>
      </c>
      <c r="I1519">
        <v>29.73</v>
      </c>
      <c r="J1519">
        <v>262</v>
      </c>
      <c r="K1519">
        <v>75</v>
      </c>
      <c r="L1519">
        <v>22.27</v>
      </c>
      <c r="M1519">
        <v>210</v>
      </c>
      <c r="N1519">
        <v>93</v>
      </c>
      <c r="O1519">
        <v>9.4499999999999993</v>
      </c>
      <c r="P1519">
        <v>8.5</v>
      </c>
      <c r="Q1519">
        <v>5</v>
      </c>
      <c r="R1519">
        <v>2.2999999999999998</v>
      </c>
      <c r="S1519">
        <v>1</v>
      </c>
      <c r="T1519" t="s">
        <v>22</v>
      </c>
    </row>
    <row r="1520" spans="1:20" x14ac:dyDescent="0.2">
      <c r="A1520" t="s">
        <v>74</v>
      </c>
      <c r="B1520">
        <v>125</v>
      </c>
      <c r="C1520" t="s">
        <v>21</v>
      </c>
      <c r="D1520" t="s">
        <v>23</v>
      </c>
      <c r="E1520" t="s">
        <v>22</v>
      </c>
      <c r="F1520">
        <v>0</v>
      </c>
      <c r="G1520">
        <v>187.3</v>
      </c>
      <c r="H1520">
        <v>118</v>
      </c>
      <c r="I1520">
        <v>31.84</v>
      </c>
      <c r="J1520">
        <v>160.69999999999999</v>
      </c>
      <c r="K1520">
        <v>111</v>
      </c>
      <c r="L1520">
        <v>13.66</v>
      </c>
      <c r="M1520">
        <v>263.8</v>
      </c>
      <c r="N1520">
        <v>112</v>
      </c>
      <c r="O1520">
        <v>11.87</v>
      </c>
      <c r="P1520">
        <v>9.6</v>
      </c>
      <c r="Q1520">
        <v>2</v>
      </c>
      <c r="R1520">
        <v>2.59</v>
      </c>
      <c r="S1520">
        <v>0</v>
      </c>
      <c r="T1520" t="s">
        <v>23</v>
      </c>
    </row>
    <row r="1521" spans="1:20" x14ac:dyDescent="0.2">
      <c r="A1521" t="s">
        <v>41</v>
      </c>
      <c r="B1521">
        <v>63</v>
      </c>
      <c r="C1521" t="s">
        <v>21</v>
      </c>
      <c r="D1521" t="s">
        <v>22</v>
      </c>
      <c r="E1521" t="s">
        <v>22</v>
      </c>
      <c r="F1521">
        <v>0</v>
      </c>
      <c r="G1521">
        <v>211.8</v>
      </c>
      <c r="H1521">
        <v>84</v>
      </c>
      <c r="I1521">
        <v>36.01</v>
      </c>
      <c r="J1521">
        <v>230.9</v>
      </c>
      <c r="K1521">
        <v>137</v>
      </c>
      <c r="L1521">
        <v>19.63</v>
      </c>
      <c r="M1521">
        <v>217.1</v>
      </c>
      <c r="N1521">
        <v>99</v>
      </c>
      <c r="O1521">
        <v>9.77</v>
      </c>
      <c r="P1521">
        <v>10.7</v>
      </c>
      <c r="Q1521">
        <v>9</v>
      </c>
      <c r="R1521">
        <v>2.89</v>
      </c>
      <c r="S1521">
        <v>3</v>
      </c>
      <c r="T1521" t="s">
        <v>22</v>
      </c>
    </row>
    <row r="1522" spans="1:20" x14ac:dyDescent="0.2">
      <c r="A1522" t="s">
        <v>49</v>
      </c>
      <c r="B1522">
        <v>107</v>
      </c>
      <c r="C1522" t="s">
        <v>21</v>
      </c>
      <c r="D1522" t="s">
        <v>22</v>
      </c>
      <c r="E1522" t="s">
        <v>22</v>
      </c>
      <c r="F1522">
        <v>0</v>
      </c>
      <c r="G1522">
        <v>241.9</v>
      </c>
      <c r="H1522">
        <v>102</v>
      </c>
      <c r="I1522">
        <v>41.12</v>
      </c>
      <c r="J1522">
        <v>126.9</v>
      </c>
      <c r="K1522">
        <v>117</v>
      </c>
      <c r="L1522">
        <v>10.79</v>
      </c>
      <c r="M1522">
        <v>185.6</v>
      </c>
      <c r="N1522">
        <v>92</v>
      </c>
      <c r="O1522">
        <v>8.35</v>
      </c>
      <c r="P1522">
        <v>11.7</v>
      </c>
      <c r="Q1522">
        <v>6</v>
      </c>
      <c r="R1522">
        <v>3.16</v>
      </c>
      <c r="S1522">
        <v>0</v>
      </c>
      <c r="T1522" t="s">
        <v>22</v>
      </c>
    </row>
    <row r="1523" spans="1:20" x14ac:dyDescent="0.2">
      <c r="A1523" t="s">
        <v>75</v>
      </c>
      <c r="B1523">
        <v>110</v>
      </c>
      <c r="C1523" t="s">
        <v>25</v>
      </c>
      <c r="D1523" t="s">
        <v>22</v>
      </c>
      <c r="E1523" t="s">
        <v>22</v>
      </c>
      <c r="F1523">
        <v>0</v>
      </c>
      <c r="G1523">
        <v>196.1</v>
      </c>
      <c r="H1523">
        <v>103</v>
      </c>
      <c r="I1523">
        <v>33.340000000000003</v>
      </c>
      <c r="J1523">
        <v>199.7</v>
      </c>
      <c r="K1523">
        <v>123</v>
      </c>
      <c r="L1523">
        <v>16.97</v>
      </c>
      <c r="M1523">
        <v>135.9</v>
      </c>
      <c r="N1523">
        <v>71</v>
      </c>
      <c r="O1523">
        <v>6.12</v>
      </c>
      <c r="P1523">
        <v>12.9</v>
      </c>
      <c r="Q1523">
        <v>1</v>
      </c>
      <c r="R1523">
        <v>3.48</v>
      </c>
      <c r="S1523">
        <v>3</v>
      </c>
      <c r="T1523" t="s">
        <v>22</v>
      </c>
    </row>
    <row r="1524" spans="1:20" x14ac:dyDescent="0.2">
      <c r="A1524" t="s">
        <v>46</v>
      </c>
      <c r="B1524">
        <v>83</v>
      </c>
      <c r="C1524" t="s">
        <v>21</v>
      </c>
      <c r="D1524" t="s">
        <v>22</v>
      </c>
      <c r="E1524" t="s">
        <v>22</v>
      </c>
      <c r="F1524">
        <v>0</v>
      </c>
      <c r="G1524">
        <v>231.3</v>
      </c>
      <c r="H1524">
        <v>100</v>
      </c>
      <c r="I1524">
        <v>39.32</v>
      </c>
      <c r="J1524">
        <v>210.4</v>
      </c>
      <c r="K1524">
        <v>84</v>
      </c>
      <c r="L1524">
        <v>17.88</v>
      </c>
      <c r="M1524">
        <v>217.4</v>
      </c>
      <c r="N1524">
        <v>106</v>
      </c>
      <c r="O1524">
        <v>9.7799999999999994</v>
      </c>
      <c r="P1524">
        <v>12.4</v>
      </c>
      <c r="Q1524">
        <v>2</v>
      </c>
      <c r="R1524">
        <v>3.35</v>
      </c>
      <c r="S1524">
        <v>3</v>
      </c>
      <c r="T1524" t="s">
        <v>22</v>
      </c>
    </row>
    <row r="1525" spans="1:20" x14ac:dyDescent="0.2">
      <c r="A1525" t="s">
        <v>60</v>
      </c>
      <c r="B1525">
        <v>117</v>
      </c>
      <c r="C1525" t="s">
        <v>25</v>
      </c>
      <c r="D1525" t="s">
        <v>22</v>
      </c>
      <c r="E1525" t="s">
        <v>22</v>
      </c>
      <c r="F1525">
        <v>0</v>
      </c>
      <c r="G1525">
        <v>161.6</v>
      </c>
      <c r="H1525">
        <v>104</v>
      </c>
      <c r="I1525">
        <v>27.47</v>
      </c>
      <c r="J1525">
        <v>196.3</v>
      </c>
      <c r="K1525">
        <v>119</v>
      </c>
      <c r="L1525">
        <v>16.690000000000001</v>
      </c>
      <c r="M1525">
        <v>294.8</v>
      </c>
      <c r="N1525">
        <v>111</v>
      </c>
      <c r="O1525">
        <v>13.27</v>
      </c>
      <c r="P1525">
        <v>13.8</v>
      </c>
      <c r="Q1525">
        <v>2</v>
      </c>
      <c r="R1525">
        <v>3.73</v>
      </c>
      <c r="S1525">
        <v>1</v>
      </c>
      <c r="T1525" t="s">
        <v>22</v>
      </c>
    </row>
    <row r="1526" spans="1:20" x14ac:dyDescent="0.2">
      <c r="A1526" t="s">
        <v>65</v>
      </c>
      <c r="B1526">
        <v>124</v>
      </c>
      <c r="C1526" t="s">
        <v>21</v>
      </c>
      <c r="D1526" t="s">
        <v>22</v>
      </c>
      <c r="E1526" t="s">
        <v>22</v>
      </c>
      <c r="F1526">
        <v>0</v>
      </c>
      <c r="G1526">
        <v>194</v>
      </c>
      <c r="H1526">
        <v>103</v>
      </c>
      <c r="I1526">
        <v>32.979999999999997</v>
      </c>
      <c r="J1526">
        <v>241</v>
      </c>
      <c r="K1526">
        <v>116</v>
      </c>
      <c r="L1526">
        <v>20.49</v>
      </c>
      <c r="M1526">
        <v>227.5</v>
      </c>
      <c r="N1526">
        <v>153</v>
      </c>
      <c r="O1526">
        <v>10.24</v>
      </c>
      <c r="P1526">
        <v>11.9</v>
      </c>
      <c r="Q1526">
        <v>5</v>
      </c>
      <c r="R1526">
        <v>3.21</v>
      </c>
      <c r="S1526">
        <v>0</v>
      </c>
      <c r="T1526" t="s">
        <v>22</v>
      </c>
    </row>
    <row r="1527" spans="1:20" x14ac:dyDescent="0.2">
      <c r="A1527" t="s">
        <v>46</v>
      </c>
      <c r="B1527">
        <v>115</v>
      </c>
      <c r="C1527" t="s">
        <v>28</v>
      </c>
      <c r="D1527" t="s">
        <v>22</v>
      </c>
      <c r="E1527" t="s">
        <v>22</v>
      </c>
      <c r="F1527">
        <v>0</v>
      </c>
      <c r="G1527">
        <v>109.7</v>
      </c>
      <c r="H1527">
        <v>148</v>
      </c>
      <c r="I1527">
        <v>18.649999999999999</v>
      </c>
      <c r="J1527">
        <v>223.8</v>
      </c>
      <c r="K1527">
        <v>87</v>
      </c>
      <c r="L1527">
        <v>19.02</v>
      </c>
      <c r="M1527">
        <v>240.3</v>
      </c>
      <c r="N1527">
        <v>96</v>
      </c>
      <c r="O1527">
        <v>10.81</v>
      </c>
      <c r="P1527">
        <v>15.4</v>
      </c>
      <c r="Q1527">
        <v>8</v>
      </c>
      <c r="R1527">
        <v>4.16</v>
      </c>
      <c r="S1527">
        <v>3</v>
      </c>
      <c r="T1527" t="s">
        <v>22</v>
      </c>
    </row>
    <row r="1528" spans="1:20" x14ac:dyDescent="0.2">
      <c r="A1528" t="s">
        <v>41</v>
      </c>
      <c r="B1528">
        <v>156</v>
      </c>
      <c r="C1528" t="s">
        <v>25</v>
      </c>
      <c r="D1528" t="s">
        <v>23</v>
      </c>
      <c r="E1528" t="s">
        <v>22</v>
      </c>
      <c r="F1528">
        <v>0</v>
      </c>
      <c r="G1528">
        <v>277</v>
      </c>
      <c r="H1528">
        <v>119</v>
      </c>
      <c r="I1528">
        <v>47.09</v>
      </c>
      <c r="J1528">
        <v>238.3</v>
      </c>
      <c r="K1528">
        <v>106</v>
      </c>
      <c r="L1528">
        <v>20.260000000000002</v>
      </c>
      <c r="M1528">
        <v>94.4</v>
      </c>
      <c r="N1528">
        <v>96</v>
      </c>
      <c r="O1528">
        <v>4.25</v>
      </c>
      <c r="P1528">
        <v>8.3000000000000007</v>
      </c>
      <c r="Q1528">
        <v>3</v>
      </c>
      <c r="R1528">
        <v>2.2400000000000002</v>
      </c>
      <c r="S1528">
        <v>1</v>
      </c>
      <c r="T1528" t="s">
        <v>22</v>
      </c>
    </row>
    <row r="1529" spans="1:20" x14ac:dyDescent="0.2">
      <c r="A1529" t="s">
        <v>65</v>
      </c>
      <c r="B1529">
        <v>89</v>
      </c>
      <c r="C1529" t="s">
        <v>25</v>
      </c>
      <c r="D1529" t="s">
        <v>22</v>
      </c>
      <c r="E1529" t="s">
        <v>22</v>
      </c>
      <c r="F1529">
        <v>0</v>
      </c>
      <c r="G1529">
        <v>192.1</v>
      </c>
      <c r="H1529">
        <v>83</v>
      </c>
      <c r="I1529">
        <v>32.659999999999997</v>
      </c>
      <c r="J1529">
        <v>163.6</v>
      </c>
      <c r="K1529">
        <v>88</v>
      </c>
      <c r="L1529">
        <v>13.91</v>
      </c>
      <c r="M1529">
        <v>169.7</v>
      </c>
      <c r="N1529">
        <v>138</v>
      </c>
      <c r="O1529">
        <v>7.64</v>
      </c>
      <c r="P1529">
        <v>6.1</v>
      </c>
      <c r="Q1529">
        <v>3</v>
      </c>
      <c r="R1529">
        <v>1.65</v>
      </c>
      <c r="S1529">
        <v>0</v>
      </c>
      <c r="T1529" t="s">
        <v>22</v>
      </c>
    </row>
    <row r="1530" spans="1:20" x14ac:dyDescent="0.2">
      <c r="A1530" t="s">
        <v>65</v>
      </c>
      <c r="B1530">
        <v>72</v>
      </c>
      <c r="C1530" t="s">
        <v>21</v>
      </c>
      <c r="D1530" t="s">
        <v>22</v>
      </c>
      <c r="E1530" t="s">
        <v>22</v>
      </c>
      <c r="F1530">
        <v>0</v>
      </c>
      <c r="G1530">
        <v>198.4</v>
      </c>
      <c r="H1530">
        <v>147</v>
      </c>
      <c r="I1530">
        <v>33.729999999999997</v>
      </c>
      <c r="J1530">
        <v>216.9</v>
      </c>
      <c r="K1530">
        <v>121</v>
      </c>
      <c r="L1530">
        <v>18.440000000000001</v>
      </c>
      <c r="M1530">
        <v>112.8</v>
      </c>
      <c r="N1530">
        <v>125</v>
      </c>
      <c r="O1530">
        <v>5.08</v>
      </c>
      <c r="P1530">
        <v>13.1</v>
      </c>
      <c r="Q1530">
        <v>4</v>
      </c>
      <c r="R1530">
        <v>3.54</v>
      </c>
      <c r="S1530">
        <v>0</v>
      </c>
      <c r="T1530" t="s">
        <v>22</v>
      </c>
    </row>
    <row r="1531" spans="1:20" x14ac:dyDescent="0.2">
      <c r="A1531" t="s">
        <v>32</v>
      </c>
      <c r="B1531">
        <v>101</v>
      </c>
      <c r="C1531" t="s">
        <v>21</v>
      </c>
      <c r="D1531" t="s">
        <v>22</v>
      </c>
      <c r="E1531" t="s">
        <v>23</v>
      </c>
      <c r="F1531">
        <v>42</v>
      </c>
      <c r="G1531">
        <v>209.2</v>
      </c>
      <c r="H1531">
        <v>82</v>
      </c>
      <c r="I1531">
        <v>35.56</v>
      </c>
      <c r="J1531">
        <v>159.69999999999999</v>
      </c>
      <c r="K1531">
        <v>74</v>
      </c>
      <c r="L1531">
        <v>13.57</v>
      </c>
      <c r="M1531">
        <v>181.6</v>
      </c>
      <c r="N1531">
        <v>100</v>
      </c>
      <c r="O1531">
        <v>8.17</v>
      </c>
      <c r="P1531">
        <v>9.5</v>
      </c>
      <c r="Q1531">
        <v>3</v>
      </c>
      <c r="R1531">
        <v>2.57</v>
      </c>
      <c r="S1531">
        <v>0</v>
      </c>
      <c r="T1531" t="s">
        <v>22</v>
      </c>
    </row>
    <row r="1532" spans="1:20" x14ac:dyDescent="0.2">
      <c r="A1532" t="s">
        <v>52</v>
      </c>
      <c r="B1532">
        <v>53</v>
      </c>
      <c r="C1532" t="s">
        <v>21</v>
      </c>
      <c r="D1532" t="s">
        <v>22</v>
      </c>
      <c r="E1532" t="s">
        <v>22</v>
      </c>
      <c r="F1532">
        <v>0</v>
      </c>
      <c r="G1532">
        <v>184.8</v>
      </c>
      <c r="H1532">
        <v>98</v>
      </c>
      <c r="I1532">
        <v>31.42</v>
      </c>
      <c r="J1532">
        <v>216.4</v>
      </c>
      <c r="K1532">
        <v>125</v>
      </c>
      <c r="L1532">
        <v>18.39</v>
      </c>
      <c r="M1532">
        <v>141.1</v>
      </c>
      <c r="N1532">
        <v>116</v>
      </c>
      <c r="O1532">
        <v>6.35</v>
      </c>
      <c r="P1532">
        <v>18.399999999999999</v>
      </c>
      <c r="Q1532">
        <v>3</v>
      </c>
      <c r="R1532">
        <v>4.97</v>
      </c>
      <c r="S1532">
        <v>2</v>
      </c>
      <c r="T1532" t="s">
        <v>22</v>
      </c>
    </row>
    <row r="1533" spans="1:20" x14ac:dyDescent="0.2">
      <c r="A1533" t="s">
        <v>57</v>
      </c>
      <c r="B1533">
        <v>116</v>
      </c>
      <c r="C1533" t="s">
        <v>25</v>
      </c>
      <c r="D1533" t="s">
        <v>22</v>
      </c>
      <c r="E1533" t="s">
        <v>22</v>
      </c>
      <c r="F1533">
        <v>0</v>
      </c>
      <c r="G1533">
        <v>167.8</v>
      </c>
      <c r="H1533">
        <v>119</v>
      </c>
      <c r="I1533">
        <v>28.53</v>
      </c>
      <c r="J1533">
        <v>142</v>
      </c>
      <c r="K1533">
        <v>123</v>
      </c>
      <c r="L1533">
        <v>12.07</v>
      </c>
      <c r="M1533">
        <v>190.7</v>
      </c>
      <c r="N1533">
        <v>128</v>
      </c>
      <c r="O1533">
        <v>8.58</v>
      </c>
      <c r="P1533">
        <v>7.3</v>
      </c>
      <c r="Q1533">
        <v>4</v>
      </c>
      <c r="R1533">
        <v>1.97</v>
      </c>
      <c r="S1533">
        <v>2</v>
      </c>
      <c r="T1533" t="s">
        <v>22</v>
      </c>
    </row>
    <row r="1534" spans="1:20" x14ac:dyDescent="0.2">
      <c r="A1534" t="s">
        <v>54</v>
      </c>
      <c r="B1534">
        <v>78</v>
      </c>
      <c r="C1534" t="s">
        <v>25</v>
      </c>
      <c r="D1534" t="s">
        <v>22</v>
      </c>
      <c r="E1534" t="s">
        <v>22</v>
      </c>
      <c r="F1534">
        <v>0</v>
      </c>
      <c r="G1534">
        <v>139.19999999999999</v>
      </c>
      <c r="H1534">
        <v>140</v>
      </c>
      <c r="I1534">
        <v>23.66</v>
      </c>
      <c r="J1534">
        <v>191.4</v>
      </c>
      <c r="K1534">
        <v>113</v>
      </c>
      <c r="L1534">
        <v>16.27</v>
      </c>
      <c r="M1534">
        <v>286.5</v>
      </c>
      <c r="N1534">
        <v>125</v>
      </c>
      <c r="O1534">
        <v>12.89</v>
      </c>
      <c r="P1534">
        <v>11.8</v>
      </c>
      <c r="Q1534">
        <v>3</v>
      </c>
      <c r="R1534">
        <v>3.19</v>
      </c>
      <c r="S1534">
        <v>3</v>
      </c>
      <c r="T1534" t="s">
        <v>22</v>
      </c>
    </row>
    <row r="1535" spans="1:20" x14ac:dyDescent="0.2">
      <c r="A1535" t="s">
        <v>69</v>
      </c>
      <c r="B1535">
        <v>56</v>
      </c>
      <c r="C1535" t="s">
        <v>28</v>
      </c>
      <c r="D1535" t="s">
        <v>22</v>
      </c>
      <c r="E1535" t="s">
        <v>22</v>
      </c>
      <c r="F1535">
        <v>0</v>
      </c>
      <c r="G1535">
        <v>121.6</v>
      </c>
      <c r="H1535">
        <v>84</v>
      </c>
      <c r="I1535">
        <v>20.67</v>
      </c>
      <c r="J1535">
        <v>165.3</v>
      </c>
      <c r="K1535">
        <v>115</v>
      </c>
      <c r="L1535">
        <v>14.05</v>
      </c>
      <c r="M1535">
        <v>243.9</v>
      </c>
      <c r="N1535">
        <v>95</v>
      </c>
      <c r="O1535">
        <v>10.98</v>
      </c>
      <c r="P1535">
        <v>8.9</v>
      </c>
      <c r="Q1535">
        <v>2</v>
      </c>
      <c r="R1535">
        <v>2.4</v>
      </c>
      <c r="S1535">
        <v>1</v>
      </c>
      <c r="T1535" t="s">
        <v>22</v>
      </c>
    </row>
    <row r="1536" spans="1:20" x14ac:dyDescent="0.2">
      <c r="A1536" t="s">
        <v>20</v>
      </c>
      <c r="B1536">
        <v>123</v>
      </c>
      <c r="C1536" t="s">
        <v>25</v>
      </c>
      <c r="D1536" t="s">
        <v>22</v>
      </c>
      <c r="E1536" t="s">
        <v>23</v>
      </c>
      <c r="F1536">
        <v>39</v>
      </c>
      <c r="G1536">
        <v>270.39999999999998</v>
      </c>
      <c r="H1536">
        <v>99</v>
      </c>
      <c r="I1536">
        <v>45.97</v>
      </c>
      <c r="J1536">
        <v>245.1</v>
      </c>
      <c r="K1536">
        <v>110</v>
      </c>
      <c r="L1536">
        <v>20.83</v>
      </c>
      <c r="M1536">
        <v>108.9</v>
      </c>
      <c r="N1536">
        <v>113</v>
      </c>
      <c r="O1536">
        <v>4.9000000000000004</v>
      </c>
      <c r="P1536">
        <v>15.4</v>
      </c>
      <c r="Q1536">
        <v>7</v>
      </c>
      <c r="R1536">
        <v>4.16</v>
      </c>
      <c r="S1536">
        <v>1</v>
      </c>
      <c r="T1536" t="s">
        <v>22</v>
      </c>
    </row>
    <row r="1537" spans="1:20" x14ac:dyDescent="0.2">
      <c r="A1537" t="s">
        <v>20</v>
      </c>
      <c r="B1537">
        <v>127</v>
      </c>
      <c r="C1537" t="s">
        <v>25</v>
      </c>
      <c r="D1537" t="s">
        <v>22</v>
      </c>
      <c r="E1537" t="s">
        <v>22</v>
      </c>
      <c r="F1537">
        <v>0</v>
      </c>
      <c r="G1537">
        <v>139.6</v>
      </c>
      <c r="H1537">
        <v>94</v>
      </c>
      <c r="I1537">
        <v>23.73</v>
      </c>
      <c r="J1537">
        <v>240.9</v>
      </c>
      <c r="K1537">
        <v>112</v>
      </c>
      <c r="L1537">
        <v>20.48</v>
      </c>
      <c r="M1537">
        <v>127.1</v>
      </c>
      <c r="N1537">
        <v>88</v>
      </c>
      <c r="O1537">
        <v>5.72</v>
      </c>
      <c r="P1537">
        <v>8.8000000000000007</v>
      </c>
      <c r="Q1537">
        <v>4</v>
      </c>
      <c r="R1537">
        <v>2.38</v>
      </c>
      <c r="S1537">
        <v>2</v>
      </c>
      <c r="T1537" t="s">
        <v>22</v>
      </c>
    </row>
    <row r="1538" spans="1:20" x14ac:dyDescent="0.2">
      <c r="A1538" t="s">
        <v>50</v>
      </c>
      <c r="B1538">
        <v>116</v>
      </c>
      <c r="C1538" t="s">
        <v>21</v>
      </c>
      <c r="D1538" t="s">
        <v>22</v>
      </c>
      <c r="E1538" t="s">
        <v>23</v>
      </c>
      <c r="F1538">
        <v>23</v>
      </c>
      <c r="G1538">
        <v>253</v>
      </c>
      <c r="H1538">
        <v>78</v>
      </c>
      <c r="I1538">
        <v>43.01</v>
      </c>
      <c r="J1538">
        <v>138.9</v>
      </c>
      <c r="K1538">
        <v>121</v>
      </c>
      <c r="L1538">
        <v>11.81</v>
      </c>
      <c r="M1538">
        <v>277.8</v>
      </c>
      <c r="N1538">
        <v>104</v>
      </c>
      <c r="O1538">
        <v>12.5</v>
      </c>
      <c r="P1538">
        <v>11.8</v>
      </c>
      <c r="Q1538">
        <v>3</v>
      </c>
      <c r="R1538">
        <v>3.19</v>
      </c>
      <c r="S1538">
        <v>2</v>
      </c>
      <c r="T1538" t="s">
        <v>22</v>
      </c>
    </row>
    <row r="1539" spans="1:20" x14ac:dyDescent="0.2">
      <c r="A1539" t="s">
        <v>70</v>
      </c>
      <c r="B1539">
        <v>138</v>
      </c>
      <c r="C1539" t="s">
        <v>28</v>
      </c>
      <c r="D1539" t="s">
        <v>22</v>
      </c>
      <c r="E1539" t="s">
        <v>23</v>
      </c>
      <c r="F1539">
        <v>26</v>
      </c>
      <c r="G1539">
        <v>183.9</v>
      </c>
      <c r="H1539">
        <v>83</v>
      </c>
      <c r="I1539">
        <v>31.26</v>
      </c>
      <c r="J1539">
        <v>240.7</v>
      </c>
      <c r="K1539">
        <v>93</v>
      </c>
      <c r="L1539">
        <v>20.46</v>
      </c>
      <c r="M1539">
        <v>185.7</v>
      </c>
      <c r="N1539">
        <v>125</v>
      </c>
      <c r="O1539">
        <v>8.36</v>
      </c>
      <c r="P1539">
        <v>15</v>
      </c>
      <c r="Q1539">
        <v>3</v>
      </c>
      <c r="R1539">
        <v>4.05</v>
      </c>
      <c r="S1539">
        <v>1</v>
      </c>
      <c r="T1539" t="s">
        <v>22</v>
      </c>
    </row>
    <row r="1540" spans="1:20" x14ac:dyDescent="0.2">
      <c r="A1540" t="s">
        <v>39</v>
      </c>
      <c r="B1540">
        <v>120</v>
      </c>
      <c r="C1540" t="s">
        <v>21</v>
      </c>
      <c r="D1540" t="s">
        <v>22</v>
      </c>
      <c r="E1540" t="s">
        <v>22</v>
      </c>
      <c r="F1540">
        <v>0</v>
      </c>
      <c r="G1540">
        <v>203.3</v>
      </c>
      <c r="H1540">
        <v>108</v>
      </c>
      <c r="I1540">
        <v>34.56</v>
      </c>
      <c r="J1540">
        <v>259.89999999999998</v>
      </c>
      <c r="K1540">
        <v>66</v>
      </c>
      <c r="L1540">
        <v>22.09</v>
      </c>
      <c r="M1540">
        <v>115.9</v>
      </c>
      <c r="N1540">
        <v>103</v>
      </c>
      <c r="O1540">
        <v>5.22</v>
      </c>
      <c r="P1540">
        <v>7.8</v>
      </c>
      <c r="Q1540">
        <v>2</v>
      </c>
      <c r="R1540">
        <v>2.11</v>
      </c>
      <c r="S1540">
        <v>3</v>
      </c>
      <c r="T1540" t="s">
        <v>22</v>
      </c>
    </row>
    <row r="1541" spans="1:20" x14ac:dyDescent="0.2">
      <c r="A1541" t="s">
        <v>51</v>
      </c>
      <c r="B1541">
        <v>102</v>
      </c>
      <c r="C1541" t="s">
        <v>25</v>
      </c>
      <c r="D1541" t="s">
        <v>22</v>
      </c>
      <c r="E1541" t="s">
        <v>22</v>
      </c>
      <c r="F1541">
        <v>0</v>
      </c>
      <c r="G1541">
        <v>200.6</v>
      </c>
      <c r="H1541">
        <v>106</v>
      </c>
      <c r="I1541">
        <v>34.1</v>
      </c>
      <c r="J1541">
        <v>152.5</v>
      </c>
      <c r="K1541">
        <v>127</v>
      </c>
      <c r="L1541">
        <v>12.96</v>
      </c>
      <c r="M1541">
        <v>199.4</v>
      </c>
      <c r="N1541">
        <v>128</v>
      </c>
      <c r="O1541">
        <v>8.9700000000000006</v>
      </c>
      <c r="P1541">
        <v>7.7</v>
      </c>
      <c r="Q1541">
        <v>2</v>
      </c>
      <c r="R1541">
        <v>2.08</v>
      </c>
      <c r="S1541">
        <v>3</v>
      </c>
      <c r="T1541" t="s">
        <v>22</v>
      </c>
    </row>
    <row r="1542" spans="1:20" x14ac:dyDescent="0.2">
      <c r="A1542" t="s">
        <v>52</v>
      </c>
      <c r="B1542">
        <v>95</v>
      </c>
      <c r="C1542" t="s">
        <v>21</v>
      </c>
      <c r="D1542" t="s">
        <v>22</v>
      </c>
      <c r="E1542" t="s">
        <v>22</v>
      </c>
      <c r="F1542">
        <v>0</v>
      </c>
      <c r="G1542">
        <v>167.6</v>
      </c>
      <c r="H1542">
        <v>96</v>
      </c>
      <c r="I1542">
        <v>28.49</v>
      </c>
      <c r="J1542">
        <v>176</v>
      </c>
      <c r="K1542">
        <v>89</v>
      </c>
      <c r="L1542">
        <v>14.96</v>
      </c>
      <c r="M1542">
        <v>250.9</v>
      </c>
      <c r="N1542">
        <v>113</v>
      </c>
      <c r="O1542">
        <v>11.29</v>
      </c>
      <c r="P1542">
        <v>13.4</v>
      </c>
      <c r="Q1542">
        <v>6</v>
      </c>
      <c r="R1542">
        <v>3.62</v>
      </c>
      <c r="S1542">
        <v>2</v>
      </c>
      <c r="T1542" t="s">
        <v>22</v>
      </c>
    </row>
    <row r="1543" spans="1:20" x14ac:dyDescent="0.2">
      <c r="A1543" t="s">
        <v>38</v>
      </c>
      <c r="B1543">
        <v>102</v>
      </c>
      <c r="C1543" t="s">
        <v>25</v>
      </c>
      <c r="D1543" t="s">
        <v>22</v>
      </c>
      <c r="E1543" t="s">
        <v>22</v>
      </c>
      <c r="F1543">
        <v>0</v>
      </c>
      <c r="G1543">
        <v>156.5</v>
      </c>
      <c r="H1543">
        <v>67</v>
      </c>
      <c r="I1543">
        <v>26.61</v>
      </c>
      <c r="J1543">
        <v>204.3</v>
      </c>
      <c r="K1543">
        <v>103</v>
      </c>
      <c r="L1543">
        <v>17.37</v>
      </c>
      <c r="M1543">
        <v>141.9</v>
      </c>
      <c r="N1543">
        <v>72</v>
      </c>
      <c r="O1543">
        <v>6.39</v>
      </c>
      <c r="P1543">
        <v>9.9</v>
      </c>
      <c r="Q1543">
        <v>2</v>
      </c>
      <c r="R1543">
        <v>2.67</v>
      </c>
      <c r="S1543">
        <v>2</v>
      </c>
      <c r="T1543" t="s">
        <v>22</v>
      </c>
    </row>
    <row r="1544" spans="1:20" x14ac:dyDescent="0.2">
      <c r="A1544" t="s">
        <v>50</v>
      </c>
      <c r="B1544">
        <v>89</v>
      </c>
      <c r="C1544" t="s">
        <v>21</v>
      </c>
      <c r="D1544" t="s">
        <v>22</v>
      </c>
      <c r="E1544" t="s">
        <v>23</v>
      </c>
      <c r="F1544">
        <v>25</v>
      </c>
      <c r="G1544">
        <v>215.1</v>
      </c>
      <c r="H1544">
        <v>140</v>
      </c>
      <c r="I1544">
        <v>36.57</v>
      </c>
      <c r="J1544">
        <v>197.4</v>
      </c>
      <c r="K1544">
        <v>69</v>
      </c>
      <c r="L1544">
        <v>16.78</v>
      </c>
      <c r="M1544">
        <v>162.1</v>
      </c>
      <c r="N1544">
        <v>117</v>
      </c>
      <c r="O1544">
        <v>7.29</v>
      </c>
      <c r="P1544">
        <v>10.6</v>
      </c>
      <c r="Q1544">
        <v>10</v>
      </c>
      <c r="R1544">
        <v>2.86</v>
      </c>
      <c r="S1544">
        <v>1</v>
      </c>
      <c r="T1544" t="s">
        <v>22</v>
      </c>
    </row>
    <row r="1545" spans="1:20" x14ac:dyDescent="0.2">
      <c r="A1545" t="s">
        <v>74</v>
      </c>
      <c r="B1545">
        <v>50</v>
      </c>
      <c r="C1545" t="s">
        <v>25</v>
      </c>
      <c r="D1545" t="s">
        <v>22</v>
      </c>
      <c r="E1545" t="s">
        <v>22</v>
      </c>
      <c r="F1545">
        <v>0</v>
      </c>
      <c r="G1545">
        <v>301.7</v>
      </c>
      <c r="H1545">
        <v>82</v>
      </c>
      <c r="I1545">
        <v>51.29</v>
      </c>
      <c r="J1545">
        <v>167.1</v>
      </c>
      <c r="K1545">
        <v>118</v>
      </c>
      <c r="L1545">
        <v>14.2</v>
      </c>
      <c r="M1545">
        <v>72.2</v>
      </c>
      <c r="N1545">
        <v>89</v>
      </c>
      <c r="O1545">
        <v>3.25</v>
      </c>
      <c r="P1545">
        <v>10.5</v>
      </c>
      <c r="Q1545">
        <v>6</v>
      </c>
      <c r="R1545">
        <v>2.84</v>
      </c>
      <c r="S1545">
        <v>1</v>
      </c>
      <c r="T1545" t="s">
        <v>22</v>
      </c>
    </row>
    <row r="1546" spans="1:20" x14ac:dyDescent="0.2">
      <c r="A1546" t="s">
        <v>20</v>
      </c>
      <c r="B1546">
        <v>93</v>
      </c>
      <c r="C1546" t="s">
        <v>21</v>
      </c>
      <c r="D1546" t="s">
        <v>22</v>
      </c>
      <c r="E1546" t="s">
        <v>23</v>
      </c>
      <c r="F1546">
        <v>42</v>
      </c>
      <c r="G1546">
        <v>152.30000000000001</v>
      </c>
      <c r="H1546">
        <v>90</v>
      </c>
      <c r="I1546">
        <v>25.89</v>
      </c>
      <c r="J1546">
        <v>267.5</v>
      </c>
      <c r="K1546">
        <v>102</v>
      </c>
      <c r="L1546">
        <v>22.74</v>
      </c>
      <c r="M1546">
        <v>266.89999999999998</v>
      </c>
      <c r="N1546">
        <v>130</v>
      </c>
      <c r="O1546">
        <v>12.01</v>
      </c>
      <c r="P1546">
        <v>11.3</v>
      </c>
      <c r="Q1546">
        <v>5</v>
      </c>
      <c r="R1546">
        <v>3.05</v>
      </c>
      <c r="S1546">
        <v>7</v>
      </c>
      <c r="T1546" t="s">
        <v>22</v>
      </c>
    </row>
    <row r="1547" spans="1:20" x14ac:dyDescent="0.2">
      <c r="A1547" t="s">
        <v>44</v>
      </c>
      <c r="B1547">
        <v>68</v>
      </c>
      <c r="C1547" t="s">
        <v>28</v>
      </c>
      <c r="D1547" t="s">
        <v>22</v>
      </c>
      <c r="E1547" t="s">
        <v>22</v>
      </c>
      <c r="F1547">
        <v>0</v>
      </c>
      <c r="G1547">
        <v>195.4</v>
      </c>
      <c r="H1547">
        <v>116</v>
      </c>
      <c r="I1547">
        <v>33.22</v>
      </c>
      <c r="J1547">
        <v>212.1</v>
      </c>
      <c r="K1547">
        <v>101</v>
      </c>
      <c r="L1547">
        <v>18.03</v>
      </c>
      <c r="M1547">
        <v>138.4</v>
      </c>
      <c r="N1547">
        <v>134</v>
      </c>
      <c r="O1547">
        <v>6.23</v>
      </c>
      <c r="P1547">
        <v>15.1</v>
      </c>
      <c r="Q1547">
        <v>11</v>
      </c>
      <c r="R1547">
        <v>4.08</v>
      </c>
      <c r="S1547">
        <v>1</v>
      </c>
      <c r="T1547" t="s">
        <v>22</v>
      </c>
    </row>
    <row r="1548" spans="1:20" x14ac:dyDescent="0.2">
      <c r="A1548" t="s">
        <v>72</v>
      </c>
      <c r="B1548">
        <v>70</v>
      </c>
      <c r="C1548" t="s">
        <v>25</v>
      </c>
      <c r="D1548" t="s">
        <v>22</v>
      </c>
      <c r="E1548" t="s">
        <v>22</v>
      </c>
      <c r="F1548">
        <v>0</v>
      </c>
      <c r="G1548">
        <v>208.7</v>
      </c>
      <c r="H1548">
        <v>97</v>
      </c>
      <c r="I1548">
        <v>35.479999999999997</v>
      </c>
      <c r="J1548">
        <v>275.5</v>
      </c>
      <c r="K1548">
        <v>83</v>
      </c>
      <c r="L1548">
        <v>23.42</v>
      </c>
      <c r="M1548">
        <v>182.5</v>
      </c>
      <c r="N1548">
        <v>122</v>
      </c>
      <c r="O1548">
        <v>8.2100000000000009</v>
      </c>
      <c r="P1548">
        <v>8</v>
      </c>
      <c r="Q1548">
        <v>3</v>
      </c>
      <c r="R1548">
        <v>2.16</v>
      </c>
      <c r="S1548">
        <v>2</v>
      </c>
      <c r="T1548" t="s">
        <v>22</v>
      </c>
    </row>
    <row r="1549" spans="1:20" x14ac:dyDescent="0.2">
      <c r="A1549" t="s">
        <v>63</v>
      </c>
      <c r="B1549">
        <v>141</v>
      </c>
      <c r="C1549" t="s">
        <v>21</v>
      </c>
      <c r="D1549" t="s">
        <v>22</v>
      </c>
      <c r="E1549" t="s">
        <v>23</v>
      </c>
      <c r="F1549">
        <v>37</v>
      </c>
      <c r="G1549">
        <v>185.4</v>
      </c>
      <c r="H1549">
        <v>87</v>
      </c>
      <c r="I1549">
        <v>31.52</v>
      </c>
      <c r="J1549">
        <v>178.5</v>
      </c>
      <c r="K1549">
        <v>128</v>
      </c>
      <c r="L1549">
        <v>15.17</v>
      </c>
      <c r="M1549">
        <v>218.3</v>
      </c>
      <c r="N1549">
        <v>107</v>
      </c>
      <c r="O1549">
        <v>9.82</v>
      </c>
      <c r="P1549">
        <v>8</v>
      </c>
      <c r="Q1549">
        <v>3</v>
      </c>
      <c r="R1549">
        <v>2.16</v>
      </c>
      <c r="S1549">
        <v>4</v>
      </c>
      <c r="T1549" t="s">
        <v>22</v>
      </c>
    </row>
    <row r="1550" spans="1:20" x14ac:dyDescent="0.2">
      <c r="A1550" t="s">
        <v>27</v>
      </c>
      <c r="B1550">
        <v>112</v>
      </c>
      <c r="C1550" t="s">
        <v>21</v>
      </c>
      <c r="D1550" t="s">
        <v>22</v>
      </c>
      <c r="E1550" t="s">
        <v>23</v>
      </c>
      <c r="F1550">
        <v>17</v>
      </c>
      <c r="G1550">
        <v>183.2</v>
      </c>
      <c r="H1550">
        <v>95</v>
      </c>
      <c r="I1550">
        <v>31.14</v>
      </c>
      <c r="J1550">
        <v>252.8</v>
      </c>
      <c r="K1550">
        <v>125</v>
      </c>
      <c r="L1550">
        <v>21.49</v>
      </c>
      <c r="M1550">
        <v>156.69999999999999</v>
      </c>
      <c r="N1550">
        <v>95</v>
      </c>
      <c r="O1550">
        <v>7.05</v>
      </c>
      <c r="P1550">
        <v>9.6999999999999993</v>
      </c>
      <c r="Q1550">
        <v>3</v>
      </c>
      <c r="R1550">
        <v>2.62</v>
      </c>
      <c r="S1550">
        <v>0</v>
      </c>
      <c r="T1550" t="s">
        <v>22</v>
      </c>
    </row>
    <row r="1551" spans="1:20" x14ac:dyDescent="0.2">
      <c r="A1551" t="s">
        <v>46</v>
      </c>
      <c r="B1551">
        <v>117</v>
      </c>
      <c r="C1551" t="s">
        <v>28</v>
      </c>
      <c r="D1551" t="s">
        <v>23</v>
      </c>
      <c r="E1551" t="s">
        <v>22</v>
      </c>
      <c r="F1551">
        <v>0</v>
      </c>
      <c r="G1551">
        <v>54.2</v>
      </c>
      <c r="H1551">
        <v>100</v>
      </c>
      <c r="I1551">
        <v>9.2100000000000009</v>
      </c>
      <c r="J1551">
        <v>303.2</v>
      </c>
      <c r="K1551">
        <v>84</v>
      </c>
      <c r="L1551">
        <v>25.77</v>
      </c>
      <c r="M1551">
        <v>171.8</v>
      </c>
      <c r="N1551">
        <v>84</v>
      </c>
      <c r="O1551">
        <v>7.73</v>
      </c>
      <c r="P1551">
        <v>8.6</v>
      </c>
      <c r="Q1551">
        <v>2</v>
      </c>
      <c r="R1551">
        <v>2.3199999999999998</v>
      </c>
      <c r="S1551">
        <v>1</v>
      </c>
      <c r="T1551" t="s">
        <v>23</v>
      </c>
    </row>
    <row r="1552" spans="1:20" x14ac:dyDescent="0.2">
      <c r="A1552" t="s">
        <v>34</v>
      </c>
      <c r="B1552">
        <v>1</v>
      </c>
      <c r="C1552" t="s">
        <v>25</v>
      </c>
      <c r="D1552" t="s">
        <v>22</v>
      </c>
      <c r="E1552" t="s">
        <v>23</v>
      </c>
      <c r="F1552">
        <v>26</v>
      </c>
      <c r="G1552">
        <v>208</v>
      </c>
      <c r="H1552">
        <v>115</v>
      </c>
      <c r="I1552">
        <v>35.36</v>
      </c>
      <c r="J1552">
        <v>185</v>
      </c>
      <c r="K1552">
        <v>113</v>
      </c>
      <c r="L1552">
        <v>15.73</v>
      </c>
      <c r="M1552">
        <v>177.7</v>
      </c>
      <c r="N1552">
        <v>144</v>
      </c>
      <c r="O1552">
        <v>8</v>
      </c>
      <c r="P1552">
        <v>8.1</v>
      </c>
      <c r="Q1552">
        <v>9</v>
      </c>
      <c r="R1552">
        <v>2.19</v>
      </c>
      <c r="S1552">
        <v>1</v>
      </c>
      <c r="T1552" t="s">
        <v>22</v>
      </c>
    </row>
    <row r="1553" spans="1:20" x14ac:dyDescent="0.2">
      <c r="A1553" t="s">
        <v>68</v>
      </c>
      <c r="B1553">
        <v>70</v>
      </c>
      <c r="C1553" t="s">
        <v>21</v>
      </c>
      <c r="D1553" t="s">
        <v>22</v>
      </c>
      <c r="E1553" t="s">
        <v>22</v>
      </c>
      <c r="F1553">
        <v>0</v>
      </c>
      <c r="G1553">
        <v>230.3</v>
      </c>
      <c r="H1553">
        <v>110</v>
      </c>
      <c r="I1553">
        <v>39.15</v>
      </c>
      <c r="J1553">
        <v>77.900000000000006</v>
      </c>
      <c r="K1553">
        <v>87</v>
      </c>
      <c r="L1553">
        <v>6.62</v>
      </c>
      <c r="M1553">
        <v>247.1</v>
      </c>
      <c r="N1553">
        <v>105</v>
      </c>
      <c r="O1553">
        <v>11.12</v>
      </c>
      <c r="P1553">
        <v>13.2</v>
      </c>
      <c r="Q1553">
        <v>4</v>
      </c>
      <c r="R1553">
        <v>3.56</v>
      </c>
      <c r="S1553">
        <v>1</v>
      </c>
      <c r="T1553" t="s">
        <v>22</v>
      </c>
    </row>
    <row r="1554" spans="1:20" x14ac:dyDescent="0.2">
      <c r="A1554" t="s">
        <v>52</v>
      </c>
      <c r="B1554">
        <v>87</v>
      </c>
      <c r="C1554" t="s">
        <v>28</v>
      </c>
      <c r="D1554" t="s">
        <v>22</v>
      </c>
      <c r="E1554" t="s">
        <v>23</v>
      </c>
      <c r="F1554">
        <v>22</v>
      </c>
      <c r="G1554">
        <v>240.8</v>
      </c>
      <c r="H1554">
        <v>102</v>
      </c>
      <c r="I1554">
        <v>40.94</v>
      </c>
      <c r="J1554">
        <v>75.900000000000006</v>
      </c>
      <c r="K1554">
        <v>106</v>
      </c>
      <c r="L1554">
        <v>6.45</v>
      </c>
      <c r="M1554">
        <v>224.6</v>
      </c>
      <c r="N1554">
        <v>115</v>
      </c>
      <c r="O1554">
        <v>10.11</v>
      </c>
      <c r="P1554">
        <v>7.1</v>
      </c>
      <c r="Q1554">
        <v>3</v>
      </c>
      <c r="R1554">
        <v>1.92</v>
      </c>
      <c r="S1554">
        <v>2</v>
      </c>
      <c r="T1554" t="s">
        <v>22</v>
      </c>
    </row>
    <row r="1555" spans="1:20" x14ac:dyDescent="0.2">
      <c r="A1555" t="s">
        <v>31</v>
      </c>
      <c r="B1555">
        <v>52</v>
      </c>
      <c r="C1555" t="s">
        <v>28</v>
      </c>
      <c r="D1555" t="s">
        <v>22</v>
      </c>
      <c r="E1555" t="s">
        <v>23</v>
      </c>
      <c r="F1555">
        <v>21</v>
      </c>
      <c r="G1555">
        <v>195.7</v>
      </c>
      <c r="H1555">
        <v>119</v>
      </c>
      <c r="I1555">
        <v>33.270000000000003</v>
      </c>
      <c r="J1555">
        <v>106.2</v>
      </c>
      <c r="K1555">
        <v>95</v>
      </c>
      <c r="L1555">
        <v>9.0299999999999994</v>
      </c>
      <c r="M1555">
        <v>157.4</v>
      </c>
      <c r="N1555">
        <v>94</v>
      </c>
      <c r="O1555">
        <v>7.08</v>
      </c>
      <c r="P1555">
        <v>5.3</v>
      </c>
      <c r="Q1555">
        <v>3</v>
      </c>
      <c r="R1555">
        <v>1.43</v>
      </c>
      <c r="S1555">
        <v>2</v>
      </c>
      <c r="T1555" t="s">
        <v>22</v>
      </c>
    </row>
    <row r="1556" spans="1:20" x14ac:dyDescent="0.2">
      <c r="A1556" t="s">
        <v>59</v>
      </c>
      <c r="B1556">
        <v>97</v>
      </c>
      <c r="C1556" t="s">
        <v>25</v>
      </c>
      <c r="D1556" t="s">
        <v>22</v>
      </c>
      <c r="E1556" t="s">
        <v>22</v>
      </c>
      <c r="F1556">
        <v>0</v>
      </c>
      <c r="G1556">
        <v>276.10000000000002</v>
      </c>
      <c r="H1556">
        <v>82</v>
      </c>
      <c r="I1556">
        <v>46.94</v>
      </c>
      <c r="J1556">
        <v>201.1</v>
      </c>
      <c r="K1556">
        <v>106</v>
      </c>
      <c r="L1556">
        <v>17.09</v>
      </c>
      <c r="M1556">
        <v>231.3</v>
      </c>
      <c r="N1556">
        <v>73</v>
      </c>
      <c r="O1556">
        <v>10.41</v>
      </c>
      <c r="P1556">
        <v>8.9</v>
      </c>
      <c r="Q1556">
        <v>4</v>
      </c>
      <c r="R1556">
        <v>2.4</v>
      </c>
      <c r="S1556">
        <v>0</v>
      </c>
      <c r="T1556" t="s">
        <v>23</v>
      </c>
    </row>
    <row r="1557" spans="1:20" x14ac:dyDescent="0.2">
      <c r="A1557" t="s">
        <v>62</v>
      </c>
      <c r="B1557">
        <v>105</v>
      </c>
      <c r="C1557" t="s">
        <v>25</v>
      </c>
      <c r="D1557" t="s">
        <v>22</v>
      </c>
      <c r="E1557" t="s">
        <v>22</v>
      </c>
      <c r="F1557">
        <v>0</v>
      </c>
      <c r="G1557">
        <v>166.1</v>
      </c>
      <c r="H1557">
        <v>93</v>
      </c>
      <c r="I1557">
        <v>28.24</v>
      </c>
      <c r="J1557">
        <v>175.9</v>
      </c>
      <c r="K1557">
        <v>106</v>
      </c>
      <c r="L1557">
        <v>14.95</v>
      </c>
      <c r="M1557">
        <v>243.5</v>
      </c>
      <c r="N1557">
        <v>55</v>
      </c>
      <c r="O1557">
        <v>10.96</v>
      </c>
      <c r="P1557">
        <v>16.2</v>
      </c>
      <c r="Q1557">
        <v>3</v>
      </c>
      <c r="R1557">
        <v>4.37</v>
      </c>
      <c r="S1557">
        <v>2</v>
      </c>
      <c r="T1557" t="s">
        <v>22</v>
      </c>
    </row>
    <row r="1558" spans="1:20" x14ac:dyDescent="0.2">
      <c r="A1558" t="s">
        <v>43</v>
      </c>
      <c r="B1558">
        <v>77</v>
      </c>
      <c r="C1558" t="s">
        <v>28</v>
      </c>
      <c r="D1558" t="s">
        <v>22</v>
      </c>
      <c r="E1558" t="s">
        <v>23</v>
      </c>
      <c r="F1558">
        <v>28</v>
      </c>
      <c r="G1558">
        <v>135.9</v>
      </c>
      <c r="H1558">
        <v>117</v>
      </c>
      <c r="I1558">
        <v>23.1</v>
      </c>
      <c r="J1558">
        <v>244.5</v>
      </c>
      <c r="K1558">
        <v>102</v>
      </c>
      <c r="L1558">
        <v>20.78</v>
      </c>
      <c r="M1558">
        <v>207.5</v>
      </c>
      <c r="N1558">
        <v>74</v>
      </c>
      <c r="O1558">
        <v>9.34</v>
      </c>
      <c r="P1558">
        <v>11.5</v>
      </c>
      <c r="Q1558">
        <v>3</v>
      </c>
      <c r="R1558">
        <v>3.11</v>
      </c>
      <c r="S1558">
        <v>4</v>
      </c>
      <c r="T1558" t="s">
        <v>23</v>
      </c>
    </row>
    <row r="1559" spans="1:20" x14ac:dyDescent="0.2">
      <c r="A1559" t="s">
        <v>58</v>
      </c>
      <c r="B1559">
        <v>80</v>
      </c>
      <c r="C1559" t="s">
        <v>21</v>
      </c>
      <c r="D1559" t="s">
        <v>23</v>
      </c>
      <c r="E1559" t="s">
        <v>22</v>
      </c>
      <c r="F1559">
        <v>0</v>
      </c>
      <c r="G1559">
        <v>189.1</v>
      </c>
      <c r="H1559">
        <v>122</v>
      </c>
      <c r="I1559">
        <v>32.15</v>
      </c>
      <c r="J1559">
        <v>223.2</v>
      </c>
      <c r="K1559">
        <v>92</v>
      </c>
      <c r="L1559">
        <v>18.97</v>
      </c>
      <c r="M1559">
        <v>269</v>
      </c>
      <c r="N1559">
        <v>116</v>
      </c>
      <c r="O1559">
        <v>12.11</v>
      </c>
      <c r="P1559">
        <v>13.9</v>
      </c>
      <c r="Q1559">
        <v>3</v>
      </c>
      <c r="R1559">
        <v>3.75</v>
      </c>
      <c r="S1559">
        <v>2</v>
      </c>
      <c r="T1559" t="s">
        <v>23</v>
      </c>
    </row>
    <row r="1560" spans="1:20" x14ac:dyDescent="0.2">
      <c r="A1560" t="s">
        <v>46</v>
      </c>
      <c r="B1560">
        <v>120</v>
      </c>
      <c r="C1560" t="s">
        <v>28</v>
      </c>
      <c r="D1560" t="s">
        <v>22</v>
      </c>
      <c r="E1560" t="s">
        <v>23</v>
      </c>
      <c r="F1560">
        <v>43</v>
      </c>
      <c r="G1560">
        <v>177.9</v>
      </c>
      <c r="H1560">
        <v>117</v>
      </c>
      <c r="I1560">
        <v>30.24</v>
      </c>
      <c r="J1560">
        <v>175.1</v>
      </c>
      <c r="K1560">
        <v>70</v>
      </c>
      <c r="L1560">
        <v>14.88</v>
      </c>
      <c r="M1560">
        <v>161.30000000000001</v>
      </c>
      <c r="N1560">
        <v>117</v>
      </c>
      <c r="O1560">
        <v>7.26</v>
      </c>
      <c r="P1560">
        <v>11.5</v>
      </c>
      <c r="Q1560">
        <v>4</v>
      </c>
      <c r="R1560">
        <v>3.11</v>
      </c>
      <c r="S1560">
        <v>1</v>
      </c>
      <c r="T1560" t="s">
        <v>22</v>
      </c>
    </row>
    <row r="1561" spans="1:20" x14ac:dyDescent="0.2">
      <c r="A1561" t="s">
        <v>44</v>
      </c>
      <c r="B1561">
        <v>54</v>
      </c>
      <c r="C1561" t="s">
        <v>25</v>
      </c>
      <c r="D1561" t="s">
        <v>22</v>
      </c>
      <c r="E1561" t="s">
        <v>23</v>
      </c>
      <c r="F1561">
        <v>39</v>
      </c>
      <c r="G1561">
        <v>143.9</v>
      </c>
      <c r="H1561">
        <v>73</v>
      </c>
      <c r="I1561">
        <v>24.46</v>
      </c>
      <c r="J1561">
        <v>210.3</v>
      </c>
      <c r="K1561">
        <v>117</v>
      </c>
      <c r="L1561">
        <v>17.88</v>
      </c>
      <c r="M1561">
        <v>129.19999999999999</v>
      </c>
      <c r="N1561">
        <v>117</v>
      </c>
      <c r="O1561">
        <v>5.81</v>
      </c>
      <c r="P1561">
        <v>12.5</v>
      </c>
      <c r="Q1561">
        <v>8</v>
      </c>
      <c r="R1561">
        <v>3.38</v>
      </c>
      <c r="S1561">
        <v>2</v>
      </c>
      <c r="T1561" t="s">
        <v>22</v>
      </c>
    </row>
    <row r="1562" spans="1:20" x14ac:dyDescent="0.2">
      <c r="A1562" t="s">
        <v>40</v>
      </c>
      <c r="B1562">
        <v>148</v>
      </c>
      <c r="C1562" t="s">
        <v>28</v>
      </c>
      <c r="D1562" t="s">
        <v>23</v>
      </c>
      <c r="E1562" t="s">
        <v>22</v>
      </c>
      <c r="F1562">
        <v>0</v>
      </c>
      <c r="G1562">
        <v>148.19999999999999</v>
      </c>
      <c r="H1562">
        <v>138</v>
      </c>
      <c r="I1562">
        <v>25.19</v>
      </c>
      <c r="J1562">
        <v>159.6</v>
      </c>
      <c r="K1562">
        <v>123</v>
      </c>
      <c r="L1562">
        <v>13.57</v>
      </c>
      <c r="M1562">
        <v>197.4</v>
      </c>
      <c r="N1562">
        <v>62</v>
      </c>
      <c r="O1562">
        <v>8.8800000000000008</v>
      </c>
      <c r="P1562">
        <v>8.6</v>
      </c>
      <c r="Q1562">
        <v>3</v>
      </c>
      <c r="R1562">
        <v>2.3199999999999998</v>
      </c>
      <c r="S1562">
        <v>2</v>
      </c>
      <c r="T1562" t="s">
        <v>22</v>
      </c>
    </row>
    <row r="1563" spans="1:20" x14ac:dyDescent="0.2">
      <c r="A1563" t="s">
        <v>73</v>
      </c>
      <c r="B1563">
        <v>119</v>
      </c>
      <c r="C1563" t="s">
        <v>25</v>
      </c>
      <c r="D1563" t="s">
        <v>22</v>
      </c>
      <c r="E1563" t="s">
        <v>22</v>
      </c>
      <c r="F1563">
        <v>0</v>
      </c>
      <c r="G1563">
        <v>287.10000000000002</v>
      </c>
      <c r="H1563">
        <v>115</v>
      </c>
      <c r="I1563">
        <v>48.81</v>
      </c>
      <c r="J1563">
        <v>159.30000000000001</v>
      </c>
      <c r="K1563">
        <v>99</v>
      </c>
      <c r="L1563">
        <v>13.54</v>
      </c>
      <c r="M1563">
        <v>216.8</v>
      </c>
      <c r="N1563">
        <v>86</v>
      </c>
      <c r="O1563">
        <v>9.76</v>
      </c>
      <c r="P1563">
        <v>13.9</v>
      </c>
      <c r="Q1563">
        <v>1</v>
      </c>
      <c r="R1563">
        <v>3.75</v>
      </c>
      <c r="S1563">
        <v>2</v>
      </c>
      <c r="T1563" t="s">
        <v>23</v>
      </c>
    </row>
    <row r="1564" spans="1:20" x14ac:dyDescent="0.2">
      <c r="A1564" t="s">
        <v>58</v>
      </c>
      <c r="B1564">
        <v>162</v>
      </c>
      <c r="C1564" t="s">
        <v>25</v>
      </c>
      <c r="D1564" t="s">
        <v>22</v>
      </c>
      <c r="E1564" t="s">
        <v>23</v>
      </c>
      <c r="F1564">
        <v>26</v>
      </c>
      <c r="G1564">
        <v>179.7</v>
      </c>
      <c r="H1564">
        <v>144</v>
      </c>
      <c r="I1564">
        <v>30.55</v>
      </c>
      <c r="J1564">
        <v>218.1</v>
      </c>
      <c r="K1564">
        <v>129</v>
      </c>
      <c r="L1564">
        <v>18.54</v>
      </c>
      <c r="M1564">
        <v>212.3</v>
      </c>
      <c r="N1564">
        <v>105</v>
      </c>
      <c r="O1564">
        <v>9.5500000000000007</v>
      </c>
      <c r="P1564">
        <v>9.3000000000000007</v>
      </c>
      <c r="Q1564">
        <v>8</v>
      </c>
      <c r="R1564">
        <v>2.5099999999999998</v>
      </c>
      <c r="S1564">
        <v>1</v>
      </c>
      <c r="T1564" t="s">
        <v>23</v>
      </c>
    </row>
    <row r="1565" spans="1:20" x14ac:dyDescent="0.2">
      <c r="A1565" t="s">
        <v>29</v>
      </c>
      <c r="B1565">
        <v>85</v>
      </c>
      <c r="C1565" t="s">
        <v>28</v>
      </c>
      <c r="D1565" t="s">
        <v>22</v>
      </c>
      <c r="E1565" t="s">
        <v>22</v>
      </c>
      <c r="F1565">
        <v>0</v>
      </c>
      <c r="G1565">
        <v>165.8</v>
      </c>
      <c r="H1565">
        <v>96</v>
      </c>
      <c r="I1565">
        <v>28.19</v>
      </c>
      <c r="J1565">
        <v>190</v>
      </c>
      <c r="K1565">
        <v>141</v>
      </c>
      <c r="L1565">
        <v>16.149999999999999</v>
      </c>
      <c r="M1565">
        <v>144</v>
      </c>
      <c r="N1565">
        <v>116</v>
      </c>
      <c r="O1565">
        <v>6.48</v>
      </c>
      <c r="P1565">
        <v>10.9</v>
      </c>
      <c r="Q1565">
        <v>3</v>
      </c>
      <c r="R1565">
        <v>2.94</v>
      </c>
      <c r="S1565">
        <v>5</v>
      </c>
      <c r="T1565" t="s">
        <v>23</v>
      </c>
    </row>
    <row r="1566" spans="1:20" x14ac:dyDescent="0.2">
      <c r="A1566" t="s">
        <v>70</v>
      </c>
      <c r="B1566">
        <v>101</v>
      </c>
      <c r="C1566" t="s">
        <v>28</v>
      </c>
      <c r="D1566" t="s">
        <v>22</v>
      </c>
      <c r="E1566" t="s">
        <v>23</v>
      </c>
      <c r="F1566">
        <v>25</v>
      </c>
      <c r="G1566">
        <v>144.1</v>
      </c>
      <c r="H1566">
        <v>144</v>
      </c>
      <c r="I1566">
        <v>24.5</v>
      </c>
      <c r="J1566">
        <v>167.6</v>
      </c>
      <c r="K1566">
        <v>105</v>
      </c>
      <c r="L1566">
        <v>14.25</v>
      </c>
      <c r="M1566">
        <v>240</v>
      </c>
      <c r="N1566">
        <v>107</v>
      </c>
      <c r="O1566">
        <v>10.8</v>
      </c>
      <c r="P1566">
        <v>14.5</v>
      </c>
      <c r="Q1566">
        <v>3</v>
      </c>
      <c r="R1566">
        <v>3.92</v>
      </c>
      <c r="S1566">
        <v>1</v>
      </c>
      <c r="T1566" t="s">
        <v>22</v>
      </c>
    </row>
    <row r="1567" spans="1:20" x14ac:dyDescent="0.2">
      <c r="A1567" t="s">
        <v>65</v>
      </c>
      <c r="B1567">
        <v>172</v>
      </c>
      <c r="C1567" t="s">
        <v>21</v>
      </c>
      <c r="D1567" t="s">
        <v>22</v>
      </c>
      <c r="E1567" t="s">
        <v>22</v>
      </c>
      <c r="F1567">
        <v>0</v>
      </c>
      <c r="G1567">
        <v>172.5</v>
      </c>
      <c r="H1567">
        <v>85</v>
      </c>
      <c r="I1567">
        <v>29.33</v>
      </c>
      <c r="J1567">
        <v>253.1</v>
      </c>
      <c r="K1567">
        <v>71</v>
      </c>
      <c r="L1567">
        <v>21.51</v>
      </c>
      <c r="M1567">
        <v>221.6</v>
      </c>
      <c r="N1567">
        <v>113</v>
      </c>
      <c r="O1567">
        <v>9.9700000000000006</v>
      </c>
      <c r="P1567">
        <v>5.9</v>
      </c>
      <c r="Q1567">
        <v>6</v>
      </c>
      <c r="R1567">
        <v>1.59</v>
      </c>
      <c r="S1567">
        <v>0</v>
      </c>
      <c r="T1567" t="s">
        <v>22</v>
      </c>
    </row>
    <row r="1568" spans="1:20" x14ac:dyDescent="0.2">
      <c r="A1568" t="s">
        <v>51</v>
      </c>
      <c r="B1568">
        <v>67</v>
      </c>
      <c r="C1568" t="s">
        <v>28</v>
      </c>
      <c r="D1568" t="s">
        <v>22</v>
      </c>
      <c r="E1568" t="s">
        <v>22</v>
      </c>
      <c r="F1568">
        <v>0</v>
      </c>
      <c r="G1568">
        <v>109.1</v>
      </c>
      <c r="H1568">
        <v>134</v>
      </c>
      <c r="I1568">
        <v>18.55</v>
      </c>
      <c r="J1568">
        <v>142.30000000000001</v>
      </c>
      <c r="K1568">
        <v>76</v>
      </c>
      <c r="L1568">
        <v>12.1</v>
      </c>
      <c r="M1568">
        <v>91.2</v>
      </c>
      <c r="N1568">
        <v>86</v>
      </c>
      <c r="O1568">
        <v>4.0999999999999996</v>
      </c>
      <c r="P1568">
        <v>10.9</v>
      </c>
      <c r="Q1568">
        <v>5</v>
      </c>
      <c r="R1568">
        <v>2.94</v>
      </c>
      <c r="S1568">
        <v>2</v>
      </c>
      <c r="T1568" t="s">
        <v>22</v>
      </c>
    </row>
    <row r="1569" spans="1:20" x14ac:dyDescent="0.2">
      <c r="A1569" t="s">
        <v>41</v>
      </c>
      <c r="B1569">
        <v>86</v>
      </c>
      <c r="C1569" t="s">
        <v>25</v>
      </c>
      <c r="D1569" t="s">
        <v>22</v>
      </c>
      <c r="E1569" t="s">
        <v>22</v>
      </c>
      <c r="F1569">
        <v>0</v>
      </c>
      <c r="G1569">
        <v>171.8</v>
      </c>
      <c r="H1569">
        <v>106</v>
      </c>
      <c r="I1569">
        <v>29.21</v>
      </c>
      <c r="J1569">
        <v>301.7</v>
      </c>
      <c r="K1569">
        <v>44</v>
      </c>
      <c r="L1569">
        <v>25.64</v>
      </c>
      <c r="M1569">
        <v>139.4</v>
      </c>
      <c r="N1569">
        <v>108</v>
      </c>
      <c r="O1569">
        <v>6.27</v>
      </c>
      <c r="P1569">
        <v>9.6999999999999993</v>
      </c>
      <c r="Q1569">
        <v>5</v>
      </c>
      <c r="R1569">
        <v>2.62</v>
      </c>
      <c r="S1569">
        <v>1</v>
      </c>
      <c r="T1569" t="s">
        <v>22</v>
      </c>
    </row>
    <row r="1570" spans="1:20" x14ac:dyDescent="0.2">
      <c r="A1570" t="s">
        <v>61</v>
      </c>
      <c r="B1570">
        <v>107</v>
      </c>
      <c r="C1570" t="s">
        <v>21</v>
      </c>
      <c r="D1570" t="s">
        <v>22</v>
      </c>
      <c r="E1570" t="s">
        <v>22</v>
      </c>
      <c r="F1570">
        <v>0</v>
      </c>
      <c r="G1570">
        <v>222.3</v>
      </c>
      <c r="H1570">
        <v>101</v>
      </c>
      <c r="I1570">
        <v>37.79</v>
      </c>
      <c r="J1570">
        <v>286</v>
      </c>
      <c r="K1570">
        <v>111</v>
      </c>
      <c r="L1570">
        <v>24.31</v>
      </c>
      <c r="M1570">
        <v>249.4</v>
      </c>
      <c r="N1570">
        <v>117</v>
      </c>
      <c r="O1570">
        <v>11.22</v>
      </c>
      <c r="P1570">
        <v>12.1</v>
      </c>
      <c r="Q1570">
        <v>4</v>
      </c>
      <c r="R1570">
        <v>3.27</v>
      </c>
      <c r="S1570">
        <v>1</v>
      </c>
      <c r="T1570" t="s">
        <v>23</v>
      </c>
    </row>
    <row r="1571" spans="1:20" x14ac:dyDescent="0.2">
      <c r="A1571" t="s">
        <v>72</v>
      </c>
      <c r="B1571">
        <v>116</v>
      </c>
      <c r="C1571" t="s">
        <v>28</v>
      </c>
      <c r="D1571" t="s">
        <v>22</v>
      </c>
      <c r="E1571" t="s">
        <v>22</v>
      </c>
      <c r="F1571">
        <v>0</v>
      </c>
      <c r="G1571">
        <v>164.6</v>
      </c>
      <c r="H1571">
        <v>110</v>
      </c>
      <c r="I1571">
        <v>27.98</v>
      </c>
      <c r="J1571">
        <v>270.60000000000002</v>
      </c>
      <c r="K1571">
        <v>103</v>
      </c>
      <c r="L1571">
        <v>23</v>
      </c>
      <c r="M1571">
        <v>230.4</v>
      </c>
      <c r="N1571">
        <v>109</v>
      </c>
      <c r="O1571">
        <v>10.37</v>
      </c>
      <c r="P1571">
        <v>8</v>
      </c>
      <c r="Q1571">
        <v>3</v>
      </c>
      <c r="R1571">
        <v>2.16</v>
      </c>
      <c r="S1571">
        <v>0</v>
      </c>
      <c r="T1571" t="s">
        <v>22</v>
      </c>
    </row>
    <row r="1572" spans="1:20" x14ac:dyDescent="0.2">
      <c r="A1572" t="s">
        <v>59</v>
      </c>
      <c r="B1572">
        <v>63</v>
      </c>
      <c r="C1572" t="s">
        <v>25</v>
      </c>
      <c r="D1572" t="s">
        <v>22</v>
      </c>
      <c r="E1572" t="s">
        <v>22</v>
      </c>
      <c r="F1572">
        <v>0</v>
      </c>
      <c r="G1572">
        <v>211.7</v>
      </c>
      <c r="H1572">
        <v>107</v>
      </c>
      <c r="I1572">
        <v>35.99</v>
      </c>
      <c r="J1572">
        <v>271.7</v>
      </c>
      <c r="K1572">
        <v>77</v>
      </c>
      <c r="L1572">
        <v>23.09</v>
      </c>
      <c r="M1572">
        <v>203.3</v>
      </c>
      <c r="N1572">
        <v>108</v>
      </c>
      <c r="O1572">
        <v>9.15</v>
      </c>
      <c r="P1572">
        <v>7.4</v>
      </c>
      <c r="Q1572">
        <v>7</v>
      </c>
      <c r="R1572">
        <v>2</v>
      </c>
      <c r="S1572">
        <v>0</v>
      </c>
      <c r="T1572" t="s">
        <v>22</v>
      </c>
    </row>
    <row r="1573" spans="1:20" x14ac:dyDescent="0.2">
      <c r="A1573" t="s">
        <v>27</v>
      </c>
      <c r="B1573">
        <v>119</v>
      </c>
      <c r="C1573" t="s">
        <v>25</v>
      </c>
      <c r="D1573" t="s">
        <v>23</v>
      </c>
      <c r="E1573" t="s">
        <v>23</v>
      </c>
      <c r="F1573">
        <v>16</v>
      </c>
      <c r="G1573">
        <v>147.19999999999999</v>
      </c>
      <c r="H1573">
        <v>103</v>
      </c>
      <c r="I1573">
        <v>25.02</v>
      </c>
      <c r="J1573">
        <v>160.1</v>
      </c>
      <c r="K1573">
        <v>96</v>
      </c>
      <c r="L1573">
        <v>13.61</v>
      </c>
      <c r="M1573">
        <v>184</v>
      </c>
      <c r="N1573">
        <v>120</v>
      </c>
      <c r="O1573">
        <v>8.2799999999999994</v>
      </c>
      <c r="P1573">
        <v>7.7</v>
      </c>
      <c r="Q1573">
        <v>2</v>
      </c>
      <c r="R1573">
        <v>2.08</v>
      </c>
      <c r="S1573">
        <v>0</v>
      </c>
      <c r="T1573" t="s">
        <v>23</v>
      </c>
    </row>
    <row r="1574" spans="1:20" x14ac:dyDescent="0.2">
      <c r="A1574" t="s">
        <v>20</v>
      </c>
      <c r="B1574">
        <v>133</v>
      </c>
      <c r="C1574" t="s">
        <v>25</v>
      </c>
      <c r="D1574" t="s">
        <v>23</v>
      </c>
      <c r="E1574" t="s">
        <v>22</v>
      </c>
      <c r="F1574">
        <v>0</v>
      </c>
      <c r="G1574">
        <v>254.7</v>
      </c>
      <c r="H1574">
        <v>103</v>
      </c>
      <c r="I1574">
        <v>43.3</v>
      </c>
      <c r="J1574">
        <v>252.2</v>
      </c>
      <c r="K1574">
        <v>80</v>
      </c>
      <c r="L1574">
        <v>21.44</v>
      </c>
      <c r="M1574">
        <v>178.1</v>
      </c>
      <c r="N1574">
        <v>103</v>
      </c>
      <c r="O1574">
        <v>8.01</v>
      </c>
      <c r="P1574">
        <v>8</v>
      </c>
      <c r="Q1574">
        <v>3</v>
      </c>
      <c r="R1574">
        <v>2.16</v>
      </c>
      <c r="S1574">
        <v>0</v>
      </c>
      <c r="T1574" t="s">
        <v>23</v>
      </c>
    </row>
    <row r="1575" spans="1:20" x14ac:dyDescent="0.2">
      <c r="A1575" t="s">
        <v>71</v>
      </c>
      <c r="B1575">
        <v>94</v>
      </c>
      <c r="C1575" t="s">
        <v>25</v>
      </c>
      <c r="D1575" t="s">
        <v>23</v>
      </c>
      <c r="E1575" t="s">
        <v>22</v>
      </c>
      <c r="F1575">
        <v>0</v>
      </c>
      <c r="G1575">
        <v>170.1</v>
      </c>
      <c r="H1575">
        <v>113</v>
      </c>
      <c r="I1575">
        <v>28.92</v>
      </c>
      <c r="J1575">
        <v>271.8</v>
      </c>
      <c r="K1575">
        <v>94</v>
      </c>
      <c r="L1575">
        <v>23.1</v>
      </c>
      <c r="M1575">
        <v>110.7</v>
      </c>
      <c r="N1575">
        <v>78</v>
      </c>
      <c r="O1575">
        <v>4.9800000000000004</v>
      </c>
      <c r="P1575">
        <v>8.6999999999999993</v>
      </c>
      <c r="Q1575">
        <v>4</v>
      </c>
      <c r="R1575">
        <v>2.35</v>
      </c>
      <c r="S1575">
        <v>1</v>
      </c>
      <c r="T1575" t="s">
        <v>22</v>
      </c>
    </row>
    <row r="1576" spans="1:20" x14ac:dyDescent="0.2">
      <c r="A1576" t="s">
        <v>27</v>
      </c>
      <c r="B1576">
        <v>69</v>
      </c>
      <c r="C1576" t="s">
        <v>28</v>
      </c>
      <c r="D1576" t="s">
        <v>22</v>
      </c>
      <c r="E1576" t="s">
        <v>22</v>
      </c>
      <c r="F1576">
        <v>0</v>
      </c>
      <c r="G1576">
        <v>195.1</v>
      </c>
      <c r="H1576">
        <v>91</v>
      </c>
      <c r="I1576">
        <v>33.17</v>
      </c>
      <c r="J1576">
        <v>261.5</v>
      </c>
      <c r="K1576">
        <v>57</v>
      </c>
      <c r="L1576">
        <v>22.23</v>
      </c>
      <c r="M1576">
        <v>203.8</v>
      </c>
      <c r="N1576">
        <v>90</v>
      </c>
      <c r="O1576">
        <v>9.17</v>
      </c>
      <c r="P1576">
        <v>11.4</v>
      </c>
      <c r="Q1576">
        <v>5</v>
      </c>
      <c r="R1576">
        <v>3.08</v>
      </c>
      <c r="S1576">
        <v>0</v>
      </c>
      <c r="T1576" t="s">
        <v>22</v>
      </c>
    </row>
    <row r="1577" spans="1:20" x14ac:dyDescent="0.2">
      <c r="A1577" t="s">
        <v>53</v>
      </c>
      <c r="B1577">
        <v>146</v>
      </c>
      <c r="C1577" t="s">
        <v>25</v>
      </c>
      <c r="D1577" t="s">
        <v>22</v>
      </c>
      <c r="E1577" t="s">
        <v>22</v>
      </c>
      <c r="F1577">
        <v>0</v>
      </c>
      <c r="G1577">
        <v>149.30000000000001</v>
      </c>
      <c r="H1577">
        <v>83</v>
      </c>
      <c r="I1577">
        <v>25.38</v>
      </c>
      <c r="J1577">
        <v>187.1</v>
      </c>
      <c r="K1577">
        <v>130</v>
      </c>
      <c r="L1577">
        <v>15.9</v>
      </c>
      <c r="M1577">
        <v>149.80000000000001</v>
      </c>
      <c r="N1577">
        <v>100</v>
      </c>
      <c r="O1577">
        <v>6.74</v>
      </c>
      <c r="P1577">
        <v>7.9</v>
      </c>
      <c r="Q1577">
        <v>4</v>
      </c>
      <c r="R1577">
        <v>2.13</v>
      </c>
      <c r="S1577">
        <v>7</v>
      </c>
      <c r="T1577" t="s">
        <v>23</v>
      </c>
    </row>
    <row r="1578" spans="1:20" x14ac:dyDescent="0.2">
      <c r="A1578" t="s">
        <v>39</v>
      </c>
      <c r="B1578">
        <v>119</v>
      </c>
      <c r="C1578" t="s">
        <v>28</v>
      </c>
      <c r="D1578" t="s">
        <v>22</v>
      </c>
      <c r="E1578" t="s">
        <v>22</v>
      </c>
      <c r="F1578">
        <v>0</v>
      </c>
      <c r="G1578">
        <v>81.900000000000006</v>
      </c>
      <c r="H1578">
        <v>75</v>
      </c>
      <c r="I1578">
        <v>13.92</v>
      </c>
      <c r="J1578">
        <v>253.8</v>
      </c>
      <c r="K1578">
        <v>114</v>
      </c>
      <c r="L1578">
        <v>21.57</v>
      </c>
      <c r="M1578">
        <v>213.1</v>
      </c>
      <c r="N1578">
        <v>125</v>
      </c>
      <c r="O1578">
        <v>9.59</v>
      </c>
      <c r="P1578">
        <v>8.9</v>
      </c>
      <c r="Q1578">
        <v>1</v>
      </c>
      <c r="R1578">
        <v>2.4</v>
      </c>
      <c r="S1578">
        <v>2</v>
      </c>
      <c r="T1578" t="s">
        <v>23</v>
      </c>
    </row>
    <row r="1579" spans="1:20" x14ac:dyDescent="0.2">
      <c r="A1579" t="s">
        <v>46</v>
      </c>
      <c r="B1579">
        <v>142</v>
      </c>
      <c r="C1579" t="s">
        <v>25</v>
      </c>
      <c r="D1579" t="s">
        <v>23</v>
      </c>
      <c r="E1579" t="s">
        <v>23</v>
      </c>
      <c r="F1579">
        <v>25</v>
      </c>
      <c r="G1579">
        <v>191.1</v>
      </c>
      <c r="H1579">
        <v>109</v>
      </c>
      <c r="I1579">
        <v>32.49</v>
      </c>
      <c r="J1579">
        <v>149.6</v>
      </c>
      <c r="K1579">
        <v>120</v>
      </c>
      <c r="L1579">
        <v>12.72</v>
      </c>
      <c r="M1579">
        <v>227.8</v>
      </c>
      <c r="N1579">
        <v>60</v>
      </c>
      <c r="O1579">
        <v>10.25</v>
      </c>
      <c r="P1579">
        <v>9.8000000000000007</v>
      </c>
      <c r="Q1579">
        <v>3</v>
      </c>
      <c r="R1579">
        <v>2.65</v>
      </c>
      <c r="S1579">
        <v>0</v>
      </c>
      <c r="T1579" t="s">
        <v>22</v>
      </c>
    </row>
    <row r="1580" spans="1:20" x14ac:dyDescent="0.2">
      <c r="A1580" t="s">
        <v>67</v>
      </c>
      <c r="B1580">
        <v>101</v>
      </c>
      <c r="C1580" t="s">
        <v>25</v>
      </c>
      <c r="D1580" t="s">
        <v>22</v>
      </c>
      <c r="E1580" t="s">
        <v>22</v>
      </c>
      <c r="F1580">
        <v>0</v>
      </c>
      <c r="G1580">
        <v>239</v>
      </c>
      <c r="H1580">
        <v>156</v>
      </c>
      <c r="I1580">
        <v>40.630000000000003</v>
      </c>
      <c r="J1580">
        <v>273</v>
      </c>
      <c r="K1580">
        <v>106</v>
      </c>
      <c r="L1580">
        <v>23.21</v>
      </c>
      <c r="M1580">
        <v>278.2</v>
      </c>
      <c r="N1580">
        <v>93</v>
      </c>
      <c r="O1580">
        <v>12.52</v>
      </c>
      <c r="P1580">
        <v>13.5</v>
      </c>
      <c r="Q1580">
        <v>8</v>
      </c>
      <c r="R1580">
        <v>3.65</v>
      </c>
      <c r="S1580">
        <v>1</v>
      </c>
      <c r="T1580" t="s">
        <v>23</v>
      </c>
    </row>
    <row r="1581" spans="1:20" x14ac:dyDescent="0.2">
      <c r="A1581" t="s">
        <v>42</v>
      </c>
      <c r="B1581">
        <v>43</v>
      </c>
      <c r="C1581" t="s">
        <v>21</v>
      </c>
      <c r="D1581" t="s">
        <v>22</v>
      </c>
      <c r="E1581" t="s">
        <v>22</v>
      </c>
      <c r="F1581">
        <v>0</v>
      </c>
      <c r="G1581">
        <v>179.3</v>
      </c>
      <c r="H1581">
        <v>97</v>
      </c>
      <c r="I1581">
        <v>30.48</v>
      </c>
      <c r="J1581">
        <v>252.7</v>
      </c>
      <c r="K1581">
        <v>126</v>
      </c>
      <c r="L1581">
        <v>21.48</v>
      </c>
      <c r="M1581">
        <v>227.5</v>
      </c>
      <c r="N1581">
        <v>114</v>
      </c>
      <c r="O1581">
        <v>10.24</v>
      </c>
      <c r="P1581">
        <v>8</v>
      </c>
      <c r="Q1581">
        <v>5</v>
      </c>
      <c r="R1581">
        <v>2.16</v>
      </c>
      <c r="S1581">
        <v>0</v>
      </c>
      <c r="T1581" t="s">
        <v>22</v>
      </c>
    </row>
    <row r="1582" spans="1:20" x14ac:dyDescent="0.2">
      <c r="A1582" t="s">
        <v>32</v>
      </c>
      <c r="B1582">
        <v>69</v>
      </c>
      <c r="C1582" t="s">
        <v>25</v>
      </c>
      <c r="D1582" t="s">
        <v>22</v>
      </c>
      <c r="E1582" t="s">
        <v>22</v>
      </c>
      <c r="F1582">
        <v>0</v>
      </c>
      <c r="G1582">
        <v>185.3</v>
      </c>
      <c r="H1582">
        <v>91</v>
      </c>
      <c r="I1582">
        <v>31.5</v>
      </c>
      <c r="J1582">
        <v>219.1</v>
      </c>
      <c r="K1582">
        <v>88</v>
      </c>
      <c r="L1582">
        <v>18.62</v>
      </c>
      <c r="M1582">
        <v>243.6</v>
      </c>
      <c r="N1582">
        <v>107</v>
      </c>
      <c r="O1582">
        <v>10.96</v>
      </c>
      <c r="P1582">
        <v>5.5</v>
      </c>
      <c r="Q1582">
        <v>5</v>
      </c>
      <c r="R1582">
        <v>1.49</v>
      </c>
      <c r="S1582">
        <v>0</v>
      </c>
      <c r="T1582" t="s">
        <v>22</v>
      </c>
    </row>
    <row r="1583" spans="1:20" x14ac:dyDescent="0.2">
      <c r="A1583" t="s">
        <v>36</v>
      </c>
      <c r="B1583">
        <v>15</v>
      </c>
      <c r="C1583" t="s">
        <v>28</v>
      </c>
      <c r="D1583" t="s">
        <v>23</v>
      </c>
      <c r="E1583" t="s">
        <v>22</v>
      </c>
      <c r="F1583">
        <v>0</v>
      </c>
      <c r="G1583">
        <v>141.4</v>
      </c>
      <c r="H1583">
        <v>80</v>
      </c>
      <c r="I1583">
        <v>24.04</v>
      </c>
      <c r="J1583">
        <v>123.9</v>
      </c>
      <c r="K1583">
        <v>76</v>
      </c>
      <c r="L1583">
        <v>10.53</v>
      </c>
      <c r="M1583">
        <v>323.5</v>
      </c>
      <c r="N1583">
        <v>88</v>
      </c>
      <c r="O1583">
        <v>14.56</v>
      </c>
      <c r="P1583">
        <v>8.1</v>
      </c>
      <c r="Q1583">
        <v>3</v>
      </c>
      <c r="R1583">
        <v>2.19</v>
      </c>
      <c r="S1583">
        <v>2</v>
      </c>
      <c r="T1583" t="s">
        <v>22</v>
      </c>
    </row>
    <row r="1584" spans="1:20" x14ac:dyDescent="0.2">
      <c r="A1584" t="s">
        <v>51</v>
      </c>
      <c r="B1584">
        <v>107</v>
      </c>
      <c r="C1584" t="s">
        <v>28</v>
      </c>
      <c r="D1584" t="s">
        <v>22</v>
      </c>
      <c r="E1584" t="s">
        <v>23</v>
      </c>
      <c r="F1584">
        <v>25</v>
      </c>
      <c r="G1584">
        <v>248.6</v>
      </c>
      <c r="H1584">
        <v>91</v>
      </c>
      <c r="I1584">
        <v>42.26</v>
      </c>
      <c r="J1584">
        <v>119.3</v>
      </c>
      <c r="K1584">
        <v>115</v>
      </c>
      <c r="L1584">
        <v>10.14</v>
      </c>
      <c r="M1584">
        <v>194.3</v>
      </c>
      <c r="N1584">
        <v>83</v>
      </c>
      <c r="O1584">
        <v>8.74</v>
      </c>
      <c r="P1584">
        <v>12</v>
      </c>
      <c r="Q1584">
        <v>1</v>
      </c>
      <c r="R1584">
        <v>3.24</v>
      </c>
      <c r="S1584">
        <v>1</v>
      </c>
      <c r="T1584" t="s">
        <v>22</v>
      </c>
    </row>
    <row r="1585" spans="1:20" x14ac:dyDescent="0.2">
      <c r="A1585" t="s">
        <v>31</v>
      </c>
      <c r="B1585">
        <v>67</v>
      </c>
      <c r="C1585" t="s">
        <v>28</v>
      </c>
      <c r="D1585" t="s">
        <v>22</v>
      </c>
      <c r="E1585" t="s">
        <v>22</v>
      </c>
      <c r="F1585">
        <v>0</v>
      </c>
      <c r="G1585">
        <v>152.5</v>
      </c>
      <c r="H1585">
        <v>131</v>
      </c>
      <c r="I1585">
        <v>25.93</v>
      </c>
      <c r="J1585">
        <v>252.4</v>
      </c>
      <c r="K1585">
        <v>107</v>
      </c>
      <c r="L1585">
        <v>21.45</v>
      </c>
      <c r="M1585">
        <v>185.4</v>
      </c>
      <c r="N1585">
        <v>104</v>
      </c>
      <c r="O1585">
        <v>8.34</v>
      </c>
      <c r="P1585">
        <v>4.9000000000000004</v>
      </c>
      <c r="Q1585">
        <v>3</v>
      </c>
      <c r="R1585">
        <v>1.32</v>
      </c>
      <c r="S1585">
        <v>2</v>
      </c>
      <c r="T1585" t="s">
        <v>22</v>
      </c>
    </row>
    <row r="1586" spans="1:20" x14ac:dyDescent="0.2">
      <c r="A1586" t="s">
        <v>36</v>
      </c>
      <c r="B1586">
        <v>99</v>
      </c>
      <c r="C1586" t="s">
        <v>21</v>
      </c>
      <c r="D1586" t="s">
        <v>22</v>
      </c>
      <c r="E1586" t="s">
        <v>22</v>
      </c>
      <c r="F1586">
        <v>0</v>
      </c>
      <c r="G1586">
        <v>145.6</v>
      </c>
      <c r="H1586">
        <v>102</v>
      </c>
      <c r="I1586">
        <v>24.75</v>
      </c>
      <c r="J1586">
        <v>230.9</v>
      </c>
      <c r="K1586">
        <v>87</v>
      </c>
      <c r="L1586">
        <v>19.63</v>
      </c>
      <c r="M1586">
        <v>181.5</v>
      </c>
      <c r="N1586">
        <v>86</v>
      </c>
      <c r="O1586">
        <v>8.17</v>
      </c>
      <c r="P1586">
        <v>11.4</v>
      </c>
      <c r="Q1586">
        <v>7</v>
      </c>
      <c r="R1586">
        <v>3.08</v>
      </c>
      <c r="S1586">
        <v>1</v>
      </c>
      <c r="T1586" t="s">
        <v>22</v>
      </c>
    </row>
    <row r="1587" spans="1:20" x14ac:dyDescent="0.2">
      <c r="A1587" t="s">
        <v>26</v>
      </c>
      <c r="B1587">
        <v>46</v>
      </c>
      <c r="C1587" t="s">
        <v>21</v>
      </c>
      <c r="D1587" t="s">
        <v>22</v>
      </c>
      <c r="E1587" t="s">
        <v>22</v>
      </c>
      <c r="F1587">
        <v>0</v>
      </c>
      <c r="G1587">
        <v>164.2</v>
      </c>
      <c r="H1587">
        <v>116</v>
      </c>
      <c r="I1587">
        <v>27.91</v>
      </c>
      <c r="J1587">
        <v>196.2</v>
      </c>
      <c r="K1587">
        <v>153</v>
      </c>
      <c r="L1587">
        <v>16.68</v>
      </c>
      <c r="M1587">
        <v>236.1</v>
      </c>
      <c r="N1587">
        <v>119</v>
      </c>
      <c r="O1587">
        <v>10.62</v>
      </c>
      <c r="P1587">
        <v>8.1</v>
      </c>
      <c r="Q1587">
        <v>1</v>
      </c>
      <c r="R1587">
        <v>2.19</v>
      </c>
      <c r="S1587">
        <v>1</v>
      </c>
      <c r="T1587" t="s">
        <v>22</v>
      </c>
    </row>
    <row r="1588" spans="1:20" x14ac:dyDescent="0.2">
      <c r="A1588" t="s">
        <v>58</v>
      </c>
      <c r="B1588">
        <v>55</v>
      </c>
      <c r="C1588" t="s">
        <v>25</v>
      </c>
      <c r="D1588" t="s">
        <v>23</v>
      </c>
      <c r="E1588" t="s">
        <v>22</v>
      </c>
      <c r="F1588">
        <v>0</v>
      </c>
      <c r="G1588">
        <v>221</v>
      </c>
      <c r="H1588">
        <v>115</v>
      </c>
      <c r="I1588">
        <v>37.57</v>
      </c>
      <c r="J1588">
        <v>165.4</v>
      </c>
      <c r="K1588">
        <v>97</v>
      </c>
      <c r="L1588">
        <v>14.06</v>
      </c>
      <c r="M1588">
        <v>235.4</v>
      </c>
      <c r="N1588">
        <v>117</v>
      </c>
      <c r="O1588">
        <v>10.59</v>
      </c>
      <c r="P1588">
        <v>9.6999999999999993</v>
      </c>
      <c r="Q1588">
        <v>4</v>
      </c>
      <c r="R1588">
        <v>2.62</v>
      </c>
      <c r="S1588">
        <v>1</v>
      </c>
      <c r="T1588" t="s">
        <v>22</v>
      </c>
    </row>
    <row r="1589" spans="1:20" x14ac:dyDescent="0.2">
      <c r="A1589" t="s">
        <v>74</v>
      </c>
      <c r="B1589">
        <v>56</v>
      </c>
      <c r="C1589" t="s">
        <v>21</v>
      </c>
      <c r="D1589" t="s">
        <v>22</v>
      </c>
      <c r="E1589" t="s">
        <v>22</v>
      </c>
      <c r="F1589">
        <v>0</v>
      </c>
      <c r="G1589">
        <v>162.30000000000001</v>
      </c>
      <c r="H1589">
        <v>99</v>
      </c>
      <c r="I1589">
        <v>27.59</v>
      </c>
      <c r="J1589">
        <v>149.1</v>
      </c>
      <c r="K1589">
        <v>78</v>
      </c>
      <c r="L1589">
        <v>12.67</v>
      </c>
      <c r="M1589">
        <v>255.5</v>
      </c>
      <c r="N1589">
        <v>115</v>
      </c>
      <c r="O1589">
        <v>11.5</v>
      </c>
      <c r="P1589">
        <v>14.8</v>
      </c>
      <c r="Q1589">
        <v>1</v>
      </c>
      <c r="R1589">
        <v>4</v>
      </c>
      <c r="S1589">
        <v>4</v>
      </c>
      <c r="T1589" t="s">
        <v>23</v>
      </c>
    </row>
    <row r="1590" spans="1:20" x14ac:dyDescent="0.2">
      <c r="A1590" t="s">
        <v>69</v>
      </c>
      <c r="B1590">
        <v>76</v>
      </c>
      <c r="C1590" t="s">
        <v>21</v>
      </c>
      <c r="D1590" t="s">
        <v>22</v>
      </c>
      <c r="E1590" t="s">
        <v>22</v>
      </c>
      <c r="F1590">
        <v>0</v>
      </c>
      <c r="G1590">
        <v>272.7</v>
      </c>
      <c r="H1590">
        <v>97</v>
      </c>
      <c r="I1590">
        <v>46.36</v>
      </c>
      <c r="J1590">
        <v>236.4</v>
      </c>
      <c r="K1590">
        <v>95</v>
      </c>
      <c r="L1590">
        <v>20.09</v>
      </c>
      <c r="M1590">
        <v>235.5</v>
      </c>
      <c r="N1590">
        <v>105</v>
      </c>
      <c r="O1590">
        <v>10.6</v>
      </c>
      <c r="P1590">
        <v>7.7</v>
      </c>
      <c r="Q1590">
        <v>2</v>
      </c>
      <c r="R1590">
        <v>2.08</v>
      </c>
      <c r="S1590">
        <v>0</v>
      </c>
      <c r="T1590" t="s">
        <v>23</v>
      </c>
    </row>
    <row r="1591" spans="1:20" x14ac:dyDescent="0.2">
      <c r="A1591" t="s">
        <v>45</v>
      </c>
      <c r="B1591">
        <v>132</v>
      </c>
      <c r="C1591" t="s">
        <v>25</v>
      </c>
      <c r="D1591" t="s">
        <v>23</v>
      </c>
      <c r="E1591" t="s">
        <v>23</v>
      </c>
      <c r="F1591">
        <v>33</v>
      </c>
      <c r="G1591">
        <v>200.3</v>
      </c>
      <c r="H1591">
        <v>75</v>
      </c>
      <c r="I1591">
        <v>34.049999999999997</v>
      </c>
      <c r="J1591">
        <v>226.6</v>
      </c>
      <c r="K1591">
        <v>67</v>
      </c>
      <c r="L1591">
        <v>19.260000000000002</v>
      </c>
      <c r="M1591">
        <v>198.8</v>
      </c>
      <c r="N1591">
        <v>91</v>
      </c>
      <c r="O1591">
        <v>8.9499999999999993</v>
      </c>
      <c r="P1591">
        <v>12.9</v>
      </c>
      <c r="Q1591">
        <v>3</v>
      </c>
      <c r="R1591">
        <v>3.48</v>
      </c>
      <c r="S1591">
        <v>2</v>
      </c>
      <c r="T1591" t="s">
        <v>22</v>
      </c>
    </row>
    <row r="1592" spans="1:20" x14ac:dyDescent="0.2">
      <c r="A1592" t="s">
        <v>43</v>
      </c>
      <c r="B1592">
        <v>140</v>
      </c>
      <c r="C1592" t="s">
        <v>28</v>
      </c>
      <c r="D1592" t="s">
        <v>22</v>
      </c>
      <c r="E1592" t="s">
        <v>23</v>
      </c>
      <c r="F1592">
        <v>28</v>
      </c>
      <c r="G1592">
        <v>157.1</v>
      </c>
      <c r="H1592">
        <v>77</v>
      </c>
      <c r="I1592">
        <v>26.71</v>
      </c>
      <c r="J1592">
        <v>172.4</v>
      </c>
      <c r="K1592">
        <v>97</v>
      </c>
      <c r="L1592">
        <v>14.65</v>
      </c>
      <c r="M1592">
        <v>184.5</v>
      </c>
      <c r="N1592">
        <v>94</v>
      </c>
      <c r="O1592">
        <v>8.3000000000000007</v>
      </c>
      <c r="P1592">
        <v>11.1</v>
      </c>
      <c r="Q1592">
        <v>9</v>
      </c>
      <c r="R1592">
        <v>3</v>
      </c>
      <c r="S1592">
        <v>1</v>
      </c>
      <c r="T1592" t="s">
        <v>22</v>
      </c>
    </row>
    <row r="1593" spans="1:20" x14ac:dyDescent="0.2">
      <c r="A1593" t="s">
        <v>47</v>
      </c>
      <c r="B1593">
        <v>51</v>
      </c>
      <c r="C1593" t="s">
        <v>28</v>
      </c>
      <c r="D1593" t="s">
        <v>23</v>
      </c>
      <c r="E1593" t="s">
        <v>23</v>
      </c>
      <c r="F1593">
        <v>12</v>
      </c>
      <c r="G1593">
        <v>135.80000000000001</v>
      </c>
      <c r="H1593">
        <v>60</v>
      </c>
      <c r="I1593">
        <v>23.09</v>
      </c>
      <c r="J1593">
        <v>200.6</v>
      </c>
      <c r="K1593">
        <v>134</v>
      </c>
      <c r="L1593">
        <v>17.05</v>
      </c>
      <c r="M1593">
        <v>192.4</v>
      </c>
      <c r="N1593">
        <v>98</v>
      </c>
      <c r="O1593">
        <v>8.66</v>
      </c>
      <c r="P1593">
        <v>12.3</v>
      </c>
      <c r="Q1593">
        <v>7</v>
      </c>
      <c r="R1593">
        <v>3.32</v>
      </c>
      <c r="S1593">
        <v>2</v>
      </c>
      <c r="T1593" t="s">
        <v>22</v>
      </c>
    </row>
    <row r="1594" spans="1:20" x14ac:dyDescent="0.2">
      <c r="A1594" t="s">
        <v>57</v>
      </c>
      <c r="B1594">
        <v>27</v>
      </c>
      <c r="C1594" t="s">
        <v>25</v>
      </c>
      <c r="D1594" t="s">
        <v>22</v>
      </c>
      <c r="E1594" t="s">
        <v>22</v>
      </c>
      <c r="F1594">
        <v>0</v>
      </c>
      <c r="G1594">
        <v>236.7</v>
      </c>
      <c r="H1594">
        <v>110</v>
      </c>
      <c r="I1594">
        <v>40.24</v>
      </c>
      <c r="J1594">
        <v>231.9</v>
      </c>
      <c r="K1594">
        <v>92</v>
      </c>
      <c r="L1594">
        <v>19.71</v>
      </c>
      <c r="M1594">
        <v>164.7</v>
      </c>
      <c r="N1594">
        <v>85</v>
      </c>
      <c r="O1594">
        <v>7.41</v>
      </c>
      <c r="P1594">
        <v>12.7</v>
      </c>
      <c r="Q1594">
        <v>6</v>
      </c>
      <c r="R1594">
        <v>3.43</v>
      </c>
      <c r="S1594">
        <v>1</v>
      </c>
      <c r="T1594" t="s">
        <v>22</v>
      </c>
    </row>
    <row r="1595" spans="1:20" x14ac:dyDescent="0.2">
      <c r="A1595" t="s">
        <v>37</v>
      </c>
      <c r="B1595">
        <v>224</v>
      </c>
      <c r="C1595" t="s">
        <v>28</v>
      </c>
      <c r="D1595" t="s">
        <v>22</v>
      </c>
      <c r="E1595" t="s">
        <v>22</v>
      </c>
      <c r="F1595">
        <v>0</v>
      </c>
      <c r="G1595">
        <v>111.4</v>
      </c>
      <c r="H1595">
        <v>133</v>
      </c>
      <c r="I1595">
        <v>18.940000000000001</v>
      </c>
      <c r="J1595">
        <v>175</v>
      </c>
      <c r="K1595">
        <v>66</v>
      </c>
      <c r="L1595">
        <v>14.88</v>
      </c>
      <c r="M1595">
        <v>217.2</v>
      </c>
      <c r="N1595">
        <v>106</v>
      </c>
      <c r="O1595">
        <v>9.77</v>
      </c>
      <c r="P1595">
        <v>5.5</v>
      </c>
      <c r="Q1595">
        <v>6</v>
      </c>
      <c r="R1595">
        <v>1.49</v>
      </c>
      <c r="S1595">
        <v>3</v>
      </c>
      <c r="T1595" t="s">
        <v>22</v>
      </c>
    </row>
    <row r="1596" spans="1:20" x14ac:dyDescent="0.2">
      <c r="A1596" t="s">
        <v>26</v>
      </c>
      <c r="B1596">
        <v>105</v>
      </c>
      <c r="C1596" t="s">
        <v>28</v>
      </c>
      <c r="D1596" t="s">
        <v>23</v>
      </c>
      <c r="E1596" t="s">
        <v>23</v>
      </c>
      <c r="F1596">
        <v>28</v>
      </c>
      <c r="G1596">
        <v>156.1</v>
      </c>
      <c r="H1596">
        <v>89</v>
      </c>
      <c r="I1596">
        <v>26.54</v>
      </c>
      <c r="J1596">
        <v>107.1</v>
      </c>
      <c r="K1596">
        <v>114</v>
      </c>
      <c r="L1596">
        <v>9.1</v>
      </c>
      <c r="M1596">
        <v>167.7</v>
      </c>
      <c r="N1596">
        <v>95</v>
      </c>
      <c r="O1596">
        <v>7.55</v>
      </c>
      <c r="P1596">
        <v>14.7</v>
      </c>
      <c r="Q1596">
        <v>3</v>
      </c>
      <c r="R1596">
        <v>3.97</v>
      </c>
      <c r="S1596">
        <v>0</v>
      </c>
      <c r="T1596" t="s">
        <v>23</v>
      </c>
    </row>
    <row r="1597" spans="1:20" x14ac:dyDescent="0.2">
      <c r="A1597" t="s">
        <v>59</v>
      </c>
      <c r="B1597">
        <v>117</v>
      </c>
      <c r="C1597" t="s">
        <v>25</v>
      </c>
      <c r="D1597" t="s">
        <v>22</v>
      </c>
      <c r="E1597" t="s">
        <v>22</v>
      </c>
      <c r="F1597">
        <v>0</v>
      </c>
      <c r="G1597">
        <v>191.1</v>
      </c>
      <c r="H1597">
        <v>93</v>
      </c>
      <c r="I1597">
        <v>32.49</v>
      </c>
      <c r="J1597">
        <v>282.8</v>
      </c>
      <c r="K1597">
        <v>56</v>
      </c>
      <c r="L1597">
        <v>24.04</v>
      </c>
      <c r="M1597">
        <v>84.8</v>
      </c>
      <c r="N1597">
        <v>118</v>
      </c>
      <c r="O1597">
        <v>3.82</v>
      </c>
      <c r="P1597">
        <v>12</v>
      </c>
      <c r="Q1597">
        <v>4</v>
      </c>
      <c r="R1597">
        <v>3.24</v>
      </c>
      <c r="S1597">
        <v>2</v>
      </c>
      <c r="T1597" t="s">
        <v>22</v>
      </c>
    </row>
    <row r="1598" spans="1:20" x14ac:dyDescent="0.2">
      <c r="A1598" t="s">
        <v>57</v>
      </c>
      <c r="B1598">
        <v>91</v>
      </c>
      <c r="C1598" t="s">
        <v>21</v>
      </c>
      <c r="D1598" t="s">
        <v>22</v>
      </c>
      <c r="E1598" t="s">
        <v>22</v>
      </c>
      <c r="F1598">
        <v>0</v>
      </c>
      <c r="G1598">
        <v>153</v>
      </c>
      <c r="H1598">
        <v>123</v>
      </c>
      <c r="I1598">
        <v>26.01</v>
      </c>
      <c r="J1598">
        <v>141.1</v>
      </c>
      <c r="K1598">
        <v>127</v>
      </c>
      <c r="L1598">
        <v>11.99</v>
      </c>
      <c r="M1598">
        <v>171.5</v>
      </c>
      <c r="N1598">
        <v>76</v>
      </c>
      <c r="O1598">
        <v>7.72</v>
      </c>
      <c r="P1598">
        <v>10.3</v>
      </c>
      <c r="Q1598">
        <v>15</v>
      </c>
      <c r="R1598">
        <v>2.78</v>
      </c>
      <c r="S1598">
        <v>1</v>
      </c>
      <c r="T1598" t="s">
        <v>23</v>
      </c>
    </row>
    <row r="1599" spans="1:20" x14ac:dyDescent="0.2">
      <c r="A1599" t="s">
        <v>20</v>
      </c>
      <c r="B1599">
        <v>135</v>
      </c>
      <c r="C1599" t="s">
        <v>21</v>
      </c>
      <c r="D1599" t="s">
        <v>22</v>
      </c>
      <c r="E1599" t="s">
        <v>22</v>
      </c>
      <c r="F1599">
        <v>0</v>
      </c>
      <c r="G1599">
        <v>218.8</v>
      </c>
      <c r="H1599">
        <v>123</v>
      </c>
      <c r="I1599">
        <v>37.200000000000003</v>
      </c>
      <c r="J1599">
        <v>242.8</v>
      </c>
      <c r="K1599">
        <v>64</v>
      </c>
      <c r="L1599">
        <v>20.64</v>
      </c>
      <c r="M1599">
        <v>85.8</v>
      </c>
      <c r="N1599">
        <v>80</v>
      </c>
      <c r="O1599">
        <v>3.86</v>
      </c>
      <c r="P1599">
        <v>10.3</v>
      </c>
      <c r="Q1599">
        <v>3</v>
      </c>
      <c r="R1599">
        <v>2.78</v>
      </c>
      <c r="S1599">
        <v>4</v>
      </c>
      <c r="T1599" t="s">
        <v>22</v>
      </c>
    </row>
    <row r="1600" spans="1:20" x14ac:dyDescent="0.2">
      <c r="A1600" t="s">
        <v>38</v>
      </c>
      <c r="B1600">
        <v>146</v>
      </c>
      <c r="C1600" t="s">
        <v>21</v>
      </c>
      <c r="D1600" t="s">
        <v>22</v>
      </c>
      <c r="E1600" t="s">
        <v>22</v>
      </c>
      <c r="F1600">
        <v>0</v>
      </c>
      <c r="G1600">
        <v>205.4</v>
      </c>
      <c r="H1600">
        <v>101</v>
      </c>
      <c r="I1600">
        <v>34.92</v>
      </c>
      <c r="J1600">
        <v>134.9</v>
      </c>
      <c r="K1600">
        <v>77</v>
      </c>
      <c r="L1600">
        <v>11.47</v>
      </c>
      <c r="M1600">
        <v>310.5</v>
      </c>
      <c r="N1600">
        <v>83</v>
      </c>
      <c r="O1600">
        <v>13.97</v>
      </c>
      <c r="P1600">
        <v>10.3</v>
      </c>
      <c r="Q1600">
        <v>2</v>
      </c>
      <c r="R1600">
        <v>2.78</v>
      </c>
      <c r="S1600">
        <v>3</v>
      </c>
      <c r="T1600" t="s">
        <v>22</v>
      </c>
    </row>
    <row r="1601" spans="1:20" x14ac:dyDescent="0.2">
      <c r="A1601" t="s">
        <v>51</v>
      </c>
      <c r="B1601">
        <v>147</v>
      </c>
      <c r="C1601" t="s">
        <v>21</v>
      </c>
      <c r="D1601" t="s">
        <v>23</v>
      </c>
      <c r="E1601" t="s">
        <v>22</v>
      </c>
      <c r="F1601">
        <v>0</v>
      </c>
      <c r="G1601">
        <v>225.2</v>
      </c>
      <c r="H1601">
        <v>111</v>
      </c>
      <c r="I1601">
        <v>38.28</v>
      </c>
      <c r="J1601">
        <v>184.9</v>
      </c>
      <c r="K1601">
        <v>98</v>
      </c>
      <c r="L1601">
        <v>15.72</v>
      </c>
      <c r="M1601">
        <v>143.19999999999999</v>
      </c>
      <c r="N1601">
        <v>146</v>
      </c>
      <c r="O1601">
        <v>6.44</v>
      </c>
      <c r="P1601">
        <v>9.9</v>
      </c>
      <c r="Q1601">
        <v>1</v>
      </c>
      <c r="R1601">
        <v>2.67</v>
      </c>
      <c r="S1601">
        <v>0</v>
      </c>
      <c r="T1601" t="s">
        <v>23</v>
      </c>
    </row>
    <row r="1602" spans="1:20" x14ac:dyDescent="0.2">
      <c r="A1602" t="s">
        <v>32</v>
      </c>
      <c r="B1602">
        <v>68</v>
      </c>
      <c r="C1602" t="s">
        <v>28</v>
      </c>
      <c r="D1602" t="s">
        <v>22</v>
      </c>
      <c r="E1602" t="s">
        <v>22</v>
      </c>
      <c r="F1602">
        <v>0</v>
      </c>
      <c r="G1602">
        <v>249.9</v>
      </c>
      <c r="H1602">
        <v>127</v>
      </c>
      <c r="I1602">
        <v>42.48</v>
      </c>
      <c r="J1602">
        <v>254.5</v>
      </c>
      <c r="K1602">
        <v>118</v>
      </c>
      <c r="L1602">
        <v>21.63</v>
      </c>
      <c r="M1602">
        <v>273.2</v>
      </c>
      <c r="N1602">
        <v>98</v>
      </c>
      <c r="O1602">
        <v>12.29</v>
      </c>
      <c r="P1602">
        <v>8.9</v>
      </c>
      <c r="Q1602">
        <v>6</v>
      </c>
      <c r="R1602">
        <v>2.4</v>
      </c>
      <c r="S1602">
        <v>2</v>
      </c>
      <c r="T1602" t="s">
        <v>23</v>
      </c>
    </row>
    <row r="1603" spans="1:20" x14ac:dyDescent="0.2">
      <c r="A1603" t="s">
        <v>61</v>
      </c>
      <c r="B1603">
        <v>68</v>
      </c>
      <c r="C1603" t="s">
        <v>25</v>
      </c>
      <c r="D1603" t="s">
        <v>22</v>
      </c>
      <c r="E1603" t="s">
        <v>22</v>
      </c>
      <c r="F1603">
        <v>0</v>
      </c>
      <c r="G1603">
        <v>131.6</v>
      </c>
      <c r="H1603">
        <v>89</v>
      </c>
      <c r="I1603">
        <v>22.37</v>
      </c>
      <c r="J1603">
        <v>137</v>
      </c>
      <c r="K1603">
        <v>109</v>
      </c>
      <c r="L1603">
        <v>11.65</v>
      </c>
      <c r="M1603">
        <v>256.3</v>
      </c>
      <c r="N1603">
        <v>107</v>
      </c>
      <c r="O1603">
        <v>11.53</v>
      </c>
      <c r="P1603">
        <v>10.199999999999999</v>
      </c>
      <c r="Q1603">
        <v>5</v>
      </c>
      <c r="R1603">
        <v>2.75</v>
      </c>
      <c r="S1603">
        <v>3</v>
      </c>
      <c r="T1603" t="s">
        <v>22</v>
      </c>
    </row>
    <row r="1604" spans="1:20" x14ac:dyDescent="0.2">
      <c r="A1604" t="s">
        <v>45</v>
      </c>
      <c r="B1604">
        <v>86</v>
      </c>
      <c r="C1604" t="s">
        <v>25</v>
      </c>
      <c r="D1604" t="s">
        <v>22</v>
      </c>
      <c r="E1604" t="s">
        <v>23</v>
      </c>
      <c r="F1604">
        <v>21</v>
      </c>
      <c r="G1604">
        <v>197.9</v>
      </c>
      <c r="H1604">
        <v>99</v>
      </c>
      <c r="I1604">
        <v>33.64</v>
      </c>
      <c r="J1604">
        <v>165.6</v>
      </c>
      <c r="K1604">
        <v>100</v>
      </c>
      <c r="L1604">
        <v>14.08</v>
      </c>
      <c r="M1604">
        <v>208</v>
      </c>
      <c r="N1604">
        <v>120</v>
      </c>
      <c r="O1604">
        <v>9.36</v>
      </c>
      <c r="P1604">
        <v>10.1</v>
      </c>
      <c r="Q1604">
        <v>9</v>
      </c>
      <c r="R1604">
        <v>2.73</v>
      </c>
      <c r="S1604">
        <v>0</v>
      </c>
      <c r="T1604" t="s">
        <v>22</v>
      </c>
    </row>
    <row r="1605" spans="1:20" x14ac:dyDescent="0.2">
      <c r="A1605" t="s">
        <v>65</v>
      </c>
      <c r="B1605">
        <v>131</v>
      </c>
      <c r="C1605" t="s">
        <v>21</v>
      </c>
      <c r="D1605" t="s">
        <v>22</v>
      </c>
      <c r="E1605" t="s">
        <v>22</v>
      </c>
      <c r="F1605">
        <v>0</v>
      </c>
      <c r="G1605">
        <v>166.5</v>
      </c>
      <c r="H1605">
        <v>129</v>
      </c>
      <c r="I1605">
        <v>28.31</v>
      </c>
      <c r="J1605">
        <v>210.2</v>
      </c>
      <c r="K1605">
        <v>107</v>
      </c>
      <c r="L1605">
        <v>17.87</v>
      </c>
      <c r="M1605">
        <v>257.2</v>
      </c>
      <c r="N1605">
        <v>93</v>
      </c>
      <c r="O1605">
        <v>11.57</v>
      </c>
      <c r="P1605">
        <v>9.9</v>
      </c>
      <c r="Q1605">
        <v>5</v>
      </c>
      <c r="R1605">
        <v>2.67</v>
      </c>
      <c r="S1605">
        <v>1</v>
      </c>
      <c r="T1605" t="s">
        <v>22</v>
      </c>
    </row>
    <row r="1606" spans="1:20" x14ac:dyDescent="0.2">
      <c r="A1606" t="s">
        <v>20</v>
      </c>
      <c r="B1606">
        <v>86</v>
      </c>
      <c r="C1606" t="s">
        <v>21</v>
      </c>
      <c r="D1606" t="s">
        <v>22</v>
      </c>
      <c r="E1606" t="s">
        <v>23</v>
      </c>
      <c r="F1606">
        <v>29</v>
      </c>
      <c r="G1606">
        <v>225.4</v>
      </c>
      <c r="H1606">
        <v>79</v>
      </c>
      <c r="I1606">
        <v>38.32</v>
      </c>
      <c r="J1606">
        <v>187.1</v>
      </c>
      <c r="K1606">
        <v>112</v>
      </c>
      <c r="L1606">
        <v>15.9</v>
      </c>
      <c r="M1606">
        <v>281.10000000000002</v>
      </c>
      <c r="N1606">
        <v>112</v>
      </c>
      <c r="O1606">
        <v>12.65</v>
      </c>
      <c r="P1606">
        <v>12.9</v>
      </c>
      <c r="Q1606">
        <v>3</v>
      </c>
      <c r="R1606">
        <v>3.48</v>
      </c>
      <c r="S1606">
        <v>1</v>
      </c>
      <c r="T1606" t="s">
        <v>22</v>
      </c>
    </row>
    <row r="1607" spans="1:20" x14ac:dyDescent="0.2">
      <c r="A1607" t="s">
        <v>64</v>
      </c>
      <c r="B1607">
        <v>159</v>
      </c>
      <c r="C1607" t="s">
        <v>21</v>
      </c>
      <c r="D1607" t="s">
        <v>22</v>
      </c>
      <c r="E1607" t="s">
        <v>22</v>
      </c>
      <c r="F1607">
        <v>0</v>
      </c>
      <c r="G1607">
        <v>275.8</v>
      </c>
      <c r="H1607">
        <v>103</v>
      </c>
      <c r="I1607">
        <v>46.89</v>
      </c>
      <c r="J1607">
        <v>189.5</v>
      </c>
      <c r="K1607">
        <v>108</v>
      </c>
      <c r="L1607">
        <v>16.11</v>
      </c>
      <c r="M1607">
        <v>223.9</v>
      </c>
      <c r="N1607">
        <v>93</v>
      </c>
      <c r="O1607">
        <v>10.08</v>
      </c>
      <c r="P1607">
        <v>7.4</v>
      </c>
      <c r="Q1607">
        <v>5</v>
      </c>
      <c r="R1607">
        <v>2</v>
      </c>
      <c r="S1607">
        <v>2</v>
      </c>
      <c r="T1607" t="s">
        <v>23</v>
      </c>
    </row>
    <row r="1608" spans="1:20" x14ac:dyDescent="0.2">
      <c r="A1608" t="s">
        <v>42</v>
      </c>
      <c r="B1608">
        <v>134</v>
      </c>
      <c r="C1608" t="s">
        <v>21</v>
      </c>
      <c r="D1608" t="s">
        <v>22</v>
      </c>
      <c r="E1608" t="s">
        <v>23</v>
      </c>
      <c r="F1608">
        <v>40</v>
      </c>
      <c r="G1608">
        <v>142.9</v>
      </c>
      <c r="H1608">
        <v>105</v>
      </c>
      <c r="I1608">
        <v>24.29</v>
      </c>
      <c r="J1608">
        <v>88.6</v>
      </c>
      <c r="K1608">
        <v>61</v>
      </c>
      <c r="L1608">
        <v>7.53</v>
      </c>
      <c r="M1608">
        <v>290</v>
      </c>
      <c r="N1608">
        <v>96</v>
      </c>
      <c r="O1608">
        <v>13.05</v>
      </c>
      <c r="P1608">
        <v>10.8</v>
      </c>
      <c r="Q1608">
        <v>6</v>
      </c>
      <c r="R1608">
        <v>2.92</v>
      </c>
      <c r="S1608">
        <v>1</v>
      </c>
      <c r="T1608" t="s">
        <v>22</v>
      </c>
    </row>
    <row r="1609" spans="1:20" x14ac:dyDescent="0.2">
      <c r="A1609" t="s">
        <v>64</v>
      </c>
      <c r="B1609">
        <v>113</v>
      </c>
      <c r="C1609" t="s">
        <v>28</v>
      </c>
      <c r="D1609" t="s">
        <v>22</v>
      </c>
      <c r="E1609" t="s">
        <v>22</v>
      </c>
      <c r="F1609">
        <v>0</v>
      </c>
      <c r="G1609">
        <v>207.2</v>
      </c>
      <c r="H1609">
        <v>113</v>
      </c>
      <c r="I1609">
        <v>35.22</v>
      </c>
      <c r="J1609">
        <v>256</v>
      </c>
      <c r="K1609">
        <v>80</v>
      </c>
      <c r="L1609">
        <v>21.76</v>
      </c>
      <c r="M1609">
        <v>211</v>
      </c>
      <c r="N1609">
        <v>87</v>
      </c>
      <c r="O1609">
        <v>9.49</v>
      </c>
      <c r="P1609">
        <v>9.9</v>
      </c>
      <c r="Q1609">
        <v>1</v>
      </c>
      <c r="R1609">
        <v>2.67</v>
      </c>
      <c r="S1609">
        <v>1</v>
      </c>
      <c r="T1609" t="s">
        <v>22</v>
      </c>
    </row>
    <row r="1610" spans="1:20" x14ac:dyDescent="0.2">
      <c r="A1610" t="s">
        <v>29</v>
      </c>
      <c r="B1610">
        <v>132</v>
      </c>
      <c r="C1610" t="s">
        <v>25</v>
      </c>
      <c r="D1610" t="s">
        <v>22</v>
      </c>
      <c r="E1610" t="s">
        <v>22</v>
      </c>
      <c r="F1610">
        <v>0</v>
      </c>
      <c r="G1610">
        <v>206.2</v>
      </c>
      <c r="H1610">
        <v>100</v>
      </c>
      <c r="I1610">
        <v>35.049999999999997</v>
      </c>
      <c r="J1610">
        <v>211.2</v>
      </c>
      <c r="K1610">
        <v>118</v>
      </c>
      <c r="L1610">
        <v>17.95</v>
      </c>
      <c r="M1610">
        <v>196.2</v>
      </c>
      <c r="N1610">
        <v>122</v>
      </c>
      <c r="O1610">
        <v>8.83</v>
      </c>
      <c r="P1610">
        <v>10.199999999999999</v>
      </c>
      <c r="Q1610">
        <v>6</v>
      </c>
      <c r="R1610">
        <v>2.75</v>
      </c>
      <c r="S1610">
        <v>1</v>
      </c>
      <c r="T1610" t="s">
        <v>22</v>
      </c>
    </row>
    <row r="1611" spans="1:20" x14ac:dyDescent="0.2">
      <c r="A1611" t="s">
        <v>68</v>
      </c>
      <c r="B1611">
        <v>85</v>
      </c>
      <c r="C1611" t="s">
        <v>21</v>
      </c>
      <c r="D1611" t="s">
        <v>22</v>
      </c>
      <c r="E1611" t="s">
        <v>22</v>
      </c>
      <c r="F1611">
        <v>0</v>
      </c>
      <c r="G1611">
        <v>210.3</v>
      </c>
      <c r="H1611">
        <v>66</v>
      </c>
      <c r="I1611">
        <v>35.75</v>
      </c>
      <c r="J1611">
        <v>195.8</v>
      </c>
      <c r="K1611">
        <v>76</v>
      </c>
      <c r="L1611">
        <v>16.64</v>
      </c>
      <c r="M1611">
        <v>221.6</v>
      </c>
      <c r="N1611">
        <v>82</v>
      </c>
      <c r="O1611">
        <v>9.9700000000000006</v>
      </c>
      <c r="P1611">
        <v>11.2</v>
      </c>
      <c r="Q1611">
        <v>7</v>
      </c>
      <c r="R1611">
        <v>3.02</v>
      </c>
      <c r="S1611">
        <v>1</v>
      </c>
      <c r="T1611" t="s">
        <v>22</v>
      </c>
    </row>
    <row r="1612" spans="1:20" x14ac:dyDescent="0.2">
      <c r="A1612" t="s">
        <v>24</v>
      </c>
      <c r="B1612">
        <v>93</v>
      </c>
      <c r="C1612" t="s">
        <v>28</v>
      </c>
      <c r="D1612" t="s">
        <v>23</v>
      </c>
      <c r="E1612" t="s">
        <v>23</v>
      </c>
      <c r="F1612">
        <v>38</v>
      </c>
      <c r="G1612">
        <v>225.7</v>
      </c>
      <c r="H1612">
        <v>117</v>
      </c>
      <c r="I1612">
        <v>38.369999999999997</v>
      </c>
      <c r="J1612">
        <v>119.6</v>
      </c>
      <c r="K1612">
        <v>122</v>
      </c>
      <c r="L1612">
        <v>10.17</v>
      </c>
      <c r="M1612">
        <v>193.2</v>
      </c>
      <c r="N1612">
        <v>125</v>
      </c>
      <c r="O1612">
        <v>8.69</v>
      </c>
      <c r="P1612">
        <v>14</v>
      </c>
      <c r="Q1612">
        <v>7</v>
      </c>
      <c r="R1612">
        <v>3.78</v>
      </c>
      <c r="S1612">
        <v>1</v>
      </c>
      <c r="T1612" t="s">
        <v>23</v>
      </c>
    </row>
    <row r="1613" spans="1:20" x14ac:dyDescent="0.2">
      <c r="A1613" t="s">
        <v>59</v>
      </c>
      <c r="B1613">
        <v>174</v>
      </c>
      <c r="C1613" t="s">
        <v>25</v>
      </c>
      <c r="D1613" t="s">
        <v>22</v>
      </c>
      <c r="E1613" t="s">
        <v>23</v>
      </c>
      <c r="F1613">
        <v>33</v>
      </c>
      <c r="G1613">
        <v>167.8</v>
      </c>
      <c r="H1613">
        <v>91</v>
      </c>
      <c r="I1613">
        <v>28.53</v>
      </c>
      <c r="J1613">
        <v>205.3</v>
      </c>
      <c r="K1613">
        <v>91</v>
      </c>
      <c r="L1613">
        <v>17.45</v>
      </c>
      <c r="M1613">
        <v>130</v>
      </c>
      <c r="N1613">
        <v>132</v>
      </c>
      <c r="O1613">
        <v>5.85</v>
      </c>
      <c r="P1613">
        <v>14.5</v>
      </c>
      <c r="Q1613">
        <v>4</v>
      </c>
      <c r="R1613">
        <v>3.92</v>
      </c>
      <c r="S1613">
        <v>4</v>
      </c>
      <c r="T1613" t="s">
        <v>23</v>
      </c>
    </row>
    <row r="1614" spans="1:20" x14ac:dyDescent="0.2">
      <c r="A1614" t="s">
        <v>36</v>
      </c>
      <c r="B1614">
        <v>61</v>
      </c>
      <c r="C1614" t="s">
        <v>21</v>
      </c>
      <c r="D1614" t="s">
        <v>22</v>
      </c>
      <c r="E1614" t="s">
        <v>22</v>
      </c>
      <c r="F1614">
        <v>0</v>
      </c>
      <c r="G1614">
        <v>197.7</v>
      </c>
      <c r="H1614">
        <v>118</v>
      </c>
      <c r="I1614">
        <v>33.61</v>
      </c>
      <c r="J1614">
        <v>152.19999999999999</v>
      </c>
      <c r="K1614">
        <v>96</v>
      </c>
      <c r="L1614">
        <v>12.94</v>
      </c>
      <c r="M1614">
        <v>221</v>
      </c>
      <c r="N1614">
        <v>93</v>
      </c>
      <c r="O1614">
        <v>9.9499999999999993</v>
      </c>
      <c r="P1614">
        <v>7</v>
      </c>
      <c r="Q1614">
        <v>3</v>
      </c>
      <c r="R1614">
        <v>1.89</v>
      </c>
      <c r="S1614">
        <v>2</v>
      </c>
      <c r="T1614" t="s">
        <v>22</v>
      </c>
    </row>
    <row r="1615" spans="1:20" x14ac:dyDescent="0.2">
      <c r="A1615" t="s">
        <v>63</v>
      </c>
      <c r="B1615">
        <v>91</v>
      </c>
      <c r="C1615" t="s">
        <v>21</v>
      </c>
      <c r="D1615" t="s">
        <v>22</v>
      </c>
      <c r="E1615" t="s">
        <v>23</v>
      </c>
      <c r="F1615">
        <v>39</v>
      </c>
      <c r="G1615">
        <v>169.8</v>
      </c>
      <c r="H1615">
        <v>105</v>
      </c>
      <c r="I1615">
        <v>28.87</v>
      </c>
      <c r="J1615">
        <v>65.2</v>
      </c>
      <c r="K1615">
        <v>116</v>
      </c>
      <c r="L1615">
        <v>5.54</v>
      </c>
      <c r="M1615">
        <v>144.4</v>
      </c>
      <c r="N1615">
        <v>92</v>
      </c>
      <c r="O1615">
        <v>6.5</v>
      </c>
      <c r="P1615">
        <v>10.9</v>
      </c>
      <c r="Q1615">
        <v>4</v>
      </c>
      <c r="R1615">
        <v>2.94</v>
      </c>
      <c r="S1615">
        <v>1</v>
      </c>
      <c r="T1615" t="s">
        <v>22</v>
      </c>
    </row>
    <row r="1616" spans="1:20" x14ac:dyDescent="0.2">
      <c r="A1616" t="s">
        <v>69</v>
      </c>
      <c r="B1616">
        <v>88</v>
      </c>
      <c r="C1616" t="s">
        <v>25</v>
      </c>
      <c r="D1616" t="s">
        <v>22</v>
      </c>
      <c r="E1616" t="s">
        <v>23</v>
      </c>
      <c r="F1616">
        <v>28</v>
      </c>
      <c r="G1616">
        <v>190.6</v>
      </c>
      <c r="H1616">
        <v>104</v>
      </c>
      <c r="I1616">
        <v>32.4</v>
      </c>
      <c r="J1616">
        <v>237.3</v>
      </c>
      <c r="K1616">
        <v>105</v>
      </c>
      <c r="L1616">
        <v>20.170000000000002</v>
      </c>
      <c r="M1616">
        <v>211.6</v>
      </c>
      <c r="N1616">
        <v>116</v>
      </c>
      <c r="O1616">
        <v>9.52</v>
      </c>
      <c r="P1616">
        <v>9.8000000000000007</v>
      </c>
      <c r="Q1616">
        <v>1</v>
      </c>
      <c r="R1616">
        <v>2.65</v>
      </c>
      <c r="S1616">
        <v>2</v>
      </c>
      <c r="T1616" t="s">
        <v>22</v>
      </c>
    </row>
    <row r="1617" spans="1:20" x14ac:dyDescent="0.2">
      <c r="A1617" t="s">
        <v>27</v>
      </c>
      <c r="B1617">
        <v>88</v>
      </c>
      <c r="C1617" t="s">
        <v>25</v>
      </c>
      <c r="D1617" t="s">
        <v>22</v>
      </c>
      <c r="E1617" t="s">
        <v>23</v>
      </c>
      <c r="F1617">
        <v>45</v>
      </c>
      <c r="G1617">
        <v>80.3</v>
      </c>
      <c r="H1617">
        <v>140</v>
      </c>
      <c r="I1617">
        <v>13.65</v>
      </c>
      <c r="J1617">
        <v>153.30000000000001</v>
      </c>
      <c r="K1617">
        <v>101</v>
      </c>
      <c r="L1617">
        <v>13.03</v>
      </c>
      <c r="M1617">
        <v>309.2</v>
      </c>
      <c r="N1617">
        <v>123</v>
      </c>
      <c r="O1617">
        <v>13.91</v>
      </c>
      <c r="P1617">
        <v>12.8</v>
      </c>
      <c r="Q1617">
        <v>3</v>
      </c>
      <c r="R1617">
        <v>3.46</v>
      </c>
      <c r="S1617">
        <v>2</v>
      </c>
      <c r="T1617" t="s">
        <v>22</v>
      </c>
    </row>
    <row r="1618" spans="1:20" x14ac:dyDescent="0.2">
      <c r="A1618" t="s">
        <v>64</v>
      </c>
      <c r="B1618">
        <v>195</v>
      </c>
      <c r="C1618" t="s">
        <v>21</v>
      </c>
      <c r="D1618" t="s">
        <v>22</v>
      </c>
      <c r="E1618" t="s">
        <v>23</v>
      </c>
      <c r="F1618">
        <v>36</v>
      </c>
      <c r="G1618">
        <v>231.7</v>
      </c>
      <c r="H1618">
        <v>110</v>
      </c>
      <c r="I1618">
        <v>39.39</v>
      </c>
      <c r="J1618">
        <v>225.1</v>
      </c>
      <c r="K1618">
        <v>88</v>
      </c>
      <c r="L1618">
        <v>19.13</v>
      </c>
      <c r="M1618">
        <v>201.7</v>
      </c>
      <c r="N1618">
        <v>89</v>
      </c>
      <c r="O1618">
        <v>9.08</v>
      </c>
      <c r="P1618">
        <v>12.1</v>
      </c>
      <c r="Q1618">
        <v>2</v>
      </c>
      <c r="R1618">
        <v>3.27</v>
      </c>
      <c r="S1618">
        <v>0</v>
      </c>
      <c r="T1618" t="s">
        <v>22</v>
      </c>
    </row>
    <row r="1619" spans="1:20" x14ac:dyDescent="0.2">
      <c r="A1619" t="s">
        <v>61</v>
      </c>
      <c r="B1619">
        <v>182</v>
      </c>
      <c r="C1619" t="s">
        <v>21</v>
      </c>
      <c r="D1619" t="s">
        <v>22</v>
      </c>
      <c r="E1619" t="s">
        <v>22</v>
      </c>
      <c r="F1619">
        <v>0</v>
      </c>
      <c r="G1619">
        <v>69.099999999999994</v>
      </c>
      <c r="H1619">
        <v>114</v>
      </c>
      <c r="I1619">
        <v>11.75</v>
      </c>
      <c r="J1619">
        <v>230.3</v>
      </c>
      <c r="K1619">
        <v>109</v>
      </c>
      <c r="L1619">
        <v>19.579999999999998</v>
      </c>
      <c r="M1619">
        <v>256.7</v>
      </c>
      <c r="N1619">
        <v>96</v>
      </c>
      <c r="O1619">
        <v>11.55</v>
      </c>
      <c r="P1619">
        <v>6.5</v>
      </c>
      <c r="Q1619">
        <v>4</v>
      </c>
      <c r="R1619">
        <v>1.76</v>
      </c>
      <c r="S1619">
        <v>0</v>
      </c>
      <c r="T1619" t="s">
        <v>22</v>
      </c>
    </row>
    <row r="1620" spans="1:20" x14ac:dyDescent="0.2">
      <c r="A1620" t="s">
        <v>41</v>
      </c>
      <c r="B1620">
        <v>118</v>
      </c>
      <c r="C1620" t="s">
        <v>25</v>
      </c>
      <c r="D1620" t="s">
        <v>22</v>
      </c>
      <c r="E1620" t="s">
        <v>22</v>
      </c>
      <c r="F1620">
        <v>0</v>
      </c>
      <c r="G1620">
        <v>188.8</v>
      </c>
      <c r="H1620">
        <v>60</v>
      </c>
      <c r="I1620">
        <v>32.1</v>
      </c>
      <c r="J1620">
        <v>217.4</v>
      </c>
      <c r="K1620">
        <v>64</v>
      </c>
      <c r="L1620">
        <v>18.48</v>
      </c>
      <c r="M1620">
        <v>220.1</v>
      </c>
      <c r="N1620">
        <v>100</v>
      </c>
      <c r="O1620">
        <v>9.9</v>
      </c>
      <c r="P1620">
        <v>8.1999999999999993</v>
      </c>
      <c r="Q1620">
        <v>7</v>
      </c>
      <c r="R1620">
        <v>2.21</v>
      </c>
      <c r="S1620">
        <v>4</v>
      </c>
      <c r="T1620" t="s">
        <v>22</v>
      </c>
    </row>
    <row r="1621" spans="1:20" x14ac:dyDescent="0.2">
      <c r="A1621" t="s">
        <v>46</v>
      </c>
      <c r="B1621">
        <v>103</v>
      </c>
      <c r="C1621" t="s">
        <v>25</v>
      </c>
      <c r="D1621" t="s">
        <v>22</v>
      </c>
      <c r="E1621" t="s">
        <v>22</v>
      </c>
      <c r="F1621">
        <v>0</v>
      </c>
      <c r="G1621">
        <v>150.6</v>
      </c>
      <c r="H1621">
        <v>125</v>
      </c>
      <c r="I1621">
        <v>25.6</v>
      </c>
      <c r="J1621">
        <v>169.1</v>
      </c>
      <c r="K1621">
        <v>126</v>
      </c>
      <c r="L1621">
        <v>14.37</v>
      </c>
      <c r="M1621">
        <v>221.2</v>
      </c>
      <c r="N1621">
        <v>104</v>
      </c>
      <c r="O1621">
        <v>9.9499999999999993</v>
      </c>
      <c r="P1621">
        <v>10.4</v>
      </c>
      <c r="Q1621">
        <v>8</v>
      </c>
      <c r="R1621">
        <v>2.81</v>
      </c>
      <c r="S1621">
        <v>8</v>
      </c>
      <c r="T1621" t="s">
        <v>23</v>
      </c>
    </row>
    <row r="1622" spans="1:20" x14ac:dyDescent="0.2">
      <c r="A1622" t="s">
        <v>55</v>
      </c>
      <c r="B1622">
        <v>61</v>
      </c>
      <c r="C1622" t="s">
        <v>25</v>
      </c>
      <c r="D1622" t="s">
        <v>22</v>
      </c>
      <c r="E1622" t="s">
        <v>23</v>
      </c>
      <c r="F1622">
        <v>25</v>
      </c>
      <c r="G1622">
        <v>163.69999999999999</v>
      </c>
      <c r="H1622">
        <v>78</v>
      </c>
      <c r="I1622">
        <v>27.83</v>
      </c>
      <c r="J1622">
        <v>113.2</v>
      </c>
      <c r="K1622">
        <v>112</v>
      </c>
      <c r="L1622">
        <v>9.6199999999999992</v>
      </c>
      <c r="M1622">
        <v>134.1</v>
      </c>
      <c r="N1622">
        <v>118</v>
      </c>
      <c r="O1622">
        <v>6.03</v>
      </c>
      <c r="P1622">
        <v>9.9</v>
      </c>
      <c r="Q1622">
        <v>3</v>
      </c>
      <c r="R1622">
        <v>2.67</v>
      </c>
      <c r="S1622">
        <v>3</v>
      </c>
      <c r="T1622" t="s">
        <v>22</v>
      </c>
    </row>
    <row r="1623" spans="1:20" x14ac:dyDescent="0.2">
      <c r="A1623" t="s">
        <v>31</v>
      </c>
      <c r="B1623">
        <v>172</v>
      </c>
      <c r="C1623" t="s">
        <v>21</v>
      </c>
      <c r="D1623" t="s">
        <v>22</v>
      </c>
      <c r="E1623" t="s">
        <v>22</v>
      </c>
      <c r="F1623">
        <v>0</v>
      </c>
      <c r="G1623">
        <v>211.7</v>
      </c>
      <c r="H1623">
        <v>100</v>
      </c>
      <c r="I1623">
        <v>35.99</v>
      </c>
      <c r="J1623">
        <v>198.7</v>
      </c>
      <c r="K1623">
        <v>101</v>
      </c>
      <c r="L1623">
        <v>16.89</v>
      </c>
      <c r="M1623">
        <v>301.7</v>
      </c>
      <c r="N1623">
        <v>136</v>
      </c>
      <c r="O1623">
        <v>13.58</v>
      </c>
      <c r="P1623">
        <v>6.5</v>
      </c>
      <c r="Q1623">
        <v>9</v>
      </c>
      <c r="R1623">
        <v>1.76</v>
      </c>
      <c r="S1623">
        <v>1</v>
      </c>
      <c r="T1623" t="s">
        <v>22</v>
      </c>
    </row>
    <row r="1624" spans="1:20" x14ac:dyDescent="0.2">
      <c r="A1624" t="s">
        <v>24</v>
      </c>
      <c r="B1624">
        <v>72</v>
      </c>
      <c r="C1624" t="s">
        <v>21</v>
      </c>
      <c r="D1624" t="s">
        <v>22</v>
      </c>
      <c r="E1624" t="s">
        <v>22</v>
      </c>
      <c r="F1624">
        <v>0</v>
      </c>
      <c r="G1624">
        <v>175.5</v>
      </c>
      <c r="H1624">
        <v>103</v>
      </c>
      <c r="I1624">
        <v>29.84</v>
      </c>
      <c r="J1624">
        <v>132.30000000000001</v>
      </c>
      <c r="K1624">
        <v>120</v>
      </c>
      <c r="L1624">
        <v>11.25</v>
      </c>
      <c r="M1624">
        <v>242.9</v>
      </c>
      <c r="N1624">
        <v>96</v>
      </c>
      <c r="O1624">
        <v>10.93</v>
      </c>
      <c r="P1624">
        <v>11.8</v>
      </c>
      <c r="Q1624">
        <v>3</v>
      </c>
      <c r="R1624">
        <v>3.19</v>
      </c>
      <c r="S1624">
        <v>1</v>
      </c>
      <c r="T1624" t="s">
        <v>22</v>
      </c>
    </row>
    <row r="1625" spans="1:20" x14ac:dyDescent="0.2">
      <c r="A1625" t="s">
        <v>61</v>
      </c>
      <c r="B1625">
        <v>113</v>
      </c>
      <c r="C1625" t="s">
        <v>28</v>
      </c>
      <c r="D1625" t="s">
        <v>22</v>
      </c>
      <c r="E1625" t="s">
        <v>22</v>
      </c>
      <c r="F1625">
        <v>0</v>
      </c>
      <c r="G1625">
        <v>150.1</v>
      </c>
      <c r="H1625">
        <v>120</v>
      </c>
      <c r="I1625">
        <v>25.52</v>
      </c>
      <c r="J1625">
        <v>200.1</v>
      </c>
      <c r="K1625">
        <v>85</v>
      </c>
      <c r="L1625">
        <v>17.010000000000002</v>
      </c>
      <c r="M1625">
        <v>266.7</v>
      </c>
      <c r="N1625">
        <v>105</v>
      </c>
      <c r="O1625">
        <v>12</v>
      </c>
      <c r="P1625">
        <v>11</v>
      </c>
      <c r="Q1625">
        <v>3</v>
      </c>
      <c r="R1625">
        <v>2.97</v>
      </c>
      <c r="S1625">
        <v>2</v>
      </c>
      <c r="T1625" t="s">
        <v>22</v>
      </c>
    </row>
    <row r="1626" spans="1:20" x14ac:dyDescent="0.2">
      <c r="A1626" t="s">
        <v>75</v>
      </c>
      <c r="B1626">
        <v>177</v>
      </c>
      <c r="C1626" t="s">
        <v>25</v>
      </c>
      <c r="D1626" t="s">
        <v>22</v>
      </c>
      <c r="E1626" t="s">
        <v>22</v>
      </c>
      <c r="F1626">
        <v>0</v>
      </c>
      <c r="G1626">
        <v>189.5</v>
      </c>
      <c r="H1626">
        <v>99</v>
      </c>
      <c r="I1626">
        <v>32.22</v>
      </c>
      <c r="J1626">
        <v>176.3</v>
      </c>
      <c r="K1626">
        <v>117</v>
      </c>
      <c r="L1626">
        <v>14.99</v>
      </c>
      <c r="M1626">
        <v>225.9</v>
      </c>
      <c r="N1626">
        <v>112</v>
      </c>
      <c r="O1626">
        <v>10.17</v>
      </c>
      <c r="P1626">
        <v>14.2</v>
      </c>
      <c r="Q1626">
        <v>2</v>
      </c>
      <c r="R1626">
        <v>3.83</v>
      </c>
      <c r="S1626">
        <v>1</v>
      </c>
      <c r="T1626" t="s">
        <v>22</v>
      </c>
    </row>
    <row r="1627" spans="1:20" x14ac:dyDescent="0.2">
      <c r="A1627" t="s">
        <v>59</v>
      </c>
      <c r="B1627">
        <v>100</v>
      </c>
      <c r="C1627" t="s">
        <v>25</v>
      </c>
      <c r="D1627" t="s">
        <v>22</v>
      </c>
      <c r="E1627" t="s">
        <v>22</v>
      </c>
      <c r="F1627">
        <v>0</v>
      </c>
      <c r="G1627">
        <v>70.8</v>
      </c>
      <c r="H1627">
        <v>94</v>
      </c>
      <c r="I1627">
        <v>12.04</v>
      </c>
      <c r="J1627">
        <v>215.6</v>
      </c>
      <c r="K1627">
        <v>102</v>
      </c>
      <c r="L1627">
        <v>18.329999999999998</v>
      </c>
      <c r="M1627">
        <v>230.8</v>
      </c>
      <c r="N1627">
        <v>125</v>
      </c>
      <c r="O1627">
        <v>10.39</v>
      </c>
      <c r="P1627">
        <v>9.5</v>
      </c>
      <c r="Q1627">
        <v>1</v>
      </c>
      <c r="R1627">
        <v>2.57</v>
      </c>
      <c r="S1627">
        <v>6</v>
      </c>
      <c r="T1627" t="s">
        <v>23</v>
      </c>
    </row>
    <row r="1628" spans="1:20" x14ac:dyDescent="0.2">
      <c r="A1628" t="s">
        <v>54</v>
      </c>
      <c r="B1628">
        <v>136</v>
      </c>
      <c r="C1628" t="s">
        <v>21</v>
      </c>
      <c r="D1628" t="s">
        <v>22</v>
      </c>
      <c r="E1628" t="s">
        <v>22</v>
      </c>
      <c r="F1628">
        <v>0</v>
      </c>
      <c r="G1628">
        <v>101.7</v>
      </c>
      <c r="H1628">
        <v>105</v>
      </c>
      <c r="I1628">
        <v>17.29</v>
      </c>
      <c r="J1628">
        <v>202.8</v>
      </c>
      <c r="K1628">
        <v>99</v>
      </c>
      <c r="L1628">
        <v>17.239999999999998</v>
      </c>
      <c r="M1628">
        <v>136.19999999999999</v>
      </c>
      <c r="N1628">
        <v>119</v>
      </c>
      <c r="O1628">
        <v>6.13</v>
      </c>
      <c r="P1628">
        <v>9.4</v>
      </c>
      <c r="Q1628">
        <v>6</v>
      </c>
      <c r="R1628">
        <v>2.54</v>
      </c>
      <c r="S1628">
        <v>3</v>
      </c>
      <c r="T1628" t="s">
        <v>22</v>
      </c>
    </row>
    <row r="1629" spans="1:20" x14ac:dyDescent="0.2">
      <c r="A1629" t="s">
        <v>48</v>
      </c>
      <c r="B1629">
        <v>71</v>
      </c>
      <c r="C1629" t="s">
        <v>21</v>
      </c>
      <c r="D1629" t="s">
        <v>22</v>
      </c>
      <c r="E1629" t="s">
        <v>22</v>
      </c>
      <c r="F1629">
        <v>0</v>
      </c>
      <c r="G1629">
        <v>258.39999999999998</v>
      </c>
      <c r="H1629">
        <v>132</v>
      </c>
      <c r="I1629">
        <v>43.93</v>
      </c>
      <c r="J1629">
        <v>126.8</v>
      </c>
      <c r="K1629">
        <v>119</v>
      </c>
      <c r="L1629">
        <v>10.78</v>
      </c>
      <c r="M1629">
        <v>182.4</v>
      </c>
      <c r="N1629">
        <v>87</v>
      </c>
      <c r="O1629">
        <v>8.2100000000000009</v>
      </c>
      <c r="P1629">
        <v>9.6999999999999993</v>
      </c>
      <c r="Q1629">
        <v>8</v>
      </c>
      <c r="R1629">
        <v>2.62</v>
      </c>
      <c r="S1629">
        <v>4</v>
      </c>
      <c r="T1629" t="s">
        <v>22</v>
      </c>
    </row>
    <row r="1630" spans="1:20" x14ac:dyDescent="0.2">
      <c r="A1630" t="s">
        <v>45</v>
      </c>
      <c r="B1630">
        <v>134</v>
      </c>
      <c r="C1630" t="s">
        <v>25</v>
      </c>
      <c r="D1630" t="s">
        <v>22</v>
      </c>
      <c r="E1630" t="s">
        <v>22</v>
      </c>
      <c r="F1630">
        <v>0</v>
      </c>
      <c r="G1630">
        <v>242.4</v>
      </c>
      <c r="H1630">
        <v>126</v>
      </c>
      <c r="I1630">
        <v>41.21</v>
      </c>
      <c r="J1630">
        <v>152.9</v>
      </c>
      <c r="K1630">
        <v>115</v>
      </c>
      <c r="L1630">
        <v>13</v>
      </c>
      <c r="M1630">
        <v>318.3</v>
      </c>
      <c r="N1630">
        <v>115</v>
      </c>
      <c r="O1630">
        <v>14.32</v>
      </c>
      <c r="P1630">
        <v>11.8</v>
      </c>
      <c r="Q1630">
        <v>6</v>
      </c>
      <c r="R1630">
        <v>3.19</v>
      </c>
      <c r="S1630">
        <v>1</v>
      </c>
      <c r="T1630" t="s">
        <v>22</v>
      </c>
    </row>
    <row r="1631" spans="1:20" x14ac:dyDescent="0.2">
      <c r="A1631" t="s">
        <v>66</v>
      </c>
      <c r="B1631">
        <v>39</v>
      </c>
      <c r="C1631" t="s">
        <v>25</v>
      </c>
      <c r="D1631" t="s">
        <v>22</v>
      </c>
      <c r="E1631" t="s">
        <v>22</v>
      </c>
      <c r="F1631">
        <v>0</v>
      </c>
      <c r="G1631">
        <v>154.1</v>
      </c>
      <c r="H1631">
        <v>104</v>
      </c>
      <c r="I1631">
        <v>26.2</v>
      </c>
      <c r="J1631">
        <v>204.2</v>
      </c>
      <c r="K1631">
        <v>112</v>
      </c>
      <c r="L1631">
        <v>17.36</v>
      </c>
      <c r="M1631">
        <v>196.2</v>
      </c>
      <c r="N1631">
        <v>92</v>
      </c>
      <c r="O1631">
        <v>8.83</v>
      </c>
      <c r="P1631">
        <v>9.8000000000000007</v>
      </c>
      <c r="Q1631">
        <v>4</v>
      </c>
      <c r="R1631">
        <v>2.65</v>
      </c>
      <c r="S1631">
        <v>2</v>
      </c>
      <c r="T1631" t="s">
        <v>22</v>
      </c>
    </row>
    <row r="1632" spans="1:20" x14ac:dyDescent="0.2">
      <c r="A1632" t="s">
        <v>26</v>
      </c>
      <c r="B1632">
        <v>110</v>
      </c>
      <c r="C1632" t="s">
        <v>28</v>
      </c>
      <c r="D1632" t="s">
        <v>22</v>
      </c>
      <c r="E1632" t="s">
        <v>22</v>
      </c>
      <c r="F1632">
        <v>0</v>
      </c>
      <c r="G1632">
        <v>188</v>
      </c>
      <c r="H1632">
        <v>127</v>
      </c>
      <c r="I1632">
        <v>31.96</v>
      </c>
      <c r="J1632">
        <v>90.5</v>
      </c>
      <c r="K1632">
        <v>118</v>
      </c>
      <c r="L1632">
        <v>7.69</v>
      </c>
      <c r="M1632">
        <v>150.30000000000001</v>
      </c>
      <c r="N1632">
        <v>64</v>
      </c>
      <c r="O1632">
        <v>6.76</v>
      </c>
      <c r="P1632">
        <v>15.3</v>
      </c>
      <c r="Q1632">
        <v>3</v>
      </c>
      <c r="R1632">
        <v>4.13</v>
      </c>
      <c r="S1632">
        <v>3</v>
      </c>
      <c r="T1632" t="s">
        <v>22</v>
      </c>
    </row>
    <row r="1633" spans="1:20" x14ac:dyDescent="0.2">
      <c r="A1633" t="s">
        <v>71</v>
      </c>
      <c r="B1633">
        <v>102</v>
      </c>
      <c r="C1633" t="s">
        <v>28</v>
      </c>
      <c r="D1633" t="s">
        <v>22</v>
      </c>
      <c r="E1633" t="s">
        <v>22</v>
      </c>
      <c r="F1633">
        <v>0</v>
      </c>
      <c r="G1633">
        <v>103.1</v>
      </c>
      <c r="H1633">
        <v>70</v>
      </c>
      <c r="I1633">
        <v>17.53</v>
      </c>
      <c r="J1633">
        <v>275</v>
      </c>
      <c r="K1633">
        <v>129</v>
      </c>
      <c r="L1633">
        <v>23.38</v>
      </c>
      <c r="M1633">
        <v>141.1</v>
      </c>
      <c r="N1633">
        <v>92</v>
      </c>
      <c r="O1633">
        <v>6.35</v>
      </c>
      <c r="P1633">
        <v>11.2</v>
      </c>
      <c r="Q1633">
        <v>5</v>
      </c>
      <c r="R1633">
        <v>3.02</v>
      </c>
      <c r="S1633">
        <v>1</v>
      </c>
      <c r="T1633" t="s">
        <v>22</v>
      </c>
    </row>
    <row r="1634" spans="1:20" x14ac:dyDescent="0.2">
      <c r="A1634" t="s">
        <v>44</v>
      </c>
      <c r="B1634">
        <v>70</v>
      </c>
      <c r="C1634" t="s">
        <v>21</v>
      </c>
      <c r="D1634" t="s">
        <v>22</v>
      </c>
      <c r="E1634" t="s">
        <v>22</v>
      </c>
      <c r="F1634">
        <v>0</v>
      </c>
      <c r="G1634">
        <v>175.4</v>
      </c>
      <c r="H1634">
        <v>130</v>
      </c>
      <c r="I1634">
        <v>29.82</v>
      </c>
      <c r="J1634">
        <v>159.5</v>
      </c>
      <c r="K1634">
        <v>130</v>
      </c>
      <c r="L1634">
        <v>13.56</v>
      </c>
      <c r="M1634">
        <v>260.60000000000002</v>
      </c>
      <c r="N1634">
        <v>96</v>
      </c>
      <c r="O1634">
        <v>11.73</v>
      </c>
      <c r="P1634">
        <v>11.6</v>
      </c>
      <c r="Q1634">
        <v>4</v>
      </c>
      <c r="R1634">
        <v>3.13</v>
      </c>
      <c r="S1634">
        <v>0</v>
      </c>
      <c r="T1634" t="s">
        <v>22</v>
      </c>
    </row>
    <row r="1635" spans="1:20" x14ac:dyDescent="0.2">
      <c r="A1635" t="s">
        <v>36</v>
      </c>
      <c r="B1635">
        <v>142</v>
      </c>
      <c r="C1635" t="s">
        <v>21</v>
      </c>
      <c r="D1635" t="s">
        <v>22</v>
      </c>
      <c r="E1635" t="s">
        <v>22</v>
      </c>
      <c r="F1635">
        <v>0</v>
      </c>
      <c r="G1635">
        <v>145.4</v>
      </c>
      <c r="H1635">
        <v>93</v>
      </c>
      <c r="I1635">
        <v>24.72</v>
      </c>
      <c r="J1635">
        <v>209.1</v>
      </c>
      <c r="K1635">
        <v>98</v>
      </c>
      <c r="L1635">
        <v>17.77</v>
      </c>
      <c r="M1635">
        <v>214</v>
      </c>
      <c r="N1635">
        <v>96</v>
      </c>
      <c r="O1635">
        <v>9.6300000000000008</v>
      </c>
      <c r="P1635">
        <v>10.9</v>
      </c>
      <c r="Q1635">
        <v>1</v>
      </c>
      <c r="R1635">
        <v>2.94</v>
      </c>
      <c r="S1635">
        <v>1</v>
      </c>
      <c r="T1635" t="s">
        <v>22</v>
      </c>
    </row>
    <row r="1636" spans="1:20" x14ac:dyDescent="0.2">
      <c r="A1636" t="s">
        <v>54</v>
      </c>
      <c r="B1636">
        <v>81</v>
      </c>
      <c r="C1636" t="s">
        <v>28</v>
      </c>
      <c r="D1636" t="s">
        <v>23</v>
      </c>
      <c r="E1636" t="s">
        <v>22</v>
      </c>
      <c r="F1636">
        <v>0</v>
      </c>
      <c r="G1636">
        <v>250.6</v>
      </c>
      <c r="H1636">
        <v>85</v>
      </c>
      <c r="I1636">
        <v>42.6</v>
      </c>
      <c r="J1636">
        <v>187.9</v>
      </c>
      <c r="K1636">
        <v>50</v>
      </c>
      <c r="L1636">
        <v>15.97</v>
      </c>
      <c r="M1636">
        <v>120.3</v>
      </c>
      <c r="N1636">
        <v>131</v>
      </c>
      <c r="O1636">
        <v>5.41</v>
      </c>
      <c r="P1636">
        <v>7.8</v>
      </c>
      <c r="Q1636">
        <v>5</v>
      </c>
      <c r="R1636">
        <v>2.11</v>
      </c>
      <c r="S1636">
        <v>1</v>
      </c>
      <c r="T1636" t="s">
        <v>22</v>
      </c>
    </row>
    <row r="1637" spans="1:20" x14ac:dyDescent="0.2">
      <c r="A1637" t="s">
        <v>33</v>
      </c>
      <c r="B1637">
        <v>17</v>
      </c>
      <c r="C1637" t="s">
        <v>21</v>
      </c>
      <c r="D1637" t="s">
        <v>22</v>
      </c>
      <c r="E1637" t="s">
        <v>22</v>
      </c>
      <c r="F1637">
        <v>0</v>
      </c>
      <c r="G1637">
        <v>161.5</v>
      </c>
      <c r="H1637">
        <v>123</v>
      </c>
      <c r="I1637">
        <v>27.46</v>
      </c>
      <c r="J1637">
        <v>214.2</v>
      </c>
      <c r="K1637">
        <v>81</v>
      </c>
      <c r="L1637">
        <v>18.21</v>
      </c>
      <c r="M1637">
        <v>315</v>
      </c>
      <c r="N1637">
        <v>106</v>
      </c>
      <c r="O1637">
        <v>14.18</v>
      </c>
      <c r="P1637">
        <v>8.6</v>
      </c>
      <c r="Q1637">
        <v>5</v>
      </c>
      <c r="R1637">
        <v>2.3199999999999998</v>
      </c>
      <c r="S1637">
        <v>1</v>
      </c>
      <c r="T1637" t="s">
        <v>22</v>
      </c>
    </row>
    <row r="1638" spans="1:20" x14ac:dyDescent="0.2">
      <c r="A1638" t="s">
        <v>73</v>
      </c>
      <c r="B1638">
        <v>119</v>
      </c>
      <c r="C1638" t="s">
        <v>25</v>
      </c>
      <c r="D1638" t="s">
        <v>22</v>
      </c>
      <c r="E1638" t="s">
        <v>22</v>
      </c>
      <c r="F1638">
        <v>0</v>
      </c>
      <c r="G1638">
        <v>260.10000000000002</v>
      </c>
      <c r="H1638">
        <v>101</v>
      </c>
      <c r="I1638">
        <v>44.22</v>
      </c>
      <c r="J1638">
        <v>256.5</v>
      </c>
      <c r="K1638">
        <v>68</v>
      </c>
      <c r="L1638">
        <v>21.8</v>
      </c>
      <c r="M1638">
        <v>229.1</v>
      </c>
      <c r="N1638">
        <v>89</v>
      </c>
      <c r="O1638">
        <v>10.31</v>
      </c>
      <c r="P1638">
        <v>10</v>
      </c>
      <c r="Q1638">
        <v>2</v>
      </c>
      <c r="R1638">
        <v>2.7</v>
      </c>
      <c r="S1638">
        <v>1</v>
      </c>
      <c r="T1638" t="s">
        <v>23</v>
      </c>
    </row>
    <row r="1639" spans="1:20" x14ac:dyDescent="0.2">
      <c r="A1639" t="s">
        <v>45</v>
      </c>
      <c r="B1639">
        <v>105</v>
      </c>
      <c r="C1639" t="s">
        <v>21</v>
      </c>
      <c r="D1639" t="s">
        <v>22</v>
      </c>
      <c r="E1639" t="s">
        <v>22</v>
      </c>
      <c r="F1639">
        <v>0</v>
      </c>
      <c r="G1639">
        <v>281.3</v>
      </c>
      <c r="H1639">
        <v>124</v>
      </c>
      <c r="I1639">
        <v>47.82</v>
      </c>
      <c r="J1639">
        <v>301.5</v>
      </c>
      <c r="K1639">
        <v>96</v>
      </c>
      <c r="L1639">
        <v>25.63</v>
      </c>
      <c r="M1639">
        <v>202.8</v>
      </c>
      <c r="N1639">
        <v>109</v>
      </c>
      <c r="O1639">
        <v>9.1300000000000008</v>
      </c>
      <c r="P1639">
        <v>8.6999999999999993</v>
      </c>
      <c r="Q1639">
        <v>3</v>
      </c>
      <c r="R1639">
        <v>2.35</v>
      </c>
      <c r="S1639">
        <v>0</v>
      </c>
      <c r="T1639" t="s">
        <v>23</v>
      </c>
    </row>
    <row r="1640" spans="1:20" x14ac:dyDescent="0.2">
      <c r="A1640" t="s">
        <v>49</v>
      </c>
      <c r="B1640">
        <v>108</v>
      </c>
      <c r="C1640" t="s">
        <v>21</v>
      </c>
      <c r="D1640" t="s">
        <v>23</v>
      </c>
      <c r="E1640" t="s">
        <v>23</v>
      </c>
      <c r="F1640">
        <v>42</v>
      </c>
      <c r="G1640">
        <v>130.1</v>
      </c>
      <c r="H1640">
        <v>90</v>
      </c>
      <c r="I1640">
        <v>22.12</v>
      </c>
      <c r="J1640">
        <v>167</v>
      </c>
      <c r="K1640">
        <v>128</v>
      </c>
      <c r="L1640">
        <v>14.2</v>
      </c>
      <c r="M1640">
        <v>244.7</v>
      </c>
      <c r="N1640">
        <v>80</v>
      </c>
      <c r="O1640">
        <v>11.01</v>
      </c>
      <c r="P1640">
        <v>13.6</v>
      </c>
      <c r="Q1640">
        <v>5</v>
      </c>
      <c r="R1640">
        <v>3.67</v>
      </c>
      <c r="S1640">
        <v>3</v>
      </c>
      <c r="T1640" t="s">
        <v>23</v>
      </c>
    </row>
    <row r="1641" spans="1:20" x14ac:dyDescent="0.2">
      <c r="A1641" t="s">
        <v>38</v>
      </c>
      <c r="B1641">
        <v>90</v>
      </c>
      <c r="C1641" t="s">
        <v>21</v>
      </c>
      <c r="D1641" t="s">
        <v>22</v>
      </c>
      <c r="E1641" t="s">
        <v>22</v>
      </c>
      <c r="F1641">
        <v>0</v>
      </c>
      <c r="G1641">
        <v>102</v>
      </c>
      <c r="H1641">
        <v>118</v>
      </c>
      <c r="I1641">
        <v>17.34</v>
      </c>
      <c r="J1641">
        <v>113.3</v>
      </c>
      <c r="K1641">
        <v>134</v>
      </c>
      <c r="L1641">
        <v>9.6300000000000008</v>
      </c>
      <c r="M1641">
        <v>188.6</v>
      </c>
      <c r="N1641">
        <v>105</v>
      </c>
      <c r="O1641">
        <v>8.49</v>
      </c>
      <c r="P1641">
        <v>11.4</v>
      </c>
      <c r="Q1641">
        <v>3</v>
      </c>
      <c r="R1641">
        <v>3.08</v>
      </c>
      <c r="S1641">
        <v>2</v>
      </c>
      <c r="T1641" t="s">
        <v>22</v>
      </c>
    </row>
    <row r="1642" spans="1:20" x14ac:dyDescent="0.2">
      <c r="A1642" t="s">
        <v>32</v>
      </c>
      <c r="B1642">
        <v>100</v>
      </c>
      <c r="C1642" t="s">
        <v>21</v>
      </c>
      <c r="D1642" t="s">
        <v>22</v>
      </c>
      <c r="E1642" t="s">
        <v>23</v>
      </c>
      <c r="F1642">
        <v>33</v>
      </c>
      <c r="G1642">
        <v>218.7</v>
      </c>
      <c r="H1642">
        <v>104</v>
      </c>
      <c r="I1642">
        <v>37.18</v>
      </c>
      <c r="J1642">
        <v>155</v>
      </c>
      <c r="K1642">
        <v>144</v>
      </c>
      <c r="L1642">
        <v>13.18</v>
      </c>
      <c r="M1642">
        <v>99</v>
      </c>
      <c r="N1642">
        <v>117</v>
      </c>
      <c r="O1642">
        <v>4.46</v>
      </c>
      <c r="P1642">
        <v>12.1</v>
      </c>
      <c r="Q1642">
        <v>4</v>
      </c>
      <c r="R1642">
        <v>3.27</v>
      </c>
      <c r="S1642">
        <v>1</v>
      </c>
      <c r="T1642" t="s">
        <v>22</v>
      </c>
    </row>
    <row r="1643" spans="1:20" x14ac:dyDescent="0.2">
      <c r="A1643" t="s">
        <v>52</v>
      </c>
      <c r="B1643">
        <v>155</v>
      </c>
      <c r="C1643" t="s">
        <v>25</v>
      </c>
      <c r="D1643" t="s">
        <v>22</v>
      </c>
      <c r="E1643" t="s">
        <v>23</v>
      </c>
      <c r="F1643">
        <v>30</v>
      </c>
      <c r="G1643">
        <v>128.5</v>
      </c>
      <c r="H1643">
        <v>86</v>
      </c>
      <c r="I1643">
        <v>21.85</v>
      </c>
      <c r="J1643">
        <v>188.4</v>
      </c>
      <c r="K1643">
        <v>91</v>
      </c>
      <c r="L1643">
        <v>16.010000000000002</v>
      </c>
      <c r="M1643">
        <v>254.4</v>
      </c>
      <c r="N1643">
        <v>85</v>
      </c>
      <c r="O1643">
        <v>11.45</v>
      </c>
      <c r="P1643">
        <v>6.8</v>
      </c>
      <c r="Q1643">
        <v>6</v>
      </c>
      <c r="R1643">
        <v>1.84</v>
      </c>
      <c r="S1643">
        <v>1</v>
      </c>
      <c r="T1643" t="s">
        <v>22</v>
      </c>
    </row>
    <row r="1644" spans="1:20" x14ac:dyDescent="0.2">
      <c r="A1644" t="s">
        <v>42</v>
      </c>
      <c r="B1644">
        <v>113</v>
      </c>
      <c r="C1644" t="s">
        <v>28</v>
      </c>
      <c r="D1644" t="s">
        <v>22</v>
      </c>
      <c r="E1644" t="s">
        <v>22</v>
      </c>
      <c r="F1644">
        <v>0</v>
      </c>
      <c r="G1644">
        <v>128.69999999999999</v>
      </c>
      <c r="H1644">
        <v>100</v>
      </c>
      <c r="I1644">
        <v>21.88</v>
      </c>
      <c r="J1644">
        <v>227.1</v>
      </c>
      <c r="K1644">
        <v>67</v>
      </c>
      <c r="L1644">
        <v>19.3</v>
      </c>
      <c r="M1644">
        <v>178.1</v>
      </c>
      <c r="N1644">
        <v>135</v>
      </c>
      <c r="O1644">
        <v>8.01</v>
      </c>
      <c r="P1644">
        <v>9.1999999999999993</v>
      </c>
      <c r="Q1644">
        <v>4</v>
      </c>
      <c r="R1644">
        <v>2.48</v>
      </c>
      <c r="S1644">
        <v>2</v>
      </c>
      <c r="T1644" t="s">
        <v>23</v>
      </c>
    </row>
    <row r="1645" spans="1:20" x14ac:dyDescent="0.2">
      <c r="A1645" t="s">
        <v>51</v>
      </c>
      <c r="B1645">
        <v>123</v>
      </c>
      <c r="C1645" t="s">
        <v>21</v>
      </c>
      <c r="D1645" t="s">
        <v>22</v>
      </c>
      <c r="E1645" t="s">
        <v>22</v>
      </c>
      <c r="F1645">
        <v>0</v>
      </c>
      <c r="G1645">
        <v>172.2</v>
      </c>
      <c r="H1645">
        <v>92</v>
      </c>
      <c r="I1645">
        <v>29.27</v>
      </c>
      <c r="J1645">
        <v>162.6</v>
      </c>
      <c r="K1645">
        <v>76</v>
      </c>
      <c r="L1645">
        <v>13.82</v>
      </c>
      <c r="M1645">
        <v>250.3</v>
      </c>
      <c r="N1645">
        <v>101</v>
      </c>
      <c r="O1645">
        <v>11.26</v>
      </c>
      <c r="P1645">
        <v>8.6999999999999993</v>
      </c>
      <c r="Q1645">
        <v>4</v>
      </c>
      <c r="R1645">
        <v>2.35</v>
      </c>
      <c r="S1645">
        <v>1</v>
      </c>
      <c r="T1645" t="s">
        <v>22</v>
      </c>
    </row>
    <row r="1646" spans="1:20" x14ac:dyDescent="0.2">
      <c r="A1646" t="s">
        <v>29</v>
      </c>
      <c r="B1646">
        <v>42</v>
      </c>
      <c r="C1646" t="s">
        <v>21</v>
      </c>
      <c r="D1646" t="s">
        <v>22</v>
      </c>
      <c r="E1646" t="s">
        <v>22</v>
      </c>
      <c r="F1646">
        <v>0</v>
      </c>
      <c r="G1646">
        <v>184.5</v>
      </c>
      <c r="H1646">
        <v>98</v>
      </c>
      <c r="I1646">
        <v>31.37</v>
      </c>
      <c r="J1646">
        <v>200.5</v>
      </c>
      <c r="K1646">
        <v>93</v>
      </c>
      <c r="L1646">
        <v>17.04</v>
      </c>
      <c r="M1646">
        <v>279.2</v>
      </c>
      <c r="N1646">
        <v>91</v>
      </c>
      <c r="O1646">
        <v>12.56</v>
      </c>
      <c r="P1646">
        <v>8.8000000000000007</v>
      </c>
      <c r="Q1646">
        <v>3</v>
      </c>
      <c r="R1646">
        <v>2.38</v>
      </c>
      <c r="S1646">
        <v>2</v>
      </c>
      <c r="T1646" t="s">
        <v>22</v>
      </c>
    </row>
    <row r="1647" spans="1:20" x14ac:dyDescent="0.2">
      <c r="A1647" t="s">
        <v>62</v>
      </c>
      <c r="B1647">
        <v>125</v>
      </c>
      <c r="C1647" t="s">
        <v>28</v>
      </c>
      <c r="D1647" t="s">
        <v>22</v>
      </c>
      <c r="E1647" t="s">
        <v>22</v>
      </c>
      <c r="F1647">
        <v>0</v>
      </c>
      <c r="G1647">
        <v>168.6</v>
      </c>
      <c r="H1647">
        <v>99</v>
      </c>
      <c r="I1647">
        <v>28.66</v>
      </c>
      <c r="J1647">
        <v>175.6</v>
      </c>
      <c r="K1647">
        <v>107</v>
      </c>
      <c r="L1647">
        <v>14.93</v>
      </c>
      <c r="M1647">
        <v>243.3</v>
      </c>
      <c r="N1647">
        <v>92</v>
      </c>
      <c r="O1647">
        <v>10.95</v>
      </c>
      <c r="P1647">
        <v>10.9</v>
      </c>
      <c r="Q1647">
        <v>7</v>
      </c>
      <c r="R1647">
        <v>2.94</v>
      </c>
      <c r="S1647">
        <v>0</v>
      </c>
      <c r="T1647" t="s">
        <v>22</v>
      </c>
    </row>
    <row r="1648" spans="1:20" x14ac:dyDescent="0.2">
      <c r="A1648" t="s">
        <v>45</v>
      </c>
      <c r="B1648">
        <v>131</v>
      </c>
      <c r="C1648" t="s">
        <v>21</v>
      </c>
      <c r="D1648" t="s">
        <v>22</v>
      </c>
      <c r="E1648" t="s">
        <v>23</v>
      </c>
      <c r="F1648">
        <v>30</v>
      </c>
      <c r="G1648">
        <v>174</v>
      </c>
      <c r="H1648">
        <v>118</v>
      </c>
      <c r="I1648">
        <v>29.58</v>
      </c>
      <c r="J1648">
        <v>205.3</v>
      </c>
      <c r="K1648">
        <v>81</v>
      </c>
      <c r="L1648">
        <v>17.45</v>
      </c>
      <c r="M1648">
        <v>218.2</v>
      </c>
      <c r="N1648">
        <v>90</v>
      </c>
      <c r="O1648">
        <v>9.82</v>
      </c>
      <c r="P1648">
        <v>6.7</v>
      </c>
      <c r="Q1648">
        <v>3</v>
      </c>
      <c r="R1648">
        <v>1.81</v>
      </c>
      <c r="S1648">
        <v>1</v>
      </c>
      <c r="T1648" t="s">
        <v>22</v>
      </c>
    </row>
    <row r="1649" spans="1:20" x14ac:dyDescent="0.2">
      <c r="A1649" t="s">
        <v>59</v>
      </c>
      <c r="B1649">
        <v>107</v>
      </c>
      <c r="C1649" t="s">
        <v>21</v>
      </c>
      <c r="D1649" t="s">
        <v>22</v>
      </c>
      <c r="E1649" t="s">
        <v>22</v>
      </c>
      <c r="F1649">
        <v>0</v>
      </c>
      <c r="G1649">
        <v>230.4</v>
      </c>
      <c r="H1649">
        <v>65</v>
      </c>
      <c r="I1649">
        <v>39.17</v>
      </c>
      <c r="J1649">
        <v>257.39999999999998</v>
      </c>
      <c r="K1649">
        <v>80</v>
      </c>
      <c r="L1649">
        <v>21.88</v>
      </c>
      <c r="M1649">
        <v>107.3</v>
      </c>
      <c r="N1649">
        <v>88</v>
      </c>
      <c r="O1649">
        <v>4.83</v>
      </c>
      <c r="P1649">
        <v>8.5</v>
      </c>
      <c r="Q1649">
        <v>3</v>
      </c>
      <c r="R1649">
        <v>2.2999999999999998</v>
      </c>
      <c r="S1649">
        <v>1</v>
      </c>
      <c r="T1649" t="s">
        <v>22</v>
      </c>
    </row>
    <row r="1650" spans="1:20" x14ac:dyDescent="0.2">
      <c r="A1650" t="s">
        <v>72</v>
      </c>
      <c r="B1650">
        <v>48</v>
      </c>
      <c r="C1650" t="s">
        <v>25</v>
      </c>
      <c r="D1650" t="s">
        <v>22</v>
      </c>
      <c r="E1650" t="s">
        <v>22</v>
      </c>
      <c r="F1650">
        <v>0</v>
      </c>
      <c r="G1650">
        <v>198.2</v>
      </c>
      <c r="H1650">
        <v>73</v>
      </c>
      <c r="I1650">
        <v>33.69</v>
      </c>
      <c r="J1650">
        <v>202.8</v>
      </c>
      <c r="K1650">
        <v>115</v>
      </c>
      <c r="L1650">
        <v>17.239999999999998</v>
      </c>
      <c r="M1650">
        <v>146.4</v>
      </c>
      <c r="N1650">
        <v>73</v>
      </c>
      <c r="O1650">
        <v>6.59</v>
      </c>
      <c r="P1650">
        <v>5.0999999999999996</v>
      </c>
      <c r="Q1650">
        <v>5</v>
      </c>
      <c r="R1650">
        <v>1.38</v>
      </c>
      <c r="S1650">
        <v>1</v>
      </c>
      <c r="T1650" t="s">
        <v>22</v>
      </c>
    </row>
    <row r="1651" spans="1:20" x14ac:dyDescent="0.2">
      <c r="A1651" t="s">
        <v>72</v>
      </c>
      <c r="B1651">
        <v>76</v>
      </c>
      <c r="C1651" t="s">
        <v>28</v>
      </c>
      <c r="D1651" t="s">
        <v>22</v>
      </c>
      <c r="E1651" t="s">
        <v>22</v>
      </c>
      <c r="F1651">
        <v>0</v>
      </c>
      <c r="G1651">
        <v>186.1</v>
      </c>
      <c r="H1651">
        <v>96</v>
      </c>
      <c r="I1651">
        <v>31.64</v>
      </c>
      <c r="J1651">
        <v>211.6</v>
      </c>
      <c r="K1651">
        <v>100</v>
      </c>
      <c r="L1651">
        <v>17.989999999999998</v>
      </c>
      <c r="M1651">
        <v>230.6</v>
      </c>
      <c r="N1651">
        <v>100</v>
      </c>
      <c r="O1651">
        <v>10.38</v>
      </c>
      <c r="P1651">
        <v>8</v>
      </c>
      <c r="Q1651">
        <v>4</v>
      </c>
      <c r="R1651">
        <v>2.16</v>
      </c>
      <c r="S1651">
        <v>0</v>
      </c>
      <c r="T1651" t="s">
        <v>22</v>
      </c>
    </row>
    <row r="1652" spans="1:20" x14ac:dyDescent="0.2">
      <c r="A1652" t="s">
        <v>30</v>
      </c>
      <c r="B1652">
        <v>128</v>
      </c>
      <c r="C1652" t="s">
        <v>21</v>
      </c>
      <c r="D1652" t="s">
        <v>22</v>
      </c>
      <c r="E1652" t="s">
        <v>22</v>
      </c>
      <c r="F1652">
        <v>0</v>
      </c>
      <c r="G1652">
        <v>148.5</v>
      </c>
      <c r="H1652">
        <v>105</v>
      </c>
      <c r="I1652">
        <v>25.25</v>
      </c>
      <c r="J1652">
        <v>243</v>
      </c>
      <c r="K1652">
        <v>106</v>
      </c>
      <c r="L1652">
        <v>20.66</v>
      </c>
      <c r="M1652">
        <v>255.2</v>
      </c>
      <c r="N1652">
        <v>114</v>
      </c>
      <c r="O1652">
        <v>11.48</v>
      </c>
      <c r="P1652">
        <v>6.8</v>
      </c>
      <c r="Q1652">
        <v>2</v>
      </c>
      <c r="R1652">
        <v>1.84</v>
      </c>
      <c r="S1652">
        <v>1</v>
      </c>
      <c r="T1652" t="s">
        <v>22</v>
      </c>
    </row>
    <row r="1653" spans="1:20" x14ac:dyDescent="0.2">
      <c r="A1653" t="s">
        <v>51</v>
      </c>
      <c r="B1653">
        <v>73</v>
      </c>
      <c r="C1653" t="s">
        <v>21</v>
      </c>
      <c r="D1653" t="s">
        <v>22</v>
      </c>
      <c r="E1653" t="s">
        <v>22</v>
      </c>
      <c r="F1653">
        <v>0</v>
      </c>
      <c r="G1653">
        <v>157.1</v>
      </c>
      <c r="H1653">
        <v>109</v>
      </c>
      <c r="I1653">
        <v>26.71</v>
      </c>
      <c r="J1653">
        <v>268.8</v>
      </c>
      <c r="K1653">
        <v>83</v>
      </c>
      <c r="L1653">
        <v>22.85</v>
      </c>
      <c r="M1653">
        <v>181.5</v>
      </c>
      <c r="N1653">
        <v>91</v>
      </c>
      <c r="O1653">
        <v>8.17</v>
      </c>
      <c r="P1653">
        <v>10</v>
      </c>
      <c r="Q1653">
        <v>8</v>
      </c>
      <c r="R1653">
        <v>2.7</v>
      </c>
      <c r="S1653">
        <v>0</v>
      </c>
      <c r="T1653" t="s">
        <v>22</v>
      </c>
    </row>
    <row r="1654" spans="1:20" x14ac:dyDescent="0.2">
      <c r="A1654" t="s">
        <v>39</v>
      </c>
      <c r="B1654">
        <v>52</v>
      </c>
      <c r="C1654" t="s">
        <v>21</v>
      </c>
      <c r="D1654" t="s">
        <v>22</v>
      </c>
      <c r="E1654" t="s">
        <v>22</v>
      </c>
      <c r="F1654">
        <v>0</v>
      </c>
      <c r="G1654">
        <v>155</v>
      </c>
      <c r="H1654">
        <v>110</v>
      </c>
      <c r="I1654">
        <v>26.35</v>
      </c>
      <c r="J1654">
        <v>133.4</v>
      </c>
      <c r="K1654">
        <v>104</v>
      </c>
      <c r="L1654">
        <v>11.34</v>
      </c>
      <c r="M1654">
        <v>176.1</v>
      </c>
      <c r="N1654">
        <v>84</v>
      </c>
      <c r="O1654">
        <v>7.92</v>
      </c>
      <c r="P1654">
        <v>7</v>
      </c>
      <c r="Q1654">
        <v>4</v>
      </c>
      <c r="R1654">
        <v>1.89</v>
      </c>
      <c r="S1654">
        <v>4</v>
      </c>
      <c r="T1654" t="s">
        <v>23</v>
      </c>
    </row>
    <row r="1655" spans="1:20" x14ac:dyDescent="0.2">
      <c r="A1655" t="s">
        <v>53</v>
      </c>
      <c r="B1655">
        <v>126</v>
      </c>
      <c r="C1655" t="s">
        <v>21</v>
      </c>
      <c r="D1655" t="s">
        <v>23</v>
      </c>
      <c r="E1655" t="s">
        <v>23</v>
      </c>
      <c r="F1655">
        <v>26</v>
      </c>
      <c r="G1655">
        <v>129.30000000000001</v>
      </c>
      <c r="H1655">
        <v>123</v>
      </c>
      <c r="I1655">
        <v>21.98</v>
      </c>
      <c r="J1655">
        <v>176.5</v>
      </c>
      <c r="K1655">
        <v>114</v>
      </c>
      <c r="L1655">
        <v>15</v>
      </c>
      <c r="M1655">
        <v>154.5</v>
      </c>
      <c r="N1655">
        <v>102</v>
      </c>
      <c r="O1655">
        <v>6.95</v>
      </c>
      <c r="P1655">
        <v>9.6</v>
      </c>
      <c r="Q1655">
        <v>7</v>
      </c>
      <c r="R1655">
        <v>2.59</v>
      </c>
      <c r="S1655">
        <v>1</v>
      </c>
      <c r="T1655" t="s">
        <v>22</v>
      </c>
    </row>
    <row r="1656" spans="1:20" x14ac:dyDescent="0.2">
      <c r="A1656" t="s">
        <v>59</v>
      </c>
      <c r="B1656">
        <v>137</v>
      </c>
      <c r="C1656" t="s">
        <v>25</v>
      </c>
      <c r="D1656" t="s">
        <v>22</v>
      </c>
      <c r="E1656" t="s">
        <v>22</v>
      </c>
      <c r="F1656">
        <v>0</v>
      </c>
      <c r="G1656">
        <v>208.8</v>
      </c>
      <c r="H1656">
        <v>120</v>
      </c>
      <c r="I1656">
        <v>35.5</v>
      </c>
      <c r="J1656">
        <v>225.3</v>
      </c>
      <c r="K1656">
        <v>100</v>
      </c>
      <c r="L1656">
        <v>19.149999999999999</v>
      </c>
      <c r="M1656">
        <v>221.6</v>
      </c>
      <c r="N1656">
        <v>130</v>
      </c>
      <c r="O1656">
        <v>9.9700000000000006</v>
      </c>
      <c r="P1656">
        <v>11.1</v>
      </c>
      <c r="Q1656">
        <v>5</v>
      </c>
      <c r="R1656">
        <v>3</v>
      </c>
      <c r="S1656">
        <v>0</v>
      </c>
      <c r="T1656" t="s">
        <v>22</v>
      </c>
    </row>
    <row r="1657" spans="1:20" x14ac:dyDescent="0.2">
      <c r="A1657" t="s">
        <v>75</v>
      </c>
      <c r="B1657">
        <v>71</v>
      </c>
      <c r="C1657" t="s">
        <v>28</v>
      </c>
      <c r="D1657" t="s">
        <v>22</v>
      </c>
      <c r="E1657" t="s">
        <v>22</v>
      </c>
      <c r="F1657">
        <v>0</v>
      </c>
      <c r="G1657">
        <v>238</v>
      </c>
      <c r="H1657">
        <v>82</v>
      </c>
      <c r="I1657">
        <v>40.46</v>
      </c>
      <c r="J1657">
        <v>278.5</v>
      </c>
      <c r="K1657">
        <v>94</v>
      </c>
      <c r="L1657">
        <v>23.67</v>
      </c>
      <c r="M1657">
        <v>193.1</v>
      </c>
      <c r="N1657">
        <v>134</v>
      </c>
      <c r="O1657">
        <v>8.69</v>
      </c>
      <c r="P1657">
        <v>11.8</v>
      </c>
      <c r="Q1657">
        <v>10</v>
      </c>
      <c r="R1657">
        <v>3.19</v>
      </c>
      <c r="S1657">
        <v>0</v>
      </c>
      <c r="T1657" t="s">
        <v>23</v>
      </c>
    </row>
    <row r="1658" spans="1:20" x14ac:dyDescent="0.2">
      <c r="A1658" t="s">
        <v>69</v>
      </c>
      <c r="B1658">
        <v>139</v>
      </c>
      <c r="C1658" t="s">
        <v>21</v>
      </c>
      <c r="D1658" t="s">
        <v>22</v>
      </c>
      <c r="E1658" t="s">
        <v>22</v>
      </c>
      <c r="F1658">
        <v>0</v>
      </c>
      <c r="G1658">
        <v>211.1</v>
      </c>
      <c r="H1658">
        <v>103</v>
      </c>
      <c r="I1658">
        <v>35.89</v>
      </c>
      <c r="J1658">
        <v>206.9</v>
      </c>
      <c r="K1658">
        <v>108</v>
      </c>
      <c r="L1658">
        <v>17.59</v>
      </c>
      <c r="M1658">
        <v>193.9</v>
      </c>
      <c r="N1658">
        <v>70</v>
      </c>
      <c r="O1658">
        <v>8.73</v>
      </c>
      <c r="P1658">
        <v>5.6</v>
      </c>
      <c r="Q1658">
        <v>4</v>
      </c>
      <c r="R1658">
        <v>1.51</v>
      </c>
      <c r="S1658">
        <v>0</v>
      </c>
      <c r="T1658" t="s">
        <v>22</v>
      </c>
    </row>
    <row r="1659" spans="1:20" x14ac:dyDescent="0.2">
      <c r="A1659" t="s">
        <v>67</v>
      </c>
      <c r="B1659">
        <v>107</v>
      </c>
      <c r="C1659" t="s">
        <v>28</v>
      </c>
      <c r="D1659" t="s">
        <v>22</v>
      </c>
      <c r="E1659" t="s">
        <v>23</v>
      </c>
      <c r="F1659">
        <v>30</v>
      </c>
      <c r="G1659">
        <v>198.9</v>
      </c>
      <c r="H1659">
        <v>87</v>
      </c>
      <c r="I1659">
        <v>33.81</v>
      </c>
      <c r="J1659">
        <v>207</v>
      </c>
      <c r="K1659">
        <v>90</v>
      </c>
      <c r="L1659">
        <v>17.600000000000001</v>
      </c>
      <c r="M1659">
        <v>159.80000000000001</v>
      </c>
      <c r="N1659">
        <v>76</v>
      </c>
      <c r="O1659">
        <v>7.19</v>
      </c>
      <c r="P1659">
        <v>12.6</v>
      </c>
      <c r="Q1659">
        <v>4</v>
      </c>
      <c r="R1659">
        <v>3.4</v>
      </c>
      <c r="S1659">
        <v>3</v>
      </c>
      <c r="T1659" t="s">
        <v>22</v>
      </c>
    </row>
    <row r="1660" spans="1:20" x14ac:dyDescent="0.2">
      <c r="A1660" t="s">
        <v>65</v>
      </c>
      <c r="B1660">
        <v>147</v>
      </c>
      <c r="C1660" t="s">
        <v>25</v>
      </c>
      <c r="D1660" t="s">
        <v>22</v>
      </c>
      <c r="E1660" t="s">
        <v>22</v>
      </c>
      <c r="F1660">
        <v>0</v>
      </c>
      <c r="G1660">
        <v>212.8</v>
      </c>
      <c r="H1660">
        <v>79</v>
      </c>
      <c r="I1660">
        <v>36.18</v>
      </c>
      <c r="J1660">
        <v>204.1</v>
      </c>
      <c r="K1660">
        <v>91</v>
      </c>
      <c r="L1660">
        <v>17.350000000000001</v>
      </c>
      <c r="M1660">
        <v>156.19999999999999</v>
      </c>
      <c r="N1660">
        <v>113</v>
      </c>
      <c r="O1660">
        <v>7.03</v>
      </c>
      <c r="P1660">
        <v>10.199999999999999</v>
      </c>
      <c r="Q1660">
        <v>2</v>
      </c>
      <c r="R1660">
        <v>2.75</v>
      </c>
      <c r="S1660">
        <v>1</v>
      </c>
      <c r="T1660" t="s">
        <v>22</v>
      </c>
    </row>
    <row r="1661" spans="1:20" x14ac:dyDescent="0.2">
      <c r="A1661" t="s">
        <v>33</v>
      </c>
      <c r="B1661">
        <v>116</v>
      </c>
      <c r="C1661" t="s">
        <v>28</v>
      </c>
      <c r="D1661" t="s">
        <v>22</v>
      </c>
      <c r="E1661" t="s">
        <v>22</v>
      </c>
      <c r="F1661">
        <v>0</v>
      </c>
      <c r="G1661">
        <v>137.4</v>
      </c>
      <c r="H1661">
        <v>126</v>
      </c>
      <c r="I1661">
        <v>23.36</v>
      </c>
      <c r="J1661">
        <v>120</v>
      </c>
      <c r="K1661">
        <v>94</v>
      </c>
      <c r="L1661">
        <v>10.199999999999999</v>
      </c>
      <c r="M1661">
        <v>130.30000000000001</v>
      </c>
      <c r="N1661">
        <v>64</v>
      </c>
      <c r="O1661">
        <v>5.86</v>
      </c>
      <c r="P1661">
        <v>12.4</v>
      </c>
      <c r="Q1661">
        <v>2</v>
      </c>
      <c r="R1661">
        <v>3.35</v>
      </c>
      <c r="S1661">
        <v>3</v>
      </c>
      <c r="T1661" t="s">
        <v>22</v>
      </c>
    </row>
    <row r="1662" spans="1:20" x14ac:dyDescent="0.2">
      <c r="A1662" t="s">
        <v>36</v>
      </c>
      <c r="B1662">
        <v>60</v>
      </c>
      <c r="C1662" t="s">
        <v>28</v>
      </c>
      <c r="D1662" t="s">
        <v>22</v>
      </c>
      <c r="E1662" t="s">
        <v>23</v>
      </c>
      <c r="F1662">
        <v>31</v>
      </c>
      <c r="G1662">
        <v>191.8</v>
      </c>
      <c r="H1662">
        <v>75</v>
      </c>
      <c r="I1662">
        <v>32.61</v>
      </c>
      <c r="J1662">
        <v>267.8</v>
      </c>
      <c r="K1662">
        <v>135</v>
      </c>
      <c r="L1662">
        <v>22.76</v>
      </c>
      <c r="M1662">
        <v>200.5</v>
      </c>
      <c r="N1662">
        <v>62</v>
      </c>
      <c r="O1662">
        <v>9.02</v>
      </c>
      <c r="P1662">
        <v>12.8</v>
      </c>
      <c r="Q1662">
        <v>3</v>
      </c>
      <c r="R1662">
        <v>3.46</v>
      </c>
      <c r="S1662">
        <v>2</v>
      </c>
      <c r="T1662" t="s">
        <v>22</v>
      </c>
    </row>
    <row r="1663" spans="1:20" x14ac:dyDescent="0.2">
      <c r="A1663" t="s">
        <v>39</v>
      </c>
      <c r="B1663">
        <v>38</v>
      </c>
      <c r="C1663" t="s">
        <v>28</v>
      </c>
      <c r="D1663" t="s">
        <v>22</v>
      </c>
      <c r="E1663" t="s">
        <v>22</v>
      </c>
      <c r="F1663">
        <v>0</v>
      </c>
      <c r="G1663">
        <v>149</v>
      </c>
      <c r="H1663">
        <v>92</v>
      </c>
      <c r="I1663">
        <v>25.33</v>
      </c>
      <c r="J1663">
        <v>49.2</v>
      </c>
      <c r="K1663">
        <v>78</v>
      </c>
      <c r="L1663">
        <v>4.18</v>
      </c>
      <c r="M1663">
        <v>163.30000000000001</v>
      </c>
      <c r="N1663">
        <v>93</v>
      </c>
      <c r="O1663">
        <v>7.35</v>
      </c>
      <c r="P1663">
        <v>13.9</v>
      </c>
      <c r="Q1663">
        <v>11</v>
      </c>
      <c r="R1663">
        <v>3.75</v>
      </c>
      <c r="S1663">
        <v>0</v>
      </c>
      <c r="T1663" t="s">
        <v>22</v>
      </c>
    </row>
    <row r="1664" spans="1:20" x14ac:dyDescent="0.2">
      <c r="A1664" t="s">
        <v>54</v>
      </c>
      <c r="B1664">
        <v>63</v>
      </c>
      <c r="C1664" t="s">
        <v>25</v>
      </c>
      <c r="D1664" t="s">
        <v>22</v>
      </c>
      <c r="E1664" t="s">
        <v>22</v>
      </c>
      <c r="F1664">
        <v>0</v>
      </c>
      <c r="G1664">
        <v>117.1</v>
      </c>
      <c r="H1664">
        <v>118</v>
      </c>
      <c r="I1664">
        <v>19.91</v>
      </c>
      <c r="J1664">
        <v>249.6</v>
      </c>
      <c r="K1664">
        <v>90</v>
      </c>
      <c r="L1664">
        <v>21.22</v>
      </c>
      <c r="M1664">
        <v>162.19999999999999</v>
      </c>
      <c r="N1664">
        <v>84</v>
      </c>
      <c r="O1664">
        <v>7.3</v>
      </c>
      <c r="P1664">
        <v>11.1</v>
      </c>
      <c r="Q1664">
        <v>4</v>
      </c>
      <c r="R1664">
        <v>3</v>
      </c>
      <c r="S1664">
        <v>3</v>
      </c>
      <c r="T1664" t="s">
        <v>22</v>
      </c>
    </row>
    <row r="1665" spans="1:20" x14ac:dyDescent="0.2">
      <c r="A1665" t="s">
        <v>33</v>
      </c>
      <c r="B1665">
        <v>131</v>
      </c>
      <c r="C1665" t="s">
        <v>21</v>
      </c>
      <c r="D1665" t="s">
        <v>22</v>
      </c>
      <c r="E1665" t="s">
        <v>22</v>
      </c>
      <c r="F1665">
        <v>0</v>
      </c>
      <c r="G1665">
        <v>112.8</v>
      </c>
      <c r="H1665">
        <v>133</v>
      </c>
      <c r="I1665">
        <v>19.18</v>
      </c>
      <c r="J1665">
        <v>199.4</v>
      </c>
      <c r="K1665">
        <v>116</v>
      </c>
      <c r="L1665">
        <v>16.95</v>
      </c>
      <c r="M1665">
        <v>142.69999999999999</v>
      </c>
      <c r="N1665">
        <v>105</v>
      </c>
      <c r="O1665">
        <v>6.42</v>
      </c>
      <c r="P1665">
        <v>10.1</v>
      </c>
      <c r="Q1665">
        <v>5</v>
      </c>
      <c r="R1665">
        <v>2.73</v>
      </c>
      <c r="S1665">
        <v>0</v>
      </c>
      <c r="T1665" t="s">
        <v>22</v>
      </c>
    </row>
    <row r="1666" spans="1:20" x14ac:dyDescent="0.2">
      <c r="A1666" t="s">
        <v>67</v>
      </c>
      <c r="B1666">
        <v>158</v>
      </c>
      <c r="C1666" t="s">
        <v>28</v>
      </c>
      <c r="D1666" t="s">
        <v>22</v>
      </c>
      <c r="E1666" t="s">
        <v>22</v>
      </c>
      <c r="F1666">
        <v>0</v>
      </c>
      <c r="G1666">
        <v>175.9</v>
      </c>
      <c r="H1666">
        <v>105</v>
      </c>
      <c r="I1666">
        <v>29.9</v>
      </c>
      <c r="J1666">
        <v>188.3</v>
      </c>
      <c r="K1666">
        <v>88</v>
      </c>
      <c r="L1666">
        <v>16.010000000000002</v>
      </c>
      <c r="M1666">
        <v>188.3</v>
      </c>
      <c r="N1666">
        <v>98</v>
      </c>
      <c r="O1666">
        <v>8.4700000000000006</v>
      </c>
      <c r="P1666">
        <v>11</v>
      </c>
      <c r="Q1666">
        <v>6</v>
      </c>
      <c r="R1666">
        <v>2.97</v>
      </c>
      <c r="S1666">
        <v>1</v>
      </c>
      <c r="T1666" t="s">
        <v>22</v>
      </c>
    </row>
    <row r="1667" spans="1:20" x14ac:dyDescent="0.2">
      <c r="A1667" t="s">
        <v>36</v>
      </c>
      <c r="B1667">
        <v>139</v>
      </c>
      <c r="C1667" t="s">
        <v>28</v>
      </c>
      <c r="D1667" t="s">
        <v>22</v>
      </c>
      <c r="E1667" t="s">
        <v>22</v>
      </c>
      <c r="F1667">
        <v>0</v>
      </c>
      <c r="G1667">
        <v>236.6</v>
      </c>
      <c r="H1667">
        <v>109</v>
      </c>
      <c r="I1667">
        <v>40.22</v>
      </c>
      <c r="J1667">
        <v>169.9</v>
      </c>
      <c r="K1667">
        <v>107</v>
      </c>
      <c r="L1667">
        <v>14.44</v>
      </c>
      <c r="M1667">
        <v>212.3</v>
      </c>
      <c r="N1667">
        <v>118</v>
      </c>
      <c r="O1667">
        <v>9.5500000000000007</v>
      </c>
      <c r="P1667">
        <v>11.1</v>
      </c>
      <c r="Q1667">
        <v>2</v>
      </c>
      <c r="R1667">
        <v>3</v>
      </c>
      <c r="S1667">
        <v>1</v>
      </c>
      <c r="T1667" t="s">
        <v>23</v>
      </c>
    </row>
    <row r="1668" spans="1:20" x14ac:dyDescent="0.2">
      <c r="A1668" t="s">
        <v>69</v>
      </c>
      <c r="B1668">
        <v>77</v>
      </c>
      <c r="C1668" t="s">
        <v>21</v>
      </c>
      <c r="D1668" t="s">
        <v>22</v>
      </c>
      <c r="E1668" t="s">
        <v>22</v>
      </c>
      <c r="F1668">
        <v>0</v>
      </c>
      <c r="G1668">
        <v>169.4</v>
      </c>
      <c r="H1668">
        <v>102</v>
      </c>
      <c r="I1668">
        <v>28.8</v>
      </c>
      <c r="J1668">
        <v>184.9</v>
      </c>
      <c r="K1668">
        <v>144</v>
      </c>
      <c r="L1668">
        <v>15.72</v>
      </c>
      <c r="M1668">
        <v>234.3</v>
      </c>
      <c r="N1668">
        <v>89</v>
      </c>
      <c r="O1668">
        <v>10.54</v>
      </c>
      <c r="P1668">
        <v>2</v>
      </c>
      <c r="Q1668">
        <v>7</v>
      </c>
      <c r="R1668">
        <v>0.54</v>
      </c>
      <c r="S1668">
        <v>1</v>
      </c>
      <c r="T1668" t="s">
        <v>22</v>
      </c>
    </row>
    <row r="1669" spans="1:20" x14ac:dyDescent="0.2">
      <c r="A1669" t="s">
        <v>51</v>
      </c>
      <c r="B1669">
        <v>140</v>
      </c>
      <c r="C1669" t="s">
        <v>21</v>
      </c>
      <c r="D1669" t="s">
        <v>22</v>
      </c>
      <c r="E1669" t="s">
        <v>22</v>
      </c>
      <c r="F1669">
        <v>0</v>
      </c>
      <c r="G1669">
        <v>129.6</v>
      </c>
      <c r="H1669">
        <v>79</v>
      </c>
      <c r="I1669">
        <v>22.03</v>
      </c>
      <c r="J1669">
        <v>246.2</v>
      </c>
      <c r="K1669">
        <v>99</v>
      </c>
      <c r="L1669">
        <v>20.93</v>
      </c>
      <c r="M1669">
        <v>172.1</v>
      </c>
      <c r="N1669">
        <v>124</v>
      </c>
      <c r="O1669">
        <v>7.74</v>
      </c>
      <c r="P1669">
        <v>9.4</v>
      </c>
      <c r="Q1669">
        <v>10</v>
      </c>
      <c r="R1669">
        <v>2.54</v>
      </c>
      <c r="S1669">
        <v>3</v>
      </c>
      <c r="T1669" t="s">
        <v>22</v>
      </c>
    </row>
    <row r="1670" spans="1:20" x14ac:dyDescent="0.2">
      <c r="A1670" t="s">
        <v>57</v>
      </c>
      <c r="B1670">
        <v>52</v>
      </c>
      <c r="C1670" t="s">
        <v>28</v>
      </c>
      <c r="D1670" t="s">
        <v>22</v>
      </c>
      <c r="E1670" t="s">
        <v>23</v>
      </c>
      <c r="F1670">
        <v>20</v>
      </c>
      <c r="G1670">
        <v>133.30000000000001</v>
      </c>
      <c r="H1670">
        <v>63</v>
      </c>
      <c r="I1670">
        <v>22.66</v>
      </c>
      <c r="J1670">
        <v>184.1</v>
      </c>
      <c r="K1670">
        <v>123</v>
      </c>
      <c r="L1670">
        <v>15.65</v>
      </c>
      <c r="M1670">
        <v>272.89999999999998</v>
      </c>
      <c r="N1670">
        <v>107</v>
      </c>
      <c r="O1670">
        <v>12.28</v>
      </c>
      <c r="P1670">
        <v>13.5</v>
      </c>
      <c r="Q1670">
        <v>2</v>
      </c>
      <c r="R1670">
        <v>3.65</v>
      </c>
      <c r="S1670">
        <v>1</v>
      </c>
      <c r="T1670" t="s">
        <v>22</v>
      </c>
    </row>
    <row r="1671" spans="1:20" x14ac:dyDescent="0.2">
      <c r="A1671" t="s">
        <v>38</v>
      </c>
      <c r="B1671">
        <v>103</v>
      </c>
      <c r="C1671" t="s">
        <v>28</v>
      </c>
      <c r="D1671" t="s">
        <v>22</v>
      </c>
      <c r="E1671" t="s">
        <v>22</v>
      </c>
      <c r="F1671">
        <v>0</v>
      </c>
      <c r="G1671">
        <v>167.8</v>
      </c>
      <c r="H1671">
        <v>121</v>
      </c>
      <c r="I1671">
        <v>28.53</v>
      </c>
      <c r="J1671">
        <v>212.9</v>
      </c>
      <c r="K1671">
        <v>123</v>
      </c>
      <c r="L1671">
        <v>18.100000000000001</v>
      </c>
      <c r="M1671">
        <v>208.2</v>
      </c>
      <c r="N1671">
        <v>73</v>
      </c>
      <c r="O1671">
        <v>9.3699999999999992</v>
      </c>
      <c r="P1671">
        <v>13</v>
      </c>
      <c r="Q1671">
        <v>3</v>
      </c>
      <c r="R1671">
        <v>3.51</v>
      </c>
      <c r="S1671">
        <v>5</v>
      </c>
      <c r="T1671" t="s">
        <v>22</v>
      </c>
    </row>
    <row r="1672" spans="1:20" x14ac:dyDescent="0.2">
      <c r="A1672" t="s">
        <v>70</v>
      </c>
      <c r="B1672">
        <v>74</v>
      </c>
      <c r="C1672" t="s">
        <v>21</v>
      </c>
      <c r="D1672" t="s">
        <v>22</v>
      </c>
      <c r="E1672" t="s">
        <v>23</v>
      </c>
      <c r="F1672">
        <v>32</v>
      </c>
      <c r="G1672">
        <v>174.6</v>
      </c>
      <c r="H1672">
        <v>107</v>
      </c>
      <c r="I1672">
        <v>29.68</v>
      </c>
      <c r="J1672">
        <v>310.60000000000002</v>
      </c>
      <c r="K1672">
        <v>115</v>
      </c>
      <c r="L1672">
        <v>26.4</v>
      </c>
      <c r="M1672">
        <v>234.7</v>
      </c>
      <c r="N1672">
        <v>92</v>
      </c>
      <c r="O1672">
        <v>10.56</v>
      </c>
      <c r="P1672">
        <v>9</v>
      </c>
      <c r="Q1672">
        <v>4</v>
      </c>
      <c r="R1672">
        <v>2.4300000000000002</v>
      </c>
      <c r="S1672">
        <v>1</v>
      </c>
      <c r="T1672" t="s">
        <v>22</v>
      </c>
    </row>
    <row r="1673" spans="1:20" x14ac:dyDescent="0.2">
      <c r="A1673" t="s">
        <v>75</v>
      </c>
      <c r="B1673">
        <v>124</v>
      </c>
      <c r="C1673" t="s">
        <v>21</v>
      </c>
      <c r="D1673" t="s">
        <v>22</v>
      </c>
      <c r="E1673" t="s">
        <v>22</v>
      </c>
      <c r="F1673">
        <v>0</v>
      </c>
      <c r="G1673">
        <v>150.30000000000001</v>
      </c>
      <c r="H1673">
        <v>101</v>
      </c>
      <c r="I1673">
        <v>25.55</v>
      </c>
      <c r="J1673">
        <v>255.9</v>
      </c>
      <c r="K1673">
        <v>112</v>
      </c>
      <c r="L1673">
        <v>21.75</v>
      </c>
      <c r="M1673">
        <v>136.69999999999999</v>
      </c>
      <c r="N1673">
        <v>62</v>
      </c>
      <c r="O1673">
        <v>6.15</v>
      </c>
      <c r="P1673">
        <v>12.5</v>
      </c>
      <c r="Q1673">
        <v>4</v>
      </c>
      <c r="R1673">
        <v>3.38</v>
      </c>
      <c r="S1673">
        <v>2</v>
      </c>
      <c r="T1673" t="s">
        <v>22</v>
      </c>
    </row>
    <row r="1674" spans="1:20" x14ac:dyDescent="0.2">
      <c r="A1674" t="s">
        <v>41</v>
      </c>
      <c r="B1674">
        <v>85</v>
      </c>
      <c r="C1674" t="s">
        <v>28</v>
      </c>
      <c r="D1674" t="s">
        <v>22</v>
      </c>
      <c r="E1674" t="s">
        <v>23</v>
      </c>
      <c r="F1674">
        <v>21</v>
      </c>
      <c r="G1674">
        <v>283.2</v>
      </c>
      <c r="H1674">
        <v>110</v>
      </c>
      <c r="I1674">
        <v>48.14</v>
      </c>
      <c r="J1674">
        <v>239.7</v>
      </c>
      <c r="K1674">
        <v>108</v>
      </c>
      <c r="L1674">
        <v>20.37</v>
      </c>
      <c r="M1674">
        <v>149.5</v>
      </c>
      <c r="N1674">
        <v>80</v>
      </c>
      <c r="O1674">
        <v>6.73</v>
      </c>
      <c r="P1674">
        <v>6.3</v>
      </c>
      <c r="Q1674">
        <v>1</v>
      </c>
      <c r="R1674">
        <v>1.7</v>
      </c>
      <c r="S1674">
        <v>5</v>
      </c>
      <c r="T1674" t="s">
        <v>22</v>
      </c>
    </row>
    <row r="1675" spans="1:20" x14ac:dyDescent="0.2">
      <c r="A1675" t="s">
        <v>65</v>
      </c>
      <c r="B1675">
        <v>113</v>
      </c>
      <c r="C1675" t="s">
        <v>25</v>
      </c>
      <c r="D1675" t="s">
        <v>22</v>
      </c>
      <c r="E1675" t="s">
        <v>23</v>
      </c>
      <c r="F1675">
        <v>20</v>
      </c>
      <c r="G1675">
        <v>157.80000000000001</v>
      </c>
      <c r="H1675">
        <v>83</v>
      </c>
      <c r="I1675">
        <v>26.83</v>
      </c>
      <c r="J1675">
        <v>161.5</v>
      </c>
      <c r="K1675">
        <v>56</v>
      </c>
      <c r="L1675">
        <v>13.73</v>
      </c>
      <c r="M1675">
        <v>271.5</v>
      </c>
      <c r="N1675">
        <v>100</v>
      </c>
      <c r="O1675">
        <v>12.22</v>
      </c>
      <c r="P1675">
        <v>8.6999999999999993</v>
      </c>
      <c r="Q1675">
        <v>2</v>
      </c>
      <c r="R1675">
        <v>2.35</v>
      </c>
      <c r="S1675">
        <v>5</v>
      </c>
      <c r="T1675" t="s">
        <v>23</v>
      </c>
    </row>
    <row r="1676" spans="1:20" x14ac:dyDescent="0.2">
      <c r="A1676" t="s">
        <v>59</v>
      </c>
      <c r="B1676">
        <v>71</v>
      </c>
      <c r="C1676" t="s">
        <v>25</v>
      </c>
      <c r="D1676" t="s">
        <v>22</v>
      </c>
      <c r="E1676" t="s">
        <v>22</v>
      </c>
      <c r="F1676">
        <v>0</v>
      </c>
      <c r="G1676">
        <v>141.19999999999999</v>
      </c>
      <c r="H1676">
        <v>132</v>
      </c>
      <c r="I1676">
        <v>24</v>
      </c>
      <c r="J1676">
        <v>149.1</v>
      </c>
      <c r="K1676">
        <v>90</v>
      </c>
      <c r="L1676">
        <v>12.67</v>
      </c>
      <c r="M1676">
        <v>171.4</v>
      </c>
      <c r="N1676">
        <v>72</v>
      </c>
      <c r="O1676">
        <v>7.71</v>
      </c>
      <c r="P1676">
        <v>7</v>
      </c>
      <c r="Q1676">
        <v>2</v>
      </c>
      <c r="R1676">
        <v>1.89</v>
      </c>
      <c r="S1676">
        <v>2</v>
      </c>
      <c r="T1676" t="s">
        <v>22</v>
      </c>
    </row>
    <row r="1677" spans="1:20" x14ac:dyDescent="0.2">
      <c r="A1677" t="s">
        <v>43</v>
      </c>
      <c r="B1677">
        <v>49</v>
      </c>
      <c r="C1677" t="s">
        <v>21</v>
      </c>
      <c r="D1677" t="s">
        <v>23</v>
      </c>
      <c r="E1677" t="s">
        <v>22</v>
      </c>
      <c r="F1677">
        <v>0</v>
      </c>
      <c r="G1677">
        <v>237.8</v>
      </c>
      <c r="H1677">
        <v>92</v>
      </c>
      <c r="I1677">
        <v>40.43</v>
      </c>
      <c r="J1677">
        <v>208.9</v>
      </c>
      <c r="K1677">
        <v>119</v>
      </c>
      <c r="L1677">
        <v>17.760000000000002</v>
      </c>
      <c r="M1677">
        <v>167.8</v>
      </c>
      <c r="N1677">
        <v>86</v>
      </c>
      <c r="O1677">
        <v>7.55</v>
      </c>
      <c r="P1677">
        <v>15.6</v>
      </c>
      <c r="Q1677">
        <v>6</v>
      </c>
      <c r="R1677">
        <v>4.21</v>
      </c>
      <c r="S1677">
        <v>2</v>
      </c>
      <c r="T1677" t="s">
        <v>23</v>
      </c>
    </row>
    <row r="1678" spans="1:20" x14ac:dyDescent="0.2">
      <c r="A1678" t="s">
        <v>33</v>
      </c>
      <c r="B1678">
        <v>106</v>
      </c>
      <c r="C1678" t="s">
        <v>28</v>
      </c>
      <c r="D1678" t="s">
        <v>23</v>
      </c>
      <c r="E1678" t="s">
        <v>22</v>
      </c>
      <c r="F1678">
        <v>0</v>
      </c>
      <c r="G1678">
        <v>204</v>
      </c>
      <c r="H1678">
        <v>84</v>
      </c>
      <c r="I1678">
        <v>34.68</v>
      </c>
      <c r="J1678">
        <v>168.5</v>
      </c>
      <c r="K1678">
        <v>61</v>
      </c>
      <c r="L1678">
        <v>14.32</v>
      </c>
      <c r="M1678">
        <v>164</v>
      </c>
      <c r="N1678">
        <v>102</v>
      </c>
      <c r="O1678">
        <v>7.38</v>
      </c>
      <c r="P1678">
        <v>13.3</v>
      </c>
      <c r="Q1678">
        <v>3</v>
      </c>
      <c r="R1678">
        <v>3.59</v>
      </c>
      <c r="S1678">
        <v>3</v>
      </c>
      <c r="T1678" t="s">
        <v>23</v>
      </c>
    </row>
    <row r="1679" spans="1:20" x14ac:dyDescent="0.2">
      <c r="A1679" t="s">
        <v>37</v>
      </c>
      <c r="B1679">
        <v>60</v>
      </c>
      <c r="C1679" t="s">
        <v>28</v>
      </c>
      <c r="D1679" t="s">
        <v>22</v>
      </c>
      <c r="E1679" t="s">
        <v>22</v>
      </c>
      <c r="F1679">
        <v>0</v>
      </c>
      <c r="G1679">
        <v>221.1</v>
      </c>
      <c r="H1679">
        <v>106</v>
      </c>
      <c r="I1679">
        <v>37.590000000000003</v>
      </c>
      <c r="J1679">
        <v>178.6</v>
      </c>
      <c r="K1679">
        <v>48</v>
      </c>
      <c r="L1679">
        <v>15.18</v>
      </c>
      <c r="M1679">
        <v>202.7</v>
      </c>
      <c r="N1679">
        <v>90</v>
      </c>
      <c r="O1679">
        <v>9.1199999999999992</v>
      </c>
      <c r="P1679">
        <v>7.4</v>
      </c>
      <c r="Q1679">
        <v>3</v>
      </c>
      <c r="R1679">
        <v>2</v>
      </c>
      <c r="S1679">
        <v>1</v>
      </c>
      <c r="T1679" t="s">
        <v>22</v>
      </c>
    </row>
    <row r="1680" spans="1:20" x14ac:dyDescent="0.2">
      <c r="A1680" t="s">
        <v>66</v>
      </c>
      <c r="B1680">
        <v>66</v>
      </c>
      <c r="C1680" t="s">
        <v>28</v>
      </c>
      <c r="D1680" t="s">
        <v>22</v>
      </c>
      <c r="E1680" t="s">
        <v>22</v>
      </c>
      <c r="F1680">
        <v>0</v>
      </c>
      <c r="G1680">
        <v>118</v>
      </c>
      <c r="H1680">
        <v>133</v>
      </c>
      <c r="I1680">
        <v>20.059999999999999</v>
      </c>
      <c r="J1680">
        <v>248.1</v>
      </c>
      <c r="K1680">
        <v>99</v>
      </c>
      <c r="L1680">
        <v>21.09</v>
      </c>
      <c r="M1680">
        <v>214.4</v>
      </c>
      <c r="N1680">
        <v>122</v>
      </c>
      <c r="O1680">
        <v>9.65</v>
      </c>
      <c r="P1680">
        <v>5.3</v>
      </c>
      <c r="Q1680">
        <v>5</v>
      </c>
      <c r="R1680">
        <v>1.43</v>
      </c>
      <c r="S1680">
        <v>1</v>
      </c>
      <c r="T1680" t="s">
        <v>22</v>
      </c>
    </row>
    <row r="1681" spans="1:20" x14ac:dyDescent="0.2">
      <c r="A1681" t="s">
        <v>57</v>
      </c>
      <c r="B1681">
        <v>125</v>
      </c>
      <c r="C1681" t="s">
        <v>21</v>
      </c>
      <c r="D1681" t="s">
        <v>22</v>
      </c>
      <c r="E1681" t="s">
        <v>22</v>
      </c>
      <c r="F1681">
        <v>0</v>
      </c>
      <c r="G1681">
        <v>163.80000000000001</v>
      </c>
      <c r="H1681">
        <v>73</v>
      </c>
      <c r="I1681">
        <v>27.85</v>
      </c>
      <c r="J1681">
        <v>255.6</v>
      </c>
      <c r="K1681">
        <v>85</v>
      </c>
      <c r="L1681">
        <v>21.73</v>
      </c>
      <c r="M1681">
        <v>192.9</v>
      </c>
      <c r="N1681">
        <v>95</v>
      </c>
      <c r="O1681">
        <v>8.68</v>
      </c>
      <c r="P1681">
        <v>15.7</v>
      </c>
      <c r="Q1681">
        <v>4</v>
      </c>
      <c r="R1681">
        <v>4.24</v>
      </c>
      <c r="S1681">
        <v>0</v>
      </c>
      <c r="T1681" t="s">
        <v>22</v>
      </c>
    </row>
    <row r="1682" spans="1:20" x14ac:dyDescent="0.2">
      <c r="A1682" t="s">
        <v>43</v>
      </c>
      <c r="B1682">
        <v>114</v>
      </c>
      <c r="C1682" t="s">
        <v>28</v>
      </c>
      <c r="D1682" t="s">
        <v>22</v>
      </c>
      <c r="E1682" t="s">
        <v>23</v>
      </c>
      <c r="F1682">
        <v>4</v>
      </c>
      <c r="G1682">
        <v>141.30000000000001</v>
      </c>
      <c r="H1682">
        <v>96</v>
      </c>
      <c r="I1682">
        <v>24.02</v>
      </c>
      <c r="J1682">
        <v>230.4</v>
      </c>
      <c r="K1682">
        <v>88</v>
      </c>
      <c r="L1682">
        <v>19.579999999999998</v>
      </c>
      <c r="M1682">
        <v>223.7</v>
      </c>
      <c r="N1682">
        <v>85</v>
      </c>
      <c r="O1682">
        <v>10.07</v>
      </c>
      <c r="P1682">
        <v>9.4</v>
      </c>
      <c r="Q1682">
        <v>3</v>
      </c>
      <c r="R1682">
        <v>2.54</v>
      </c>
      <c r="S1682">
        <v>3</v>
      </c>
      <c r="T1682" t="s">
        <v>22</v>
      </c>
    </row>
    <row r="1683" spans="1:20" x14ac:dyDescent="0.2">
      <c r="A1683" t="s">
        <v>71</v>
      </c>
      <c r="B1683">
        <v>112</v>
      </c>
      <c r="C1683" t="s">
        <v>21</v>
      </c>
      <c r="D1683" t="s">
        <v>22</v>
      </c>
      <c r="E1683" t="s">
        <v>22</v>
      </c>
      <c r="F1683">
        <v>0</v>
      </c>
      <c r="G1683">
        <v>272.5</v>
      </c>
      <c r="H1683">
        <v>119</v>
      </c>
      <c r="I1683">
        <v>46.33</v>
      </c>
      <c r="J1683">
        <v>226.1</v>
      </c>
      <c r="K1683">
        <v>94</v>
      </c>
      <c r="L1683">
        <v>19.22</v>
      </c>
      <c r="M1683">
        <v>159.1</v>
      </c>
      <c r="N1683">
        <v>94</v>
      </c>
      <c r="O1683">
        <v>7.16</v>
      </c>
      <c r="P1683">
        <v>16.399999999999999</v>
      </c>
      <c r="Q1683">
        <v>5</v>
      </c>
      <c r="R1683">
        <v>4.43</v>
      </c>
      <c r="S1683">
        <v>3</v>
      </c>
      <c r="T1683" t="s">
        <v>23</v>
      </c>
    </row>
    <row r="1684" spans="1:20" x14ac:dyDescent="0.2">
      <c r="A1684" t="s">
        <v>35</v>
      </c>
      <c r="B1684">
        <v>101</v>
      </c>
      <c r="C1684" t="s">
        <v>25</v>
      </c>
      <c r="D1684" t="s">
        <v>22</v>
      </c>
      <c r="E1684" t="s">
        <v>23</v>
      </c>
      <c r="F1684">
        <v>16</v>
      </c>
      <c r="G1684">
        <v>118.9</v>
      </c>
      <c r="H1684">
        <v>112</v>
      </c>
      <c r="I1684">
        <v>20.21</v>
      </c>
      <c r="J1684">
        <v>228.3</v>
      </c>
      <c r="K1684">
        <v>97</v>
      </c>
      <c r="L1684">
        <v>19.41</v>
      </c>
      <c r="M1684">
        <v>180.1</v>
      </c>
      <c r="N1684">
        <v>111</v>
      </c>
      <c r="O1684">
        <v>8.1</v>
      </c>
      <c r="P1684">
        <v>8.1999999999999993</v>
      </c>
      <c r="Q1684">
        <v>5</v>
      </c>
      <c r="R1684">
        <v>2.21</v>
      </c>
      <c r="S1684">
        <v>2</v>
      </c>
      <c r="T1684" t="s">
        <v>22</v>
      </c>
    </row>
    <row r="1685" spans="1:20" x14ac:dyDescent="0.2">
      <c r="A1685" t="s">
        <v>51</v>
      </c>
      <c r="B1685">
        <v>70</v>
      </c>
      <c r="C1685" t="s">
        <v>21</v>
      </c>
      <c r="D1685" t="s">
        <v>22</v>
      </c>
      <c r="E1685" t="s">
        <v>22</v>
      </c>
      <c r="F1685">
        <v>0</v>
      </c>
      <c r="G1685">
        <v>7.9</v>
      </c>
      <c r="H1685">
        <v>100</v>
      </c>
      <c r="I1685">
        <v>1.34</v>
      </c>
      <c r="J1685">
        <v>136.4</v>
      </c>
      <c r="K1685">
        <v>83</v>
      </c>
      <c r="L1685">
        <v>11.59</v>
      </c>
      <c r="M1685">
        <v>156.6</v>
      </c>
      <c r="N1685">
        <v>89</v>
      </c>
      <c r="O1685">
        <v>7.05</v>
      </c>
      <c r="P1685">
        <v>12.1</v>
      </c>
      <c r="Q1685">
        <v>1</v>
      </c>
      <c r="R1685">
        <v>3.27</v>
      </c>
      <c r="S1685">
        <v>0</v>
      </c>
      <c r="T1685" t="s">
        <v>22</v>
      </c>
    </row>
    <row r="1686" spans="1:20" x14ac:dyDescent="0.2">
      <c r="A1686" t="s">
        <v>47</v>
      </c>
      <c r="B1686">
        <v>59</v>
      </c>
      <c r="C1686" t="s">
        <v>25</v>
      </c>
      <c r="D1686" t="s">
        <v>22</v>
      </c>
      <c r="E1686" t="s">
        <v>22</v>
      </c>
      <c r="F1686">
        <v>0</v>
      </c>
      <c r="G1686">
        <v>159.5</v>
      </c>
      <c r="H1686">
        <v>96</v>
      </c>
      <c r="I1686">
        <v>27.12</v>
      </c>
      <c r="J1686">
        <v>167.2</v>
      </c>
      <c r="K1686">
        <v>123</v>
      </c>
      <c r="L1686">
        <v>14.21</v>
      </c>
      <c r="M1686">
        <v>138.6</v>
      </c>
      <c r="N1686">
        <v>106</v>
      </c>
      <c r="O1686">
        <v>6.24</v>
      </c>
      <c r="P1686">
        <v>10.199999999999999</v>
      </c>
      <c r="Q1686">
        <v>4</v>
      </c>
      <c r="R1686">
        <v>2.75</v>
      </c>
      <c r="S1686">
        <v>0</v>
      </c>
      <c r="T1686" t="s">
        <v>22</v>
      </c>
    </row>
    <row r="1687" spans="1:20" x14ac:dyDescent="0.2">
      <c r="A1687" t="s">
        <v>42</v>
      </c>
      <c r="B1687">
        <v>59</v>
      </c>
      <c r="C1687" t="s">
        <v>25</v>
      </c>
      <c r="D1687" t="s">
        <v>22</v>
      </c>
      <c r="E1687" t="s">
        <v>22</v>
      </c>
      <c r="F1687">
        <v>0</v>
      </c>
      <c r="G1687">
        <v>150.19999999999999</v>
      </c>
      <c r="H1687">
        <v>70</v>
      </c>
      <c r="I1687">
        <v>25.53</v>
      </c>
      <c r="J1687">
        <v>185.7</v>
      </c>
      <c r="K1687">
        <v>98</v>
      </c>
      <c r="L1687">
        <v>15.78</v>
      </c>
      <c r="M1687">
        <v>212.5</v>
      </c>
      <c r="N1687">
        <v>128</v>
      </c>
      <c r="O1687">
        <v>9.56</v>
      </c>
      <c r="P1687">
        <v>12.1</v>
      </c>
      <c r="Q1687">
        <v>2</v>
      </c>
      <c r="R1687">
        <v>3.27</v>
      </c>
      <c r="S1687">
        <v>1</v>
      </c>
      <c r="T1687" t="s">
        <v>22</v>
      </c>
    </row>
    <row r="1688" spans="1:20" x14ac:dyDescent="0.2">
      <c r="A1688" t="s">
        <v>35</v>
      </c>
      <c r="B1688">
        <v>124</v>
      </c>
      <c r="C1688" t="s">
        <v>21</v>
      </c>
      <c r="D1688" t="s">
        <v>22</v>
      </c>
      <c r="E1688" t="s">
        <v>23</v>
      </c>
      <c r="F1688">
        <v>30</v>
      </c>
      <c r="G1688">
        <v>144.5</v>
      </c>
      <c r="H1688">
        <v>35</v>
      </c>
      <c r="I1688">
        <v>24.57</v>
      </c>
      <c r="J1688">
        <v>262.3</v>
      </c>
      <c r="K1688">
        <v>101</v>
      </c>
      <c r="L1688">
        <v>22.3</v>
      </c>
      <c r="M1688">
        <v>226.5</v>
      </c>
      <c r="N1688">
        <v>82</v>
      </c>
      <c r="O1688">
        <v>10.19</v>
      </c>
      <c r="P1688">
        <v>12</v>
      </c>
      <c r="Q1688">
        <v>7</v>
      </c>
      <c r="R1688">
        <v>3.24</v>
      </c>
      <c r="S1688">
        <v>2</v>
      </c>
      <c r="T1688" t="s">
        <v>22</v>
      </c>
    </row>
    <row r="1689" spans="1:20" x14ac:dyDescent="0.2">
      <c r="A1689" t="s">
        <v>27</v>
      </c>
      <c r="B1689">
        <v>81</v>
      </c>
      <c r="C1689" t="s">
        <v>28</v>
      </c>
      <c r="D1689" t="s">
        <v>22</v>
      </c>
      <c r="E1689" t="s">
        <v>22</v>
      </c>
      <c r="F1689">
        <v>0</v>
      </c>
      <c r="G1689">
        <v>220.8</v>
      </c>
      <c r="H1689">
        <v>77</v>
      </c>
      <c r="I1689">
        <v>37.54</v>
      </c>
      <c r="J1689">
        <v>148.5</v>
      </c>
      <c r="K1689">
        <v>87</v>
      </c>
      <c r="L1689">
        <v>12.62</v>
      </c>
      <c r="M1689">
        <v>183.9</v>
      </c>
      <c r="N1689">
        <v>100</v>
      </c>
      <c r="O1689">
        <v>8.2799999999999994</v>
      </c>
      <c r="P1689">
        <v>7.6</v>
      </c>
      <c r="Q1689">
        <v>3</v>
      </c>
      <c r="R1689">
        <v>2.0499999999999998</v>
      </c>
      <c r="S1689">
        <v>2</v>
      </c>
      <c r="T1689" t="s">
        <v>22</v>
      </c>
    </row>
    <row r="1690" spans="1:20" x14ac:dyDescent="0.2">
      <c r="A1690" t="s">
        <v>32</v>
      </c>
      <c r="B1690">
        <v>86</v>
      </c>
      <c r="C1690" t="s">
        <v>28</v>
      </c>
      <c r="D1690" t="s">
        <v>22</v>
      </c>
      <c r="E1690" t="s">
        <v>22</v>
      </c>
      <c r="F1690">
        <v>0</v>
      </c>
      <c r="G1690">
        <v>216.3</v>
      </c>
      <c r="H1690">
        <v>96</v>
      </c>
      <c r="I1690">
        <v>36.770000000000003</v>
      </c>
      <c r="J1690">
        <v>266.3</v>
      </c>
      <c r="K1690">
        <v>77</v>
      </c>
      <c r="L1690">
        <v>22.64</v>
      </c>
      <c r="M1690">
        <v>214</v>
      </c>
      <c r="N1690">
        <v>110</v>
      </c>
      <c r="O1690">
        <v>9.6300000000000008</v>
      </c>
      <c r="P1690">
        <v>4.5</v>
      </c>
      <c r="Q1690">
        <v>3</v>
      </c>
      <c r="R1690">
        <v>1.22</v>
      </c>
      <c r="S1690">
        <v>0</v>
      </c>
      <c r="T1690" t="s">
        <v>22</v>
      </c>
    </row>
    <row r="1691" spans="1:20" x14ac:dyDescent="0.2">
      <c r="A1691" t="s">
        <v>49</v>
      </c>
      <c r="B1691">
        <v>84</v>
      </c>
      <c r="C1691" t="s">
        <v>28</v>
      </c>
      <c r="D1691" t="s">
        <v>22</v>
      </c>
      <c r="E1691" t="s">
        <v>22</v>
      </c>
      <c r="F1691">
        <v>0</v>
      </c>
      <c r="G1691">
        <v>169.5</v>
      </c>
      <c r="H1691">
        <v>96</v>
      </c>
      <c r="I1691">
        <v>28.82</v>
      </c>
      <c r="J1691">
        <v>157.6</v>
      </c>
      <c r="K1691">
        <v>94</v>
      </c>
      <c r="L1691">
        <v>13.4</v>
      </c>
      <c r="M1691">
        <v>98.2</v>
      </c>
      <c r="N1691">
        <v>70</v>
      </c>
      <c r="O1691">
        <v>4.42</v>
      </c>
      <c r="P1691">
        <v>10.6</v>
      </c>
      <c r="Q1691">
        <v>7</v>
      </c>
      <c r="R1691">
        <v>2.86</v>
      </c>
      <c r="S1691">
        <v>0</v>
      </c>
      <c r="T1691" t="s">
        <v>22</v>
      </c>
    </row>
    <row r="1692" spans="1:20" x14ac:dyDescent="0.2">
      <c r="A1692" t="s">
        <v>62</v>
      </c>
      <c r="B1692">
        <v>118</v>
      </c>
      <c r="C1692" t="s">
        <v>28</v>
      </c>
      <c r="D1692" t="s">
        <v>22</v>
      </c>
      <c r="E1692" t="s">
        <v>23</v>
      </c>
      <c r="F1692">
        <v>35</v>
      </c>
      <c r="G1692">
        <v>256.3</v>
      </c>
      <c r="H1692">
        <v>119</v>
      </c>
      <c r="I1692">
        <v>43.57</v>
      </c>
      <c r="J1692">
        <v>258.10000000000002</v>
      </c>
      <c r="K1692">
        <v>91</v>
      </c>
      <c r="L1692">
        <v>21.94</v>
      </c>
      <c r="M1692">
        <v>215.5</v>
      </c>
      <c r="N1692">
        <v>130</v>
      </c>
      <c r="O1692">
        <v>9.6999999999999993</v>
      </c>
      <c r="P1692">
        <v>11.7</v>
      </c>
      <c r="Q1692">
        <v>1</v>
      </c>
      <c r="R1692">
        <v>3.16</v>
      </c>
      <c r="S1692">
        <v>1</v>
      </c>
      <c r="T1692" t="s">
        <v>22</v>
      </c>
    </row>
    <row r="1693" spans="1:20" x14ac:dyDescent="0.2">
      <c r="A1693" t="s">
        <v>41</v>
      </c>
      <c r="B1693">
        <v>89</v>
      </c>
      <c r="C1693" t="s">
        <v>21</v>
      </c>
      <c r="D1693" t="s">
        <v>22</v>
      </c>
      <c r="E1693" t="s">
        <v>22</v>
      </c>
      <c r="F1693">
        <v>0</v>
      </c>
      <c r="G1693">
        <v>179.7</v>
      </c>
      <c r="H1693">
        <v>128</v>
      </c>
      <c r="I1693">
        <v>30.55</v>
      </c>
      <c r="J1693">
        <v>299.8</v>
      </c>
      <c r="K1693">
        <v>92</v>
      </c>
      <c r="L1693">
        <v>25.48</v>
      </c>
      <c r="M1693">
        <v>185.3</v>
      </c>
      <c r="N1693">
        <v>120</v>
      </c>
      <c r="O1693">
        <v>8.34</v>
      </c>
      <c r="P1693">
        <v>7.6</v>
      </c>
      <c r="Q1693">
        <v>3</v>
      </c>
      <c r="R1693">
        <v>2.0499999999999998</v>
      </c>
      <c r="S1693">
        <v>1</v>
      </c>
      <c r="T1693" t="s">
        <v>22</v>
      </c>
    </row>
    <row r="1694" spans="1:20" x14ac:dyDescent="0.2">
      <c r="A1694" t="s">
        <v>70</v>
      </c>
      <c r="B1694">
        <v>93</v>
      </c>
      <c r="C1694" t="s">
        <v>21</v>
      </c>
      <c r="D1694" t="s">
        <v>22</v>
      </c>
      <c r="E1694" t="s">
        <v>22</v>
      </c>
      <c r="F1694">
        <v>0</v>
      </c>
      <c r="G1694">
        <v>266</v>
      </c>
      <c r="H1694">
        <v>120</v>
      </c>
      <c r="I1694">
        <v>45.22</v>
      </c>
      <c r="J1694">
        <v>130.1</v>
      </c>
      <c r="K1694">
        <v>84</v>
      </c>
      <c r="L1694">
        <v>11.06</v>
      </c>
      <c r="M1694">
        <v>165.8</v>
      </c>
      <c r="N1694">
        <v>63</v>
      </c>
      <c r="O1694">
        <v>7.46</v>
      </c>
      <c r="P1694">
        <v>13.1</v>
      </c>
      <c r="Q1694">
        <v>6</v>
      </c>
      <c r="R1694">
        <v>3.54</v>
      </c>
      <c r="S1694">
        <v>3</v>
      </c>
      <c r="T1694" t="s">
        <v>22</v>
      </c>
    </row>
    <row r="1695" spans="1:20" x14ac:dyDescent="0.2">
      <c r="A1695" t="s">
        <v>50</v>
      </c>
      <c r="B1695">
        <v>85</v>
      </c>
      <c r="C1695" t="s">
        <v>21</v>
      </c>
      <c r="D1695" t="s">
        <v>22</v>
      </c>
      <c r="E1695" t="s">
        <v>22</v>
      </c>
      <c r="F1695">
        <v>0</v>
      </c>
      <c r="G1695">
        <v>96.7</v>
      </c>
      <c r="H1695">
        <v>97</v>
      </c>
      <c r="I1695">
        <v>16.440000000000001</v>
      </c>
      <c r="J1695">
        <v>193.8</v>
      </c>
      <c r="K1695">
        <v>95</v>
      </c>
      <c r="L1695">
        <v>16.47</v>
      </c>
      <c r="M1695">
        <v>171.7</v>
      </c>
      <c r="N1695">
        <v>88</v>
      </c>
      <c r="O1695">
        <v>7.73</v>
      </c>
      <c r="P1695">
        <v>9.6999999999999993</v>
      </c>
      <c r="Q1695">
        <v>3</v>
      </c>
      <c r="R1695">
        <v>2.62</v>
      </c>
      <c r="S1695">
        <v>2</v>
      </c>
      <c r="T1695" t="s">
        <v>22</v>
      </c>
    </row>
    <row r="1696" spans="1:20" x14ac:dyDescent="0.2">
      <c r="A1696" t="s">
        <v>44</v>
      </c>
      <c r="B1696">
        <v>160</v>
      </c>
      <c r="C1696" t="s">
        <v>25</v>
      </c>
      <c r="D1696" t="s">
        <v>22</v>
      </c>
      <c r="E1696" t="s">
        <v>22</v>
      </c>
      <c r="F1696">
        <v>0</v>
      </c>
      <c r="G1696">
        <v>82.7</v>
      </c>
      <c r="H1696">
        <v>116</v>
      </c>
      <c r="I1696">
        <v>14.06</v>
      </c>
      <c r="J1696">
        <v>194.6</v>
      </c>
      <c r="K1696">
        <v>95</v>
      </c>
      <c r="L1696">
        <v>16.54</v>
      </c>
      <c r="M1696">
        <v>159</v>
      </c>
      <c r="N1696">
        <v>54</v>
      </c>
      <c r="O1696">
        <v>7.15</v>
      </c>
      <c r="P1696">
        <v>10.9</v>
      </c>
      <c r="Q1696">
        <v>9</v>
      </c>
      <c r="R1696">
        <v>2.94</v>
      </c>
      <c r="S1696">
        <v>0</v>
      </c>
      <c r="T1696" t="s">
        <v>22</v>
      </c>
    </row>
    <row r="1697" spans="1:20" x14ac:dyDescent="0.2">
      <c r="A1697" t="s">
        <v>73</v>
      </c>
      <c r="B1697">
        <v>28</v>
      </c>
      <c r="C1697" t="s">
        <v>21</v>
      </c>
      <c r="D1697" t="s">
        <v>22</v>
      </c>
      <c r="E1697" t="s">
        <v>22</v>
      </c>
      <c r="F1697">
        <v>0</v>
      </c>
      <c r="G1697">
        <v>168.2</v>
      </c>
      <c r="H1697">
        <v>87</v>
      </c>
      <c r="I1697">
        <v>28.59</v>
      </c>
      <c r="J1697">
        <v>161.69999999999999</v>
      </c>
      <c r="K1697">
        <v>92</v>
      </c>
      <c r="L1697">
        <v>13.74</v>
      </c>
      <c r="M1697">
        <v>192.4</v>
      </c>
      <c r="N1697">
        <v>112</v>
      </c>
      <c r="O1697">
        <v>8.66</v>
      </c>
      <c r="P1697">
        <v>10.1</v>
      </c>
      <c r="Q1697">
        <v>3</v>
      </c>
      <c r="R1697">
        <v>2.73</v>
      </c>
      <c r="S1697">
        <v>3</v>
      </c>
      <c r="T1697" t="s">
        <v>22</v>
      </c>
    </row>
    <row r="1698" spans="1:20" x14ac:dyDescent="0.2">
      <c r="A1698" t="s">
        <v>39</v>
      </c>
      <c r="B1698">
        <v>73</v>
      </c>
      <c r="C1698" t="s">
        <v>25</v>
      </c>
      <c r="D1698" t="s">
        <v>22</v>
      </c>
      <c r="E1698" t="s">
        <v>22</v>
      </c>
      <c r="F1698">
        <v>0</v>
      </c>
      <c r="G1698">
        <v>286.39999999999998</v>
      </c>
      <c r="H1698">
        <v>109</v>
      </c>
      <c r="I1698">
        <v>48.69</v>
      </c>
      <c r="J1698">
        <v>178.2</v>
      </c>
      <c r="K1698">
        <v>67</v>
      </c>
      <c r="L1698">
        <v>15.15</v>
      </c>
      <c r="M1698">
        <v>214.2</v>
      </c>
      <c r="N1698">
        <v>152</v>
      </c>
      <c r="O1698">
        <v>9.64</v>
      </c>
      <c r="P1698">
        <v>10.7</v>
      </c>
      <c r="Q1698">
        <v>14</v>
      </c>
      <c r="R1698">
        <v>2.89</v>
      </c>
      <c r="S1698">
        <v>1</v>
      </c>
      <c r="T1698" t="s">
        <v>23</v>
      </c>
    </row>
    <row r="1699" spans="1:20" x14ac:dyDescent="0.2">
      <c r="A1699" t="s">
        <v>36</v>
      </c>
      <c r="B1699">
        <v>156</v>
      </c>
      <c r="C1699" t="s">
        <v>25</v>
      </c>
      <c r="D1699" t="s">
        <v>22</v>
      </c>
      <c r="E1699" t="s">
        <v>22</v>
      </c>
      <c r="F1699">
        <v>0</v>
      </c>
      <c r="G1699">
        <v>174.3</v>
      </c>
      <c r="H1699">
        <v>95</v>
      </c>
      <c r="I1699">
        <v>29.63</v>
      </c>
      <c r="J1699">
        <v>186.6</v>
      </c>
      <c r="K1699">
        <v>128</v>
      </c>
      <c r="L1699">
        <v>15.86</v>
      </c>
      <c r="M1699">
        <v>258.2</v>
      </c>
      <c r="N1699">
        <v>105</v>
      </c>
      <c r="O1699">
        <v>11.62</v>
      </c>
      <c r="P1699">
        <v>12.9</v>
      </c>
      <c r="Q1699">
        <v>5</v>
      </c>
      <c r="R1699">
        <v>3.48</v>
      </c>
      <c r="S1699">
        <v>3</v>
      </c>
      <c r="T1699" t="s">
        <v>22</v>
      </c>
    </row>
    <row r="1700" spans="1:20" x14ac:dyDescent="0.2">
      <c r="A1700" t="s">
        <v>52</v>
      </c>
      <c r="B1700">
        <v>33</v>
      </c>
      <c r="C1700" t="s">
        <v>21</v>
      </c>
      <c r="D1700" t="s">
        <v>23</v>
      </c>
      <c r="E1700" t="s">
        <v>22</v>
      </c>
      <c r="F1700">
        <v>0</v>
      </c>
      <c r="G1700">
        <v>190.6</v>
      </c>
      <c r="H1700">
        <v>100</v>
      </c>
      <c r="I1700">
        <v>32.4</v>
      </c>
      <c r="J1700">
        <v>161.69999999999999</v>
      </c>
      <c r="K1700">
        <v>104</v>
      </c>
      <c r="L1700">
        <v>13.74</v>
      </c>
      <c r="M1700">
        <v>189.9</v>
      </c>
      <c r="N1700">
        <v>136</v>
      </c>
      <c r="O1700">
        <v>8.5500000000000007</v>
      </c>
      <c r="P1700">
        <v>13</v>
      </c>
      <c r="Q1700">
        <v>6</v>
      </c>
      <c r="R1700">
        <v>3.51</v>
      </c>
      <c r="S1700">
        <v>1</v>
      </c>
      <c r="T1700" t="s">
        <v>22</v>
      </c>
    </row>
    <row r="1701" spans="1:20" x14ac:dyDescent="0.2">
      <c r="A1701" t="s">
        <v>36</v>
      </c>
      <c r="B1701">
        <v>119</v>
      </c>
      <c r="C1701" t="s">
        <v>21</v>
      </c>
      <c r="D1701" t="s">
        <v>22</v>
      </c>
      <c r="E1701" t="s">
        <v>22</v>
      </c>
      <c r="F1701">
        <v>0</v>
      </c>
      <c r="G1701">
        <v>133.4</v>
      </c>
      <c r="H1701">
        <v>102</v>
      </c>
      <c r="I1701">
        <v>22.68</v>
      </c>
      <c r="J1701">
        <v>204.6</v>
      </c>
      <c r="K1701">
        <v>71</v>
      </c>
      <c r="L1701">
        <v>17.39</v>
      </c>
      <c r="M1701">
        <v>196.9</v>
      </c>
      <c r="N1701">
        <v>103</v>
      </c>
      <c r="O1701">
        <v>8.86</v>
      </c>
      <c r="P1701">
        <v>11.1</v>
      </c>
      <c r="Q1701">
        <v>7</v>
      </c>
      <c r="R1701">
        <v>3</v>
      </c>
      <c r="S1701">
        <v>1</v>
      </c>
      <c r="T1701" t="s">
        <v>22</v>
      </c>
    </row>
    <row r="1702" spans="1:20" x14ac:dyDescent="0.2">
      <c r="A1702" t="s">
        <v>50</v>
      </c>
      <c r="B1702">
        <v>91</v>
      </c>
      <c r="C1702" t="s">
        <v>28</v>
      </c>
      <c r="D1702" t="s">
        <v>22</v>
      </c>
      <c r="E1702" t="s">
        <v>23</v>
      </c>
      <c r="F1702">
        <v>27</v>
      </c>
      <c r="G1702">
        <v>204.6</v>
      </c>
      <c r="H1702">
        <v>96</v>
      </c>
      <c r="I1702">
        <v>34.78</v>
      </c>
      <c r="J1702">
        <v>136</v>
      </c>
      <c r="K1702">
        <v>93</v>
      </c>
      <c r="L1702">
        <v>11.56</v>
      </c>
      <c r="M1702">
        <v>210.5</v>
      </c>
      <c r="N1702">
        <v>82</v>
      </c>
      <c r="O1702">
        <v>9.4700000000000006</v>
      </c>
      <c r="P1702">
        <v>6.6</v>
      </c>
      <c r="Q1702">
        <v>2</v>
      </c>
      <c r="R1702">
        <v>1.78</v>
      </c>
      <c r="S1702">
        <v>3</v>
      </c>
      <c r="T1702" t="s">
        <v>22</v>
      </c>
    </row>
    <row r="1703" spans="1:20" x14ac:dyDescent="0.2">
      <c r="A1703" t="s">
        <v>53</v>
      </c>
      <c r="B1703">
        <v>102</v>
      </c>
      <c r="C1703" t="s">
        <v>28</v>
      </c>
      <c r="D1703" t="s">
        <v>22</v>
      </c>
      <c r="E1703" t="s">
        <v>22</v>
      </c>
      <c r="F1703">
        <v>0</v>
      </c>
      <c r="G1703">
        <v>242.2</v>
      </c>
      <c r="H1703">
        <v>88</v>
      </c>
      <c r="I1703">
        <v>41.17</v>
      </c>
      <c r="J1703">
        <v>233.2</v>
      </c>
      <c r="K1703">
        <v>89</v>
      </c>
      <c r="L1703">
        <v>19.82</v>
      </c>
      <c r="M1703">
        <v>188.5</v>
      </c>
      <c r="N1703">
        <v>121</v>
      </c>
      <c r="O1703">
        <v>8.48</v>
      </c>
      <c r="P1703">
        <v>6.2</v>
      </c>
      <c r="Q1703">
        <v>6</v>
      </c>
      <c r="R1703">
        <v>1.67</v>
      </c>
      <c r="S1703">
        <v>3</v>
      </c>
      <c r="T1703" t="s">
        <v>22</v>
      </c>
    </row>
    <row r="1704" spans="1:20" x14ac:dyDescent="0.2">
      <c r="A1704" t="s">
        <v>26</v>
      </c>
      <c r="B1704">
        <v>86</v>
      </c>
      <c r="C1704" t="s">
        <v>21</v>
      </c>
      <c r="D1704" t="s">
        <v>22</v>
      </c>
      <c r="E1704" t="s">
        <v>23</v>
      </c>
      <c r="F1704">
        <v>33</v>
      </c>
      <c r="G1704">
        <v>253.1</v>
      </c>
      <c r="H1704">
        <v>112</v>
      </c>
      <c r="I1704">
        <v>43.03</v>
      </c>
      <c r="J1704">
        <v>210.1</v>
      </c>
      <c r="K1704">
        <v>94</v>
      </c>
      <c r="L1704">
        <v>17.86</v>
      </c>
      <c r="M1704">
        <v>95</v>
      </c>
      <c r="N1704">
        <v>98</v>
      </c>
      <c r="O1704">
        <v>4.2699999999999996</v>
      </c>
      <c r="P1704">
        <v>11.9</v>
      </c>
      <c r="Q1704">
        <v>4</v>
      </c>
      <c r="R1704">
        <v>3.21</v>
      </c>
      <c r="S1704">
        <v>3</v>
      </c>
      <c r="T1704" t="s">
        <v>22</v>
      </c>
    </row>
    <row r="1705" spans="1:20" x14ac:dyDescent="0.2">
      <c r="A1705" t="s">
        <v>39</v>
      </c>
      <c r="B1705">
        <v>82</v>
      </c>
      <c r="C1705" t="s">
        <v>21</v>
      </c>
      <c r="D1705" t="s">
        <v>22</v>
      </c>
      <c r="E1705" t="s">
        <v>22</v>
      </c>
      <c r="F1705">
        <v>0</v>
      </c>
      <c r="G1705">
        <v>130</v>
      </c>
      <c r="H1705">
        <v>110</v>
      </c>
      <c r="I1705">
        <v>22.1</v>
      </c>
      <c r="J1705">
        <v>185.3</v>
      </c>
      <c r="K1705">
        <v>88</v>
      </c>
      <c r="L1705">
        <v>15.75</v>
      </c>
      <c r="M1705">
        <v>178.7</v>
      </c>
      <c r="N1705">
        <v>105</v>
      </c>
      <c r="O1705">
        <v>8.0399999999999991</v>
      </c>
      <c r="P1705">
        <v>8.3000000000000007</v>
      </c>
      <c r="Q1705">
        <v>4</v>
      </c>
      <c r="R1705">
        <v>2.2400000000000002</v>
      </c>
      <c r="S1705">
        <v>0</v>
      </c>
      <c r="T1705" t="s">
        <v>22</v>
      </c>
    </row>
    <row r="1706" spans="1:20" x14ac:dyDescent="0.2">
      <c r="A1706" t="s">
        <v>58</v>
      </c>
      <c r="B1706">
        <v>89</v>
      </c>
      <c r="C1706" t="s">
        <v>25</v>
      </c>
      <c r="D1706" t="s">
        <v>22</v>
      </c>
      <c r="E1706" t="s">
        <v>22</v>
      </c>
      <c r="F1706">
        <v>0</v>
      </c>
      <c r="G1706">
        <v>105.9</v>
      </c>
      <c r="H1706">
        <v>151</v>
      </c>
      <c r="I1706">
        <v>18</v>
      </c>
      <c r="J1706">
        <v>189.6</v>
      </c>
      <c r="K1706">
        <v>142</v>
      </c>
      <c r="L1706">
        <v>16.12</v>
      </c>
      <c r="M1706">
        <v>170.9</v>
      </c>
      <c r="N1706">
        <v>67</v>
      </c>
      <c r="O1706">
        <v>7.69</v>
      </c>
      <c r="P1706">
        <v>12.7</v>
      </c>
      <c r="Q1706">
        <v>7</v>
      </c>
      <c r="R1706">
        <v>3.43</v>
      </c>
      <c r="S1706">
        <v>0</v>
      </c>
      <c r="T1706" t="s">
        <v>22</v>
      </c>
    </row>
    <row r="1707" spans="1:20" x14ac:dyDescent="0.2">
      <c r="A1707" t="s">
        <v>72</v>
      </c>
      <c r="B1707">
        <v>134</v>
      </c>
      <c r="C1707" t="s">
        <v>25</v>
      </c>
      <c r="D1707" t="s">
        <v>22</v>
      </c>
      <c r="E1707" t="s">
        <v>22</v>
      </c>
      <c r="F1707">
        <v>0</v>
      </c>
      <c r="G1707">
        <v>183.8</v>
      </c>
      <c r="H1707">
        <v>111</v>
      </c>
      <c r="I1707">
        <v>31.25</v>
      </c>
      <c r="J1707">
        <v>123.5</v>
      </c>
      <c r="K1707">
        <v>92</v>
      </c>
      <c r="L1707">
        <v>10.5</v>
      </c>
      <c r="M1707">
        <v>160.69999999999999</v>
      </c>
      <c r="N1707">
        <v>105</v>
      </c>
      <c r="O1707">
        <v>7.23</v>
      </c>
      <c r="P1707">
        <v>6.1</v>
      </c>
      <c r="Q1707">
        <v>2</v>
      </c>
      <c r="R1707">
        <v>1.65</v>
      </c>
      <c r="S1707">
        <v>1</v>
      </c>
      <c r="T1707" t="s">
        <v>22</v>
      </c>
    </row>
    <row r="1708" spans="1:20" x14ac:dyDescent="0.2">
      <c r="A1708" t="s">
        <v>52</v>
      </c>
      <c r="B1708">
        <v>92</v>
      </c>
      <c r="C1708" t="s">
        <v>21</v>
      </c>
      <c r="D1708" t="s">
        <v>22</v>
      </c>
      <c r="E1708" t="s">
        <v>22</v>
      </c>
      <c r="F1708">
        <v>0</v>
      </c>
      <c r="G1708">
        <v>196.5</v>
      </c>
      <c r="H1708">
        <v>82</v>
      </c>
      <c r="I1708">
        <v>33.409999999999997</v>
      </c>
      <c r="J1708">
        <v>190</v>
      </c>
      <c r="K1708">
        <v>89</v>
      </c>
      <c r="L1708">
        <v>16.149999999999999</v>
      </c>
      <c r="M1708">
        <v>163.19999999999999</v>
      </c>
      <c r="N1708">
        <v>99</v>
      </c>
      <c r="O1708">
        <v>7.34</v>
      </c>
      <c r="P1708">
        <v>10.8</v>
      </c>
      <c r="Q1708">
        <v>2</v>
      </c>
      <c r="R1708">
        <v>2.92</v>
      </c>
      <c r="S1708">
        <v>2</v>
      </c>
      <c r="T1708" t="s">
        <v>22</v>
      </c>
    </row>
    <row r="1709" spans="1:20" x14ac:dyDescent="0.2">
      <c r="A1709" t="s">
        <v>57</v>
      </c>
      <c r="B1709">
        <v>87</v>
      </c>
      <c r="C1709" t="s">
        <v>28</v>
      </c>
      <c r="D1709" t="s">
        <v>22</v>
      </c>
      <c r="E1709" t="s">
        <v>22</v>
      </c>
      <c r="F1709">
        <v>0</v>
      </c>
      <c r="G1709">
        <v>184.5</v>
      </c>
      <c r="H1709">
        <v>81</v>
      </c>
      <c r="I1709">
        <v>31.37</v>
      </c>
      <c r="J1709">
        <v>172</v>
      </c>
      <c r="K1709">
        <v>103</v>
      </c>
      <c r="L1709">
        <v>14.62</v>
      </c>
      <c r="M1709">
        <v>183.4</v>
      </c>
      <c r="N1709">
        <v>96</v>
      </c>
      <c r="O1709">
        <v>8.25</v>
      </c>
      <c r="P1709">
        <v>13.7</v>
      </c>
      <c r="Q1709">
        <v>3</v>
      </c>
      <c r="R1709">
        <v>3.7</v>
      </c>
      <c r="S1709">
        <v>3</v>
      </c>
      <c r="T1709" t="s">
        <v>22</v>
      </c>
    </row>
    <row r="1710" spans="1:20" x14ac:dyDescent="0.2">
      <c r="A1710" t="s">
        <v>69</v>
      </c>
      <c r="B1710">
        <v>64</v>
      </c>
      <c r="C1710" t="s">
        <v>25</v>
      </c>
      <c r="D1710" t="s">
        <v>22</v>
      </c>
      <c r="E1710" t="s">
        <v>22</v>
      </c>
      <c r="F1710">
        <v>0</v>
      </c>
      <c r="G1710">
        <v>261.89999999999998</v>
      </c>
      <c r="H1710">
        <v>113</v>
      </c>
      <c r="I1710">
        <v>44.52</v>
      </c>
      <c r="J1710">
        <v>148.1</v>
      </c>
      <c r="K1710">
        <v>99</v>
      </c>
      <c r="L1710">
        <v>12.59</v>
      </c>
      <c r="M1710">
        <v>145.19999999999999</v>
      </c>
      <c r="N1710">
        <v>74</v>
      </c>
      <c r="O1710">
        <v>6.53</v>
      </c>
      <c r="P1710">
        <v>13.8</v>
      </c>
      <c r="Q1710">
        <v>4</v>
      </c>
      <c r="R1710">
        <v>3.73</v>
      </c>
      <c r="S1710">
        <v>0</v>
      </c>
      <c r="T1710" t="s">
        <v>22</v>
      </c>
    </row>
    <row r="1711" spans="1:20" x14ac:dyDescent="0.2">
      <c r="A1711" t="s">
        <v>33</v>
      </c>
      <c r="B1711">
        <v>80</v>
      </c>
      <c r="C1711" t="s">
        <v>28</v>
      </c>
      <c r="D1711" t="s">
        <v>22</v>
      </c>
      <c r="E1711" t="s">
        <v>22</v>
      </c>
      <c r="F1711">
        <v>0</v>
      </c>
      <c r="G1711">
        <v>202.4</v>
      </c>
      <c r="H1711">
        <v>118</v>
      </c>
      <c r="I1711">
        <v>34.409999999999997</v>
      </c>
      <c r="J1711">
        <v>260.2</v>
      </c>
      <c r="K1711">
        <v>67</v>
      </c>
      <c r="L1711">
        <v>22.12</v>
      </c>
      <c r="M1711">
        <v>177.4</v>
      </c>
      <c r="N1711">
        <v>112</v>
      </c>
      <c r="O1711">
        <v>7.98</v>
      </c>
      <c r="P1711">
        <v>9.1999999999999993</v>
      </c>
      <c r="Q1711">
        <v>5</v>
      </c>
      <c r="R1711">
        <v>2.48</v>
      </c>
      <c r="S1711">
        <v>3</v>
      </c>
      <c r="T1711" t="s">
        <v>22</v>
      </c>
    </row>
    <row r="1712" spans="1:20" x14ac:dyDescent="0.2">
      <c r="A1712" t="s">
        <v>37</v>
      </c>
      <c r="B1712">
        <v>153</v>
      </c>
      <c r="C1712" t="s">
        <v>21</v>
      </c>
      <c r="D1712" t="s">
        <v>22</v>
      </c>
      <c r="E1712" t="s">
        <v>23</v>
      </c>
      <c r="F1712">
        <v>22</v>
      </c>
      <c r="G1712">
        <v>167.7</v>
      </c>
      <c r="H1712">
        <v>104</v>
      </c>
      <c r="I1712">
        <v>28.51</v>
      </c>
      <c r="J1712">
        <v>246.8</v>
      </c>
      <c r="K1712">
        <v>91</v>
      </c>
      <c r="L1712">
        <v>20.98</v>
      </c>
      <c r="M1712">
        <v>203.9</v>
      </c>
      <c r="N1712">
        <v>117</v>
      </c>
      <c r="O1712">
        <v>9.18</v>
      </c>
      <c r="P1712">
        <v>7.5</v>
      </c>
      <c r="Q1712">
        <v>11</v>
      </c>
      <c r="R1712">
        <v>2.0299999999999998</v>
      </c>
      <c r="S1712">
        <v>1</v>
      </c>
      <c r="T1712" t="s">
        <v>22</v>
      </c>
    </row>
    <row r="1713" spans="1:20" x14ac:dyDescent="0.2">
      <c r="A1713" t="s">
        <v>36</v>
      </c>
      <c r="B1713">
        <v>104</v>
      </c>
      <c r="C1713" t="s">
        <v>21</v>
      </c>
      <c r="D1713" t="s">
        <v>22</v>
      </c>
      <c r="E1713" t="s">
        <v>23</v>
      </c>
      <c r="F1713">
        <v>26</v>
      </c>
      <c r="G1713">
        <v>189.1</v>
      </c>
      <c r="H1713">
        <v>112</v>
      </c>
      <c r="I1713">
        <v>32.15</v>
      </c>
      <c r="J1713">
        <v>178.2</v>
      </c>
      <c r="K1713">
        <v>97</v>
      </c>
      <c r="L1713">
        <v>15.15</v>
      </c>
      <c r="M1713">
        <v>199.3</v>
      </c>
      <c r="N1713">
        <v>104</v>
      </c>
      <c r="O1713">
        <v>8.9700000000000006</v>
      </c>
      <c r="P1713">
        <v>11.1</v>
      </c>
      <c r="Q1713">
        <v>4</v>
      </c>
      <c r="R1713">
        <v>3</v>
      </c>
      <c r="S1713">
        <v>1</v>
      </c>
      <c r="T1713" t="s">
        <v>22</v>
      </c>
    </row>
    <row r="1714" spans="1:20" x14ac:dyDescent="0.2">
      <c r="A1714" t="s">
        <v>26</v>
      </c>
      <c r="B1714">
        <v>87</v>
      </c>
      <c r="C1714" t="s">
        <v>21</v>
      </c>
      <c r="D1714" t="s">
        <v>22</v>
      </c>
      <c r="E1714" t="s">
        <v>22</v>
      </c>
      <c r="F1714">
        <v>0</v>
      </c>
      <c r="G1714">
        <v>205.2</v>
      </c>
      <c r="H1714">
        <v>106</v>
      </c>
      <c r="I1714">
        <v>34.880000000000003</v>
      </c>
      <c r="J1714">
        <v>99.5</v>
      </c>
      <c r="K1714">
        <v>122</v>
      </c>
      <c r="L1714">
        <v>8.4600000000000009</v>
      </c>
      <c r="M1714">
        <v>189.5</v>
      </c>
      <c r="N1714">
        <v>75</v>
      </c>
      <c r="O1714">
        <v>8.5299999999999994</v>
      </c>
      <c r="P1714">
        <v>13.4</v>
      </c>
      <c r="Q1714">
        <v>3</v>
      </c>
      <c r="R1714">
        <v>3.62</v>
      </c>
      <c r="S1714">
        <v>1</v>
      </c>
      <c r="T1714" t="s">
        <v>22</v>
      </c>
    </row>
    <row r="1715" spans="1:20" x14ac:dyDescent="0.2">
      <c r="A1715" t="s">
        <v>43</v>
      </c>
      <c r="B1715">
        <v>159</v>
      </c>
      <c r="C1715" t="s">
        <v>21</v>
      </c>
      <c r="D1715" t="s">
        <v>22</v>
      </c>
      <c r="E1715" t="s">
        <v>23</v>
      </c>
      <c r="F1715">
        <v>23</v>
      </c>
      <c r="G1715">
        <v>153.6</v>
      </c>
      <c r="H1715">
        <v>93</v>
      </c>
      <c r="I1715">
        <v>26.11</v>
      </c>
      <c r="J1715">
        <v>216.9</v>
      </c>
      <c r="K1715">
        <v>88</v>
      </c>
      <c r="L1715">
        <v>18.440000000000001</v>
      </c>
      <c r="M1715">
        <v>161.30000000000001</v>
      </c>
      <c r="N1715">
        <v>91</v>
      </c>
      <c r="O1715">
        <v>7.26</v>
      </c>
      <c r="P1715">
        <v>12.6</v>
      </c>
      <c r="Q1715">
        <v>3</v>
      </c>
      <c r="R1715">
        <v>3.4</v>
      </c>
      <c r="S1715">
        <v>2</v>
      </c>
      <c r="T1715" t="s">
        <v>22</v>
      </c>
    </row>
    <row r="1716" spans="1:20" x14ac:dyDescent="0.2">
      <c r="A1716" t="s">
        <v>32</v>
      </c>
      <c r="B1716">
        <v>119</v>
      </c>
      <c r="C1716" t="s">
        <v>28</v>
      </c>
      <c r="D1716" t="s">
        <v>22</v>
      </c>
      <c r="E1716" t="s">
        <v>22</v>
      </c>
      <c r="F1716">
        <v>0</v>
      </c>
      <c r="G1716">
        <v>154.5</v>
      </c>
      <c r="H1716">
        <v>129</v>
      </c>
      <c r="I1716">
        <v>26.27</v>
      </c>
      <c r="J1716">
        <v>193.6</v>
      </c>
      <c r="K1716">
        <v>87</v>
      </c>
      <c r="L1716">
        <v>16.46</v>
      </c>
      <c r="M1716">
        <v>180.9</v>
      </c>
      <c r="N1716">
        <v>145</v>
      </c>
      <c r="O1716">
        <v>8.14</v>
      </c>
      <c r="P1716">
        <v>13.4</v>
      </c>
      <c r="Q1716">
        <v>3</v>
      </c>
      <c r="R1716">
        <v>3.62</v>
      </c>
      <c r="S1716">
        <v>2</v>
      </c>
      <c r="T1716" t="s">
        <v>22</v>
      </c>
    </row>
    <row r="1717" spans="1:20" x14ac:dyDescent="0.2">
      <c r="A1717" t="s">
        <v>62</v>
      </c>
      <c r="B1717">
        <v>69</v>
      </c>
      <c r="C1717" t="s">
        <v>21</v>
      </c>
      <c r="D1717" t="s">
        <v>22</v>
      </c>
      <c r="E1717" t="s">
        <v>22</v>
      </c>
      <c r="F1717">
        <v>0</v>
      </c>
      <c r="G1717">
        <v>153.69999999999999</v>
      </c>
      <c r="H1717">
        <v>109</v>
      </c>
      <c r="I1717">
        <v>26.13</v>
      </c>
      <c r="J1717">
        <v>194</v>
      </c>
      <c r="K1717">
        <v>105</v>
      </c>
      <c r="L1717">
        <v>16.489999999999998</v>
      </c>
      <c r="M1717">
        <v>256.10000000000002</v>
      </c>
      <c r="N1717">
        <v>114</v>
      </c>
      <c r="O1717">
        <v>11.52</v>
      </c>
      <c r="P1717">
        <v>14.1</v>
      </c>
      <c r="Q1717">
        <v>6</v>
      </c>
      <c r="R1717">
        <v>3.81</v>
      </c>
      <c r="S1717">
        <v>1</v>
      </c>
      <c r="T1717" t="s">
        <v>22</v>
      </c>
    </row>
    <row r="1718" spans="1:20" x14ac:dyDescent="0.2">
      <c r="A1718" t="s">
        <v>72</v>
      </c>
      <c r="B1718">
        <v>87</v>
      </c>
      <c r="C1718" t="s">
        <v>25</v>
      </c>
      <c r="D1718" t="s">
        <v>23</v>
      </c>
      <c r="E1718" t="s">
        <v>23</v>
      </c>
      <c r="F1718">
        <v>36</v>
      </c>
      <c r="G1718">
        <v>171.2</v>
      </c>
      <c r="H1718">
        <v>138</v>
      </c>
      <c r="I1718">
        <v>29.1</v>
      </c>
      <c r="J1718">
        <v>185.8</v>
      </c>
      <c r="K1718">
        <v>102</v>
      </c>
      <c r="L1718">
        <v>15.79</v>
      </c>
      <c r="M1718">
        <v>227.6</v>
      </c>
      <c r="N1718">
        <v>97</v>
      </c>
      <c r="O1718">
        <v>10.24</v>
      </c>
      <c r="P1718">
        <v>10.8</v>
      </c>
      <c r="Q1718">
        <v>3</v>
      </c>
      <c r="R1718">
        <v>2.92</v>
      </c>
      <c r="S1718">
        <v>1</v>
      </c>
      <c r="T1718" t="s">
        <v>22</v>
      </c>
    </row>
    <row r="1719" spans="1:20" x14ac:dyDescent="0.2">
      <c r="A1719" t="s">
        <v>57</v>
      </c>
      <c r="B1719">
        <v>93</v>
      </c>
      <c r="C1719" t="s">
        <v>28</v>
      </c>
      <c r="D1719" t="s">
        <v>22</v>
      </c>
      <c r="E1719" t="s">
        <v>22</v>
      </c>
      <c r="F1719">
        <v>0</v>
      </c>
      <c r="G1719">
        <v>328.1</v>
      </c>
      <c r="H1719">
        <v>106</v>
      </c>
      <c r="I1719">
        <v>55.78</v>
      </c>
      <c r="J1719">
        <v>151.69999999999999</v>
      </c>
      <c r="K1719">
        <v>89</v>
      </c>
      <c r="L1719">
        <v>12.89</v>
      </c>
      <c r="M1719">
        <v>303.5</v>
      </c>
      <c r="N1719">
        <v>114</v>
      </c>
      <c r="O1719">
        <v>13.66</v>
      </c>
      <c r="P1719">
        <v>8.6999999999999993</v>
      </c>
      <c r="Q1719">
        <v>3</v>
      </c>
      <c r="R1719">
        <v>2.35</v>
      </c>
      <c r="S1719">
        <v>1</v>
      </c>
      <c r="T1719" t="s">
        <v>23</v>
      </c>
    </row>
    <row r="1720" spans="1:20" x14ac:dyDescent="0.2">
      <c r="A1720" t="s">
        <v>26</v>
      </c>
      <c r="B1720">
        <v>154</v>
      </c>
      <c r="C1720" t="s">
        <v>21</v>
      </c>
      <c r="D1720" t="s">
        <v>23</v>
      </c>
      <c r="E1720" t="s">
        <v>22</v>
      </c>
      <c r="F1720">
        <v>0</v>
      </c>
      <c r="G1720">
        <v>145.9</v>
      </c>
      <c r="H1720">
        <v>69</v>
      </c>
      <c r="I1720">
        <v>24.8</v>
      </c>
      <c r="J1720">
        <v>208.2</v>
      </c>
      <c r="K1720">
        <v>141</v>
      </c>
      <c r="L1720">
        <v>17.7</v>
      </c>
      <c r="M1720">
        <v>180.9</v>
      </c>
      <c r="N1720">
        <v>106</v>
      </c>
      <c r="O1720">
        <v>8.14</v>
      </c>
      <c r="P1720">
        <v>14.4</v>
      </c>
      <c r="Q1720">
        <v>10</v>
      </c>
      <c r="R1720">
        <v>3.89</v>
      </c>
      <c r="S1720">
        <v>0</v>
      </c>
      <c r="T1720" t="s">
        <v>23</v>
      </c>
    </row>
    <row r="1721" spans="1:20" x14ac:dyDescent="0.2">
      <c r="A1721" t="s">
        <v>70</v>
      </c>
      <c r="B1721">
        <v>57</v>
      </c>
      <c r="C1721" t="s">
        <v>21</v>
      </c>
      <c r="D1721" t="s">
        <v>22</v>
      </c>
      <c r="E1721" t="s">
        <v>23</v>
      </c>
      <c r="F1721">
        <v>37</v>
      </c>
      <c r="G1721">
        <v>201.2</v>
      </c>
      <c r="H1721">
        <v>76</v>
      </c>
      <c r="I1721">
        <v>34.200000000000003</v>
      </c>
      <c r="J1721">
        <v>280.10000000000002</v>
      </c>
      <c r="K1721">
        <v>122</v>
      </c>
      <c r="L1721">
        <v>23.81</v>
      </c>
      <c r="M1721">
        <v>154.19999999999999</v>
      </c>
      <c r="N1721">
        <v>110</v>
      </c>
      <c r="O1721">
        <v>6.94</v>
      </c>
      <c r="P1721">
        <v>11.8</v>
      </c>
      <c r="Q1721">
        <v>1</v>
      </c>
      <c r="R1721">
        <v>3.19</v>
      </c>
      <c r="S1721">
        <v>1</v>
      </c>
      <c r="T1721" t="s">
        <v>22</v>
      </c>
    </row>
    <row r="1722" spans="1:20" x14ac:dyDescent="0.2">
      <c r="A1722" t="s">
        <v>34</v>
      </c>
      <c r="B1722">
        <v>130</v>
      </c>
      <c r="C1722" t="s">
        <v>28</v>
      </c>
      <c r="D1722" t="s">
        <v>22</v>
      </c>
      <c r="E1722" t="s">
        <v>22</v>
      </c>
      <c r="F1722">
        <v>0</v>
      </c>
      <c r="G1722">
        <v>139.1</v>
      </c>
      <c r="H1722">
        <v>72</v>
      </c>
      <c r="I1722">
        <v>23.65</v>
      </c>
      <c r="J1722">
        <v>246</v>
      </c>
      <c r="K1722">
        <v>112</v>
      </c>
      <c r="L1722">
        <v>20.91</v>
      </c>
      <c r="M1722">
        <v>207.2</v>
      </c>
      <c r="N1722">
        <v>121</v>
      </c>
      <c r="O1722">
        <v>9.32</v>
      </c>
      <c r="P1722">
        <v>11.4</v>
      </c>
      <c r="Q1722">
        <v>9</v>
      </c>
      <c r="R1722">
        <v>3.08</v>
      </c>
      <c r="S1722">
        <v>5</v>
      </c>
      <c r="T1722" t="s">
        <v>22</v>
      </c>
    </row>
    <row r="1723" spans="1:20" x14ac:dyDescent="0.2">
      <c r="A1723" t="s">
        <v>24</v>
      </c>
      <c r="B1723">
        <v>151</v>
      </c>
      <c r="C1723" t="s">
        <v>21</v>
      </c>
      <c r="D1723" t="s">
        <v>22</v>
      </c>
      <c r="E1723" t="s">
        <v>22</v>
      </c>
      <c r="F1723">
        <v>0</v>
      </c>
      <c r="G1723">
        <v>118.9</v>
      </c>
      <c r="H1723">
        <v>128</v>
      </c>
      <c r="I1723">
        <v>20.21</v>
      </c>
      <c r="J1723">
        <v>278.3</v>
      </c>
      <c r="K1723">
        <v>65</v>
      </c>
      <c r="L1723">
        <v>23.66</v>
      </c>
      <c r="M1723">
        <v>194.8</v>
      </c>
      <c r="N1723">
        <v>61</v>
      </c>
      <c r="O1723">
        <v>8.77</v>
      </c>
      <c r="P1723">
        <v>13.2</v>
      </c>
      <c r="Q1723">
        <v>10</v>
      </c>
      <c r="R1723">
        <v>3.56</v>
      </c>
      <c r="S1723">
        <v>2</v>
      </c>
      <c r="T1723" t="s">
        <v>22</v>
      </c>
    </row>
    <row r="1724" spans="1:20" x14ac:dyDescent="0.2">
      <c r="A1724" t="s">
        <v>24</v>
      </c>
      <c r="B1724">
        <v>162</v>
      </c>
      <c r="C1724" t="s">
        <v>25</v>
      </c>
      <c r="D1724" t="s">
        <v>22</v>
      </c>
      <c r="E1724" t="s">
        <v>22</v>
      </c>
      <c r="F1724">
        <v>0</v>
      </c>
      <c r="G1724">
        <v>217.6</v>
      </c>
      <c r="H1724">
        <v>87</v>
      </c>
      <c r="I1724">
        <v>36.99</v>
      </c>
      <c r="J1724">
        <v>279</v>
      </c>
      <c r="K1724">
        <v>71</v>
      </c>
      <c r="L1724">
        <v>23.72</v>
      </c>
      <c r="M1724">
        <v>250.7</v>
      </c>
      <c r="N1724">
        <v>65</v>
      </c>
      <c r="O1724">
        <v>11.28</v>
      </c>
      <c r="P1724">
        <v>10.4</v>
      </c>
      <c r="Q1724">
        <v>4</v>
      </c>
      <c r="R1724">
        <v>2.81</v>
      </c>
      <c r="S1724">
        <v>2</v>
      </c>
      <c r="T1724" t="s">
        <v>23</v>
      </c>
    </row>
    <row r="1725" spans="1:20" x14ac:dyDescent="0.2">
      <c r="A1725" t="s">
        <v>35</v>
      </c>
      <c r="B1725">
        <v>60</v>
      </c>
      <c r="C1725" t="s">
        <v>21</v>
      </c>
      <c r="D1725" t="s">
        <v>22</v>
      </c>
      <c r="E1725" t="s">
        <v>22</v>
      </c>
      <c r="F1725">
        <v>0</v>
      </c>
      <c r="G1725">
        <v>145</v>
      </c>
      <c r="H1725">
        <v>133</v>
      </c>
      <c r="I1725">
        <v>24.65</v>
      </c>
      <c r="J1725">
        <v>209.1</v>
      </c>
      <c r="K1725">
        <v>92</v>
      </c>
      <c r="L1725">
        <v>17.77</v>
      </c>
      <c r="M1725">
        <v>328.5</v>
      </c>
      <c r="N1725">
        <v>112</v>
      </c>
      <c r="O1725">
        <v>14.78</v>
      </c>
      <c r="P1725">
        <v>14.6</v>
      </c>
      <c r="Q1725">
        <v>2</v>
      </c>
      <c r="R1725">
        <v>3.94</v>
      </c>
      <c r="S1725">
        <v>1</v>
      </c>
      <c r="T1725" t="s">
        <v>22</v>
      </c>
    </row>
    <row r="1726" spans="1:20" x14ac:dyDescent="0.2">
      <c r="A1726" t="s">
        <v>34</v>
      </c>
      <c r="B1726">
        <v>81</v>
      </c>
      <c r="C1726" t="s">
        <v>28</v>
      </c>
      <c r="D1726" t="s">
        <v>22</v>
      </c>
      <c r="E1726" t="s">
        <v>22</v>
      </c>
      <c r="F1726">
        <v>0</v>
      </c>
      <c r="G1726">
        <v>203.5</v>
      </c>
      <c r="H1726">
        <v>89</v>
      </c>
      <c r="I1726">
        <v>34.6</v>
      </c>
      <c r="J1726">
        <v>289.60000000000002</v>
      </c>
      <c r="K1726">
        <v>69</v>
      </c>
      <c r="L1726">
        <v>24.62</v>
      </c>
      <c r="M1726">
        <v>212.9</v>
      </c>
      <c r="N1726">
        <v>71</v>
      </c>
      <c r="O1726">
        <v>9.58</v>
      </c>
      <c r="P1726">
        <v>8.6999999999999993</v>
      </c>
      <c r="Q1726">
        <v>3</v>
      </c>
      <c r="R1726">
        <v>2.35</v>
      </c>
      <c r="S1726">
        <v>3</v>
      </c>
      <c r="T1726" t="s">
        <v>22</v>
      </c>
    </row>
    <row r="1727" spans="1:20" x14ac:dyDescent="0.2">
      <c r="A1727" t="s">
        <v>59</v>
      </c>
      <c r="B1727">
        <v>132</v>
      </c>
      <c r="C1727" t="s">
        <v>21</v>
      </c>
      <c r="D1727" t="s">
        <v>22</v>
      </c>
      <c r="E1727" t="s">
        <v>22</v>
      </c>
      <c r="F1727">
        <v>0</v>
      </c>
      <c r="G1727">
        <v>240.1</v>
      </c>
      <c r="H1727">
        <v>115</v>
      </c>
      <c r="I1727">
        <v>40.82</v>
      </c>
      <c r="J1727">
        <v>180.4</v>
      </c>
      <c r="K1727">
        <v>91</v>
      </c>
      <c r="L1727">
        <v>15.33</v>
      </c>
      <c r="M1727">
        <v>133.4</v>
      </c>
      <c r="N1727">
        <v>122</v>
      </c>
      <c r="O1727">
        <v>6</v>
      </c>
      <c r="P1727">
        <v>8</v>
      </c>
      <c r="Q1727">
        <v>6</v>
      </c>
      <c r="R1727">
        <v>2.16</v>
      </c>
      <c r="S1727">
        <v>3</v>
      </c>
      <c r="T1727" t="s">
        <v>22</v>
      </c>
    </row>
    <row r="1728" spans="1:20" x14ac:dyDescent="0.2">
      <c r="A1728" t="s">
        <v>69</v>
      </c>
      <c r="B1728">
        <v>86</v>
      </c>
      <c r="C1728" t="s">
        <v>25</v>
      </c>
      <c r="D1728" t="s">
        <v>22</v>
      </c>
      <c r="E1728" t="s">
        <v>22</v>
      </c>
      <c r="F1728">
        <v>0</v>
      </c>
      <c r="G1728">
        <v>83.8</v>
      </c>
      <c r="H1728">
        <v>121</v>
      </c>
      <c r="I1728">
        <v>14.25</v>
      </c>
      <c r="J1728">
        <v>240.2</v>
      </c>
      <c r="K1728">
        <v>96</v>
      </c>
      <c r="L1728">
        <v>20.420000000000002</v>
      </c>
      <c r="M1728">
        <v>158.6</v>
      </c>
      <c r="N1728">
        <v>108</v>
      </c>
      <c r="O1728">
        <v>7.14</v>
      </c>
      <c r="P1728">
        <v>6.7</v>
      </c>
      <c r="Q1728">
        <v>8</v>
      </c>
      <c r="R1728">
        <v>1.81</v>
      </c>
      <c r="S1728">
        <v>1</v>
      </c>
      <c r="T1728" t="s">
        <v>22</v>
      </c>
    </row>
    <row r="1729" spans="1:20" x14ac:dyDescent="0.2">
      <c r="A1729" t="s">
        <v>39</v>
      </c>
      <c r="B1729">
        <v>136</v>
      </c>
      <c r="C1729" t="s">
        <v>25</v>
      </c>
      <c r="D1729" t="s">
        <v>22</v>
      </c>
      <c r="E1729" t="s">
        <v>22</v>
      </c>
      <c r="F1729">
        <v>0</v>
      </c>
      <c r="G1729">
        <v>269.8</v>
      </c>
      <c r="H1729">
        <v>106</v>
      </c>
      <c r="I1729">
        <v>45.87</v>
      </c>
      <c r="J1729">
        <v>228.8</v>
      </c>
      <c r="K1729">
        <v>101</v>
      </c>
      <c r="L1729">
        <v>19.45</v>
      </c>
      <c r="M1729">
        <v>257.5</v>
      </c>
      <c r="N1729">
        <v>106</v>
      </c>
      <c r="O1729">
        <v>11.59</v>
      </c>
      <c r="P1729">
        <v>10.1</v>
      </c>
      <c r="Q1729">
        <v>8</v>
      </c>
      <c r="R1729">
        <v>2.73</v>
      </c>
      <c r="S1729">
        <v>1</v>
      </c>
      <c r="T1729" t="s">
        <v>23</v>
      </c>
    </row>
    <row r="1730" spans="1:20" x14ac:dyDescent="0.2">
      <c r="A1730" t="s">
        <v>67</v>
      </c>
      <c r="B1730">
        <v>121</v>
      </c>
      <c r="C1730" t="s">
        <v>21</v>
      </c>
      <c r="D1730" t="s">
        <v>22</v>
      </c>
      <c r="E1730" t="s">
        <v>23</v>
      </c>
      <c r="F1730">
        <v>21</v>
      </c>
      <c r="G1730">
        <v>126.3</v>
      </c>
      <c r="H1730">
        <v>84</v>
      </c>
      <c r="I1730">
        <v>21.47</v>
      </c>
      <c r="J1730">
        <v>209.6</v>
      </c>
      <c r="K1730">
        <v>102</v>
      </c>
      <c r="L1730">
        <v>17.82</v>
      </c>
      <c r="M1730">
        <v>192.5</v>
      </c>
      <c r="N1730">
        <v>129</v>
      </c>
      <c r="O1730">
        <v>8.66</v>
      </c>
      <c r="P1730">
        <v>10.6</v>
      </c>
      <c r="Q1730">
        <v>2</v>
      </c>
      <c r="R1730">
        <v>2.86</v>
      </c>
      <c r="S1730">
        <v>1</v>
      </c>
      <c r="T1730" t="s">
        <v>22</v>
      </c>
    </row>
    <row r="1731" spans="1:20" x14ac:dyDescent="0.2">
      <c r="A1731" t="s">
        <v>34</v>
      </c>
      <c r="B1731">
        <v>105</v>
      </c>
      <c r="C1731" t="s">
        <v>28</v>
      </c>
      <c r="D1731" t="s">
        <v>22</v>
      </c>
      <c r="E1731" t="s">
        <v>23</v>
      </c>
      <c r="F1731">
        <v>15</v>
      </c>
      <c r="G1731">
        <v>88.1</v>
      </c>
      <c r="H1731">
        <v>125</v>
      </c>
      <c r="I1731">
        <v>14.98</v>
      </c>
      <c r="J1731">
        <v>175.9</v>
      </c>
      <c r="K1731">
        <v>142</v>
      </c>
      <c r="L1731">
        <v>14.95</v>
      </c>
      <c r="M1731">
        <v>269.89999999999998</v>
      </c>
      <c r="N1731">
        <v>85</v>
      </c>
      <c r="O1731">
        <v>12.15</v>
      </c>
      <c r="P1731">
        <v>9.6999999999999993</v>
      </c>
      <c r="Q1731">
        <v>1</v>
      </c>
      <c r="R1731">
        <v>2.62</v>
      </c>
      <c r="S1731">
        <v>2</v>
      </c>
      <c r="T1731" t="s">
        <v>22</v>
      </c>
    </row>
    <row r="1732" spans="1:20" x14ac:dyDescent="0.2">
      <c r="A1732" t="s">
        <v>35</v>
      </c>
      <c r="B1732">
        <v>51</v>
      </c>
      <c r="C1732" t="s">
        <v>21</v>
      </c>
      <c r="D1732" t="s">
        <v>22</v>
      </c>
      <c r="E1732" t="s">
        <v>23</v>
      </c>
      <c r="F1732">
        <v>26</v>
      </c>
      <c r="G1732">
        <v>236.8</v>
      </c>
      <c r="H1732">
        <v>61</v>
      </c>
      <c r="I1732">
        <v>40.26</v>
      </c>
      <c r="J1732">
        <v>263.39999999999998</v>
      </c>
      <c r="K1732">
        <v>97</v>
      </c>
      <c r="L1732">
        <v>22.39</v>
      </c>
      <c r="M1732">
        <v>181.1</v>
      </c>
      <c r="N1732">
        <v>91</v>
      </c>
      <c r="O1732">
        <v>8.15</v>
      </c>
      <c r="P1732">
        <v>11.2</v>
      </c>
      <c r="Q1732">
        <v>8</v>
      </c>
      <c r="R1732">
        <v>3.02</v>
      </c>
      <c r="S1732">
        <v>1</v>
      </c>
      <c r="T1732" t="s">
        <v>22</v>
      </c>
    </row>
    <row r="1733" spans="1:20" x14ac:dyDescent="0.2">
      <c r="A1733" t="s">
        <v>48</v>
      </c>
      <c r="B1733">
        <v>64</v>
      </c>
      <c r="C1733" t="s">
        <v>25</v>
      </c>
      <c r="D1733" t="s">
        <v>22</v>
      </c>
      <c r="E1733" t="s">
        <v>22</v>
      </c>
      <c r="F1733">
        <v>0</v>
      </c>
      <c r="G1733">
        <v>124.1</v>
      </c>
      <c r="H1733">
        <v>117</v>
      </c>
      <c r="I1733">
        <v>21.1</v>
      </c>
      <c r="J1733">
        <v>192.8</v>
      </c>
      <c r="K1733">
        <v>108</v>
      </c>
      <c r="L1733">
        <v>16.39</v>
      </c>
      <c r="M1733">
        <v>162.9</v>
      </c>
      <c r="N1733">
        <v>84</v>
      </c>
      <c r="O1733">
        <v>7.33</v>
      </c>
      <c r="P1733">
        <v>6.4</v>
      </c>
      <c r="Q1733">
        <v>5</v>
      </c>
      <c r="R1733">
        <v>1.73</v>
      </c>
      <c r="S1733">
        <v>3</v>
      </c>
      <c r="T1733" t="s">
        <v>22</v>
      </c>
    </row>
    <row r="1734" spans="1:20" x14ac:dyDescent="0.2">
      <c r="A1734" t="s">
        <v>35</v>
      </c>
      <c r="B1734">
        <v>80</v>
      </c>
      <c r="C1734" t="s">
        <v>28</v>
      </c>
      <c r="D1734" t="s">
        <v>23</v>
      </c>
      <c r="E1734" t="s">
        <v>23</v>
      </c>
      <c r="F1734">
        <v>30</v>
      </c>
      <c r="G1734">
        <v>184.2</v>
      </c>
      <c r="H1734">
        <v>132</v>
      </c>
      <c r="I1734">
        <v>31.31</v>
      </c>
      <c r="J1734">
        <v>167.5</v>
      </c>
      <c r="K1734">
        <v>109</v>
      </c>
      <c r="L1734">
        <v>14.24</v>
      </c>
      <c r="M1734">
        <v>212.8</v>
      </c>
      <c r="N1734">
        <v>114</v>
      </c>
      <c r="O1734">
        <v>9.58</v>
      </c>
      <c r="P1734">
        <v>10</v>
      </c>
      <c r="Q1734">
        <v>10</v>
      </c>
      <c r="R1734">
        <v>2.7</v>
      </c>
      <c r="S1734">
        <v>0</v>
      </c>
      <c r="T1734" t="s">
        <v>22</v>
      </c>
    </row>
    <row r="1735" spans="1:20" x14ac:dyDescent="0.2">
      <c r="A1735" t="s">
        <v>75</v>
      </c>
      <c r="B1735">
        <v>56</v>
      </c>
      <c r="C1735" t="s">
        <v>21</v>
      </c>
      <c r="D1735" t="s">
        <v>22</v>
      </c>
      <c r="E1735" t="s">
        <v>22</v>
      </c>
      <c r="F1735">
        <v>0</v>
      </c>
      <c r="G1735">
        <v>222.7</v>
      </c>
      <c r="H1735">
        <v>133</v>
      </c>
      <c r="I1735">
        <v>37.86</v>
      </c>
      <c r="J1735">
        <v>277</v>
      </c>
      <c r="K1735">
        <v>89</v>
      </c>
      <c r="L1735">
        <v>23.55</v>
      </c>
      <c r="M1735">
        <v>101.8</v>
      </c>
      <c r="N1735">
        <v>94</v>
      </c>
      <c r="O1735">
        <v>4.58</v>
      </c>
      <c r="P1735">
        <v>13.6</v>
      </c>
      <c r="Q1735">
        <v>4</v>
      </c>
      <c r="R1735">
        <v>3.67</v>
      </c>
      <c r="S1735">
        <v>4</v>
      </c>
      <c r="T1735" t="s">
        <v>22</v>
      </c>
    </row>
    <row r="1736" spans="1:20" x14ac:dyDescent="0.2">
      <c r="A1736" t="s">
        <v>64</v>
      </c>
      <c r="B1736">
        <v>120</v>
      </c>
      <c r="C1736" t="s">
        <v>21</v>
      </c>
      <c r="D1736" t="s">
        <v>22</v>
      </c>
      <c r="E1736" t="s">
        <v>22</v>
      </c>
      <c r="F1736">
        <v>0</v>
      </c>
      <c r="G1736">
        <v>149.19999999999999</v>
      </c>
      <c r="H1736">
        <v>98</v>
      </c>
      <c r="I1736">
        <v>25.36</v>
      </c>
      <c r="J1736">
        <v>193.6</v>
      </c>
      <c r="K1736">
        <v>88</v>
      </c>
      <c r="L1736">
        <v>16.46</v>
      </c>
      <c r="M1736">
        <v>248.9</v>
      </c>
      <c r="N1736">
        <v>119</v>
      </c>
      <c r="O1736">
        <v>11.2</v>
      </c>
      <c r="P1736">
        <v>11.1</v>
      </c>
      <c r="Q1736">
        <v>5</v>
      </c>
      <c r="R1736">
        <v>3</v>
      </c>
      <c r="S1736">
        <v>1</v>
      </c>
      <c r="T1736" t="s">
        <v>22</v>
      </c>
    </row>
    <row r="1737" spans="1:20" x14ac:dyDescent="0.2">
      <c r="A1737" t="s">
        <v>57</v>
      </c>
      <c r="B1737">
        <v>103</v>
      </c>
      <c r="C1737" t="s">
        <v>28</v>
      </c>
      <c r="D1737" t="s">
        <v>22</v>
      </c>
      <c r="E1737" t="s">
        <v>22</v>
      </c>
      <c r="F1737">
        <v>0</v>
      </c>
      <c r="G1737">
        <v>206.5</v>
      </c>
      <c r="H1737">
        <v>125</v>
      </c>
      <c r="I1737">
        <v>35.11</v>
      </c>
      <c r="J1737">
        <v>180.2</v>
      </c>
      <c r="K1737">
        <v>113</v>
      </c>
      <c r="L1737">
        <v>15.32</v>
      </c>
      <c r="M1737">
        <v>220.6</v>
      </c>
      <c r="N1737">
        <v>95</v>
      </c>
      <c r="O1737">
        <v>9.93</v>
      </c>
      <c r="P1737">
        <v>12.2</v>
      </c>
      <c r="Q1737">
        <v>4</v>
      </c>
      <c r="R1737">
        <v>3.29</v>
      </c>
      <c r="S1737">
        <v>3</v>
      </c>
      <c r="T1737" t="s">
        <v>22</v>
      </c>
    </row>
    <row r="1738" spans="1:20" x14ac:dyDescent="0.2">
      <c r="A1738" t="s">
        <v>20</v>
      </c>
      <c r="B1738">
        <v>164</v>
      </c>
      <c r="C1738" t="s">
        <v>28</v>
      </c>
      <c r="D1738" t="s">
        <v>22</v>
      </c>
      <c r="E1738" t="s">
        <v>23</v>
      </c>
      <c r="F1738">
        <v>27</v>
      </c>
      <c r="G1738">
        <v>159.69999999999999</v>
      </c>
      <c r="H1738">
        <v>102</v>
      </c>
      <c r="I1738">
        <v>27.15</v>
      </c>
      <c r="J1738">
        <v>168.8</v>
      </c>
      <c r="K1738">
        <v>113</v>
      </c>
      <c r="L1738">
        <v>14.35</v>
      </c>
      <c r="M1738">
        <v>244.1</v>
      </c>
      <c r="N1738">
        <v>127</v>
      </c>
      <c r="O1738">
        <v>10.98</v>
      </c>
      <c r="P1738">
        <v>9.6</v>
      </c>
      <c r="Q1738">
        <v>9</v>
      </c>
      <c r="R1738">
        <v>2.59</v>
      </c>
      <c r="S1738">
        <v>3</v>
      </c>
      <c r="T1738" t="s">
        <v>22</v>
      </c>
    </row>
    <row r="1739" spans="1:20" x14ac:dyDescent="0.2">
      <c r="A1739" t="s">
        <v>20</v>
      </c>
      <c r="B1739">
        <v>116</v>
      </c>
      <c r="C1739" t="s">
        <v>21</v>
      </c>
      <c r="D1739" t="s">
        <v>22</v>
      </c>
      <c r="E1739" t="s">
        <v>23</v>
      </c>
      <c r="F1739">
        <v>27</v>
      </c>
      <c r="G1739">
        <v>204.7</v>
      </c>
      <c r="H1739">
        <v>118</v>
      </c>
      <c r="I1739">
        <v>34.799999999999997</v>
      </c>
      <c r="J1739">
        <v>209.4</v>
      </c>
      <c r="K1739">
        <v>91</v>
      </c>
      <c r="L1739">
        <v>17.8</v>
      </c>
      <c r="M1739">
        <v>212.9</v>
      </c>
      <c r="N1739">
        <v>67</v>
      </c>
      <c r="O1739">
        <v>9.58</v>
      </c>
      <c r="P1739">
        <v>7</v>
      </c>
      <c r="Q1739">
        <v>2</v>
      </c>
      <c r="R1739">
        <v>1.89</v>
      </c>
      <c r="S1739">
        <v>2</v>
      </c>
      <c r="T1739" t="s">
        <v>22</v>
      </c>
    </row>
    <row r="1740" spans="1:20" x14ac:dyDescent="0.2">
      <c r="A1740" t="s">
        <v>35</v>
      </c>
      <c r="B1740">
        <v>121</v>
      </c>
      <c r="C1740" t="s">
        <v>25</v>
      </c>
      <c r="D1740" t="s">
        <v>22</v>
      </c>
      <c r="E1740" t="s">
        <v>22</v>
      </c>
      <c r="F1740">
        <v>0</v>
      </c>
      <c r="G1740">
        <v>213.2</v>
      </c>
      <c r="H1740">
        <v>79</v>
      </c>
      <c r="I1740">
        <v>36.24</v>
      </c>
      <c r="J1740">
        <v>120.7</v>
      </c>
      <c r="K1740">
        <v>116</v>
      </c>
      <c r="L1740">
        <v>10.26</v>
      </c>
      <c r="M1740">
        <v>244.4</v>
      </c>
      <c r="N1740">
        <v>102</v>
      </c>
      <c r="O1740">
        <v>11</v>
      </c>
      <c r="P1740">
        <v>7.5</v>
      </c>
      <c r="Q1740">
        <v>4</v>
      </c>
      <c r="R1740">
        <v>2.0299999999999998</v>
      </c>
      <c r="S1740">
        <v>1</v>
      </c>
      <c r="T1740" t="s">
        <v>22</v>
      </c>
    </row>
    <row r="1741" spans="1:20" x14ac:dyDescent="0.2">
      <c r="A1741" t="s">
        <v>72</v>
      </c>
      <c r="B1741">
        <v>55</v>
      </c>
      <c r="C1741" t="s">
        <v>21</v>
      </c>
      <c r="D1741" t="s">
        <v>23</v>
      </c>
      <c r="E1741" t="s">
        <v>22</v>
      </c>
      <c r="F1741">
        <v>0</v>
      </c>
      <c r="G1741">
        <v>269.60000000000002</v>
      </c>
      <c r="H1741">
        <v>121</v>
      </c>
      <c r="I1741">
        <v>45.83</v>
      </c>
      <c r="J1741">
        <v>171.7</v>
      </c>
      <c r="K1741">
        <v>91</v>
      </c>
      <c r="L1741">
        <v>14.59</v>
      </c>
      <c r="M1741">
        <v>219</v>
      </c>
      <c r="N1741">
        <v>98</v>
      </c>
      <c r="O1741">
        <v>9.86</v>
      </c>
      <c r="P1741">
        <v>8.1999999999999993</v>
      </c>
      <c r="Q1741">
        <v>6</v>
      </c>
      <c r="R1741">
        <v>2.21</v>
      </c>
      <c r="S1741">
        <v>1</v>
      </c>
      <c r="T1741" t="s">
        <v>22</v>
      </c>
    </row>
    <row r="1742" spans="1:20" x14ac:dyDescent="0.2">
      <c r="A1742" t="s">
        <v>62</v>
      </c>
      <c r="B1742">
        <v>183</v>
      </c>
      <c r="C1742" t="s">
        <v>21</v>
      </c>
      <c r="D1742" t="s">
        <v>22</v>
      </c>
      <c r="E1742" t="s">
        <v>22</v>
      </c>
      <c r="F1742">
        <v>0</v>
      </c>
      <c r="G1742">
        <v>116.7</v>
      </c>
      <c r="H1742">
        <v>92</v>
      </c>
      <c r="I1742">
        <v>19.84</v>
      </c>
      <c r="J1742">
        <v>213.8</v>
      </c>
      <c r="K1742">
        <v>112</v>
      </c>
      <c r="L1742">
        <v>18.170000000000002</v>
      </c>
      <c r="M1742">
        <v>214.3</v>
      </c>
      <c r="N1742">
        <v>112</v>
      </c>
      <c r="O1742">
        <v>9.64</v>
      </c>
      <c r="P1742">
        <v>9.6999999999999993</v>
      </c>
      <c r="Q1742">
        <v>6</v>
      </c>
      <c r="R1742">
        <v>2.62</v>
      </c>
      <c r="S1742">
        <v>2</v>
      </c>
      <c r="T1742" t="s">
        <v>22</v>
      </c>
    </row>
    <row r="1743" spans="1:20" x14ac:dyDescent="0.2">
      <c r="A1743" t="s">
        <v>46</v>
      </c>
      <c r="B1743">
        <v>90</v>
      </c>
      <c r="C1743" t="s">
        <v>25</v>
      </c>
      <c r="D1743" t="s">
        <v>22</v>
      </c>
      <c r="E1743" t="s">
        <v>22</v>
      </c>
      <c r="F1743">
        <v>0</v>
      </c>
      <c r="G1743">
        <v>140.19999999999999</v>
      </c>
      <c r="H1743">
        <v>97</v>
      </c>
      <c r="I1743">
        <v>23.83</v>
      </c>
      <c r="J1743">
        <v>213.9</v>
      </c>
      <c r="K1743">
        <v>102</v>
      </c>
      <c r="L1743">
        <v>18.18</v>
      </c>
      <c r="M1743">
        <v>120</v>
      </c>
      <c r="N1743">
        <v>126</v>
      </c>
      <c r="O1743">
        <v>5.4</v>
      </c>
      <c r="P1743">
        <v>7.1</v>
      </c>
      <c r="Q1743">
        <v>2</v>
      </c>
      <c r="R1743">
        <v>1.92</v>
      </c>
      <c r="S1743">
        <v>1</v>
      </c>
      <c r="T1743" t="s">
        <v>22</v>
      </c>
    </row>
    <row r="1744" spans="1:20" x14ac:dyDescent="0.2">
      <c r="A1744" t="s">
        <v>64</v>
      </c>
      <c r="B1744">
        <v>101</v>
      </c>
      <c r="C1744" t="s">
        <v>21</v>
      </c>
      <c r="D1744" t="s">
        <v>22</v>
      </c>
      <c r="E1744" t="s">
        <v>22</v>
      </c>
      <c r="F1744">
        <v>0</v>
      </c>
      <c r="G1744">
        <v>136.19999999999999</v>
      </c>
      <c r="H1744">
        <v>92</v>
      </c>
      <c r="I1744">
        <v>23.15</v>
      </c>
      <c r="J1744">
        <v>220.9</v>
      </c>
      <c r="K1744">
        <v>110</v>
      </c>
      <c r="L1744">
        <v>18.78</v>
      </c>
      <c r="M1744">
        <v>196.9</v>
      </c>
      <c r="N1744">
        <v>116</v>
      </c>
      <c r="O1744">
        <v>8.86</v>
      </c>
      <c r="P1744">
        <v>13.3</v>
      </c>
      <c r="Q1744">
        <v>7</v>
      </c>
      <c r="R1744">
        <v>3.59</v>
      </c>
      <c r="S1744">
        <v>3</v>
      </c>
      <c r="T1744" t="s">
        <v>22</v>
      </c>
    </row>
    <row r="1745" spans="1:20" x14ac:dyDescent="0.2">
      <c r="A1745" t="s">
        <v>36</v>
      </c>
      <c r="B1745">
        <v>9</v>
      </c>
      <c r="C1745" t="s">
        <v>21</v>
      </c>
      <c r="D1745" t="s">
        <v>22</v>
      </c>
      <c r="E1745" t="s">
        <v>23</v>
      </c>
      <c r="F1745">
        <v>16</v>
      </c>
      <c r="G1745">
        <v>88.5</v>
      </c>
      <c r="H1745">
        <v>87</v>
      </c>
      <c r="I1745">
        <v>15.05</v>
      </c>
      <c r="J1745">
        <v>178.8</v>
      </c>
      <c r="K1745">
        <v>108</v>
      </c>
      <c r="L1745">
        <v>15.2</v>
      </c>
      <c r="M1745">
        <v>228.7</v>
      </c>
      <c r="N1745">
        <v>96</v>
      </c>
      <c r="O1745">
        <v>10.29</v>
      </c>
      <c r="P1745">
        <v>11.5</v>
      </c>
      <c r="Q1745">
        <v>3</v>
      </c>
      <c r="R1745">
        <v>3.11</v>
      </c>
      <c r="S1745">
        <v>2</v>
      </c>
      <c r="T1745" t="s">
        <v>22</v>
      </c>
    </row>
    <row r="1746" spans="1:20" x14ac:dyDescent="0.2">
      <c r="A1746" t="s">
        <v>74</v>
      </c>
      <c r="B1746">
        <v>97</v>
      </c>
      <c r="C1746" t="s">
        <v>21</v>
      </c>
      <c r="D1746" t="s">
        <v>22</v>
      </c>
      <c r="E1746" t="s">
        <v>22</v>
      </c>
      <c r="F1746">
        <v>0</v>
      </c>
      <c r="G1746">
        <v>215.3</v>
      </c>
      <c r="H1746">
        <v>58</v>
      </c>
      <c r="I1746">
        <v>36.6</v>
      </c>
      <c r="J1746">
        <v>242.4</v>
      </c>
      <c r="K1746">
        <v>91</v>
      </c>
      <c r="L1746">
        <v>20.6</v>
      </c>
      <c r="M1746">
        <v>279.8</v>
      </c>
      <c r="N1746">
        <v>105</v>
      </c>
      <c r="O1746">
        <v>12.59</v>
      </c>
      <c r="P1746">
        <v>12.1</v>
      </c>
      <c r="Q1746">
        <v>9</v>
      </c>
      <c r="R1746">
        <v>3.27</v>
      </c>
      <c r="S1746">
        <v>0</v>
      </c>
      <c r="T1746" t="s">
        <v>22</v>
      </c>
    </row>
    <row r="1747" spans="1:20" x14ac:dyDescent="0.2">
      <c r="A1747" t="s">
        <v>70</v>
      </c>
      <c r="B1747">
        <v>94</v>
      </c>
      <c r="C1747" t="s">
        <v>25</v>
      </c>
      <c r="D1747" t="s">
        <v>22</v>
      </c>
      <c r="E1747" t="s">
        <v>22</v>
      </c>
      <c r="F1747">
        <v>0</v>
      </c>
      <c r="G1747">
        <v>269.2</v>
      </c>
      <c r="H1747">
        <v>104</v>
      </c>
      <c r="I1747">
        <v>45.76</v>
      </c>
      <c r="J1747">
        <v>193.8</v>
      </c>
      <c r="K1747">
        <v>144</v>
      </c>
      <c r="L1747">
        <v>16.47</v>
      </c>
      <c r="M1747">
        <v>257.60000000000002</v>
      </c>
      <c r="N1747">
        <v>61</v>
      </c>
      <c r="O1747">
        <v>11.59</v>
      </c>
      <c r="P1747">
        <v>8.9</v>
      </c>
      <c r="Q1747">
        <v>2</v>
      </c>
      <c r="R1747">
        <v>2.4</v>
      </c>
      <c r="S1747">
        <v>3</v>
      </c>
      <c r="T1747" t="s">
        <v>23</v>
      </c>
    </row>
    <row r="1748" spans="1:20" x14ac:dyDescent="0.2">
      <c r="A1748" t="s">
        <v>53</v>
      </c>
      <c r="B1748">
        <v>127</v>
      </c>
      <c r="C1748" t="s">
        <v>28</v>
      </c>
      <c r="D1748" t="s">
        <v>22</v>
      </c>
      <c r="E1748" t="s">
        <v>23</v>
      </c>
      <c r="F1748">
        <v>25</v>
      </c>
      <c r="G1748">
        <v>203.8</v>
      </c>
      <c r="H1748">
        <v>118</v>
      </c>
      <c r="I1748">
        <v>34.65</v>
      </c>
      <c r="J1748">
        <v>267.10000000000002</v>
      </c>
      <c r="K1748">
        <v>48</v>
      </c>
      <c r="L1748">
        <v>22.7</v>
      </c>
      <c r="M1748">
        <v>225.1</v>
      </c>
      <c r="N1748">
        <v>105</v>
      </c>
      <c r="O1748">
        <v>10.130000000000001</v>
      </c>
      <c r="P1748">
        <v>7.3</v>
      </c>
      <c r="Q1748">
        <v>5</v>
      </c>
      <c r="R1748">
        <v>1.97</v>
      </c>
      <c r="S1748">
        <v>0</v>
      </c>
      <c r="T1748" t="s">
        <v>22</v>
      </c>
    </row>
    <row r="1749" spans="1:20" x14ac:dyDescent="0.2">
      <c r="A1749" t="s">
        <v>57</v>
      </c>
      <c r="B1749">
        <v>125</v>
      </c>
      <c r="C1749" t="s">
        <v>28</v>
      </c>
      <c r="D1749" t="s">
        <v>22</v>
      </c>
      <c r="E1749" t="s">
        <v>23</v>
      </c>
      <c r="F1749">
        <v>34</v>
      </c>
      <c r="G1749">
        <v>268.39999999999998</v>
      </c>
      <c r="H1749">
        <v>112</v>
      </c>
      <c r="I1749">
        <v>45.63</v>
      </c>
      <c r="J1749">
        <v>222.2</v>
      </c>
      <c r="K1749">
        <v>108</v>
      </c>
      <c r="L1749">
        <v>18.89</v>
      </c>
      <c r="M1749">
        <v>117.6</v>
      </c>
      <c r="N1749">
        <v>102</v>
      </c>
      <c r="O1749">
        <v>5.29</v>
      </c>
      <c r="P1749">
        <v>10.3</v>
      </c>
      <c r="Q1749">
        <v>3</v>
      </c>
      <c r="R1749">
        <v>2.78</v>
      </c>
      <c r="S1749">
        <v>0</v>
      </c>
      <c r="T1749" t="s">
        <v>22</v>
      </c>
    </row>
    <row r="1750" spans="1:20" x14ac:dyDescent="0.2">
      <c r="A1750" t="s">
        <v>49</v>
      </c>
      <c r="B1750">
        <v>90</v>
      </c>
      <c r="C1750" t="s">
        <v>21</v>
      </c>
      <c r="D1750" t="s">
        <v>22</v>
      </c>
      <c r="E1750" t="s">
        <v>22</v>
      </c>
      <c r="F1750">
        <v>0</v>
      </c>
      <c r="G1750">
        <v>114.4</v>
      </c>
      <c r="H1750">
        <v>122</v>
      </c>
      <c r="I1750">
        <v>19.45</v>
      </c>
      <c r="J1750">
        <v>127.7</v>
      </c>
      <c r="K1750">
        <v>154</v>
      </c>
      <c r="L1750">
        <v>10.85</v>
      </c>
      <c r="M1750">
        <v>253.1</v>
      </c>
      <c r="N1750">
        <v>109</v>
      </c>
      <c r="O1750">
        <v>11.39</v>
      </c>
      <c r="P1750">
        <v>10.1</v>
      </c>
      <c r="Q1750">
        <v>5</v>
      </c>
      <c r="R1750">
        <v>2.73</v>
      </c>
      <c r="S1750">
        <v>2</v>
      </c>
      <c r="T1750" t="s">
        <v>22</v>
      </c>
    </row>
    <row r="1751" spans="1:20" x14ac:dyDescent="0.2">
      <c r="A1751" t="s">
        <v>38</v>
      </c>
      <c r="B1751">
        <v>67</v>
      </c>
      <c r="C1751" t="s">
        <v>21</v>
      </c>
      <c r="D1751" t="s">
        <v>22</v>
      </c>
      <c r="E1751" t="s">
        <v>22</v>
      </c>
      <c r="F1751">
        <v>0</v>
      </c>
      <c r="G1751">
        <v>138.9</v>
      </c>
      <c r="H1751">
        <v>65</v>
      </c>
      <c r="I1751">
        <v>23.61</v>
      </c>
      <c r="J1751">
        <v>208.9</v>
      </c>
      <c r="K1751">
        <v>109</v>
      </c>
      <c r="L1751">
        <v>17.760000000000002</v>
      </c>
      <c r="M1751">
        <v>232.4</v>
      </c>
      <c r="N1751">
        <v>82</v>
      </c>
      <c r="O1751">
        <v>10.46</v>
      </c>
      <c r="P1751">
        <v>9.1999999999999993</v>
      </c>
      <c r="Q1751">
        <v>3</v>
      </c>
      <c r="R1751">
        <v>2.48</v>
      </c>
      <c r="S1751">
        <v>2</v>
      </c>
      <c r="T1751" t="s">
        <v>22</v>
      </c>
    </row>
    <row r="1752" spans="1:20" x14ac:dyDescent="0.2">
      <c r="A1752" t="s">
        <v>24</v>
      </c>
      <c r="B1752">
        <v>113</v>
      </c>
      <c r="C1752" t="s">
        <v>21</v>
      </c>
      <c r="D1752" t="s">
        <v>22</v>
      </c>
      <c r="E1752" t="s">
        <v>22</v>
      </c>
      <c r="F1752">
        <v>0</v>
      </c>
      <c r="G1752">
        <v>186</v>
      </c>
      <c r="H1752">
        <v>55</v>
      </c>
      <c r="I1752">
        <v>31.62</v>
      </c>
      <c r="J1752">
        <v>237.4</v>
      </c>
      <c r="K1752">
        <v>105</v>
      </c>
      <c r="L1752">
        <v>20.18</v>
      </c>
      <c r="M1752">
        <v>148.1</v>
      </c>
      <c r="N1752">
        <v>83</v>
      </c>
      <c r="O1752">
        <v>6.66</v>
      </c>
      <c r="P1752">
        <v>12.2</v>
      </c>
      <c r="Q1752">
        <v>6</v>
      </c>
      <c r="R1752">
        <v>3.29</v>
      </c>
      <c r="S1752">
        <v>1</v>
      </c>
      <c r="T1752" t="s">
        <v>22</v>
      </c>
    </row>
    <row r="1753" spans="1:20" x14ac:dyDescent="0.2">
      <c r="A1753" t="s">
        <v>71</v>
      </c>
      <c r="B1753">
        <v>121</v>
      </c>
      <c r="C1753" t="s">
        <v>28</v>
      </c>
      <c r="D1753" t="s">
        <v>22</v>
      </c>
      <c r="E1753" t="s">
        <v>23</v>
      </c>
      <c r="F1753">
        <v>26</v>
      </c>
      <c r="G1753">
        <v>170.4</v>
      </c>
      <c r="H1753">
        <v>91</v>
      </c>
      <c r="I1753">
        <v>28.97</v>
      </c>
      <c r="J1753">
        <v>254.5</v>
      </c>
      <c r="K1753">
        <v>90</v>
      </c>
      <c r="L1753">
        <v>21.63</v>
      </c>
      <c r="M1753">
        <v>219.6</v>
      </c>
      <c r="N1753">
        <v>122</v>
      </c>
      <c r="O1753">
        <v>9.8800000000000008</v>
      </c>
      <c r="P1753">
        <v>15.1</v>
      </c>
      <c r="Q1753">
        <v>5</v>
      </c>
      <c r="R1753">
        <v>4.08</v>
      </c>
      <c r="S1753">
        <v>0</v>
      </c>
      <c r="T1753" t="s">
        <v>22</v>
      </c>
    </row>
    <row r="1754" spans="1:20" x14ac:dyDescent="0.2">
      <c r="A1754" t="s">
        <v>63</v>
      </c>
      <c r="B1754">
        <v>93</v>
      </c>
      <c r="C1754" t="s">
        <v>25</v>
      </c>
      <c r="D1754" t="s">
        <v>22</v>
      </c>
      <c r="E1754" t="s">
        <v>22</v>
      </c>
      <c r="F1754">
        <v>0</v>
      </c>
      <c r="G1754">
        <v>164.5</v>
      </c>
      <c r="H1754">
        <v>95</v>
      </c>
      <c r="I1754">
        <v>27.97</v>
      </c>
      <c r="J1754">
        <v>230.9</v>
      </c>
      <c r="K1754">
        <v>87</v>
      </c>
      <c r="L1754">
        <v>19.63</v>
      </c>
      <c r="M1754">
        <v>149.9</v>
      </c>
      <c r="N1754">
        <v>91</v>
      </c>
      <c r="O1754">
        <v>6.75</v>
      </c>
      <c r="P1754">
        <v>9.9</v>
      </c>
      <c r="Q1754">
        <v>3</v>
      </c>
      <c r="R1754">
        <v>2.67</v>
      </c>
      <c r="S1754">
        <v>4</v>
      </c>
      <c r="T1754" t="s">
        <v>22</v>
      </c>
    </row>
    <row r="1755" spans="1:20" x14ac:dyDescent="0.2">
      <c r="A1755" t="s">
        <v>63</v>
      </c>
      <c r="B1755">
        <v>121</v>
      </c>
      <c r="C1755" t="s">
        <v>25</v>
      </c>
      <c r="D1755" t="s">
        <v>22</v>
      </c>
      <c r="E1755" t="s">
        <v>22</v>
      </c>
      <c r="F1755">
        <v>0</v>
      </c>
      <c r="G1755">
        <v>168.6</v>
      </c>
      <c r="H1755">
        <v>121</v>
      </c>
      <c r="I1755">
        <v>28.66</v>
      </c>
      <c r="J1755">
        <v>168.6</v>
      </c>
      <c r="K1755">
        <v>94</v>
      </c>
      <c r="L1755">
        <v>14.33</v>
      </c>
      <c r="M1755">
        <v>95.3</v>
      </c>
      <c r="N1755">
        <v>59</v>
      </c>
      <c r="O1755">
        <v>4.29</v>
      </c>
      <c r="P1755">
        <v>12.3</v>
      </c>
      <c r="Q1755">
        <v>4</v>
      </c>
      <c r="R1755">
        <v>3.32</v>
      </c>
      <c r="S1755">
        <v>1</v>
      </c>
      <c r="T1755" t="s">
        <v>22</v>
      </c>
    </row>
    <row r="1756" spans="1:20" x14ac:dyDescent="0.2">
      <c r="A1756" t="s">
        <v>52</v>
      </c>
      <c r="B1756">
        <v>53</v>
      </c>
      <c r="C1756" t="s">
        <v>25</v>
      </c>
      <c r="D1756" t="s">
        <v>22</v>
      </c>
      <c r="E1756" t="s">
        <v>22</v>
      </c>
      <c r="F1756">
        <v>0</v>
      </c>
      <c r="G1756">
        <v>261.2</v>
      </c>
      <c r="H1756">
        <v>119</v>
      </c>
      <c r="I1756">
        <v>44.4</v>
      </c>
      <c r="J1756">
        <v>250.8</v>
      </c>
      <c r="K1756">
        <v>105</v>
      </c>
      <c r="L1756">
        <v>21.32</v>
      </c>
      <c r="M1756">
        <v>176</v>
      </c>
      <c r="N1756">
        <v>112</v>
      </c>
      <c r="O1756">
        <v>7.92</v>
      </c>
      <c r="P1756">
        <v>9.8000000000000007</v>
      </c>
      <c r="Q1756">
        <v>2</v>
      </c>
      <c r="R1756">
        <v>2.65</v>
      </c>
      <c r="S1756">
        <v>0</v>
      </c>
      <c r="T1756" t="s">
        <v>23</v>
      </c>
    </row>
    <row r="1757" spans="1:20" x14ac:dyDescent="0.2">
      <c r="A1757" t="s">
        <v>33</v>
      </c>
      <c r="B1757">
        <v>75</v>
      </c>
      <c r="C1757" t="s">
        <v>21</v>
      </c>
      <c r="D1757" t="s">
        <v>22</v>
      </c>
      <c r="E1757" t="s">
        <v>22</v>
      </c>
      <c r="F1757">
        <v>0</v>
      </c>
      <c r="G1757">
        <v>190.5</v>
      </c>
      <c r="H1757">
        <v>91</v>
      </c>
      <c r="I1757">
        <v>32.39</v>
      </c>
      <c r="J1757">
        <v>178.4</v>
      </c>
      <c r="K1757">
        <v>75</v>
      </c>
      <c r="L1757">
        <v>15.16</v>
      </c>
      <c r="M1757">
        <v>162.4</v>
      </c>
      <c r="N1757">
        <v>113</v>
      </c>
      <c r="O1757">
        <v>7.31</v>
      </c>
      <c r="P1757">
        <v>13.1</v>
      </c>
      <c r="Q1757">
        <v>5</v>
      </c>
      <c r="R1757">
        <v>3.54</v>
      </c>
      <c r="S1757">
        <v>1</v>
      </c>
      <c r="T1757" t="s">
        <v>22</v>
      </c>
    </row>
    <row r="1758" spans="1:20" x14ac:dyDescent="0.2">
      <c r="A1758" t="s">
        <v>47</v>
      </c>
      <c r="B1758">
        <v>132</v>
      </c>
      <c r="C1758" t="s">
        <v>28</v>
      </c>
      <c r="D1758" t="s">
        <v>22</v>
      </c>
      <c r="E1758" t="s">
        <v>22</v>
      </c>
      <c r="F1758">
        <v>0</v>
      </c>
      <c r="G1758">
        <v>181.1</v>
      </c>
      <c r="H1758">
        <v>121</v>
      </c>
      <c r="I1758">
        <v>30.79</v>
      </c>
      <c r="J1758">
        <v>314.39999999999998</v>
      </c>
      <c r="K1758">
        <v>109</v>
      </c>
      <c r="L1758">
        <v>26.72</v>
      </c>
      <c r="M1758">
        <v>246.7</v>
      </c>
      <c r="N1758">
        <v>81</v>
      </c>
      <c r="O1758">
        <v>11.1</v>
      </c>
      <c r="P1758">
        <v>4.2</v>
      </c>
      <c r="Q1758">
        <v>9</v>
      </c>
      <c r="R1758">
        <v>1.1299999999999999</v>
      </c>
      <c r="S1758">
        <v>2</v>
      </c>
      <c r="T1758" t="s">
        <v>22</v>
      </c>
    </row>
    <row r="1759" spans="1:20" x14ac:dyDescent="0.2">
      <c r="A1759" t="s">
        <v>51</v>
      </c>
      <c r="B1759">
        <v>162</v>
      </c>
      <c r="C1759" t="s">
        <v>25</v>
      </c>
      <c r="D1759" t="s">
        <v>22</v>
      </c>
      <c r="E1759" t="s">
        <v>22</v>
      </c>
      <c r="F1759">
        <v>0</v>
      </c>
      <c r="G1759">
        <v>177.1</v>
      </c>
      <c r="H1759">
        <v>131</v>
      </c>
      <c r="I1759">
        <v>30.11</v>
      </c>
      <c r="J1759">
        <v>114.7</v>
      </c>
      <c r="K1759">
        <v>122</v>
      </c>
      <c r="L1759">
        <v>9.75</v>
      </c>
      <c r="M1759">
        <v>153.6</v>
      </c>
      <c r="N1759">
        <v>88</v>
      </c>
      <c r="O1759">
        <v>6.91</v>
      </c>
      <c r="P1759">
        <v>6.5</v>
      </c>
      <c r="Q1759">
        <v>6</v>
      </c>
      <c r="R1759">
        <v>1.76</v>
      </c>
      <c r="S1759">
        <v>3</v>
      </c>
      <c r="T1759" t="s">
        <v>22</v>
      </c>
    </row>
    <row r="1760" spans="1:20" x14ac:dyDescent="0.2">
      <c r="A1760" t="s">
        <v>32</v>
      </c>
      <c r="B1760">
        <v>140</v>
      </c>
      <c r="C1760" t="s">
        <v>21</v>
      </c>
      <c r="D1760" t="s">
        <v>22</v>
      </c>
      <c r="E1760" t="s">
        <v>22</v>
      </c>
      <c r="F1760">
        <v>0</v>
      </c>
      <c r="G1760">
        <v>160.5</v>
      </c>
      <c r="H1760">
        <v>114</v>
      </c>
      <c r="I1760">
        <v>27.29</v>
      </c>
      <c r="J1760">
        <v>240.5</v>
      </c>
      <c r="K1760">
        <v>103</v>
      </c>
      <c r="L1760">
        <v>20.440000000000001</v>
      </c>
      <c r="M1760">
        <v>233.5</v>
      </c>
      <c r="N1760">
        <v>121</v>
      </c>
      <c r="O1760">
        <v>10.51</v>
      </c>
      <c r="P1760">
        <v>11.3</v>
      </c>
      <c r="Q1760">
        <v>4</v>
      </c>
      <c r="R1760">
        <v>3.05</v>
      </c>
      <c r="S1760">
        <v>1</v>
      </c>
      <c r="T1760" t="s">
        <v>22</v>
      </c>
    </row>
    <row r="1761" spans="1:20" x14ac:dyDescent="0.2">
      <c r="A1761" t="s">
        <v>53</v>
      </c>
      <c r="B1761">
        <v>91</v>
      </c>
      <c r="C1761" t="s">
        <v>25</v>
      </c>
      <c r="D1761" t="s">
        <v>22</v>
      </c>
      <c r="E1761" t="s">
        <v>22</v>
      </c>
      <c r="F1761">
        <v>0</v>
      </c>
      <c r="G1761">
        <v>134.69999999999999</v>
      </c>
      <c r="H1761">
        <v>116</v>
      </c>
      <c r="I1761">
        <v>22.9</v>
      </c>
      <c r="J1761">
        <v>295.3</v>
      </c>
      <c r="K1761">
        <v>98</v>
      </c>
      <c r="L1761">
        <v>25.1</v>
      </c>
      <c r="M1761">
        <v>195.5</v>
      </c>
      <c r="N1761">
        <v>121</v>
      </c>
      <c r="O1761">
        <v>8.8000000000000007</v>
      </c>
      <c r="P1761">
        <v>6.6</v>
      </c>
      <c r="Q1761">
        <v>5</v>
      </c>
      <c r="R1761">
        <v>1.78</v>
      </c>
      <c r="S1761">
        <v>2</v>
      </c>
      <c r="T1761" t="s">
        <v>22</v>
      </c>
    </row>
    <row r="1762" spans="1:20" x14ac:dyDescent="0.2">
      <c r="A1762" t="s">
        <v>37</v>
      </c>
      <c r="B1762">
        <v>73</v>
      </c>
      <c r="C1762" t="s">
        <v>28</v>
      </c>
      <c r="D1762" t="s">
        <v>22</v>
      </c>
      <c r="E1762" t="s">
        <v>23</v>
      </c>
      <c r="F1762">
        <v>28</v>
      </c>
      <c r="G1762">
        <v>198.2</v>
      </c>
      <c r="H1762">
        <v>107</v>
      </c>
      <c r="I1762">
        <v>33.69</v>
      </c>
      <c r="J1762">
        <v>139.1</v>
      </c>
      <c r="K1762">
        <v>123</v>
      </c>
      <c r="L1762">
        <v>11.82</v>
      </c>
      <c r="M1762">
        <v>199.1</v>
      </c>
      <c r="N1762">
        <v>139</v>
      </c>
      <c r="O1762">
        <v>8.9600000000000009</v>
      </c>
      <c r="P1762">
        <v>8.8000000000000007</v>
      </c>
      <c r="Q1762">
        <v>1</v>
      </c>
      <c r="R1762">
        <v>2.38</v>
      </c>
      <c r="S1762">
        <v>2</v>
      </c>
      <c r="T1762" t="s">
        <v>22</v>
      </c>
    </row>
    <row r="1763" spans="1:20" x14ac:dyDescent="0.2">
      <c r="A1763" t="s">
        <v>46</v>
      </c>
      <c r="B1763">
        <v>95</v>
      </c>
      <c r="C1763" t="s">
        <v>25</v>
      </c>
      <c r="D1763" t="s">
        <v>23</v>
      </c>
      <c r="E1763" t="s">
        <v>22</v>
      </c>
      <c r="F1763">
        <v>0</v>
      </c>
      <c r="G1763">
        <v>228.9</v>
      </c>
      <c r="H1763">
        <v>134</v>
      </c>
      <c r="I1763">
        <v>38.909999999999997</v>
      </c>
      <c r="J1763">
        <v>255.7</v>
      </c>
      <c r="K1763">
        <v>71</v>
      </c>
      <c r="L1763">
        <v>21.73</v>
      </c>
      <c r="M1763">
        <v>208</v>
      </c>
      <c r="N1763">
        <v>120</v>
      </c>
      <c r="O1763">
        <v>9.36</v>
      </c>
      <c r="P1763">
        <v>10.1</v>
      </c>
      <c r="Q1763">
        <v>2</v>
      </c>
      <c r="R1763">
        <v>2.73</v>
      </c>
      <c r="S1763">
        <v>4</v>
      </c>
      <c r="T1763" t="s">
        <v>23</v>
      </c>
    </row>
    <row r="1764" spans="1:20" x14ac:dyDescent="0.2">
      <c r="A1764" t="s">
        <v>60</v>
      </c>
      <c r="B1764">
        <v>145</v>
      </c>
      <c r="C1764" t="s">
        <v>25</v>
      </c>
      <c r="D1764" t="s">
        <v>22</v>
      </c>
      <c r="E1764" t="s">
        <v>22</v>
      </c>
      <c r="F1764">
        <v>0</v>
      </c>
      <c r="G1764">
        <v>241.7</v>
      </c>
      <c r="H1764">
        <v>137</v>
      </c>
      <c r="I1764">
        <v>41.09</v>
      </c>
      <c r="J1764">
        <v>135.80000000000001</v>
      </c>
      <c r="K1764">
        <v>100</v>
      </c>
      <c r="L1764">
        <v>11.54</v>
      </c>
      <c r="M1764">
        <v>277.60000000000002</v>
      </c>
      <c r="N1764">
        <v>123</v>
      </c>
      <c r="O1764">
        <v>12.49</v>
      </c>
      <c r="P1764">
        <v>13.1</v>
      </c>
      <c r="Q1764">
        <v>3</v>
      </c>
      <c r="R1764">
        <v>3.54</v>
      </c>
      <c r="S1764">
        <v>0</v>
      </c>
      <c r="T1764" t="s">
        <v>22</v>
      </c>
    </row>
    <row r="1765" spans="1:20" x14ac:dyDescent="0.2">
      <c r="A1765" t="s">
        <v>42</v>
      </c>
      <c r="B1765">
        <v>100</v>
      </c>
      <c r="C1765" t="s">
        <v>21</v>
      </c>
      <c r="D1765" t="s">
        <v>22</v>
      </c>
      <c r="E1765" t="s">
        <v>22</v>
      </c>
      <c r="F1765">
        <v>0</v>
      </c>
      <c r="G1765">
        <v>131.1</v>
      </c>
      <c r="H1765">
        <v>108</v>
      </c>
      <c r="I1765">
        <v>22.29</v>
      </c>
      <c r="J1765">
        <v>176.2</v>
      </c>
      <c r="K1765">
        <v>81</v>
      </c>
      <c r="L1765">
        <v>14.98</v>
      </c>
      <c r="M1765">
        <v>89.7</v>
      </c>
      <c r="N1765">
        <v>81</v>
      </c>
      <c r="O1765">
        <v>4.04</v>
      </c>
      <c r="P1765">
        <v>4.3</v>
      </c>
      <c r="Q1765">
        <v>4</v>
      </c>
      <c r="R1765">
        <v>1.1599999999999999</v>
      </c>
      <c r="S1765">
        <v>1</v>
      </c>
      <c r="T1765" t="s">
        <v>22</v>
      </c>
    </row>
    <row r="1766" spans="1:20" x14ac:dyDescent="0.2">
      <c r="A1766" t="s">
        <v>60</v>
      </c>
      <c r="B1766">
        <v>122</v>
      </c>
      <c r="C1766" t="s">
        <v>21</v>
      </c>
      <c r="D1766" t="s">
        <v>22</v>
      </c>
      <c r="E1766" t="s">
        <v>22</v>
      </c>
      <c r="F1766">
        <v>0</v>
      </c>
      <c r="G1766">
        <v>234.1</v>
      </c>
      <c r="H1766">
        <v>101</v>
      </c>
      <c r="I1766">
        <v>39.799999999999997</v>
      </c>
      <c r="J1766">
        <v>200.2</v>
      </c>
      <c r="K1766">
        <v>121</v>
      </c>
      <c r="L1766">
        <v>17.02</v>
      </c>
      <c r="M1766">
        <v>237.4</v>
      </c>
      <c r="N1766">
        <v>89</v>
      </c>
      <c r="O1766">
        <v>10.68</v>
      </c>
      <c r="P1766">
        <v>13.1</v>
      </c>
      <c r="Q1766">
        <v>9</v>
      </c>
      <c r="R1766">
        <v>3.54</v>
      </c>
      <c r="S1766">
        <v>2</v>
      </c>
      <c r="T1766" t="s">
        <v>22</v>
      </c>
    </row>
    <row r="1767" spans="1:20" x14ac:dyDescent="0.2">
      <c r="A1767" t="s">
        <v>29</v>
      </c>
      <c r="B1767">
        <v>109</v>
      </c>
      <c r="C1767" t="s">
        <v>21</v>
      </c>
      <c r="D1767" t="s">
        <v>22</v>
      </c>
      <c r="E1767" t="s">
        <v>22</v>
      </c>
      <c r="F1767">
        <v>0</v>
      </c>
      <c r="G1767">
        <v>200.1</v>
      </c>
      <c r="H1767">
        <v>72</v>
      </c>
      <c r="I1767">
        <v>34.020000000000003</v>
      </c>
      <c r="J1767">
        <v>300.89999999999998</v>
      </c>
      <c r="K1767">
        <v>120</v>
      </c>
      <c r="L1767">
        <v>25.58</v>
      </c>
      <c r="M1767">
        <v>236</v>
      </c>
      <c r="N1767">
        <v>68</v>
      </c>
      <c r="O1767">
        <v>10.62</v>
      </c>
      <c r="P1767">
        <v>11.9</v>
      </c>
      <c r="Q1767">
        <v>5</v>
      </c>
      <c r="R1767">
        <v>3.21</v>
      </c>
      <c r="S1767">
        <v>0</v>
      </c>
      <c r="T1767" t="s">
        <v>22</v>
      </c>
    </row>
    <row r="1768" spans="1:20" x14ac:dyDescent="0.2">
      <c r="A1768" t="s">
        <v>68</v>
      </c>
      <c r="B1768">
        <v>82</v>
      </c>
      <c r="C1768" t="s">
        <v>25</v>
      </c>
      <c r="D1768" t="s">
        <v>22</v>
      </c>
      <c r="E1768" t="s">
        <v>22</v>
      </c>
      <c r="F1768">
        <v>0</v>
      </c>
      <c r="G1768">
        <v>154</v>
      </c>
      <c r="H1768">
        <v>107</v>
      </c>
      <c r="I1768">
        <v>26.18</v>
      </c>
      <c r="J1768">
        <v>94.4</v>
      </c>
      <c r="K1768">
        <v>114</v>
      </c>
      <c r="L1768">
        <v>8.02</v>
      </c>
      <c r="M1768">
        <v>287.60000000000002</v>
      </c>
      <c r="N1768">
        <v>95</v>
      </c>
      <c r="O1768">
        <v>12.94</v>
      </c>
      <c r="P1768">
        <v>10.1</v>
      </c>
      <c r="Q1768">
        <v>7</v>
      </c>
      <c r="R1768">
        <v>2.73</v>
      </c>
      <c r="S1768">
        <v>1</v>
      </c>
      <c r="T1768" t="s">
        <v>22</v>
      </c>
    </row>
    <row r="1769" spans="1:20" x14ac:dyDescent="0.2">
      <c r="A1769" t="s">
        <v>73</v>
      </c>
      <c r="B1769">
        <v>65</v>
      </c>
      <c r="C1769" t="s">
        <v>21</v>
      </c>
      <c r="D1769" t="s">
        <v>22</v>
      </c>
      <c r="E1769" t="s">
        <v>23</v>
      </c>
      <c r="F1769">
        <v>23</v>
      </c>
      <c r="G1769">
        <v>224.2</v>
      </c>
      <c r="H1769">
        <v>106</v>
      </c>
      <c r="I1769">
        <v>38.11</v>
      </c>
      <c r="J1769">
        <v>189.6</v>
      </c>
      <c r="K1769">
        <v>100</v>
      </c>
      <c r="L1769">
        <v>16.12</v>
      </c>
      <c r="M1769">
        <v>222.8</v>
      </c>
      <c r="N1769">
        <v>75</v>
      </c>
      <c r="O1769">
        <v>10.029999999999999</v>
      </c>
      <c r="P1769">
        <v>9.8000000000000007</v>
      </c>
      <c r="Q1769">
        <v>4</v>
      </c>
      <c r="R1769">
        <v>2.65</v>
      </c>
      <c r="S1769">
        <v>0</v>
      </c>
      <c r="T1769" t="s">
        <v>22</v>
      </c>
    </row>
    <row r="1770" spans="1:20" x14ac:dyDescent="0.2">
      <c r="A1770" t="s">
        <v>47</v>
      </c>
      <c r="B1770">
        <v>52</v>
      </c>
      <c r="C1770" t="s">
        <v>28</v>
      </c>
      <c r="D1770" t="s">
        <v>22</v>
      </c>
      <c r="E1770" t="s">
        <v>22</v>
      </c>
      <c r="F1770">
        <v>0</v>
      </c>
      <c r="G1770">
        <v>148.30000000000001</v>
      </c>
      <c r="H1770">
        <v>83</v>
      </c>
      <c r="I1770">
        <v>25.21</v>
      </c>
      <c r="J1770">
        <v>181.6</v>
      </c>
      <c r="K1770">
        <v>79</v>
      </c>
      <c r="L1770">
        <v>15.44</v>
      </c>
      <c r="M1770">
        <v>155.6</v>
      </c>
      <c r="N1770">
        <v>104</v>
      </c>
      <c r="O1770">
        <v>7</v>
      </c>
      <c r="P1770">
        <v>8.3000000000000007</v>
      </c>
      <c r="Q1770">
        <v>6</v>
      </c>
      <c r="R1770">
        <v>2.2400000000000002</v>
      </c>
      <c r="S1770">
        <v>3</v>
      </c>
      <c r="T1770" t="s">
        <v>22</v>
      </c>
    </row>
    <row r="1771" spans="1:20" x14ac:dyDescent="0.2">
      <c r="A1771" t="s">
        <v>67</v>
      </c>
      <c r="B1771">
        <v>136</v>
      </c>
      <c r="C1771" t="s">
        <v>21</v>
      </c>
      <c r="D1771" t="s">
        <v>22</v>
      </c>
      <c r="E1771" t="s">
        <v>23</v>
      </c>
      <c r="F1771">
        <v>24</v>
      </c>
      <c r="G1771">
        <v>174.6</v>
      </c>
      <c r="H1771">
        <v>76</v>
      </c>
      <c r="I1771">
        <v>29.68</v>
      </c>
      <c r="J1771">
        <v>176.6</v>
      </c>
      <c r="K1771">
        <v>114</v>
      </c>
      <c r="L1771">
        <v>15.01</v>
      </c>
      <c r="M1771">
        <v>214.4</v>
      </c>
      <c r="N1771">
        <v>91</v>
      </c>
      <c r="O1771">
        <v>9.65</v>
      </c>
      <c r="P1771">
        <v>8.8000000000000007</v>
      </c>
      <c r="Q1771">
        <v>5</v>
      </c>
      <c r="R1771">
        <v>2.38</v>
      </c>
      <c r="S1771">
        <v>2</v>
      </c>
      <c r="T1771" t="s">
        <v>22</v>
      </c>
    </row>
    <row r="1772" spans="1:20" x14ac:dyDescent="0.2">
      <c r="A1772" t="s">
        <v>34</v>
      </c>
      <c r="B1772">
        <v>75</v>
      </c>
      <c r="C1772" t="s">
        <v>21</v>
      </c>
      <c r="D1772" t="s">
        <v>22</v>
      </c>
      <c r="E1772" t="s">
        <v>22</v>
      </c>
      <c r="F1772">
        <v>0</v>
      </c>
      <c r="G1772">
        <v>138.5</v>
      </c>
      <c r="H1772">
        <v>110</v>
      </c>
      <c r="I1772">
        <v>23.55</v>
      </c>
      <c r="J1772">
        <v>153.19999999999999</v>
      </c>
      <c r="K1772">
        <v>86</v>
      </c>
      <c r="L1772">
        <v>13.02</v>
      </c>
      <c r="M1772">
        <v>215.6</v>
      </c>
      <c r="N1772">
        <v>103</v>
      </c>
      <c r="O1772">
        <v>9.6999999999999993</v>
      </c>
      <c r="P1772">
        <v>11.1</v>
      </c>
      <c r="Q1772">
        <v>7</v>
      </c>
      <c r="R1772">
        <v>3</v>
      </c>
      <c r="S1772">
        <v>1</v>
      </c>
      <c r="T1772" t="s">
        <v>22</v>
      </c>
    </row>
    <row r="1773" spans="1:20" x14ac:dyDescent="0.2">
      <c r="A1773" t="s">
        <v>44</v>
      </c>
      <c r="B1773">
        <v>146</v>
      </c>
      <c r="C1773" t="s">
        <v>25</v>
      </c>
      <c r="D1773" t="s">
        <v>22</v>
      </c>
      <c r="E1773" t="s">
        <v>22</v>
      </c>
      <c r="F1773">
        <v>0</v>
      </c>
      <c r="G1773">
        <v>109</v>
      </c>
      <c r="H1773">
        <v>69</v>
      </c>
      <c r="I1773">
        <v>18.53</v>
      </c>
      <c r="J1773">
        <v>265.8</v>
      </c>
      <c r="K1773">
        <v>98</v>
      </c>
      <c r="L1773">
        <v>22.59</v>
      </c>
      <c r="M1773">
        <v>228.3</v>
      </c>
      <c r="N1773">
        <v>80</v>
      </c>
      <c r="O1773">
        <v>10.27</v>
      </c>
      <c r="P1773">
        <v>12.6</v>
      </c>
      <c r="Q1773">
        <v>2</v>
      </c>
      <c r="R1773">
        <v>3.4</v>
      </c>
      <c r="S1773">
        <v>1</v>
      </c>
      <c r="T1773" t="s">
        <v>22</v>
      </c>
    </row>
    <row r="1774" spans="1:20" x14ac:dyDescent="0.2">
      <c r="A1774" t="s">
        <v>69</v>
      </c>
      <c r="B1774">
        <v>105</v>
      </c>
      <c r="C1774" t="s">
        <v>25</v>
      </c>
      <c r="D1774" t="s">
        <v>22</v>
      </c>
      <c r="E1774" t="s">
        <v>22</v>
      </c>
      <c r="F1774">
        <v>0</v>
      </c>
      <c r="G1774">
        <v>162.30000000000001</v>
      </c>
      <c r="H1774">
        <v>99</v>
      </c>
      <c r="I1774">
        <v>27.59</v>
      </c>
      <c r="J1774">
        <v>212.5</v>
      </c>
      <c r="K1774">
        <v>95</v>
      </c>
      <c r="L1774">
        <v>18.059999999999999</v>
      </c>
      <c r="M1774">
        <v>214.7</v>
      </c>
      <c r="N1774">
        <v>114</v>
      </c>
      <c r="O1774">
        <v>9.66</v>
      </c>
      <c r="P1774">
        <v>11.1</v>
      </c>
      <c r="Q1774">
        <v>8</v>
      </c>
      <c r="R1774">
        <v>3</v>
      </c>
      <c r="S1774">
        <v>4</v>
      </c>
      <c r="T1774" t="s">
        <v>22</v>
      </c>
    </row>
    <row r="1775" spans="1:20" x14ac:dyDescent="0.2">
      <c r="A1775" t="s">
        <v>75</v>
      </c>
      <c r="B1775">
        <v>48</v>
      </c>
      <c r="C1775" t="s">
        <v>21</v>
      </c>
      <c r="D1775" t="s">
        <v>22</v>
      </c>
      <c r="E1775" t="s">
        <v>22</v>
      </c>
      <c r="F1775">
        <v>0</v>
      </c>
      <c r="G1775">
        <v>210.8</v>
      </c>
      <c r="H1775">
        <v>84</v>
      </c>
      <c r="I1775">
        <v>35.840000000000003</v>
      </c>
      <c r="J1775">
        <v>189.6</v>
      </c>
      <c r="K1775">
        <v>98</v>
      </c>
      <c r="L1775">
        <v>16.12</v>
      </c>
      <c r="M1775">
        <v>157.6</v>
      </c>
      <c r="N1775">
        <v>99</v>
      </c>
      <c r="O1775">
        <v>7.09</v>
      </c>
      <c r="P1775">
        <v>16.399999999999999</v>
      </c>
      <c r="Q1775">
        <v>3</v>
      </c>
      <c r="R1775">
        <v>4.43</v>
      </c>
      <c r="S1775">
        <v>2</v>
      </c>
      <c r="T1775" t="s">
        <v>22</v>
      </c>
    </row>
    <row r="1776" spans="1:20" x14ac:dyDescent="0.2">
      <c r="A1776" t="s">
        <v>74</v>
      </c>
      <c r="B1776">
        <v>45</v>
      </c>
      <c r="C1776" t="s">
        <v>21</v>
      </c>
      <c r="D1776" t="s">
        <v>22</v>
      </c>
      <c r="E1776" t="s">
        <v>22</v>
      </c>
      <c r="F1776">
        <v>0</v>
      </c>
      <c r="G1776">
        <v>142.4</v>
      </c>
      <c r="H1776">
        <v>107</v>
      </c>
      <c r="I1776">
        <v>24.21</v>
      </c>
      <c r="J1776">
        <v>318.7</v>
      </c>
      <c r="K1776">
        <v>78</v>
      </c>
      <c r="L1776">
        <v>27.09</v>
      </c>
      <c r="M1776">
        <v>224.1</v>
      </c>
      <c r="N1776">
        <v>108</v>
      </c>
      <c r="O1776">
        <v>10.08</v>
      </c>
      <c r="P1776">
        <v>11.1</v>
      </c>
      <c r="Q1776">
        <v>7</v>
      </c>
      <c r="R1776">
        <v>3</v>
      </c>
      <c r="S1776">
        <v>1</v>
      </c>
      <c r="T1776" t="s">
        <v>22</v>
      </c>
    </row>
    <row r="1777" spans="1:20" x14ac:dyDescent="0.2">
      <c r="A1777" t="s">
        <v>74</v>
      </c>
      <c r="B1777">
        <v>33</v>
      </c>
      <c r="C1777" t="s">
        <v>28</v>
      </c>
      <c r="D1777" t="s">
        <v>22</v>
      </c>
      <c r="E1777" t="s">
        <v>22</v>
      </c>
      <c r="F1777">
        <v>0</v>
      </c>
      <c r="G1777">
        <v>182.5</v>
      </c>
      <c r="H1777">
        <v>65</v>
      </c>
      <c r="I1777">
        <v>31.03</v>
      </c>
      <c r="J1777">
        <v>232.1</v>
      </c>
      <c r="K1777">
        <v>96</v>
      </c>
      <c r="L1777">
        <v>19.73</v>
      </c>
      <c r="M1777">
        <v>149.19999999999999</v>
      </c>
      <c r="N1777">
        <v>82</v>
      </c>
      <c r="O1777">
        <v>6.71</v>
      </c>
      <c r="P1777">
        <v>7.5</v>
      </c>
      <c r="Q1777">
        <v>2</v>
      </c>
      <c r="R1777">
        <v>2.0299999999999998</v>
      </c>
      <c r="S1777">
        <v>2</v>
      </c>
      <c r="T1777" t="s">
        <v>22</v>
      </c>
    </row>
    <row r="1778" spans="1:20" x14ac:dyDescent="0.2">
      <c r="A1778" t="s">
        <v>75</v>
      </c>
      <c r="B1778">
        <v>68</v>
      </c>
      <c r="C1778" t="s">
        <v>25</v>
      </c>
      <c r="D1778" t="s">
        <v>22</v>
      </c>
      <c r="E1778" t="s">
        <v>22</v>
      </c>
      <c r="F1778">
        <v>0</v>
      </c>
      <c r="G1778">
        <v>219.6</v>
      </c>
      <c r="H1778">
        <v>97</v>
      </c>
      <c r="I1778">
        <v>37.33</v>
      </c>
      <c r="J1778">
        <v>141.1</v>
      </c>
      <c r="K1778">
        <v>144</v>
      </c>
      <c r="L1778">
        <v>11.99</v>
      </c>
      <c r="M1778">
        <v>205.7</v>
      </c>
      <c r="N1778">
        <v>101</v>
      </c>
      <c r="O1778">
        <v>9.26</v>
      </c>
      <c r="P1778">
        <v>10.8</v>
      </c>
      <c r="Q1778">
        <v>4</v>
      </c>
      <c r="R1778">
        <v>2.92</v>
      </c>
      <c r="S1778">
        <v>2</v>
      </c>
      <c r="T1778" t="s">
        <v>22</v>
      </c>
    </row>
    <row r="1779" spans="1:20" x14ac:dyDescent="0.2">
      <c r="A1779" t="s">
        <v>59</v>
      </c>
      <c r="B1779">
        <v>106</v>
      </c>
      <c r="C1779" t="s">
        <v>25</v>
      </c>
      <c r="D1779" t="s">
        <v>22</v>
      </c>
      <c r="E1779" t="s">
        <v>22</v>
      </c>
      <c r="F1779">
        <v>0</v>
      </c>
      <c r="G1779">
        <v>193.6</v>
      </c>
      <c r="H1779">
        <v>66</v>
      </c>
      <c r="I1779">
        <v>32.909999999999997</v>
      </c>
      <c r="J1779">
        <v>238.2</v>
      </c>
      <c r="K1779">
        <v>82</v>
      </c>
      <c r="L1779">
        <v>20.25</v>
      </c>
      <c r="M1779">
        <v>176.4</v>
      </c>
      <c r="N1779">
        <v>107</v>
      </c>
      <c r="O1779">
        <v>7.94</v>
      </c>
      <c r="P1779">
        <v>12.9</v>
      </c>
      <c r="Q1779">
        <v>3</v>
      </c>
      <c r="R1779">
        <v>3.48</v>
      </c>
      <c r="S1779">
        <v>0</v>
      </c>
      <c r="T1779" t="s">
        <v>22</v>
      </c>
    </row>
    <row r="1780" spans="1:20" x14ac:dyDescent="0.2">
      <c r="A1780" t="s">
        <v>70</v>
      </c>
      <c r="B1780">
        <v>94</v>
      </c>
      <c r="C1780" t="s">
        <v>28</v>
      </c>
      <c r="D1780" t="s">
        <v>22</v>
      </c>
      <c r="E1780" t="s">
        <v>23</v>
      </c>
      <c r="F1780">
        <v>28</v>
      </c>
      <c r="G1780">
        <v>233.2</v>
      </c>
      <c r="H1780">
        <v>88</v>
      </c>
      <c r="I1780">
        <v>39.64</v>
      </c>
      <c r="J1780">
        <v>113.3</v>
      </c>
      <c r="K1780">
        <v>102</v>
      </c>
      <c r="L1780">
        <v>9.6300000000000008</v>
      </c>
      <c r="M1780">
        <v>118</v>
      </c>
      <c r="N1780">
        <v>71</v>
      </c>
      <c r="O1780">
        <v>5.31</v>
      </c>
      <c r="P1780">
        <v>16.100000000000001</v>
      </c>
      <c r="Q1780">
        <v>4</v>
      </c>
      <c r="R1780">
        <v>4.3499999999999996</v>
      </c>
      <c r="S1780">
        <v>0</v>
      </c>
      <c r="T1780" t="s">
        <v>22</v>
      </c>
    </row>
    <row r="1781" spans="1:20" x14ac:dyDescent="0.2">
      <c r="A1781" t="s">
        <v>41</v>
      </c>
      <c r="B1781">
        <v>65</v>
      </c>
      <c r="C1781" t="s">
        <v>28</v>
      </c>
      <c r="D1781" t="s">
        <v>22</v>
      </c>
      <c r="E1781" t="s">
        <v>22</v>
      </c>
      <c r="F1781">
        <v>0</v>
      </c>
      <c r="G1781">
        <v>158.80000000000001</v>
      </c>
      <c r="H1781">
        <v>53</v>
      </c>
      <c r="I1781">
        <v>27</v>
      </c>
      <c r="J1781">
        <v>188.5</v>
      </c>
      <c r="K1781">
        <v>132</v>
      </c>
      <c r="L1781">
        <v>16.02</v>
      </c>
      <c r="M1781">
        <v>189.3</v>
      </c>
      <c r="N1781">
        <v>87</v>
      </c>
      <c r="O1781">
        <v>8.52</v>
      </c>
      <c r="P1781">
        <v>9.8000000000000007</v>
      </c>
      <c r="Q1781">
        <v>4</v>
      </c>
      <c r="R1781">
        <v>2.65</v>
      </c>
      <c r="S1781">
        <v>2</v>
      </c>
      <c r="T1781" t="s">
        <v>22</v>
      </c>
    </row>
    <row r="1782" spans="1:20" x14ac:dyDescent="0.2">
      <c r="A1782" t="s">
        <v>29</v>
      </c>
      <c r="B1782">
        <v>85</v>
      </c>
      <c r="C1782" t="s">
        <v>21</v>
      </c>
      <c r="D1782" t="s">
        <v>22</v>
      </c>
      <c r="E1782" t="s">
        <v>22</v>
      </c>
      <c r="F1782">
        <v>0</v>
      </c>
      <c r="G1782">
        <v>126.1</v>
      </c>
      <c r="H1782">
        <v>112</v>
      </c>
      <c r="I1782">
        <v>21.44</v>
      </c>
      <c r="J1782">
        <v>274.7</v>
      </c>
      <c r="K1782">
        <v>126</v>
      </c>
      <c r="L1782">
        <v>23.35</v>
      </c>
      <c r="M1782">
        <v>184.4</v>
      </c>
      <c r="N1782">
        <v>95</v>
      </c>
      <c r="O1782">
        <v>8.3000000000000007</v>
      </c>
      <c r="P1782">
        <v>9.8000000000000007</v>
      </c>
      <c r="Q1782">
        <v>4</v>
      </c>
      <c r="R1782">
        <v>2.65</v>
      </c>
      <c r="S1782">
        <v>1</v>
      </c>
      <c r="T1782" t="s">
        <v>22</v>
      </c>
    </row>
    <row r="1783" spans="1:20" x14ac:dyDescent="0.2">
      <c r="A1783" t="s">
        <v>27</v>
      </c>
      <c r="B1783">
        <v>71</v>
      </c>
      <c r="C1783" t="s">
        <v>28</v>
      </c>
      <c r="D1783" t="s">
        <v>22</v>
      </c>
      <c r="E1783" t="s">
        <v>22</v>
      </c>
      <c r="F1783">
        <v>0</v>
      </c>
      <c r="G1783">
        <v>290.39999999999998</v>
      </c>
      <c r="H1783">
        <v>108</v>
      </c>
      <c r="I1783">
        <v>49.37</v>
      </c>
      <c r="J1783">
        <v>253.9</v>
      </c>
      <c r="K1783">
        <v>92</v>
      </c>
      <c r="L1783">
        <v>21.58</v>
      </c>
      <c r="M1783">
        <v>263.3</v>
      </c>
      <c r="N1783">
        <v>126</v>
      </c>
      <c r="O1783">
        <v>11.85</v>
      </c>
      <c r="P1783">
        <v>10.1</v>
      </c>
      <c r="Q1783">
        <v>5</v>
      </c>
      <c r="R1783">
        <v>2.73</v>
      </c>
      <c r="S1783">
        <v>3</v>
      </c>
      <c r="T1783" t="s">
        <v>23</v>
      </c>
    </row>
    <row r="1784" spans="1:20" x14ac:dyDescent="0.2">
      <c r="A1784" t="s">
        <v>36</v>
      </c>
      <c r="B1784">
        <v>112</v>
      </c>
      <c r="C1784" t="s">
        <v>25</v>
      </c>
      <c r="D1784" t="s">
        <v>22</v>
      </c>
      <c r="E1784" t="s">
        <v>23</v>
      </c>
      <c r="F1784">
        <v>30</v>
      </c>
      <c r="G1784">
        <v>60.6</v>
      </c>
      <c r="H1784">
        <v>113</v>
      </c>
      <c r="I1784">
        <v>10.3</v>
      </c>
      <c r="J1784">
        <v>165.9</v>
      </c>
      <c r="K1784">
        <v>96</v>
      </c>
      <c r="L1784">
        <v>14.1</v>
      </c>
      <c r="M1784">
        <v>132.80000000000001</v>
      </c>
      <c r="N1784">
        <v>99</v>
      </c>
      <c r="O1784">
        <v>5.98</v>
      </c>
      <c r="P1784">
        <v>13.3</v>
      </c>
      <c r="Q1784">
        <v>7</v>
      </c>
      <c r="R1784">
        <v>3.59</v>
      </c>
      <c r="S1784">
        <v>0</v>
      </c>
      <c r="T1784" t="s">
        <v>22</v>
      </c>
    </row>
    <row r="1785" spans="1:20" x14ac:dyDescent="0.2">
      <c r="A1785" t="s">
        <v>47</v>
      </c>
      <c r="B1785">
        <v>110</v>
      </c>
      <c r="C1785" t="s">
        <v>21</v>
      </c>
      <c r="D1785" t="s">
        <v>22</v>
      </c>
      <c r="E1785" t="s">
        <v>22</v>
      </c>
      <c r="F1785">
        <v>0</v>
      </c>
      <c r="G1785">
        <v>148.4</v>
      </c>
      <c r="H1785">
        <v>95</v>
      </c>
      <c r="I1785">
        <v>25.23</v>
      </c>
      <c r="J1785">
        <v>193.8</v>
      </c>
      <c r="K1785">
        <v>98</v>
      </c>
      <c r="L1785">
        <v>16.47</v>
      </c>
      <c r="M1785">
        <v>206</v>
      </c>
      <c r="N1785">
        <v>106</v>
      </c>
      <c r="O1785">
        <v>9.27</v>
      </c>
      <c r="P1785">
        <v>6.9</v>
      </c>
      <c r="Q1785">
        <v>6</v>
      </c>
      <c r="R1785">
        <v>1.86</v>
      </c>
      <c r="S1785">
        <v>0</v>
      </c>
      <c r="T1785" t="s">
        <v>22</v>
      </c>
    </row>
    <row r="1786" spans="1:20" x14ac:dyDescent="0.2">
      <c r="A1786" t="s">
        <v>51</v>
      </c>
      <c r="B1786">
        <v>111</v>
      </c>
      <c r="C1786" t="s">
        <v>21</v>
      </c>
      <c r="D1786" t="s">
        <v>22</v>
      </c>
      <c r="E1786" t="s">
        <v>22</v>
      </c>
      <c r="F1786">
        <v>0</v>
      </c>
      <c r="G1786">
        <v>246.5</v>
      </c>
      <c r="H1786">
        <v>108</v>
      </c>
      <c r="I1786">
        <v>41.91</v>
      </c>
      <c r="J1786">
        <v>216.3</v>
      </c>
      <c r="K1786">
        <v>89</v>
      </c>
      <c r="L1786">
        <v>18.39</v>
      </c>
      <c r="M1786">
        <v>179.6</v>
      </c>
      <c r="N1786">
        <v>99</v>
      </c>
      <c r="O1786">
        <v>8.08</v>
      </c>
      <c r="P1786">
        <v>12.7</v>
      </c>
      <c r="Q1786">
        <v>3</v>
      </c>
      <c r="R1786">
        <v>3.43</v>
      </c>
      <c r="S1786">
        <v>2</v>
      </c>
      <c r="T1786" t="s">
        <v>22</v>
      </c>
    </row>
    <row r="1787" spans="1:20" x14ac:dyDescent="0.2">
      <c r="A1787" t="s">
        <v>46</v>
      </c>
      <c r="B1787">
        <v>74</v>
      </c>
      <c r="C1787" t="s">
        <v>25</v>
      </c>
      <c r="D1787" t="s">
        <v>22</v>
      </c>
      <c r="E1787" t="s">
        <v>22</v>
      </c>
      <c r="F1787">
        <v>0</v>
      </c>
      <c r="G1787">
        <v>298.10000000000002</v>
      </c>
      <c r="H1787">
        <v>112</v>
      </c>
      <c r="I1787">
        <v>50.68</v>
      </c>
      <c r="J1787">
        <v>201.3</v>
      </c>
      <c r="K1787">
        <v>100</v>
      </c>
      <c r="L1787">
        <v>17.11</v>
      </c>
      <c r="M1787">
        <v>214.7</v>
      </c>
      <c r="N1787">
        <v>88</v>
      </c>
      <c r="O1787">
        <v>9.66</v>
      </c>
      <c r="P1787">
        <v>9.6999999999999993</v>
      </c>
      <c r="Q1787">
        <v>4</v>
      </c>
      <c r="R1787">
        <v>2.62</v>
      </c>
      <c r="S1787">
        <v>2</v>
      </c>
      <c r="T1787" t="s">
        <v>23</v>
      </c>
    </row>
    <row r="1788" spans="1:20" x14ac:dyDescent="0.2">
      <c r="A1788" t="s">
        <v>71</v>
      </c>
      <c r="B1788">
        <v>105</v>
      </c>
      <c r="C1788" t="s">
        <v>28</v>
      </c>
      <c r="D1788" t="s">
        <v>22</v>
      </c>
      <c r="E1788" t="s">
        <v>22</v>
      </c>
      <c r="F1788">
        <v>0</v>
      </c>
      <c r="G1788">
        <v>119.3</v>
      </c>
      <c r="H1788">
        <v>82</v>
      </c>
      <c r="I1788">
        <v>20.28</v>
      </c>
      <c r="J1788">
        <v>185.1</v>
      </c>
      <c r="K1788">
        <v>111</v>
      </c>
      <c r="L1788">
        <v>15.73</v>
      </c>
      <c r="M1788">
        <v>157</v>
      </c>
      <c r="N1788">
        <v>74</v>
      </c>
      <c r="O1788">
        <v>7.07</v>
      </c>
      <c r="P1788">
        <v>10.9</v>
      </c>
      <c r="Q1788">
        <v>4</v>
      </c>
      <c r="R1788">
        <v>2.94</v>
      </c>
      <c r="S1788">
        <v>2</v>
      </c>
      <c r="T1788" t="s">
        <v>22</v>
      </c>
    </row>
    <row r="1789" spans="1:20" x14ac:dyDescent="0.2">
      <c r="A1789" t="s">
        <v>36</v>
      </c>
      <c r="B1789">
        <v>40</v>
      </c>
      <c r="C1789" t="s">
        <v>25</v>
      </c>
      <c r="D1789" t="s">
        <v>22</v>
      </c>
      <c r="E1789" t="s">
        <v>22</v>
      </c>
      <c r="F1789">
        <v>0</v>
      </c>
      <c r="G1789">
        <v>242.5</v>
      </c>
      <c r="H1789">
        <v>82</v>
      </c>
      <c r="I1789">
        <v>41.23</v>
      </c>
      <c r="J1789">
        <v>232.9</v>
      </c>
      <c r="K1789">
        <v>97</v>
      </c>
      <c r="L1789">
        <v>19.8</v>
      </c>
      <c r="M1789">
        <v>154</v>
      </c>
      <c r="N1789">
        <v>86</v>
      </c>
      <c r="O1789">
        <v>6.93</v>
      </c>
      <c r="P1789">
        <v>9.6</v>
      </c>
      <c r="Q1789">
        <v>7</v>
      </c>
      <c r="R1789">
        <v>2.59</v>
      </c>
      <c r="S1789">
        <v>0</v>
      </c>
      <c r="T1789" t="s">
        <v>22</v>
      </c>
    </row>
    <row r="1790" spans="1:20" x14ac:dyDescent="0.2">
      <c r="A1790" t="s">
        <v>48</v>
      </c>
      <c r="B1790">
        <v>128</v>
      </c>
      <c r="C1790" t="s">
        <v>25</v>
      </c>
      <c r="D1790" t="s">
        <v>23</v>
      </c>
      <c r="E1790" t="s">
        <v>23</v>
      </c>
      <c r="F1790">
        <v>18</v>
      </c>
      <c r="G1790">
        <v>222.1</v>
      </c>
      <c r="H1790">
        <v>89</v>
      </c>
      <c r="I1790">
        <v>37.76</v>
      </c>
      <c r="J1790">
        <v>160.6</v>
      </c>
      <c r="K1790">
        <v>109</v>
      </c>
      <c r="L1790">
        <v>13.65</v>
      </c>
      <c r="M1790">
        <v>218.8</v>
      </c>
      <c r="N1790">
        <v>102</v>
      </c>
      <c r="O1790">
        <v>9.85</v>
      </c>
      <c r="P1790">
        <v>13.6</v>
      </c>
      <c r="Q1790">
        <v>2</v>
      </c>
      <c r="R1790">
        <v>3.67</v>
      </c>
      <c r="S1790">
        <v>0</v>
      </c>
      <c r="T1790" t="s">
        <v>23</v>
      </c>
    </row>
    <row r="1791" spans="1:20" x14ac:dyDescent="0.2">
      <c r="A1791" t="s">
        <v>60</v>
      </c>
      <c r="B1791">
        <v>123</v>
      </c>
      <c r="C1791" t="s">
        <v>25</v>
      </c>
      <c r="D1791" t="s">
        <v>22</v>
      </c>
      <c r="E1791" t="s">
        <v>22</v>
      </c>
      <c r="F1791">
        <v>0</v>
      </c>
      <c r="G1791">
        <v>236.2</v>
      </c>
      <c r="H1791">
        <v>135</v>
      </c>
      <c r="I1791">
        <v>40.15</v>
      </c>
      <c r="J1791">
        <v>273.89999999999998</v>
      </c>
      <c r="K1791">
        <v>88</v>
      </c>
      <c r="L1791">
        <v>23.28</v>
      </c>
      <c r="M1791">
        <v>227</v>
      </c>
      <c r="N1791">
        <v>77</v>
      </c>
      <c r="O1791">
        <v>10.220000000000001</v>
      </c>
      <c r="P1791">
        <v>10.1</v>
      </c>
      <c r="Q1791">
        <v>6</v>
      </c>
      <c r="R1791">
        <v>2.73</v>
      </c>
      <c r="S1791">
        <v>2</v>
      </c>
      <c r="T1791" t="s">
        <v>23</v>
      </c>
    </row>
    <row r="1792" spans="1:20" x14ac:dyDescent="0.2">
      <c r="A1792" t="s">
        <v>53</v>
      </c>
      <c r="B1792">
        <v>122</v>
      </c>
      <c r="C1792" t="s">
        <v>28</v>
      </c>
      <c r="D1792" t="s">
        <v>22</v>
      </c>
      <c r="E1792" t="s">
        <v>22</v>
      </c>
      <c r="F1792">
        <v>0</v>
      </c>
      <c r="G1792">
        <v>144.19999999999999</v>
      </c>
      <c r="H1792">
        <v>87</v>
      </c>
      <c r="I1792">
        <v>24.51</v>
      </c>
      <c r="J1792">
        <v>212.2</v>
      </c>
      <c r="K1792">
        <v>74</v>
      </c>
      <c r="L1792">
        <v>18.04</v>
      </c>
      <c r="M1792">
        <v>169.3</v>
      </c>
      <c r="N1792">
        <v>87</v>
      </c>
      <c r="O1792">
        <v>7.62</v>
      </c>
      <c r="P1792">
        <v>9.5</v>
      </c>
      <c r="Q1792">
        <v>4</v>
      </c>
      <c r="R1792">
        <v>2.57</v>
      </c>
      <c r="S1792">
        <v>0</v>
      </c>
      <c r="T1792" t="s">
        <v>22</v>
      </c>
    </row>
    <row r="1793" spans="1:20" x14ac:dyDescent="0.2">
      <c r="A1793" t="s">
        <v>37</v>
      </c>
      <c r="B1793">
        <v>114</v>
      </c>
      <c r="C1793" t="s">
        <v>25</v>
      </c>
      <c r="D1793" t="s">
        <v>22</v>
      </c>
      <c r="E1793" t="s">
        <v>23</v>
      </c>
      <c r="F1793">
        <v>19</v>
      </c>
      <c r="G1793">
        <v>154.6</v>
      </c>
      <c r="H1793">
        <v>100</v>
      </c>
      <c r="I1793">
        <v>26.28</v>
      </c>
      <c r="J1793">
        <v>241.6</v>
      </c>
      <c r="K1793">
        <v>109</v>
      </c>
      <c r="L1793">
        <v>20.54</v>
      </c>
      <c r="M1793">
        <v>160</v>
      </c>
      <c r="N1793">
        <v>112</v>
      </c>
      <c r="O1793">
        <v>7.2</v>
      </c>
      <c r="P1793">
        <v>12.6</v>
      </c>
      <c r="Q1793">
        <v>1</v>
      </c>
      <c r="R1793">
        <v>3.4</v>
      </c>
      <c r="S1793">
        <v>3</v>
      </c>
      <c r="T1793" t="s">
        <v>22</v>
      </c>
    </row>
    <row r="1794" spans="1:20" x14ac:dyDescent="0.2">
      <c r="A1794" t="s">
        <v>74</v>
      </c>
      <c r="B1794">
        <v>102</v>
      </c>
      <c r="C1794" t="s">
        <v>21</v>
      </c>
      <c r="D1794" t="s">
        <v>22</v>
      </c>
      <c r="E1794" t="s">
        <v>23</v>
      </c>
      <c r="F1794">
        <v>25</v>
      </c>
      <c r="G1794">
        <v>137.4</v>
      </c>
      <c r="H1794">
        <v>100</v>
      </c>
      <c r="I1794">
        <v>23.36</v>
      </c>
      <c r="J1794">
        <v>176.7</v>
      </c>
      <c r="K1794">
        <v>83</v>
      </c>
      <c r="L1794">
        <v>15.02</v>
      </c>
      <c r="M1794">
        <v>188.2</v>
      </c>
      <c r="N1794">
        <v>93</v>
      </c>
      <c r="O1794">
        <v>8.4700000000000006</v>
      </c>
      <c r="P1794">
        <v>10.199999999999999</v>
      </c>
      <c r="Q1794">
        <v>6</v>
      </c>
      <c r="R1794">
        <v>2.75</v>
      </c>
      <c r="S1794">
        <v>2</v>
      </c>
      <c r="T1794" t="s">
        <v>22</v>
      </c>
    </row>
    <row r="1795" spans="1:20" x14ac:dyDescent="0.2">
      <c r="A1795" t="s">
        <v>58</v>
      </c>
      <c r="B1795">
        <v>126</v>
      </c>
      <c r="C1795" t="s">
        <v>21</v>
      </c>
      <c r="D1795" t="s">
        <v>22</v>
      </c>
      <c r="E1795" t="s">
        <v>22</v>
      </c>
      <c r="F1795">
        <v>0</v>
      </c>
      <c r="G1795">
        <v>103.7</v>
      </c>
      <c r="H1795">
        <v>93</v>
      </c>
      <c r="I1795">
        <v>17.63</v>
      </c>
      <c r="J1795">
        <v>127</v>
      </c>
      <c r="K1795">
        <v>107</v>
      </c>
      <c r="L1795">
        <v>10.8</v>
      </c>
      <c r="M1795">
        <v>329.3</v>
      </c>
      <c r="N1795">
        <v>66</v>
      </c>
      <c r="O1795">
        <v>14.82</v>
      </c>
      <c r="P1795">
        <v>14.4</v>
      </c>
      <c r="Q1795">
        <v>1</v>
      </c>
      <c r="R1795">
        <v>3.89</v>
      </c>
      <c r="S1795">
        <v>0</v>
      </c>
      <c r="T1795" t="s">
        <v>22</v>
      </c>
    </row>
    <row r="1796" spans="1:20" x14ac:dyDescent="0.2">
      <c r="A1796" t="s">
        <v>30</v>
      </c>
      <c r="B1796">
        <v>150</v>
      </c>
      <c r="C1796" t="s">
        <v>21</v>
      </c>
      <c r="D1796" t="s">
        <v>22</v>
      </c>
      <c r="E1796" t="s">
        <v>22</v>
      </c>
      <c r="F1796">
        <v>0</v>
      </c>
      <c r="G1796">
        <v>136.6</v>
      </c>
      <c r="H1796">
        <v>112</v>
      </c>
      <c r="I1796">
        <v>23.22</v>
      </c>
      <c r="J1796">
        <v>209.4</v>
      </c>
      <c r="K1796">
        <v>81</v>
      </c>
      <c r="L1796">
        <v>17.8</v>
      </c>
      <c r="M1796">
        <v>161.1</v>
      </c>
      <c r="N1796">
        <v>78</v>
      </c>
      <c r="O1796">
        <v>7.25</v>
      </c>
      <c r="P1796">
        <v>12.2</v>
      </c>
      <c r="Q1796">
        <v>2</v>
      </c>
      <c r="R1796">
        <v>3.29</v>
      </c>
      <c r="S1796">
        <v>4</v>
      </c>
      <c r="T1796" t="s">
        <v>23</v>
      </c>
    </row>
    <row r="1797" spans="1:20" x14ac:dyDescent="0.2">
      <c r="A1797" t="s">
        <v>24</v>
      </c>
      <c r="B1797">
        <v>60</v>
      </c>
      <c r="C1797" t="s">
        <v>25</v>
      </c>
      <c r="D1797" t="s">
        <v>22</v>
      </c>
      <c r="E1797" t="s">
        <v>22</v>
      </c>
      <c r="F1797">
        <v>0</v>
      </c>
      <c r="G1797">
        <v>289.8</v>
      </c>
      <c r="H1797">
        <v>101</v>
      </c>
      <c r="I1797">
        <v>49.27</v>
      </c>
      <c r="J1797">
        <v>255.6</v>
      </c>
      <c r="K1797">
        <v>115</v>
      </c>
      <c r="L1797">
        <v>21.73</v>
      </c>
      <c r="M1797">
        <v>242.8</v>
      </c>
      <c r="N1797">
        <v>76</v>
      </c>
      <c r="O1797">
        <v>10.93</v>
      </c>
      <c r="P1797">
        <v>11.7</v>
      </c>
      <c r="Q1797">
        <v>4</v>
      </c>
      <c r="R1797">
        <v>3.16</v>
      </c>
      <c r="S1797">
        <v>2</v>
      </c>
      <c r="T1797" t="s">
        <v>23</v>
      </c>
    </row>
    <row r="1798" spans="1:20" x14ac:dyDescent="0.2">
      <c r="A1798" t="s">
        <v>39</v>
      </c>
      <c r="B1798">
        <v>123</v>
      </c>
      <c r="C1798" t="s">
        <v>25</v>
      </c>
      <c r="D1798" t="s">
        <v>22</v>
      </c>
      <c r="E1798" t="s">
        <v>22</v>
      </c>
      <c r="F1798">
        <v>0</v>
      </c>
      <c r="G1798">
        <v>260.89999999999998</v>
      </c>
      <c r="H1798">
        <v>85</v>
      </c>
      <c r="I1798">
        <v>44.35</v>
      </c>
      <c r="J1798">
        <v>168.5</v>
      </c>
      <c r="K1798">
        <v>103</v>
      </c>
      <c r="L1798">
        <v>14.32</v>
      </c>
      <c r="M1798">
        <v>178.3</v>
      </c>
      <c r="N1798">
        <v>91</v>
      </c>
      <c r="O1798">
        <v>8.02</v>
      </c>
      <c r="P1798">
        <v>13.3</v>
      </c>
      <c r="Q1798">
        <v>5</v>
      </c>
      <c r="R1798">
        <v>3.59</v>
      </c>
      <c r="S1798">
        <v>3</v>
      </c>
      <c r="T1798" t="s">
        <v>22</v>
      </c>
    </row>
    <row r="1799" spans="1:20" x14ac:dyDescent="0.2">
      <c r="A1799" t="s">
        <v>49</v>
      </c>
      <c r="B1799">
        <v>29</v>
      </c>
      <c r="C1799" t="s">
        <v>28</v>
      </c>
      <c r="D1799" t="s">
        <v>22</v>
      </c>
      <c r="E1799" t="s">
        <v>22</v>
      </c>
      <c r="F1799">
        <v>0</v>
      </c>
      <c r="G1799">
        <v>195.6</v>
      </c>
      <c r="H1799">
        <v>71</v>
      </c>
      <c r="I1799">
        <v>33.25</v>
      </c>
      <c r="J1799">
        <v>126.4</v>
      </c>
      <c r="K1799">
        <v>74</v>
      </c>
      <c r="L1799">
        <v>10.74</v>
      </c>
      <c r="M1799">
        <v>148.6</v>
      </c>
      <c r="N1799">
        <v>87</v>
      </c>
      <c r="O1799">
        <v>6.69</v>
      </c>
      <c r="P1799">
        <v>14.2</v>
      </c>
      <c r="Q1799">
        <v>4</v>
      </c>
      <c r="R1799">
        <v>3.83</v>
      </c>
      <c r="S1799">
        <v>1</v>
      </c>
      <c r="T1799" t="s">
        <v>22</v>
      </c>
    </row>
    <row r="1800" spans="1:20" x14ac:dyDescent="0.2">
      <c r="A1800" t="s">
        <v>44</v>
      </c>
      <c r="B1800">
        <v>111</v>
      </c>
      <c r="C1800" t="s">
        <v>21</v>
      </c>
      <c r="D1800" t="s">
        <v>22</v>
      </c>
      <c r="E1800" t="s">
        <v>22</v>
      </c>
      <c r="F1800">
        <v>0</v>
      </c>
      <c r="G1800">
        <v>222.2</v>
      </c>
      <c r="H1800">
        <v>96</v>
      </c>
      <c r="I1800">
        <v>37.770000000000003</v>
      </c>
      <c r="J1800">
        <v>162.5</v>
      </c>
      <c r="K1800">
        <v>111</v>
      </c>
      <c r="L1800">
        <v>13.81</v>
      </c>
      <c r="M1800">
        <v>184.9</v>
      </c>
      <c r="N1800">
        <v>120</v>
      </c>
      <c r="O1800">
        <v>8.32</v>
      </c>
      <c r="P1800">
        <v>11.9</v>
      </c>
      <c r="Q1800">
        <v>7</v>
      </c>
      <c r="R1800">
        <v>3.21</v>
      </c>
      <c r="S1800">
        <v>4</v>
      </c>
      <c r="T1800" t="s">
        <v>22</v>
      </c>
    </row>
    <row r="1801" spans="1:20" x14ac:dyDescent="0.2">
      <c r="A1801" t="s">
        <v>39</v>
      </c>
      <c r="B1801">
        <v>37</v>
      </c>
      <c r="C1801" t="s">
        <v>28</v>
      </c>
      <c r="D1801" t="s">
        <v>23</v>
      </c>
      <c r="E1801" t="s">
        <v>22</v>
      </c>
      <c r="F1801">
        <v>0</v>
      </c>
      <c r="G1801">
        <v>172.9</v>
      </c>
      <c r="H1801">
        <v>119</v>
      </c>
      <c r="I1801">
        <v>29.39</v>
      </c>
      <c r="J1801">
        <v>183</v>
      </c>
      <c r="K1801">
        <v>86</v>
      </c>
      <c r="L1801">
        <v>15.56</v>
      </c>
      <c r="M1801">
        <v>226.4</v>
      </c>
      <c r="N1801">
        <v>100</v>
      </c>
      <c r="O1801">
        <v>10.19</v>
      </c>
      <c r="P1801">
        <v>9.8000000000000007</v>
      </c>
      <c r="Q1801">
        <v>1</v>
      </c>
      <c r="R1801">
        <v>2.65</v>
      </c>
      <c r="S1801">
        <v>0</v>
      </c>
      <c r="T1801" t="s">
        <v>23</v>
      </c>
    </row>
    <row r="1802" spans="1:20" x14ac:dyDescent="0.2">
      <c r="A1802" t="s">
        <v>56</v>
      </c>
      <c r="B1802">
        <v>111</v>
      </c>
      <c r="C1802" t="s">
        <v>25</v>
      </c>
      <c r="D1802" t="s">
        <v>22</v>
      </c>
      <c r="E1802" t="s">
        <v>22</v>
      </c>
      <c r="F1802">
        <v>0</v>
      </c>
      <c r="G1802">
        <v>249.8</v>
      </c>
      <c r="H1802">
        <v>109</v>
      </c>
      <c r="I1802">
        <v>42.47</v>
      </c>
      <c r="J1802">
        <v>242.4</v>
      </c>
      <c r="K1802">
        <v>106</v>
      </c>
      <c r="L1802">
        <v>20.6</v>
      </c>
      <c r="M1802">
        <v>231.8</v>
      </c>
      <c r="N1802">
        <v>78</v>
      </c>
      <c r="O1802">
        <v>10.43</v>
      </c>
      <c r="P1802">
        <v>11.6</v>
      </c>
      <c r="Q1802">
        <v>4</v>
      </c>
      <c r="R1802">
        <v>3.13</v>
      </c>
      <c r="S1802">
        <v>0</v>
      </c>
      <c r="T1802" t="s">
        <v>23</v>
      </c>
    </row>
    <row r="1803" spans="1:20" x14ac:dyDescent="0.2">
      <c r="A1803" t="s">
        <v>55</v>
      </c>
      <c r="B1803">
        <v>81</v>
      </c>
      <c r="C1803" t="s">
        <v>28</v>
      </c>
      <c r="D1803" t="s">
        <v>22</v>
      </c>
      <c r="E1803" t="s">
        <v>22</v>
      </c>
      <c r="F1803">
        <v>0</v>
      </c>
      <c r="G1803">
        <v>154.5</v>
      </c>
      <c r="H1803">
        <v>84</v>
      </c>
      <c r="I1803">
        <v>26.27</v>
      </c>
      <c r="J1803">
        <v>216.2</v>
      </c>
      <c r="K1803">
        <v>91</v>
      </c>
      <c r="L1803">
        <v>18.38</v>
      </c>
      <c r="M1803">
        <v>229.8</v>
      </c>
      <c r="N1803">
        <v>82</v>
      </c>
      <c r="O1803">
        <v>10.34</v>
      </c>
      <c r="P1803">
        <v>13.7</v>
      </c>
      <c r="Q1803">
        <v>3</v>
      </c>
      <c r="R1803">
        <v>3.7</v>
      </c>
      <c r="S1803">
        <v>1</v>
      </c>
      <c r="T1803" t="s">
        <v>22</v>
      </c>
    </row>
    <row r="1804" spans="1:20" x14ac:dyDescent="0.2">
      <c r="A1804" t="s">
        <v>59</v>
      </c>
      <c r="B1804">
        <v>46</v>
      </c>
      <c r="C1804" t="s">
        <v>28</v>
      </c>
      <c r="D1804" t="s">
        <v>22</v>
      </c>
      <c r="E1804" t="s">
        <v>22</v>
      </c>
      <c r="F1804">
        <v>0</v>
      </c>
      <c r="G1804">
        <v>90.4</v>
      </c>
      <c r="H1804">
        <v>108</v>
      </c>
      <c r="I1804">
        <v>15.37</v>
      </c>
      <c r="J1804">
        <v>276.2</v>
      </c>
      <c r="K1804">
        <v>77</v>
      </c>
      <c r="L1804">
        <v>23.48</v>
      </c>
      <c r="M1804">
        <v>146.5</v>
      </c>
      <c r="N1804">
        <v>111</v>
      </c>
      <c r="O1804">
        <v>6.59</v>
      </c>
      <c r="P1804">
        <v>12.7</v>
      </c>
      <c r="Q1804">
        <v>2</v>
      </c>
      <c r="R1804">
        <v>3.43</v>
      </c>
      <c r="S1804">
        <v>1</v>
      </c>
      <c r="T1804" t="s">
        <v>22</v>
      </c>
    </row>
    <row r="1805" spans="1:20" x14ac:dyDescent="0.2">
      <c r="A1805" t="s">
        <v>67</v>
      </c>
      <c r="B1805">
        <v>69</v>
      </c>
      <c r="C1805" t="s">
        <v>28</v>
      </c>
      <c r="D1805" t="s">
        <v>22</v>
      </c>
      <c r="E1805" t="s">
        <v>23</v>
      </c>
      <c r="F1805">
        <v>27</v>
      </c>
      <c r="G1805">
        <v>268.8</v>
      </c>
      <c r="H1805">
        <v>78</v>
      </c>
      <c r="I1805">
        <v>45.7</v>
      </c>
      <c r="J1805">
        <v>246.6</v>
      </c>
      <c r="K1805">
        <v>89</v>
      </c>
      <c r="L1805">
        <v>20.96</v>
      </c>
      <c r="M1805">
        <v>271.89999999999998</v>
      </c>
      <c r="N1805">
        <v>102</v>
      </c>
      <c r="O1805">
        <v>12.24</v>
      </c>
      <c r="P1805">
        <v>16.399999999999999</v>
      </c>
      <c r="Q1805">
        <v>3</v>
      </c>
      <c r="R1805">
        <v>4.43</v>
      </c>
      <c r="S1805">
        <v>0</v>
      </c>
      <c r="T1805" t="s">
        <v>22</v>
      </c>
    </row>
    <row r="1806" spans="1:20" x14ac:dyDescent="0.2">
      <c r="A1806" t="s">
        <v>20</v>
      </c>
      <c r="B1806">
        <v>125</v>
      </c>
      <c r="C1806" t="s">
        <v>25</v>
      </c>
      <c r="D1806" t="s">
        <v>22</v>
      </c>
      <c r="E1806" t="s">
        <v>22</v>
      </c>
      <c r="F1806">
        <v>0</v>
      </c>
      <c r="G1806">
        <v>106.1</v>
      </c>
      <c r="H1806">
        <v>95</v>
      </c>
      <c r="I1806">
        <v>18.04</v>
      </c>
      <c r="J1806">
        <v>157.6</v>
      </c>
      <c r="K1806">
        <v>113</v>
      </c>
      <c r="L1806">
        <v>13.4</v>
      </c>
      <c r="M1806">
        <v>192.5</v>
      </c>
      <c r="N1806">
        <v>69</v>
      </c>
      <c r="O1806">
        <v>8.66</v>
      </c>
      <c r="P1806">
        <v>8.1</v>
      </c>
      <c r="Q1806">
        <v>3</v>
      </c>
      <c r="R1806">
        <v>2.19</v>
      </c>
      <c r="S1806">
        <v>1</v>
      </c>
      <c r="T1806" t="s">
        <v>22</v>
      </c>
    </row>
    <row r="1807" spans="1:20" x14ac:dyDescent="0.2">
      <c r="A1807" t="s">
        <v>70</v>
      </c>
      <c r="B1807">
        <v>43</v>
      </c>
      <c r="C1807" t="s">
        <v>21</v>
      </c>
      <c r="D1807" t="s">
        <v>22</v>
      </c>
      <c r="E1807" t="s">
        <v>22</v>
      </c>
      <c r="F1807">
        <v>0</v>
      </c>
      <c r="G1807">
        <v>27</v>
      </c>
      <c r="H1807">
        <v>117</v>
      </c>
      <c r="I1807">
        <v>4.59</v>
      </c>
      <c r="J1807">
        <v>160.9</v>
      </c>
      <c r="K1807">
        <v>97</v>
      </c>
      <c r="L1807">
        <v>13.68</v>
      </c>
      <c r="M1807">
        <v>279.5</v>
      </c>
      <c r="N1807">
        <v>96</v>
      </c>
      <c r="O1807">
        <v>12.58</v>
      </c>
      <c r="P1807">
        <v>10.7</v>
      </c>
      <c r="Q1807">
        <v>3</v>
      </c>
      <c r="R1807">
        <v>2.89</v>
      </c>
      <c r="S1807">
        <v>3</v>
      </c>
      <c r="T1807" t="s">
        <v>22</v>
      </c>
    </row>
    <row r="1808" spans="1:20" x14ac:dyDescent="0.2">
      <c r="A1808" t="s">
        <v>32</v>
      </c>
      <c r="B1808">
        <v>94</v>
      </c>
      <c r="C1808" t="s">
        <v>28</v>
      </c>
      <c r="D1808" t="s">
        <v>22</v>
      </c>
      <c r="E1808" t="s">
        <v>22</v>
      </c>
      <c r="F1808">
        <v>0</v>
      </c>
      <c r="G1808">
        <v>245</v>
      </c>
      <c r="H1808">
        <v>112</v>
      </c>
      <c r="I1808">
        <v>41.65</v>
      </c>
      <c r="J1808">
        <v>180.4</v>
      </c>
      <c r="K1808">
        <v>91</v>
      </c>
      <c r="L1808">
        <v>15.33</v>
      </c>
      <c r="M1808">
        <v>262.89999999999998</v>
      </c>
      <c r="N1808">
        <v>105</v>
      </c>
      <c r="O1808">
        <v>11.83</v>
      </c>
      <c r="P1808">
        <v>9.6999999999999993</v>
      </c>
      <c r="Q1808">
        <v>6</v>
      </c>
      <c r="R1808">
        <v>2.62</v>
      </c>
      <c r="S1808">
        <v>1</v>
      </c>
      <c r="T1808" t="s">
        <v>22</v>
      </c>
    </row>
    <row r="1809" spans="1:20" x14ac:dyDescent="0.2">
      <c r="A1809" t="s">
        <v>64</v>
      </c>
      <c r="B1809">
        <v>46</v>
      </c>
      <c r="C1809" t="s">
        <v>25</v>
      </c>
      <c r="D1809" t="s">
        <v>22</v>
      </c>
      <c r="E1809" t="s">
        <v>22</v>
      </c>
      <c r="F1809">
        <v>0</v>
      </c>
      <c r="G1809">
        <v>196.7</v>
      </c>
      <c r="H1809">
        <v>85</v>
      </c>
      <c r="I1809">
        <v>33.44</v>
      </c>
      <c r="J1809">
        <v>205.9</v>
      </c>
      <c r="K1809">
        <v>74</v>
      </c>
      <c r="L1809">
        <v>17.5</v>
      </c>
      <c r="M1809">
        <v>216.6</v>
      </c>
      <c r="N1809">
        <v>112</v>
      </c>
      <c r="O1809">
        <v>9.75</v>
      </c>
      <c r="P1809">
        <v>11.2</v>
      </c>
      <c r="Q1809">
        <v>5</v>
      </c>
      <c r="R1809">
        <v>3.02</v>
      </c>
      <c r="S1809">
        <v>3</v>
      </c>
      <c r="T1809" t="s">
        <v>22</v>
      </c>
    </row>
    <row r="1810" spans="1:20" x14ac:dyDescent="0.2">
      <c r="A1810" t="s">
        <v>35</v>
      </c>
      <c r="B1810">
        <v>73</v>
      </c>
      <c r="C1810" t="s">
        <v>25</v>
      </c>
      <c r="D1810" t="s">
        <v>22</v>
      </c>
      <c r="E1810" t="s">
        <v>23</v>
      </c>
      <c r="F1810">
        <v>26</v>
      </c>
      <c r="G1810">
        <v>131.19999999999999</v>
      </c>
      <c r="H1810">
        <v>98</v>
      </c>
      <c r="I1810">
        <v>22.3</v>
      </c>
      <c r="J1810">
        <v>106.5</v>
      </c>
      <c r="K1810">
        <v>97</v>
      </c>
      <c r="L1810">
        <v>9.0500000000000007</v>
      </c>
      <c r="M1810">
        <v>221.7</v>
      </c>
      <c r="N1810">
        <v>96</v>
      </c>
      <c r="O1810">
        <v>9.98</v>
      </c>
      <c r="P1810">
        <v>10.199999999999999</v>
      </c>
      <c r="Q1810">
        <v>6</v>
      </c>
      <c r="R1810">
        <v>2.75</v>
      </c>
      <c r="S1810">
        <v>2</v>
      </c>
      <c r="T1810" t="s">
        <v>22</v>
      </c>
    </row>
    <row r="1811" spans="1:20" x14ac:dyDescent="0.2">
      <c r="A1811" t="s">
        <v>74</v>
      </c>
      <c r="B1811">
        <v>146</v>
      </c>
      <c r="C1811" t="s">
        <v>25</v>
      </c>
      <c r="D1811" t="s">
        <v>22</v>
      </c>
      <c r="E1811" t="s">
        <v>23</v>
      </c>
      <c r="F1811">
        <v>23</v>
      </c>
      <c r="G1811">
        <v>149.6</v>
      </c>
      <c r="H1811">
        <v>96</v>
      </c>
      <c r="I1811">
        <v>25.43</v>
      </c>
      <c r="J1811">
        <v>239.8</v>
      </c>
      <c r="K1811">
        <v>124</v>
      </c>
      <c r="L1811">
        <v>20.38</v>
      </c>
      <c r="M1811">
        <v>293.5</v>
      </c>
      <c r="N1811">
        <v>135</v>
      </c>
      <c r="O1811">
        <v>13.21</v>
      </c>
      <c r="P1811">
        <v>7.4</v>
      </c>
      <c r="Q1811">
        <v>4</v>
      </c>
      <c r="R1811">
        <v>2</v>
      </c>
      <c r="S1811">
        <v>2</v>
      </c>
      <c r="T1811" t="s">
        <v>22</v>
      </c>
    </row>
    <row r="1812" spans="1:20" x14ac:dyDescent="0.2">
      <c r="A1812" t="s">
        <v>61</v>
      </c>
      <c r="B1812">
        <v>93</v>
      </c>
      <c r="C1812" t="s">
        <v>21</v>
      </c>
      <c r="D1812" t="s">
        <v>22</v>
      </c>
      <c r="E1812" t="s">
        <v>22</v>
      </c>
      <c r="F1812">
        <v>0</v>
      </c>
      <c r="G1812">
        <v>239.8</v>
      </c>
      <c r="H1812">
        <v>70</v>
      </c>
      <c r="I1812">
        <v>40.770000000000003</v>
      </c>
      <c r="J1812">
        <v>251.8</v>
      </c>
      <c r="K1812">
        <v>99</v>
      </c>
      <c r="L1812">
        <v>21.4</v>
      </c>
      <c r="M1812">
        <v>168.6</v>
      </c>
      <c r="N1812">
        <v>112</v>
      </c>
      <c r="O1812">
        <v>7.59</v>
      </c>
      <c r="P1812">
        <v>10.9</v>
      </c>
      <c r="Q1812">
        <v>10</v>
      </c>
      <c r="R1812">
        <v>2.94</v>
      </c>
      <c r="S1812">
        <v>1</v>
      </c>
      <c r="T1812" t="s">
        <v>22</v>
      </c>
    </row>
    <row r="1813" spans="1:20" x14ac:dyDescent="0.2">
      <c r="A1813" t="s">
        <v>20</v>
      </c>
      <c r="B1813">
        <v>52</v>
      </c>
      <c r="C1813" t="s">
        <v>25</v>
      </c>
      <c r="D1813" t="s">
        <v>22</v>
      </c>
      <c r="E1813" t="s">
        <v>23</v>
      </c>
      <c r="F1813">
        <v>31</v>
      </c>
      <c r="G1813">
        <v>142.1</v>
      </c>
      <c r="H1813">
        <v>77</v>
      </c>
      <c r="I1813">
        <v>24.16</v>
      </c>
      <c r="J1813">
        <v>193</v>
      </c>
      <c r="K1813">
        <v>97</v>
      </c>
      <c r="L1813">
        <v>16.41</v>
      </c>
      <c r="M1813">
        <v>253.4</v>
      </c>
      <c r="N1813">
        <v>88</v>
      </c>
      <c r="O1813">
        <v>11.4</v>
      </c>
      <c r="P1813">
        <v>11</v>
      </c>
      <c r="Q1813">
        <v>4</v>
      </c>
      <c r="R1813">
        <v>2.97</v>
      </c>
      <c r="S1813">
        <v>1</v>
      </c>
      <c r="T1813" t="s">
        <v>22</v>
      </c>
    </row>
    <row r="1814" spans="1:20" x14ac:dyDescent="0.2">
      <c r="A1814" t="s">
        <v>60</v>
      </c>
      <c r="B1814">
        <v>129</v>
      </c>
      <c r="C1814" t="s">
        <v>28</v>
      </c>
      <c r="D1814" t="s">
        <v>22</v>
      </c>
      <c r="E1814" t="s">
        <v>23</v>
      </c>
      <c r="F1814">
        <v>31</v>
      </c>
      <c r="G1814">
        <v>193</v>
      </c>
      <c r="H1814">
        <v>99</v>
      </c>
      <c r="I1814">
        <v>32.81</v>
      </c>
      <c r="J1814">
        <v>224.8</v>
      </c>
      <c r="K1814">
        <v>87</v>
      </c>
      <c r="L1814">
        <v>19.11</v>
      </c>
      <c r="M1814">
        <v>197.6</v>
      </c>
      <c r="N1814">
        <v>91</v>
      </c>
      <c r="O1814">
        <v>8.89</v>
      </c>
      <c r="P1814">
        <v>10.3</v>
      </c>
      <c r="Q1814">
        <v>8</v>
      </c>
      <c r="R1814">
        <v>2.78</v>
      </c>
      <c r="S1814">
        <v>2</v>
      </c>
      <c r="T1814" t="s">
        <v>22</v>
      </c>
    </row>
    <row r="1815" spans="1:20" x14ac:dyDescent="0.2">
      <c r="A1815" t="s">
        <v>74</v>
      </c>
      <c r="B1815">
        <v>94</v>
      </c>
      <c r="C1815" t="s">
        <v>21</v>
      </c>
      <c r="D1815" t="s">
        <v>22</v>
      </c>
      <c r="E1815" t="s">
        <v>22</v>
      </c>
      <c r="F1815">
        <v>0</v>
      </c>
      <c r="G1815">
        <v>206.1</v>
      </c>
      <c r="H1815">
        <v>49</v>
      </c>
      <c r="I1815">
        <v>35.04</v>
      </c>
      <c r="J1815">
        <v>224.6</v>
      </c>
      <c r="K1815">
        <v>115</v>
      </c>
      <c r="L1815">
        <v>19.09</v>
      </c>
      <c r="M1815">
        <v>256.7</v>
      </c>
      <c r="N1815">
        <v>74</v>
      </c>
      <c r="O1815">
        <v>11.55</v>
      </c>
      <c r="P1815">
        <v>13</v>
      </c>
      <c r="Q1815">
        <v>1</v>
      </c>
      <c r="R1815">
        <v>3.51</v>
      </c>
      <c r="S1815">
        <v>1</v>
      </c>
      <c r="T1815" t="s">
        <v>22</v>
      </c>
    </row>
    <row r="1816" spans="1:20" x14ac:dyDescent="0.2">
      <c r="A1816" t="s">
        <v>68</v>
      </c>
      <c r="B1816">
        <v>100</v>
      </c>
      <c r="C1816" t="s">
        <v>21</v>
      </c>
      <c r="D1816" t="s">
        <v>22</v>
      </c>
      <c r="E1816" t="s">
        <v>22</v>
      </c>
      <c r="F1816">
        <v>0</v>
      </c>
      <c r="G1816">
        <v>160.30000000000001</v>
      </c>
      <c r="H1816">
        <v>138</v>
      </c>
      <c r="I1816">
        <v>27.25</v>
      </c>
      <c r="J1816">
        <v>221.3</v>
      </c>
      <c r="K1816">
        <v>92</v>
      </c>
      <c r="L1816">
        <v>18.809999999999999</v>
      </c>
      <c r="M1816">
        <v>150.4</v>
      </c>
      <c r="N1816">
        <v>120</v>
      </c>
      <c r="O1816">
        <v>6.77</v>
      </c>
      <c r="P1816">
        <v>11.2</v>
      </c>
      <c r="Q1816">
        <v>2</v>
      </c>
      <c r="R1816">
        <v>3.02</v>
      </c>
      <c r="S1816">
        <v>0</v>
      </c>
      <c r="T1816" t="s">
        <v>22</v>
      </c>
    </row>
    <row r="1817" spans="1:20" x14ac:dyDescent="0.2">
      <c r="A1817" t="s">
        <v>31</v>
      </c>
      <c r="B1817">
        <v>43</v>
      </c>
      <c r="C1817" t="s">
        <v>21</v>
      </c>
      <c r="D1817" t="s">
        <v>22</v>
      </c>
      <c r="E1817" t="s">
        <v>22</v>
      </c>
      <c r="F1817">
        <v>0</v>
      </c>
      <c r="G1817">
        <v>199.9</v>
      </c>
      <c r="H1817">
        <v>108</v>
      </c>
      <c r="I1817">
        <v>33.979999999999997</v>
      </c>
      <c r="J1817">
        <v>288.39999999999998</v>
      </c>
      <c r="K1817">
        <v>80</v>
      </c>
      <c r="L1817">
        <v>24.51</v>
      </c>
      <c r="M1817">
        <v>180.6</v>
      </c>
      <c r="N1817">
        <v>103</v>
      </c>
      <c r="O1817">
        <v>8.1300000000000008</v>
      </c>
      <c r="P1817">
        <v>11.3</v>
      </c>
      <c r="Q1817">
        <v>7</v>
      </c>
      <c r="R1817">
        <v>3.05</v>
      </c>
      <c r="S1817">
        <v>1</v>
      </c>
      <c r="T1817" t="s">
        <v>22</v>
      </c>
    </row>
    <row r="1818" spans="1:20" x14ac:dyDescent="0.2">
      <c r="A1818" t="s">
        <v>46</v>
      </c>
      <c r="B1818">
        <v>130</v>
      </c>
      <c r="C1818" t="s">
        <v>21</v>
      </c>
      <c r="D1818" t="s">
        <v>22</v>
      </c>
      <c r="E1818" t="s">
        <v>22</v>
      </c>
      <c r="F1818">
        <v>0</v>
      </c>
      <c r="G1818">
        <v>213.1</v>
      </c>
      <c r="H1818">
        <v>105</v>
      </c>
      <c r="I1818">
        <v>36.229999999999997</v>
      </c>
      <c r="J1818">
        <v>206.2</v>
      </c>
      <c r="K1818">
        <v>108</v>
      </c>
      <c r="L1818">
        <v>17.53</v>
      </c>
      <c r="M1818">
        <v>163.4</v>
      </c>
      <c r="N1818">
        <v>93</v>
      </c>
      <c r="O1818">
        <v>7.35</v>
      </c>
      <c r="P1818">
        <v>8.9</v>
      </c>
      <c r="Q1818">
        <v>3</v>
      </c>
      <c r="R1818">
        <v>2.4</v>
      </c>
      <c r="S1818">
        <v>0</v>
      </c>
      <c r="T1818" t="s">
        <v>22</v>
      </c>
    </row>
    <row r="1819" spans="1:20" x14ac:dyDescent="0.2">
      <c r="A1819" t="s">
        <v>44</v>
      </c>
      <c r="B1819">
        <v>124</v>
      </c>
      <c r="C1819" t="s">
        <v>21</v>
      </c>
      <c r="D1819" t="s">
        <v>22</v>
      </c>
      <c r="E1819" t="s">
        <v>22</v>
      </c>
      <c r="F1819">
        <v>0</v>
      </c>
      <c r="G1819">
        <v>178.3</v>
      </c>
      <c r="H1819">
        <v>102</v>
      </c>
      <c r="I1819">
        <v>30.31</v>
      </c>
      <c r="J1819">
        <v>235</v>
      </c>
      <c r="K1819">
        <v>120</v>
      </c>
      <c r="L1819">
        <v>19.98</v>
      </c>
      <c r="M1819">
        <v>239.7</v>
      </c>
      <c r="N1819">
        <v>119</v>
      </c>
      <c r="O1819">
        <v>10.79</v>
      </c>
      <c r="P1819">
        <v>10.9</v>
      </c>
      <c r="Q1819">
        <v>1</v>
      </c>
      <c r="R1819">
        <v>2.94</v>
      </c>
      <c r="S1819">
        <v>3</v>
      </c>
      <c r="T1819" t="s">
        <v>22</v>
      </c>
    </row>
    <row r="1820" spans="1:20" x14ac:dyDescent="0.2">
      <c r="A1820" t="s">
        <v>38</v>
      </c>
      <c r="B1820">
        <v>92</v>
      </c>
      <c r="C1820" t="s">
        <v>28</v>
      </c>
      <c r="D1820" t="s">
        <v>23</v>
      </c>
      <c r="E1820" t="s">
        <v>22</v>
      </c>
      <c r="F1820">
        <v>0</v>
      </c>
      <c r="G1820">
        <v>252.3</v>
      </c>
      <c r="H1820">
        <v>120</v>
      </c>
      <c r="I1820">
        <v>42.89</v>
      </c>
      <c r="J1820">
        <v>207</v>
      </c>
      <c r="K1820">
        <v>112</v>
      </c>
      <c r="L1820">
        <v>17.600000000000001</v>
      </c>
      <c r="M1820">
        <v>284.60000000000002</v>
      </c>
      <c r="N1820">
        <v>95</v>
      </c>
      <c r="O1820">
        <v>12.81</v>
      </c>
      <c r="P1820">
        <v>12</v>
      </c>
      <c r="Q1820">
        <v>5</v>
      </c>
      <c r="R1820">
        <v>3.24</v>
      </c>
      <c r="S1820">
        <v>3</v>
      </c>
      <c r="T1820" t="s">
        <v>23</v>
      </c>
    </row>
    <row r="1821" spans="1:20" x14ac:dyDescent="0.2">
      <c r="A1821" t="s">
        <v>64</v>
      </c>
      <c r="B1821">
        <v>48</v>
      </c>
      <c r="C1821" t="s">
        <v>21</v>
      </c>
      <c r="D1821" t="s">
        <v>22</v>
      </c>
      <c r="E1821" t="s">
        <v>22</v>
      </c>
      <c r="F1821">
        <v>0</v>
      </c>
      <c r="G1821">
        <v>197.7</v>
      </c>
      <c r="H1821">
        <v>64</v>
      </c>
      <c r="I1821">
        <v>33.61</v>
      </c>
      <c r="J1821">
        <v>136.69999999999999</v>
      </c>
      <c r="K1821">
        <v>126</v>
      </c>
      <c r="L1821">
        <v>11.62</v>
      </c>
      <c r="M1821">
        <v>244.4</v>
      </c>
      <c r="N1821">
        <v>81</v>
      </c>
      <c r="O1821">
        <v>11</v>
      </c>
      <c r="P1821">
        <v>13.2</v>
      </c>
      <c r="Q1821">
        <v>5</v>
      </c>
      <c r="R1821">
        <v>3.56</v>
      </c>
      <c r="S1821">
        <v>4</v>
      </c>
      <c r="T1821" t="s">
        <v>22</v>
      </c>
    </row>
    <row r="1822" spans="1:20" x14ac:dyDescent="0.2">
      <c r="A1822" t="s">
        <v>20</v>
      </c>
      <c r="B1822">
        <v>98</v>
      </c>
      <c r="C1822" t="s">
        <v>28</v>
      </c>
      <c r="D1822" t="s">
        <v>22</v>
      </c>
      <c r="E1822" t="s">
        <v>23</v>
      </c>
      <c r="F1822">
        <v>29</v>
      </c>
      <c r="G1822">
        <v>111.1</v>
      </c>
      <c r="H1822">
        <v>105</v>
      </c>
      <c r="I1822">
        <v>18.89</v>
      </c>
      <c r="J1822">
        <v>217.9</v>
      </c>
      <c r="K1822">
        <v>101</v>
      </c>
      <c r="L1822">
        <v>18.52</v>
      </c>
      <c r="M1822">
        <v>248.1</v>
      </c>
      <c r="N1822">
        <v>108</v>
      </c>
      <c r="O1822">
        <v>11.16</v>
      </c>
      <c r="P1822">
        <v>6.6</v>
      </c>
      <c r="Q1822">
        <v>3</v>
      </c>
      <c r="R1822">
        <v>1.78</v>
      </c>
      <c r="S1822">
        <v>2</v>
      </c>
      <c r="T1822" t="s">
        <v>22</v>
      </c>
    </row>
    <row r="1823" spans="1:20" x14ac:dyDescent="0.2">
      <c r="A1823" t="s">
        <v>35</v>
      </c>
      <c r="B1823">
        <v>100</v>
      </c>
      <c r="C1823" t="s">
        <v>21</v>
      </c>
      <c r="D1823" t="s">
        <v>22</v>
      </c>
      <c r="E1823" t="s">
        <v>22</v>
      </c>
      <c r="F1823">
        <v>0</v>
      </c>
      <c r="G1823">
        <v>96.5</v>
      </c>
      <c r="H1823">
        <v>86</v>
      </c>
      <c r="I1823">
        <v>16.41</v>
      </c>
      <c r="J1823">
        <v>210.2</v>
      </c>
      <c r="K1823">
        <v>133</v>
      </c>
      <c r="L1823">
        <v>17.87</v>
      </c>
      <c r="M1823">
        <v>146.4</v>
      </c>
      <c r="N1823">
        <v>106</v>
      </c>
      <c r="O1823">
        <v>6.59</v>
      </c>
      <c r="P1823">
        <v>12.5</v>
      </c>
      <c r="Q1823">
        <v>3</v>
      </c>
      <c r="R1823">
        <v>3.38</v>
      </c>
      <c r="S1823">
        <v>1</v>
      </c>
      <c r="T1823" t="s">
        <v>23</v>
      </c>
    </row>
    <row r="1824" spans="1:20" x14ac:dyDescent="0.2">
      <c r="A1824" t="s">
        <v>38</v>
      </c>
      <c r="B1824">
        <v>164</v>
      </c>
      <c r="C1824" t="s">
        <v>21</v>
      </c>
      <c r="D1824" t="s">
        <v>22</v>
      </c>
      <c r="E1824" t="s">
        <v>22</v>
      </c>
      <c r="F1824">
        <v>0</v>
      </c>
      <c r="G1824">
        <v>123.3</v>
      </c>
      <c r="H1824">
        <v>78</v>
      </c>
      <c r="I1824">
        <v>20.96</v>
      </c>
      <c r="J1824">
        <v>170</v>
      </c>
      <c r="K1824">
        <v>85</v>
      </c>
      <c r="L1824">
        <v>14.45</v>
      </c>
      <c r="M1824">
        <v>165.9</v>
      </c>
      <c r="N1824">
        <v>78</v>
      </c>
      <c r="O1824">
        <v>7.47</v>
      </c>
      <c r="P1824">
        <v>12.7</v>
      </c>
      <c r="Q1824">
        <v>2</v>
      </c>
      <c r="R1824">
        <v>3.43</v>
      </c>
      <c r="S1824">
        <v>1</v>
      </c>
      <c r="T1824" t="s">
        <v>22</v>
      </c>
    </row>
    <row r="1825" spans="1:20" x14ac:dyDescent="0.2">
      <c r="A1825" t="s">
        <v>61</v>
      </c>
      <c r="B1825">
        <v>105</v>
      </c>
      <c r="C1825" t="s">
        <v>21</v>
      </c>
      <c r="D1825" t="s">
        <v>22</v>
      </c>
      <c r="E1825" t="s">
        <v>22</v>
      </c>
      <c r="F1825">
        <v>0</v>
      </c>
      <c r="G1825">
        <v>193.7</v>
      </c>
      <c r="H1825">
        <v>108</v>
      </c>
      <c r="I1825">
        <v>32.93</v>
      </c>
      <c r="J1825">
        <v>183.2</v>
      </c>
      <c r="K1825">
        <v>124</v>
      </c>
      <c r="L1825">
        <v>15.57</v>
      </c>
      <c r="M1825">
        <v>293.7</v>
      </c>
      <c r="N1825">
        <v>72</v>
      </c>
      <c r="O1825">
        <v>13.22</v>
      </c>
      <c r="P1825">
        <v>10.8</v>
      </c>
      <c r="Q1825">
        <v>5</v>
      </c>
      <c r="R1825">
        <v>2.92</v>
      </c>
      <c r="S1825">
        <v>1</v>
      </c>
      <c r="T1825" t="s">
        <v>22</v>
      </c>
    </row>
    <row r="1826" spans="1:20" x14ac:dyDescent="0.2">
      <c r="A1826" t="s">
        <v>50</v>
      </c>
      <c r="B1826">
        <v>89</v>
      </c>
      <c r="C1826" t="s">
        <v>25</v>
      </c>
      <c r="D1826" t="s">
        <v>23</v>
      </c>
      <c r="E1826" t="s">
        <v>22</v>
      </c>
      <c r="F1826">
        <v>0</v>
      </c>
      <c r="G1826">
        <v>206.9</v>
      </c>
      <c r="H1826">
        <v>134</v>
      </c>
      <c r="I1826">
        <v>35.17</v>
      </c>
      <c r="J1826">
        <v>167.7</v>
      </c>
      <c r="K1826">
        <v>105</v>
      </c>
      <c r="L1826">
        <v>14.25</v>
      </c>
      <c r="M1826">
        <v>155.69999999999999</v>
      </c>
      <c r="N1826">
        <v>86</v>
      </c>
      <c r="O1826">
        <v>7.01</v>
      </c>
      <c r="P1826">
        <v>10.9</v>
      </c>
      <c r="Q1826">
        <v>4</v>
      </c>
      <c r="R1826">
        <v>2.94</v>
      </c>
      <c r="S1826">
        <v>0</v>
      </c>
      <c r="T1826" t="s">
        <v>22</v>
      </c>
    </row>
    <row r="1827" spans="1:20" x14ac:dyDescent="0.2">
      <c r="A1827" t="s">
        <v>69</v>
      </c>
      <c r="B1827">
        <v>126</v>
      </c>
      <c r="C1827" t="s">
        <v>21</v>
      </c>
      <c r="D1827" t="s">
        <v>22</v>
      </c>
      <c r="E1827" t="s">
        <v>22</v>
      </c>
      <c r="F1827">
        <v>0</v>
      </c>
      <c r="G1827">
        <v>249.8</v>
      </c>
      <c r="H1827">
        <v>96</v>
      </c>
      <c r="I1827">
        <v>42.47</v>
      </c>
      <c r="J1827">
        <v>261.89999999999998</v>
      </c>
      <c r="K1827">
        <v>92</v>
      </c>
      <c r="L1827">
        <v>22.26</v>
      </c>
      <c r="M1827">
        <v>166.8</v>
      </c>
      <c r="N1827">
        <v>108</v>
      </c>
      <c r="O1827">
        <v>7.51</v>
      </c>
      <c r="P1827">
        <v>12.7</v>
      </c>
      <c r="Q1827">
        <v>4</v>
      </c>
      <c r="R1827">
        <v>3.43</v>
      </c>
      <c r="S1827">
        <v>3</v>
      </c>
      <c r="T1827" t="s">
        <v>23</v>
      </c>
    </row>
    <row r="1828" spans="1:20" x14ac:dyDescent="0.2">
      <c r="A1828" t="s">
        <v>44</v>
      </c>
      <c r="B1828">
        <v>96</v>
      </c>
      <c r="C1828" t="s">
        <v>25</v>
      </c>
      <c r="D1828" t="s">
        <v>22</v>
      </c>
      <c r="E1828" t="s">
        <v>22</v>
      </c>
      <c r="F1828">
        <v>0</v>
      </c>
      <c r="G1828">
        <v>144</v>
      </c>
      <c r="H1828">
        <v>102</v>
      </c>
      <c r="I1828">
        <v>24.48</v>
      </c>
      <c r="J1828">
        <v>224.7</v>
      </c>
      <c r="K1828">
        <v>73</v>
      </c>
      <c r="L1828">
        <v>19.100000000000001</v>
      </c>
      <c r="M1828">
        <v>227.7</v>
      </c>
      <c r="N1828">
        <v>91</v>
      </c>
      <c r="O1828">
        <v>10.25</v>
      </c>
      <c r="P1828">
        <v>10</v>
      </c>
      <c r="Q1828">
        <v>7</v>
      </c>
      <c r="R1828">
        <v>2.7</v>
      </c>
      <c r="S1828">
        <v>1</v>
      </c>
      <c r="T1828" t="s">
        <v>22</v>
      </c>
    </row>
    <row r="1829" spans="1:20" x14ac:dyDescent="0.2">
      <c r="A1829" t="s">
        <v>34</v>
      </c>
      <c r="B1829">
        <v>120</v>
      </c>
      <c r="C1829" t="s">
        <v>21</v>
      </c>
      <c r="D1829" t="s">
        <v>22</v>
      </c>
      <c r="E1829" t="s">
        <v>23</v>
      </c>
      <c r="F1829">
        <v>33</v>
      </c>
      <c r="G1829">
        <v>299.5</v>
      </c>
      <c r="H1829">
        <v>83</v>
      </c>
      <c r="I1829">
        <v>50.92</v>
      </c>
      <c r="J1829">
        <v>163.4</v>
      </c>
      <c r="K1829">
        <v>84</v>
      </c>
      <c r="L1829">
        <v>13.89</v>
      </c>
      <c r="M1829">
        <v>146.69999999999999</v>
      </c>
      <c r="N1829">
        <v>88</v>
      </c>
      <c r="O1829">
        <v>6.6</v>
      </c>
      <c r="P1829">
        <v>11.6</v>
      </c>
      <c r="Q1829">
        <v>5</v>
      </c>
      <c r="R1829">
        <v>3.13</v>
      </c>
      <c r="S1829">
        <v>0</v>
      </c>
      <c r="T1829" t="s">
        <v>22</v>
      </c>
    </row>
    <row r="1830" spans="1:20" x14ac:dyDescent="0.2">
      <c r="A1830" t="s">
        <v>43</v>
      </c>
      <c r="B1830">
        <v>212</v>
      </c>
      <c r="C1830" t="s">
        <v>21</v>
      </c>
      <c r="D1830" t="s">
        <v>22</v>
      </c>
      <c r="E1830" t="s">
        <v>22</v>
      </c>
      <c r="F1830">
        <v>0</v>
      </c>
      <c r="G1830">
        <v>226</v>
      </c>
      <c r="H1830">
        <v>127</v>
      </c>
      <c r="I1830">
        <v>38.42</v>
      </c>
      <c r="J1830">
        <v>304.60000000000002</v>
      </c>
      <c r="K1830">
        <v>83</v>
      </c>
      <c r="L1830">
        <v>25.89</v>
      </c>
      <c r="M1830">
        <v>181.2</v>
      </c>
      <c r="N1830">
        <v>132</v>
      </c>
      <c r="O1830">
        <v>8.15</v>
      </c>
      <c r="P1830">
        <v>12.6</v>
      </c>
      <c r="Q1830">
        <v>4</v>
      </c>
      <c r="R1830">
        <v>3.4</v>
      </c>
      <c r="S1830">
        <v>2</v>
      </c>
      <c r="T1830" t="s">
        <v>23</v>
      </c>
    </row>
    <row r="1831" spans="1:20" x14ac:dyDescent="0.2">
      <c r="A1831" t="s">
        <v>58</v>
      </c>
      <c r="B1831">
        <v>72</v>
      </c>
      <c r="C1831" t="s">
        <v>21</v>
      </c>
      <c r="D1831" t="s">
        <v>22</v>
      </c>
      <c r="E1831" t="s">
        <v>22</v>
      </c>
      <c r="F1831">
        <v>0</v>
      </c>
      <c r="G1831">
        <v>137.6</v>
      </c>
      <c r="H1831">
        <v>106</v>
      </c>
      <c r="I1831">
        <v>23.39</v>
      </c>
      <c r="J1831">
        <v>143.5</v>
      </c>
      <c r="K1831">
        <v>94</v>
      </c>
      <c r="L1831">
        <v>12.2</v>
      </c>
      <c r="M1831">
        <v>273.7</v>
      </c>
      <c r="N1831">
        <v>110</v>
      </c>
      <c r="O1831">
        <v>12.32</v>
      </c>
      <c r="P1831">
        <v>9.6</v>
      </c>
      <c r="Q1831">
        <v>6</v>
      </c>
      <c r="R1831">
        <v>2.59</v>
      </c>
      <c r="S1831">
        <v>2</v>
      </c>
      <c r="T1831" t="s">
        <v>22</v>
      </c>
    </row>
    <row r="1832" spans="1:20" x14ac:dyDescent="0.2">
      <c r="A1832" t="s">
        <v>45</v>
      </c>
      <c r="B1832">
        <v>155</v>
      </c>
      <c r="C1832" t="s">
        <v>21</v>
      </c>
      <c r="D1832" t="s">
        <v>23</v>
      </c>
      <c r="E1832" t="s">
        <v>23</v>
      </c>
      <c r="F1832">
        <v>26</v>
      </c>
      <c r="G1832">
        <v>211.7</v>
      </c>
      <c r="H1832">
        <v>121</v>
      </c>
      <c r="I1832">
        <v>35.99</v>
      </c>
      <c r="J1832">
        <v>139.19999999999999</v>
      </c>
      <c r="K1832">
        <v>123</v>
      </c>
      <c r="L1832">
        <v>11.83</v>
      </c>
      <c r="M1832">
        <v>146.69999999999999</v>
      </c>
      <c r="N1832">
        <v>89</v>
      </c>
      <c r="O1832">
        <v>6.6</v>
      </c>
      <c r="P1832">
        <v>11.1</v>
      </c>
      <c r="Q1832">
        <v>3</v>
      </c>
      <c r="R1832">
        <v>3</v>
      </c>
      <c r="S1832">
        <v>1</v>
      </c>
      <c r="T1832" t="s">
        <v>22</v>
      </c>
    </row>
    <row r="1833" spans="1:20" x14ac:dyDescent="0.2">
      <c r="A1833" t="s">
        <v>55</v>
      </c>
      <c r="B1833">
        <v>89</v>
      </c>
      <c r="C1833" t="s">
        <v>21</v>
      </c>
      <c r="D1833" t="s">
        <v>22</v>
      </c>
      <c r="E1833" t="s">
        <v>22</v>
      </c>
      <c r="F1833">
        <v>0</v>
      </c>
      <c r="G1833">
        <v>89.7</v>
      </c>
      <c r="H1833">
        <v>80</v>
      </c>
      <c r="I1833">
        <v>15.25</v>
      </c>
      <c r="J1833">
        <v>179.8</v>
      </c>
      <c r="K1833">
        <v>81</v>
      </c>
      <c r="L1833">
        <v>15.28</v>
      </c>
      <c r="M1833">
        <v>145.69999999999999</v>
      </c>
      <c r="N1833">
        <v>120</v>
      </c>
      <c r="O1833">
        <v>6.56</v>
      </c>
      <c r="P1833">
        <v>9.5</v>
      </c>
      <c r="Q1833">
        <v>4</v>
      </c>
      <c r="R1833">
        <v>2.57</v>
      </c>
      <c r="S1833">
        <v>2</v>
      </c>
      <c r="T1833" t="s">
        <v>22</v>
      </c>
    </row>
    <row r="1834" spans="1:20" x14ac:dyDescent="0.2">
      <c r="A1834" t="s">
        <v>44</v>
      </c>
      <c r="B1834">
        <v>126</v>
      </c>
      <c r="C1834" t="s">
        <v>25</v>
      </c>
      <c r="D1834" t="s">
        <v>23</v>
      </c>
      <c r="E1834" t="s">
        <v>22</v>
      </c>
      <c r="F1834">
        <v>0</v>
      </c>
      <c r="G1834">
        <v>197.6</v>
      </c>
      <c r="H1834">
        <v>126</v>
      </c>
      <c r="I1834">
        <v>33.590000000000003</v>
      </c>
      <c r="J1834">
        <v>246.5</v>
      </c>
      <c r="K1834">
        <v>112</v>
      </c>
      <c r="L1834">
        <v>20.95</v>
      </c>
      <c r="M1834">
        <v>285.3</v>
      </c>
      <c r="N1834">
        <v>104</v>
      </c>
      <c r="O1834">
        <v>12.84</v>
      </c>
      <c r="P1834">
        <v>12.5</v>
      </c>
      <c r="Q1834">
        <v>8</v>
      </c>
      <c r="R1834">
        <v>3.38</v>
      </c>
      <c r="S1834">
        <v>2</v>
      </c>
      <c r="T1834" t="s">
        <v>22</v>
      </c>
    </row>
    <row r="1835" spans="1:20" x14ac:dyDescent="0.2">
      <c r="A1835" t="s">
        <v>68</v>
      </c>
      <c r="B1835">
        <v>172</v>
      </c>
      <c r="C1835" t="s">
        <v>25</v>
      </c>
      <c r="D1835" t="s">
        <v>22</v>
      </c>
      <c r="E1835" t="s">
        <v>22</v>
      </c>
      <c r="F1835">
        <v>0</v>
      </c>
      <c r="G1835">
        <v>270</v>
      </c>
      <c r="H1835">
        <v>102</v>
      </c>
      <c r="I1835">
        <v>45.9</v>
      </c>
      <c r="J1835">
        <v>256.60000000000002</v>
      </c>
      <c r="K1835">
        <v>111</v>
      </c>
      <c r="L1835">
        <v>21.81</v>
      </c>
      <c r="M1835">
        <v>168.5</v>
      </c>
      <c r="N1835">
        <v>104</v>
      </c>
      <c r="O1835">
        <v>7.58</v>
      </c>
      <c r="P1835">
        <v>12</v>
      </c>
      <c r="Q1835">
        <v>5</v>
      </c>
      <c r="R1835">
        <v>3.24</v>
      </c>
      <c r="S1835">
        <v>2</v>
      </c>
      <c r="T1835" t="s">
        <v>23</v>
      </c>
    </row>
    <row r="1836" spans="1:20" x14ac:dyDescent="0.2">
      <c r="A1836" t="s">
        <v>38</v>
      </c>
      <c r="B1836">
        <v>75</v>
      </c>
      <c r="C1836" t="s">
        <v>21</v>
      </c>
      <c r="D1836" t="s">
        <v>22</v>
      </c>
      <c r="E1836" t="s">
        <v>22</v>
      </c>
      <c r="F1836">
        <v>0</v>
      </c>
      <c r="G1836">
        <v>224.7</v>
      </c>
      <c r="H1836">
        <v>116</v>
      </c>
      <c r="I1836">
        <v>38.200000000000003</v>
      </c>
      <c r="J1836">
        <v>192</v>
      </c>
      <c r="K1836">
        <v>79</v>
      </c>
      <c r="L1836">
        <v>16.32</v>
      </c>
      <c r="M1836">
        <v>212.2</v>
      </c>
      <c r="N1836">
        <v>98</v>
      </c>
      <c r="O1836">
        <v>9.5500000000000007</v>
      </c>
      <c r="P1836">
        <v>11.3</v>
      </c>
      <c r="Q1836">
        <v>11</v>
      </c>
      <c r="R1836">
        <v>3.05</v>
      </c>
      <c r="S1836">
        <v>3</v>
      </c>
      <c r="T1836" t="s">
        <v>22</v>
      </c>
    </row>
    <row r="1837" spans="1:20" x14ac:dyDescent="0.2">
      <c r="A1837" t="s">
        <v>51</v>
      </c>
      <c r="B1837">
        <v>143</v>
      </c>
      <c r="C1837" t="s">
        <v>28</v>
      </c>
      <c r="D1837" t="s">
        <v>22</v>
      </c>
      <c r="E1837" t="s">
        <v>22</v>
      </c>
      <c r="F1837">
        <v>0</v>
      </c>
      <c r="G1837">
        <v>194.3</v>
      </c>
      <c r="H1837">
        <v>99</v>
      </c>
      <c r="I1837">
        <v>33.03</v>
      </c>
      <c r="J1837">
        <v>123.6</v>
      </c>
      <c r="K1837">
        <v>133</v>
      </c>
      <c r="L1837">
        <v>10.51</v>
      </c>
      <c r="M1837">
        <v>229.5</v>
      </c>
      <c r="N1837">
        <v>99</v>
      </c>
      <c r="O1837">
        <v>10.33</v>
      </c>
      <c r="P1837">
        <v>10.199999999999999</v>
      </c>
      <c r="Q1837">
        <v>2</v>
      </c>
      <c r="R1837">
        <v>2.75</v>
      </c>
      <c r="S1837">
        <v>2</v>
      </c>
      <c r="T1837" t="s">
        <v>22</v>
      </c>
    </row>
    <row r="1838" spans="1:20" x14ac:dyDescent="0.2">
      <c r="A1838" t="s">
        <v>40</v>
      </c>
      <c r="B1838">
        <v>166</v>
      </c>
      <c r="C1838" t="s">
        <v>28</v>
      </c>
      <c r="D1838" t="s">
        <v>23</v>
      </c>
      <c r="E1838" t="s">
        <v>22</v>
      </c>
      <c r="F1838">
        <v>0</v>
      </c>
      <c r="G1838">
        <v>47.7</v>
      </c>
      <c r="H1838">
        <v>89</v>
      </c>
      <c r="I1838">
        <v>8.11</v>
      </c>
      <c r="J1838">
        <v>264.39999999999998</v>
      </c>
      <c r="K1838">
        <v>95</v>
      </c>
      <c r="L1838">
        <v>22.47</v>
      </c>
      <c r="M1838">
        <v>235.2</v>
      </c>
      <c r="N1838">
        <v>97</v>
      </c>
      <c r="O1838">
        <v>10.58</v>
      </c>
      <c r="P1838">
        <v>13.2</v>
      </c>
      <c r="Q1838">
        <v>3</v>
      </c>
      <c r="R1838">
        <v>3.56</v>
      </c>
      <c r="S1838">
        <v>0</v>
      </c>
      <c r="T1838" t="s">
        <v>23</v>
      </c>
    </row>
    <row r="1839" spans="1:20" x14ac:dyDescent="0.2">
      <c r="A1839" t="s">
        <v>70</v>
      </c>
      <c r="B1839">
        <v>132</v>
      </c>
      <c r="C1839" t="s">
        <v>21</v>
      </c>
      <c r="D1839" t="s">
        <v>22</v>
      </c>
      <c r="E1839" t="s">
        <v>22</v>
      </c>
      <c r="F1839">
        <v>0</v>
      </c>
      <c r="G1839">
        <v>190.1</v>
      </c>
      <c r="H1839">
        <v>105</v>
      </c>
      <c r="I1839">
        <v>32.32</v>
      </c>
      <c r="J1839">
        <v>182.2</v>
      </c>
      <c r="K1839">
        <v>116</v>
      </c>
      <c r="L1839">
        <v>15.49</v>
      </c>
      <c r="M1839">
        <v>279.8</v>
      </c>
      <c r="N1839">
        <v>105</v>
      </c>
      <c r="O1839">
        <v>12.59</v>
      </c>
      <c r="P1839">
        <v>13</v>
      </c>
      <c r="Q1839">
        <v>2</v>
      </c>
      <c r="R1839">
        <v>3.51</v>
      </c>
      <c r="S1839">
        <v>1</v>
      </c>
      <c r="T1839" t="s">
        <v>22</v>
      </c>
    </row>
    <row r="1840" spans="1:20" x14ac:dyDescent="0.2">
      <c r="A1840" t="s">
        <v>62</v>
      </c>
      <c r="B1840">
        <v>94</v>
      </c>
      <c r="C1840" t="s">
        <v>25</v>
      </c>
      <c r="D1840" t="s">
        <v>23</v>
      </c>
      <c r="E1840" t="s">
        <v>22</v>
      </c>
      <c r="F1840">
        <v>0</v>
      </c>
      <c r="G1840">
        <v>89.5</v>
      </c>
      <c r="H1840">
        <v>94</v>
      </c>
      <c r="I1840">
        <v>15.22</v>
      </c>
      <c r="J1840">
        <v>339.9</v>
      </c>
      <c r="K1840">
        <v>106</v>
      </c>
      <c r="L1840">
        <v>28.89</v>
      </c>
      <c r="M1840">
        <v>172.9</v>
      </c>
      <c r="N1840">
        <v>76</v>
      </c>
      <c r="O1840">
        <v>7.78</v>
      </c>
      <c r="P1840">
        <v>7.9</v>
      </c>
      <c r="Q1840">
        <v>1</v>
      </c>
      <c r="R1840">
        <v>2.13</v>
      </c>
      <c r="S1840">
        <v>1</v>
      </c>
      <c r="T1840" t="s">
        <v>23</v>
      </c>
    </row>
    <row r="1841" spans="1:20" x14ac:dyDescent="0.2">
      <c r="A1841" t="s">
        <v>36</v>
      </c>
      <c r="B1841">
        <v>99</v>
      </c>
      <c r="C1841" t="s">
        <v>21</v>
      </c>
      <c r="D1841" t="s">
        <v>22</v>
      </c>
      <c r="E1841" t="s">
        <v>22</v>
      </c>
      <c r="F1841">
        <v>0</v>
      </c>
      <c r="G1841">
        <v>182.6</v>
      </c>
      <c r="H1841">
        <v>83</v>
      </c>
      <c r="I1841">
        <v>31.04</v>
      </c>
      <c r="J1841">
        <v>154.5</v>
      </c>
      <c r="K1841">
        <v>111</v>
      </c>
      <c r="L1841">
        <v>13.13</v>
      </c>
      <c r="M1841">
        <v>196</v>
      </c>
      <c r="N1841">
        <v>57</v>
      </c>
      <c r="O1841">
        <v>8.82</v>
      </c>
      <c r="P1841">
        <v>12.1</v>
      </c>
      <c r="Q1841">
        <v>5</v>
      </c>
      <c r="R1841">
        <v>3.27</v>
      </c>
      <c r="S1841">
        <v>0</v>
      </c>
      <c r="T1841" t="s">
        <v>22</v>
      </c>
    </row>
    <row r="1842" spans="1:20" x14ac:dyDescent="0.2">
      <c r="A1842" t="s">
        <v>38</v>
      </c>
      <c r="B1842">
        <v>136</v>
      </c>
      <c r="C1842" t="s">
        <v>21</v>
      </c>
      <c r="D1842" t="s">
        <v>22</v>
      </c>
      <c r="E1842" t="s">
        <v>23</v>
      </c>
      <c r="F1842">
        <v>35</v>
      </c>
      <c r="G1842">
        <v>205.5</v>
      </c>
      <c r="H1842">
        <v>86</v>
      </c>
      <c r="I1842">
        <v>34.94</v>
      </c>
      <c r="J1842">
        <v>298.5</v>
      </c>
      <c r="K1842">
        <v>119</v>
      </c>
      <c r="L1842">
        <v>25.37</v>
      </c>
      <c r="M1842">
        <v>214.2</v>
      </c>
      <c r="N1842">
        <v>104</v>
      </c>
      <c r="O1842">
        <v>9.64</v>
      </c>
      <c r="P1842">
        <v>6.9</v>
      </c>
      <c r="Q1842">
        <v>4</v>
      </c>
      <c r="R1842">
        <v>1.86</v>
      </c>
      <c r="S1842">
        <v>1</v>
      </c>
      <c r="T1842" t="s">
        <v>22</v>
      </c>
    </row>
    <row r="1843" spans="1:20" x14ac:dyDescent="0.2">
      <c r="A1843" t="s">
        <v>70</v>
      </c>
      <c r="B1843">
        <v>119</v>
      </c>
      <c r="C1843" t="s">
        <v>21</v>
      </c>
      <c r="D1843" t="s">
        <v>22</v>
      </c>
      <c r="E1843" t="s">
        <v>22</v>
      </c>
      <c r="F1843">
        <v>0</v>
      </c>
      <c r="G1843">
        <v>231.5</v>
      </c>
      <c r="H1843">
        <v>82</v>
      </c>
      <c r="I1843">
        <v>39.36</v>
      </c>
      <c r="J1843">
        <v>266.89999999999998</v>
      </c>
      <c r="K1843">
        <v>97</v>
      </c>
      <c r="L1843">
        <v>22.69</v>
      </c>
      <c r="M1843">
        <v>211</v>
      </c>
      <c r="N1843">
        <v>118</v>
      </c>
      <c r="O1843">
        <v>9.49</v>
      </c>
      <c r="P1843">
        <v>7.4</v>
      </c>
      <c r="Q1843">
        <v>10</v>
      </c>
      <c r="R1843">
        <v>2</v>
      </c>
      <c r="S1843">
        <v>1</v>
      </c>
      <c r="T1843" t="s">
        <v>22</v>
      </c>
    </row>
    <row r="1844" spans="1:20" x14ac:dyDescent="0.2">
      <c r="A1844" t="s">
        <v>58</v>
      </c>
      <c r="B1844">
        <v>115</v>
      </c>
      <c r="C1844" t="s">
        <v>28</v>
      </c>
      <c r="D1844" t="s">
        <v>23</v>
      </c>
      <c r="E1844" t="s">
        <v>22</v>
      </c>
      <c r="F1844">
        <v>0</v>
      </c>
      <c r="G1844">
        <v>251.3</v>
      </c>
      <c r="H1844">
        <v>69</v>
      </c>
      <c r="I1844">
        <v>42.72</v>
      </c>
      <c r="J1844">
        <v>252.5</v>
      </c>
      <c r="K1844">
        <v>96</v>
      </c>
      <c r="L1844">
        <v>21.46</v>
      </c>
      <c r="M1844">
        <v>118.3</v>
      </c>
      <c r="N1844">
        <v>112</v>
      </c>
      <c r="O1844">
        <v>5.32</v>
      </c>
      <c r="P1844">
        <v>9.9</v>
      </c>
      <c r="Q1844">
        <v>1</v>
      </c>
      <c r="R1844">
        <v>2.67</v>
      </c>
      <c r="S1844">
        <v>3</v>
      </c>
      <c r="T1844" t="s">
        <v>23</v>
      </c>
    </row>
    <row r="1845" spans="1:20" x14ac:dyDescent="0.2">
      <c r="A1845" t="s">
        <v>29</v>
      </c>
      <c r="B1845">
        <v>160</v>
      </c>
      <c r="C1845" t="s">
        <v>21</v>
      </c>
      <c r="D1845" t="s">
        <v>22</v>
      </c>
      <c r="E1845" t="s">
        <v>22</v>
      </c>
      <c r="F1845">
        <v>0</v>
      </c>
      <c r="G1845">
        <v>171.2</v>
      </c>
      <c r="H1845">
        <v>103</v>
      </c>
      <c r="I1845">
        <v>29.1</v>
      </c>
      <c r="J1845">
        <v>243.5</v>
      </c>
      <c r="K1845">
        <v>121</v>
      </c>
      <c r="L1845">
        <v>20.7</v>
      </c>
      <c r="M1845">
        <v>178.2</v>
      </c>
      <c r="N1845">
        <v>92</v>
      </c>
      <c r="O1845">
        <v>8.02</v>
      </c>
      <c r="P1845">
        <v>13</v>
      </c>
      <c r="Q1845">
        <v>3</v>
      </c>
      <c r="R1845">
        <v>3.51</v>
      </c>
      <c r="S1845">
        <v>2</v>
      </c>
      <c r="T1845" t="s">
        <v>22</v>
      </c>
    </row>
    <row r="1846" spans="1:20" x14ac:dyDescent="0.2">
      <c r="A1846" t="s">
        <v>56</v>
      </c>
      <c r="B1846">
        <v>120</v>
      </c>
      <c r="C1846" t="s">
        <v>28</v>
      </c>
      <c r="D1846" t="s">
        <v>22</v>
      </c>
      <c r="E1846" t="s">
        <v>22</v>
      </c>
      <c r="F1846">
        <v>0</v>
      </c>
      <c r="G1846">
        <v>134.80000000000001</v>
      </c>
      <c r="H1846">
        <v>94</v>
      </c>
      <c r="I1846">
        <v>22.92</v>
      </c>
      <c r="J1846">
        <v>204.1</v>
      </c>
      <c r="K1846">
        <v>106</v>
      </c>
      <c r="L1846">
        <v>17.350000000000001</v>
      </c>
      <c r="M1846">
        <v>238.4</v>
      </c>
      <c r="N1846">
        <v>109</v>
      </c>
      <c r="O1846">
        <v>10.73</v>
      </c>
      <c r="P1846">
        <v>6.7</v>
      </c>
      <c r="Q1846">
        <v>8</v>
      </c>
      <c r="R1846">
        <v>1.81</v>
      </c>
      <c r="S1846">
        <v>1</v>
      </c>
      <c r="T1846" t="s">
        <v>22</v>
      </c>
    </row>
    <row r="1847" spans="1:20" x14ac:dyDescent="0.2">
      <c r="A1847" t="s">
        <v>31</v>
      </c>
      <c r="B1847">
        <v>173</v>
      </c>
      <c r="C1847" t="s">
        <v>21</v>
      </c>
      <c r="D1847" t="s">
        <v>22</v>
      </c>
      <c r="E1847" t="s">
        <v>22</v>
      </c>
      <c r="F1847">
        <v>0</v>
      </c>
      <c r="G1847">
        <v>191.4</v>
      </c>
      <c r="H1847">
        <v>114</v>
      </c>
      <c r="I1847">
        <v>32.54</v>
      </c>
      <c r="J1847">
        <v>168.5</v>
      </c>
      <c r="K1847">
        <v>138</v>
      </c>
      <c r="L1847">
        <v>14.32</v>
      </c>
      <c r="M1847">
        <v>109.3</v>
      </c>
      <c r="N1847">
        <v>99</v>
      </c>
      <c r="O1847">
        <v>4.92</v>
      </c>
      <c r="P1847">
        <v>10.3</v>
      </c>
      <c r="Q1847">
        <v>3</v>
      </c>
      <c r="R1847">
        <v>2.78</v>
      </c>
      <c r="S1847">
        <v>1</v>
      </c>
      <c r="T1847" t="s">
        <v>22</v>
      </c>
    </row>
    <row r="1848" spans="1:20" x14ac:dyDescent="0.2">
      <c r="A1848" t="s">
        <v>72</v>
      </c>
      <c r="B1848">
        <v>156</v>
      </c>
      <c r="C1848" t="s">
        <v>21</v>
      </c>
      <c r="D1848" t="s">
        <v>22</v>
      </c>
      <c r="E1848" t="s">
        <v>22</v>
      </c>
      <c r="F1848">
        <v>0</v>
      </c>
      <c r="G1848">
        <v>174.5</v>
      </c>
      <c r="H1848">
        <v>65</v>
      </c>
      <c r="I1848">
        <v>29.67</v>
      </c>
      <c r="J1848">
        <v>197.4</v>
      </c>
      <c r="K1848">
        <v>116</v>
      </c>
      <c r="L1848">
        <v>16.78</v>
      </c>
      <c r="M1848">
        <v>238.5</v>
      </c>
      <c r="N1848">
        <v>86</v>
      </c>
      <c r="O1848">
        <v>10.73</v>
      </c>
      <c r="P1848">
        <v>10.6</v>
      </c>
      <c r="Q1848">
        <v>2</v>
      </c>
      <c r="R1848">
        <v>2.86</v>
      </c>
      <c r="S1848">
        <v>0</v>
      </c>
      <c r="T1848" t="s">
        <v>22</v>
      </c>
    </row>
    <row r="1849" spans="1:20" x14ac:dyDescent="0.2">
      <c r="A1849" t="s">
        <v>36</v>
      </c>
      <c r="B1849">
        <v>70</v>
      </c>
      <c r="C1849" t="s">
        <v>21</v>
      </c>
      <c r="D1849" t="s">
        <v>22</v>
      </c>
      <c r="E1849" t="s">
        <v>22</v>
      </c>
      <c r="F1849">
        <v>0</v>
      </c>
      <c r="G1849">
        <v>177.4</v>
      </c>
      <c r="H1849">
        <v>125</v>
      </c>
      <c r="I1849">
        <v>30.16</v>
      </c>
      <c r="J1849">
        <v>226.2</v>
      </c>
      <c r="K1849">
        <v>104</v>
      </c>
      <c r="L1849">
        <v>19.23</v>
      </c>
      <c r="M1849">
        <v>254.1</v>
      </c>
      <c r="N1849">
        <v>72</v>
      </c>
      <c r="O1849">
        <v>11.43</v>
      </c>
      <c r="P1849">
        <v>10.9</v>
      </c>
      <c r="Q1849">
        <v>4</v>
      </c>
      <c r="R1849">
        <v>2.94</v>
      </c>
      <c r="S1849">
        <v>0</v>
      </c>
      <c r="T1849" t="s">
        <v>22</v>
      </c>
    </row>
    <row r="1850" spans="1:20" x14ac:dyDescent="0.2">
      <c r="A1850" t="s">
        <v>62</v>
      </c>
      <c r="B1850">
        <v>41</v>
      </c>
      <c r="C1850" t="s">
        <v>28</v>
      </c>
      <c r="D1850" t="s">
        <v>22</v>
      </c>
      <c r="E1850" t="s">
        <v>22</v>
      </c>
      <c r="F1850">
        <v>0</v>
      </c>
      <c r="G1850">
        <v>182.1</v>
      </c>
      <c r="H1850">
        <v>89</v>
      </c>
      <c r="I1850">
        <v>30.96</v>
      </c>
      <c r="J1850">
        <v>211.5</v>
      </c>
      <c r="K1850">
        <v>104</v>
      </c>
      <c r="L1850">
        <v>17.98</v>
      </c>
      <c r="M1850">
        <v>207.4</v>
      </c>
      <c r="N1850">
        <v>124</v>
      </c>
      <c r="O1850">
        <v>9.33</v>
      </c>
      <c r="P1850">
        <v>6.8</v>
      </c>
      <c r="Q1850">
        <v>1</v>
      </c>
      <c r="R1850">
        <v>1.84</v>
      </c>
      <c r="S1850">
        <v>1</v>
      </c>
      <c r="T1850" t="s">
        <v>22</v>
      </c>
    </row>
    <row r="1851" spans="1:20" x14ac:dyDescent="0.2">
      <c r="A1851" t="s">
        <v>68</v>
      </c>
      <c r="B1851">
        <v>132</v>
      </c>
      <c r="C1851" t="s">
        <v>25</v>
      </c>
      <c r="D1851" t="s">
        <v>22</v>
      </c>
      <c r="E1851" t="s">
        <v>22</v>
      </c>
      <c r="F1851">
        <v>0</v>
      </c>
      <c r="G1851">
        <v>222.4</v>
      </c>
      <c r="H1851">
        <v>85</v>
      </c>
      <c r="I1851">
        <v>37.81</v>
      </c>
      <c r="J1851">
        <v>165.4</v>
      </c>
      <c r="K1851">
        <v>76</v>
      </c>
      <c r="L1851">
        <v>14.06</v>
      </c>
      <c r="M1851">
        <v>208.4</v>
      </c>
      <c r="N1851">
        <v>97</v>
      </c>
      <c r="O1851">
        <v>9.3800000000000008</v>
      </c>
      <c r="P1851">
        <v>11.2</v>
      </c>
      <c r="Q1851">
        <v>4</v>
      </c>
      <c r="R1851">
        <v>3.02</v>
      </c>
      <c r="S1851">
        <v>0</v>
      </c>
      <c r="T1851" t="s">
        <v>22</v>
      </c>
    </row>
    <row r="1852" spans="1:20" x14ac:dyDescent="0.2">
      <c r="A1852" t="s">
        <v>55</v>
      </c>
      <c r="B1852">
        <v>93</v>
      </c>
      <c r="C1852" t="s">
        <v>21</v>
      </c>
      <c r="D1852" t="s">
        <v>22</v>
      </c>
      <c r="E1852" t="s">
        <v>22</v>
      </c>
      <c r="F1852">
        <v>0</v>
      </c>
      <c r="G1852">
        <v>164.9</v>
      </c>
      <c r="H1852">
        <v>68</v>
      </c>
      <c r="I1852">
        <v>28.03</v>
      </c>
      <c r="J1852">
        <v>210.4</v>
      </c>
      <c r="K1852">
        <v>86</v>
      </c>
      <c r="L1852">
        <v>17.88</v>
      </c>
      <c r="M1852">
        <v>229.4</v>
      </c>
      <c r="N1852">
        <v>104</v>
      </c>
      <c r="O1852">
        <v>10.32</v>
      </c>
      <c r="P1852">
        <v>7.8</v>
      </c>
      <c r="Q1852">
        <v>4</v>
      </c>
      <c r="R1852">
        <v>2.11</v>
      </c>
      <c r="S1852">
        <v>2</v>
      </c>
      <c r="T1852" t="s">
        <v>22</v>
      </c>
    </row>
    <row r="1853" spans="1:20" x14ac:dyDescent="0.2">
      <c r="A1853" t="s">
        <v>20</v>
      </c>
      <c r="B1853">
        <v>109</v>
      </c>
      <c r="C1853" t="s">
        <v>21</v>
      </c>
      <c r="D1853" t="s">
        <v>22</v>
      </c>
      <c r="E1853" t="s">
        <v>22</v>
      </c>
      <c r="F1853">
        <v>0</v>
      </c>
      <c r="G1853">
        <v>193.6</v>
      </c>
      <c r="H1853">
        <v>58</v>
      </c>
      <c r="I1853">
        <v>32.909999999999997</v>
      </c>
      <c r="J1853">
        <v>148.69999999999999</v>
      </c>
      <c r="K1853">
        <v>115</v>
      </c>
      <c r="L1853">
        <v>12.64</v>
      </c>
      <c r="M1853">
        <v>282.5</v>
      </c>
      <c r="N1853">
        <v>105</v>
      </c>
      <c r="O1853">
        <v>12.71</v>
      </c>
      <c r="P1853">
        <v>13.1</v>
      </c>
      <c r="Q1853">
        <v>1</v>
      </c>
      <c r="R1853">
        <v>3.54</v>
      </c>
      <c r="S1853">
        <v>2</v>
      </c>
      <c r="T1853" t="s">
        <v>22</v>
      </c>
    </row>
    <row r="1854" spans="1:20" x14ac:dyDescent="0.2">
      <c r="A1854" t="s">
        <v>44</v>
      </c>
      <c r="B1854">
        <v>80</v>
      </c>
      <c r="C1854" t="s">
        <v>28</v>
      </c>
      <c r="D1854" t="s">
        <v>22</v>
      </c>
      <c r="E1854" t="s">
        <v>22</v>
      </c>
      <c r="F1854">
        <v>0</v>
      </c>
      <c r="G1854">
        <v>101.1</v>
      </c>
      <c r="H1854">
        <v>121</v>
      </c>
      <c r="I1854">
        <v>17.190000000000001</v>
      </c>
      <c r="J1854">
        <v>263.2</v>
      </c>
      <c r="K1854">
        <v>110</v>
      </c>
      <c r="L1854">
        <v>22.37</v>
      </c>
      <c r="M1854">
        <v>137.69999999999999</v>
      </c>
      <c r="N1854">
        <v>74</v>
      </c>
      <c r="O1854">
        <v>6.2</v>
      </c>
      <c r="P1854">
        <v>7.3</v>
      </c>
      <c r="Q1854">
        <v>5</v>
      </c>
      <c r="R1854">
        <v>1.97</v>
      </c>
      <c r="S1854">
        <v>0</v>
      </c>
      <c r="T1854" t="s">
        <v>22</v>
      </c>
    </row>
    <row r="1855" spans="1:20" x14ac:dyDescent="0.2">
      <c r="A1855" t="s">
        <v>61</v>
      </c>
      <c r="B1855">
        <v>54</v>
      </c>
      <c r="C1855" t="s">
        <v>21</v>
      </c>
      <c r="D1855" t="s">
        <v>22</v>
      </c>
      <c r="E1855" t="s">
        <v>23</v>
      </c>
      <c r="F1855">
        <v>24</v>
      </c>
      <c r="G1855">
        <v>92.3</v>
      </c>
      <c r="H1855">
        <v>88</v>
      </c>
      <c r="I1855">
        <v>15.69</v>
      </c>
      <c r="J1855">
        <v>193.1</v>
      </c>
      <c r="K1855">
        <v>98</v>
      </c>
      <c r="L1855">
        <v>16.41</v>
      </c>
      <c r="M1855">
        <v>99.3</v>
      </c>
      <c r="N1855">
        <v>119</v>
      </c>
      <c r="O1855">
        <v>4.47</v>
      </c>
      <c r="P1855">
        <v>11.6</v>
      </c>
      <c r="Q1855">
        <v>3</v>
      </c>
      <c r="R1855">
        <v>3.13</v>
      </c>
      <c r="S1855">
        <v>2</v>
      </c>
      <c r="T1855" t="s">
        <v>22</v>
      </c>
    </row>
    <row r="1856" spans="1:20" x14ac:dyDescent="0.2">
      <c r="A1856" t="s">
        <v>68</v>
      </c>
      <c r="B1856">
        <v>121</v>
      </c>
      <c r="C1856" t="s">
        <v>21</v>
      </c>
      <c r="D1856" t="s">
        <v>22</v>
      </c>
      <c r="E1856" t="s">
        <v>22</v>
      </c>
      <c r="F1856">
        <v>0</v>
      </c>
      <c r="G1856">
        <v>168.9</v>
      </c>
      <c r="H1856">
        <v>128</v>
      </c>
      <c r="I1856">
        <v>28.71</v>
      </c>
      <c r="J1856">
        <v>123.9</v>
      </c>
      <c r="K1856">
        <v>99</v>
      </c>
      <c r="L1856">
        <v>10.53</v>
      </c>
      <c r="M1856">
        <v>266.3</v>
      </c>
      <c r="N1856">
        <v>105</v>
      </c>
      <c r="O1856">
        <v>11.98</v>
      </c>
      <c r="P1856">
        <v>2.9</v>
      </c>
      <c r="Q1856">
        <v>7</v>
      </c>
      <c r="R1856">
        <v>0.78</v>
      </c>
      <c r="S1856">
        <v>2</v>
      </c>
      <c r="T1856" t="s">
        <v>22</v>
      </c>
    </row>
    <row r="1857" spans="1:20" x14ac:dyDescent="0.2">
      <c r="A1857" t="s">
        <v>63</v>
      </c>
      <c r="B1857">
        <v>157</v>
      </c>
      <c r="C1857" t="s">
        <v>28</v>
      </c>
      <c r="D1857" t="s">
        <v>22</v>
      </c>
      <c r="E1857" t="s">
        <v>23</v>
      </c>
      <c r="F1857">
        <v>29</v>
      </c>
      <c r="G1857">
        <v>219.2</v>
      </c>
      <c r="H1857">
        <v>102</v>
      </c>
      <c r="I1857">
        <v>37.26</v>
      </c>
      <c r="J1857">
        <v>206</v>
      </c>
      <c r="K1857">
        <v>109</v>
      </c>
      <c r="L1857">
        <v>17.510000000000002</v>
      </c>
      <c r="M1857">
        <v>192.4</v>
      </c>
      <c r="N1857">
        <v>117</v>
      </c>
      <c r="O1857">
        <v>8.66</v>
      </c>
      <c r="P1857">
        <v>15</v>
      </c>
      <c r="Q1857">
        <v>5</v>
      </c>
      <c r="R1857">
        <v>4.05</v>
      </c>
      <c r="S1857">
        <v>1</v>
      </c>
      <c r="T1857" t="s">
        <v>22</v>
      </c>
    </row>
    <row r="1858" spans="1:20" x14ac:dyDescent="0.2">
      <c r="A1858" t="s">
        <v>50</v>
      </c>
      <c r="B1858">
        <v>138</v>
      </c>
      <c r="C1858" t="s">
        <v>28</v>
      </c>
      <c r="D1858" t="s">
        <v>22</v>
      </c>
      <c r="E1858" t="s">
        <v>22</v>
      </c>
      <c r="F1858">
        <v>0</v>
      </c>
      <c r="G1858">
        <v>146.5</v>
      </c>
      <c r="H1858">
        <v>101</v>
      </c>
      <c r="I1858">
        <v>24.91</v>
      </c>
      <c r="J1858">
        <v>284.5</v>
      </c>
      <c r="K1858">
        <v>142</v>
      </c>
      <c r="L1858">
        <v>24.18</v>
      </c>
      <c r="M1858">
        <v>176</v>
      </c>
      <c r="N1858">
        <v>98</v>
      </c>
      <c r="O1858">
        <v>7.92</v>
      </c>
      <c r="P1858">
        <v>14</v>
      </c>
      <c r="Q1858">
        <v>6</v>
      </c>
      <c r="R1858">
        <v>3.78</v>
      </c>
      <c r="S1858">
        <v>3</v>
      </c>
      <c r="T1858" t="s">
        <v>22</v>
      </c>
    </row>
    <row r="1859" spans="1:20" x14ac:dyDescent="0.2">
      <c r="A1859" t="s">
        <v>37</v>
      </c>
      <c r="B1859">
        <v>92</v>
      </c>
      <c r="C1859" t="s">
        <v>21</v>
      </c>
      <c r="D1859" t="s">
        <v>22</v>
      </c>
      <c r="E1859" t="s">
        <v>23</v>
      </c>
      <c r="F1859">
        <v>31</v>
      </c>
      <c r="G1859">
        <v>172.3</v>
      </c>
      <c r="H1859">
        <v>116</v>
      </c>
      <c r="I1859">
        <v>29.29</v>
      </c>
      <c r="J1859">
        <v>266.2</v>
      </c>
      <c r="K1859">
        <v>91</v>
      </c>
      <c r="L1859">
        <v>22.63</v>
      </c>
      <c r="M1859">
        <v>228.2</v>
      </c>
      <c r="N1859">
        <v>90</v>
      </c>
      <c r="O1859">
        <v>10.27</v>
      </c>
      <c r="P1859">
        <v>11.8</v>
      </c>
      <c r="Q1859">
        <v>5</v>
      </c>
      <c r="R1859">
        <v>3.19</v>
      </c>
      <c r="S1859">
        <v>1</v>
      </c>
      <c r="T1859" t="s">
        <v>22</v>
      </c>
    </row>
    <row r="1860" spans="1:20" x14ac:dyDescent="0.2">
      <c r="A1860" t="s">
        <v>39</v>
      </c>
      <c r="B1860">
        <v>126</v>
      </c>
      <c r="C1860" t="s">
        <v>21</v>
      </c>
      <c r="D1860" t="s">
        <v>22</v>
      </c>
      <c r="E1860" t="s">
        <v>22</v>
      </c>
      <c r="F1860">
        <v>0</v>
      </c>
      <c r="G1860">
        <v>190.9</v>
      </c>
      <c r="H1860">
        <v>143</v>
      </c>
      <c r="I1860">
        <v>32.450000000000003</v>
      </c>
      <c r="J1860">
        <v>149.69999999999999</v>
      </c>
      <c r="K1860">
        <v>72</v>
      </c>
      <c r="L1860">
        <v>12.72</v>
      </c>
      <c r="M1860">
        <v>191.4</v>
      </c>
      <c r="N1860">
        <v>87</v>
      </c>
      <c r="O1860">
        <v>8.61</v>
      </c>
      <c r="P1860">
        <v>13</v>
      </c>
      <c r="Q1860">
        <v>3</v>
      </c>
      <c r="R1860">
        <v>3.51</v>
      </c>
      <c r="S1860">
        <v>1</v>
      </c>
      <c r="T1860" t="s">
        <v>22</v>
      </c>
    </row>
    <row r="1861" spans="1:20" x14ac:dyDescent="0.2">
      <c r="A1861" t="s">
        <v>61</v>
      </c>
      <c r="B1861">
        <v>41</v>
      </c>
      <c r="C1861" t="s">
        <v>21</v>
      </c>
      <c r="D1861" t="s">
        <v>22</v>
      </c>
      <c r="E1861" t="s">
        <v>22</v>
      </c>
      <c r="F1861">
        <v>0</v>
      </c>
      <c r="G1861">
        <v>232.1</v>
      </c>
      <c r="H1861">
        <v>74</v>
      </c>
      <c r="I1861">
        <v>39.46</v>
      </c>
      <c r="J1861">
        <v>327.10000000000002</v>
      </c>
      <c r="K1861">
        <v>88</v>
      </c>
      <c r="L1861">
        <v>27.8</v>
      </c>
      <c r="M1861">
        <v>226.5</v>
      </c>
      <c r="N1861">
        <v>119</v>
      </c>
      <c r="O1861">
        <v>10.19</v>
      </c>
      <c r="P1861">
        <v>10.9</v>
      </c>
      <c r="Q1861">
        <v>2</v>
      </c>
      <c r="R1861">
        <v>2.94</v>
      </c>
      <c r="S1861">
        <v>3</v>
      </c>
      <c r="T1861" t="s">
        <v>23</v>
      </c>
    </row>
    <row r="1862" spans="1:20" x14ac:dyDescent="0.2">
      <c r="A1862" t="s">
        <v>59</v>
      </c>
      <c r="B1862">
        <v>167</v>
      </c>
      <c r="C1862" t="s">
        <v>21</v>
      </c>
      <c r="D1862" t="s">
        <v>22</v>
      </c>
      <c r="E1862" t="s">
        <v>22</v>
      </c>
      <c r="F1862">
        <v>0</v>
      </c>
      <c r="G1862">
        <v>169.2</v>
      </c>
      <c r="H1862">
        <v>124</v>
      </c>
      <c r="I1862">
        <v>28.76</v>
      </c>
      <c r="J1862">
        <v>173.3</v>
      </c>
      <c r="K1862">
        <v>108</v>
      </c>
      <c r="L1862">
        <v>14.73</v>
      </c>
      <c r="M1862">
        <v>216.5</v>
      </c>
      <c r="N1862">
        <v>64</v>
      </c>
      <c r="O1862">
        <v>9.74</v>
      </c>
      <c r="P1862">
        <v>12.4</v>
      </c>
      <c r="Q1862">
        <v>4</v>
      </c>
      <c r="R1862">
        <v>3.35</v>
      </c>
      <c r="S1862">
        <v>4</v>
      </c>
      <c r="T1862" t="s">
        <v>23</v>
      </c>
    </row>
    <row r="1863" spans="1:20" x14ac:dyDescent="0.2">
      <c r="A1863" t="s">
        <v>55</v>
      </c>
      <c r="B1863">
        <v>91</v>
      </c>
      <c r="C1863" t="s">
        <v>28</v>
      </c>
      <c r="D1863" t="s">
        <v>22</v>
      </c>
      <c r="E1863" t="s">
        <v>22</v>
      </c>
      <c r="F1863">
        <v>0</v>
      </c>
      <c r="G1863">
        <v>123.8</v>
      </c>
      <c r="H1863">
        <v>107</v>
      </c>
      <c r="I1863">
        <v>21.05</v>
      </c>
      <c r="J1863">
        <v>319</v>
      </c>
      <c r="K1863">
        <v>125</v>
      </c>
      <c r="L1863">
        <v>27.12</v>
      </c>
      <c r="M1863">
        <v>237.6</v>
      </c>
      <c r="N1863">
        <v>78</v>
      </c>
      <c r="O1863">
        <v>10.69</v>
      </c>
      <c r="P1863">
        <v>7.3</v>
      </c>
      <c r="Q1863">
        <v>4</v>
      </c>
      <c r="R1863">
        <v>1.97</v>
      </c>
      <c r="S1863">
        <v>2</v>
      </c>
      <c r="T1863" t="s">
        <v>22</v>
      </c>
    </row>
    <row r="1864" spans="1:20" x14ac:dyDescent="0.2">
      <c r="A1864" t="s">
        <v>33</v>
      </c>
      <c r="B1864">
        <v>127</v>
      </c>
      <c r="C1864" t="s">
        <v>28</v>
      </c>
      <c r="D1864" t="s">
        <v>22</v>
      </c>
      <c r="E1864" t="s">
        <v>22</v>
      </c>
      <c r="F1864">
        <v>0</v>
      </c>
      <c r="G1864">
        <v>96</v>
      </c>
      <c r="H1864">
        <v>117</v>
      </c>
      <c r="I1864">
        <v>16.32</v>
      </c>
      <c r="J1864">
        <v>177</v>
      </c>
      <c r="K1864">
        <v>68</v>
      </c>
      <c r="L1864">
        <v>15.05</v>
      </c>
      <c r="M1864">
        <v>162.19999999999999</v>
      </c>
      <c r="N1864">
        <v>127</v>
      </c>
      <c r="O1864">
        <v>7.3</v>
      </c>
      <c r="P1864">
        <v>9.6999999999999993</v>
      </c>
      <c r="Q1864">
        <v>4</v>
      </c>
      <c r="R1864">
        <v>2.62</v>
      </c>
      <c r="S1864">
        <v>3</v>
      </c>
      <c r="T1864" t="s">
        <v>22</v>
      </c>
    </row>
    <row r="1865" spans="1:20" x14ac:dyDescent="0.2">
      <c r="A1865" t="s">
        <v>58</v>
      </c>
      <c r="B1865">
        <v>88</v>
      </c>
      <c r="C1865" t="s">
        <v>25</v>
      </c>
      <c r="D1865" t="s">
        <v>22</v>
      </c>
      <c r="E1865" t="s">
        <v>23</v>
      </c>
      <c r="F1865">
        <v>27</v>
      </c>
      <c r="G1865">
        <v>93.4</v>
      </c>
      <c r="H1865">
        <v>106</v>
      </c>
      <c r="I1865">
        <v>15.88</v>
      </c>
      <c r="J1865">
        <v>252</v>
      </c>
      <c r="K1865">
        <v>92</v>
      </c>
      <c r="L1865">
        <v>21.42</v>
      </c>
      <c r="M1865">
        <v>189</v>
      </c>
      <c r="N1865">
        <v>104</v>
      </c>
      <c r="O1865">
        <v>8.5</v>
      </c>
      <c r="P1865">
        <v>10.9</v>
      </c>
      <c r="Q1865">
        <v>1</v>
      </c>
      <c r="R1865">
        <v>2.94</v>
      </c>
      <c r="S1865">
        <v>1</v>
      </c>
      <c r="T1865" t="s">
        <v>22</v>
      </c>
    </row>
    <row r="1866" spans="1:20" x14ac:dyDescent="0.2">
      <c r="A1866" t="s">
        <v>33</v>
      </c>
      <c r="B1866">
        <v>113</v>
      </c>
      <c r="C1866" t="s">
        <v>21</v>
      </c>
      <c r="D1866" t="s">
        <v>22</v>
      </c>
      <c r="E1866" t="s">
        <v>22</v>
      </c>
      <c r="F1866">
        <v>0</v>
      </c>
      <c r="G1866">
        <v>90.6</v>
      </c>
      <c r="H1866">
        <v>130</v>
      </c>
      <c r="I1866">
        <v>15.4</v>
      </c>
      <c r="J1866">
        <v>170.6</v>
      </c>
      <c r="K1866">
        <v>100</v>
      </c>
      <c r="L1866">
        <v>14.5</v>
      </c>
      <c r="M1866">
        <v>137.4</v>
      </c>
      <c r="N1866">
        <v>74</v>
      </c>
      <c r="O1866">
        <v>6.18</v>
      </c>
      <c r="P1866">
        <v>5.4</v>
      </c>
      <c r="Q1866">
        <v>9</v>
      </c>
      <c r="R1866">
        <v>1.46</v>
      </c>
      <c r="S1866">
        <v>1</v>
      </c>
      <c r="T1866" t="s">
        <v>22</v>
      </c>
    </row>
    <row r="1867" spans="1:20" x14ac:dyDescent="0.2">
      <c r="A1867" t="s">
        <v>36</v>
      </c>
      <c r="B1867">
        <v>78</v>
      </c>
      <c r="C1867" t="s">
        <v>28</v>
      </c>
      <c r="D1867" t="s">
        <v>22</v>
      </c>
      <c r="E1867" t="s">
        <v>22</v>
      </c>
      <c r="F1867">
        <v>0</v>
      </c>
      <c r="G1867">
        <v>152.9</v>
      </c>
      <c r="H1867">
        <v>81</v>
      </c>
      <c r="I1867">
        <v>25.99</v>
      </c>
      <c r="J1867">
        <v>256.60000000000002</v>
      </c>
      <c r="K1867">
        <v>82</v>
      </c>
      <c r="L1867">
        <v>21.81</v>
      </c>
      <c r="M1867">
        <v>173.6</v>
      </c>
      <c r="N1867">
        <v>112</v>
      </c>
      <c r="O1867">
        <v>7.81</v>
      </c>
      <c r="P1867">
        <v>5.3</v>
      </c>
      <c r="Q1867">
        <v>6</v>
      </c>
      <c r="R1867">
        <v>1.43</v>
      </c>
      <c r="S1867">
        <v>2</v>
      </c>
      <c r="T1867" t="s">
        <v>22</v>
      </c>
    </row>
    <row r="1868" spans="1:20" x14ac:dyDescent="0.2">
      <c r="A1868" t="s">
        <v>54</v>
      </c>
      <c r="B1868">
        <v>136</v>
      </c>
      <c r="C1868" t="s">
        <v>25</v>
      </c>
      <c r="D1868" t="s">
        <v>23</v>
      </c>
      <c r="E1868" t="s">
        <v>23</v>
      </c>
      <c r="F1868">
        <v>29</v>
      </c>
      <c r="G1868">
        <v>85.2</v>
      </c>
      <c r="H1868">
        <v>98</v>
      </c>
      <c r="I1868">
        <v>14.48</v>
      </c>
      <c r="J1868">
        <v>230.4</v>
      </c>
      <c r="K1868">
        <v>85</v>
      </c>
      <c r="L1868">
        <v>19.579999999999998</v>
      </c>
      <c r="M1868">
        <v>243.6</v>
      </c>
      <c r="N1868">
        <v>104</v>
      </c>
      <c r="O1868">
        <v>10.96</v>
      </c>
      <c r="P1868">
        <v>9</v>
      </c>
      <c r="Q1868">
        <v>3</v>
      </c>
      <c r="R1868">
        <v>2.4300000000000002</v>
      </c>
      <c r="S1868">
        <v>2</v>
      </c>
      <c r="T1868" t="s">
        <v>22</v>
      </c>
    </row>
    <row r="1869" spans="1:20" x14ac:dyDescent="0.2">
      <c r="A1869" t="s">
        <v>67</v>
      </c>
      <c r="B1869">
        <v>68</v>
      </c>
      <c r="C1869" t="s">
        <v>21</v>
      </c>
      <c r="D1869" t="s">
        <v>22</v>
      </c>
      <c r="E1869" t="s">
        <v>23</v>
      </c>
      <c r="F1869">
        <v>34</v>
      </c>
      <c r="G1869">
        <v>160</v>
      </c>
      <c r="H1869">
        <v>72</v>
      </c>
      <c r="I1869">
        <v>27.2</v>
      </c>
      <c r="J1869">
        <v>184.5</v>
      </c>
      <c r="K1869">
        <v>119</v>
      </c>
      <c r="L1869">
        <v>15.68</v>
      </c>
      <c r="M1869">
        <v>208.3</v>
      </c>
      <c r="N1869">
        <v>101</v>
      </c>
      <c r="O1869">
        <v>9.3699999999999992</v>
      </c>
      <c r="P1869">
        <v>6.1</v>
      </c>
      <c r="Q1869">
        <v>10</v>
      </c>
      <c r="R1869">
        <v>1.65</v>
      </c>
      <c r="S1869">
        <v>1</v>
      </c>
      <c r="T1869" t="s">
        <v>22</v>
      </c>
    </row>
    <row r="1870" spans="1:20" x14ac:dyDescent="0.2">
      <c r="A1870" t="s">
        <v>20</v>
      </c>
      <c r="B1870">
        <v>132</v>
      </c>
      <c r="C1870" t="s">
        <v>21</v>
      </c>
      <c r="D1870" t="s">
        <v>22</v>
      </c>
      <c r="E1870" t="s">
        <v>23</v>
      </c>
      <c r="F1870">
        <v>10</v>
      </c>
      <c r="G1870">
        <v>182.9</v>
      </c>
      <c r="H1870">
        <v>54</v>
      </c>
      <c r="I1870">
        <v>31.09</v>
      </c>
      <c r="J1870">
        <v>292.39999999999998</v>
      </c>
      <c r="K1870">
        <v>68</v>
      </c>
      <c r="L1870">
        <v>24.85</v>
      </c>
      <c r="M1870">
        <v>142.30000000000001</v>
      </c>
      <c r="N1870">
        <v>116</v>
      </c>
      <c r="O1870">
        <v>6.4</v>
      </c>
      <c r="P1870">
        <v>11.5</v>
      </c>
      <c r="Q1870">
        <v>4</v>
      </c>
      <c r="R1870">
        <v>3.11</v>
      </c>
      <c r="S1870">
        <v>0</v>
      </c>
      <c r="T1870" t="s">
        <v>22</v>
      </c>
    </row>
    <row r="1871" spans="1:20" x14ac:dyDescent="0.2">
      <c r="A1871" t="s">
        <v>59</v>
      </c>
      <c r="B1871">
        <v>110</v>
      </c>
      <c r="C1871" t="s">
        <v>21</v>
      </c>
      <c r="D1871" t="s">
        <v>22</v>
      </c>
      <c r="E1871" t="s">
        <v>22</v>
      </c>
      <c r="F1871">
        <v>0</v>
      </c>
      <c r="G1871">
        <v>241.2</v>
      </c>
      <c r="H1871">
        <v>105</v>
      </c>
      <c r="I1871">
        <v>41</v>
      </c>
      <c r="J1871">
        <v>174.3</v>
      </c>
      <c r="K1871">
        <v>85</v>
      </c>
      <c r="L1871">
        <v>14.82</v>
      </c>
      <c r="M1871">
        <v>245.3</v>
      </c>
      <c r="N1871">
        <v>59</v>
      </c>
      <c r="O1871">
        <v>11.04</v>
      </c>
      <c r="P1871">
        <v>8.5</v>
      </c>
      <c r="Q1871">
        <v>4</v>
      </c>
      <c r="R1871">
        <v>2.2999999999999998</v>
      </c>
      <c r="S1871">
        <v>2</v>
      </c>
      <c r="T1871" t="s">
        <v>22</v>
      </c>
    </row>
    <row r="1872" spans="1:20" x14ac:dyDescent="0.2">
      <c r="A1872" t="s">
        <v>31</v>
      </c>
      <c r="B1872">
        <v>121</v>
      </c>
      <c r="C1872" t="s">
        <v>28</v>
      </c>
      <c r="D1872" t="s">
        <v>22</v>
      </c>
      <c r="E1872" t="s">
        <v>22</v>
      </c>
      <c r="F1872">
        <v>0</v>
      </c>
      <c r="G1872">
        <v>177.2</v>
      </c>
      <c r="H1872">
        <v>142</v>
      </c>
      <c r="I1872">
        <v>30.12</v>
      </c>
      <c r="J1872">
        <v>123.5</v>
      </c>
      <c r="K1872">
        <v>88</v>
      </c>
      <c r="L1872">
        <v>10.5</v>
      </c>
      <c r="M1872">
        <v>213.2</v>
      </c>
      <c r="N1872">
        <v>51</v>
      </c>
      <c r="O1872">
        <v>9.59</v>
      </c>
      <c r="P1872">
        <v>8.4</v>
      </c>
      <c r="Q1872">
        <v>6</v>
      </c>
      <c r="R1872">
        <v>2.27</v>
      </c>
      <c r="S1872">
        <v>1</v>
      </c>
      <c r="T1872" t="s">
        <v>22</v>
      </c>
    </row>
    <row r="1873" spans="1:20" x14ac:dyDescent="0.2">
      <c r="A1873" t="s">
        <v>36</v>
      </c>
      <c r="B1873">
        <v>116</v>
      </c>
      <c r="C1873" t="s">
        <v>28</v>
      </c>
      <c r="D1873" t="s">
        <v>22</v>
      </c>
      <c r="E1873" t="s">
        <v>22</v>
      </c>
      <c r="F1873">
        <v>0</v>
      </c>
      <c r="G1873">
        <v>89.5</v>
      </c>
      <c r="H1873">
        <v>128</v>
      </c>
      <c r="I1873">
        <v>15.22</v>
      </c>
      <c r="J1873">
        <v>180.8</v>
      </c>
      <c r="K1873">
        <v>137</v>
      </c>
      <c r="L1873">
        <v>15.37</v>
      </c>
      <c r="M1873">
        <v>193.1</v>
      </c>
      <c r="N1873">
        <v>94</v>
      </c>
      <c r="O1873">
        <v>8.69</v>
      </c>
      <c r="P1873">
        <v>14</v>
      </c>
      <c r="Q1873">
        <v>3</v>
      </c>
      <c r="R1873">
        <v>3.78</v>
      </c>
      <c r="S1873">
        <v>2</v>
      </c>
      <c r="T1873" t="s">
        <v>22</v>
      </c>
    </row>
    <row r="1874" spans="1:20" x14ac:dyDescent="0.2">
      <c r="A1874" t="s">
        <v>69</v>
      </c>
      <c r="B1874">
        <v>112</v>
      </c>
      <c r="C1874" t="s">
        <v>21</v>
      </c>
      <c r="D1874" t="s">
        <v>23</v>
      </c>
      <c r="E1874" t="s">
        <v>23</v>
      </c>
      <c r="F1874">
        <v>16</v>
      </c>
      <c r="G1874">
        <v>200.3</v>
      </c>
      <c r="H1874">
        <v>72</v>
      </c>
      <c r="I1874">
        <v>34.049999999999997</v>
      </c>
      <c r="J1874">
        <v>197.8</v>
      </c>
      <c r="K1874">
        <v>91</v>
      </c>
      <c r="L1874">
        <v>16.809999999999999</v>
      </c>
      <c r="M1874">
        <v>151.1</v>
      </c>
      <c r="N1874">
        <v>92</v>
      </c>
      <c r="O1874">
        <v>6.8</v>
      </c>
      <c r="P1874">
        <v>10.4</v>
      </c>
      <c r="Q1874">
        <v>3</v>
      </c>
      <c r="R1874">
        <v>2.81</v>
      </c>
      <c r="S1874">
        <v>1</v>
      </c>
      <c r="T1874" t="s">
        <v>22</v>
      </c>
    </row>
    <row r="1875" spans="1:20" x14ac:dyDescent="0.2">
      <c r="A1875" t="s">
        <v>73</v>
      </c>
      <c r="B1875">
        <v>97</v>
      </c>
      <c r="C1875" t="s">
        <v>28</v>
      </c>
      <c r="D1875" t="s">
        <v>23</v>
      </c>
      <c r="E1875" t="s">
        <v>22</v>
      </c>
      <c r="F1875">
        <v>0</v>
      </c>
      <c r="G1875">
        <v>145</v>
      </c>
      <c r="H1875">
        <v>103</v>
      </c>
      <c r="I1875">
        <v>24.65</v>
      </c>
      <c r="J1875">
        <v>294.3</v>
      </c>
      <c r="K1875">
        <v>93</v>
      </c>
      <c r="L1875">
        <v>25.02</v>
      </c>
      <c r="M1875">
        <v>239.8</v>
      </c>
      <c r="N1875">
        <v>120</v>
      </c>
      <c r="O1875">
        <v>10.79</v>
      </c>
      <c r="P1875">
        <v>11</v>
      </c>
      <c r="Q1875">
        <v>2</v>
      </c>
      <c r="R1875">
        <v>2.97</v>
      </c>
      <c r="S1875">
        <v>4</v>
      </c>
      <c r="T1875" t="s">
        <v>23</v>
      </c>
    </row>
    <row r="1876" spans="1:20" x14ac:dyDescent="0.2">
      <c r="A1876" t="s">
        <v>67</v>
      </c>
      <c r="B1876">
        <v>43</v>
      </c>
      <c r="C1876" t="s">
        <v>28</v>
      </c>
      <c r="D1876" t="s">
        <v>22</v>
      </c>
      <c r="E1876" t="s">
        <v>22</v>
      </c>
      <c r="F1876">
        <v>0</v>
      </c>
      <c r="G1876">
        <v>159.5</v>
      </c>
      <c r="H1876">
        <v>99</v>
      </c>
      <c r="I1876">
        <v>27.12</v>
      </c>
      <c r="J1876">
        <v>119.7</v>
      </c>
      <c r="K1876">
        <v>149</v>
      </c>
      <c r="L1876">
        <v>10.17</v>
      </c>
      <c r="M1876">
        <v>173.9</v>
      </c>
      <c r="N1876">
        <v>126</v>
      </c>
      <c r="O1876">
        <v>7.83</v>
      </c>
      <c r="P1876">
        <v>6.8</v>
      </c>
      <c r="Q1876">
        <v>3</v>
      </c>
      <c r="R1876">
        <v>1.84</v>
      </c>
      <c r="S1876">
        <v>2</v>
      </c>
      <c r="T1876" t="s">
        <v>22</v>
      </c>
    </row>
    <row r="1877" spans="1:20" x14ac:dyDescent="0.2">
      <c r="A1877" t="s">
        <v>32</v>
      </c>
      <c r="B1877">
        <v>110</v>
      </c>
      <c r="C1877" t="s">
        <v>21</v>
      </c>
      <c r="D1877" t="s">
        <v>22</v>
      </c>
      <c r="E1877" t="s">
        <v>22</v>
      </c>
      <c r="F1877">
        <v>0</v>
      </c>
      <c r="G1877">
        <v>151.80000000000001</v>
      </c>
      <c r="H1877">
        <v>106</v>
      </c>
      <c r="I1877">
        <v>25.81</v>
      </c>
      <c r="J1877">
        <v>138</v>
      </c>
      <c r="K1877">
        <v>126</v>
      </c>
      <c r="L1877">
        <v>11.73</v>
      </c>
      <c r="M1877">
        <v>233.5</v>
      </c>
      <c r="N1877">
        <v>112</v>
      </c>
      <c r="O1877">
        <v>10.51</v>
      </c>
      <c r="P1877">
        <v>11.2</v>
      </c>
      <c r="Q1877">
        <v>8</v>
      </c>
      <c r="R1877">
        <v>3.02</v>
      </c>
      <c r="S1877">
        <v>3</v>
      </c>
      <c r="T1877" t="s">
        <v>22</v>
      </c>
    </row>
    <row r="1878" spans="1:20" x14ac:dyDescent="0.2">
      <c r="A1878" t="s">
        <v>38</v>
      </c>
      <c r="B1878">
        <v>67</v>
      </c>
      <c r="C1878" t="s">
        <v>25</v>
      </c>
      <c r="D1878" t="s">
        <v>22</v>
      </c>
      <c r="E1878" t="s">
        <v>22</v>
      </c>
      <c r="F1878">
        <v>0</v>
      </c>
      <c r="G1878">
        <v>176.2</v>
      </c>
      <c r="H1878">
        <v>120</v>
      </c>
      <c r="I1878">
        <v>29.95</v>
      </c>
      <c r="J1878">
        <v>236</v>
      </c>
      <c r="K1878">
        <v>138</v>
      </c>
      <c r="L1878">
        <v>20.059999999999999</v>
      </c>
      <c r="M1878">
        <v>152.5</v>
      </c>
      <c r="N1878">
        <v>104</v>
      </c>
      <c r="O1878">
        <v>6.86</v>
      </c>
      <c r="P1878">
        <v>10.6</v>
      </c>
      <c r="Q1878">
        <v>4</v>
      </c>
      <c r="R1878">
        <v>2.86</v>
      </c>
      <c r="S1878">
        <v>1</v>
      </c>
      <c r="T1878" t="s">
        <v>22</v>
      </c>
    </row>
    <row r="1879" spans="1:20" x14ac:dyDescent="0.2">
      <c r="A1879" t="s">
        <v>60</v>
      </c>
      <c r="B1879">
        <v>166</v>
      </c>
      <c r="C1879" t="s">
        <v>25</v>
      </c>
      <c r="D1879" t="s">
        <v>22</v>
      </c>
      <c r="E1879" t="s">
        <v>22</v>
      </c>
      <c r="F1879">
        <v>0</v>
      </c>
      <c r="G1879">
        <v>152.1</v>
      </c>
      <c r="H1879">
        <v>95</v>
      </c>
      <c r="I1879">
        <v>25.86</v>
      </c>
      <c r="J1879">
        <v>121</v>
      </c>
      <c r="K1879">
        <v>105</v>
      </c>
      <c r="L1879">
        <v>10.29</v>
      </c>
      <c r="M1879">
        <v>198</v>
      </c>
      <c r="N1879">
        <v>126</v>
      </c>
      <c r="O1879">
        <v>8.91</v>
      </c>
      <c r="P1879">
        <v>9.8000000000000007</v>
      </c>
      <c r="Q1879">
        <v>5</v>
      </c>
      <c r="R1879">
        <v>2.65</v>
      </c>
      <c r="S1879">
        <v>0</v>
      </c>
      <c r="T1879" t="s">
        <v>22</v>
      </c>
    </row>
    <row r="1880" spans="1:20" x14ac:dyDescent="0.2">
      <c r="A1880" t="s">
        <v>54</v>
      </c>
      <c r="B1880">
        <v>129</v>
      </c>
      <c r="C1880" t="s">
        <v>25</v>
      </c>
      <c r="D1880" t="s">
        <v>22</v>
      </c>
      <c r="E1880" t="s">
        <v>22</v>
      </c>
      <c r="F1880">
        <v>0</v>
      </c>
      <c r="G1880">
        <v>161.30000000000001</v>
      </c>
      <c r="H1880">
        <v>122</v>
      </c>
      <c r="I1880">
        <v>27.42</v>
      </c>
      <c r="J1880">
        <v>220.6</v>
      </c>
      <c r="K1880">
        <v>95</v>
      </c>
      <c r="L1880">
        <v>18.75</v>
      </c>
      <c r="M1880">
        <v>224.7</v>
      </c>
      <c r="N1880">
        <v>104</v>
      </c>
      <c r="O1880">
        <v>10.11</v>
      </c>
      <c r="P1880">
        <v>9.6</v>
      </c>
      <c r="Q1880">
        <v>3</v>
      </c>
      <c r="R1880">
        <v>2.59</v>
      </c>
      <c r="S1880">
        <v>1</v>
      </c>
      <c r="T1880" t="s">
        <v>22</v>
      </c>
    </row>
    <row r="1881" spans="1:20" x14ac:dyDescent="0.2">
      <c r="A1881" t="s">
        <v>52</v>
      </c>
      <c r="B1881">
        <v>103</v>
      </c>
      <c r="C1881" t="s">
        <v>28</v>
      </c>
      <c r="D1881" t="s">
        <v>23</v>
      </c>
      <c r="E1881" t="s">
        <v>22</v>
      </c>
      <c r="F1881">
        <v>0</v>
      </c>
      <c r="G1881">
        <v>171.7</v>
      </c>
      <c r="H1881">
        <v>78</v>
      </c>
      <c r="I1881">
        <v>29.19</v>
      </c>
      <c r="J1881">
        <v>144.5</v>
      </c>
      <c r="K1881">
        <v>86</v>
      </c>
      <c r="L1881">
        <v>12.28</v>
      </c>
      <c r="M1881">
        <v>157.9</v>
      </c>
      <c r="N1881">
        <v>106</v>
      </c>
      <c r="O1881">
        <v>7.11</v>
      </c>
      <c r="P1881">
        <v>6.8</v>
      </c>
      <c r="Q1881">
        <v>3</v>
      </c>
      <c r="R1881">
        <v>1.84</v>
      </c>
      <c r="S1881">
        <v>3</v>
      </c>
      <c r="T1881" t="s">
        <v>22</v>
      </c>
    </row>
    <row r="1882" spans="1:20" x14ac:dyDescent="0.2">
      <c r="A1882" t="s">
        <v>55</v>
      </c>
      <c r="B1882">
        <v>71</v>
      </c>
      <c r="C1882" t="s">
        <v>21</v>
      </c>
      <c r="D1882" t="s">
        <v>22</v>
      </c>
      <c r="E1882" t="s">
        <v>22</v>
      </c>
      <c r="F1882">
        <v>0</v>
      </c>
      <c r="G1882">
        <v>278.89999999999998</v>
      </c>
      <c r="H1882">
        <v>110</v>
      </c>
      <c r="I1882">
        <v>47.41</v>
      </c>
      <c r="J1882">
        <v>190.2</v>
      </c>
      <c r="K1882">
        <v>67</v>
      </c>
      <c r="L1882">
        <v>16.170000000000002</v>
      </c>
      <c r="M1882">
        <v>255.2</v>
      </c>
      <c r="N1882">
        <v>84</v>
      </c>
      <c r="O1882">
        <v>11.48</v>
      </c>
      <c r="P1882">
        <v>11.7</v>
      </c>
      <c r="Q1882">
        <v>7</v>
      </c>
      <c r="R1882">
        <v>3.16</v>
      </c>
      <c r="S1882">
        <v>0</v>
      </c>
      <c r="T1882" t="s">
        <v>23</v>
      </c>
    </row>
    <row r="1883" spans="1:20" x14ac:dyDescent="0.2">
      <c r="A1883" t="s">
        <v>74</v>
      </c>
      <c r="B1883">
        <v>112</v>
      </c>
      <c r="C1883" t="s">
        <v>21</v>
      </c>
      <c r="D1883" t="s">
        <v>22</v>
      </c>
      <c r="E1883" t="s">
        <v>23</v>
      </c>
      <c r="F1883">
        <v>27</v>
      </c>
      <c r="G1883">
        <v>213</v>
      </c>
      <c r="H1883">
        <v>121</v>
      </c>
      <c r="I1883">
        <v>36.21</v>
      </c>
      <c r="J1883">
        <v>226.2</v>
      </c>
      <c r="K1883">
        <v>101</v>
      </c>
      <c r="L1883">
        <v>19.23</v>
      </c>
      <c r="M1883">
        <v>189.8</v>
      </c>
      <c r="N1883">
        <v>99</v>
      </c>
      <c r="O1883">
        <v>8.5399999999999991</v>
      </c>
      <c r="P1883">
        <v>11.1</v>
      </c>
      <c r="Q1883">
        <v>3</v>
      </c>
      <c r="R1883">
        <v>3</v>
      </c>
      <c r="S1883">
        <v>4</v>
      </c>
      <c r="T1883" t="s">
        <v>22</v>
      </c>
    </row>
    <row r="1884" spans="1:20" x14ac:dyDescent="0.2">
      <c r="A1884" t="s">
        <v>39</v>
      </c>
      <c r="B1884">
        <v>98</v>
      </c>
      <c r="C1884" t="s">
        <v>21</v>
      </c>
      <c r="D1884" t="s">
        <v>22</v>
      </c>
      <c r="E1884" t="s">
        <v>22</v>
      </c>
      <c r="F1884">
        <v>0</v>
      </c>
      <c r="G1884">
        <v>217.2</v>
      </c>
      <c r="H1884">
        <v>121</v>
      </c>
      <c r="I1884">
        <v>36.92</v>
      </c>
      <c r="J1884">
        <v>303.39999999999998</v>
      </c>
      <c r="K1884">
        <v>73</v>
      </c>
      <c r="L1884">
        <v>25.79</v>
      </c>
      <c r="M1884">
        <v>197.1</v>
      </c>
      <c r="N1884">
        <v>71</v>
      </c>
      <c r="O1884">
        <v>8.8699999999999992</v>
      </c>
      <c r="P1884">
        <v>12.4</v>
      </c>
      <c r="Q1884">
        <v>2</v>
      </c>
      <c r="R1884">
        <v>3.35</v>
      </c>
      <c r="S1884">
        <v>0</v>
      </c>
      <c r="T1884" t="s">
        <v>23</v>
      </c>
    </row>
    <row r="1885" spans="1:20" x14ac:dyDescent="0.2">
      <c r="A1885" t="s">
        <v>74</v>
      </c>
      <c r="B1885">
        <v>90</v>
      </c>
      <c r="C1885" t="s">
        <v>21</v>
      </c>
      <c r="D1885" t="s">
        <v>22</v>
      </c>
      <c r="E1885" t="s">
        <v>22</v>
      </c>
      <c r="F1885">
        <v>0</v>
      </c>
      <c r="G1885">
        <v>175.9</v>
      </c>
      <c r="H1885">
        <v>111</v>
      </c>
      <c r="I1885">
        <v>29.9</v>
      </c>
      <c r="J1885">
        <v>285.2</v>
      </c>
      <c r="K1885">
        <v>115</v>
      </c>
      <c r="L1885">
        <v>24.24</v>
      </c>
      <c r="M1885">
        <v>150.80000000000001</v>
      </c>
      <c r="N1885">
        <v>122</v>
      </c>
      <c r="O1885">
        <v>6.79</v>
      </c>
      <c r="P1885">
        <v>13</v>
      </c>
      <c r="Q1885">
        <v>7</v>
      </c>
      <c r="R1885">
        <v>3.51</v>
      </c>
      <c r="S1885">
        <v>1</v>
      </c>
      <c r="T1885" t="s">
        <v>22</v>
      </c>
    </row>
    <row r="1886" spans="1:20" x14ac:dyDescent="0.2">
      <c r="A1886" t="s">
        <v>50</v>
      </c>
      <c r="B1886">
        <v>58</v>
      </c>
      <c r="C1886" t="s">
        <v>21</v>
      </c>
      <c r="D1886" t="s">
        <v>22</v>
      </c>
      <c r="E1886" t="s">
        <v>22</v>
      </c>
      <c r="F1886">
        <v>0</v>
      </c>
      <c r="G1886">
        <v>238.9</v>
      </c>
      <c r="H1886">
        <v>107</v>
      </c>
      <c r="I1886">
        <v>40.61</v>
      </c>
      <c r="J1886">
        <v>187.2</v>
      </c>
      <c r="K1886">
        <v>88</v>
      </c>
      <c r="L1886">
        <v>15.91</v>
      </c>
      <c r="M1886">
        <v>181.1</v>
      </c>
      <c r="N1886">
        <v>84</v>
      </c>
      <c r="O1886">
        <v>8.15</v>
      </c>
      <c r="P1886">
        <v>11.8</v>
      </c>
      <c r="Q1886">
        <v>3</v>
      </c>
      <c r="R1886">
        <v>3.19</v>
      </c>
      <c r="S1886">
        <v>2</v>
      </c>
      <c r="T1886" t="s">
        <v>22</v>
      </c>
    </row>
    <row r="1887" spans="1:20" x14ac:dyDescent="0.2">
      <c r="A1887" t="s">
        <v>53</v>
      </c>
      <c r="B1887">
        <v>116</v>
      </c>
      <c r="C1887" t="s">
        <v>25</v>
      </c>
      <c r="D1887" t="s">
        <v>22</v>
      </c>
      <c r="E1887" t="s">
        <v>22</v>
      </c>
      <c r="F1887">
        <v>0</v>
      </c>
      <c r="G1887">
        <v>133.30000000000001</v>
      </c>
      <c r="H1887">
        <v>94</v>
      </c>
      <c r="I1887">
        <v>22.66</v>
      </c>
      <c r="J1887">
        <v>247.8</v>
      </c>
      <c r="K1887">
        <v>126</v>
      </c>
      <c r="L1887">
        <v>21.06</v>
      </c>
      <c r="M1887">
        <v>219</v>
      </c>
      <c r="N1887">
        <v>78</v>
      </c>
      <c r="O1887">
        <v>9.86</v>
      </c>
      <c r="P1887">
        <v>11.3</v>
      </c>
      <c r="Q1887">
        <v>5</v>
      </c>
      <c r="R1887">
        <v>3.05</v>
      </c>
      <c r="S1887">
        <v>5</v>
      </c>
      <c r="T1887" t="s">
        <v>23</v>
      </c>
    </row>
    <row r="1888" spans="1:20" x14ac:dyDescent="0.2">
      <c r="A1888" t="s">
        <v>54</v>
      </c>
      <c r="B1888">
        <v>87</v>
      </c>
      <c r="C1888" t="s">
        <v>21</v>
      </c>
      <c r="D1888" t="s">
        <v>22</v>
      </c>
      <c r="E1888" t="s">
        <v>22</v>
      </c>
      <c r="F1888">
        <v>0</v>
      </c>
      <c r="G1888">
        <v>177.2</v>
      </c>
      <c r="H1888">
        <v>72</v>
      </c>
      <c r="I1888">
        <v>30.12</v>
      </c>
      <c r="J1888">
        <v>248.9</v>
      </c>
      <c r="K1888">
        <v>105</v>
      </c>
      <c r="L1888">
        <v>21.16</v>
      </c>
      <c r="M1888">
        <v>200.8</v>
      </c>
      <c r="N1888">
        <v>87</v>
      </c>
      <c r="O1888">
        <v>9.0399999999999991</v>
      </c>
      <c r="P1888">
        <v>8.6</v>
      </c>
      <c r="Q1888">
        <v>7</v>
      </c>
      <c r="R1888">
        <v>2.3199999999999998</v>
      </c>
      <c r="S1888">
        <v>3</v>
      </c>
      <c r="T1888" t="s">
        <v>22</v>
      </c>
    </row>
    <row r="1889" spans="1:20" x14ac:dyDescent="0.2">
      <c r="A1889" t="s">
        <v>40</v>
      </c>
      <c r="B1889">
        <v>120</v>
      </c>
      <c r="C1889" t="s">
        <v>21</v>
      </c>
      <c r="D1889" t="s">
        <v>22</v>
      </c>
      <c r="E1889" t="s">
        <v>22</v>
      </c>
      <c r="F1889">
        <v>0</v>
      </c>
      <c r="G1889">
        <v>184.5</v>
      </c>
      <c r="H1889">
        <v>103</v>
      </c>
      <c r="I1889">
        <v>31.37</v>
      </c>
      <c r="J1889">
        <v>209</v>
      </c>
      <c r="K1889">
        <v>86</v>
      </c>
      <c r="L1889">
        <v>17.77</v>
      </c>
      <c r="M1889">
        <v>169.7</v>
      </c>
      <c r="N1889">
        <v>70</v>
      </c>
      <c r="O1889">
        <v>7.64</v>
      </c>
      <c r="P1889">
        <v>10.199999999999999</v>
      </c>
      <c r="Q1889">
        <v>6</v>
      </c>
      <c r="R1889">
        <v>2.75</v>
      </c>
      <c r="S1889">
        <v>2</v>
      </c>
      <c r="T1889" t="s">
        <v>22</v>
      </c>
    </row>
    <row r="1890" spans="1:20" x14ac:dyDescent="0.2">
      <c r="A1890" t="s">
        <v>47</v>
      </c>
      <c r="B1890">
        <v>97</v>
      </c>
      <c r="C1890" t="s">
        <v>21</v>
      </c>
      <c r="D1890" t="s">
        <v>22</v>
      </c>
      <c r="E1890" t="s">
        <v>23</v>
      </c>
      <c r="F1890">
        <v>24</v>
      </c>
      <c r="G1890">
        <v>176.1</v>
      </c>
      <c r="H1890">
        <v>109</v>
      </c>
      <c r="I1890">
        <v>29.94</v>
      </c>
      <c r="J1890">
        <v>159.4</v>
      </c>
      <c r="K1890">
        <v>81</v>
      </c>
      <c r="L1890">
        <v>13.55</v>
      </c>
      <c r="M1890">
        <v>269.10000000000002</v>
      </c>
      <c r="N1890">
        <v>94</v>
      </c>
      <c r="O1890">
        <v>12.11</v>
      </c>
      <c r="P1890">
        <v>12.1</v>
      </c>
      <c r="Q1890">
        <v>9</v>
      </c>
      <c r="R1890">
        <v>3.27</v>
      </c>
      <c r="S1890">
        <v>0</v>
      </c>
      <c r="T1890" t="s">
        <v>22</v>
      </c>
    </row>
    <row r="1891" spans="1:20" x14ac:dyDescent="0.2">
      <c r="A1891" t="s">
        <v>37</v>
      </c>
      <c r="B1891">
        <v>134</v>
      </c>
      <c r="C1891" t="s">
        <v>21</v>
      </c>
      <c r="D1891" t="s">
        <v>22</v>
      </c>
      <c r="E1891" t="s">
        <v>22</v>
      </c>
      <c r="F1891">
        <v>0</v>
      </c>
      <c r="G1891">
        <v>204.7</v>
      </c>
      <c r="H1891">
        <v>108</v>
      </c>
      <c r="I1891">
        <v>34.799999999999997</v>
      </c>
      <c r="J1891">
        <v>143.1</v>
      </c>
      <c r="K1891">
        <v>105</v>
      </c>
      <c r="L1891">
        <v>12.16</v>
      </c>
      <c r="M1891">
        <v>165.8</v>
      </c>
      <c r="N1891">
        <v>84</v>
      </c>
      <c r="O1891">
        <v>7.46</v>
      </c>
      <c r="P1891">
        <v>11</v>
      </c>
      <c r="Q1891">
        <v>4</v>
      </c>
      <c r="R1891">
        <v>2.97</v>
      </c>
      <c r="S1891">
        <v>6</v>
      </c>
      <c r="T1891" t="s">
        <v>22</v>
      </c>
    </row>
    <row r="1892" spans="1:20" x14ac:dyDescent="0.2">
      <c r="A1892" t="s">
        <v>20</v>
      </c>
      <c r="B1892">
        <v>68</v>
      </c>
      <c r="C1892" t="s">
        <v>28</v>
      </c>
      <c r="D1892" t="s">
        <v>22</v>
      </c>
      <c r="E1892" t="s">
        <v>22</v>
      </c>
      <c r="F1892">
        <v>0</v>
      </c>
      <c r="G1892">
        <v>143.6</v>
      </c>
      <c r="H1892">
        <v>80</v>
      </c>
      <c r="I1892">
        <v>24.41</v>
      </c>
      <c r="J1892">
        <v>134.30000000000001</v>
      </c>
      <c r="K1892">
        <v>65</v>
      </c>
      <c r="L1892">
        <v>11.42</v>
      </c>
      <c r="M1892">
        <v>215.6</v>
      </c>
      <c r="N1892">
        <v>84</v>
      </c>
      <c r="O1892">
        <v>9.6999999999999993</v>
      </c>
      <c r="P1892">
        <v>15.5</v>
      </c>
      <c r="Q1892">
        <v>5</v>
      </c>
      <c r="R1892">
        <v>4.1900000000000004</v>
      </c>
      <c r="S1892">
        <v>2</v>
      </c>
      <c r="T1892" t="s">
        <v>22</v>
      </c>
    </row>
    <row r="1893" spans="1:20" x14ac:dyDescent="0.2">
      <c r="A1893" t="s">
        <v>46</v>
      </c>
      <c r="B1893">
        <v>93</v>
      </c>
      <c r="C1893" t="s">
        <v>25</v>
      </c>
      <c r="D1893" t="s">
        <v>22</v>
      </c>
      <c r="E1893" t="s">
        <v>22</v>
      </c>
      <c r="F1893">
        <v>0</v>
      </c>
      <c r="G1893">
        <v>179.3</v>
      </c>
      <c r="H1893">
        <v>93</v>
      </c>
      <c r="I1893">
        <v>30.48</v>
      </c>
      <c r="J1893">
        <v>188.8</v>
      </c>
      <c r="K1893">
        <v>65</v>
      </c>
      <c r="L1893">
        <v>16.05</v>
      </c>
      <c r="M1893">
        <v>253.2</v>
      </c>
      <c r="N1893">
        <v>88</v>
      </c>
      <c r="O1893">
        <v>11.39</v>
      </c>
      <c r="P1893">
        <v>12.1</v>
      </c>
      <c r="Q1893">
        <v>5</v>
      </c>
      <c r="R1893">
        <v>3.27</v>
      </c>
      <c r="S1893">
        <v>1</v>
      </c>
      <c r="T1893" t="s">
        <v>22</v>
      </c>
    </row>
    <row r="1894" spans="1:20" x14ac:dyDescent="0.2">
      <c r="A1894" t="s">
        <v>27</v>
      </c>
      <c r="B1894">
        <v>120</v>
      </c>
      <c r="C1894" t="s">
        <v>21</v>
      </c>
      <c r="D1894" t="s">
        <v>22</v>
      </c>
      <c r="E1894" t="s">
        <v>22</v>
      </c>
      <c r="F1894">
        <v>0</v>
      </c>
      <c r="G1894">
        <v>137.30000000000001</v>
      </c>
      <c r="H1894">
        <v>100</v>
      </c>
      <c r="I1894">
        <v>23.34</v>
      </c>
      <c r="J1894">
        <v>212.2</v>
      </c>
      <c r="K1894">
        <v>129</v>
      </c>
      <c r="L1894">
        <v>18.04</v>
      </c>
      <c r="M1894">
        <v>152.69999999999999</v>
      </c>
      <c r="N1894">
        <v>92</v>
      </c>
      <c r="O1894">
        <v>6.87</v>
      </c>
      <c r="P1894">
        <v>10.5</v>
      </c>
      <c r="Q1894">
        <v>2</v>
      </c>
      <c r="R1894">
        <v>2.84</v>
      </c>
      <c r="S1894">
        <v>1</v>
      </c>
      <c r="T1894" t="s">
        <v>22</v>
      </c>
    </row>
    <row r="1895" spans="1:20" x14ac:dyDescent="0.2">
      <c r="A1895" t="s">
        <v>43</v>
      </c>
      <c r="B1895">
        <v>41</v>
      </c>
      <c r="C1895" t="s">
        <v>25</v>
      </c>
      <c r="D1895" t="s">
        <v>22</v>
      </c>
      <c r="E1895" t="s">
        <v>22</v>
      </c>
      <c r="F1895">
        <v>0</v>
      </c>
      <c r="G1895">
        <v>237.8</v>
      </c>
      <c r="H1895">
        <v>92</v>
      </c>
      <c r="I1895">
        <v>40.43</v>
      </c>
      <c r="J1895">
        <v>223.5</v>
      </c>
      <c r="K1895">
        <v>155</v>
      </c>
      <c r="L1895">
        <v>19</v>
      </c>
      <c r="M1895">
        <v>217.4</v>
      </c>
      <c r="N1895">
        <v>90</v>
      </c>
      <c r="O1895">
        <v>9.7799999999999994</v>
      </c>
      <c r="P1895">
        <v>10.199999999999999</v>
      </c>
      <c r="Q1895">
        <v>6</v>
      </c>
      <c r="R1895">
        <v>2.75</v>
      </c>
      <c r="S1895">
        <v>2</v>
      </c>
      <c r="T1895" t="s">
        <v>22</v>
      </c>
    </row>
    <row r="1896" spans="1:20" x14ac:dyDescent="0.2">
      <c r="A1896" t="s">
        <v>52</v>
      </c>
      <c r="B1896">
        <v>80</v>
      </c>
      <c r="C1896" t="s">
        <v>28</v>
      </c>
      <c r="D1896" t="s">
        <v>22</v>
      </c>
      <c r="E1896" t="s">
        <v>22</v>
      </c>
      <c r="F1896">
        <v>0</v>
      </c>
      <c r="G1896">
        <v>203.7</v>
      </c>
      <c r="H1896">
        <v>92</v>
      </c>
      <c r="I1896">
        <v>34.630000000000003</v>
      </c>
      <c r="J1896">
        <v>216.4</v>
      </c>
      <c r="K1896">
        <v>97</v>
      </c>
      <c r="L1896">
        <v>18.39</v>
      </c>
      <c r="M1896">
        <v>154.19999999999999</v>
      </c>
      <c r="N1896">
        <v>66</v>
      </c>
      <c r="O1896">
        <v>6.94</v>
      </c>
      <c r="P1896">
        <v>7.6</v>
      </c>
      <c r="Q1896">
        <v>5</v>
      </c>
      <c r="R1896">
        <v>2.0499999999999998</v>
      </c>
      <c r="S1896">
        <v>2</v>
      </c>
      <c r="T1896" t="s">
        <v>22</v>
      </c>
    </row>
    <row r="1897" spans="1:20" x14ac:dyDescent="0.2">
      <c r="A1897" t="s">
        <v>20</v>
      </c>
      <c r="B1897">
        <v>83</v>
      </c>
      <c r="C1897" t="s">
        <v>21</v>
      </c>
      <c r="D1897" t="s">
        <v>22</v>
      </c>
      <c r="E1897" t="s">
        <v>23</v>
      </c>
      <c r="F1897">
        <v>25</v>
      </c>
      <c r="G1897">
        <v>191.3</v>
      </c>
      <c r="H1897">
        <v>95</v>
      </c>
      <c r="I1897">
        <v>32.520000000000003</v>
      </c>
      <c r="J1897">
        <v>250.7</v>
      </c>
      <c r="K1897">
        <v>136</v>
      </c>
      <c r="L1897">
        <v>21.31</v>
      </c>
      <c r="M1897">
        <v>249.4</v>
      </c>
      <c r="N1897">
        <v>86</v>
      </c>
      <c r="O1897">
        <v>11.22</v>
      </c>
      <c r="P1897">
        <v>17.600000000000001</v>
      </c>
      <c r="Q1897">
        <v>5</v>
      </c>
      <c r="R1897">
        <v>4.75</v>
      </c>
      <c r="S1897">
        <v>2</v>
      </c>
      <c r="T1897" t="s">
        <v>22</v>
      </c>
    </row>
    <row r="1898" spans="1:20" x14ac:dyDescent="0.2">
      <c r="A1898" t="s">
        <v>58</v>
      </c>
      <c r="B1898">
        <v>109</v>
      </c>
      <c r="C1898" t="s">
        <v>28</v>
      </c>
      <c r="D1898" t="s">
        <v>23</v>
      </c>
      <c r="E1898" t="s">
        <v>22</v>
      </c>
      <c r="F1898">
        <v>0</v>
      </c>
      <c r="G1898">
        <v>209.1</v>
      </c>
      <c r="H1898">
        <v>141</v>
      </c>
      <c r="I1898">
        <v>35.549999999999997</v>
      </c>
      <c r="J1898">
        <v>205</v>
      </c>
      <c r="K1898">
        <v>93</v>
      </c>
      <c r="L1898">
        <v>17.43</v>
      </c>
      <c r="M1898">
        <v>119.4</v>
      </c>
      <c r="N1898">
        <v>111</v>
      </c>
      <c r="O1898">
        <v>5.37</v>
      </c>
      <c r="P1898">
        <v>7.8</v>
      </c>
      <c r="Q1898">
        <v>3</v>
      </c>
      <c r="R1898">
        <v>2.11</v>
      </c>
      <c r="S1898">
        <v>2</v>
      </c>
      <c r="T1898" t="s">
        <v>22</v>
      </c>
    </row>
    <row r="1899" spans="1:20" x14ac:dyDescent="0.2">
      <c r="A1899" t="s">
        <v>65</v>
      </c>
      <c r="B1899">
        <v>66</v>
      </c>
      <c r="C1899" t="s">
        <v>28</v>
      </c>
      <c r="D1899" t="s">
        <v>22</v>
      </c>
      <c r="E1899" t="s">
        <v>23</v>
      </c>
      <c r="F1899">
        <v>33</v>
      </c>
      <c r="G1899">
        <v>88.8</v>
      </c>
      <c r="H1899">
        <v>104</v>
      </c>
      <c r="I1899">
        <v>15.1</v>
      </c>
      <c r="J1899">
        <v>109.6</v>
      </c>
      <c r="K1899">
        <v>94</v>
      </c>
      <c r="L1899">
        <v>9.32</v>
      </c>
      <c r="M1899">
        <v>172.7</v>
      </c>
      <c r="N1899">
        <v>107</v>
      </c>
      <c r="O1899">
        <v>7.77</v>
      </c>
      <c r="P1899">
        <v>7.1</v>
      </c>
      <c r="Q1899">
        <v>9</v>
      </c>
      <c r="R1899">
        <v>1.92</v>
      </c>
      <c r="S1899">
        <v>3</v>
      </c>
      <c r="T1899" t="s">
        <v>22</v>
      </c>
    </row>
    <row r="1900" spans="1:20" x14ac:dyDescent="0.2">
      <c r="A1900" t="s">
        <v>37</v>
      </c>
      <c r="B1900">
        <v>104</v>
      </c>
      <c r="C1900" t="s">
        <v>28</v>
      </c>
      <c r="D1900" t="s">
        <v>22</v>
      </c>
      <c r="E1900" t="s">
        <v>22</v>
      </c>
      <c r="F1900">
        <v>0</v>
      </c>
      <c r="G1900">
        <v>97.2</v>
      </c>
      <c r="H1900">
        <v>88</v>
      </c>
      <c r="I1900">
        <v>16.52</v>
      </c>
      <c r="J1900">
        <v>155.6</v>
      </c>
      <c r="K1900">
        <v>85</v>
      </c>
      <c r="L1900">
        <v>13.23</v>
      </c>
      <c r="M1900">
        <v>261.60000000000002</v>
      </c>
      <c r="N1900">
        <v>105</v>
      </c>
      <c r="O1900">
        <v>11.77</v>
      </c>
      <c r="P1900">
        <v>12.4</v>
      </c>
      <c r="Q1900">
        <v>5</v>
      </c>
      <c r="R1900">
        <v>3.35</v>
      </c>
      <c r="S1900">
        <v>0</v>
      </c>
      <c r="T1900" t="s">
        <v>22</v>
      </c>
    </row>
    <row r="1901" spans="1:20" x14ac:dyDescent="0.2">
      <c r="A1901" t="s">
        <v>59</v>
      </c>
      <c r="B1901">
        <v>89</v>
      </c>
      <c r="C1901" t="s">
        <v>28</v>
      </c>
      <c r="D1901" t="s">
        <v>22</v>
      </c>
      <c r="E1901" t="s">
        <v>22</v>
      </c>
      <c r="F1901">
        <v>0</v>
      </c>
      <c r="G1901">
        <v>137.9</v>
      </c>
      <c r="H1901">
        <v>96</v>
      </c>
      <c r="I1901">
        <v>23.44</v>
      </c>
      <c r="J1901">
        <v>192.6</v>
      </c>
      <c r="K1901">
        <v>63</v>
      </c>
      <c r="L1901">
        <v>16.37</v>
      </c>
      <c r="M1901">
        <v>255.7</v>
      </c>
      <c r="N1901">
        <v>125</v>
      </c>
      <c r="O1901">
        <v>11.51</v>
      </c>
      <c r="P1901">
        <v>11</v>
      </c>
      <c r="Q1901">
        <v>5</v>
      </c>
      <c r="R1901">
        <v>2.97</v>
      </c>
      <c r="S1901">
        <v>1</v>
      </c>
      <c r="T1901" t="s">
        <v>22</v>
      </c>
    </row>
    <row r="1902" spans="1:20" x14ac:dyDescent="0.2">
      <c r="A1902" t="s">
        <v>31</v>
      </c>
      <c r="B1902">
        <v>127</v>
      </c>
      <c r="C1902" t="s">
        <v>28</v>
      </c>
      <c r="D1902" t="s">
        <v>22</v>
      </c>
      <c r="E1902" t="s">
        <v>22</v>
      </c>
      <c r="F1902">
        <v>0</v>
      </c>
      <c r="G1902">
        <v>224.3</v>
      </c>
      <c r="H1902">
        <v>112</v>
      </c>
      <c r="I1902">
        <v>38.130000000000003</v>
      </c>
      <c r="J1902">
        <v>185.7</v>
      </c>
      <c r="K1902">
        <v>103</v>
      </c>
      <c r="L1902">
        <v>15.78</v>
      </c>
      <c r="M1902">
        <v>159.4</v>
      </c>
      <c r="N1902">
        <v>83</v>
      </c>
      <c r="O1902">
        <v>7.17</v>
      </c>
      <c r="P1902">
        <v>10</v>
      </c>
      <c r="Q1902">
        <v>1</v>
      </c>
      <c r="R1902">
        <v>2.7</v>
      </c>
      <c r="S1902">
        <v>2</v>
      </c>
      <c r="T1902" t="s">
        <v>22</v>
      </c>
    </row>
    <row r="1903" spans="1:20" x14ac:dyDescent="0.2">
      <c r="A1903" t="s">
        <v>33</v>
      </c>
      <c r="B1903">
        <v>117</v>
      </c>
      <c r="C1903" t="s">
        <v>25</v>
      </c>
      <c r="D1903" t="s">
        <v>22</v>
      </c>
      <c r="E1903" t="s">
        <v>23</v>
      </c>
      <c r="F1903">
        <v>13</v>
      </c>
      <c r="G1903">
        <v>207.6</v>
      </c>
      <c r="H1903">
        <v>65</v>
      </c>
      <c r="I1903">
        <v>35.29</v>
      </c>
      <c r="J1903">
        <v>152.69999999999999</v>
      </c>
      <c r="K1903">
        <v>77</v>
      </c>
      <c r="L1903">
        <v>12.98</v>
      </c>
      <c r="M1903">
        <v>232.8</v>
      </c>
      <c r="N1903">
        <v>95</v>
      </c>
      <c r="O1903">
        <v>10.48</v>
      </c>
      <c r="P1903">
        <v>9.6999999999999993</v>
      </c>
      <c r="Q1903">
        <v>3</v>
      </c>
      <c r="R1903">
        <v>2.62</v>
      </c>
      <c r="S1903">
        <v>1</v>
      </c>
      <c r="T1903" t="s">
        <v>22</v>
      </c>
    </row>
    <row r="1904" spans="1:20" x14ac:dyDescent="0.2">
      <c r="A1904" t="s">
        <v>70</v>
      </c>
      <c r="B1904">
        <v>128</v>
      </c>
      <c r="C1904" t="s">
        <v>28</v>
      </c>
      <c r="D1904" t="s">
        <v>22</v>
      </c>
      <c r="E1904" t="s">
        <v>22</v>
      </c>
      <c r="F1904">
        <v>0</v>
      </c>
      <c r="G1904">
        <v>268.10000000000002</v>
      </c>
      <c r="H1904">
        <v>95</v>
      </c>
      <c r="I1904">
        <v>45.58</v>
      </c>
      <c r="J1904">
        <v>120.5</v>
      </c>
      <c r="K1904">
        <v>126</v>
      </c>
      <c r="L1904">
        <v>10.24</v>
      </c>
      <c r="M1904">
        <v>220.8</v>
      </c>
      <c r="N1904">
        <v>121</v>
      </c>
      <c r="O1904">
        <v>9.94</v>
      </c>
      <c r="P1904">
        <v>14.4</v>
      </c>
      <c r="Q1904">
        <v>6</v>
      </c>
      <c r="R1904">
        <v>3.89</v>
      </c>
      <c r="S1904">
        <v>2</v>
      </c>
      <c r="T1904" t="s">
        <v>22</v>
      </c>
    </row>
    <row r="1905" spans="1:20" x14ac:dyDescent="0.2">
      <c r="A1905" t="s">
        <v>62</v>
      </c>
      <c r="B1905">
        <v>88</v>
      </c>
      <c r="C1905" t="s">
        <v>21</v>
      </c>
      <c r="D1905" t="s">
        <v>22</v>
      </c>
      <c r="E1905" t="s">
        <v>22</v>
      </c>
      <c r="F1905">
        <v>0</v>
      </c>
      <c r="G1905">
        <v>166.7</v>
      </c>
      <c r="H1905">
        <v>61</v>
      </c>
      <c r="I1905">
        <v>28.34</v>
      </c>
      <c r="J1905">
        <v>179.3</v>
      </c>
      <c r="K1905">
        <v>88</v>
      </c>
      <c r="L1905">
        <v>15.24</v>
      </c>
      <c r="M1905">
        <v>242.7</v>
      </c>
      <c r="N1905">
        <v>131</v>
      </c>
      <c r="O1905">
        <v>10.92</v>
      </c>
      <c r="P1905">
        <v>6.8</v>
      </c>
      <c r="Q1905">
        <v>7</v>
      </c>
      <c r="R1905">
        <v>1.84</v>
      </c>
      <c r="S1905">
        <v>4</v>
      </c>
      <c r="T1905" t="s">
        <v>23</v>
      </c>
    </row>
    <row r="1906" spans="1:20" x14ac:dyDescent="0.2">
      <c r="A1906" t="s">
        <v>69</v>
      </c>
      <c r="B1906">
        <v>61</v>
      </c>
      <c r="C1906" t="s">
        <v>25</v>
      </c>
      <c r="D1906" t="s">
        <v>22</v>
      </c>
      <c r="E1906" t="s">
        <v>22</v>
      </c>
      <c r="F1906">
        <v>0</v>
      </c>
      <c r="G1906">
        <v>267.10000000000002</v>
      </c>
      <c r="H1906">
        <v>104</v>
      </c>
      <c r="I1906">
        <v>45.41</v>
      </c>
      <c r="J1906">
        <v>180.4</v>
      </c>
      <c r="K1906">
        <v>131</v>
      </c>
      <c r="L1906">
        <v>15.33</v>
      </c>
      <c r="M1906">
        <v>230.6</v>
      </c>
      <c r="N1906">
        <v>106</v>
      </c>
      <c r="O1906">
        <v>10.38</v>
      </c>
      <c r="P1906">
        <v>17.3</v>
      </c>
      <c r="Q1906">
        <v>4</v>
      </c>
      <c r="R1906">
        <v>4.67</v>
      </c>
      <c r="S1906">
        <v>1</v>
      </c>
      <c r="T1906" t="s">
        <v>23</v>
      </c>
    </row>
    <row r="1907" spans="1:20" x14ac:dyDescent="0.2">
      <c r="A1907" t="s">
        <v>40</v>
      </c>
      <c r="B1907">
        <v>22</v>
      </c>
      <c r="C1907" t="s">
        <v>21</v>
      </c>
      <c r="D1907" t="s">
        <v>22</v>
      </c>
      <c r="E1907" t="s">
        <v>22</v>
      </c>
      <c r="F1907">
        <v>0</v>
      </c>
      <c r="G1907">
        <v>181.8</v>
      </c>
      <c r="H1907">
        <v>108</v>
      </c>
      <c r="I1907">
        <v>30.91</v>
      </c>
      <c r="J1907">
        <v>198.6</v>
      </c>
      <c r="K1907">
        <v>148</v>
      </c>
      <c r="L1907">
        <v>16.88</v>
      </c>
      <c r="M1907">
        <v>206.6</v>
      </c>
      <c r="N1907">
        <v>96</v>
      </c>
      <c r="O1907">
        <v>9.3000000000000007</v>
      </c>
      <c r="P1907">
        <v>9.3000000000000007</v>
      </c>
      <c r="Q1907">
        <v>3</v>
      </c>
      <c r="R1907">
        <v>2.5099999999999998</v>
      </c>
      <c r="S1907">
        <v>2</v>
      </c>
      <c r="T1907" t="s">
        <v>22</v>
      </c>
    </row>
    <row r="1908" spans="1:20" x14ac:dyDescent="0.2">
      <c r="A1908" t="s">
        <v>44</v>
      </c>
      <c r="B1908">
        <v>78</v>
      </c>
      <c r="C1908" t="s">
        <v>21</v>
      </c>
      <c r="D1908" t="s">
        <v>22</v>
      </c>
      <c r="E1908" t="s">
        <v>22</v>
      </c>
      <c r="F1908">
        <v>0</v>
      </c>
      <c r="G1908">
        <v>147.1</v>
      </c>
      <c r="H1908">
        <v>80</v>
      </c>
      <c r="I1908">
        <v>25.01</v>
      </c>
      <c r="J1908">
        <v>199.7</v>
      </c>
      <c r="K1908">
        <v>100</v>
      </c>
      <c r="L1908">
        <v>16.97</v>
      </c>
      <c r="M1908">
        <v>160.69999999999999</v>
      </c>
      <c r="N1908">
        <v>106</v>
      </c>
      <c r="O1908">
        <v>7.23</v>
      </c>
      <c r="P1908">
        <v>13.7</v>
      </c>
      <c r="Q1908">
        <v>7</v>
      </c>
      <c r="R1908">
        <v>3.7</v>
      </c>
      <c r="S1908">
        <v>0</v>
      </c>
      <c r="T1908" t="s">
        <v>22</v>
      </c>
    </row>
    <row r="1909" spans="1:20" x14ac:dyDescent="0.2">
      <c r="A1909" t="s">
        <v>59</v>
      </c>
      <c r="B1909">
        <v>56</v>
      </c>
      <c r="C1909" t="s">
        <v>21</v>
      </c>
      <c r="D1909" t="s">
        <v>22</v>
      </c>
      <c r="E1909" t="s">
        <v>23</v>
      </c>
      <c r="F1909">
        <v>29</v>
      </c>
      <c r="G1909">
        <v>37.700000000000003</v>
      </c>
      <c r="H1909">
        <v>115</v>
      </c>
      <c r="I1909">
        <v>6.41</v>
      </c>
      <c r="J1909">
        <v>144.1</v>
      </c>
      <c r="K1909">
        <v>111</v>
      </c>
      <c r="L1909">
        <v>12.25</v>
      </c>
      <c r="M1909">
        <v>226.6</v>
      </c>
      <c r="N1909">
        <v>101</v>
      </c>
      <c r="O1909">
        <v>10.199999999999999</v>
      </c>
      <c r="P1909">
        <v>4.9000000000000004</v>
      </c>
      <c r="Q1909">
        <v>3</v>
      </c>
      <c r="R1909">
        <v>1.32</v>
      </c>
      <c r="S1909">
        <v>1</v>
      </c>
      <c r="T1909" t="s">
        <v>22</v>
      </c>
    </row>
    <row r="1910" spans="1:20" x14ac:dyDescent="0.2">
      <c r="A1910" t="s">
        <v>41</v>
      </c>
      <c r="B1910">
        <v>192</v>
      </c>
      <c r="C1910" t="s">
        <v>21</v>
      </c>
      <c r="D1910" t="s">
        <v>22</v>
      </c>
      <c r="E1910" t="s">
        <v>22</v>
      </c>
      <c r="F1910">
        <v>0</v>
      </c>
      <c r="G1910">
        <v>185</v>
      </c>
      <c r="H1910">
        <v>88</v>
      </c>
      <c r="I1910">
        <v>31.45</v>
      </c>
      <c r="J1910">
        <v>224.9</v>
      </c>
      <c r="K1910">
        <v>98</v>
      </c>
      <c r="L1910">
        <v>19.12</v>
      </c>
      <c r="M1910">
        <v>212.4</v>
      </c>
      <c r="N1910">
        <v>105</v>
      </c>
      <c r="O1910">
        <v>9.56</v>
      </c>
      <c r="P1910">
        <v>11.4</v>
      </c>
      <c r="Q1910">
        <v>3</v>
      </c>
      <c r="R1910">
        <v>3.08</v>
      </c>
      <c r="S1910">
        <v>2</v>
      </c>
      <c r="T1910" t="s">
        <v>22</v>
      </c>
    </row>
    <row r="1911" spans="1:20" x14ac:dyDescent="0.2">
      <c r="A1911" t="s">
        <v>51</v>
      </c>
      <c r="B1911">
        <v>70</v>
      </c>
      <c r="C1911" t="s">
        <v>21</v>
      </c>
      <c r="D1911" t="s">
        <v>22</v>
      </c>
      <c r="E1911" t="s">
        <v>22</v>
      </c>
      <c r="F1911">
        <v>0</v>
      </c>
      <c r="G1911">
        <v>156.4</v>
      </c>
      <c r="H1911">
        <v>108</v>
      </c>
      <c r="I1911">
        <v>26.59</v>
      </c>
      <c r="J1911">
        <v>171</v>
      </c>
      <c r="K1911">
        <v>116</v>
      </c>
      <c r="L1911">
        <v>14.54</v>
      </c>
      <c r="M1911">
        <v>196.1</v>
      </c>
      <c r="N1911">
        <v>96</v>
      </c>
      <c r="O1911">
        <v>8.82</v>
      </c>
      <c r="P1911">
        <v>8.6</v>
      </c>
      <c r="Q1911">
        <v>4</v>
      </c>
      <c r="R1911">
        <v>2.3199999999999998</v>
      </c>
      <c r="S1911">
        <v>2</v>
      </c>
      <c r="T1911" t="s">
        <v>22</v>
      </c>
    </row>
    <row r="1912" spans="1:20" x14ac:dyDescent="0.2">
      <c r="A1912" t="s">
        <v>33</v>
      </c>
      <c r="B1912">
        <v>65</v>
      </c>
      <c r="C1912" t="s">
        <v>21</v>
      </c>
      <c r="D1912" t="s">
        <v>22</v>
      </c>
      <c r="E1912" t="s">
        <v>23</v>
      </c>
      <c r="F1912">
        <v>29</v>
      </c>
      <c r="G1912">
        <v>215.5</v>
      </c>
      <c r="H1912">
        <v>129</v>
      </c>
      <c r="I1912">
        <v>36.64</v>
      </c>
      <c r="J1912">
        <v>161.9</v>
      </c>
      <c r="K1912">
        <v>77</v>
      </c>
      <c r="L1912">
        <v>13.76</v>
      </c>
      <c r="M1912">
        <v>128.30000000000001</v>
      </c>
      <c r="N1912">
        <v>91</v>
      </c>
      <c r="O1912">
        <v>5.77</v>
      </c>
      <c r="P1912">
        <v>8.8000000000000007</v>
      </c>
      <c r="Q1912">
        <v>5</v>
      </c>
      <c r="R1912">
        <v>2.38</v>
      </c>
      <c r="S1912">
        <v>2</v>
      </c>
      <c r="T1912" t="s">
        <v>22</v>
      </c>
    </row>
    <row r="1913" spans="1:20" x14ac:dyDescent="0.2">
      <c r="A1913" t="s">
        <v>35</v>
      </c>
      <c r="B1913">
        <v>119</v>
      </c>
      <c r="C1913" t="s">
        <v>28</v>
      </c>
      <c r="D1913" t="s">
        <v>22</v>
      </c>
      <c r="E1913" t="s">
        <v>22</v>
      </c>
      <c r="F1913">
        <v>0</v>
      </c>
      <c r="G1913">
        <v>134.9</v>
      </c>
      <c r="H1913">
        <v>70</v>
      </c>
      <c r="I1913">
        <v>22.93</v>
      </c>
      <c r="J1913">
        <v>211.5</v>
      </c>
      <c r="K1913">
        <v>74</v>
      </c>
      <c r="L1913">
        <v>17.98</v>
      </c>
      <c r="M1913">
        <v>188.5</v>
      </c>
      <c r="N1913">
        <v>105</v>
      </c>
      <c r="O1913">
        <v>8.48</v>
      </c>
      <c r="P1913">
        <v>11.3</v>
      </c>
      <c r="Q1913">
        <v>6</v>
      </c>
      <c r="R1913">
        <v>3.05</v>
      </c>
      <c r="S1913">
        <v>1</v>
      </c>
      <c r="T1913" t="s">
        <v>22</v>
      </c>
    </row>
    <row r="1914" spans="1:20" x14ac:dyDescent="0.2">
      <c r="A1914" t="s">
        <v>41</v>
      </c>
      <c r="B1914">
        <v>80</v>
      </c>
      <c r="C1914" t="s">
        <v>21</v>
      </c>
      <c r="D1914" t="s">
        <v>22</v>
      </c>
      <c r="E1914" t="s">
        <v>22</v>
      </c>
      <c r="F1914">
        <v>0</v>
      </c>
      <c r="G1914">
        <v>194.8</v>
      </c>
      <c r="H1914">
        <v>116</v>
      </c>
      <c r="I1914">
        <v>33.119999999999997</v>
      </c>
      <c r="J1914">
        <v>209.9</v>
      </c>
      <c r="K1914">
        <v>93</v>
      </c>
      <c r="L1914">
        <v>17.84</v>
      </c>
      <c r="M1914">
        <v>194.1</v>
      </c>
      <c r="N1914">
        <v>100</v>
      </c>
      <c r="O1914">
        <v>8.73</v>
      </c>
      <c r="P1914">
        <v>12.8</v>
      </c>
      <c r="Q1914">
        <v>3</v>
      </c>
      <c r="R1914">
        <v>3.46</v>
      </c>
      <c r="S1914">
        <v>0</v>
      </c>
      <c r="T1914" t="s">
        <v>22</v>
      </c>
    </row>
    <row r="1915" spans="1:20" x14ac:dyDescent="0.2">
      <c r="A1915" t="s">
        <v>74</v>
      </c>
      <c r="B1915">
        <v>152</v>
      </c>
      <c r="C1915" t="s">
        <v>25</v>
      </c>
      <c r="D1915" t="s">
        <v>22</v>
      </c>
      <c r="E1915" t="s">
        <v>23</v>
      </c>
      <c r="F1915">
        <v>20</v>
      </c>
      <c r="G1915">
        <v>239.1</v>
      </c>
      <c r="H1915">
        <v>105</v>
      </c>
      <c r="I1915">
        <v>40.65</v>
      </c>
      <c r="J1915">
        <v>209.1</v>
      </c>
      <c r="K1915">
        <v>111</v>
      </c>
      <c r="L1915">
        <v>17.77</v>
      </c>
      <c r="M1915">
        <v>268.2</v>
      </c>
      <c r="N1915">
        <v>130</v>
      </c>
      <c r="O1915">
        <v>12.07</v>
      </c>
      <c r="P1915">
        <v>13.3</v>
      </c>
      <c r="Q1915">
        <v>3</v>
      </c>
      <c r="R1915">
        <v>3.59</v>
      </c>
      <c r="S1915">
        <v>5</v>
      </c>
      <c r="T1915" t="s">
        <v>22</v>
      </c>
    </row>
    <row r="1916" spans="1:20" x14ac:dyDescent="0.2">
      <c r="A1916" t="s">
        <v>40</v>
      </c>
      <c r="B1916">
        <v>113</v>
      </c>
      <c r="C1916" t="s">
        <v>28</v>
      </c>
      <c r="D1916" t="s">
        <v>22</v>
      </c>
      <c r="E1916" t="s">
        <v>22</v>
      </c>
      <c r="F1916">
        <v>0</v>
      </c>
      <c r="G1916">
        <v>92.6</v>
      </c>
      <c r="H1916">
        <v>85</v>
      </c>
      <c r="I1916">
        <v>15.74</v>
      </c>
      <c r="J1916">
        <v>177.6</v>
      </c>
      <c r="K1916">
        <v>92</v>
      </c>
      <c r="L1916">
        <v>15.1</v>
      </c>
      <c r="M1916">
        <v>159.80000000000001</v>
      </c>
      <c r="N1916">
        <v>72</v>
      </c>
      <c r="O1916">
        <v>7.19</v>
      </c>
      <c r="P1916">
        <v>14.4</v>
      </c>
      <c r="Q1916">
        <v>4</v>
      </c>
      <c r="R1916">
        <v>3.89</v>
      </c>
      <c r="S1916">
        <v>3</v>
      </c>
      <c r="T1916" t="s">
        <v>22</v>
      </c>
    </row>
    <row r="1917" spans="1:20" x14ac:dyDescent="0.2">
      <c r="A1917" t="s">
        <v>64</v>
      </c>
      <c r="B1917">
        <v>75</v>
      </c>
      <c r="C1917" t="s">
        <v>28</v>
      </c>
      <c r="D1917" t="s">
        <v>22</v>
      </c>
      <c r="E1917" t="s">
        <v>22</v>
      </c>
      <c r="F1917">
        <v>0</v>
      </c>
      <c r="G1917">
        <v>209.4</v>
      </c>
      <c r="H1917">
        <v>133</v>
      </c>
      <c r="I1917">
        <v>35.6</v>
      </c>
      <c r="J1917">
        <v>211.5</v>
      </c>
      <c r="K1917">
        <v>121</v>
      </c>
      <c r="L1917">
        <v>17.98</v>
      </c>
      <c r="M1917">
        <v>291.2</v>
      </c>
      <c r="N1917">
        <v>123</v>
      </c>
      <c r="O1917">
        <v>13.1</v>
      </c>
      <c r="P1917">
        <v>7.2</v>
      </c>
      <c r="Q1917">
        <v>4</v>
      </c>
      <c r="R1917">
        <v>1.94</v>
      </c>
      <c r="S1917">
        <v>1</v>
      </c>
      <c r="T1917" t="s">
        <v>22</v>
      </c>
    </row>
    <row r="1918" spans="1:20" x14ac:dyDescent="0.2">
      <c r="A1918" t="s">
        <v>20</v>
      </c>
      <c r="B1918">
        <v>80</v>
      </c>
      <c r="C1918" t="s">
        <v>21</v>
      </c>
      <c r="D1918" t="s">
        <v>22</v>
      </c>
      <c r="E1918" t="s">
        <v>22</v>
      </c>
      <c r="F1918">
        <v>0</v>
      </c>
      <c r="G1918">
        <v>197.6</v>
      </c>
      <c r="H1918">
        <v>83</v>
      </c>
      <c r="I1918">
        <v>33.590000000000003</v>
      </c>
      <c r="J1918">
        <v>164.5</v>
      </c>
      <c r="K1918">
        <v>86</v>
      </c>
      <c r="L1918">
        <v>13.98</v>
      </c>
      <c r="M1918">
        <v>94</v>
      </c>
      <c r="N1918">
        <v>98</v>
      </c>
      <c r="O1918">
        <v>4.2300000000000004</v>
      </c>
      <c r="P1918">
        <v>6.4</v>
      </c>
      <c r="Q1918">
        <v>6</v>
      </c>
      <c r="R1918">
        <v>1.73</v>
      </c>
      <c r="S1918">
        <v>1</v>
      </c>
      <c r="T1918" t="s">
        <v>22</v>
      </c>
    </row>
    <row r="1919" spans="1:20" x14ac:dyDescent="0.2">
      <c r="A1919" t="s">
        <v>33</v>
      </c>
      <c r="B1919">
        <v>63</v>
      </c>
      <c r="C1919" t="s">
        <v>21</v>
      </c>
      <c r="D1919" t="s">
        <v>23</v>
      </c>
      <c r="E1919" t="s">
        <v>22</v>
      </c>
      <c r="F1919">
        <v>0</v>
      </c>
      <c r="G1919">
        <v>62.9</v>
      </c>
      <c r="H1919">
        <v>112</v>
      </c>
      <c r="I1919">
        <v>10.69</v>
      </c>
      <c r="J1919">
        <v>202.9</v>
      </c>
      <c r="K1919">
        <v>111</v>
      </c>
      <c r="L1919">
        <v>17.25</v>
      </c>
      <c r="M1919">
        <v>259</v>
      </c>
      <c r="N1919">
        <v>58</v>
      </c>
      <c r="O1919">
        <v>11.66</v>
      </c>
      <c r="P1919">
        <v>8.9</v>
      </c>
      <c r="Q1919">
        <v>8</v>
      </c>
      <c r="R1919">
        <v>2.4</v>
      </c>
      <c r="S1919">
        <v>1</v>
      </c>
      <c r="T1919" t="s">
        <v>22</v>
      </c>
    </row>
    <row r="1920" spans="1:20" x14ac:dyDescent="0.2">
      <c r="A1920" t="s">
        <v>40</v>
      </c>
      <c r="B1920">
        <v>97</v>
      </c>
      <c r="C1920" t="s">
        <v>21</v>
      </c>
      <c r="D1920" t="s">
        <v>22</v>
      </c>
      <c r="E1920" t="s">
        <v>23</v>
      </c>
      <c r="F1920">
        <v>28</v>
      </c>
      <c r="G1920">
        <v>202.3</v>
      </c>
      <c r="H1920">
        <v>97</v>
      </c>
      <c r="I1920">
        <v>34.39</v>
      </c>
      <c r="J1920">
        <v>69.2</v>
      </c>
      <c r="K1920">
        <v>84</v>
      </c>
      <c r="L1920">
        <v>5.88</v>
      </c>
      <c r="M1920">
        <v>257.60000000000002</v>
      </c>
      <c r="N1920">
        <v>64</v>
      </c>
      <c r="O1920">
        <v>11.59</v>
      </c>
      <c r="P1920">
        <v>6.7</v>
      </c>
      <c r="Q1920">
        <v>3</v>
      </c>
      <c r="R1920">
        <v>1.81</v>
      </c>
      <c r="S1920">
        <v>1</v>
      </c>
      <c r="T1920" t="s">
        <v>22</v>
      </c>
    </row>
    <row r="1921" spans="1:20" x14ac:dyDescent="0.2">
      <c r="A1921" t="s">
        <v>49</v>
      </c>
      <c r="B1921">
        <v>166</v>
      </c>
      <c r="C1921" t="s">
        <v>21</v>
      </c>
      <c r="D1921" t="s">
        <v>22</v>
      </c>
      <c r="E1921" t="s">
        <v>22</v>
      </c>
      <c r="F1921">
        <v>0</v>
      </c>
      <c r="G1921">
        <v>136.1</v>
      </c>
      <c r="H1921">
        <v>116</v>
      </c>
      <c r="I1921">
        <v>23.14</v>
      </c>
      <c r="J1921">
        <v>181.4</v>
      </c>
      <c r="K1921">
        <v>93</v>
      </c>
      <c r="L1921">
        <v>15.42</v>
      </c>
      <c r="M1921">
        <v>131.4</v>
      </c>
      <c r="N1921">
        <v>108</v>
      </c>
      <c r="O1921">
        <v>5.91</v>
      </c>
      <c r="P1921">
        <v>11.3</v>
      </c>
      <c r="Q1921">
        <v>4</v>
      </c>
      <c r="R1921">
        <v>3.05</v>
      </c>
      <c r="S1921">
        <v>0</v>
      </c>
      <c r="T1921" t="s">
        <v>22</v>
      </c>
    </row>
    <row r="1922" spans="1:20" x14ac:dyDescent="0.2">
      <c r="A1922" t="s">
        <v>44</v>
      </c>
      <c r="B1922">
        <v>94</v>
      </c>
      <c r="C1922" t="s">
        <v>25</v>
      </c>
      <c r="D1922" t="s">
        <v>22</v>
      </c>
      <c r="E1922" t="s">
        <v>22</v>
      </c>
      <c r="F1922">
        <v>0</v>
      </c>
      <c r="G1922">
        <v>207</v>
      </c>
      <c r="H1922">
        <v>109</v>
      </c>
      <c r="I1922">
        <v>35.19</v>
      </c>
      <c r="J1922">
        <v>167.4</v>
      </c>
      <c r="K1922">
        <v>80</v>
      </c>
      <c r="L1922">
        <v>14.23</v>
      </c>
      <c r="M1922">
        <v>238.2</v>
      </c>
      <c r="N1922">
        <v>117</v>
      </c>
      <c r="O1922">
        <v>10.72</v>
      </c>
      <c r="P1922">
        <v>2.6</v>
      </c>
      <c r="Q1922">
        <v>6</v>
      </c>
      <c r="R1922">
        <v>0.7</v>
      </c>
      <c r="S1922">
        <v>1</v>
      </c>
      <c r="T1922" t="s">
        <v>22</v>
      </c>
    </row>
    <row r="1923" spans="1:20" x14ac:dyDescent="0.2">
      <c r="A1923" t="s">
        <v>40</v>
      </c>
      <c r="B1923">
        <v>85</v>
      </c>
      <c r="C1923" t="s">
        <v>25</v>
      </c>
      <c r="D1923" t="s">
        <v>22</v>
      </c>
      <c r="E1923" t="s">
        <v>23</v>
      </c>
      <c r="F1923">
        <v>33</v>
      </c>
      <c r="G1923">
        <v>207.9</v>
      </c>
      <c r="H1923">
        <v>95</v>
      </c>
      <c r="I1923">
        <v>35.340000000000003</v>
      </c>
      <c r="J1923">
        <v>233.5</v>
      </c>
      <c r="K1923">
        <v>88</v>
      </c>
      <c r="L1923">
        <v>19.850000000000001</v>
      </c>
      <c r="M1923">
        <v>221.3</v>
      </c>
      <c r="N1923">
        <v>92</v>
      </c>
      <c r="O1923">
        <v>9.9600000000000009</v>
      </c>
      <c r="P1923">
        <v>13.5</v>
      </c>
      <c r="Q1923">
        <v>3</v>
      </c>
      <c r="R1923">
        <v>3.65</v>
      </c>
      <c r="S1923">
        <v>1</v>
      </c>
      <c r="T1923" t="s">
        <v>22</v>
      </c>
    </row>
    <row r="1924" spans="1:20" x14ac:dyDescent="0.2">
      <c r="A1924" t="s">
        <v>71</v>
      </c>
      <c r="B1924">
        <v>80</v>
      </c>
      <c r="C1924" t="s">
        <v>21</v>
      </c>
      <c r="D1924" t="s">
        <v>23</v>
      </c>
      <c r="E1924" t="s">
        <v>22</v>
      </c>
      <c r="F1924">
        <v>0</v>
      </c>
      <c r="G1924">
        <v>276.5</v>
      </c>
      <c r="H1924">
        <v>122</v>
      </c>
      <c r="I1924">
        <v>47.01</v>
      </c>
      <c r="J1924">
        <v>195.6</v>
      </c>
      <c r="K1924">
        <v>79</v>
      </c>
      <c r="L1924">
        <v>16.63</v>
      </c>
      <c r="M1924">
        <v>210.3</v>
      </c>
      <c r="N1924">
        <v>78</v>
      </c>
      <c r="O1924">
        <v>9.4600000000000009</v>
      </c>
      <c r="P1924">
        <v>7.2</v>
      </c>
      <c r="Q1924">
        <v>3</v>
      </c>
      <c r="R1924">
        <v>1.94</v>
      </c>
      <c r="S1924">
        <v>1</v>
      </c>
      <c r="T1924" t="s">
        <v>23</v>
      </c>
    </row>
    <row r="1925" spans="1:20" x14ac:dyDescent="0.2">
      <c r="A1925" t="s">
        <v>58</v>
      </c>
      <c r="B1925">
        <v>210</v>
      </c>
      <c r="C1925" t="s">
        <v>21</v>
      </c>
      <c r="D1925" t="s">
        <v>22</v>
      </c>
      <c r="E1925" t="s">
        <v>23</v>
      </c>
      <c r="F1925">
        <v>31</v>
      </c>
      <c r="G1925">
        <v>313.8</v>
      </c>
      <c r="H1925">
        <v>87</v>
      </c>
      <c r="I1925">
        <v>53.35</v>
      </c>
      <c r="J1925">
        <v>147.69999999999999</v>
      </c>
      <c r="K1925">
        <v>103</v>
      </c>
      <c r="L1925">
        <v>12.55</v>
      </c>
      <c r="M1925">
        <v>192.7</v>
      </c>
      <c r="N1925">
        <v>97</v>
      </c>
      <c r="O1925">
        <v>8.67</v>
      </c>
      <c r="P1925">
        <v>10.1</v>
      </c>
      <c r="Q1925">
        <v>7</v>
      </c>
      <c r="R1925">
        <v>2.73</v>
      </c>
      <c r="S1925">
        <v>3</v>
      </c>
      <c r="T1925" t="s">
        <v>22</v>
      </c>
    </row>
    <row r="1926" spans="1:20" x14ac:dyDescent="0.2">
      <c r="A1926" t="s">
        <v>32</v>
      </c>
      <c r="B1926">
        <v>88</v>
      </c>
      <c r="C1926" t="s">
        <v>21</v>
      </c>
      <c r="D1926" t="s">
        <v>23</v>
      </c>
      <c r="E1926" t="s">
        <v>23</v>
      </c>
      <c r="F1926">
        <v>25</v>
      </c>
      <c r="G1926">
        <v>288.5</v>
      </c>
      <c r="H1926">
        <v>114</v>
      </c>
      <c r="I1926">
        <v>49.05</v>
      </c>
      <c r="J1926">
        <v>203.4</v>
      </c>
      <c r="K1926">
        <v>74</v>
      </c>
      <c r="L1926">
        <v>17.29</v>
      </c>
      <c r="M1926">
        <v>228.4</v>
      </c>
      <c r="N1926">
        <v>117</v>
      </c>
      <c r="O1926">
        <v>10.28</v>
      </c>
      <c r="P1926">
        <v>13</v>
      </c>
      <c r="Q1926">
        <v>5</v>
      </c>
      <c r="R1926">
        <v>3.51</v>
      </c>
      <c r="S1926">
        <v>1</v>
      </c>
      <c r="T1926" t="s">
        <v>22</v>
      </c>
    </row>
    <row r="1927" spans="1:20" x14ac:dyDescent="0.2">
      <c r="A1927" t="s">
        <v>34</v>
      </c>
      <c r="B1927">
        <v>100</v>
      </c>
      <c r="C1927" t="s">
        <v>25</v>
      </c>
      <c r="D1927" t="s">
        <v>22</v>
      </c>
      <c r="E1927" t="s">
        <v>22</v>
      </c>
      <c r="F1927">
        <v>0</v>
      </c>
      <c r="G1927">
        <v>210.9</v>
      </c>
      <c r="H1927">
        <v>85</v>
      </c>
      <c r="I1927">
        <v>35.85</v>
      </c>
      <c r="J1927">
        <v>329.3</v>
      </c>
      <c r="K1927">
        <v>69</v>
      </c>
      <c r="L1927">
        <v>27.99</v>
      </c>
      <c r="M1927">
        <v>127.1</v>
      </c>
      <c r="N1927">
        <v>78</v>
      </c>
      <c r="O1927">
        <v>5.72</v>
      </c>
      <c r="P1927">
        <v>9.4</v>
      </c>
      <c r="Q1927">
        <v>5</v>
      </c>
      <c r="R1927">
        <v>2.54</v>
      </c>
      <c r="S1927">
        <v>4</v>
      </c>
      <c r="T1927" t="s">
        <v>22</v>
      </c>
    </row>
    <row r="1928" spans="1:20" x14ac:dyDescent="0.2">
      <c r="A1928" t="s">
        <v>31</v>
      </c>
      <c r="B1928">
        <v>154</v>
      </c>
      <c r="C1928" t="s">
        <v>25</v>
      </c>
      <c r="D1928" t="s">
        <v>22</v>
      </c>
      <c r="E1928" t="s">
        <v>23</v>
      </c>
      <c r="F1928">
        <v>35</v>
      </c>
      <c r="G1928">
        <v>64.900000000000006</v>
      </c>
      <c r="H1928">
        <v>76</v>
      </c>
      <c r="I1928">
        <v>11.03</v>
      </c>
      <c r="J1928">
        <v>184.1</v>
      </c>
      <c r="K1928">
        <v>91</v>
      </c>
      <c r="L1928">
        <v>15.65</v>
      </c>
      <c r="M1928">
        <v>151.6</v>
      </c>
      <c r="N1928">
        <v>75</v>
      </c>
      <c r="O1928">
        <v>6.82</v>
      </c>
      <c r="P1928">
        <v>14.6</v>
      </c>
      <c r="Q1928">
        <v>1</v>
      </c>
      <c r="R1928">
        <v>3.94</v>
      </c>
      <c r="S1928">
        <v>1</v>
      </c>
      <c r="T1928" t="s">
        <v>22</v>
      </c>
    </row>
    <row r="1929" spans="1:20" x14ac:dyDescent="0.2">
      <c r="A1929" t="s">
        <v>55</v>
      </c>
      <c r="B1929">
        <v>32</v>
      </c>
      <c r="C1929" t="s">
        <v>28</v>
      </c>
      <c r="D1929" t="s">
        <v>22</v>
      </c>
      <c r="E1929" t="s">
        <v>23</v>
      </c>
      <c r="F1929">
        <v>26</v>
      </c>
      <c r="G1929">
        <v>243.5</v>
      </c>
      <c r="H1929">
        <v>137</v>
      </c>
      <c r="I1929">
        <v>41.4</v>
      </c>
      <c r="J1929">
        <v>236.8</v>
      </c>
      <c r="K1929">
        <v>108</v>
      </c>
      <c r="L1929">
        <v>20.13</v>
      </c>
      <c r="M1929">
        <v>173.3</v>
      </c>
      <c r="N1929">
        <v>149</v>
      </c>
      <c r="O1929">
        <v>7.8</v>
      </c>
      <c r="P1929">
        <v>9</v>
      </c>
      <c r="Q1929">
        <v>9</v>
      </c>
      <c r="R1929">
        <v>2.4300000000000002</v>
      </c>
      <c r="S1929">
        <v>1</v>
      </c>
      <c r="T1929" t="s">
        <v>22</v>
      </c>
    </row>
    <row r="1930" spans="1:20" x14ac:dyDescent="0.2">
      <c r="A1930" t="s">
        <v>48</v>
      </c>
      <c r="B1930">
        <v>18</v>
      </c>
      <c r="C1930" t="s">
        <v>25</v>
      </c>
      <c r="D1930" t="s">
        <v>22</v>
      </c>
      <c r="E1930" t="s">
        <v>22</v>
      </c>
      <c r="F1930">
        <v>0</v>
      </c>
      <c r="G1930">
        <v>197</v>
      </c>
      <c r="H1930">
        <v>97</v>
      </c>
      <c r="I1930">
        <v>33.49</v>
      </c>
      <c r="J1930">
        <v>203.7</v>
      </c>
      <c r="K1930">
        <v>107</v>
      </c>
      <c r="L1930">
        <v>17.309999999999999</v>
      </c>
      <c r="M1930">
        <v>202</v>
      </c>
      <c r="N1930">
        <v>105</v>
      </c>
      <c r="O1930">
        <v>9.09</v>
      </c>
      <c r="P1930">
        <v>8.6999999999999993</v>
      </c>
      <c r="Q1930">
        <v>3</v>
      </c>
      <c r="R1930">
        <v>2.35</v>
      </c>
      <c r="S1930">
        <v>3</v>
      </c>
      <c r="T1930" t="s">
        <v>22</v>
      </c>
    </row>
    <row r="1931" spans="1:20" x14ac:dyDescent="0.2">
      <c r="A1931" t="s">
        <v>47</v>
      </c>
      <c r="B1931">
        <v>126</v>
      </c>
      <c r="C1931" t="s">
        <v>21</v>
      </c>
      <c r="D1931" t="s">
        <v>22</v>
      </c>
      <c r="E1931" t="s">
        <v>23</v>
      </c>
      <c r="F1931">
        <v>31</v>
      </c>
      <c r="G1931">
        <v>278</v>
      </c>
      <c r="H1931">
        <v>88</v>
      </c>
      <c r="I1931">
        <v>47.26</v>
      </c>
      <c r="J1931">
        <v>253.2</v>
      </c>
      <c r="K1931">
        <v>65</v>
      </c>
      <c r="L1931">
        <v>21.52</v>
      </c>
      <c r="M1931">
        <v>223.2</v>
      </c>
      <c r="N1931">
        <v>114</v>
      </c>
      <c r="O1931">
        <v>10.039999999999999</v>
      </c>
      <c r="P1931">
        <v>8.6999999999999993</v>
      </c>
      <c r="Q1931">
        <v>4</v>
      </c>
      <c r="R1931">
        <v>2.35</v>
      </c>
      <c r="S1931">
        <v>0</v>
      </c>
      <c r="T1931" t="s">
        <v>22</v>
      </c>
    </row>
    <row r="1932" spans="1:20" x14ac:dyDescent="0.2">
      <c r="A1932" t="s">
        <v>67</v>
      </c>
      <c r="B1932">
        <v>29</v>
      </c>
      <c r="C1932" t="s">
        <v>28</v>
      </c>
      <c r="D1932" t="s">
        <v>22</v>
      </c>
      <c r="E1932" t="s">
        <v>22</v>
      </c>
      <c r="F1932">
        <v>0</v>
      </c>
      <c r="G1932">
        <v>313.2</v>
      </c>
      <c r="H1932">
        <v>103</v>
      </c>
      <c r="I1932">
        <v>53.24</v>
      </c>
      <c r="J1932">
        <v>216.3</v>
      </c>
      <c r="K1932">
        <v>151</v>
      </c>
      <c r="L1932">
        <v>18.39</v>
      </c>
      <c r="M1932">
        <v>218.4</v>
      </c>
      <c r="N1932">
        <v>106</v>
      </c>
      <c r="O1932">
        <v>9.83</v>
      </c>
      <c r="P1932">
        <v>12.8</v>
      </c>
      <c r="Q1932">
        <v>4</v>
      </c>
      <c r="R1932">
        <v>3.46</v>
      </c>
      <c r="S1932">
        <v>2</v>
      </c>
      <c r="T1932" t="s">
        <v>23</v>
      </c>
    </row>
    <row r="1933" spans="1:20" x14ac:dyDescent="0.2">
      <c r="A1933" t="s">
        <v>50</v>
      </c>
      <c r="B1933">
        <v>86</v>
      </c>
      <c r="C1933" t="s">
        <v>25</v>
      </c>
      <c r="D1933" t="s">
        <v>22</v>
      </c>
      <c r="E1933" t="s">
        <v>23</v>
      </c>
      <c r="F1933">
        <v>16</v>
      </c>
      <c r="G1933">
        <v>145.69999999999999</v>
      </c>
      <c r="H1933">
        <v>88</v>
      </c>
      <c r="I1933">
        <v>24.77</v>
      </c>
      <c r="J1933">
        <v>191</v>
      </c>
      <c r="K1933">
        <v>129</v>
      </c>
      <c r="L1933">
        <v>16.239999999999998</v>
      </c>
      <c r="M1933">
        <v>215.5</v>
      </c>
      <c r="N1933">
        <v>82</v>
      </c>
      <c r="O1933">
        <v>9.6999999999999993</v>
      </c>
      <c r="P1933">
        <v>11.3</v>
      </c>
      <c r="Q1933">
        <v>7</v>
      </c>
      <c r="R1933">
        <v>3.05</v>
      </c>
      <c r="S1933">
        <v>0</v>
      </c>
      <c r="T1933" t="s">
        <v>22</v>
      </c>
    </row>
    <row r="1934" spans="1:20" x14ac:dyDescent="0.2">
      <c r="A1934" t="s">
        <v>47</v>
      </c>
      <c r="B1934">
        <v>138</v>
      </c>
      <c r="C1934" t="s">
        <v>21</v>
      </c>
      <c r="D1934" t="s">
        <v>22</v>
      </c>
      <c r="E1934" t="s">
        <v>23</v>
      </c>
      <c r="F1934">
        <v>37</v>
      </c>
      <c r="G1934">
        <v>75.8</v>
      </c>
      <c r="H1934">
        <v>102</v>
      </c>
      <c r="I1934">
        <v>12.89</v>
      </c>
      <c r="J1934">
        <v>173.6</v>
      </c>
      <c r="K1934">
        <v>147</v>
      </c>
      <c r="L1934">
        <v>14.76</v>
      </c>
      <c r="M1934">
        <v>162.6</v>
      </c>
      <c r="N1934">
        <v>96</v>
      </c>
      <c r="O1934">
        <v>7.32</v>
      </c>
      <c r="P1934">
        <v>8.1999999999999993</v>
      </c>
      <c r="Q1934">
        <v>13</v>
      </c>
      <c r="R1934">
        <v>2.21</v>
      </c>
      <c r="S1934">
        <v>0</v>
      </c>
      <c r="T1934" t="s">
        <v>22</v>
      </c>
    </row>
    <row r="1935" spans="1:20" x14ac:dyDescent="0.2">
      <c r="A1935" t="s">
        <v>66</v>
      </c>
      <c r="B1935">
        <v>175</v>
      </c>
      <c r="C1935" t="s">
        <v>21</v>
      </c>
      <c r="D1935" t="s">
        <v>22</v>
      </c>
      <c r="E1935" t="s">
        <v>22</v>
      </c>
      <c r="F1935">
        <v>0</v>
      </c>
      <c r="G1935">
        <v>132</v>
      </c>
      <c r="H1935">
        <v>95</v>
      </c>
      <c r="I1935">
        <v>22.44</v>
      </c>
      <c r="J1935">
        <v>231.2</v>
      </c>
      <c r="K1935">
        <v>74</v>
      </c>
      <c r="L1935">
        <v>19.649999999999999</v>
      </c>
      <c r="M1935">
        <v>313.39999999999998</v>
      </c>
      <c r="N1935">
        <v>108</v>
      </c>
      <c r="O1935">
        <v>14.1</v>
      </c>
      <c r="P1935">
        <v>8.6999999999999993</v>
      </c>
      <c r="Q1935">
        <v>10</v>
      </c>
      <c r="R1935">
        <v>2.35</v>
      </c>
      <c r="S1935">
        <v>1</v>
      </c>
      <c r="T1935" t="s">
        <v>22</v>
      </c>
    </row>
    <row r="1936" spans="1:20" x14ac:dyDescent="0.2">
      <c r="A1936" t="s">
        <v>31</v>
      </c>
      <c r="B1936">
        <v>74</v>
      </c>
      <c r="C1936" t="s">
        <v>28</v>
      </c>
      <c r="D1936" t="s">
        <v>22</v>
      </c>
      <c r="E1936" t="s">
        <v>22</v>
      </c>
      <c r="F1936">
        <v>0</v>
      </c>
      <c r="G1936">
        <v>124</v>
      </c>
      <c r="H1936">
        <v>102</v>
      </c>
      <c r="I1936">
        <v>21.08</v>
      </c>
      <c r="J1936">
        <v>262.10000000000002</v>
      </c>
      <c r="K1936">
        <v>101</v>
      </c>
      <c r="L1936">
        <v>22.28</v>
      </c>
      <c r="M1936">
        <v>268.2</v>
      </c>
      <c r="N1936">
        <v>98</v>
      </c>
      <c r="O1936">
        <v>12.07</v>
      </c>
      <c r="P1936">
        <v>11.7</v>
      </c>
      <c r="Q1936">
        <v>2</v>
      </c>
      <c r="R1936">
        <v>3.16</v>
      </c>
      <c r="S1936">
        <v>2</v>
      </c>
      <c r="T1936" t="s">
        <v>22</v>
      </c>
    </row>
    <row r="1937" spans="1:20" x14ac:dyDescent="0.2">
      <c r="A1937" t="s">
        <v>74</v>
      </c>
      <c r="B1937">
        <v>48</v>
      </c>
      <c r="C1937" t="s">
        <v>21</v>
      </c>
      <c r="D1937" t="s">
        <v>22</v>
      </c>
      <c r="E1937" t="s">
        <v>22</v>
      </c>
      <c r="F1937">
        <v>0</v>
      </c>
      <c r="G1937">
        <v>171.9</v>
      </c>
      <c r="H1937">
        <v>98</v>
      </c>
      <c r="I1937">
        <v>29.22</v>
      </c>
      <c r="J1937">
        <v>159</v>
      </c>
      <c r="K1937">
        <v>127</v>
      </c>
      <c r="L1937">
        <v>13.52</v>
      </c>
      <c r="M1937">
        <v>139.5</v>
      </c>
      <c r="N1937">
        <v>101</v>
      </c>
      <c r="O1937">
        <v>6.28</v>
      </c>
      <c r="P1937">
        <v>7.6</v>
      </c>
      <c r="Q1937">
        <v>3</v>
      </c>
      <c r="R1937">
        <v>2.0499999999999998</v>
      </c>
      <c r="S1937">
        <v>2</v>
      </c>
      <c r="T1937" t="s">
        <v>22</v>
      </c>
    </row>
    <row r="1938" spans="1:20" x14ac:dyDescent="0.2">
      <c r="A1938" t="s">
        <v>48</v>
      </c>
      <c r="B1938">
        <v>74</v>
      </c>
      <c r="C1938" t="s">
        <v>28</v>
      </c>
      <c r="D1938" t="s">
        <v>22</v>
      </c>
      <c r="E1938" t="s">
        <v>23</v>
      </c>
      <c r="F1938">
        <v>31</v>
      </c>
      <c r="G1938">
        <v>249.4</v>
      </c>
      <c r="H1938">
        <v>70</v>
      </c>
      <c r="I1938">
        <v>42.4</v>
      </c>
      <c r="J1938">
        <v>209.5</v>
      </c>
      <c r="K1938">
        <v>59</v>
      </c>
      <c r="L1938">
        <v>17.809999999999999</v>
      </c>
      <c r="M1938">
        <v>180.6</v>
      </c>
      <c r="N1938">
        <v>75</v>
      </c>
      <c r="O1938">
        <v>8.1300000000000008</v>
      </c>
      <c r="P1938">
        <v>9.9</v>
      </c>
      <c r="Q1938">
        <v>2</v>
      </c>
      <c r="R1938">
        <v>2.67</v>
      </c>
      <c r="S1938">
        <v>4</v>
      </c>
      <c r="T1938" t="s">
        <v>22</v>
      </c>
    </row>
    <row r="1939" spans="1:20" x14ac:dyDescent="0.2">
      <c r="A1939" t="s">
        <v>62</v>
      </c>
      <c r="B1939">
        <v>105</v>
      </c>
      <c r="C1939" t="s">
        <v>21</v>
      </c>
      <c r="D1939" t="s">
        <v>23</v>
      </c>
      <c r="E1939" t="s">
        <v>22</v>
      </c>
      <c r="F1939">
        <v>0</v>
      </c>
      <c r="G1939">
        <v>228.4</v>
      </c>
      <c r="H1939">
        <v>100</v>
      </c>
      <c r="I1939">
        <v>38.83</v>
      </c>
      <c r="J1939">
        <v>145.1</v>
      </c>
      <c r="K1939">
        <v>108</v>
      </c>
      <c r="L1939">
        <v>12.33</v>
      </c>
      <c r="M1939">
        <v>245.3</v>
      </c>
      <c r="N1939">
        <v>140</v>
      </c>
      <c r="O1939">
        <v>11.04</v>
      </c>
      <c r="P1939">
        <v>7.7</v>
      </c>
      <c r="Q1939">
        <v>7</v>
      </c>
      <c r="R1939">
        <v>2.08</v>
      </c>
      <c r="S1939">
        <v>0</v>
      </c>
      <c r="T1939" t="s">
        <v>22</v>
      </c>
    </row>
    <row r="1940" spans="1:20" x14ac:dyDescent="0.2">
      <c r="A1940" t="s">
        <v>64</v>
      </c>
      <c r="B1940">
        <v>157</v>
      </c>
      <c r="C1940" t="s">
        <v>28</v>
      </c>
      <c r="D1940" t="s">
        <v>22</v>
      </c>
      <c r="E1940" t="s">
        <v>22</v>
      </c>
      <c r="F1940">
        <v>0</v>
      </c>
      <c r="G1940">
        <v>168.6</v>
      </c>
      <c r="H1940">
        <v>71</v>
      </c>
      <c r="I1940">
        <v>28.66</v>
      </c>
      <c r="J1940">
        <v>205.1</v>
      </c>
      <c r="K1940">
        <v>48</v>
      </c>
      <c r="L1940">
        <v>17.43</v>
      </c>
      <c r="M1940">
        <v>175.8</v>
      </c>
      <c r="N1940">
        <v>88</v>
      </c>
      <c r="O1940">
        <v>7.91</v>
      </c>
      <c r="P1940">
        <v>5.9</v>
      </c>
      <c r="Q1940">
        <v>2</v>
      </c>
      <c r="R1940">
        <v>1.59</v>
      </c>
      <c r="S1940">
        <v>3</v>
      </c>
      <c r="T1940" t="s">
        <v>22</v>
      </c>
    </row>
    <row r="1941" spans="1:20" x14ac:dyDescent="0.2">
      <c r="A1941" t="s">
        <v>63</v>
      </c>
      <c r="B1941">
        <v>217</v>
      </c>
      <c r="C1941" t="s">
        <v>21</v>
      </c>
      <c r="D1941" t="s">
        <v>22</v>
      </c>
      <c r="E1941" t="s">
        <v>22</v>
      </c>
      <c r="F1941">
        <v>0</v>
      </c>
      <c r="G1941">
        <v>123.7</v>
      </c>
      <c r="H1941">
        <v>138</v>
      </c>
      <c r="I1941">
        <v>21.03</v>
      </c>
      <c r="J1941">
        <v>248.5</v>
      </c>
      <c r="K1941">
        <v>105</v>
      </c>
      <c r="L1941">
        <v>21.12</v>
      </c>
      <c r="M1941">
        <v>269.60000000000002</v>
      </c>
      <c r="N1941">
        <v>78</v>
      </c>
      <c r="O1941">
        <v>12.13</v>
      </c>
      <c r="P1941">
        <v>13.3</v>
      </c>
      <c r="Q1941">
        <v>4</v>
      </c>
      <c r="R1941">
        <v>3.59</v>
      </c>
      <c r="S1941">
        <v>0</v>
      </c>
      <c r="T1941" t="s">
        <v>22</v>
      </c>
    </row>
    <row r="1942" spans="1:20" x14ac:dyDescent="0.2">
      <c r="A1942" t="s">
        <v>71</v>
      </c>
      <c r="B1942">
        <v>68</v>
      </c>
      <c r="C1942" t="s">
        <v>21</v>
      </c>
      <c r="D1942" t="s">
        <v>22</v>
      </c>
      <c r="E1942" t="s">
        <v>22</v>
      </c>
      <c r="F1942">
        <v>0</v>
      </c>
      <c r="G1942">
        <v>178.7</v>
      </c>
      <c r="H1942">
        <v>61</v>
      </c>
      <c r="I1942">
        <v>30.38</v>
      </c>
      <c r="J1942">
        <v>252.3</v>
      </c>
      <c r="K1942">
        <v>84</v>
      </c>
      <c r="L1942">
        <v>21.45</v>
      </c>
      <c r="M1942">
        <v>255.7</v>
      </c>
      <c r="N1942">
        <v>76</v>
      </c>
      <c r="O1942">
        <v>11.51</v>
      </c>
      <c r="P1942">
        <v>8.4</v>
      </c>
      <c r="Q1942">
        <v>4</v>
      </c>
      <c r="R1942">
        <v>2.27</v>
      </c>
      <c r="S1942">
        <v>1</v>
      </c>
      <c r="T1942" t="s">
        <v>22</v>
      </c>
    </row>
    <row r="1943" spans="1:20" x14ac:dyDescent="0.2">
      <c r="A1943" t="s">
        <v>52</v>
      </c>
      <c r="B1943">
        <v>80</v>
      </c>
      <c r="C1943" t="s">
        <v>21</v>
      </c>
      <c r="D1943" t="s">
        <v>22</v>
      </c>
      <c r="E1943" t="s">
        <v>22</v>
      </c>
      <c r="F1943">
        <v>0</v>
      </c>
      <c r="G1943">
        <v>113.2</v>
      </c>
      <c r="H1943">
        <v>86</v>
      </c>
      <c r="I1943">
        <v>19.239999999999998</v>
      </c>
      <c r="J1943">
        <v>185.5</v>
      </c>
      <c r="K1943">
        <v>97</v>
      </c>
      <c r="L1943">
        <v>15.77</v>
      </c>
      <c r="M1943">
        <v>237.3</v>
      </c>
      <c r="N1943">
        <v>145</v>
      </c>
      <c r="O1943">
        <v>10.68</v>
      </c>
      <c r="P1943">
        <v>9.5</v>
      </c>
      <c r="Q1943">
        <v>5</v>
      </c>
      <c r="R1943">
        <v>2.57</v>
      </c>
      <c r="S1943">
        <v>1</v>
      </c>
      <c r="T1943" t="s">
        <v>22</v>
      </c>
    </row>
    <row r="1944" spans="1:20" x14ac:dyDescent="0.2">
      <c r="A1944" t="s">
        <v>67</v>
      </c>
      <c r="B1944">
        <v>38</v>
      </c>
      <c r="C1944" t="s">
        <v>21</v>
      </c>
      <c r="D1944" t="s">
        <v>22</v>
      </c>
      <c r="E1944" t="s">
        <v>23</v>
      </c>
      <c r="F1944">
        <v>25</v>
      </c>
      <c r="G1944">
        <v>142.4</v>
      </c>
      <c r="H1944">
        <v>106</v>
      </c>
      <c r="I1944">
        <v>24.21</v>
      </c>
      <c r="J1944">
        <v>313.7</v>
      </c>
      <c r="K1944">
        <v>109</v>
      </c>
      <c r="L1944">
        <v>26.66</v>
      </c>
      <c r="M1944">
        <v>126.6</v>
      </c>
      <c r="N1944">
        <v>117</v>
      </c>
      <c r="O1944">
        <v>5.7</v>
      </c>
      <c r="P1944">
        <v>13.4</v>
      </c>
      <c r="Q1944">
        <v>6</v>
      </c>
      <c r="R1944">
        <v>3.62</v>
      </c>
      <c r="S1944">
        <v>2</v>
      </c>
      <c r="T1944" t="s">
        <v>22</v>
      </c>
    </row>
    <row r="1945" spans="1:20" x14ac:dyDescent="0.2">
      <c r="A1945" t="s">
        <v>41</v>
      </c>
      <c r="B1945">
        <v>140</v>
      </c>
      <c r="C1945" t="s">
        <v>21</v>
      </c>
      <c r="D1945" t="s">
        <v>22</v>
      </c>
      <c r="E1945" t="s">
        <v>22</v>
      </c>
      <c r="F1945">
        <v>0</v>
      </c>
      <c r="G1945">
        <v>149.69999999999999</v>
      </c>
      <c r="H1945">
        <v>71</v>
      </c>
      <c r="I1945">
        <v>25.45</v>
      </c>
      <c r="J1945">
        <v>212.5</v>
      </c>
      <c r="K1945">
        <v>97</v>
      </c>
      <c r="L1945">
        <v>18.059999999999999</v>
      </c>
      <c r="M1945">
        <v>245.9</v>
      </c>
      <c r="N1945">
        <v>67</v>
      </c>
      <c r="O1945">
        <v>11.07</v>
      </c>
      <c r="P1945">
        <v>12.6</v>
      </c>
      <c r="Q1945">
        <v>4</v>
      </c>
      <c r="R1945">
        <v>3.4</v>
      </c>
      <c r="S1945">
        <v>3</v>
      </c>
      <c r="T1945" t="s">
        <v>22</v>
      </c>
    </row>
    <row r="1946" spans="1:20" x14ac:dyDescent="0.2">
      <c r="A1946" t="s">
        <v>50</v>
      </c>
      <c r="B1946">
        <v>98</v>
      </c>
      <c r="C1946" t="s">
        <v>21</v>
      </c>
      <c r="D1946" t="s">
        <v>22</v>
      </c>
      <c r="E1946" t="s">
        <v>22</v>
      </c>
      <c r="F1946">
        <v>0</v>
      </c>
      <c r="G1946">
        <v>227.1</v>
      </c>
      <c r="H1946">
        <v>116</v>
      </c>
      <c r="I1946">
        <v>38.61</v>
      </c>
      <c r="J1946">
        <v>120.5</v>
      </c>
      <c r="K1946">
        <v>103</v>
      </c>
      <c r="L1946">
        <v>10.24</v>
      </c>
      <c r="M1946">
        <v>117</v>
      </c>
      <c r="N1946">
        <v>102</v>
      </c>
      <c r="O1946">
        <v>5.27</v>
      </c>
      <c r="P1946">
        <v>4.7</v>
      </c>
      <c r="Q1946">
        <v>4</v>
      </c>
      <c r="R1946">
        <v>1.27</v>
      </c>
      <c r="S1946">
        <v>5</v>
      </c>
      <c r="T1946" t="s">
        <v>23</v>
      </c>
    </row>
    <row r="1947" spans="1:20" x14ac:dyDescent="0.2">
      <c r="A1947" t="s">
        <v>73</v>
      </c>
      <c r="B1947">
        <v>114</v>
      </c>
      <c r="C1947" t="s">
        <v>21</v>
      </c>
      <c r="D1947" t="s">
        <v>22</v>
      </c>
      <c r="E1947" t="s">
        <v>22</v>
      </c>
      <c r="F1947">
        <v>0</v>
      </c>
      <c r="G1947">
        <v>155.30000000000001</v>
      </c>
      <c r="H1947">
        <v>75</v>
      </c>
      <c r="I1947">
        <v>26.4</v>
      </c>
      <c r="J1947">
        <v>169.9</v>
      </c>
      <c r="K1947">
        <v>87</v>
      </c>
      <c r="L1947">
        <v>14.44</v>
      </c>
      <c r="M1947">
        <v>207</v>
      </c>
      <c r="N1947">
        <v>133</v>
      </c>
      <c r="O1947">
        <v>9.32</v>
      </c>
      <c r="P1947">
        <v>12.6</v>
      </c>
      <c r="Q1947">
        <v>5</v>
      </c>
      <c r="R1947">
        <v>3.4</v>
      </c>
      <c r="S1947">
        <v>2</v>
      </c>
      <c r="T1947" t="s">
        <v>22</v>
      </c>
    </row>
    <row r="1948" spans="1:20" x14ac:dyDescent="0.2">
      <c r="A1948" t="s">
        <v>60</v>
      </c>
      <c r="B1948">
        <v>46</v>
      </c>
      <c r="C1948" t="s">
        <v>25</v>
      </c>
      <c r="D1948" t="s">
        <v>22</v>
      </c>
      <c r="E1948" t="s">
        <v>22</v>
      </c>
      <c r="F1948">
        <v>0</v>
      </c>
      <c r="G1948">
        <v>156.4</v>
      </c>
      <c r="H1948">
        <v>105</v>
      </c>
      <c r="I1948">
        <v>26.59</v>
      </c>
      <c r="J1948">
        <v>185.5</v>
      </c>
      <c r="K1948">
        <v>98</v>
      </c>
      <c r="L1948">
        <v>15.77</v>
      </c>
      <c r="M1948">
        <v>226.7</v>
      </c>
      <c r="N1948">
        <v>96</v>
      </c>
      <c r="O1948">
        <v>10.199999999999999</v>
      </c>
      <c r="P1948">
        <v>11.8</v>
      </c>
      <c r="Q1948">
        <v>3</v>
      </c>
      <c r="R1948">
        <v>3.19</v>
      </c>
      <c r="S1948">
        <v>1</v>
      </c>
      <c r="T1948" t="s">
        <v>22</v>
      </c>
    </row>
    <row r="1949" spans="1:20" x14ac:dyDescent="0.2">
      <c r="A1949" t="s">
        <v>61</v>
      </c>
      <c r="B1949">
        <v>118</v>
      </c>
      <c r="C1949" t="s">
        <v>21</v>
      </c>
      <c r="D1949" t="s">
        <v>22</v>
      </c>
      <c r="E1949" t="s">
        <v>23</v>
      </c>
      <c r="F1949">
        <v>42</v>
      </c>
      <c r="G1949">
        <v>148.69999999999999</v>
      </c>
      <c r="H1949">
        <v>105</v>
      </c>
      <c r="I1949">
        <v>25.28</v>
      </c>
      <c r="J1949">
        <v>167.3</v>
      </c>
      <c r="K1949">
        <v>105</v>
      </c>
      <c r="L1949">
        <v>14.22</v>
      </c>
      <c r="M1949">
        <v>270.60000000000002</v>
      </c>
      <c r="N1949">
        <v>105</v>
      </c>
      <c r="O1949">
        <v>12.18</v>
      </c>
      <c r="P1949">
        <v>10.4</v>
      </c>
      <c r="Q1949">
        <v>7</v>
      </c>
      <c r="R1949">
        <v>2.81</v>
      </c>
      <c r="S1949">
        <v>0</v>
      </c>
      <c r="T1949" t="s">
        <v>22</v>
      </c>
    </row>
    <row r="1950" spans="1:20" x14ac:dyDescent="0.2">
      <c r="A1950" t="s">
        <v>55</v>
      </c>
      <c r="B1950">
        <v>37</v>
      </c>
      <c r="C1950" t="s">
        <v>28</v>
      </c>
      <c r="D1950" t="s">
        <v>22</v>
      </c>
      <c r="E1950" t="s">
        <v>22</v>
      </c>
      <c r="F1950">
        <v>0</v>
      </c>
      <c r="G1950">
        <v>271.7</v>
      </c>
      <c r="H1950">
        <v>112</v>
      </c>
      <c r="I1950">
        <v>46.19</v>
      </c>
      <c r="J1950">
        <v>155.1</v>
      </c>
      <c r="K1950">
        <v>96</v>
      </c>
      <c r="L1950">
        <v>13.18</v>
      </c>
      <c r="M1950">
        <v>199.5</v>
      </c>
      <c r="N1950">
        <v>97</v>
      </c>
      <c r="O1950">
        <v>8.98</v>
      </c>
      <c r="P1950">
        <v>6.6</v>
      </c>
      <c r="Q1950">
        <v>4</v>
      </c>
      <c r="R1950">
        <v>1.78</v>
      </c>
      <c r="S1950">
        <v>3</v>
      </c>
      <c r="T1950" t="s">
        <v>22</v>
      </c>
    </row>
    <row r="1951" spans="1:20" x14ac:dyDescent="0.2">
      <c r="A1951" t="s">
        <v>67</v>
      </c>
      <c r="B1951">
        <v>98</v>
      </c>
      <c r="C1951" t="s">
        <v>21</v>
      </c>
      <c r="D1951" t="s">
        <v>23</v>
      </c>
      <c r="E1951" t="s">
        <v>23</v>
      </c>
      <c r="F1951">
        <v>23</v>
      </c>
      <c r="G1951">
        <v>245.5</v>
      </c>
      <c r="H1951">
        <v>54</v>
      </c>
      <c r="I1951">
        <v>41.74</v>
      </c>
      <c r="J1951">
        <v>292.7</v>
      </c>
      <c r="K1951">
        <v>83</v>
      </c>
      <c r="L1951">
        <v>24.88</v>
      </c>
      <c r="M1951">
        <v>184</v>
      </c>
      <c r="N1951">
        <v>90</v>
      </c>
      <c r="O1951">
        <v>8.2799999999999994</v>
      </c>
      <c r="P1951">
        <v>10.8</v>
      </c>
      <c r="Q1951">
        <v>7</v>
      </c>
      <c r="R1951">
        <v>2.92</v>
      </c>
      <c r="S1951">
        <v>1</v>
      </c>
      <c r="T1951" t="s">
        <v>22</v>
      </c>
    </row>
    <row r="1952" spans="1:20" x14ac:dyDescent="0.2">
      <c r="A1952" t="s">
        <v>62</v>
      </c>
      <c r="B1952">
        <v>113</v>
      </c>
      <c r="C1952" t="s">
        <v>28</v>
      </c>
      <c r="D1952" t="s">
        <v>22</v>
      </c>
      <c r="E1952" t="s">
        <v>22</v>
      </c>
      <c r="F1952">
        <v>0</v>
      </c>
      <c r="G1952">
        <v>245.3</v>
      </c>
      <c r="H1952">
        <v>108</v>
      </c>
      <c r="I1952">
        <v>41.7</v>
      </c>
      <c r="J1952">
        <v>259.89999999999998</v>
      </c>
      <c r="K1952">
        <v>140</v>
      </c>
      <c r="L1952">
        <v>22.09</v>
      </c>
      <c r="M1952">
        <v>204.3</v>
      </c>
      <c r="N1952">
        <v>115</v>
      </c>
      <c r="O1952">
        <v>9.19</v>
      </c>
      <c r="P1952">
        <v>10.7</v>
      </c>
      <c r="Q1952">
        <v>2</v>
      </c>
      <c r="R1952">
        <v>2.89</v>
      </c>
      <c r="S1952">
        <v>3</v>
      </c>
      <c r="T1952" t="s">
        <v>23</v>
      </c>
    </row>
    <row r="1953" spans="1:20" x14ac:dyDescent="0.2">
      <c r="A1953" t="s">
        <v>52</v>
      </c>
      <c r="B1953">
        <v>69</v>
      </c>
      <c r="C1953" t="s">
        <v>25</v>
      </c>
      <c r="D1953" t="s">
        <v>22</v>
      </c>
      <c r="E1953" t="s">
        <v>22</v>
      </c>
      <c r="F1953">
        <v>0</v>
      </c>
      <c r="G1953">
        <v>196.1</v>
      </c>
      <c r="H1953">
        <v>87</v>
      </c>
      <c r="I1953">
        <v>33.340000000000003</v>
      </c>
      <c r="J1953">
        <v>236.8</v>
      </c>
      <c r="K1953">
        <v>66</v>
      </c>
      <c r="L1953">
        <v>20.13</v>
      </c>
      <c r="M1953">
        <v>182.3</v>
      </c>
      <c r="N1953">
        <v>75</v>
      </c>
      <c r="O1953">
        <v>8.1999999999999993</v>
      </c>
      <c r="P1953">
        <v>11.9</v>
      </c>
      <c r="Q1953">
        <v>1</v>
      </c>
      <c r="R1953">
        <v>3.21</v>
      </c>
      <c r="S1953">
        <v>0</v>
      </c>
      <c r="T1953" t="s">
        <v>22</v>
      </c>
    </row>
    <row r="1954" spans="1:20" x14ac:dyDescent="0.2">
      <c r="A1954" t="s">
        <v>38</v>
      </c>
      <c r="B1954">
        <v>121</v>
      </c>
      <c r="C1954" t="s">
        <v>21</v>
      </c>
      <c r="D1954" t="s">
        <v>22</v>
      </c>
      <c r="E1954" t="s">
        <v>22</v>
      </c>
      <c r="F1954">
        <v>0</v>
      </c>
      <c r="G1954">
        <v>134.1</v>
      </c>
      <c r="H1954">
        <v>112</v>
      </c>
      <c r="I1954">
        <v>22.8</v>
      </c>
      <c r="J1954">
        <v>195.1</v>
      </c>
      <c r="K1954">
        <v>104</v>
      </c>
      <c r="L1954">
        <v>16.579999999999998</v>
      </c>
      <c r="M1954">
        <v>159.6</v>
      </c>
      <c r="N1954">
        <v>139</v>
      </c>
      <c r="O1954">
        <v>7.18</v>
      </c>
      <c r="P1954">
        <v>10.5</v>
      </c>
      <c r="Q1954">
        <v>2</v>
      </c>
      <c r="R1954">
        <v>2.84</v>
      </c>
      <c r="S1954">
        <v>2</v>
      </c>
      <c r="T1954" t="s">
        <v>22</v>
      </c>
    </row>
    <row r="1955" spans="1:20" x14ac:dyDescent="0.2">
      <c r="A1955" t="s">
        <v>24</v>
      </c>
      <c r="B1955">
        <v>59</v>
      </c>
      <c r="C1955" t="s">
        <v>28</v>
      </c>
      <c r="D1955" t="s">
        <v>23</v>
      </c>
      <c r="E1955" t="s">
        <v>23</v>
      </c>
      <c r="F1955">
        <v>31</v>
      </c>
      <c r="G1955">
        <v>225</v>
      </c>
      <c r="H1955">
        <v>78</v>
      </c>
      <c r="I1955">
        <v>38.25</v>
      </c>
      <c r="J1955">
        <v>191.3</v>
      </c>
      <c r="K1955">
        <v>79</v>
      </c>
      <c r="L1955">
        <v>16.260000000000002</v>
      </c>
      <c r="M1955">
        <v>226.7</v>
      </c>
      <c r="N1955">
        <v>79</v>
      </c>
      <c r="O1955">
        <v>10.199999999999999</v>
      </c>
      <c r="P1955">
        <v>9.1</v>
      </c>
      <c r="Q1955">
        <v>3</v>
      </c>
      <c r="R1955">
        <v>2.46</v>
      </c>
      <c r="S1955">
        <v>1</v>
      </c>
      <c r="T1955" t="s">
        <v>22</v>
      </c>
    </row>
    <row r="1956" spans="1:20" x14ac:dyDescent="0.2">
      <c r="A1956" t="s">
        <v>31</v>
      </c>
      <c r="B1956">
        <v>59</v>
      </c>
      <c r="C1956" t="s">
        <v>28</v>
      </c>
      <c r="D1956" t="s">
        <v>22</v>
      </c>
      <c r="E1956" t="s">
        <v>22</v>
      </c>
      <c r="F1956">
        <v>0</v>
      </c>
      <c r="G1956">
        <v>189.7</v>
      </c>
      <c r="H1956">
        <v>100</v>
      </c>
      <c r="I1956">
        <v>32.25</v>
      </c>
      <c r="J1956">
        <v>115.9</v>
      </c>
      <c r="K1956">
        <v>133</v>
      </c>
      <c r="L1956">
        <v>9.85</v>
      </c>
      <c r="M1956">
        <v>220.6</v>
      </c>
      <c r="N1956">
        <v>115</v>
      </c>
      <c r="O1956">
        <v>9.93</v>
      </c>
      <c r="P1956">
        <v>7.4</v>
      </c>
      <c r="Q1956">
        <v>4</v>
      </c>
      <c r="R1956">
        <v>2</v>
      </c>
      <c r="S1956">
        <v>0</v>
      </c>
      <c r="T1956" t="s">
        <v>22</v>
      </c>
    </row>
    <row r="1957" spans="1:20" x14ac:dyDescent="0.2">
      <c r="A1957" t="s">
        <v>52</v>
      </c>
      <c r="B1957">
        <v>190</v>
      </c>
      <c r="C1957" t="s">
        <v>21</v>
      </c>
      <c r="D1957" t="s">
        <v>22</v>
      </c>
      <c r="E1957" t="s">
        <v>22</v>
      </c>
      <c r="F1957">
        <v>0</v>
      </c>
      <c r="G1957">
        <v>142.9</v>
      </c>
      <c r="H1957">
        <v>96</v>
      </c>
      <c r="I1957">
        <v>24.29</v>
      </c>
      <c r="J1957">
        <v>177.9</v>
      </c>
      <c r="K1957">
        <v>96</v>
      </c>
      <c r="L1957">
        <v>15.12</v>
      </c>
      <c r="M1957">
        <v>113.3</v>
      </c>
      <c r="N1957">
        <v>117</v>
      </c>
      <c r="O1957">
        <v>5.0999999999999996</v>
      </c>
      <c r="P1957">
        <v>6.6</v>
      </c>
      <c r="Q1957">
        <v>4</v>
      </c>
      <c r="R1957">
        <v>1.78</v>
      </c>
      <c r="S1957">
        <v>0</v>
      </c>
      <c r="T1957" t="s">
        <v>22</v>
      </c>
    </row>
    <row r="1958" spans="1:20" x14ac:dyDescent="0.2">
      <c r="A1958" t="s">
        <v>65</v>
      </c>
      <c r="B1958">
        <v>109</v>
      </c>
      <c r="C1958" t="s">
        <v>21</v>
      </c>
      <c r="D1958" t="s">
        <v>22</v>
      </c>
      <c r="E1958" t="s">
        <v>22</v>
      </c>
      <c r="F1958">
        <v>0</v>
      </c>
      <c r="G1958">
        <v>175.6</v>
      </c>
      <c r="H1958">
        <v>80</v>
      </c>
      <c r="I1958">
        <v>29.85</v>
      </c>
      <c r="J1958">
        <v>238</v>
      </c>
      <c r="K1958">
        <v>94</v>
      </c>
      <c r="L1958">
        <v>20.23</v>
      </c>
      <c r="M1958">
        <v>198.4</v>
      </c>
      <c r="N1958">
        <v>103</v>
      </c>
      <c r="O1958">
        <v>8.93</v>
      </c>
      <c r="P1958">
        <v>10.199999999999999</v>
      </c>
      <c r="Q1958">
        <v>6</v>
      </c>
      <c r="R1958">
        <v>2.75</v>
      </c>
      <c r="S1958">
        <v>1</v>
      </c>
      <c r="T1958" t="s">
        <v>22</v>
      </c>
    </row>
    <row r="1959" spans="1:20" x14ac:dyDescent="0.2">
      <c r="A1959" t="s">
        <v>29</v>
      </c>
      <c r="B1959">
        <v>136</v>
      </c>
      <c r="C1959" t="s">
        <v>21</v>
      </c>
      <c r="D1959" t="s">
        <v>22</v>
      </c>
      <c r="E1959" t="s">
        <v>22</v>
      </c>
      <c r="F1959">
        <v>0</v>
      </c>
      <c r="G1959">
        <v>92.4</v>
      </c>
      <c r="H1959">
        <v>109</v>
      </c>
      <c r="I1959">
        <v>15.71</v>
      </c>
      <c r="J1959">
        <v>219</v>
      </c>
      <c r="K1959">
        <v>115</v>
      </c>
      <c r="L1959">
        <v>18.62</v>
      </c>
      <c r="M1959">
        <v>212.6</v>
      </c>
      <c r="N1959">
        <v>80</v>
      </c>
      <c r="O1959">
        <v>9.57</v>
      </c>
      <c r="P1959">
        <v>12.9</v>
      </c>
      <c r="Q1959">
        <v>4</v>
      </c>
      <c r="R1959">
        <v>3.48</v>
      </c>
      <c r="S1959">
        <v>2</v>
      </c>
      <c r="T1959" t="s">
        <v>22</v>
      </c>
    </row>
    <row r="1960" spans="1:20" x14ac:dyDescent="0.2">
      <c r="A1960" t="s">
        <v>40</v>
      </c>
      <c r="B1960">
        <v>106</v>
      </c>
      <c r="C1960" t="s">
        <v>28</v>
      </c>
      <c r="D1960" t="s">
        <v>22</v>
      </c>
      <c r="E1960" t="s">
        <v>22</v>
      </c>
      <c r="F1960">
        <v>0</v>
      </c>
      <c r="G1960">
        <v>159.6</v>
      </c>
      <c r="H1960">
        <v>94</v>
      </c>
      <c r="I1960">
        <v>27.13</v>
      </c>
      <c r="J1960">
        <v>276.8</v>
      </c>
      <c r="K1960">
        <v>118</v>
      </c>
      <c r="L1960">
        <v>23.53</v>
      </c>
      <c r="M1960">
        <v>223.5</v>
      </c>
      <c r="N1960">
        <v>65</v>
      </c>
      <c r="O1960">
        <v>10.06</v>
      </c>
      <c r="P1960">
        <v>8.8000000000000007</v>
      </c>
      <c r="Q1960">
        <v>3</v>
      </c>
      <c r="R1960">
        <v>2.38</v>
      </c>
      <c r="S1960">
        <v>0</v>
      </c>
      <c r="T1960" t="s">
        <v>22</v>
      </c>
    </row>
    <row r="1961" spans="1:20" x14ac:dyDescent="0.2">
      <c r="A1961" t="s">
        <v>31</v>
      </c>
      <c r="B1961">
        <v>129</v>
      </c>
      <c r="C1961" t="s">
        <v>21</v>
      </c>
      <c r="D1961" t="s">
        <v>22</v>
      </c>
      <c r="E1961" t="s">
        <v>22</v>
      </c>
      <c r="F1961">
        <v>0</v>
      </c>
      <c r="G1961">
        <v>159.1</v>
      </c>
      <c r="H1961">
        <v>100</v>
      </c>
      <c r="I1961">
        <v>27.05</v>
      </c>
      <c r="J1961">
        <v>202.5</v>
      </c>
      <c r="K1961">
        <v>90</v>
      </c>
      <c r="L1961">
        <v>17.21</v>
      </c>
      <c r="M1961">
        <v>233.1</v>
      </c>
      <c r="N1961">
        <v>96</v>
      </c>
      <c r="O1961">
        <v>10.49</v>
      </c>
      <c r="P1961">
        <v>11.5</v>
      </c>
      <c r="Q1961">
        <v>6</v>
      </c>
      <c r="R1961">
        <v>3.11</v>
      </c>
      <c r="S1961">
        <v>2</v>
      </c>
      <c r="T1961" t="s">
        <v>22</v>
      </c>
    </row>
    <row r="1962" spans="1:20" x14ac:dyDescent="0.2">
      <c r="A1962" t="s">
        <v>54</v>
      </c>
      <c r="B1962">
        <v>99</v>
      </c>
      <c r="C1962" t="s">
        <v>21</v>
      </c>
      <c r="D1962" t="s">
        <v>22</v>
      </c>
      <c r="E1962" t="s">
        <v>22</v>
      </c>
      <c r="F1962">
        <v>0</v>
      </c>
      <c r="G1962">
        <v>254.4</v>
      </c>
      <c r="H1962">
        <v>120</v>
      </c>
      <c r="I1962">
        <v>43.25</v>
      </c>
      <c r="J1962">
        <v>159.30000000000001</v>
      </c>
      <c r="K1962">
        <v>92</v>
      </c>
      <c r="L1962">
        <v>13.54</v>
      </c>
      <c r="M1962">
        <v>264.39999999999998</v>
      </c>
      <c r="N1962">
        <v>94</v>
      </c>
      <c r="O1962">
        <v>11.9</v>
      </c>
      <c r="P1962">
        <v>6</v>
      </c>
      <c r="Q1962">
        <v>5</v>
      </c>
      <c r="R1962">
        <v>1.62</v>
      </c>
      <c r="S1962">
        <v>1</v>
      </c>
      <c r="T1962" t="s">
        <v>22</v>
      </c>
    </row>
    <row r="1963" spans="1:20" x14ac:dyDescent="0.2">
      <c r="A1963" t="s">
        <v>53</v>
      </c>
      <c r="B1963">
        <v>61</v>
      </c>
      <c r="C1963" t="s">
        <v>21</v>
      </c>
      <c r="D1963" t="s">
        <v>22</v>
      </c>
      <c r="E1963" t="s">
        <v>23</v>
      </c>
      <c r="F1963">
        <v>33</v>
      </c>
      <c r="G1963">
        <v>270.7</v>
      </c>
      <c r="H1963">
        <v>53</v>
      </c>
      <c r="I1963">
        <v>46.02</v>
      </c>
      <c r="J1963">
        <v>200.7</v>
      </c>
      <c r="K1963">
        <v>116</v>
      </c>
      <c r="L1963">
        <v>17.059999999999999</v>
      </c>
      <c r="M1963">
        <v>201.7</v>
      </c>
      <c r="N1963">
        <v>102</v>
      </c>
      <c r="O1963">
        <v>9.08</v>
      </c>
      <c r="P1963">
        <v>10.9</v>
      </c>
      <c r="Q1963">
        <v>3</v>
      </c>
      <c r="R1963">
        <v>2.94</v>
      </c>
      <c r="S1963">
        <v>3</v>
      </c>
      <c r="T1963" t="s">
        <v>22</v>
      </c>
    </row>
    <row r="1964" spans="1:20" x14ac:dyDescent="0.2">
      <c r="A1964" t="s">
        <v>72</v>
      </c>
      <c r="B1964">
        <v>71</v>
      </c>
      <c r="C1964" t="s">
        <v>21</v>
      </c>
      <c r="D1964" t="s">
        <v>22</v>
      </c>
      <c r="E1964" t="s">
        <v>22</v>
      </c>
      <c r="F1964">
        <v>0</v>
      </c>
      <c r="G1964">
        <v>207</v>
      </c>
      <c r="H1964">
        <v>112</v>
      </c>
      <c r="I1964">
        <v>35.19</v>
      </c>
      <c r="J1964">
        <v>173.8</v>
      </c>
      <c r="K1964">
        <v>96</v>
      </c>
      <c r="L1964">
        <v>14.77</v>
      </c>
      <c r="M1964">
        <v>178.4</v>
      </c>
      <c r="N1964">
        <v>61</v>
      </c>
      <c r="O1964">
        <v>8.0299999999999994</v>
      </c>
      <c r="P1964">
        <v>12.1</v>
      </c>
      <c r="Q1964">
        <v>3</v>
      </c>
      <c r="R1964">
        <v>3.27</v>
      </c>
      <c r="S1964">
        <v>1</v>
      </c>
      <c r="T1964" t="s">
        <v>22</v>
      </c>
    </row>
    <row r="1965" spans="1:20" x14ac:dyDescent="0.2">
      <c r="A1965" t="s">
        <v>55</v>
      </c>
      <c r="B1965">
        <v>4</v>
      </c>
      <c r="C1965" t="s">
        <v>28</v>
      </c>
      <c r="D1965" t="s">
        <v>23</v>
      </c>
      <c r="E1965" t="s">
        <v>22</v>
      </c>
      <c r="F1965">
        <v>0</v>
      </c>
      <c r="G1965">
        <v>145.30000000000001</v>
      </c>
      <c r="H1965">
        <v>89</v>
      </c>
      <c r="I1965">
        <v>24.7</v>
      </c>
      <c r="J1965">
        <v>303.8</v>
      </c>
      <c r="K1965">
        <v>93</v>
      </c>
      <c r="L1965">
        <v>25.82</v>
      </c>
      <c r="M1965">
        <v>206.1</v>
      </c>
      <c r="N1965">
        <v>82</v>
      </c>
      <c r="O1965">
        <v>9.27</v>
      </c>
      <c r="P1965">
        <v>8.9</v>
      </c>
      <c r="Q1965">
        <v>4</v>
      </c>
      <c r="R1965">
        <v>2.4</v>
      </c>
      <c r="S1965">
        <v>0</v>
      </c>
      <c r="T1965" t="s">
        <v>22</v>
      </c>
    </row>
    <row r="1966" spans="1:20" x14ac:dyDescent="0.2">
      <c r="A1966" t="s">
        <v>72</v>
      </c>
      <c r="B1966">
        <v>148</v>
      </c>
      <c r="C1966" t="s">
        <v>25</v>
      </c>
      <c r="D1966" t="s">
        <v>22</v>
      </c>
      <c r="E1966" t="s">
        <v>23</v>
      </c>
      <c r="F1966">
        <v>25</v>
      </c>
      <c r="G1966">
        <v>230.7</v>
      </c>
      <c r="H1966">
        <v>102</v>
      </c>
      <c r="I1966">
        <v>39.22</v>
      </c>
      <c r="J1966">
        <v>233.8</v>
      </c>
      <c r="K1966">
        <v>109</v>
      </c>
      <c r="L1966">
        <v>19.87</v>
      </c>
      <c r="M1966">
        <v>215.8</v>
      </c>
      <c r="N1966">
        <v>90</v>
      </c>
      <c r="O1966">
        <v>9.7100000000000009</v>
      </c>
      <c r="P1966">
        <v>13.5</v>
      </c>
      <c r="Q1966">
        <v>2</v>
      </c>
      <c r="R1966">
        <v>3.65</v>
      </c>
      <c r="S1966">
        <v>3</v>
      </c>
      <c r="T1966" t="s">
        <v>22</v>
      </c>
    </row>
    <row r="1967" spans="1:20" x14ac:dyDescent="0.2">
      <c r="A1967" t="s">
        <v>59</v>
      </c>
      <c r="B1967">
        <v>141</v>
      </c>
      <c r="C1967" t="s">
        <v>21</v>
      </c>
      <c r="D1967" t="s">
        <v>22</v>
      </c>
      <c r="E1967" t="s">
        <v>22</v>
      </c>
      <c r="F1967">
        <v>0</v>
      </c>
      <c r="G1967">
        <v>151.5</v>
      </c>
      <c r="H1967">
        <v>104</v>
      </c>
      <c r="I1967">
        <v>25.76</v>
      </c>
      <c r="J1967">
        <v>242.2</v>
      </c>
      <c r="K1967">
        <v>114</v>
      </c>
      <c r="L1967">
        <v>20.59</v>
      </c>
      <c r="M1967">
        <v>304.2</v>
      </c>
      <c r="N1967">
        <v>109</v>
      </c>
      <c r="O1967">
        <v>13.69</v>
      </c>
      <c r="P1967">
        <v>10.8</v>
      </c>
      <c r="Q1967">
        <v>2</v>
      </c>
      <c r="R1967">
        <v>2.92</v>
      </c>
      <c r="S1967">
        <v>1</v>
      </c>
      <c r="T1967" t="s">
        <v>22</v>
      </c>
    </row>
    <row r="1968" spans="1:20" x14ac:dyDescent="0.2">
      <c r="A1968" t="s">
        <v>61</v>
      </c>
      <c r="B1968">
        <v>56</v>
      </c>
      <c r="C1968" t="s">
        <v>25</v>
      </c>
      <c r="D1968" t="s">
        <v>22</v>
      </c>
      <c r="E1968" t="s">
        <v>22</v>
      </c>
      <c r="F1968">
        <v>0</v>
      </c>
      <c r="G1968">
        <v>146.1</v>
      </c>
      <c r="H1968">
        <v>57</v>
      </c>
      <c r="I1968">
        <v>24.84</v>
      </c>
      <c r="J1968">
        <v>196.2</v>
      </c>
      <c r="K1968">
        <v>97</v>
      </c>
      <c r="L1968">
        <v>16.68</v>
      </c>
      <c r="M1968">
        <v>310.10000000000002</v>
      </c>
      <c r="N1968">
        <v>110</v>
      </c>
      <c r="O1968">
        <v>13.95</v>
      </c>
      <c r="P1968">
        <v>9.1999999999999993</v>
      </c>
      <c r="Q1968">
        <v>3</v>
      </c>
      <c r="R1968">
        <v>2.48</v>
      </c>
      <c r="S1968">
        <v>0</v>
      </c>
      <c r="T1968" t="s">
        <v>22</v>
      </c>
    </row>
    <row r="1969" spans="1:20" x14ac:dyDescent="0.2">
      <c r="A1969" t="s">
        <v>49</v>
      </c>
      <c r="B1969">
        <v>160</v>
      </c>
      <c r="C1969" t="s">
        <v>21</v>
      </c>
      <c r="D1969" t="s">
        <v>22</v>
      </c>
      <c r="E1969" t="s">
        <v>22</v>
      </c>
      <c r="F1969">
        <v>0</v>
      </c>
      <c r="G1969">
        <v>256</v>
      </c>
      <c r="H1969">
        <v>111</v>
      </c>
      <c r="I1969">
        <v>43.52</v>
      </c>
      <c r="J1969">
        <v>187.4</v>
      </c>
      <c r="K1969">
        <v>61</v>
      </c>
      <c r="L1969">
        <v>15.93</v>
      </c>
      <c r="M1969">
        <v>119.1</v>
      </c>
      <c r="N1969">
        <v>81</v>
      </c>
      <c r="O1969">
        <v>5.36</v>
      </c>
      <c r="P1969">
        <v>11.5</v>
      </c>
      <c r="Q1969">
        <v>4</v>
      </c>
      <c r="R1969">
        <v>3.11</v>
      </c>
      <c r="S1969">
        <v>3</v>
      </c>
      <c r="T1969" t="s">
        <v>22</v>
      </c>
    </row>
    <row r="1970" spans="1:20" x14ac:dyDescent="0.2">
      <c r="A1970" t="s">
        <v>35</v>
      </c>
      <c r="B1970">
        <v>42</v>
      </c>
      <c r="C1970" t="s">
        <v>21</v>
      </c>
      <c r="D1970" t="s">
        <v>22</v>
      </c>
      <c r="E1970" t="s">
        <v>22</v>
      </c>
      <c r="F1970">
        <v>0</v>
      </c>
      <c r="G1970">
        <v>150.69999999999999</v>
      </c>
      <c r="H1970">
        <v>52</v>
      </c>
      <c r="I1970">
        <v>25.62</v>
      </c>
      <c r="J1970">
        <v>246.7</v>
      </c>
      <c r="K1970">
        <v>96</v>
      </c>
      <c r="L1970">
        <v>20.97</v>
      </c>
      <c r="M1970">
        <v>103.8</v>
      </c>
      <c r="N1970">
        <v>118</v>
      </c>
      <c r="O1970">
        <v>4.67</v>
      </c>
      <c r="P1970">
        <v>7</v>
      </c>
      <c r="Q1970">
        <v>4</v>
      </c>
      <c r="R1970">
        <v>1.89</v>
      </c>
      <c r="S1970">
        <v>2</v>
      </c>
      <c r="T1970" t="s">
        <v>22</v>
      </c>
    </row>
    <row r="1971" spans="1:20" x14ac:dyDescent="0.2">
      <c r="A1971" t="s">
        <v>74</v>
      </c>
      <c r="B1971">
        <v>135</v>
      </c>
      <c r="C1971" t="s">
        <v>21</v>
      </c>
      <c r="D1971" t="s">
        <v>23</v>
      </c>
      <c r="E1971" t="s">
        <v>22</v>
      </c>
      <c r="F1971">
        <v>0</v>
      </c>
      <c r="G1971">
        <v>186</v>
      </c>
      <c r="H1971">
        <v>107</v>
      </c>
      <c r="I1971">
        <v>31.62</v>
      </c>
      <c r="J1971">
        <v>66</v>
      </c>
      <c r="K1971">
        <v>94</v>
      </c>
      <c r="L1971">
        <v>5.61</v>
      </c>
      <c r="M1971">
        <v>213.1</v>
      </c>
      <c r="N1971">
        <v>105</v>
      </c>
      <c r="O1971">
        <v>9.59</v>
      </c>
      <c r="P1971">
        <v>12.9</v>
      </c>
      <c r="Q1971">
        <v>4</v>
      </c>
      <c r="R1971">
        <v>3.48</v>
      </c>
      <c r="S1971">
        <v>1</v>
      </c>
      <c r="T1971" t="s">
        <v>22</v>
      </c>
    </row>
    <row r="1972" spans="1:20" x14ac:dyDescent="0.2">
      <c r="A1972" t="s">
        <v>68</v>
      </c>
      <c r="B1972">
        <v>106</v>
      </c>
      <c r="C1972" t="s">
        <v>21</v>
      </c>
      <c r="D1972" t="s">
        <v>22</v>
      </c>
      <c r="E1972" t="s">
        <v>22</v>
      </c>
      <c r="F1972">
        <v>0</v>
      </c>
      <c r="G1972">
        <v>212.9</v>
      </c>
      <c r="H1972">
        <v>110</v>
      </c>
      <c r="I1972">
        <v>36.19</v>
      </c>
      <c r="J1972">
        <v>187</v>
      </c>
      <c r="K1972">
        <v>69</v>
      </c>
      <c r="L1972">
        <v>15.9</v>
      </c>
      <c r="M1972">
        <v>128.1</v>
      </c>
      <c r="N1972">
        <v>71</v>
      </c>
      <c r="O1972">
        <v>5.76</v>
      </c>
      <c r="P1972">
        <v>6.3</v>
      </c>
      <c r="Q1972">
        <v>3</v>
      </c>
      <c r="R1972">
        <v>1.7</v>
      </c>
      <c r="S1972">
        <v>3</v>
      </c>
      <c r="T1972" t="s">
        <v>22</v>
      </c>
    </row>
    <row r="1973" spans="1:20" x14ac:dyDescent="0.2">
      <c r="A1973" t="s">
        <v>29</v>
      </c>
      <c r="B1973">
        <v>83</v>
      </c>
      <c r="C1973" t="s">
        <v>21</v>
      </c>
      <c r="D1973" t="s">
        <v>22</v>
      </c>
      <c r="E1973" t="s">
        <v>23</v>
      </c>
      <c r="F1973">
        <v>30</v>
      </c>
      <c r="G1973">
        <v>272.5</v>
      </c>
      <c r="H1973">
        <v>105</v>
      </c>
      <c r="I1973">
        <v>46.33</v>
      </c>
      <c r="J1973">
        <v>253</v>
      </c>
      <c r="K1973">
        <v>83</v>
      </c>
      <c r="L1973">
        <v>21.51</v>
      </c>
      <c r="M1973">
        <v>180.8</v>
      </c>
      <c r="N1973">
        <v>123</v>
      </c>
      <c r="O1973">
        <v>8.14</v>
      </c>
      <c r="P1973">
        <v>8.6999999999999993</v>
      </c>
      <c r="Q1973">
        <v>6</v>
      </c>
      <c r="R1973">
        <v>2.35</v>
      </c>
      <c r="S1973">
        <v>3</v>
      </c>
      <c r="T1973" t="s">
        <v>22</v>
      </c>
    </row>
    <row r="1974" spans="1:20" x14ac:dyDescent="0.2">
      <c r="A1974" t="s">
        <v>75</v>
      </c>
      <c r="B1974">
        <v>110</v>
      </c>
      <c r="C1974" t="s">
        <v>21</v>
      </c>
      <c r="D1974" t="s">
        <v>22</v>
      </c>
      <c r="E1974" t="s">
        <v>22</v>
      </c>
      <c r="F1974">
        <v>0</v>
      </c>
      <c r="G1974">
        <v>135.1</v>
      </c>
      <c r="H1974">
        <v>109</v>
      </c>
      <c r="I1974">
        <v>22.97</v>
      </c>
      <c r="J1974">
        <v>205.2</v>
      </c>
      <c r="K1974">
        <v>99</v>
      </c>
      <c r="L1974">
        <v>17.440000000000001</v>
      </c>
      <c r="M1974">
        <v>166.3</v>
      </c>
      <c r="N1974">
        <v>119</v>
      </c>
      <c r="O1974">
        <v>7.48</v>
      </c>
      <c r="P1974">
        <v>11.7</v>
      </c>
      <c r="Q1974">
        <v>4</v>
      </c>
      <c r="R1974">
        <v>3.16</v>
      </c>
      <c r="S1974">
        <v>1</v>
      </c>
      <c r="T1974" t="s">
        <v>22</v>
      </c>
    </row>
    <row r="1975" spans="1:20" x14ac:dyDescent="0.2">
      <c r="A1975" t="s">
        <v>50</v>
      </c>
      <c r="B1975">
        <v>153</v>
      </c>
      <c r="C1975" t="s">
        <v>25</v>
      </c>
      <c r="D1975" t="s">
        <v>22</v>
      </c>
      <c r="E1975" t="s">
        <v>22</v>
      </c>
      <c r="F1975">
        <v>0</v>
      </c>
      <c r="G1975">
        <v>154.6</v>
      </c>
      <c r="H1975">
        <v>56</v>
      </c>
      <c r="I1975">
        <v>26.28</v>
      </c>
      <c r="J1975">
        <v>263</v>
      </c>
      <c r="K1975">
        <v>84</v>
      </c>
      <c r="L1975">
        <v>22.36</v>
      </c>
      <c r="M1975">
        <v>367.7</v>
      </c>
      <c r="N1975">
        <v>89</v>
      </c>
      <c r="O1975">
        <v>16.55</v>
      </c>
      <c r="P1975">
        <v>15.5</v>
      </c>
      <c r="Q1975">
        <v>2</v>
      </c>
      <c r="R1975">
        <v>4.1900000000000004</v>
      </c>
      <c r="S1975">
        <v>1</v>
      </c>
      <c r="T1975" t="s">
        <v>22</v>
      </c>
    </row>
    <row r="1976" spans="1:20" x14ac:dyDescent="0.2">
      <c r="A1976" t="s">
        <v>48</v>
      </c>
      <c r="B1976">
        <v>109</v>
      </c>
      <c r="C1976" t="s">
        <v>28</v>
      </c>
      <c r="D1976" t="s">
        <v>22</v>
      </c>
      <c r="E1976" t="s">
        <v>23</v>
      </c>
      <c r="F1976">
        <v>35</v>
      </c>
      <c r="G1976">
        <v>230.5</v>
      </c>
      <c r="H1976">
        <v>116</v>
      </c>
      <c r="I1976">
        <v>39.19</v>
      </c>
      <c r="J1976">
        <v>265.8</v>
      </c>
      <c r="K1976">
        <v>130</v>
      </c>
      <c r="L1976">
        <v>22.59</v>
      </c>
      <c r="M1976">
        <v>269.7</v>
      </c>
      <c r="N1976">
        <v>69</v>
      </c>
      <c r="O1976">
        <v>12.14</v>
      </c>
      <c r="P1976">
        <v>10.6</v>
      </c>
      <c r="Q1976">
        <v>6</v>
      </c>
      <c r="R1976">
        <v>2.86</v>
      </c>
      <c r="S1976">
        <v>5</v>
      </c>
      <c r="T1976" t="s">
        <v>22</v>
      </c>
    </row>
    <row r="1977" spans="1:20" x14ac:dyDescent="0.2">
      <c r="A1977" t="s">
        <v>40</v>
      </c>
      <c r="B1977">
        <v>31</v>
      </c>
      <c r="C1977" t="s">
        <v>28</v>
      </c>
      <c r="D1977" t="s">
        <v>22</v>
      </c>
      <c r="E1977" t="s">
        <v>22</v>
      </c>
      <c r="F1977">
        <v>0</v>
      </c>
      <c r="G1977">
        <v>165.4</v>
      </c>
      <c r="H1977">
        <v>84</v>
      </c>
      <c r="I1977">
        <v>28.12</v>
      </c>
      <c r="J1977">
        <v>203.7</v>
      </c>
      <c r="K1977">
        <v>107</v>
      </c>
      <c r="L1977">
        <v>17.309999999999999</v>
      </c>
      <c r="M1977">
        <v>201.7</v>
      </c>
      <c r="N1977">
        <v>65</v>
      </c>
      <c r="O1977">
        <v>9.08</v>
      </c>
      <c r="P1977">
        <v>8.1999999999999993</v>
      </c>
      <c r="Q1977">
        <v>1</v>
      </c>
      <c r="R1977">
        <v>2.21</v>
      </c>
      <c r="S1977">
        <v>1</v>
      </c>
      <c r="T1977" t="s">
        <v>22</v>
      </c>
    </row>
    <row r="1978" spans="1:20" x14ac:dyDescent="0.2">
      <c r="A1978" t="s">
        <v>30</v>
      </c>
      <c r="B1978">
        <v>124</v>
      </c>
      <c r="C1978" t="s">
        <v>28</v>
      </c>
      <c r="D1978" t="s">
        <v>22</v>
      </c>
      <c r="E1978" t="s">
        <v>22</v>
      </c>
      <c r="F1978">
        <v>0</v>
      </c>
      <c r="G1978">
        <v>143.30000000000001</v>
      </c>
      <c r="H1978">
        <v>120</v>
      </c>
      <c r="I1978">
        <v>24.36</v>
      </c>
      <c r="J1978">
        <v>230.7</v>
      </c>
      <c r="K1978">
        <v>111</v>
      </c>
      <c r="L1978">
        <v>19.61</v>
      </c>
      <c r="M1978">
        <v>214.3</v>
      </c>
      <c r="N1978">
        <v>91</v>
      </c>
      <c r="O1978">
        <v>9.64</v>
      </c>
      <c r="P1978">
        <v>7.8</v>
      </c>
      <c r="Q1978">
        <v>2</v>
      </c>
      <c r="R1978">
        <v>2.11</v>
      </c>
      <c r="S1978">
        <v>4</v>
      </c>
      <c r="T1978" t="s">
        <v>23</v>
      </c>
    </row>
    <row r="1979" spans="1:20" x14ac:dyDescent="0.2">
      <c r="A1979" t="s">
        <v>55</v>
      </c>
      <c r="B1979">
        <v>110</v>
      </c>
      <c r="C1979" t="s">
        <v>21</v>
      </c>
      <c r="D1979" t="s">
        <v>22</v>
      </c>
      <c r="E1979" t="s">
        <v>22</v>
      </c>
      <c r="F1979">
        <v>0</v>
      </c>
      <c r="G1979">
        <v>271.10000000000002</v>
      </c>
      <c r="H1979">
        <v>108</v>
      </c>
      <c r="I1979">
        <v>46.09</v>
      </c>
      <c r="J1979">
        <v>237</v>
      </c>
      <c r="K1979">
        <v>122</v>
      </c>
      <c r="L1979">
        <v>20.149999999999999</v>
      </c>
      <c r="M1979">
        <v>239.9</v>
      </c>
      <c r="N1979">
        <v>122</v>
      </c>
      <c r="O1979">
        <v>10.8</v>
      </c>
      <c r="P1979">
        <v>9.8000000000000007</v>
      </c>
      <c r="Q1979">
        <v>5</v>
      </c>
      <c r="R1979">
        <v>2.65</v>
      </c>
      <c r="S1979">
        <v>2</v>
      </c>
      <c r="T1979" t="s">
        <v>23</v>
      </c>
    </row>
    <row r="1980" spans="1:20" x14ac:dyDescent="0.2">
      <c r="A1980" t="s">
        <v>42</v>
      </c>
      <c r="B1980">
        <v>124</v>
      </c>
      <c r="C1980" t="s">
        <v>21</v>
      </c>
      <c r="D1980" t="s">
        <v>22</v>
      </c>
      <c r="E1980" t="s">
        <v>22</v>
      </c>
      <c r="F1980">
        <v>0</v>
      </c>
      <c r="G1980">
        <v>253.5</v>
      </c>
      <c r="H1980">
        <v>104</v>
      </c>
      <c r="I1980">
        <v>43.1</v>
      </c>
      <c r="J1980">
        <v>117.9</v>
      </c>
      <c r="K1980">
        <v>123</v>
      </c>
      <c r="L1980">
        <v>10.02</v>
      </c>
      <c r="M1980">
        <v>248.5</v>
      </c>
      <c r="N1980">
        <v>104</v>
      </c>
      <c r="O1980">
        <v>11.18</v>
      </c>
      <c r="P1980">
        <v>14</v>
      </c>
      <c r="Q1980">
        <v>2</v>
      </c>
      <c r="R1980">
        <v>3.78</v>
      </c>
      <c r="S1980">
        <v>0</v>
      </c>
      <c r="T1980" t="s">
        <v>22</v>
      </c>
    </row>
    <row r="1981" spans="1:20" x14ac:dyDescent="0.2">
      <c r="A1981" t="s">
        <v>36</v>
      </c>
      <c r="B1981">
        <v>82</v>
      </c>
      <c r="C1981" t="s">
        <v>21</v>
      </c>
      <c r="D1981" t="s">
        <v>22</v>
      </c>
      <c r="E1981" t="s">
        <v>22</v>
      </c>
      <c r="F1981">
        <v>0</v>
      </c>
      <c r="G1981">
        <v>167.1</v>
      </c>
      <c r="H1981">
        <v>77</v>
      </c>
      <c r="I1981">
        <v>28.41</v>
      </c>
      <c r="J1981">
        <v>131.80000000000001</v>
      </c>
      <c r="K1981">
        <v>79</v>
      </c>
      <c r="L1981">
        <v>11.2</v>
      </c>
      <c r="M1981">
        <v>187.4</v>
      </c>
      <c r="N1981">
        <v>98</v>
      </c>
      <c r="O1981">
        <v>8.43</v>
      </c>
      <c r="P1981">
        <v>9.4</v>
      </c>
      <c r="Q1981">
        <v>1</v>
      </c>
      <c r="R1981">
        <v>2.54</v>
      </c>
      <c r="S1981">
        <v>6</v>
      </c>
      <c r="T1981" t="s">
        <v>23</v>
      </c>
    </row>
    <row r="1982" spans="1:20" x14ac:dyDescent="0.2">
      <c r="A1982" t="s">
        <v>32</v>
      </c>
      <c r="B1982">
        <v>69</v>
      </c>
      <c r="C1982" t="s">
        <v>28</v>
      </c>
      <c r="D1982" t="s">
        <v>22</v>
      </c>
      <c r="E1982" t="s">
        <v>22</v>
      </c>
      <c r="F1982">
        <v>0</v>
      </c>
      <c r="G1982">
        <v>135.4</v>
      </c>
      <c r="H1982">
        <v>101</v>
      </c>
      <c r="I1982">
        <v>23.02</v>
      </c>
      <c r="J1982">
        <v>238.1</v>
      </c>
      <c r="K1982">
        <v>124</v>
      </c>
      <c r="L1982">
        <v>20.239999999999998</v>
      </c>
      <c r="M1982">
        <v>195.6</v>
      </c>
      <c r="N1982">
        <v>102</v>
      </c>
      <c r="O1982">
        <v>8.8000000000000007</v>
      </c>
      <c r="P1982">
        <v>10.6</v>
      </c>
      <c r="Q1982">
        <v>2</v>
      </c>
      <c r="R1982">
        <v>2.86</v>
      </c>
      <c r="S1982">
        <v>1</v>
      </c>
      <c r="T1982" t="s">
        <v>22</v>
      </c>
    </row>
    <row r="1983" spans="1:20" x14ac:dyDescent="0.2">
      <c r="A1983" t="s">
        <v>40</v>
      </c>
      <c r="B1983">
        <v>103</v>
      </c>
      <c r="C1983" t="s">
        <v>21</v>
      </c>
      <c r="D1983" t="s">
        <v>22</v>
      </c>
      <c r="E1983" t="s">
        <v>22</v>
      </c>
      <c r="F1983">
        <v>0</v>
      </c>
      <c r="G1983">
        <v>158.69999999999999</v>
      </c>
      <c r="H1983">
        <v>90</v>
      </c>
      <c r="I1983">
        <v>26.98</v>
      </c>
      <c r="J1983">
        <v>198.4</v>
      </c>
      <c r="K1983">
        <v>117</v>
      </c>
      <c r="L1983">
        <v>16.86</v>
      </c>
      <c r="M1983">
        <v>181.1</v>
      </c>
      <c r="N1983">
        <v>76</v>
      </c>
      <c r="O1983">
        <v>8.15</v>
      </c>
      <c r="P1983">
        <v>10.5</v>
      </c>
      <c r="Q1983">
        <v>4</v>
      </c>
      <c r="R1983">
        <v>2.84</v>
      </c>
      <c r="S1983">
        <v>1</v>
      </c>
      <c r="T1983" t="s">
        <v>22</v>
      </c>
    </row>
    <row r="1984" spans="1:20" x14ac:dyDescent="0.2">
      <c r="A1984" t="s">
        <v>61</v>
      </c>
      <c r="B1984">
        <v>16</v>
      </c>
      <c r="C1984" t="s">
        <v>28</v>
      </c>
      <c r="D1984" t="s">
        <v>22</v>
      </c>
      <c r="E1984" t="s">
        <v>22</v>
      </c>
      <c r="F1984">
        <v>0</v>
      </c>
      <c r="G1984">
        <v>144.80000000000001</v>
      </c>
      <c r="H1984">
        <v>84</v>
      </c>
      <c r="I1984">
        <v>24.62</v>
      </c>
      <c r="J1984">
        <v>164.9</v>
      </c>
      <c r="K1984">
        <v>141</v>
      </c>
      <c r="L1984">
        <v>14.02</v>
      </c>
      <c r="M1984">
        <v>231.5</v>
      </c>
      <c r="N1984">
        <v>75</v>
      </c>
      <c r="O1984">
        <v>10.42</v>
      </c>
      <c r="P1984">
        <v>8.1999999999999993</v>
      </c>
      <c r="Q1984">
        <v>4</v>
      </c>
      <c r="R1984">
        <v>2.21</v>
      </c>
      <c r="S1984">
        <v>2</v>
      </c>
      <c r="T1984" t="s">
        <v>22</v>
      </c>
    </row>
    <row r="1985" spans="1:20" x14ac:dyDescent="0.2">
      <c r="A1985" t="s">
        <v>68</v>
      </c>
      <c r="B1985">
        <v>119</v>
      </c>
      <c r="C1985" t="s">
        <v>21</v>
      </c>
      <c r="D1985" t="s">
        <v>22</v>
      </c>
      <c r="E1985" t="s">
        <v>22</v>
      </c>
      <c r="F1985">
        <v>0</v>
      </c>
      <c r="G1985">
        <v>98.8</v>
      </c>
      <c r="H1985">
        <v>97</v>
      </c>
      <c r="I1985">
        <v>16.8</v>
      </c>
      <c r="J1985">
        <v>146.9</v>
      </c>
      <c r="K1985">
        <v>68</v>
      </c>
      <c r="L1985">
        <v>12.49</v>
      </c>
      <c r="M1985">
        <v>190.7</v>
      </c>
      <c r="N1985">
        <v>105</v>
      </c>
      <c r="O1985">
        <v>8.58</v>
      </c>
      <c r="P1985">
        <v>10</v>
      </c>
      <c r="Q1985">
        <v>4</v>
      </c>
      <c r="R1985">
        <v>2.7</v>
      </c>
      <c r="S1985">
        <v>3</v>
      </c>
      <c r="T1985" t="s">
        <v>22</v>
      </c>
    </row>
    <row r="1986" spans="1:20" x14ac:dyDescent="0.2">
      <c r="A1986" t="s">
        <v>60</v>
      </c>
      <c r="B1986">
        <v>124</v>
      </c>
      <c r="C1986" t="s">
        <v>28</v>
      </c>
      <c r="D1986" t="s">
        <v>23</v>
      </c>
      <c r="E1986" t="s">
        <v>22</v>
      </c>
      <c r="F1986">
        <v>0</v>
      </c>
      <c r="G1986">
        <v>157.80000000000001</v>
      </c>
      <c r="H1986">
        <v>71</v>
      </c>
      <c r="I1986">
        <v>26.83</v>
      </c>
      <c r="J1986">
        <v>203.2</v>
      </c>
      <c r="K1986">
        <v>114</v>
      </c>
      <c r="L1986">
        <v>17.27</v>
      </c>
      <c r="M1986">
        <v>168.7</v>
      </c>
      <c r="N1986">
        <v>82</v>
      </c>
      <c r="O1986">
        <v>7.59</v>
      </c>
      <c r="P1986">
        <v>10</v>
      </c>
      <c r="Q1986">
        <v>2</v>
      </c>
      <c r="R1986">
        <v>2.7</v>
      </c>
      <c r="S1986">
        <v>3</v>
      </c>
      <c r="T1986" t="s">
        <v>23</v>
      </c>
    </row>
    <row r="1987" spans="1:20" x14ac:dyDescent="0.2">
      <c r="A1987" t="s">
        <v>36</v>
      </c>
      <c r="B1987">
        <v>122</v>
      </c>
      <c r="C1987" t="s">
        <v>21</v>
      </c>
      <c r="D1987" t="s">
        <v>22</v>
      </c>
      <c r="E1987" t="s">
        <v>23</v>
      </c>
      <c r="F1987">
        <v>37</v>
      </c>
      <c r="G1987">
        <v>163</v>
      </c>
      <c r="H1987">
        <v>107</v>
      </c>
      <c r="I1987">
        <v>27.71</v>
      </c>
      <c r="J1987">
        <v>312.8</v>
      </c>
      <c r="K1987">
        <v>118</v>
      </c>
      <c r="L1987">
        <v>26.59</v>
      </c>
      <c r="M1987">
        <v>200</v>
      </c>
      <c r="N1987">
        <v>85</v>
      </c>
      <c r="O1987">
        <v>9</v>
      </c>
      <c r="P1987">
        <v>11.6</v>
      </c>
      <c r="Q1987">
        <v>5</v>
      </c>
      <c r="R1987">
        <v>3.13</v>
      </c>
      <c r="S1987">
        <v>1</v>
      </c>
      <c r="T1987" t="s">
        <v>22</v>
      </c>
    </row>
    <row r="1988" spans="1:20" x14ac:dyDescent="0.2">
      <c r="A1988" t="s">
        <v>49</v>
      </c>
      <c r="B1988">
        <v>139</v>
      </c>
      <c r="C1988" t="s">
        <v>21</v>
      </c>
      <c r="D1988" t="s">
        <v>22</v>
      </c>
      <c r="E1988" t="s">
        <v>22</v>
      </c>
      <c r="F1988">
        <v>0</v>
      </c>
      <c r="G1988">
        <v>181.6</v>
      </c>
      <c r="H1988">
        <v>119</v>
      </c>
      <c r="I1988">
        <v>30.87</v>
      </c>
      <c r="J1988">
        <v>335.7</v>
      </c>
      <c r="K1988">
        <v>118</v>
      </c>
      <c r="L1988">
        <v>28.53</v>
      </c>
      <c r="M1988">
        <v>149.80000000000001</v>
      </c>
      <c r="N1988">
        <v>64</v>
      </c>
      <c r="O1988">
        <v>6.74</v>
      </c>
      <c r="P1988">
        <v>8.3000000000000007</v>
      </c>
      <c r="Q1988">
        <v>6</v>
      </c>
      <c r="R1988">
        <v>2.2400000000000002</v>
      </c>
      <c r="S1988">
        <v>4</v>
      </c>
      <c r="T1988" t="s">
        <v>22</v>
      </c>
    </row>
    <row r="1989" spans="1:20" x14ac:dyDescent="0.2">
      <c r="A1989" t="s">
        <v>70</v>
      </c>
      <c r="B1989">
        <v>67</v>
      </c>
      <c r="C1989" t="s">
        <v>28</v>
      </c>
      <c r="D1989" t="s">
        <v>22</v>
      </c>
      <c r="E1989" t="s">
        <v>22</v>
      </c>
      <c r="F1989">
        <v>0</v>
      </c>
      <c r="G1989">
        <v>129</v>
      </c>
      <c r="H1989">
        <v>78</v>
      </c>
      <c r="I1989">
        <v>21.93</v>
      </c>
      <c r="J1989">
        <v>188</v>
      </c>
      <c r="K1989">
        <v>116</v>
      </c>
      <c r="L1989">
        <v>15.98</v>
      </c>
      <c r="M1989">
        <v>235</v>
      </c>
      <c r="N1989">
        <v>102</v>
      </c>
      <c r="O1989">
        <v>10.58</v>
      </c>
      <c r="P1989">
        <v>11.2</v>
      </c>
      <c r="Q1989">
        <v>3</v>
      </c>
      <c r="R1989">
        <v>3.02</v>
      </c>
      <c r="S1989">
        <v>2</v>
      </c>
      <c r="T1989" t="s">
        <v>22</v>
      </c>
    </row>
    <row r="1990" spans="1:20" x14ac:dyDescent="0.2">
      <c r="A1990" t="s">
        <v>31</v>
      </c>
      <c r="B1990">
        <v>84</v>
      </c>
      <c r="C1990" t="s">
        <v>25</v>
      </c>
      <c r="D1990" t="s">
        <v>22</v>
      </c>
      <c r="E1990" t="s">
        <v>22</v>
      </c>
      <c r="F1990">
        <v>0</v>
      </c>
      <c r="G1990">
        <v>86</v>
      </c>
      <c r="H1990">
        <v>83</v>
      </c>
      <c r="I1990">
        <v>14.62</v>
      </c>
      <c r="J1990">
        <v>260.7</v>
      </c>
      <c r="K1990">
        <v>86</v>
      </c>
      <c r="L1990">
        <v>22.16</v>
      </c>
      <c r="M1990">
        <v>98.6</v>
      </c>
      <c r="N1990">
        <v>109</v>
      </c>
      <c r="O1990">
        <v>4.4400000000000004</v>
      </c>
      <c r="P1990">
        <v>8.9</v>
      </c>
      <c r="Q1990">
        <v>4</v>
      </c>
      <c r="R1990">
        <v>2.4</v>
      </c>
      <c r="S1990">
        <v>1</v>
      </c>
      <c r="T1990" t="s">
        <v>22</v>
      </c>
    </row>
    <row r="1991" spans="1:20" x14ac:dyDescent="0.2">
      <c r="A1991" t="s">
        <v>37</v>
      </c>
      <c r="B1991">
        <v>101</v>
      </c>
      <c r="C1991" t="s">
        <v>28</v>
      </c>
      <c r="D1991" t="s">
        <v>22</v>
      </c>
      <c r="E1991" t="s">
        <v>23</v>
      </c>
      <c r="F1991">
        <v>17</v>
      </c>
      <c r="G1991">
        <v>193.9</v>
      </c>
      <c r="H1991">
        <v>71</v>
      </c>
      <c r="I1991">
        <v>32.96</v>
      </c>
      <c r="J1991">
        <v>189.8</v>
      </c>
      <c r="K1991">
        <v>81</v>
      </c>
      <c r="L1991">
        <v>16.13</v>
      </c>
      <c r="M1991">
        <v>196.3</v>
      </c>
      <c r="N1991">
        <v>97</v>
      </c>
      <c r="O1991">
        <v>8.83</v>
      </c>
      <c r="P1991">
        <v>12.6</v>
      </c>
      <c r="Q1991">
        <v>7</v>
      </c>
      <c r="R1991">
        <v>3.4</v>
      </c>
      <c r="S1991">
        <v>0</v>
      </c>
      <c r="T1991" t="s">
        <v>22</v>
      </c>
    </row>
    <row r="1992" spans="1:20" x14ac:dyDescent="0.2">
      <c r="A1992" t="s">
        <v>53</v>
      </c>
      <c r="B1992">
        <v>61</v>
      </c>
      <c r="C1992" t="s">
        <v>21</v>
      </c>
      <c r="D1992" t="s">
        <v>22</v>
      </c>
      <c r="E1992" t="s">
        <v>22</v>
      </c>
      <c r="F1992">
        <v>0</v>
      </c>
      <c r="G1992">
        <v>188.9</v>
      </c>
      <c r="H1992">
        <v>105</v>
      </c>
      <c r="I1992">
        <v>32.11</v>
      </c>
      <c r="J1992">
        <v>153.6</v>
      </c>
      <c r="K1992">
        <v>116</v>
      </c>
      <c r="L1992">
        <v>13.06</v>
      </c>
      <c r="M1992">
        <v>213.3</v>
      </c>
      <c r="N1992">
        <v>106</v>
      </c>
      <c r="O1992">
        <v>9.6</v>
      </c>
      <c r="P1992">
        <v>10.199999999999999</v>
      </c>
      <c r="Q1992">
        <v>2</v>
      </c>
      <c r="R1992">
        <v>2.75</v>
      </c>
      <c r="S1992">
        <v>2</v>
      </c>
      <c r="T1992" t="s">
        <v>22</v>
      </c>
    </row>
    <row r="1993" spans="1:20" x14ac:dyDescent="0.2">
      <c r="A1993" t="s">
        <v>71</v>
      </c>
      <c r="B1993">
        <v>120</v>
      </c>
      <c r="C1993" t="s">
        <v>25</v>
      </c>
      <c r="D1993" t="s">
        <v>23</v>
      </c>
      <c r="E1993" t="s">
        <v>22</v>
      </c>
      <c r="F1993">
        <v>0</v>
      </c>
      <c r="G1993">
        <v>179.9</v>
      </c>
      <c r="H1993">
        <v>72</v>
      </c>
      <c r="I1993">
        <v>30.58</v>
      </c>
      <c r="J1993">
        <v>170</v>
      </c>
      <c r="K1993">
        <v>98</v>
      </c>
      <c r="L1993">
        <v>14.45</v>
      </c>
      <c r="M1993">
        <v>190.6</v>
      </c>
      <c r="N1993">
        <v>89</v>
      </c>
      <c r="O1993">
        <v>8.58</v>
      </c>
      <c r="P1993">
        <v>13.8</v>
      </c>
      <c r="Q1993">
        <v>2</v>
      </c>
      <c r="R1993">
        <v>3.73</v>
      </c>
      <c r="S1993">
        <v>1</v>
      </c>
      <c r="T1993" t="s">
        <v>23</v>
      </c>
    </row>
    <row r="1994" spans="1:20" x14ac:dyDescent="0.2">
      <c r="A1994" t="s">
        <v>56</v>
      </c>
      <c r="B1994">
        <v>95</v>
      </c>
      <c r="C1994" t="s">
        <v>21</v>
      </c>
      <c r="D1994" t="s">
        <v>22</v>
      </c>
      <c r="E1994" t="s">
        <v>22</v>
      </c>
      <c r="F1994">
        <v>0</v>
      </c>
      <c r="G1994">
        <v>183.4</v>
      </c>
      <c r="H1994">
        <v>98</v>
      </c>
      <c r="I1994">
        <v>31.18</v>
      </c>
      <c r="J1994">
        <v>281.3</v>
      </c>
      <c r="K1994">
        <v>95</v>
      </c>
      <c r="L1994">
        <v>23.91</v>
      </c>
      <c r="M1994">
        <v>105.2</v>
      </c>
      <c r="N1994">
        <v>113</v>
      </c>
      <c r="O1994">
        <v>4.7300000000000004</v>
      </c>
      <c r="P1994">
        <v>8.1999999999999993</v>
      </c>
      <c r="Q1994">
        <v>8</v>
      </c>
      <c r="R1994">
        <v>2.21</v>
      </c>
      <c r="S1994">
        <v>1</v>
      </c>
      <c r="T1994" t="s">
        <v>22</v>
      </c>
    </row>
    <row r="1995" spans="1:20" x14ac:dyDescent="0.2">
      <c r="A1995" t="s">
        <v>40</v>
      </c>
      <c r="B1995">
        <v>98</v>
      </c>
      <c r="C1995" t="s">
        <v>25</v>
      </c>
      <c r="D1995" t="s">
        <v>22</v>
      </c>
      <c r="E1995" t="s">
        <v>22</v>
      </c>
      <c r="F1995">
        <v>0</v>
      </c>
      <c r="G1995">
        <v>288.10000000000002</v>
      </c>
      <c r="H1995">
        <v>101</v>
      </c>
      <c r="I1995">
        <v>48.98</v>
      </c>
      <c r="J1995">
        <v>137.9</v>
      </c>
      <c r="K1995">
        <v>93</v>
      </c>
      <c r="L1995">
        <v>11.72</v>
      </c>
      <c r="M1995">
        <v>206.5</v>
      </c>
      <c r="N1995">
        <v>88</v>
      </c>
      <c r="O1995">
        <v>9.2899999999999991</v>
      </c>
      <c r="P1995">
        <v>0</v>
      </c>
      <c r="Q1995">
        <v>0</v>
      </c>
      <c r="R1995">
        <v>0</v>
      </c>
      <c r="S1995">
        <v>0</v>
      </c>
      <c r="T1995" t="s">
        <v>22</v>
      </c>
    </row>
    <row r="1996" spans="1:20" x14ac:dyDescent="0.2">
      <c r="A1996" t="s">
        <v>30</v>
      </c>
      <c r="B1996">
        <v>114</v>
      </c>
      <c r="C1996" t="s">
        <v>21</v>
      </c>
      <c r="D1996" t="s">
        <v>22</v>
      </c>
      <c r="E1996" t="s">
        <v>22</v>
      </c>
      <c r="F1996">
        <v>0</v>
      </c>
      <c r="G1996">
        <v>169.2</v>
      </c>
      <c r="H1996">
        <v>96</v>
      </c>
      <c r="I1996">
        <v>28.76</v>
      </c>
      <c r="J1996">
        <v>149.9</v>
      </c>
      <c r="K1996">
        <v>83</v>
      </c>
      <c r="L1996">
        <v>12.74</v>
      </c>
      <c r="M1996">
        <v>196.9</v>
      </c>
      <c r="N1996">
        <v>119</v>
      </c>
      <c r="O1996">
        <v>8.86</v>
      </c>
      <c r="P1996">
        <v>4.5999999999999996</v>
      </c>
      <c r="Q1996">
        <v>4</v>
      </c>
      <c r="R1996">
        <v>1.24</v>
      </c>
      <c r="S1996">
        <v>2</v>
      </c>
      <c r="T1996" t="s">
        <v>22</v>
      </c>
    </row>
    <row r="1997" spans="1:20" x14ac:dyDescent="0.2">
      <c r="A1997" t="s">
        <v>72</v>
      </c>
      <c r="B1997">
        <v>68</v>
      </c>
      <c r="C1997" t="s">
        <v>21</v>
      </c>
      <c r="D1997" t="s">
        <v>23</v>
      </c>
      <c r="E1997" t="s">
        <v>23</v>
      </c>
      <c r="F1997">
        <v>29</v>
      </c>
      <c r="G1997">
        <v>195.5</v>
      </c>
      <c r="H1997">
        <v>113</v>
      </c>
      <c r="I1997">
        <v>33.24</v>
      </c>
      <c r="J1997">
        <v>171.6</v>
      </c>
      <c r="K1997">
        <v>96</v>
      </c>
      <c r="L1997">
        <v>14.59</v>
      </c>
      <c r="M1997">
        <v>204</v>
      </c>
      <c r="N1997">
        <v>85</v>
      </c>
      <c r="O1997">
        <v>9.18</v>
      </c>
      <c r="P1997">
        <v>13.5</v>
      </c>
      <c r="Q1997">
        <v>9</v>
      </c>
      <c r="R1997">
        <v>3.65</v>
      </c>
      <c r="S1997">
        <v>1</v>
      </c>
      <c r="T1997" t="s">
        <v>23</v>
      </c>
    </row>
    <row r="1998" spans="1:20" x14ac:dyDescent="0.2">
      <c r="A1998" t="s">
        <v>68</v>
      </c>
      <c r="B1998">
        <v>149</v>
      </c>
      <c r="C1998" t="s">
        <v>21</v>
      </c>
      <c r="D1998" t="s">
        <v>22</v>
      </c>
      <c r="E1998" t="s">
        <v>23</v>
      </c>
      <c r="F1998">
        <v>20</v>
      </c>
      <c r="G1998">
        <v>264.39999999999998</v>
      </c>
      <c r="H1998">
        <v>102</v>
      </c>
      <c r="I1998">
        <v>44.95</v>
      </c>
      <c r="J1998">
        <v>219.6</v>
      </c>
      <c r="K1998">
        <v>123</v>
      </c>
      <c r="L1998">
        <v>18.670000000000002</v>
      </c>
      <c r="M1998">
        <v>200.4</v>
      </c>
      <c r="N1998">
        <v>89</v>
      </c>
      <c r="O1998">
        <v>9.02</v>
      </c>
      <c r="P1998">
        <v>11.3</v>
      </c>
      <c r="Q1998">
        <v>3</v>
      </c>
      <c r="R1998">
        <v>3.05</v>
      </c>
      <c r="S1998">
        <v>2</v>
      </c>
      <c r="T1998" t="s">
        <v>22</v>
      </c>
    </row>
    <row r="1999" spans="1:20" x14ac:dyDescent="0.2">
      <c r="A1999" t="s">
        <v>73</v>
      </c>
      <c r="B1999">
        <v>176</v>
      </c>
      <c r="C1999" t="s">
        <v>21</v>
      </c>
      <c r="D1999" t="s">
        <v>22</v>
      </c>
      <c r="E1999" t="s">
        <v>22</v>
      </c>
      <c r="F1999">
        <v>0</v>
      </c>
      <c r="G1999">
        <v>169.5</v>
      </c>
      <c r="H1999">
        <v>151</v>
      </c>
      <c r="I1999">
        <v>28.82</v>
      </c>
      <c r="J1999">
        <v>112.9</v>
      </c>
      <c r="K1999">
        <v>84</v>
      </c>
      <c r="L1999">
        <v>9.6</v>
      </c>
      <c r="M1999">
        <v>56.6</v>
      </c>
      <c r="N1999">
        <v>99</v>
      </c>
      <c r="O1999">
        <v>2.5499999999999998</v>
      </c>
      <c r="P1999">
        <v>8.6999999999999993</v>
      </c>
      <c r="Q1999">
        <v>4</v>
      </c>
      <c r="R1999">
        <v>2.35</v>
      </c>
      <c r="S1999">
        <v>0</v>
      </c>
      <c r="T1999" t="s">
        <v>22</v>
      </c>
    </row>
    <row r="2000" spans="1:20" x14ac:dyDescent="0.2">
      <c r="A2000" t="s">
        <v>39</v>
      </c>
      <c r="B2000">
        <v>152</v>
      </c>
      <c r="C2000" t="s">
        <v>21</v>
      </c>
      <c r="D2000" t="s">
        <v>22</v>
      </c>
      <c r="E2000" t="s">
        <v>22</v>
      </c>
      <c r="F2000">
        <v>0</v>
      </c>
      <c r="G2000">
        <v>141.5</v>
      </c>
      <c r="H2000">
        <v>102</v>
      </c>
      <c r="I2000">
        <v>24.06</v>
      </c>
      <c r="J2000">
        <v>263</v>
      </c>
      <c r="K2000">
        <v>94</v>
      </c>
      <c r="L2000">
        <v>22.36</v>
      </c>
      <c r="M2000">
        <v>207.1</v>
      </c>
      <c r="N2000">
        <v>113</v>
      </c>
      <c r="O2000">
        <v>9.32</v>
      </c>
      <c r="P2000">
        <v>3.4</v>
      </c>
      <c r="Q2000">
        <v>4</v>
      </c>
      <c r="R2000">
        <v>0.92</v>
      </c>
      <c r="S2000">
        <v>2</v>
      </c>
      <c r="T2000" t="s">
        <v>22</v>
      </c>
    </row>
    <row r="2001" spans="1:20" x14ac:dyDescent="0.2">
      <c r="A2001" t="s">
        <v>38</v>
      </c>
      <c r="B2001">
        <v>118</v>
      </c>
      <c r="C2001" t="s">
        <v>25</v>
      </c>
      <c r="D2001" t="s">
        <v>22</v>
      </c>
      <c r="E2001" t="s">
        <v>22</v>
      </c>
      <c r="F2001">
        <v>0</v>
      </c>
      <c r="G2001">
        <v>154.80000000000001</v>
      </c>
      <c r="H2001">
        <v>71</v>
      </c>
      <c r="I2001">
        <v>26.32</v>
      </c>
      <c r="J2001">
        <v>244</v>
      </c>
      <c r="K2001">
        <v>73</v>
      </c>
      <c r="L2001">
        <v>20.74</v>
      </c>
      <c r="M2001">
        <v>159.6</v>
      </c>
      <c r="N2001">
        <v>81</v>
      </c>
      <c r="O2001">
        <v>7.18</v>
      </c>
      <c r="P2001">
        <v>12.8</v>
      </c>
      <c r="Q2001">
        <v>4</v>
      </c>
      <c r="R2001">
        <v>3.46</v>
      </c>
      <c r="S2001">
        <v>0</v>
      </c>
      <c r="T2001" t="s">
        <v>22</v>
      </c>
    </row>
    <row r="2002" spans="1:20" x14ac:dyDescent="0.2">
      <c r="A2002" t="s">
        <v>35</v>
      </c>
      <c r="B2002">
        <v>102</v>
      </c>
      <c r="C2002" t="s">
        <v>25</v>
      </c>
      <c r="D2002" t="s">
        <v>22</v>
      </c>
      <c r="E2002" t="s">
        <v>22</v>
      </c>
      <c r="F2002">
        <v>0</v>
      </c>
      <c r="G2002">
        <v>273.2</v>
      </c>
      <c r="H2002">
        <v>85</v>
      </c>
      <c r="I2002">
        <v>46.44</v>
      </c>
      <c r="J2002">
        <v>211.1</v>
      </c>
      <c r="K2002">
        <v>82</v>
      </c>
      <c r="L2002">
        <v>17.940000000000001</v>
      </c>
      <c r="M2002">
        <v>203.7</v>
      </c>
      <c r="N2002">
        <v>129</v>
      </c>
      <c r="O2002">
        <v>9.17</v>
      </c>
      <c r="P2002">
        <v>13.1</v>
      </c>
      <c r="Q2002">
        <v>7</v>
      </c>
      <c r="R2002">
        <v>3.54</v>
      </c>
      <c r="S2002">
        <v>2</v>
      </c>
      <c r="T2002" t="s">
        <v>23</v>
      </c>
    </row>
    <row r="2003" spans="1:20" x14ac:dyDescent="0.2">
      <c r="A2003" t="s">
        <v>75</v>
      </c>
      <c r="B2003">
        <v>118</v>
      </c>
      <c r="C2003" t="s">
        <v>25</v>
      </c>
      <c r="D2003" t="s">
        <v>22</v>
      </c>
      <c r="E2003" t="s">
        <v>22</v>
      </c>
      <c r="F2003">
        <v>0</v>
      </c>
      <c r="G2003">
        <v>224.6</v>
      </c>
      <c r="H2003">
        <v>94</v>
      </c>
      <c r="I2003">
        <v>38.18</v>
      </c>
      <c r="J2003">
        <v>225.9</v>
      </c>
      <c r="K2003">
        <v>120</v>
      </c>
      <c r="L2003">
        <v>19.2</v>
      </c>
      <c r="M2003">
        <v>269</v>
      </c>
      <c r="N2003">
        <v>105</v>
      </c>
      <c r="O2003">
        <v>12.11</v>
      </c>
      <c r="P2003">
        <v>12.5</v>
      </c>
      <c r="Q2003">
        <v>8</v>
      </c>
      <c r="R2003">
        <v>3.38</v>
      </c>
      <c r="S2003">
        <v>2</v>
      </c>
      <c r="T2003" t="s">
        <v>22</v>
      </c>
    </row>
    <row r="2004" spans="1:20" x14ac:dyDescent="0.2">
      <c r="A2004" t="s">
        <v>40</v>
      </c>
      <c r="B2004">
        <v>105</v>
      </c>
      <c r="C2004" t="s">
        <v>21</v>
      </c>
      <c r="D2004" t="s">
        <v>22</v>
      </c>
      <c r="E2004" t="s">
        <v>22</v>
      </c>
      <c r="F2004">
        <v>0</v>
      </c>
      <c r="G2004">
        <v>273.8</v>
      </c>
      <c r="H2004">
        <v>97</v>
      </c>
      <c r="I2004">
        <v>46.55</v>
      </c>
      <c r="J2004">
        <v>289.7</v>
      </c>
      <c r="K2004">
        <v>106</v>
      </c>
      <c r="L2004">
        <v>24.62</v>
      </c>
      <c r="M2004">
        <v>269.10000000000002</v>
      </c>
      <c r="N2004">
        <v>126</v>
      </c>
      <c r="O2004">
        <v>12.11</v>
      </c>
      <c r="P2004">
        <v>5.8</v>
      </c>
      <c r="Q2004">
        <v>3</v>
      </c>
      <c r="R2004">
        <v>1.57</v>
      </c>
      <c r="S2004">
        <v>2</v>
      </c>
      <c r="T2004" t="s">
        <v>23</v>
      </c>
    </row>
    <row r="2005" spans="1:20" x14ac:dyDescent="0.2">
      <c r="A2005" t="s">
        <v>65</v>
      </c>
      <c r="B2005">
        <v>71</v>
      </c>
      <c r="C2005" t="s">
        <v>21</v>
      </c>
      <c r="D2005" t="s">
        <v>22</v>
      </c>
      <c r="E2005" t="s">
        <v>22</v>
      </c>
      <c r="F2005">
        <v>0</v>
      </c>
      <c r="G2005">
        <v>104</v>
      </c>
      <c r="H2005">
        <v>92</v>
      </c>
      <c r="I2005">
        <v>17.68</v>
      </c>
      <c r="J2005">
        <v>197</v>
      </c>
      <c r="K2005">
        <v>125</v>
      </c>
      <c r="L2005">
        <v>16.75</v>
      </c>
      <c r="M2005">
        <v>110.1</v>
      </c>
      <c r="N2005">
        <v>123</v>
      </c>
      <c r="O2005">
        <v>4.95</v>
      </c>
      <c r="P2005">
        <v>14.6</v>
      </c>
      <c r="Q2005">
        <v>8</v>
      </c>
      <c r="R2005">
        <v>3.94</v>
      </c>
      <c r="S2005">
        <v>0</v>
      </c>
      <c r="T2005" t="s">
        <v>22</v>
      </c>
    </row>
    <row r="2006" spans="1:20" x14ac:dyDescent="0.2">
      <c r="A2006" t="s">
        <v>49</v>
      </c>
      <c r="B2006">
        <v>71</v>
      </c>
      <c r="C2006" t="s">
        <v>21</v>
      </c>
      <c r="D2006" t="s">
        <v>22</v>
      </c>
      <c r="E2006" t="s">
        <v>23</v>
      </c>
      <c r="F2006">
        <v>31</v>
      </c>
      <c r="G2006">
        <v>115.4</v>
      </c>
      <c r="H2006">
        <v>90</v>
      </c>
      <c r="I2006">
        <v>19.62</v>
      </c>
      <c r="J2006">
        <v>217.4</v>
      </c>
      <c r="K2006">
        <v>78</v>
      </c>
      <c r="L2006">
        <v>18.48</v>
      </c>
      <c r="M2006">
        <v>239.9</v>
      </c>
      <c r="N2006">
        <v>102</v>
      </c>
      <c r="O2006">
        <v>10.8</v>
      </c>
      <c r="P2006">
        <v>13.1</v>
      </c>
      <c r="Q2006">
        <v>4</v>
      </c>
      <c r="R2006">
        <v>3.54</v>
      </c>
      <c r="S2006">
        <v>1</v>
      </c>
      <c r="T2006" t="s">
        <v>22</v>
      </c>
    </row>
    <row r="2007" spans="1:20" x14ac:dyDescent="0.2">
      <c r="A2007" t="s">
        <v>32</v>
      </c>
      <c r="B2007">
        <v>68</v>
      </c>
      <c r="C2007" t="s">
        <v>21</v>
      </c>
      <c r="D2007" t="s">
        <v>22</v>
      </c>
      <c r="E2007" t="s">
        <v>22</v>
      </c>
      <c r="F2007">
        <v>0</v>
      </c>
      <c r="G2007">
        <v>222.1</v>
      </c>
      <c r="H2007">
        <v>107</v>
      </c>
      <c r="I2007">
        <v>37.76</v>
      </c>
      <c r="J2007">
        <v>199.4</v>
      </c>
      <c r="K2007">
        <v>102</v>
      </c>
      <c r="L2007">
        <v>16.95</v>
      </c>
      <c r="M2007">
        <v>162.4</v>
      </c>
      <c r="N2007">
        <v>107</v>
      </c>
      <c r="O2007">
        <v>7.31</v>
      </c>
      <c r="P2007">
        <v>9.4</v>
      </c>
      <c r="Q2007">
        <v>3</v>
      </c>
      <c r="R2007">
        <v>2.54</v>
      </c>
      <c r="S2007">
        <v>2</v>
      </c>
      <c r="T2007" t="s">
        <v>22</v>
      </c>
    </row>
    <row r="2008" spans="1:20" x14ac:dyDescent="0.2">
      <c r="A2008" t="s">
        <v>27</v>
      </c>
      <c r="B2008">
        <v>66</v>
      </c>
      <c r="C2008" t="s">
        <v>21</v>
      </c>
      <c r="D2008" t="s">
        <v>22</v>
      </c>
      <c r="E2008" t="s">
        <v>22</v>
      </c>
      <c r="F2008">
        <v>0</v>
      </c>
      <c r="G2008">
        <v>116.4</v>
      </c>
      <c r="H2008">
        <v>98</v>
      </c>
      <c r="I2008">
        <v>19.79</v>
      </c>
      <c r="J2008">
        <v>95.6</v>
      </c>
      <c r="K2008">
        <v>74</v>
      </c>
      <c r="L2008">
        <v>8.1300000000000008</v>
      </c>
      <c r="M2008">
        <v>181.5</v>
      </c>
      <c r="N2008">
        <v>94</v>
      </c>
      <c r="O2008">
        <v>8.17</v>
      </c>
      <c r="P2008">
        <v>10.5</v>
      </c>
      <c r="Q2008">
        <v>3</v>
      </c>
      <c r="R2008">
        <v>2.84</v>
      </c>
      <c r="S2008">
        <v>3</v>
      </c>
      <c r="T2008" t="s">
        <v>22</v>
      </c>
    </row>
    <row r="2009" spans="1:20" x14ac:dyDescent="0.2">
      <c r="A2009" t="s">
        <v>75</v>
      </c>
      <c r="B2009">
        <v>101</v>
      </c>
      <c r="C2009" t="s">
        <v>21</v>
      </c>
      <c r="D2009" t="s">
        <v>22</v>
      </c>
      <c r="E2009" t="s">
        <v>22</v>
      </c>
      <c r="F2009">
        <v>0</v>
      </c>
      <c r="G2009">
        <v>217.7</v>
      </c>
      <c r="H2009">
        <v>118</v>
      </c>
      <c r="I2009">
        <v>37.01</v>
      </c>
      <c r="J2009">
        <v>231.7</v>
      </c>
      <c r="K2009">
        <v>128</v>
      </c>
      <c r="L2009">
        <v>19.690000000000001</v>
      </c>
      <c r="M2009">
        <v>185.3</v>
      </c>
      <c r="N2009">
        <v>128</v>
      </c>
      <c r="O2009">
        <v>8.34</v>
      </c>
      <c r="P2009">
        <v>0</v>
      </c>
      <c r="Q2009">
        <v>0</v>
      </c>
      <c r="R2009">
        <v>0</v>
      </c>
      <c r="S2009">
        <v>3</v>
      </c>
      <c r="T2009" t="s">
        <v>22</v>
      </c>
    </row>
    <row r="2010" spans="1:20" x14ac:dyDescent="0.2">
      <c r="A2010" t="s">
        <v>64</v>
      </c>
      <c r="B2010">
        <v>116</v>
      </c>
      <c r="C2010" t="s">
        <v>21</v>
      </c>
      <c r="D2010" t="s">
        <v>22</v>
      </c>
      <c r="E2010" t="s">
        <v>22</v>
      </c>
      <c r="F2010">
        <v>0</v>
      </c>
      <c r="G2010">
        <v>129.4</v>
      </c>
      <c r="H2010">
        <v>84</v>
      </c>
      <c r="I2010">
        <v>22</v>
      </c>
      <c r="J2010">
        <v>157.30000000000001</v>
      </c>
      <c r="K2010">
        <v>89</v>
      </c>
      <c r="L2010">
        <v>13.37</v>
      </c>
      <c r="M2010">
        <v>215.5</v>
      </c>
      <c r="N2010">
        <v>77</v>
      </c>
      <c r="O2010">
        <v>9.6999999999999993</v>
      </c>
      <c r="P2010">
        <v>13.3</v>
      </c>
      <c r="Q2010">
        <v>3</v>
      </c>
      <c r="R2010">
        <v>3.59</v>
      </c>
      <c r="S2010">
        <v>0</v>
      </c>
      <c r="T2010" t="s">
        <v>22</v>
      </c>
    </row>
    <row r="2011" spans="1:20" x14ac:dyDescent="0.2">
      <c r="A2011" t="s">
        <v>74</v>
      </c>
      <c r="B2011">
        <v>54</v>
      </c>
      <c r="C2011" t="s">
        <v>21</v>
      </c>
      <c r="D2011" t="s">
        <v>22</v>
      </c>
      <c r="E2011" t="s">
        <v>23</v>
      </c>
      <c r="F2011">
        <v>33</v>
      </c>
      <c r="G2011">
        <v>161.80000000000001</v>
      </c>
      <c r="H2011">
        <v>73</v>
      </c>
      <c r="I2011">
        <v>27.51</v>
      </c>
      <c r="J2011">
        <v>273</v>
      </c>
      <c r="K2011">
        <v>58</v>
      </c>
      <c r="L2011">
        <v>23.21</v>
      </c>
      <c r="M2011">
        <v>153.9</v>
      </c>
      <c r="N2011">
        <v>76</v>
      </c>
      <c r="O2011">
        <v>6.93</v>
      </c>
      <c r="P2011">
        <v>13.7</v>
      </c>
      <c r="Q2011">
        <v>4</v>
      </c>
      <c r="R2011">
        <v>3.7</v>
      </c>
      <c r="S2011">
        <v>0</v>
      </c>
      <c r="T2011" t="s">
        <v>22</v>
      </c>
    </row>
    <row r="2012" spans="1:20" x14ac:dyDescent="0.2">
      <c r="A2012" t="s">
        <v>38</v>
      </c>
      <c r="B2012">
        <v>112</v>
      </c>
      <c r="C2012" t="s">
        <v>25</v>
      </c>
      <c r="D2012" t="s">
        <v>22</v>
      </c>
      <c r="E2012" t="s">
        <v>23</v>
      </c>
      <c r="F2012">
        <v>29</v>
      </c>
      <c r="G2012">
        <v>198.8</v>
      </c>
      <c r="H2012">
        <v>122</v>
      </c>
      <c r="I2012">
        <v>33.799999999999997</v>
      </c>
      <c r="J2012">
        <v>238.6</v>
      </c>
      <c r="K2012">
        <v>114</v>
      </c>
      <c r="L2012">
        <v>20.28</v>
      </c>
      <c r="M2012">
        <v>289.5</v>
      </c>
      <c r="N2012">
        <v>69</v>
      </c>
      <c r="O2012">
        <v>13.03</v>
      </c>
      <c r="P2012">
        <v>11.5</v>
      </c>
      <c r="Q2012">
        <v>5</v>
      </c>
      <c r="R2012">
        <v>3.11</v>
      </c>
      <c r="S2012">
        <v>1</v>
      </c>
      <c r="T2012" t="s">
        <v>22</v>
      </c>
    </row>
    <row r="2013" spans="1:20" x14ac:dyDescent="0.2">
      <c r="A2013" t="s">
        <v>67</v>
      </c>
      <c r="B2013">
        <v>122</v>
      </c>
      <c r="C2013" t="s">
        <v>25</v>
      </c>
      <c r="D2013" t="s">
        <v>22</v>
      </c>
      <c r="E2013" t="s">
        <v>23</v>
      </c>
      <c r="F2013">
        <v>45</v>
      </c>
      <c r="G2013">
        <v>147.80000000000001</v>
      </c>
      <c r="H2013">
        <v>85</v>
      </c>
      <c r="I2013">
        <v>25.13</v>
      </c>
      <c r="J2013">
        <v>147.4</v>
      </c>
      <c r="K2013">
        <v>93</v>
      </c>
      <c r="L2013">
        <v>12.53</v>
      </c>
      <c r="M2013">
        <v>203.5</v>
      </c>
      <c r="N2013">
        <v>110</v>
      </c>
      <c r="O2013">
        <v>9.16</v>
      </c>
      <c r="P2013">
        <v>14</v>
      </c>
      <c r="Q2013">
        <v>5</v>
      </c>
      <c r="R2013">
        <v>3.78</v>
      </c>
      <c r="S2013">
        <v>1</v>
      </c>
      <c r="T2013" t="s">
        <v>22</v>
      </c>
    </row>
    <row r="2014" spans="1:20" x14ac:dyDescent="0.2">
      <c r="A2014" t="s">
        <v>47</v>
      </c>
      <c r="B2014">
        <v>74</v>
      </c>
      <c r="C2014" t="s">
        <v>21</v>
      </c>
      <c r="D2014" t="s">
        <v>22</v>
      </c>
      <c r="E2014" t="s">
        <v>22</v>
      </c>
      <c r="F2014">
        <v>0</v>
      </c>
      <c r="G2014">
        <v>262.3</v>
      </c>
      <c r="H2014">
        <v>114</v>
      </c>
      <c r="I2014">
        <v>44.59</v>
      </c>
      <c r="J2014">
        <v>198.9</v>
      </c>
      <c r="K2014">
        <v>96</v>
      </c>
      <c r="L2014">
        <v>16.91</v>
      </c>
      <c r="M2014">
        <v>165.9</v>
      </c>
      <c r="N2014">
        <v>90</v>
      </c>
      <c r="O2014">
        <v>7.47</v>
      </c>
      <c r="P2014">
        <v>6.6</v>
      </c>
      <c r="Q2014">
        <v>5</v>
      </c>
      <c r="R2014">
        <v>1.78</v>
      </c>
      <c r="S2014">
        <v>3</v>
      </c>
      <c r="T2014" t="s">
        <v>22</v>
      </c>
    </row>
    <row r="2015" spans="1:20" x14ac:dyDescent="0.2">
      <c r="A2015" t="s">
        <v>44</v>
      </c>
      <c r="B2015">
        <v>90</v>
      </c>
      <c r="C2015" t="s">
        <v>21</v>
      </c>
      <c r="D2015" t="s">
        <v>22</v>
      </c>
      <c r="E2015" t="s">
        <v>22</v>
      </c>
      <c r="F2015">
        <v>0</v>
      </c>
      <c r="G2015">
        <v>246.4</v>
      </c>
      <c r="H2015">
        <v>83</v>
      </c>
      <c r="I2015">
        <v>41.89</v>
      </c>
      <c r="J2015">
        <v>160.30000000000001</v>
      </c>
      <c r="K2015">
        <v>88</v>
      </c>
      <c r="L2015">
        <v>13.63</v>
      </c>
      <c r="M2015">
        <v>170.9</v>
      </c>
      <c r="N2015">
        <v>99</v>
      </c>
      <c r="O2015">
        <v>7.69</v>
      </c>
      <c r="P2015">
        <v>7.6</v>
      </c>
      <c r="Q2015">
        <v>7</v>
      </c>
      <c r="R2015">
        <v>2.0499999999999998</v>
      </c>
      <c r="S2015">
        <v>1</v>
      </c>
      <c r="T2015" t="s">
        <v>22</v>
      </c>
    </row>
    <row r="2016" spans="1:20" x14ac:dyDescent="0.2">
      <c r="A2016" t="s">
        <v>58</v>
      </c>
      <c r="B2016">
        <v>85</v>
      </c>
      <c r="C2016" t="s">
        <v>28</v>
      </c>
      <c r="D2016" t="s">
        <v>22</v>
      </c>
      <c r="E2016" t="s">
        <v>22</v>
      </c>
      <c r="F2016">
        <v>0</v>
      </c>
      <c r="G2016">
        <v>183.4</v>
      </c>
      <c r="H2016">
        <v>111</v>
      </c>
      <c r="I2016">
        <v>31.18</v>
      </c>
      <c r="J2016">
        <v>168.8</v>
      </c>
      <c r="K2016">
        <v>98</v>
      </c>
      <c r="L2016">
        <v>14.35</v>
      </c>
      <c r="M2016">
        <v>199.7</v>
      </c>
      <c r="N2016">
        <v>97</v>
      </c>
      <c r="O2016">
        <v>8.99</v>
      </c>
      <c r="P2016">
        <v>9.9</v>
      </c>
      <c r="Q2016">
        <v>4</v>
      </c>
      <c r="R2016">
        <v>2.67</v>
      </c>
      <c r="S2016">
        <v>4</v>
      </c>
      <c r="T2016" t="s">
        <v>22</v>
      </c>
    </row>
    <row r="2017" spans="1:20" x14ac:dyDescent="0.2">
      <c r="A2017" t="s">
        <v>72</v>
      </c>
      <c r="B2017">
        <v>100</v>
      </c>
      <c r="C2017" t="s">
        <v>21</v>
      </c>
      <c r="D2017" t="s">
        <v>22</v>
      </c>
      <c r="E2017" t="s">
        <v>22</v>
      </c>
      <c r="F2017">
        <v>0</v>
      </c>
      <c r="G2017">
        <v>191.9</v>
      </c>
      <c r="H2017">
        <v>95</v>
      </c>
      <c r="I2017">
        <v>32.619999999999997</v>
      </c>
      <c r="J2017">
        <v>200.9</v>
      </c>
      <c r="K2017">
        <v>101</v>
      </c>
      <c r="L2017">
        <v>17.079999999999998</v>
      </c>
      <c r="M2017">
        <v>271.89999999999998</v>
      </c>
      <c r="N2017">
        <v>74</v>
      </c>
      <c r="O2017">
        <v>12.24</v>
      </c>
      <c r="P2017">
        <v>18.2</v>
      </c>
      <c r="Q2017">
        <v>3</v>
      </c>
      <c r="R2017">
        <v>4.91</v>
      </c>
      <c r="S2017">
        <v>1</v>
      </c>
      <c r="T2017" t="s">
        <v>22</v>
      </c>
    </row>
    <row r="2018" spans="1:20" x14ac:dyDescent="0.2">
      <c r="A2018" t="s">
        <v>20</v>
      </c>
      <c r="B2018">
        <v>114</v>
      </c>
      <c r="C2018" t="s">
        <v>21</v>
      </c>
      <c r="D2018" t="s">
        <v>22</v>
      </c>
      <c r="E2018" t="s">
        <v>22</v>
      </c>
      <c r="F2018">
        <v>0</v>
      </c>
      <c r="G2018">
        <v>187.8</v>
      </c>
      <c r="H2018">
        <v>109</v>
      </c>
      <c r="I2018">
        <v>31.93</v>
      </c>
      <c r="J2018">
        <v>154.6</v>
      </c>
      <c r="K2018">
        <v>97</v>
      </c>
      <c r="L2018">
        <v>13.14</v>
      </c>
      <c r="M2018">
        <v>213.9</v>
      </c>
      <c r="N2018">
        <v>102</v>
      </c>
      <c r="O2018">
        <v>9.6300000000000008</v>
      </c>
      <c r="P2018">
        <v>10.1</v>
      </c>
      <c r="Q2018">
        <v>3</v>
      </c>
      <c r="R2018">
        <v>2.73</v>
      </c>
      <c r="S2018">
        <v>2</v>
      </c>
      <c r="T2018" t="s">
        <v>22</v>
      </c>
    </row>
    <row r="2019" spans="1:20" x14ac:dyDescent="0.2">
      <c r="A2019" t="s">
        <v>33</v>
      </c>
      <c r="B2019">
        <v>83</v>
      </c>
      <c r="C2019" t="s">
        <v>28</v>
      </c>
      <c r="D2019" t="s">
        <v>22</v>
      </c>
      <c r="E2019" t="s">
        <v>22</v>
      </c>
      <c r="F2019">
        <v>0</v>
      </c>
      <c r="G2019">
        <v>259.7</v>
      </c>
      <c r="H2019">
        <v>106</v>
      </c>
      <c r="I2019">
        <v>44.15</v>
      </c>
      <c r="J2019">
        <v>152.69999999999999</v>
      </c>
      <c r="K2019">
        <v>116</v>
      </c>
      <c r="L2019">
        <v>12.98</v>
      </c>
      <c r="M2019">
        <v>224.7</v>
      </c>
      <c r="N2019">
        <v>92</v>
      </c>
      <c r="O2019">
        <v>10.11</v>
      </c>
      <c r="P2019">
        <v>10.199999999999999</v>
      </c>
      <c r="Q2019">
        <v>2</v>
      </c>
      <c r="R2019">
        <v>2.75</v>
      </c>
      <c r="S2019">
        <v>0</v>
      </c>
      <c r="T2019" t="s">
        <v>22</v>
      </c>
    </row>
    <row r="2020" spans="1:20" x14ac:dyDescent="0.2">
      <c r="A2020" t="s">
        <v>44</v>
      </c>
      <c r="B2020">
        <v>157</v>
      </c>
      <c r="C2020" t="s">
        <v>21</v>
      </c>
      <c r="D2020" t="s">
        <v>23</v>
      </c>
      <c r="E2020" t="s">
        <v>22</v>
      </c>
      <c r="F2020">
        <v>0</v>
      </c>
      <c r="G2020">
        <v>180.4</v>
      </c>
      <c r="H2020">
        <v>123</v>
      </c>
      <c r="I2020">
        <v>30.67</v>
      </c>
      <c r="J2020">
        <v>194</v>
      </c>
      <c r="K2020">
        <v>98</v>
      </c>
      <c r="L2020">
        <v>16.489999999999998</v>
      </c>
      <c r="M2020">
        <v>227.3</v>
      </c>
      <c r="N2020">
        <v>88</v>
      </c>
      <c r="O2020">
        <v>10.23</v>
      </c>
      <c r="P2020">
        <v>8.4</v>
      </c>
      <c r="Q2020">
        <v>5</v>
      </c>
      <c r="R2020">
        <v>2.27</v>
      </c>
      <c r="S2020">
        <v>0</v>
      </c>
      <c r="T2020" t="s">
        <v>22</v>
      </c>
    </row>
    <row r="2021" spans="1:20" x14ac:dyDescent="0.2">
      <c r="A2021" t="s">
        <v>52</v>
      </c>
      <c r="B2021">
        <v>51</v>
      </c>
      <c r="C2021" t="s">
        <v>28</v>
      </c>
      <c r="D2021" t="s">
        <v>22</v>
      </c>
      <c r="E2021" t="s">
        <v>22</v>
      </c>
      <c r="F2021">
        <v>0</v>
      </c>
      <c r="G2021">
        <v>51.8</v>
      </c>
      <c r="H2021">
        <v>107</v>
      </c>
      <c r="I2021">
        <v>8.81</v>
      </c>
      <c r="J2021">
        <v>230.2</v>
      </c>
      <c r="K2021">
        <v>104</v>
      </c>
      <c r="L2021">
        <v>19.57</v>
      </c>
      <c r="M2021">
        <v>227.5</v>
      </c>
      <c r="N2021">
        <v>118</v>
      </c>
      <c r="O2021">
        <v>10.24</v>
      </c>
      <c r="P2021">
        <v>10.4</v>
      </c>
      <c r="Q2021">
        <v>4</v>
      </c>
      <c r="R2021">
        <v>2.81</v>
      </c>
      <c r="S2021">
        <v>2</v>
      </c>
      <c r="T2021" t="s">
        <v>22</v>
      </c>
    </row>
    <row r="2022" spans="1:20" x14ac:dyDescent="0.2">
      <c r="A2022" t="s">
        <v>62</v>
      </c>
      <c r="B2022">
        <v>42</v>
      </c>
      <c r="C2022" t="s">
        <v>21</v>
      </c>
      <c r="D2022" t="s">
        <v>22</v>
      </c>
      <c r="E2022" t="s">
        <v>22</v>
      </c>
      <c r="F2022">
        <v>0</v>
      </c>
      <c r="G2022">
        <v>303.89999999999998</v>
      </c>
      <c r="H2022">
        <v>106</v>
      </c>
      <c r="I2022">
        <v>51.66</v>
      </c>
      <c r="J2022">
        <v>232.2</v>
      </c>
      <c r="K2022">
        <v>54</v>
      </c>
      <c r="L2022">
        <v>19.739999999999998</v>
      </c>
      <c r="M2022">
        <v>147.1</v>
      </c>
      <c r="N2022">
        <v>76</v>
      </c>
      <c r="O2022">
        <v>6.62</v>
      </c>
      <c r="P2022">
        <v>5.8</v>
      </c>
      <c r="Q2022">
        <v>3</v>
      </c>
      <c r="R2022">
        <v>1.57</v>
      </c>
      <c r="S2022">
        <v>1</v>
      </c>
      <c r="T2022" t="s">
        <v>23</v>
      </c>
    </row>
    <row r="2023" spans="1:20" x14ac:dyDescent="0.2">
      <c r="A2023" t="s">
        <v>52</v>
      </c>
      <c r="B2023">
        <v>112</v>
      </c>
      <c r="C2023" t="s">
        <v>28</v>
      </c>
      <c r="D2023" t="s">
        <v>22</v>
      </c>
      <c r="E2023" t="s">
        <v>22</v>
      </c>
      <c r="F2023">
        <v>0</v>
      </c>
      <c r="G2023">
        <v>206.2</v>
      </c>
      <c r="H2023">
        <v>122</v>
      </c>
      <c r="I2023">
        <v>35.049999999999997</v>
      </c>
      <c r="J2023">
        <v>164.5</v>
      </c>
      <c r="K2023">
        <v>94</v>
      </c>
      <c r="L2023">
        <v>13.98</v>
      </c>
      <c r="M2023">
        <v>140.30000000000001</v>
      </c>
      <c r="N2023">
        <v>101</v>
      </c>
      <c r="O2023">
        <v>6.31</v>
      </c>
      <c r="P2023">
        <v>12.6</v>
      </c>
      <c r="Q2023">
        <v>7</v>
      </c>
      <c r="R2023">
        <v>3.4</v>
      </c>
      <c r="S2023">
        <v>3</v>
      </c>
      <c r="T2023" t="s">
        <v>22</v>
      </c>
    </row>
    <row r="2024" spans="1:20" x14ac:dyDescent="0.2">
      <c r="A2024" t="s">
        <v>75</v>
      </c>
      <c r="B2024">
        <v>56</v>
      </c>
      <c r="C2024" t="s">
        <v>28</v>
      </c>
      <c r="D2024" t="s">
        <v>22</v>
      </c>
      <c r="E2024" t="s">
        <v>22</v>
      </c>
      <c r="F2024">
        <v>0</v>
      </c>
      <c r="G2024">
        <v>164.3</v>
      </c>
      <c r="H2024">
        <v>92</v>
      </c>
      <c r="I2024">
        <v>27.93</v>
      </c>
      <c r="J2024">
        <v>233.7</v>
      </c>
      <c r="K2024">
        <v>107</v>
      </c>
      <c r="L2024">
        <v>19.86</v>
      </c>
      <c r="M2024">
        <v>187.3</v>
      </c>
      <c r="N2024">
        <v>104</v>
      </c>
      <c r="O2024">
        <v>8.43</v>
      </c>
      <c r="P2024">
        <v>11.8</v>
      </c>
      <c r="Q2024">
        <v>1</v>
      </c>
      <c r="R2024">
        <v>3.19</v>
      </c>
      <c r="S2024">
        <v>2</v>
      </c>
      <c r="T2024" t="s">
        <v>22</v>
      </c>
    </row>
    <row r="2025" spans="1:20" x14ac:dyDescent="0.2">
      <c r="A2025" t="s">
        <v>24</v>
      </c>
      <c r="B2025">
        <v>53</v>
      </c>
      <c r="C2025" t="s">
        <v>25</v>
      </c>
      <c r="D2025" t="s">
        <v>22</v>
      </c>
      <c r="E2025" t="s">
        <v>22</v>
      </c>
      <c r="F2025">
        <v>0</v>
      </c>
      <c r="G2025">
        <v>228.6</v>
      </c>
      <c r="H2025">
        <v>117</v>
      </c>
      <c r="I2025">
        <v>38.86</v>
      </c>
      <c r="J2025">
        <v>132.80000000000001</v>
      </c>
      <c r="K2025">
        <v>123</v>
      </c>
      <c r="L2025">
        <v>11.29</v>
      </c>
      <c r="M2025">
        <v>227.2</v>
      </c>
      <c r="N2025">
        <v>124</v>
      </c>
      <c r="O2025">
        <v>10.220000000000001</v>
      </c>
      <c r="P2025">
        <v>10.1</v>
      </c>
      <c r="Q2025">
        <v>2</v>
      </c>
      <c r="R2025">
        <v>2.73</v>
      </c>
      <c r="S2025">
        <v>9</v>
      </c>
      <c r="T2025" t="s">
        <v>23</v>
      </c>
    </row>
    <row r="2026" spans="1:20" x14ac:dyDescent="0.2">
      <c r="A2026" t="s">
        <v>31</v>
      </c>
      <c r="B2026">
        <v>64</v>
      </c>
      <c r="C2026" t="s">
        <v>21</v>
      </c>
      <c r="D2026" t="s">
        <v>22</v>
      </c>
      <c r="E2026" t="s">
        <v>23</v>
      </c>
      <c r="F2026">
        <v>22</v>
      </c>
      <c r="G2026">
        <v>200.4</v>
      </c>
      <c r="H2026">
        <v>80</v>
      </c>
      <c r="I2026">
        <v>34.07</v>
      </c>
      <c r="J2026">
        <v>131.1</v>
      </c>
      <c r="K2026">
        <v>84</v>
      </c>
      <c r="L2026">
        <v>11.14</v>
      </c>
      <c r="M2026">
        <v>230.7</v>
      </c>
      <c r="N2026">
        <v>67</v>
      </c>
      <c r="O2026">
        <v>10.38</v>
      </c>
      <c r="P2026">
        <v>7.6</v>
      </c>
      <c r="Q2026">
        <v>5</v>
      </c>
      <c r="R2026">
        <v>2.0499999999999998</v>
      </c>
      <c r="S2026">
        <v>1</v>
      </c>
      <c r="T2026" t="s">
        <v>22</v>
      </c>
    </row>
    <row r="2027" spans="1:20" x14ac:dyDescent="0.2">
      <c r="A2027" t="s">
        <v>38</v>
      </c>
      <c r="B2027">
        <v>123</v>
      </c>
      <c r="C2027" t="s">
        <v>25</v>
      </c>
      <c r="D2027" t="s">
        <v>22</v>
      </c>
      <c r="E2027" t="s">
        <v>22</v>
      </c>
      <c r="F2027">
        <v>0</v>
      </c>
      <c r="G2027">
        <v>154.30000000000001</v>
      </c>
      <c r="H2027">
        <v>107</v>
      </c>
      <c r="I2027">
        <v>26.23</v>
      </c>
      <c r="J2027">
        <v>183</v>
      </c>
      <c r="K2027">
        <v>111</v>
      </c>
      <c r="L2027">
        <v>15.56</v>
      </c>
      <c r="M2027">
        <v>54</v>
      </c>
      <c r="N2027">
        <v>134</v>
      </c>
      <c r="O2027">
        <v>2.4300000000000002</v>
      </c>
      <c r="P2027">
        <v>10.9</v>
      </c>
      <c r="Q2027">
        <v>8</v>
      </c>
      <c r="R2027">
        <v>2.94</v>
      </c>
      <c r="S2027">
        <v>0</v>
      </c>
      <c r="T2027" t="s">
        <v>22</v>
      </c>
    </row>
    <row r="2028" spans="1:20" x14ac:dyDescent="0.2">
      <c r="A2028" t="s">
        <v>37</v>
      </c>
      <c r="B2028">
        <v>68</v>
      </c>
      <c r="C2028" t="s">
        <v>28</v>
      </c>
      <c r="D2028" t="s">
        <v>22</v>
      </c>
      <c r="E2028" t="s">
        <v>23</v>
      </c>
      <c r="F2028">
        <v>30</v>
      </c>
      <c r="G2028">
        <v>122.9</v>
      </c>
      <c r="H2028">
        <v>93</v>
      </c>
      <c r="I2028">
        <v>20.89</v>
      </c>
      <c r="J2028">
        <v>233.5</v>
      </c>
      <c r="K2028">
        <v>91</v>
      </c>
      <c r="L2028">
        <v>19.850000000000001</v>
      </c>
      <c r="M2028">
        <v>199.5</v>
      </c>
      <c r="N2028">
        <v>144</v>
      </c>
      <c r="O2028">
        <v>8.98</v>
      </c>
      <c r="P2028">
        <v>9.6</v>
      </c>
      <c r="Q2028">
        <v>2</v>
      </c>
      <c r="R2028">
        <v>2.59</v>
      </c>
      <c r="S2028">
        <v>2</v>
      </c>
      <c r="T2028" t="s">
        <v>22</v>
      </c>
    </row>
    <row r="2029" spans="1:20" x14ac:dyDescent="0.2">
      <c r="A2029" t="s">
        <v>74</v>
      </c>
      <c r="B2029">
        <v>40</v>
      </c>
      <c r="C2029" t="s">
        <v>28</v>
      </c>
      <c r="D2029" t="s">
        <v>23</v>
      </c>
      <c r="E2029" t="s">
        <v>22</v>
      </c>
      <c r="F2029">
        <v>0</v>
      </c>
      <c r="G2029">
        <v>220.8</v>
      </c>
      <c r="H2029">
        <v>100</v>
      </c>
      <c r="I2029">
        <v>37.54</v>
      </c>
      <c r="J2029">
        <v>265.7</v>
      </c>
      <c r="K2029">
        <v>106</v>
      </c>
      <c r="L2029">
        <v>22.58</v>
      </c>
      <c r="M2029">
        <v>212.8</v>
      </c>
      <c r="N2029">
        <v>94</v>
      </c>
      <c r="O2029">
        <v>9.58</v>
      </c>
      <c r="P2029">
        <v>6.4</v>
      </c>
      <c r="Q2029">
        <v>3</v>
      </c>
      <c r="R2029">
        <v>1.73</v>
      </c>
      <c r="S2029">
        <v>0</v>
      </c>
      <c r="T2029" t="s">
        <v>22</v>
      </c>
    </row>
    <row r="2030" spans="1:20" x14ac:dyDescent="0.2">
      <c r="A2030" t="s">
        <v>61</v>
      </c>
      <c r="B2030">
        <v>132</v>
      </c>
      <c r="C2030" t="s">
        <v>25</v>
      </c>
      <c r="D2030" t="s">
        <v>22</v>
      </c>
      <c r="E2030" t="s">
        <v>22</v>
      </c>
      <c r="F2030">
        <v>0</v>
      </c>
      <c r="G2030">
        <v>214.6</v>
      </c>
      <c r="H2030">
        <v>78</v>
      </c>
      <c r="I2030">
        <v>36.479999999999997</v>
      </c>
      <c r="J2030">
        <v>251.7</v>
      </c>
      <c r="K2030">
        <v>98</v>
      </c>
      <c r="L2030">
        <v>21.39</v>
      </c>
      <c r="M2030">
        <v>240.8</v>
      </c>
      <c r="N2030">
        <v>88</v>
      </c>
      <c r="O2030">
        <v>10.84</v>
      </c>
      <c r="P2030">
        <v>13.9</v>
      </c>
      <c r="Q2030">
        <v>2</v>
      </c>
      <c r="R2030">
        <v>3.75</v>
      </c>
      <c r="S2030">
        <v>0</v>
      </c>
      <c r="T2030" t="s">
        <v>22</v>
      </c>
    </row>
    <row r="2031" spans="1:20" x14ac:dyDescent="0.2">
      <c r="A2031" t="s">
        <v>74</v>
      </c>
      <c r="B2031">
        <v>120</v>
      </c>
      <c r="C2031" t="s">
        <v>25</v>
      </c>
      <c r="D2031" t="s">
        <v>23</v>
      </c>
      <c r="E2031" t="s">
        <v>22</v>
      </c>
      <c r="F2031">
        <v>0</v>
      </c>
      <c r="G2031">
        <v>202</v>
      </c>
      <c r="H2031">
        <v>123</v>
      </c>
      <c r="I2031">
        <v>34.340000000000003</v>
      </c>
      <c r="J2031">
        <v>184.3</v>
      </c>
      <c r="K2031">
        <v>78</v>
      </c>
      <c r="L2031">
        <v>15.67</v>
      </c>
      <c r="M2031">
        <v>176</v>
      </c>
      <c r="N2031">
        <v>89</v>
      </c>
      <c r="O2031">
        <v>7.92</v>
      </c>
      <c r="P2031">
        <v>7.4</v>
      </c>
      <c r="Q2031">
        <v>2</v>
      </c>
      <c r="R2031">
        <v>2</v>
      </c>
      <c r="S2031">
        <v>2</v>
      </c>
      <c r="T2031" t="s">
        <v>23</v>
      </c>
    </row>
    <row r="2032" spans="1:20" x14ac:dyDescent="0.2">
      <c r="A2032" t="s">
        <v>53</v>
      </c>
      <c r="B2032">
        <v>108</v>
      </c>
      <c r="C2032" t="s">
        <v>25</v>
      </c>
      <c r="D2032" t="s">
        <v>22</v>
      </c>
      <c r="E2032" t="s">
        <v>23</v>
      </c>
      <c r="F2032">
        <v>32</v>
      </c>
      <c r="G2032">
        <v>209.5</v>
      </c>
      <c r="H2032">
        <v>108</v>
      </c>
      <c r="I2032">
        <v>35.619999999999997</v>
      </c>
      <c r="J2032">
        <v>109.6</v>
      </c>
      <c r="K2032">
        <v>64</v>
      </c>
      <c r="L2032">
        <v>9.32</v>
      </c>
      <c r="M2032">
        <v>189.7</v>
      </c>
      <c r="N2032">
        <v>145</v>
      </c>
      <c r="O2032">
        <v>8.5399999999999991</v>
      </c>
      <c r="P2032">
        <v>9.1</v>
      </c>
      <c r="Q2032">
        <v>6</v>
      </c>
      <c r="R2032">
        <v>2.46</v>
      </c>
      <c r="S2032">
        <v>6</v>
      </c>
      <c r="T2032" t="s">
        <v>23</v>
      </c>
    </row>
    <row r="2033" spans="1:20" x14ac:dyDescent="0.2">
      <c r="A2033" t="s">
        <v>36</v>
      </c>
      <c r="B2033">
        <v>122</v>
      </c>
      <c r="C2033" t="s">
        <v>28</v>
      </c>
      <c r="D2033" t="s">
        <v>22</v>
      </c>
      <c r="E2033" t="s">
        <v>22</v>
      </c>
      <c r="F2033">
        <v>0</v>
      </c>
      <c r="G2033">
        <v>145.6</v>
      </c>
      <c r="H2033">
        <v>102</v>
      </c>
      <c r="I2033">
        <v>24.75</v>
      </c>
      <c r="J2033">
        <v>284.7</v>
      </c>
      <c r="K2033">
        <v>111</v>
      </c>
      <c r="L2033">
        <v>24.2</v>
      </c>
      <c r="M2033">
        <v>228.2</v>
      </c>
      <c r="N2033">
        <v>91</v>
      </c>
      <c r="O2033">
        <v>10.27</v>
      </c>
      <c r="P2033">
        <v>12.2</v>
      </c>
      <c r="Q2033">
        <v>5</v>
      </c>
      <c r="R2033">
        <v>3.29</v>
      </c>
      <c r="S2033">
        <v>0</v>
      </c>
      <c r="T2033" t="s">
        <v>22</v>
      </c>
    </row>
    <row r="2034" spans="1:20" x14ac:dyDescent="0.2">
      <c r="A2034" t="s">
        <v>35</v>
      </c>
      <c r="B2034">
        <v>130</v>
      </c>
      <c r="C2034" t="s">
        <v>25</v>
      </c>
      <c r="D2034" t="s">
        <v>22</v>
      </c>
      <c r="E2034" t="s">
        <v>23</v>
      </c>
      <c r="F2034">
        <v>19</v>
      </c>
      <c r="G2034">
        <v>152.9</v>
      </c>
      <c r="H2034">
        <v>87</v>
      </c>
      <c r="I2034">
        <v>25.99</v>
      </c>
      <c r="J2034">
        <v>213.2</v>
      </c>
      <c r="K2034">
        <v>99</v>
      </c>
      <c r="L2034">
        <v>18.12</v>
      </c>
      <c r="M2034">
        <v>205.3</v>
      </c>
      <c r="N2034">
        <v>114</v>
      </c>
      <c r="O2034">
        <v>9.24</v>
      </c>
      <c r="P2034">
        <v>10.8</v>
      </c>
      <c r="Q2034">
        <v>6</v>
      </c>
      <c r="R2034">
        <v>2.92</v>
      </c>
      <c r="S2034">
        <v>2</v>
      </c>
      <c r="T2034" t="s">
        <v>22</v>
      </c>
    </row>
    <row r="2035" spans="1:20" x14ac:dyDescent="0.2">
      <c r="A2035" t="s">
        <v>69</v>
      </c>
      <c r="B2035">
        <v>139</v>
      </c>
      <c r="C2035" t="s">
        <v>21</v>
      </c>
      <c r="D2035" t="s">
        <v>22</v>
      </c>
      <c r="E2035" t="s">
        <v>23</v>
      </c>
      <c r="F2035">
        <v>25</v>
      </c>
      <c r="G2035">
        <v>138.30000000000001</v>
      </c>
      <c r="H2035">
        <v>96</v>
      </c>
      <c r="I2035">
        <v>23.51</v>
      </c>
      <c r="J2035">
        <v>80.599999999999994</v>
      </c>
      <c r="K2035">
        <v>79</v>
      </c>
      <c r="L2035">
        <v>6.85</v>
      </c>
      <c r="M2035">
        <v>163.69999999999999</v>
      </c>
      <c r="N2035">
        <v>83</v>
      </c>
      <c r="O2035">
        <v>7.37</v>
      </c>
      <c r="P2035">
        <v>8.3000000000000007</v>
      </c>
      <c r="Q2035">
        <v>8</v>
      </c>
      <c r="R2035">
        <v>2.2400000000000002</v>
      </c>
      <c r="S2035">
        <v>0</v>
      </c>
      <c r="T2035" t="s">
        <v>22</v>
      </c>
    </row>
    <row r="2036" spans="1:20" x14ac:dyDescent="0.2">
      <c r="A2036" t="s">
        <v>32</v>
      </c>
      <c r="B2036">
        <v>57</v>
      </c>
      <c r="C2036" t="s">
        <v>21</v>
      </c>
      <c r="D2036" t="s">
        <v>22</v>
      </c>
      <c r="E2036" t="s">
        <v>22</v>
      </c>
      <c r="F2036">
        <v>0</v>
      </c>
      <c r="G2036">
        <v>189.3</v>
      </c>
      <c r="H2036">
        <v>157</v>
      </c>
      <c r="I2036">
        <v>32.18</v>
      </c>
      <c r="J2036">
        <v>174.9</v>
      </c>
      <c r="K2036">
        <v>70</v>
      </c>
      <c r="L2036">
        <v>14.87</v>
      </c>
      <c r="M2036">
        <v>221.9</v>
      </c>
      <c r="N2036">
        <v>117</v>
      </c>
      <c r="O2036">
        <v>9.99</v>
      </c>
      <c r="P2036">
        <v>11.2</v>
      </c>
      <c r="Q2036">
        <v>5</v>
      </c>
      <c r="R2036">
        <v>3.02</v>
      </c>
      <c r="S2036">
        <v>3</v>
      </c>
      <c r="T2036" t="s">
        <v>22</v>
      </c>
    </row>
    <row r="2037" spans="1:20" x14ac:dyDescent="0.2">
      <c r="A2037" t="s">
        <v>41</v>
      </c>
      <c r="B2037">
        <v>128</v>
      </c>
      <c r="C2037" t="s">
        <v>28</v>
      </c>
      <c r="D2037" t="s">
        <v>22</v>
      </c>
      <c r="E2037" t="s">
        <v>22</v>
      </c>
      <c r="F2037">
        <v>0</v>
      </c>
      <c r="G2037">
        <v>199.3</v>
      </c>
      <c r="H2037">
        <v>86</v>
      </c>
      <c r="I2037">
        <v>33.880000000000003</v>
      </c>
      <c r="J2037">
        <v>194.8</v>
      </c>
      <c r="K2037">
        <v>102</v>
      </c>
      <c r="L2037">
        <v>16.559999999999999</v>
      </c>
      <c r="M2037">
        <v>298.2</v>
      </c>
      <c r="N2037">
        <v>82</v>
      </c>
      <c r="O2037">
        <v>13.42</v>
      </c>
      <c r="P2037">
        <v>14.3</v>
      </c>
      <c r="Q2037">
        <v>2</v>
      </c>
      <c r="R2037">
        <v>3.86</v>
      </c>
      <c r="S2037">
        <v>4</v>
      </c>
      <c r="T2037" t="s">
        <v>22</v>
      </c>
    </row>
    <row r="2038" spans="1:20" x14ac:dyDescent="0.2">
      <c r="A2038" t="s">
        <v>44</v>
      </c>
      <c r="B2038">
        <v>127</v>
      </c>
      <c r="C2038" t="s">
        <v>28</v>
      </c>
      <c r="D2038" t="s">
        <v>23</v>
      </c>
      <c r="E2038" t="s">
        <v>22</v>
      </c>
      <c r="F2038">
        <v>0</v>
      </c>
      <c r="G2038">
        <v>247.5</v>
      </c>
      <c r="H2038">
        <v>99</v>
      </c>
      <c r="I2038">
        <v>42.08</v>
      </c>
      <c r="J2038">
        <v>108.5</v>
      </c>
      <c r="K2038">
        <v>118</v>
      </c>
      <c r="L2038">
        <v>9.2200000000000006</v>
      </c>
      <c r="M2038">
        <v>232</v>
      </c>
      <c r="N2038">
        <v>72</v>
      </c>
      <c r="O2038">
        <v>10.44</v>
      </c>
      <c r="P2038">
        <v>10.6</v>
      </c>
      <c r="Q2038">
        <v>3</v>
      </c>
      <c r="R2038">
        <v>2.86</v>
      </c>
      <c r="S2038">
        <v>2</v>
      </c>
      <c r="T2038" t="s">
        <v>22</v>
      </c>
    </row>
    <row r="2039" spans="1:20" x14ac:dyDescent="0.2">
      <c r="A2039" t="s">
        <v>26</v>
      </c>
      <c r="B2039">
        <v>177</v>
      </c>
      <c r="C2039" t="s">
        <v>25</v>
      </c>
      <c r="D2039" t="s">
        <v>22</v>
      </c>
      <c r="E2039" t="s">
        <v>22</v>
      </c>
      <c r="F2039">
        <v>0</v>
      </c>
      <c r="G2039">
        <v>175.4</v>
      </c>
      <c r="H2039">
        <v>99</v>
      </c>
      <c r="I2039">
        <v>29.82</v>
      </c>
      <c r="J2039">
        <v>155.30000000000001</v>
      </c>
      <c r="K2039">
        <v>83</v>
      </c>
      <c r="L2039">
        <v>13.2</v>
      </c>
      <c r="M2039">
        <v>179.4</v>
      </c>
      <c r="N2039">
        <v>86</v>
      </c>
      <c r="O2039">
        <v>8.07</v>
      </c>
      <c r="P2039">
        <v>11.5</v>
      </c>
      <c r="Q2039">
        <v>3</v>
      </c>
      <c r="R2039">
        <v>3.11</v>
      </c>
      <c r="S2039">
        <v>1</v>
      </c>
      <c r="T2039" t="s">
        <v>22</v>
      </c>
    </row>
    <row r="2040" spans="1:20" x14ac:dyDescent="0.2">
      <c r="A2040" t="s">
        <v>57</v>
      </c>
      <c r="B2040">
        <v>121</v>
      </c>
      <c r="C2040" t="s">
        <v>21</v>
      </c>
      <c r="D2040" t="s">
        <v>22</v>
      </c>
      <c r="E2040" t="s">
        <v>22</v>
      </c>
      <c r="F2040">
        <v>0</v>
      </c>
      <c r="G2040">
        <v>179.4</v>
      </c>
      <c r="H2040">
        <v>70</v>
      </c>
      <c r="I2040">
        <v>30.5</v>
      </c>
      <c r="J2040">
        <v>143</v>
      </c>
      <c r="K2040">
        <v>93</v>
      </c>
      <c r="L2040">
        <v>12.16</v>
      </c>
      <c r="M2040">
        <v>116.3</v>
      </c>
      <c r="N2040">
        <v>113</v>
      </c>
      <c r="O2040">
        <v>5.23</v>
      </c>
      <c r="P2040">
        <v>11.2</v>
      </c>
      <c r="Q2040">
        <v>5</v>
      </c>
      <c r="R2040">
        <v>3.02</v>
      </c>
      <c r="S2040">
        <v>1</v>
      </c>
      <c r="T2040" t="s">
        <v>22</v>
      </c>
    </row>
    <row r="2041" spans="1:20" x14ac:dyDescent="0.2">
      <c r="A2041" t="s">
        <v>43</v>
      </c>
      <c r="B2041">
        <v>99</v>
      </c>
      <c r="C2041" t="s">
        <v>28</v>
      </c>
      <c r="D2041" t="s">
        <v>23</v>
      </c>
      <c r="E2041" t="s">
        <v>23</v>
      </c>
      <c r="F2041">
        <v>39</v>
      </c>
      <c r="G2041">
        <v>126.8</v>
      </c>
      <c r="H2041">
        <v>94</v>
      </c>
      <c r="I2041">
        <v>21.56</v>
      </c>
      <c r="J2041">
        <v>293.60000000000002</v>
      </c>
      <c r="K2041">
        <v>115</v>
      </c>
      <c r="L2041">
        <v>24.96</v>
      </c>
      <c r="M2041">
        <v>174.1</v>
      </c>
      <c r="N2041">
        <v>91</v>
      </c>
      <c r="O2041">
        <v>7.83</v>
      </c>
      <c r="P2041">
        <v>8.4</v>
      </c>
      <c r="Q2041">
        <v>4</v>
      </c>
      <c r="R2041">
        <v>2.27</v>
      </c>
      <c r="S2041">
        <v>0</v>
      </c>
      <c r="T2041" t="s">
        <v>22</v>
      </c>
    </row>
    <row r="2042" spans="1:20" x14ac:dyDescent="0.2">
      <c r="A2042" t="s">
        <v>36</v>
      </c>
      <c r="B2042">
        <v>126</v>
      </c>
      <c r="C2042" t="s">
        <v>21</v>
      </c>
      <c r="D2042" t="s">
        <v>23</v>
      </c>
      <c r="E2042" t="s">
        <v>22</v>
      </c>
      <c r="F2042">
        <v>0</v>
      </c>
      <c r="G2042">
        <v>239.7</v>
      </c>
      <c r="H2042">
        <v>87</v>
      </c>
      <c r="I2042">
        <v>40.75</v>
      </c>
      <c r="J2042">
        <v>281.7</v>
      </c>
      <c r="K2042">
        <v>92</v>
      </c>
      <c r="L2042">
        <v>23.94</v>
      </c>
      <c r="M2042">
        <v>183.5</v>
      </c>
      <c r="N2042">
        <v>113</v>
      </c>
      <c r="O2042">
        <v>8.26</v>
      </c>
      <c r="P2042">
        <v>11.4</v>
      </c>
      <c r="Q2042">
        <v>1</v>
      </c>
      <c r="R2042">
        <v>3.08</v>
      </c>
      <c r="S2042">
        <v>1</v>
      </c>
      <c r="T2042" t="s">
        <v>23</v>
      </c>
    </row>
    <row r="2043" spans="1:20" x14ac:dyDescent="0.2">
      <c r="A2043" t="s">
        <v>36</v>
      </c>
      <c r="B2043">
        <v>77</v>
      </c>
      <c r="C2043" t="s">
        <v>21</v>
      </c>
      <c r="D2043" t="s">
        <v>22</v>
      </c>
      <c r="E2043" t="s">
        <v>23</v>
      </c>
      <c r="F2043">
        <v>33</v>
      </c>
      <c r="G2043">
        <v>143</v>
      </c>
      <c r="H2043">
        <v>101</v>
      </c>
      <c r="I2043">
        <v>24.31</v>
      </c>
      <c r="J2043">
        <v>212.2</v>
      </c>
      <c r="K2043">
        <v>102</v>
      </c>
      <c r="L2043">
        <v>18.04</v>
      </c>
      <c r="M2043">
        <v>104.9</v>
      </c>
      <c r="N2043">
        <v>120</v>
      </c>
      <c r="O2043">
        <v>4.72</v>
      </c>
      <c r="P2043">
        <v>15.3</v>
      </c>
      <c r="Q2043">
        <v>4</v>
      </c>
      <c r="R2043">
        <v>4.13</v>
      </c>
      <c r="S2043">
        <v>5</v>
      </c>
      <c r="T2043" t="s">
        <v>23</v>
      </c>
    </row>
    <row r="2044" spans="1:20" x14ac:dyDescent="0.2">
      <c r="A2044" t="s">
        <v>31</v>
      </c>
      <c r="B2044">
        <v>21</v>
      </c>
      <c r="C2044" t="s">
        <v>21</v>
      </c>
      <c r="D2044" t="s">
        <v>22</v>
      </c>
      <c r="E2044" t="s">
        <v>22</v>
      </c>
      <c r="F2044">
        <v>0</v>
      </c>
      <c r="G2044">
        <v>91.9</v>
      </c>
      <c r="H2044">
        <v>109</v>
      </c>
      <c r="I2044">
        <v>15.62</v>
      </c>
      <c r="J2044">
        <v>198.4</v>
      </c>
      <c r="K2044">
        <v>111</v>
      </c>
      <c r="L2044">
        <v>16.86</v>
      </c>
      <c r="M2044">
        <v>171.7</v>
      </c>
      <c r="N2044">
        <v>125</v>
      </c>
      <c r="O2044">
        <v>7.73</v>
      </c>
      <c r="P2044">
        <v>13</v>
      </c>
      <c r="Q2044">
        <v>7</v>
      </c>
      <c r="R2044">
        <v>3.51</v>
      </c>
      <c r="S2044">
        <v>2</v>
      </c>
      <c r="T2044" t="s">
        <v>22</v>
      </c>
    </row>
    <row r="2045" spans="1:20" x14ac:dyDescent="0.2">
      <c r="A2045" t="s">
        <v>59</v>
      </c>
      <c r="B2045">
        <v>56</v>
      </c>
      <c r="C2045" t="s">
        <v>25</v>
      </c>
      <c r="D2045" t="s">
        <v>22</v>
      </c>
      <c r="E2045" t="s">
        <v>22</v>
      </c>
      <c r="F2045">
        <v>0</v>
      </c>
      <c r="G2045">
        <v>210.4</v>
      </c>
      <c r="H2045">
        <v>80</v>
      </c>
      <c r="I2045">
        <v>35.770000000000003</v>
      </c>
      <c r="J2045">
        <v>176.6</v>
      </c>
      <c r="K2045">
        <v>96</v>
      </c>
      <c r="L2045">
        <v>15.01</v>
      </c>
      <c r="M2045">
        <v>149.69999999999999</v>
      </c>
      <c r="N2045">
        <v>56</v>
      </c>
      <c r="O2045">
        <v>6.74</v>
      </c>
      <c r="P2045">
        <v>15.5</v>
      </c>
      <c r="Q2045">
        <v>4</v>
      </c>
      <c r="R2045">
        <v>4.1900000000000004</v>
      </c>
      <c r="S2045">
        <v>1</v>
      </c>
      <c r="T2045" t="s">
        <v>22</v>
      </c>
    </row>
    <row r="2046" spans="1:20" x14ac:dyDescent="0.2">
      <c r="A2046" t="s">
        <v>37</v>
      </c>
      <c r="B2046">
        <v>92</v>
      </c>
      <c r="C2046" t="s">
        <v>21</v>
      </c>
      <c r="D2046" t="s">
        <v>22</v>
      </c>
      <c r="E2046" t="s">
        <v>23</v>
      </c>
      <c r="F2046">
        <v>29</v>
      </c>
      <c r="G2046">
        <v>201.3</v>
      </c>
      <c r="H2046">
        <v>130</v>
      </c>
      <c r="I2046">
        <v>34.22</v>
      </c>
      <c r="J2046">
        <v>203.7</v>
      </c>
      <c r="K2046">
        <v>115</v>
      </c>
      <c r="L2046">
        <v>17.309999999999999</v>
      </c>
      <c r="M2046">
        <v>129.9</v>
      </c>
      <c r="N2046">
        <v>113</v>
      </c>
      <c r="O2046">
        <v>5.85</v>
      </c>
      <c r="P2046">
        <v>6.4</v>
      </c>
      <c r="Q2046">
        <v>6</v>
      </c>
      <c r="R2046">
        <v>1.73</v>
      </c>
      <c r="S2046">
        <v>1</v>
      </c>
      <c r="T2046" t="s">
        <v>23</v>
      </c>
    </row>
    <row r="2047" spans="1:20" x14ac:dyDescent="0.2">
      <c r="A2047" t="s">
        <v>60</v>
      </c>
      <c r="B2047">
        <v>81</v>
      </c>
      <c r="C2047" t="s">
        <v>28</v>
      </c>
      <c r="D2047" t="s">
        <v>22</v>
      </c>
      <c r="E2047" t="s">
        <v>22</v>
      </c>
      <c r="F2047">
        <v>0</v>
      </c>
      <c r="G2047">
        <v>145.6</v>
      </c>
      <c r="H2047">
        <v>59</v>
      </c>
      <c r="I2047">
        <v>24.75</v>
      </c>
      <c r="J2047">
        <v>287.89999999999998</v>
      </c>
      <c r="K2047">
        <v>131</v>
      </c>
      <c r="L2047">
        <v>24.47</v>
      </c>
      <c r="M2047">
        <v>181.7</v>
      </c>
      <c r="N2047">
        <v>121</v>
      </c>
      <c r="O2047">
        <v>8.18</v>
      </c>
      <c r="P2047">
        <v>9.1999999999999993</v>
      </c>
      <c r="Q2047">
        <v>4</v>
      </c>
      <c r="R2047">
        <v>2.48</v>
      </c>
      <c r="S2047">
        <v>2</v>
      </c>
      <c r="T2047" t="s">
        <v>22</v>
      </c>
    </row>
    <row r="2048" spans="1:20" x14ac:dyDescent="0.2">
      <c r="A2048" t="s">
        <v>39</v>
      </c>
      <c r="B2048">
        <v>139</v>
      </c>
      <c r="C2048" t="s">
        <v>28</v>
      </c>
      <c r="D2048" t="s">
        <v>23</v>
      </c>
      <c r="E2048" t="s">
        <v>23</v>
      </c>
      <c r="F2048">
        <v>31</v>
      </c>
      <c r="G2048">
        <v>203.5</v>
      </c>
      <c r="H2048">
        <v>82</v>
      </c>
      <c r="I2048">
        <v>34.6</v>
      </c>
      <c r="J2048">
        <v>200.3</v>
      </c>
      <c r="K2048">
        <v>72</v>
      </c>
      <c r="L2048">
        <v>17.03</v>
      </c>
      <c r="M2048">
        <v>214</v>
      </c>
      <c r="N2048">
        <v>112</v>
      </c>
      <c r="O2048">
        <v>9.6300000000000008</v>
      </c>
      <c r="P2048">
        <v>13.4</v>
      </c>
      <c r="Q2048">
        <v>6</v>
      </c>
      <c r="R2048">
        <v>3.62</v>
      </c>
      <c r="S2048">
        <v>1</v>
      </c>
      <c r="T2048" t="s">
        <v>23</v>
      </c>
    </row>
    <row r="2049" spans="1:20" x14ac:dyDescent="0.2">
      <c r="A2049" t="s">
        <v>42</v>
      </c>
      <c r="B2049">
        <v>68</v>
      </c>
      <c r="C2049" t="s">
        <v>21</v>
      </c>
      <c r="D2049" t="s">
        <v>22</v>
      </c>
      <c r="E2049" t="s">
        <v>22</v>
      </c>
      <c r="F2049">
        <v>0</v>
      </c>
      <c r="G2049">
        <v>232.4</v>
      </c>
      <c r="H2049">
        <v>76</v>
      </c>
      <c r="I2049">
        <v>39.51</v>
      </c>
      <c r="J2049">
        <v>153.30000000000001</v>
      </c>
      <c r="K2049">
        <v>103</v>
      </c>
      <c r="L2049">
        <v>13.03</v>
      </c>
      <c r="M2049">
        <v>214.6</v>
      </c>
      <c r="N2049">
        <v>107</v>
      </c>
      <c r="O2049">
        <v>9.66</v>
      </c>
      <c r="P2049">
        <v>10.5</v>
      </c>
      <c r="Q2049">
        <v>2</v>
      </c>
      <c r="R2049">
        <v>2.84</v>
      </c>
      <c r="S2049">
        <v>1</v>
      </c>
      <c r="T2049" t="s">
        <v>22</v>
      </c>
    </row>
    <row r="2050" spans="1:20" x14ac:dyDescent="0.2">
      <c r="A2050" t="s">
        <v>54</v>
      </c>
      <c r="B2050">
        <v>183</v>
      </c>
      <c r="C2050" t="s">
        <v>21</v>
      </c>
      <c r="D2050" t="s">
        <v>22</v>
      </c>
      <c r="E2050" t="s">
        <v>23</v>
      </c>
      <c r="F2050">
        <v>8</v>
      </c>
      <c r="G2050">
        <v>86.5</v>
      </c>
      <c r="H2050">
        <v>119</v>
      </c>
      <c r="I2050">
        <v>14.71</v>
      </c>
      <c r="J2050">
        <v>285.2</v>
      </c>
      <c r="K2050">
        <v>97</v>
      </c>
      <c r="L2050">
        <v>24.24</v>
      </c>
      <c r="M2050">
        <v>180.4</v>
      </c>
      <c r="N2050">
        <v>133</v>
      </c>
      <c r="O2050">
        <v>8.1199999999999992</v>
      </c>
      <c r="P2050">
        <v>8.6999999999999993</v>
      </c>
      <c r="Q2050">
        <v>2</v>
      </c>
      <c r="R2050">
        <v>2.35</v>
      </c>
      <c r="S2050">
        <v>2</v>
      </c>
      <c r="T2050" t="s">
        <v>22</v>
      </c>
    </row>
    <row r="2051" spans="1:20" x14ac:dyDescent="0.2">
      <c r="A2051" t="s">
        <v>41</v>
      </c>
      <c r="B2051">
        <v>90</v>
      </c>
      <c r="C2051" t="s">
        <v>25</v>
      </c>
      <c r="D2051" t="s">
        <v>22</v>
      </c>
      <c r="E2051" t="s">
        <v>22</v>
      </c>
      <c r="F2051">
        <v>0</v>
      </c>
      <c r="G2051">
        <v>109.9</v>
      </c>
      <c r="H2051">
        <v>102</v>
      </c>
      <c r="I2051">
        <v>18.68</v>
      </c>
      <c r="J2051">
        <v>220.8</v>
      </c>
      <c r="K2051">
        <v>114</v>
      </c>
      <c r="L2051">
        <v>18.77</v>
      </c>
      <c r="M2051">
        <v>104</v>
      </c>
      <c r="N2051">
        <v>133</v>
      </c>
      <c r="O2051">
        <v>4.68</v>
      </c>
      <c r="P2051">
        <v>10.9</v>
      </c>
      <c r="Q2051">
        <v>6</v>
      </c>
      <c r="R2051">
        <v>2.94</v>
      </c>
      <c r="S2051">
        <v>0</v>
      </c>
      <c r="T2051" t="s">
        <v>22</v>
      </c>
    </row>
    <row r="2052" spans="1:20" x14ac:dyDescent="0.2">
      <c r="A2052" t="s">
        <v>51</v>
      </c>
      <c r="B2052">
        <v>165</v>
      </c>
      <c r="C2052" t="s">
        <v>25</v>
      </c>
      <c r="D2052" t="s">
        <v>22</v>
      </c>
      <c r="E2052" t="s">
        <v>22</v>
      </c>
      <c r="F2052">
        <v>0</v>
      </c>
      <c r="G2052">
        <v>156</v>
      </c>
      <c r="H2052">
        <v>88</v>
      </c>
      <c r="I2052">
        <v>26.52</v>
      </c>
      <c r="J2052">
        <v>276.10000000000002</v>
      </c>
      <c r="K2052">
        <v>81</v>
      </c>
      <c r="L2052">
        <v>23.47</v>
      </c>
      <c r="M2052">
        <v>175.9</v>
      </c>
      <c r="N2052">
        <v>94</v>
      </c>
      <c r="O2052">
        <v>7.92</v>
      </c>
      <c r="P2052">
        <v>9.3000000000000007</v>
      </c>
      <c r="Q2052">
        <v>5</v>
      </c>
      <c r="R2052">
        <v>2.5099999999999998</v>
      </c>
      <c r="S2052">
        <v>1</v>
      </c>
      <c r="T2052" t="s">
        <v>22</v>
      </c>
    </row>
    <row r="2053" spans="1:20" x14ac:dyDescent="0.2">
      <c r="A2053" t="s">
        <v>51</v>
      </c>
      <c r="B2053">
        <v>89</v>
      </c>
      <c r="C2053" t="s">
        <v>21</v>
      </c>
      <c r="D2053" t="s">
        <v>22</v>
      </c>
      <c r="E2053" t="s">
        <v>22</v>
      </c>
      <c r="F2053">
        <v>0</v>
      </c>
      <c r="G2053">
        <v>326.3</v>
      </c>
      <c r="H2053">
        <v>112</v>
      </c>
      <c r="I2053">
        <v>55.47</v>
      </c>
      <c r="J2053">
        <v>165.1</v>
      </c>
      <c r="K2053">
        <v>110</v>
      </c>
      <c r="L2053">
        <v>14.03</v>
      </c>
      <c r="M2053">
        <v>162.9</v>
      </c>
      <c r="N2053">
        <v>97</v>
      </c>
      <c r="O2053">
        <v>7.33</v>
      </c>
      <c r="P2053">
        <v>7.5</v>
      </c>
      <c r="Q2053">
        <v>1</v>
      </c>
      <c r="R2053">
        <v>2.0299999999999998</v>
      </c>
      <c r="S2053">
        <v>1</v>
      </c>
      <c r="T2053" t="s">
        <v>23</v>
      </c>
    </row>
    <row r="2054" spans="1:20" x14ac:dyDescent="0.2">
      <c r="A2054" t="s">
        <v>24</v>
      </c>
      <c r="B2054">
        <v>59</v>
      </c>
      <c r="C2054" t="s">
        <v>28</v>
      </c>
      <c r="D2054" t="s">
        <v>22</v>
      </c>
      <c r="E2054" t="s">
        <v>22</v>
      </c>
      <c r="F2054">
        <v>0</v>
      </c>
      <c r="G2054">
        <v>195</v>
      </c>
      <c r="H2054">
        <v>58</v>
      </c>
      <c r="I2054">
        <v>33.15</v>
      </c>
      <c r="J2054">
        <v>198.5</v>
      </c>
      <c r="K2054">
        <v>88</v>
      </c>
      <c r="L2054">
        <v>16.87</v>
      </c>
      <c r="M2054">
        <v>304.3</v>
      </c>
      <c r="N2054">
        <v>110</v>
      </c>
      <c r="O2054">
        <v>13.69</v>
      </c>
      <c r="P2054">
        <v>14.8</v>
      </c>
      <c r="Q2054">
        <v>9</v>
      </c>
      <c r="R2054">
        <v>4</v>
      </c>
      <c r="S2054">
        <v>0</v>
      </c>
      <c r="T2054" t="s">
        <v>22</v>
      </c>
    </row>
    <row r="2055" spans="1:20" x14ac:dyDescent="0.2">
      <c r="A2055" t="s">
        <v>72</v>
      </c>
      <c r="B2055">
        <v>16</v>
      </c>
      <c r="C2055" t="s">
        <v>21</v>
      </c>
      <c r="D2055" t="s">
        <v>23</v>
      </c>
      <c r="E2055" t="s">
        <v>22</v>
      </c>
      <c r="F2055">
        <v>0</v>
      </c>
      <c r="G2055">
        <v>110</v>
      </c>
      <c r="H2055">
        <v>91</v>
      </c>
      <c r="I2055">
        <v>18.7</v>
      </c>
      <c r="J2055">
        <v>147.30000000000001</v>
      </c>
      <c r="K2055">
        <v>75</v>
      </c>
      <c r="L2055">
        <v>12.52</v>
      </c>
      <c r="M2055">
        <v>190.5</v>
      </c>
      <c r="N2055">
        <v>73</v>
      </c>
      <c r="O2055">
        <v>8.57</v>
      </c>
      <c r="P2055">
        <v>6.4</v>
      </c>
      <c r="Q2055">
        <v>7</v>
      </c>
      <c r="R2055">
        <v>1.73</v>
      </c>
      <c r="S2055">
        <v>0</v>
      </c>
      <c r="T2055" t="s">
        <v>22</v>
      </c>
    </row>
    <row r="2056" spans="1:20" x14ac:dyDescent="0.2">
      <c r="A2056" t="s">
        <v>63</v>
      </c>
      <c r="B2056">
        <v>114</v>
      </c>
      <c r="C2056" t="s">
        <v>21</v>
      </c>
      <c r="D2056" t="s">
        <v>22</v>
      </c>
      <c r="E2056" t="s">
        <v>22</v>
      </c>
      <c r="F2056">
        <v>0</v>
      </c>
      <c r="G2056">
        <v>147.1</v>
      </c>
      <c r="H2056">
        <v>119</v>
      </c>
      <c r="I2056">
        <v>25.01</v>
      </c>
      <c r="J2056">
        <v>161</v>
      </c>
      <c r="K2056">
        <v>111</v>
      </c>
      <c r="L2056">
        <v>13.69</v>
      </c>
      <c r="M2056">
        <v>275.89999999999998</v>
      </c>
      <c r="N2056">
        <v>106</v>
      </c>
      <c r="O2056">
        <v>12.42</v>
      </c>
      <c r="P2056">
        <v>9</v>
      </c>
      <c r="Q2056">
        <v>3</v>
      </c>
      <c r="R2056">
        <v>2.4300000000000002</v>
      </c>
      <c r="S2056">
        <v>5</v>
      </c>
      <c r="T2056" t="s">
        <v>23</v>
      </c>
    </row>
    <row r="2057" spans="1:20" x14ac:dyDescent="0.2">
      <c r="A2057" t="s">
        <v>34</v>
      </c>
      <c r="B2057">
        <v>113</v>
      </c>
      <c r="C2057" t="s">
        <v>28</v>
      </c>
      <c r="D2057" t="s">
        <v>22</v>
      </c>
      <c r="E2057" t="s">
        <v>22</v>
      </c>
      <c r="F2057">
        <v>0</v>
      </c>
      <c r="G2057">
        <v>156</v>
      </c>
      <c r="H2057">
        <v>141</v>
      </c>
      <c r="I2057">
        <v>26.52</v>
      </c>
      <c r="J2057">
        <v>256.8</v>
      </c>
      <c r="K2057">
        <v>72</v>
      </c>
      <c r="L2057">
        <v>21.83</v>
      </c>
      <c r="M2057">
        <v>175.3</v>
      </c>
      <c r="N2057">
        <v>123</v>
      </c>
      <c r="O2057">
        <v>7.89</v>
      </c>
      <c r="P2057">
        <v>11.9</v>
      </c>
      <c r="Q2057">
        <v>5</v>
      </c>
      <c r="R2057">
        <v>3.21</v>
      </c>
      <c r="S2057">
        <v>2</v>
      </c>
      <c r="T2057" t="s">
        <v>22</v>
      </c>
    </row>
    <row r="2058" spans="1:20" x14ac:dyDescent="0.2">
      <c r="A2058" t="s">
        <v>48</v>
      </c>
      <c r="B2058">
        <v>120</v>
      </c>
      <c r="C2058" t="s">
        <v>25</v>
      </c>
      <c r="D2058" t="s">
        <v>22</v>
      </c>
      <c r="E2058" t="s">
        <v>22</v>
      </c>
      <c r="F2058">
        <v>0</v>
      </c>
      <c r="G2058">
        <v>98.2</v>
      </c>
      <c r="H2058">
        <v>99</v>
      </c>
      <c r="I2058">
        <v>16.690000000000001</v>
      </c>
      <c r="J2058">
        <v>186.7</v>
      </c>
      <c r="K2058">
        <v>85</v>
      </c>
      <c r="L2058">
        <v>15.87</v>
      </c>
      <c r="M2058">
        <v>146.69999999999999</v>
      </c>
      <c r="N2058">
        <v>96</v>
      </c>
      <c r="O2058">
        <v>6.6</v>
      </c>
      <c r="P2058">
        <v>9.3000000000000007</v>
      </c>
      <c r="Q2058">
        <v>4</v>
      </c>
      <c r="R2058">
        <v>2.5099999999999998</v>
      </c>
      <c r="S2058">
        <v>2</v>
      </c>
      <c r="T2058" t="s">
        <v>22</v>
      </c>
    </row>
    <row r="2059" spans="1:20" x14ac:dyDescent="0.2">
      <c r="A2059" t="s">
        <v>47</v>
      </c>
      <c r="B2059">
        <v>115</v>
      </c>
      <c r="C2059" t="s">
        <v>21</v>
      </c>
      <c r="D2059" t="s">
        <v>22</v>
      </c>
      <c r="E2059" t="s">
        <v>22</v>
      </c>
      <c r="F2059">
        <v>0</v>
      </c>
      <c r="G2059">
        <v>210.6</v>
      </c>
      <c r="H2059">
        <v>120</v>
      </c>
      <c r="I2059">
        <v>35.799999999999997</v>
      </c>
      <c r="J2059">
        <v>153.1</v>
      </c>
      <c r="K2059">
        <v>84</v>
      </c>
      <c r="L2059">
        <v>13.01</v>
      </c>
      <c r="M2059">
        <v>262.2</v>
      </c>
      <c r="N2059">
        <v>79</v>
      </c>
      <c r="O2059">
        <v>11.8</v>
      </c>
      <c r="P2059">
        <v>11</v>
      </c>
      <c r="Q2059">
        <v>5</v>
      </c>
      <c r="R2059">
        <v>2.97</v>
      </c>
      <c r="S2059">
        <v>0</v>
      </c>
      <c r="T2059" t="s">
        <v>22</v>
      </c>
    </row>
    <row r="2060" spans="1:20" x14ac:dyDescent="0.2">
      <c r="A2060" t="s">
        <v>41</v>
      </c>
      <c r="B2060">
        <v>132</v>
      </c>
      <c r="C2060" t="s">
        <v>21</v>
      </c>
      <c r="D2060" t="s">
        <v>22</v>
      </c>
      <c r="E2060" t="s">
        <v>22</v>
      </c>
      <c r="F2060">
        <v>0</v>
      </c>
      <c r="G2060">
        <v>197.8</v>
      </c>
      <c r="H2060">
        <v>66</v>
      </c>
      <c r="I2060">
        <v>33.630000000000003</v>
      </c>
      <c r="J2060">
        <v>133.9</v>
      </c>
      <c r="K2060">
        <v>119</v>
      </c>
      <c r="L2060">
        <v>11.38</v>
      </c>
      <c r="M2060">
        <v>177.3</v>
      </c>
      <c r="N2060">
        <v>94</v>
      </c>
      <c r="O2060">
        <v>7.98</v>
      </c>
      <c r="P2060">
        <v>10.9</v>
      </c>
      <c r="Q2060">
        <v>3</v>
      </c>
      <c r="R2060">
        <v>2.94</v>
      </c>
      <c r="S2060">
        <v>4</v>
      </c>
      <c r="T2060" t="s">
        <v>23</v>
      </c>
    </row>
    <row r="2061" spans="1:20" x14ac:dyDescent="0.2">
      <c r="A2061" t="s">
        <v>43</v>
      </c>
      <c r="B2061">
        <v>1</v>
      </c>
      <c r="C2061" t="s">
        <v>25</v>
      </c>
      <c r="D2061" t="s">
        <v>22</v>
      </c>
      <c r="E2061" t="s">
        <v>22</v>
      </c>
      <c r="F2061">
        <v>0</v>
      </c>
      <c r="G2061">
        <v>123.8</v>
      </c>
      <c r="H2061">
        <v>113</v>
      </c>
      <c r="I2061">
        <v>21.05</v>
      </c>
      <c r="J2061">
        <v>236.2</v>
      </c>
      <c r="K2061">
        <v>77</v>
      </c>
      <c r="L2061">
        <v>20.079999999999998</v>
      </c>
      <c r="M2061">
        <v>73.2</v>
      </c>
      <c r="N2061">
        <v>81</v>
      </c>
      <c r="O2061">
        <v>3.29</v>
      </c>
      <c r="P2061">
        <v>3.7</v>
      </c>
      <c r="Q2061">
        <v>2</v>
      </c>
      <c r="R2061">
        <v>1</v>
      </c>
      <c r="S2061">
        <v>0</v>
      </c>
      <c r="T2061" t="s">
        <v>22</v>
      </c>
    </row>
    <row r="2062" spans="1:20" x14ac:dyDescent="0.2">
      <c r="A2062" t="s">
        <v>35</v>
      </c>
      <c r="B2062">
        <v>97</v>
      </c>
      <c r="C2062" t="s">
        <v>21</v>
      </c>
      <c r="D2062" t="s">
        <v>22</v>
      </c>
      <c r="E2062" t="s">
        <v>23</v>
      </c>
      <c r="F2062">
        <v>15</v>
      </c>
      <c r="G2062">
        <v>117.6</v>
      </c>
      <c r="H2062">
        <v>97</v>
      </c>
      <c r="I2062">
        <v>19.989999999999998</v>
      </c>
      <c r="J2062">
        <v>196.3</v>
      </c>
      <c r="K2062">
        <v>126</v>
      </c>
      <c r="L2062">
        <v>16.690000000000001</v>
      </c>
      <c r="M2062">
        <v>157.4</v>
      </c>
      <c r="N2062">
        <v>113</v>
      </c>
      <c r="O2062">
        <v>7.08</v>
      </c>
      <c r="P2062">
        <v>6.4</v>
      </c>
      <c r="Q2062">
        <v>3</v>
      </c>
      <c r="R2062">
        <v>1.73</v>
      </c>
      <c r="S2062">
        <v>1</v>
      </c>
      <c r="T2062" t="s">
        <v>22</v>
      </c>
    </row>
    <row r="2063" spans="1:20" x14ac:dyDescent="0.2">
      <c r="A2063" t="s">
        <v>65</v>
      </c>
      <c r="B2063">
        <v>55</v>
      </c>
      <c r="C2063" t="s">
        <v>21</v>
      </c>
      <c r="D2063" t="s">
        <v>22</v>
      </c>
      <c r="E2063" t="s">
        <v>23</v>
      </c>
      <c r="F2063">
        <v>28</v>
      </c>
      <c r="G2063">
        <v>105.3</v>
      </c>
      <c r="H2063">
        <v>82</v>
      </c>
      <c r="I2063">
        <v>17.899999999999999</v>
      </c>
      <c r="J2063">
        <v>197.4</v>
      </c>
      <c r="K2063">
        <v>109</v>
      </c>
      <c r="L2063">
        <v>16.78</v>
      </c>
      <c r="M2063">
        <v>187.5</v>
      </c>
      <c r="N2063">
        <v>91</v>
      </c>
      <c r="O2063">
        <v>8.44</v>
      </c>
      <c r="P2063">
        <v>8.6</v>
      </c>
      <c r="Q2063">
        <v>6</v>
      </c>
      <c r="R2063">
        <v>2.3199999999999998</v>
      </c>
      <c r="S2063">
        <v>2</v>
      </c>
      <c r="T2063" t="s">
        <v>22</v>
      </c>
    </row>
    <row r="2064" spans="1:20" x14ac:dyDescent="0.2">
      <c r="A2064" t="s">
        <v>31</v>
      </c>
      <c r="B2064">
        <v>75</v>
      </c>
      <c r="C2064" t="s">
        <v>21</v>
      </c>
      <c r="D2064" t="s">
        <v>22</v>
      </c>
      <c r="E2064" t="s">
        <v>22</v>
      </c>
      <c r="F2064">
        <v>0</v>
      </c>
      <c r="G2064">
        <v>111.7</v>
      </c>
      <c r="H2064">
        <v>121</v>
      </c>
      <c r="I2064">
        <v>18.989999999999998</v>
      </c>
      <c r="J2064">
        <v>237.3</v>
      </c>
      <c r="K2064">
        <v>119</v>
      </c>
      <c r="L2064">
        <v>20.170000000000002</v>
      </c>
      <c r="M2064">
        <v>253.5</v>
      </c>
      <c r="N2064">
        <v>110</v>
      </c>
      <c r="O2064">
        <v>11.41</v>
      </c>
      <c r="P2064">
        <v>13.1</v>
      </c>
      <c r="Q2064">
        <v>6</v>
      </c>
      <c r="R2064">
        <v>3.54</v>
      </c>
      <c r="S2064">
        <v>1</v>
      </c>
      <c r="T2064" t="s">
        <v>22</v>
      </c>
    </row>
    <row r="2065" spans="1:20" x14ac:dyDescent="0.2">
      <c r="A2065" t="s">
        <v>37</v>
      </c>
      <c r="B2065">
        <v>83</v>
      </c>
      <c r="C2065" t="s">
        <v>21</v>
      </c>
      <c r="D2065" t="s">
        <v>22</v>
      </c>
      <c r="E2065" t="s">
        <v>22</v>
      </c>
      <c r="F2065">
        <v>0</v>
      </c>
      <c r="G2065">
        <v>159.30000000000001</v>
      </c>
      <c r="H2065">
        <v>104</v>
      </c>
      <c r="I2065">
        <v>27.08</v>
      </c>
      <c r="J2065">
        <v>202.3</v>
      </c>
      <c r="K2065">
        <v>98</v>
      </c>
      <c r="L2065">
        <v>17.2</v>
      </c>
      <c r="M2065">
        <v>229</v>
      </c>
      <c r="N2065">
        <v>73</v>
      </c>
      <c r="O2065">
        <v>10.31</v>
      </c>
      <c r="P2065">
        <v>9.5</v>
      </c>
      <c r="Q2065">
        <v>3</v>
      </c>
      <c r="R2065">
        <v>2.57</v>
      </c>
      <c r="S2065">
        <v>2</v>
      </c>
      <c r="T2065" t="s">
        <v>22</v>
      </c>
    </row>
    <row r="2066" spans="1:20" x14ac:dyDescent="0.2">
      <c r="A2066" t="s">
        <v>60</v>
      </c>
      <c r="B2066">
        <v>40</v>
      </c>
      <c r="C2066" t="s">
        <v>28</v>
      </c>
      <c r="D2066" t="s">
        <v>22</v>
      </c>
      <c r="E2066" t="s">
        <v>22</v>
      </c>
      <c r="F2066">
        <v>0</v>
      </c>
      <c r="G2066">
        <v>81.7</v>
      </c>
      <c r="H2066">
        <v>123</v>
      </c>
      <c r="I2066">
        <v>13.89</v>
      </c>
      <c r="J2066">
        <v>210.2</v>
      </c>
      <c r="K2066">
        <v>108</v>
      </c>
      <c r="L2066">
        <v>17.87</v>
      </c>
      <c r="M2066">
        <v>212</v>
      </c>
      <c r="N2066">
        <v>64</v>
      </c>
      <c r="O2066">
        <v>9.5399999999999991</v>
      </c>
      <c r="P2066">
        <v>11.3</v>
      </c>
      <c r="Q2066">
        <v>3</v>
      </c>
      <c r="R2066">
        <v>3.05</v>
      </c>
      <c r="S2066">
        <v>6</v>
      </c>
      <c r="T2066" t="s">
        <v>23</v>
      </c>
    </row>
    <row r="2067" spans="1:20" x14ac:dyDescent="0.2">
      <c r="A2067" t="s">
        <v>27</v>
      </c>
      <c r="B2067">
        <v>101</v>
      </c>
      <c r="C2067" t="s">
        <v>21</v>
      </c>
      <c r="D2067" t="s">
        <v>22</v>
      </c>
      <c r="E2067" t="s">
        <v>23</v>
      </c>
      <c r="F2067">
        <v>21</v>
      </c>
      <c r="G2067">
        <v>238</v>
      </c>
      <c r="H2067">
        <v>88</v>
      </c>
      <c r="I2067">
        <v>40.46</v>
      </c>
      <c r="J2067">
        <v>209.6</v>
      </c>
      <c r="K2067">
        <v>84</v>
      </c>
      <c r="L2067">
        <v>17.82</v>
      </c>
      <c r="M2067">
        <v>233</v>
      </c>
      <c r="N2067">
        <v>95</v>
      </c>
      <c r="O2067">
        <v>10.49</v>
      </c>
      <c r="P2067">
        <v>10</v>
      </c>
      <c r="Q2067">
        <v>5</v>
      </c>
      <c r="R2067">
        <v>2.7</v>
      </c>
      <c r="S2067">
        <v>2</v>
      </c>
      <c r="T2067" t="s">
        <v>22</v>
      </c>
    </row>
    <row r="2068" spans="1:20" x14ac:dyDescent="0.2">
      <c r="A2068" t="s">
        <v>49</v>
      </c>
      <c r="B2068">
        <v>120</v>
      </c>
      <c r="C2068" t="s">
        <v>21</v>
      </c>
      <c r="D2068" t="s">
        <v>22</v>
      </c>
      <c r="E2068" t="s">
        <v>23</v>
      </c>
      <c r="F2068">
        <v>40</v>
      </c>
      <c r="G2068">
        <v>128.1</v>
      </c>
      <c r="H2068">
        <v>99</v>
      </c>
      <c r="I2068">
        <v>21.78</v>
      </c>
      <c r="J2068">
        <v>247.7</v>
      </c>
      <c r="K2068">
        <v>78</v>
      </c>
      <c r="L2068">
        <v>21.05</v>
      </c>
      <c r="M2068">
        <v>199.7</v>
      </c>
      <c r="N2068">
        <v>121</v>
      </c>
      <c r="O2068">
        <v>8.99</v>
      </c>
      <c r="P2068">
        <v>15.6</v>
      </c>
      <c r="Q2068">
        <v>3</v>
      </c>
      <c r="R2068">
        <v>4.21</v>
      </c>
      <c r="S2068">
        <v>0</v>
      </c>
      <c r="T2068" t="s">
        <v>22</v>
      </c>
    </row>
    <row r="2069" spans="1:20" x14ac:dyDescent="0.2">
      <c r="A2069" t="s">
        <v>57</v>
      </c>
      <c r="B2069">
        <v>183</v>
      </c>
      <c r="C2069" t="s">
        <v>21</v>
      </c>
      <c r="D2069" t="s">
        <v>22</v>
      </c>
      <c r="E2069" t="s">
        <v>23</v>
      </c>
      <c r="F2069">
        <v>31</v>
      </c>
      <c r="G2069">
        <v>171.2</v>
      </c>
      <c r="H2069">
        <v>104</v>
      </c>
      <c r="I2069">
        <v>29.1</v>
      </c>
      <c r="J2069">
        <v>193.6</v>
      </c>
      <c r="K2069">
        <v>74</v>
      </c>
      <c r="L2069">
        <v>16.46</v>
      </c>
      <c r="M2069">
        <v>196.5</v>
      </c>
      <c r="N2069">
        <v>85</v>
      </c>
      <c r="O2069">
        <v>8.84</v>
      </c>
      <c r="P2069">
        <v>10.199999999999999</v>
      </c>
      <c r="Q2069">
        <v>4</v>
      </c>
      <c r="R2069">
        <v>2.75</v>
      </c>
      <c r="S2069">
        <v>1</v>
      </c>
      <c r="T2069" t="s">
        <v>22</v>
      </c>
    </row>
    <row r="2070" spans="1:20" x14ac:dyDescent="0.2">
      <c r="A2070" t="s">
        <v>73</v>
      </c>
      <c r="B2070">
        <v>75</v>
      </c>
      <c r="C2070" t="s">
        <v>28</v>
      </c>
      <c r="D2070" t="s">
        <v>22</v>
      </c>
      <c r="E2070" t="s">
        <v>22</v>
      </c>
      <c r="F2070">
        <v>0</v>
      </c>
      <c r="G2070">
        <v>109</v>
      </c>
      <c r="H2070">
        <v>88</v>
      </c>
      <c r="I2070">
        <v>18.53</v>
      </c>
      <c r="J2070">
        <v>259.3</v>
      </c>
      <c r="K2070">
        <v>120</v>
      </c>
      <c r="L2070">
        <v>22.04</v>
      </c>
      <c r="M2070">
        <v>182.1</v>
      </c>
      <c r="N2070">
        <v>119</v>
      </c>
      <c r="O2070">
        <v>8.19</v>
      </c>
      <c r="P2070">
        <v>13.3</v>
      </c>
      <c r="Q2070">
        <v>3</v>
      </c>
      <c r="R2070">
        <v>3.59</v>
      </c>
      <c r="S2070">
        <v>4</v>
      </c>
      <c r="T2070" t="s">
        <v>23</v>
      </c>
    </row>
    <row r="2071" spans="1:20" x14ac:dyDescent="0.2">
      <c r="A2071" t="s">
        <v>65</v>
      </c>
      <c r="B2071">
        <v>80</v>
      </c>
      <c r="C2071" t="s">
        <v>21</v>
      </c>
      <c r="D2071" t="s">
        <v>22</v>
      </c>
      <c r="E2071" t="s">
        <v>22</v>
      </c>
      <c r="F2071">
        <v>0</v>
      </c>
      <c r="G2071">
        <v>220</v>
      </c>
      <c r="H2071">
        <v>114</v>
      </c>
      <c r="I2071">
        <v>37.4</v>
      </c>
      <c r="J2071">
        <v>207.7</v>
      </c>
      <c r="K2071">
        <v>76</v>
      </c>
      <c r="L2071">
        <v>17.649999999999999</v>
      </c>
      <c r="M2071">
        <v>168.4</v>
      </c>
      <c r="N2071">
        <v>137</v>
      </c>
      <c r="O2071">
        <v>7.58</v>
      </c>
      <c r="P2071">
        <v>12.1</v>
      </c>
      <c r="Q2071">
        <v>3</v>
      </c>
      <c r="R2071">
        <v>3.27</v>
      </c>
      <c r="S2071">
        <v>2</v>
      </c>
      <c r="T2071" t="s">
        <v>22</v>
      </c>
    </row>
    <row r="2072" spans="1:20" x14ac:dyDescent="0.2">
      <c r="A2072" t="s">
        <v>37</v>
      </c>
      <c r="B2072">
        <v>88</v>
      </c>
      <c r="C2072" t="s">
        <v>21</v>
      </c>
      <c r="D2072" t="s">
        <v>22</v>
      </c>
      <c r="E2072" t="s">
        <v>22</v>
      </c>
      <c r="F2072">
        <v>0</v>
      </c>
      <c r="G2072">
        <v>55.6</v>
      </c>
      <c r="H2072">
        <v>65</v>
      </c>
      <c r="I2072">
        <v>9.4499999999999993</v>
      </c>
      <c r="J2072">
        <v>242.7</v>
      </c>
      <c r="K2072">
        <v>121</v>
      </c>
      <c r="L2072">
        <v>20.63</v>
      </c>
      <c r="M2072">
        <v>176.3</v>
      </c>
      <c r="N2072">
        <v>134</v>
      </c>
      <c r="O2072">
        <v>7.93</v>
      </c>
      <c r="P2072">
        <v>11.3</v>
      </c>
      <c r="Q2072">
        <v>4</v>
      </c>
      <c r="R2072">
        <v>3.05</v>
      </c>
      <c r="S2072">
        <v>0</v>
      </c>
      <c r="T2072" t="s">
        <v>22</v>
      </c>
    </row>
    <row r="2073" spans="1:20" x14ac:dyDescent="0.2">
      <c r="A2073" t="s">
        <v>61</v>
      </c>
      <c r="B2073">
        <v>63</v>
      </c>
      <c r="C2073" t="s">
        <v>28</v>
      </c>
      <c r="D2073" t="s">
        <v>22</v>
      </c>
      <c r="E2073" t="s">
        <v>22</v>
      </c>
      <c r="F2073">
        <v>0</v>
      </c>
      <c r="G2073">
        <v>207.6</v>
      </c>
      <c r="H2073">
        <v>96</v>
      </c>
      <c r="I2073">
        <v>35.29</v>
      </c>
      <c r="J2073">
        <v>229</v>
      </c>
      <c r="K2073">
        <v>112</v>
      </c>
      <c r="L2073">
        <v>19.47</v>
      </c>
      <c r="M2073">
        <v>162.6</v>
      </c>
      <c r="N2073">
        <v>131</v>
      </c>
      <c r="O2073">
        <v>7.32</v>
      </c>
      <c r="P2073">
        <v>13.3</v>
      </c>
      <c r="Q2073">
        <v>2</v>
      </c>
      <c r="R2073">
        <v>3.59</v>
      </c>
      <c r="S2073">
        <v>1</v>
      </c>
      <c r="T2073" t="s">
        <v>22</v>
      </c>
    </row>
    <row r="2074" spans="1:20" x14ac:dyDescent="0.2">
      <c r="A2074" t="s">
        <v>56</v>
      </c>
      <c r="B2074">
        <v>105</v>
      </c>
      <c r="C2074" t="s">
        <v>21</v>
      </c>
      <c r="D2074" t="s">
        <v>22</v>
      </c>
      <c r="E2074" t="s">
        <v>23</v>
      </c>
      <c r="F2074">
        <v>31</v>
      </c>
      <c r="G2074">
        <v>109.6</v>
      </c>
      <c r="H2074">
        <v>108</v>
      </c>
      <c r="I2074">
        <v>18.63</v>
      </c>
      <c r="J2074">
        <v>249.3</v>
      </c>
      <c r="K2074">
        <v>119</v>
      </c>
      <c r="L2074">
        <v>21.19</v>
      </c>
      <c r="M2074">
        <v>321.2</v>
      </c>
      <c r="N2074">
        <v>101</v>
      </c>
      <c r="O2074">
        <v>14.45</v>
      </c>
      <c r="P2074">
        <v>8.3000000000000007</v>
      </c>
      <c r="Q2074">
        <v>4</v>
      </c>
      <c r="R2074">
        <v>2.2400000000000002</v>
      </c>
      <c r="S2074">
        <v>4</v>
      </c>
      <c r="T2074" t="s">
        <v>23</v>
      </c>
    </row>
    <row r="2075" spans="1:20" x14ac:dyDescent="0.2">
      <c r="A2075" t="s">
        <v>37</v>
      </c>
      <c r="B2075">
        <v>92</v>
      </c>
      <c r="C2075" t="s">
        <v>21</v>
      </c>
      <c r="D2075" t="s">
        <v>22</v>
      </c>
      <c r="E2075" t="s">
        <v>22</v>
      </c>
      <c r="F2075">
        <v>0</v>
      </c>
      <c r="G2075">
        <v>197.2</v>
      </c>
      <c r="H2075">
        <v>113</v>
      </c>
      <c r="I2075">
        <v>33.520000000000003</v>
      </c>
      <c r="J2075">
        <v>242.3</v>
      </c>
      <c r="K2075">
        <v>116</v>
      </c>
      <c r="L2075">
        <v>20.6</v>
      </c>
      <c r="M2075">
        <v>192</v>
      </c>
      <c r="N2075">
        <v>76</v>
      </c>
      <c r="O2075">
        <v>8.64</v>
      </c>
      <c r="P2075">
        <v>11</v>
      </c>
      <c r="Q2075">
        <v>5</v>
      </c>
      <c r="R2075">
        <v>2.97</v>
      </c>
      <c r="S2075">
        <v>2</v>
      </c>
      <c r="T2075" t="s">
        <v>22</v>
      </c>
    </row>
    <row r="2076" spans="1:20" x14ac:dyDescent="0.2">
      <c r="A2076" t="s">
        <v>44</v>
      </c>
      <c r="B2076">
        <v>177</v>
      </c>
      <c r="C2076" t="s">
        <v>21</v>
      </c>
      <c r="D2076" t="s">
        <v>22</v>
      </c>
      <c r="E2076" t="s">
        <v>22</v>
      </c>
      <c r="F2076">
        <v>0</v>
      </c>
      <c r="G2076">
        <v>175.7</v>
      </c>
      <c r="H2076">
        <v>120</v>
      </c>
      <c r="I2076">
        <v>29.87</v>
      </c>
      <c r="J2076">
        <v>168.6</v>
      </c>
      <c r="K2076">
        <v>90</v>
      </c>
      <c r="L2076">
        <v>14.33</v>
      </c>
      <c r="M2076">
        <v>198.9</v>
      </c>
      <c r="N2076">
        <v>110</v>
      </c>
      <c r="O2076">
        <v>8.9499999999999993</v>
      </c>
      <c r="P2076">
        <v>14.6</v>
      </c>
      <c r="Q2076">
        <v>4</v>
      </c>
      <c r="R2076">
        <v>3.94</v>
      </c>
      <c r="S2076">
        <v>1</v>
      </c>
      <c r="T2076" t="s">
        <v>22</v>
      </c>
    </row>
    <row r="2077" spans="1:20" x14ac:dyDescent="0.2">
      <c r="A2077" t="s">
        <v>61</v>
      </c>
      <c r="B2077">
        <v>118</v>
      </c>
      <c r="C2077" t="s">
        <v>28</v>
      </c>
      <c r="D2077" t="s">
        <v>22</v>
      </c>
      <c r="E2077" t="s">
        <v>22</v>
      </c>
      <c r="F2077">
        <v>0</v>
      </c>
      <c r="G2077">
        <v>205.2</v>
      </c>
      <c r="H2077">
        <v>115</v>
      </c>
      <c r="I2077">
        <v>34.880000000000003</v>
      </c>
      <c r="J2077">
        <v>184.8</v>
      </c>
      <c r="K2077">
        <v>137</v>
      </c>
      <c r="L2077">
        <v>15.71</v>
      </c>
      <c r="M2077">
        <v>176.1</v>
      </c>
      <c r="N2077">
        <v>115</v>
      </c>
      <c r="O2077">
        <v>7.92</v>
      </c>
      <c r="P2077">
        <v>7</v>
      </c>
      <c r="Q2077">
        <v>6</v>
      </c>
      <c r="R2077">
        <v>1.89</v>
      </c>
      <c r="S2077">
        <v>0</v>
      </c>
      <c r="T2077" t="s">
        <v>22</v>
      </c>
    </row>
    <row r="2078" spans="1:20" x14ac:dyDescent="0.2">
      <c r="A2078" t="s">
        <v>45</v>
      </c>
      <c r="B2078">
        <v>111</v>
      </c>
      <c r="C2078" t="s">
        <v>25</v>
      </c>
      <c r="D2078" t="s">
        <v>22</v>
      </c>
      <c r="E2078" t="s">
        <v>23</v>
      </c>
      <c r="F2078">
        <v>13</v>
      </c>
      <c r="G2078">
        <v>193.1</v>
      </c>
      <c r="H2078">
        <v>104</v>
      </c>
      <c r="I2078">
        <v>32.83</v>
      </c>
      <c r="J2078">
        <v>111.6</v>
      </c>
      <c r="K2078">
        <v>98</v>
      </c>
      <c r="L2078">
        <v>9.49</v>
      </c>
      <c r="M2078">
        <v>227.4</v>
      </c>
      <c r="N2078">
        <v>94</v>
      </c>
      <c r="O2078">
        <v>10.23</v>
      </c>
      <c r="P2078">
        <v>12.1</v>
      </c>
      <c r="Q2078">
        <v>4</v>
      </c>
      <c r="R2078">
        <v>3.27</v>
      </c>
      <c r="S2078">
        <v>1</v>
      </c>
      <c r="T2078" t="s">
        <v>22</v>
      </c>
    </row>
    <row r="2079" spans="1:20" x14ac:dyDescent="0.2">
      <c r="A2079" t="s">
        <v>37</v>
      </c>
      <c r="B2079">
        <v>82</v>
      </c>
      <c r="C2079" t="s">
        <v>28</v>
      </c>
      <c r="D2079" t="s">
        <v>22</v>
      </c>
      <c r="E2079" t="s">
        <v>23</v>
      </c>
      <c r="F2079">
        <v>34</v>
      </c>
      <c r="G2079">
        <v>232.6</v>
      </c>
      <c r="H2079">
        <v>121</v>
      </c>
      <c r="I2079">
        <v>39.54</v>
      </c>
      <c r="J2079">
        <v>153.19999999999999</v>
      </c>
      <c r="K2079">
        <v>115</v>
      </c>
      <c r="L2079">
        <v>13.02</v>
      </c>
      <c r="M2079">
        <v>286.7</v>
      </c>
      <c r="N2079">
        <v>77</v>
      </c>
      <c r="O2079">
        <v>12.9</v>
      </c>
      <c r="P2079">
        <v>4.7</v>
      </c>
      <c r="Q2079">
        <v>3</v>
      </c>
      <c r="R2079">
        <v>1.27</v>
      </c>
      <c r="S2079">
        <v>3</v>
      </c>
      <c r="T2079" t="s">
        <v>22</v>
      </c>
    </row>
    <row r="2080" spans="1:20" x14ac:dyDescent="0.2">
      <c r="A2080" t="s">
        <v>58</v>
      </c>
      <c r="B2080">
        <v>74</v>
      </c>
      <c r="C2080" t="s">
        <v>21</v>
      </c>
      <c r="D2080" t="s">
        <v>22</v>
      </c>
      <c r="E2080" t="s">
        <v>22</v>
      </c>
      <c r="F2080">
        <v>0</v>
      </c>
      <c r="G2080">
        <v>102.7</v>
      </c>
      <c r="H2080">
        <v>89</v>
      </c>
      <c r="I2080">
        <v>17.46</v>
      </c>
      <c r="J2080">
        <v>149.30000000000001</v>
      </c>
      <c r="K2080">
        <v>100</v>
      </c>
      <c r="L2080">
        <v>12.69</v>
      </c>
      <c r="M2080">
        <v>188.1</v>
      </c>
      <c r="N2080">
        <v>114</v>
      </c>
      <c r="O2080">
        <v>8.4600000000000009</v>
      </c>
      <c r="P2080">
        <v>11</v>
      </c>
      <c r="Q2080">
        <v>5</v>
      </c>
      <c r="R2080">
        <v>2.97</v>
      </c>
      <c r="S2080">
        <v>0</v>
      </c>
      <c r="T2080" t="s">
        <v>22</v>
      </c>
    </row>
    <row r="2081" spans="1:20" x14ac:dyDescent="0.2">
      <c r="A2081" t="s">
        <v>39</v>
      </c>
      <c r="B2081">
        <v>121</v>
      </c>
      <c r="C2081" t="s">
        <v>21</v>
      </c>
      <c r="D2081" t="s">
        <v>22</v>
      </c>
      <c r="E2081" t="s">
        <v>23</v>
      </c>
      <c r="F2081">
        <v>31</v>
      </c>
      <c r="G2081">
        <v>263.10000000000002</v>
      </c>
      <c r="H2081">
        <v>70</v>
      </c>
      <c r="I2081">
        <v>44.73</v>
      </c>
      <c r="J2081">
        <v>279.3</v>
      </c>
      <c r="K2081">
        <v>118</v>
      </c>
      <c r="L2081">
        <v>23.74</v>
      </c>
      <c r="M2081">
        <v>127.1</v>
      </c>
      <c r="N2081">
        <v>143</v>
      </c>
      <c r="O2081">
        <v>5.72</v>
      </c>
      <c r="P2081">
        <v>9.6999999999999993</v>
      </c>
      <c r="Q2081">
        <v>4</v>
      </c>
      <c r="R2081">
        <v>2.62</v>
      </c>
      <c r="S2081">
        <v>5</v>
      </c>
      <c r="T2081" t="s">
        <v>22</v>
      </c>
    </row>
    <row r="2082" spans="1:20" x14ac:dyDescent="0.2">
      <c r="A2082" t="s">
        <v>48</v>
      </c>
      <c r="B2082">
        <v>131</v>
      </c>
      <c r="C2082" t="s">
        <v>25</v>
      </c>
      <c r="D2082" t="s">
        <v>22</v>
      </c>
      <c r="E2082" t="s">
        <v>22</v>
      </c>
      <c r="F2082">
        <v>0</v>
      </c>
      <c r="G2082">
        <v>197</v>
      </c>
      <c r="H2082">
        <v>79</v>
      </c>
      <c r="I2082">
        <v>33.49</v>
      </c>
      <c r="J2082">
        <v>201</v>
      </c>
      <c r="K2082">
        <v>114</v>
      </c>
      <c r="L2082">
        <v>17.09</v>
      </c>
      <c r="M2082">
        <v>151.19999999999999</v>
      </c>
      <c r="N2082">
        <v>111</v>
      </c>
      <c r="O2082">
        <v>6.8</v>
      </c>
      <c r="P2082">
        <v>11.6</v>
      </c>
      <c r="Q2082">
        <v>5</v>
      </c>
      <c r="R2082">
        <v>3.13</v>
      </c>
      <c r="S2082">
        <v>1</v>
      </c>
      <c r="T2082" t="s">
        <v>22</v>
      </c>
    </row>
    <row r="2083" spans="1:20" x14ac:dyDescent="0.2">
      <c r="A2083" t="s">
        <v>68</v>
      </c>
      <c r="B2083">
        <v>125</v>
      </c>
      <c r="C2083" t="s">
        <v>25</v>
      </c>
      <c r="D2083" t="s">
        <v>22</v>
      </c>
      <c r="E2083" t="s">
        <v>22</v>
      </c>
      <c r="F2083">
        <v>0</v>
      </c>
      <c r="G2083">
        <v>169.3</v>
      </c>
      <c r="H2083">
        <v>90</v>
      </c>
      <c r="I2083">
        <v>28.78</v>
      </c>
      <c r="J2083">
        <v>156</v>
      </c>
      <c r="K2083">
        <v>138</v>
      </c>
      <c r="L2083">
        <v>13.26</v>
      </c>
      <c r="M2083">
        <v>210.8</v>
      </c>
      <c r="N2083">
        <v>106</v>
      </c>
      <c r="O2083">
        <v>9.49</v>
      </c>
      <c r="P2083">
        <v>11.6</v>
      </c>
      <c r="Q2083">
        <v>6</v>
      </c>
      <c r="R2083">
        <v>3.13</v>
      </c>
      <c r="S2083">
        <v>2</v>
      </c>
      <c r="T2083" t="s">
        <v>22</v>
      </c>
    </row>
    <row r="2084" spans="1:20" x14ac:dyDescent="0.2">
      <c r="A2084" t="s">
        <v>66</v>
      </c>
      <c r="B2084">
        <v>19</v>
      </c>
      <c r="C2084" t="s">
        <v>21</v>
      </c>
      <c r="D2084" t="s">
        <v>22</v>
      </c>
      <c r="E2084" t="s">
        <v>22</v>
      </c>
      <c r="F2084">
        <v>0</v>
      </c>
      <c r="G2084">
        <v>201.5</v>
      </c>
      <c r="H2084">
        <v>123</v>
      </c>
      <c r="I2084">
        <v>34.26</v>
      </c>
      <c r="J2084">
        <v>129.19999999999999</v>
      </c>
      <c r="K2084">
        <v>110</v>
      </c>
      <c r="L2084">
        <v>10.98</v>
      </c>
      <c r="M2084">
        <v>220.6</v>
      </c>
      <c r="N2084">
        <v>98</v>
      </c>
      <c r="O2084">
        <v>9.93</v>
      </c>
      <c r="P2084">
        <v>12.9</v>
      </c>
      <c r="Q2084">
        <v>4</v>
      </c>
      <c r="R2084">
        <v>3.48</v>
      </c>
      <c r="S2084">
        <v>1</v>
      </c>
      <c r="T2084" t="s">
        <v>22</v>
      </c>
    </row>
    <row r="2085" spans="1:20" x14ac:dyDescent="0.2">
      <c r="A2085" t="s">
        <v>38</v>
      </c>
      <c r="B2085">
        <v>138</v>
      </c>
      <c r="C2085" t="s">
        <v>21</v>
      </c>
      <c r="D2085" t="s">
        <v>22</v>
      </c>
      <c r="E2085" t="s">
        <v>22</v>
      </c>
      <c r="F2085">
        <v>0</v>
      </c>
      <c r="G2085">
        <v>251</v>
      </c>
      <c r="H2085">
        <v>119</v>
      </c>
      <c r="I2085">
        <v>42.67</v>
      </c>
      <c r="J2085">
        <v>91.2</v>
      </c>
      <c r="K2085">
        <v>96</v>
      </c>
      <c r="L2085">
        <v>7.75</v>
      </c>
      <c r="M2085">
        <v>142.19999999999999</v>
      </c>
      <c r="N2085">
        <v>87</v>
      </c>
      <c r="O2085">
        <v>6.4</v>
      </c>
      <c r="P2085">
        <v>13.8</v>
      </c>
      <c r="Q2085">
        <v>3</v>
      </c>
      <c r="R2085">
        <v>3.73</v>
      </c>
      <c r="S2085">
        <v>3</v>
      </c>
      <c r="T2085" t="s">
        <v>22</v>
      </c>
    </row>
    <row r="2086" spans="1:20" x14ac:dyDescent="0.2">
      <c r="A2086" t="s">
        <v>37</v>
      </c>
      <c r="B2086">
        <v>119</v>
      </c>
      <c r="C2086" t="s">
        <v>21</v>
      </c>
      <c r="D2086" t="s">
        <v>22</v>
      </c>
      <c r="E2086" t="s">
        <v>22</v>
      </c>
      <c r="F2086">
        <v>0</v>
      </c>
      <c r="G2086">
        <v>230.4</v>
      </c>
      <c r="H2086">
        <v>117</v>
      </c>
      <c r="I2086">
        <v>39.17</v>
      </c>
      <c r="J2086">
        <v>225</v>
      </c>
      <c r="K2086">
        <v>101</v>
      </c>
      <c r="L2086">
        <v>19.13</v>
      </c>
      <c r="M2086">
        <v>198.5</v>
      </c>
      <c r="N2086">
        <v>111</v>
      </c>
      <c r="O2086">
        <v>8.93</v>
      </c>
      <c r="P2086">
        <v>7.6</v>
      </c>
      <c r="Q2086">
        <v>6</v>
      </c>
      <c r="R2086">
        <v>2.0499999999999998</v>
      </c>
      <c r="S2086">
        <v>3</v>
      </c>
      <c r="T2086" t="s">
        <v>22</v>
      </c>
    </row>
    <row r="2087" spans="1:20" x14ac:dyDescent="0.2">
      <c r="A2087" t="s">
        <v>36</v>
      </c>
      <c r="B2087">
        <v>137</v>
      </c>
      <c r="C2087" t="s">
        <v>28</v>
      </c>
      <c r="D2087" t="s">
        <v>22</v>
      </c>
      <c r="E2087" t="s">
        <v>22</v>
      </c>
      <c r="F2087">
        <v>0</v>
      </c>
      <c r="G2087">
        <v>109.8</v>
      </c>
      <c r="H2087">
        <v>120</v>
      </c>
      <c r="I2087">
        <v>18.670000000000002</v>
      </c>
      <c r="J2087">
        <v>230.5</v>
      </c>
      <c r="K2087">
        <v>86</v>
      </c>
      <c r="L2087">
        <v>19.59</v>
      </c>
      <c r="M2087">
        <v>255.8</v>
      </c>
      <c r="N2087">
        <v>103</v>
      </c>
      <c r="O2087">
        <v>11.51</v>
      </c>
      <c r="P2087">
        <v>11.9</v>
      </c>
      <c r="Q2087">
        <v>6</v>
      </c>
      <c r="R2087">
        <v>3.21</v>
      </c>
      <c r="S2087">
        <v>1</v>
      </c>
      <c r="T2087" t="s">
        <v>22</v>
      </c>
    </row>
    <row r="2088" spans="1:20" x14ac:dyDescent="0.2">
      <c r="A2088" t="s">
        <v>20</v>
      </c>
      <c r="B2088">
        <v>135</v>
      </c>
      <c r="C2088" t="s">
        <v>21</v>
      </c>
      <c r="D2088" t="s">
        <v>22</v>
      </c>
      <c r="E2088" t="s">
        <v>22</v>
      </c>
      <c r="F2088">
        <v>0</v>
      </c>
      <c r="G2088">
        <v>173.4</v>
      </c>
      <c r="H2088">
        <v>107</v>
      </c>
      <c r="I2088">
        <v>29.48</v>
      </c>
      <c r="J2088">
        <v>222</v>
      </c>
      <c r="K2088">
        <v>84</v>
      </c>
      <c r="L2088">
        <v>18.87</v>
      </c>
      <c r="M2088">
        <v>64.2</v>
      </c>
      <c r="N2088">
        <v>94</v>
      </c>
      <c r="O2088">
        <v>2.89</v>
      </c>
      <c r="P2088">
        <v>13.7</v>
      </c>
      <c r="Q2088">
        <v>6</v>
      </c>
      <c r="R2088">
        <v>3.7</v>
      </c>
      <c r="S2088">
        <v>1</v>
      </c>
      <c r="T2088" t="s">
        <v>22</v>
      </c>
    </row>
    <row r="2089" spans="1:20" x14ac:dyDescent="0.2">
      <c r="A2089" t="s">
        <v>45</v>
      </c>
      <c r="B2089">
        <v>134</v>
      </c>
      <c r="C2089" t="s">
        <v>21</v>
      </c>
      <c r="D2089" t="s">
        <v>22</v>
      </c>
      <c r="E2089" t="s">
        <v>23</v>
      </c>
      <c r="F2089">
        <v>38</v>
      </c>
      <c r="G2089">
        <v>214.4</v>
      </c>
      <c r="H2089">
        <v>93</v>
      </c>
      <c r="I2089">
        <v>36.450000000000003</v>
      </c>
      <c r="J2089">
        <v>211.7</v>
      </c>
      <c r="K2089">
        <v>57</v>
      </c>
      <c r="L2089">
        <v>17.989999999999998</v>
      </c>
      <c r="M2089">
        <v>165</v>
      </c>
      <c r="N2089">
        <v>79</v>
      </c>
      <c r="O2089">
        <v>7.43</v>
      </c>
      <c r="P2089">
        <v>10</v>
      </c>
      <c r="Q2089">
        <v>8</v>
      </c>
      <c r="R2089">
        <v>2.7</v>
      </c>
      <c r="S2089">
        <v>1</v>
      </c>
      <c r="T2089" t="s">
        <v>22</v>
      </c>
    </row>
    <row r="2090" spans="1:20" x14ac:dyDescent="0.2">
      <c r="A2090" t="s">
        <v>63</v>
      </c>
      <c r="B2090">
        <v>45</v>
      </c>
      <c r="C2090" t="s">
        <v>21</v>
      </c>
      <c r="D2090" t="s">
        <v>22</v>
      </c>
      <c r="E2090" t="s">
        <v>22</v>
      </c>
      <c r="F2090">
        <v>0</v>
      </c>
      <c r="G2090">
        <v>96.1</v>
      </c>
      <c r="H2090">
        <v>103</v>
      </c>
      <c r="I2090">
        <v>16.34</v>
      </c>
      <c r="J2090">
        <v>246.8</v>
      </c>
      <c r="K2090">
        <v>134</v>
      </c>
      <c r="L2090">
        <v>20.98</v>
      </c>
      <c r="M2090">
        <v>229.7</v>
      </c>
      <c r="N2090">
        <v>92</v>
      </c>
      <c r="O2090">
        <v>10.34</v>
      </c>
      <c r="P2090">
        <v>9.6999999999999993</v>
      </c>
      <c r="Q2090">
        <v>4</v>
      </c>
      <c r="R2090">
        <v>2.62</v>
      </c>
      <c r="S2090">
        <v>1</v>
      </c>
      <c r="T2090" t="s">
        <v>22</v>
      </c>
    </row>
    <row r="2091" spans="1:20" x14ac:dyDescent="0.2">
      <c r="A2091" t="s">
        <v>71</v>
      </c>
      <c r="B2091">
        <v>129</v>
      </c>
      <c r="C2091" t="s">
        <v>25</v>
      </c>
      <c r="D2091" t="s">
        <v>22</v>
      </c>
      <c r="E2091" t="s">
        <v>22</v>
      </c>
      <c r="F2091">
        <v>0</v>
      </c>
      <c r="G2091">
        <v>101.4</v>
      </c>
      <c r="H2091">
        <v>145</v>
      </c>
      <c r="I2091">
        <v>17.239999999999998</v>
      </c>
      <c r="J2091">
        <v>249.1</v>
      </c>
      <c r="K2091">
        <v>116</v>
      </c>
      <c r="L2091">
        <v>21.17</v>
      </c>
      <c r="M2091">
        <v>157.6</v>
      </c>
      <c r="N2091">
        <v>107</v>
      </c>
      <c r="O2091">
        <v>7.09</v>
      </c>
      <c r="P2091">
        <v>7.1</v>
      </c>
      <c r="Q2091">
        <v>6</v>
      </c>
      <c r="R2091">
        <v>1.92</v>
      </c>
      <c r="S2091">
        <v>1</v>
      </c>
      <c r="T2091" t="s">
        <v>22</v>
      </c>
    </row>
    <row r="2092" spans="1:20" x14ac:dyDescent="0.2">
      <c r="A2092" t="s">
        <v>64</v>
      </c>
      <c r="B2092">
        <v>142</v>
      </c>
      <c r="C2092" t="s">
        <v>21</v>
      </c>
      <c r="D2092" t="s">
        <v>22</v>
      </c>
      <c r="E2092" t="s">
        <v>22</v>
      </c>
      <c r="F2092">
        <v>0</v>
      </c>
      <c r="G2092">
        <v>232.5</v>
      </c>
      <c r="H2092">
        <v>74</v>
      </c>
      <c r="I2092">
        <v>39.53</v>
      </c>
      <c r="J2092">
        <v>181.8</v>
      </c>
      <c r="K2092">
        <v>142</v>
      </c>
      <c r="L2092">
        <v>15.45</v>
      </c>
      <c r="M2092">
        <v>203.1</v>
      </c>
      <c r="N2092">
        <v>86</v>
      </c>
      <c r="O2092">
        <v>9.14</v>
      </c>
      <c r="P2092">
        <v>10.4</v>
      </c>
      <c r="Q2092">
        <v>6</v>
      </c>
      <c r="R2092">
        <v>2.81</v>
      </c>
      <c r="S2092">
        <v>4</v>
      </c>
      <c r="T2092" t="s">
        <v>22</v>
      </c>
    </row>
    <row r="2093" spans="1:20" x14ac:dyDescent="0.2">
      <c r="A2093" t="s">
        <v>49</v>
      </c>
      <c r="B2093">
        <v>130</v>
      </c>
      <c r="C2093" t="s">
        <v>21</v>
      </c>
      <c r="D2093" t="s">
        <v>22</v>
      </c>
      <c r="E2093" t="s">
        <v>23</v>
      </c>
      <c r="F2093">
        <v>45</v>
      </c>
      <c r="G2093">
        <v>174.5</v>
      </c>
      <c r="H2093">
        <v>120</v>
      </c>
      <c r="I2093">
        <v>29.67</v>
      </c>
      <c r="J2093">
        <v>217.5</v>
      </c>
      <c r="K2093">
        <v>95</v>
      </c>
      <c r="L2093">
        <v>18.489999999999998</v>
      </c>
      <c r="M2093">
        <v>220.3</v>
      </c>
      <c r="N2093">
        <v>67</v>
      </c>
      <c r="O2093">
        <v>9.91</v>
      </c>
      <c r="P2093">
        <v>12.2</v>
      </c>
      <c r="Q2093">
        <v>2</v>
      </c>
      <c r="R2093">
        <v>3.29</v>
      </c>
      <c r="S2093">
        <v>1</v>
      </c>
      <c r="T2093" t="s">
        <v>22</v>
      </c>
    </row>
    <row r="2094" spans="1:20" x14ac:dyDescent="0.2">
      <c r="A2094" t="s">
        <v>45</v>
      </c>
      <c r="B2094">
        <v>105</v>
      </c>
      <c r="C2094" t="s">
        <v>21</v>
      </c>
      <c r="D2094" t="s">
        <v>22</v>
      </c>
      <c r="E2094" t="s">
        <v>22</v>
      </c>
      <c r="F2094">
        <v>0</v>
      </c>
      <c r="G2094">
        <v>211.1</v>
      </c>
      <c r="H2094">
        <v>99</v>
      </c>
      <c r="I2094">
        <v>35.89</v>
      </c>
      <c r="J2094">
        <v>176.7</v>
      </c>
      <c r="K2094">
        <v>66</v>
      </c>
      <c r="L2094">
        <v>15.02</v>
      </c>
      <c r="M2094">
        <v>221.5</v>
      </c>
      <c r="N2094">
        <v>96</v>
      </c>
      <c r="O2094">
        <v>9.9700000000000006</v>
      </c>
      <c r="P2094">
        <v>14.7</v>
      </c>
      <c r="Q2094">
        <v>7</v>
      </c>
      <c r="R2094">
        <v>3.97</v>
      </c>
      <c r="S2094">
        <v>4</v>
      </c>
      <c r="T2094" t="s">
        <v>22</v>
      </c>
    </row>
    <row r="2095" spans="1:20" x14ac:dyDescent="0.2">
      <c r="A2095" t="s">
        <v>40</v>
      </c>
      <c r="B2095">
        <v>119</v>
      </c>
      <c r="C2095" t="s">
        <v>21</v>
      </c>
      <c r="D2095" t="s">
        <v>22</v>
      </c>
      <c r="E2095" t="s">
        <v>22</v>
      </c>
      <c r="F2095">
        <v>0</v>
      </c>
      <c r="G2095">
        <v>109.2</v>
      </c>
      <c r="H2095">
        <v>96</v>
      </c>
      <c r="I2095">
        <v>18.559999999999999</v>
      </c>
      <c r="J2095">
        <v>153.1</v>
      </c>
      <c r="K2095">
        <v>80</v>
      </c>
      <c r="L2095">
        <v>13.01</v>
      </c>
      <c r="M2095">
        <v>240</v>
      </c>
      <c r="N2095">
        <v>102</v>
      </c>
      <c r="O2095">
        <v>10.8</v>
      </c>
      <c r="P2095">
        <v>9.8000000000000007</v>
      </c>
      <c r="Q2095">
        <v>5</v>
      </c>
      <c r="R2095">
        <v>2.65</v>
      </c>
      <c r="S2095">
        <v>2</v>
      </c>
      <c r="T2095" t="s">
        <v>22</v>
      </c>
    </row>
    <row r="2096" spans="1:20" x14ac:dyDescent="0.2">
      <c r="A2096" t="s">
        <v>44</v>
      </c>
      <c r="B2096">
        <v>78</v>
      </c>
      <c r="C2096" t="s">
        <v>25</v>
      </c>
      <c r="D2096" t="s">
        <v>22</v>
      </c>
      <c r="E2096" t="s">
        <v>22</v>
      </c>
      <c r="F2096">
        <v>0</v>
      </c>
      <c r="G2096">
        <v>220</v>
      </c>
      <c r="H2096">
        <v>95</v>
      </c>
      <c r="I2096">
        <v>37.4</v>
      </c>
      <c r="J2096">
        <v>179.9</v>
      </c>
      <c r="K2096">
        <v>121</v>
      </c>
      <c r="L2096">
        <v>15.29</v>
      </c>
      <c r="M2096">
        <v>188.2</v>
      </c>
      <c r="N2096">
        <v>109</v>
      </c>
      <c r="O2096">
        <v>8.4700000000000006</v>
      </c>
      <c r="P2096">
        <v>11.5</v>
      </c>
      <c r="Q2096">
        <v>5</v>
      </c>
      <c r="R2096">
        <v>3.11</v>
      </c>
      <c r="S2096">
        <v>0</v>
      </c>
      <c r="T2096" t="s">
        <v>22</v>
      </c>
    </row>
    <row r="2097" spans="1:20" x14ac:dyDescent="0.2">
      <c r="A2097" t="s">
        <v>69</v>
      </c>
      <c r="B2097">
        <v>92</v>
      </c>
      <c r="C2097" t="s">
        <v>21</v>
      </c>
      <c r="D2097" t="s">
        <v>22</v>
      </c>
      <c r="E2097" t="s">
        <v>22</v>
      </c>
      <c r="F2097">
        <v>0</v>
      </c>
      <c r="G2097">
        <v>181.4</v>
      </c>
      <c r="H2097">
        <v>98</v>
      </c>
      <c r="I2097">
        <v>30.84</v>
      </c>
      <c r="J2097">
        <v>164.5</v>
      </c>
      <c r="K2097">
        <v>98</v>
      </c>
      <c r="L2097">
        <v>13.98</v>
      </c>
      <c r="M2097">
        <v>171</v>
      </c>
      <c r="N2097">
        <v>110</v>
      </c>
      <c r="O2097">
        <v>7.69</v>
      </c>
      <c r="P2097">
        <v>10.9</v>
      </c>
      <c r="Q2097">
        <v>4</v>
      </c>
      <c r="R2097">
        <v>2.94</v>
      </c>
      <c r="S2097">
        <v>2</v>
      </c>
      <c r="T2097" t="s">
        <v>22</v>
      </c>
    </row>
    <row r="2098" spans="1:20" x14ac:dyDescent="0.2">
      <c r="A2098" t="s">
        <v>44</v>
      </c>
      <c r="B2098">
        <v>146</v>
      </c>
      <c r="C2098" t="s">
        <v>21</v>
      </c>
      <c r="D2098" t="s">
        <v>22</v>
      </c>
      <c r="E2098" t="s">
        <v>23</v>
      </c>
      <c r="F2098">
        <v>11</v>
      </c>
      <c r="G2098">
        <v>180.7</v>
      </c>
      <c r="H2098">
        <v>82</v>
      </c>
      <c r="I2098">
        <v>30.72</v>
      </c>
      <c r="J2098">
        <v>173.7</v>
      </c>
      <c r="K2098">
        <v>90</v>
      </c>
      <c r="L2098">
        <v>14.76</v>
      </c>
      <c r="M2098">
        <v>231.5</v>
      </c>
      <c r="N2098">
        <v>89</v>
      </c>
      <c r="O2098">
        <v>10.42</v>
      </c>
      <c r="P2098">
        <v>10.1</v>
      </c>
      <c r="Q2098">
        <v>4</v>
      </c>
      <c r="R2098">
        <v>2.73</v>
      </c>
      <c r="S2098">
        <v>2</v>
      </c>
      <c r="T2098" t="s">
        <v>22</v>
      </c>
    </row>
    <row r="2099" spans="1:20" x14ac:dyDescent="0.2">
      <c r="A2099" t="s">
        <v>52</v>
      </c>
      <c r="B2099">
        <v>125</v>
      </c>
      <c r="C2099" t="s">
        <v>25</v>
      </c>
      <c r="D2099" t="s">
        <v>22</v>
      </c>
      <c r="E2099" t="s">
        <v>23</v>
      </c>
      <c r="F2099">
        <v>32</v>
      </c>
      <c r="G2099">
        <v>96.5</v>
      </c>
      <c r="H2099">
        <v>109</v>
      </c>
      <c r="I2099">
        <v>16.41</v>
      </c>
      <c r="J2099">
        <v>145.80000000000001</v>
      </c>
      <c r="K2099">
        <v>109</v>
      </c>
      <c r="L2099">
        <v>12.39</v>
      </c>
      <c r="M2099">
        <v>174.4</v>
      </c>
      <c r="N2099">
        <v>82</v>
      </c>
      <c r="O2099">
        <v>7.85</v>
      </c>
      <c r="P2099">
        <v>9.4</v>
      </c>
      <c r="Q2099">
        <v>2</v>
      </c>
      <c r="R2099">
        <v>2.54</v>
      </c>
      <c r="S2099">
        <v>1</v>
      </c>
      <c r="T2099" t="s">
        <v>22</v>
      </c>
    </row>
    <row r="2100" spans="1:20" x14ac:dyDescent="0.2">
      <c r="A2100" t="s">
        <v>32</v>
      </c>
      <c r="B2100">
        <v>88</v>
      </c>
      <c r="C2100" t="s">
        <v>21</v>
      </c>
      <c r="D2100" t="s">
        <v>22</v>
      </c>
      <c r="E2100" t="s">
        <v>22</v>
      </c>
      <c r="F2100">
        <v>0</v>
      </c>
      <c r="G2100">
        <v>183.5</v>
      </c>
      <c r="H2100">
        <v>93</v>
      </c>
      <c r="I2100">
        <v>31.2</v>
      </c>
      <c r="J2100">
        <v>170.5</v>
      </c>
      <c r="K2100">
        <v>80</v>
      </c>
      <c r="L2100">
        <v>14.49</v>
      </c>
      <c r="M2100">
        <v>193.8</v>
      </c>
      <c r="N2100">
        <v>88</v>
      </c>
      <c r="O2100">
        <v>8.7200000000000006</v>
      </c>
      <c r="P2100">
        <v>8.3000000000000007</v>
      </c>
      <c r="Q2100">
        <v>5</v>
      </c>
      <c r="R2100">
        <v>2.2400000000000002</v>
      </c>
      <c r="S2100">
        <v>3</v>
      </c>
      <c r="T2100" t="s">
        <v>22</v>
      </c>
    </row>
    <row r="2101" spans="1:20" x14ac:dyDescent="0.2">
      <c r="A2101" t="s">
        <v>49</v>
      </c>
      <c r="B2101">
        <v>83</v>
      </c>
      <c r="C2101" t="s">
        <v>25</v>
      </c>
      <c r="D2101" t="s">
        <v>22</v>
      </c>
      <c r="E2101" t="s">
        <v>23</v>
      </c>
      <c r="F2101">
        <v>38</v>
      </c>
      <c r="G2101">
        <v>107.9</v>
      </c>
      <c r="H2101">
        <v>90</v>
      </c>
      <c r="I2101">
        <v>18.34</v>
      </c>
      <c r="J2101">
        <v>140.4</v>
      </c>
      <c r="K2101">
        <v>94</v>
      </c>
      <c r="L2101">
        <v>11.93</v>
      </c>
      <c r="M2101">
        <v>253.6</v>
      </c>
      <c r="N2101">
        <v>79</v>
      </c>
      <c r="O2101">
        <v>11.41</v>
      </c>
      <c r="P2101">
        <v>10.5</v>
      </c>
      <c r="Q2101">
        <v>2</v>
      </c>
      <c r="R2101">
        <v>2.84</v>
      </c>
      <c r="S2101">
        <v>0</v>
      </c>
      <c r="T2101" t="s">
        <v>22</v>
      </c>
    </row>
    <row r="2102" spans="1:20" x14ac:dyDescent="0.2">
      <c r="A2102" t="s">
        <v>71</v>
      </c>
      <c r="B2102">
        <v>3</v>
      </c>
      <c r="C2102" t="s">
        <v>28</v>
      </c>
      <c r="D2102" t="s">
        <v>23</v>
      </c>
      <c r="E2102" t="s">
        <v>22</v>
      </c>
      <c r="F2102">
        <v>0</v>
      </c>
      <c r="G2102">
        <v>161</v>
      </c>
      <c r="H2102">
        <v>96</v>
      </c>
      <c r="I2102">
        <v>27.37</v>
      </c>
      <c r="J2102">
        <v>244.9</v>
      </c>
      <c r="K2102">
        <v>82</v>
      </c>
      <c r="L2102">
        <v>20.82</v>
      </c>
      <c r="M2102">
        <v>180.8</v>
      </c>
      <c r="N2102">
        <v>103</v>
      </c>
      <c r="O2102">
        <v>8.14</v>
      </c>
      <c r="P2102">
        <v>7.7</v>
      </c>
      <c r="Q2102">
        <v>6</v>
      </c>
      <c r="R2102">
        <v>2.08</v>
      </c>
      <c r="S2102">
        <v>1</v>
      </c>
      <c r="T2102" t="s">
        <v>22</v>
      </c>
    </row>
    <row r="2103" spans="1:20" x14ac:dyDescent="0.2">
      <c r="A2103" t="s">
        <v>59</v>
      </c>
      <c r="B2103">
        <v>48</v>
      </c>
      <c r="C2103" t="s">
        <v>28</v>
      </c>
      <c r="D2103" t="s">
        <v>22</v>
      </c>
      <c r="E2103" t="s">
        <v>22</v>
      </c>
      <c r="F2103">
        <v>0</v>
      </c>
      <c r="G2103">
        <v>149.19999999999999</v>
      </c>
      <c r="H2103">
        <v>146</v>
      </c>
      <c r="I2103">
        <v>25.36</v>
      </c>
      <c r="J2103">
        <v>161.9</v>
      </c>
      <c r="K2103">
        <v>109</v>
      </c>
      <c r="L2103">
        <v>13.76</v>
      </c>
      <c r="M2103">
        <v>197.9</v>
      </c>
      <c r="N2103">
        <v>109</v>
      </c>
      <c r="O2103">
        <v>8.91</v>
      </c>
      <c r="P2103">
        <v>8.3000000000000007</v>
      </c>
      <c r="Q2103">
        <v>2</v>
      </c>
      <c r="R2103">
        <v>2.2400000000000002</v>
      </c>
      <c r="S2103">
        <v>3</v>
      </c>
      <c r="T2103" t="s">
        <v>22</v>
      </c>
    </row>
    <row r="2104" spans="1:20" x14ac:dyDescent="0.2">
      <c r="A2104" t="s">
        <v>67</v>
      </c>
      <c r="B2104">
        <v>189</v>
      </c>
      <c r="C2104" t="s">
        <v>21</v>
      </c>
      <c r="D2104" t="s">
        <v>22</v>
      </c>
      <c r="E2104" t="s">
        <v>22</v>
      </c>
      <c r="F2104">
        <v>0</v>
      </c>
      <c r="G2104">
        <v>227.8</v>
      </c>
      <c r="H2104">
        <v>124</v>
      </c>
      <c r="I2104">
        <v>38.729999999999997</v>
      </c>
      <c r="J2104">
        <v>169.5</v>
      </c>
      <c r="K2104">
        <v>112</v>
      </c>
      <c r="L2104">
        <v>14.41</v>
      </c>
      <c r="M2104">
        <v>201.1</v>
      </c>
      <c r="N2104">
        <v>91</v>
      </c>
      <c r="O2104">
        <v>9.0500000000000007</v>
      </c>
      <c r="P2104">
        <v>5.6</v>
      </c>
      <c r="Q2104">
        <v>4</v>
      </c>
      <c r="R2104">
        <v>1.51</v>
      </c>
      <c r="S2104">
        <v>3</v>
      </c>
      <c r="T2104" t="s">
        <v>22</v>
      </c>
    </row>
    <row r="2105" spans="1:20" x14ac:dyDescent="0.2">
      <c r="A2105" t="s">
        <v>32</v>
      </c>
      <c r="B2105">
        <v>129</v>
      </c>
      <c r="C2105" t="s">
        <v>21</v>
      </c>
      <c r="D2105" t="s">
        <v>22</v>
      </c>
      <c r="E2105" t="s">
        <v>22</v>
      </c>
      <c r="F2105">
        <v>0</v>
      </c>
      <c r="G2105">
        <v>137.80000000000001</v>
      </c>
      <c r="H2105">
        <v>120</v>
      </c>
      <c r="I2105">
        <v>23.43</v>
      </c>
      <c r="J2105">
        <v>225.8</v>
      </c>
      <c r="K2105">
        <v>110</v>
      </c>
      <c r="L2105">
        <v>19.190000000000001</v>
      </c>
      <c r="M2105">
        <v>145.19999999999999</v>
      </c>
      <c r="N2105">
        <v>95</v>
      </c>
      <c r="O2105">
        <v>6.53</v>
      </c>
      <c r="P2105">
        <v>10.199999999999999</v>
      </c>
      <c r="Q2105">
        <v>6</v>
      </c>
      <c r="R2105">
        <v>2.75</v>
      </c>
      <c r="S2105">
        <v>1</v>
      </c>
      <c r="T2105" t="s">
        <v>23</v>
      </c>
    </row>
    <row r="2106" spans="1:20" x14ac:dyDescent="0.2">
      <c r="A2106" t="s">
        <v>41</v>
      </c>
      <c r="B2106">
        <v>66</v>
      </c>
      <c r="C2106" t="s">
        <v>25</v>
      </c>
      <c r="D2106" t="s">
        <v>22</v>
      </c>
      <c r="E2106" t="s">
        <v>23</v>
      </c>
      <c r="F2106">
        <v>40</v>
      </c>
      <c r="G2106">
        <v>141.69999999999999</v>
      </c>
      <c r="H2106">
        <v>87</v>
      </c>
      <c r="I2106">
        <v>24.09</v>
      </c>
      <c r="J2106">
        <v>268.3</v>
      </c>
      <c r="K2106">
        <v>89</v>
      </c>
      <c r="L2106">
        <v>22.81</v>
      </c>
      <c r="M2106">
        <v>241.3</v>
      </c>
      <c r="N2106">
        <v>68</v>
      </c>
      <c r="O2106">
        <v>10.86</v>
      </c>
      <c r="P2106">
        <v>8.5</v>
      </c>
      <c r="Q2106">
        <v>7</v>
      </c>
      <c r="R2106">
        <v>2.2999999999999998</v>
      </c>
      <c r="S2106">
        <v>0</v>
      </c>
      <c r="T2106" t="s">
        <v>22</v>
      </c>
    </row>
    <row r="2107" spans="1:20" x14ac:dyDescent="0.2">
      <c r="A2107" t="s">
        <v>39</v>
      </c>
      <c r="B2107">
        <v>80</v>
      </c>
      <c r="C2107" t="s">
        <v>28</v>
      </c>
      <c r="D2107" t="s">
        <v>22</v>
      </c>
      <c r="E2107" t="s">
        <v>23</v>
      </c>
      <c r="F2107">
        <v>22</v>
      </c>
      <c r="G2107">
        <v>196.4</v>
      </c>
      <c r="H2107">
        <v>115</v>
      </c>
      <c r="I2107">
        <v>33.39</v>
      </c>
      <c r="J2107">
        <v>150.30000000000001</v>
      </c>
      <c r="K2107">
        <v>109</v>
      </c>
      <c r="L2107">
        <v>12.78</v>
      </c>
      <c r="M2107">
        <v>176.2</v>
      </c>
      <c r="N2107">
        <v>75</v>
      </c>
      <c r="O2107">
        <v>7.93</v>
      </c>
      <c r="P2107">
        <v>9.3000000000000007</v>
      </c>
      <c r="Q2107">
        <v>1</v>
      </c>
      <c r="R2107">
        <v>2.5099999999999998</v>
      </c>
      <c r="S2107">
        <v>0</v>
      </c>
      <c r="T2107" t="s">
        <v>22</v>
      </c>
    </row>
    <row r="2108" spans="1:20" x14ac:dyDescent="0.2">
      <c r="A2108" t="s">
        <v>31</v>
      </c>
      <c r="B2108">
        <v>84</v>
      </c>
      <c r="C2108" t="s">
        <v>25</v>
      </c>
      <c r="D2108" t="s">
        <v>22</v>
      </c>
      <c r="E2108" t="s">
        <v>22</v>
      </c>
      <c r="F2108">
        <v>0</v>
      </c>
      <c r="G2108">
        <v>146.80000000000001</v>
      </c>
      <c r="H2108">
        <v>133</v>
      </c>
      <c r="I2108">
        <v>24.96</v>
      </c>
      <c r="J2108">
        <v>171.7</v>
      </c>
      <c r="K2108">
        <v>73</v>
      </c>
      <c r="L2108">
        <v>14.59</v>
      </c>
      <c r="M2108">
        <v>234.5</v>
      </c>
      <c r="N2108">
        <v>69</v>
      </c>
      <c r="O2108">
        <v>10.55</v>
      </c>
      <c r="P2108">
        <v>9.9</v>
      </c>
      <c r="Q2108">
        <v>3</v>
      </c>
      <c r="R2108">
        <v>2.67</v>
      </c>
      <c r="S2108">
        <v>1</v>
      </c>
      <c r="T2108" t="s">
        <v>22</v>
      </c>
    </row>
    <row r="2109" spans="1:20" x14ac:dyDescent="0.2">
      <c r="A2109" t="s">
        <v>27</v>
      </c>
      <c r="B2109">
        <v>96</v>
      </c>
      <c r="C2109" t="s">
        <v>21</v>
      </c>
      <c r="D2109" t="s">
        <v>22</v>
      </c>
      <c r="E2109" t="s">
        <v>22</v>
      </c>
      <c r="F2109">
        <v>0</v>
      </c>
      <c r="G2109">
        <v>173.9</v>
      </c>
      <c r="H2109">
        <v>111</v>
      </c>
      <c r="I2109">
        <v>29.56</v>
      </c>
      <c r="J2109">
        <v>287.39999999999998</v>
      </c>
      <c r="K2109">
        <v>105</v>
      </c>
      <c r="L2109">
        <v>24.43</v>
      </c>
      <c r="M2109">
        <v>204.8</v>
      </c>
      <c r="N2109">
        <v>91</v>
      </c>
      <c r="O2109">
        <v>9.2200000000000006</v>
      </c>
      <c r="P2109">
        <v>9.1</v>
      </c>
      <c r="Q2109">
        <v>7</v>
      </c>
      <c r="R2109">
        <v>2.46</v>
      </c>
      <c r="S2109">
        <v>1</v>
      </c>
      <c r="T2109" t="s">
        <v>22</v>
      </c>
    </row>
    <row r="2110" spans="1:20" x14ac:dyDescent="0.2">
      <c r="A2110" t="s">
        <v>71</v>
      </c>
      <c r="B2110">
        <v>123</v>
      </c>
      <c r="C2110" t="s">
        <v>21</v>
      </c>
      <c r="D2110" t="s">
        <v>22</v>
      </c>
      <c r="E2110" t="s">
        <v>23</v>
      </c>
      <c r="F2110">
        <v>34</v>
      </c>
      <c r="G2110">
        <v>305.2</v>
      </c>
      <c r="H2110">
        <v>80</v>
      </c>
      <c r="I2110">
        <v>51.88</v>
      </c>
      <c r="J2110">
        <v>156.5</v>
      </c>
      <c r="K2110">
        <v>109</v>
      </c>
      <c r="L2110">
        <v>13.3</v>
      </c>
      <c r="M2110">
        <v>280</v>
      </c>
      <c r="N2110">
        <v>81</v>
      </c>
      <c r="O2110">
        <v>12.6</v>
      </c>
      <c r="P2110">
        <v>13.2</v>
      </c>
      <c r="Q2110">
        <v>7</v>
      </c>
      <c r="R2110">
        <v>3.56</v>
      </c>
      <c r="S2110">
        <v>1</v>
      </c>
      <c r="T2110" t="s">
        <v>22</v>
      </c>
    </row>
    <row r="2111" spans="1:20" x14ac:dyDescent="0.2">
      <c r="A2111" t="s">
        <v>54</v>
      </c>
      <c r="B2111">
        <v>105</v>
      </c>
      <c r="C2111" t="s">
        <v>21</v>
      </c>
      <c r="D2111" t="s">
        <v>23</v>
      </c>
      <c r="E2111" t="s">
        <v>22</v>
      </c>
      <c r="F2111">
        <v>0</v>
      </c>
      <c r="G2111">
        <v>150</v>
      </c>
      <c r="H2111">
        <v>106</v>
      </c>
      <c r="I2111">
        <v>25.5</v>
      </c>
      <c r="J2111">
        <v>293.8</v>
      </c>
      <c r="K2111">
        <v>123</v>
      </c>
      <c r="L2111">
        <v>24.97</v>
      </c>
      <c r="M2111">
        <v>250.7</v>
      </c>
      <c r="N2111">
        <v>65</v>
      </c>
      <c r="O2111">
        <v>11.28</v>
      </c>
      <c r="P2111">
        <v>10.3</v>
      </c>
      <c r="Q2111">
        <v>7</v>
      </c>
      <c r="R2111">
        <v>2.78</v>
      </c>
      <c r="S2111">
        <v>3</v>
      </c>
      <c r="T2111" t="s">
        <v>22</v>
      </c>
    </row>
    <row r="2112" spans="1:20" x14ac:dyDescent="0.2">
      <c r="A2112" t="s">
        <v>38</v>
      </c>
      <c r="B2112">
        <v>80</v>
      </c>
      <c r="C2112" t="s">
        <v>21</v>
      </c>
      <c r="D2112" t="s">
        <v>22</v>
      </c>
      <c r="E2112" t="s">
        <v>22</v>
      </c>
      <c r="F2112">
        <v>0</v>
      </c>
      <c r="G2112">
        <v>197.5</v>
      </c>
      <c r="H2112">
        <v>114</v>
      </c>
      <c r="I2112">
        <v>33.58</v>
      </c>
      <c r="J2112">
        <v>206.9</v>
      </c>
      <c r="K2112">
        <v>119</v>
      </c>
      <c r="L2112">
        <v>17.59</v>
      </c>
      <c r="M2112">
        <v>163.6</v>
      </c>
      <c r="N2112">
        <v>109</v>
      </c>
      <c r="O2112">
        <v>7.36</v>
      </c>
      <c r="P2112">
        <v>11.3</v>
      </c>
      <c r="Q2112">
        <v>4</v>
      </c>
      <c r="R2112">
        <v>3.05</v>
      </c>
      <c r="S2112">
        <v>1</v>
      </c>
      <c r="T2112" t="s">
        <v>22</v>
      </c>
    </row>
    <row r="2113" spans="1:20" x14ac:dyDescent="0.2">
      <c r="A2113" t="s">
        <v>35</v>
      </c>
      <c r="B2113">
        <v>157</v>
      </c>
      <c r="C2113" t="s">
        <v>25</v>
      </c>
      <c r="D2113" t="s">
        <v>22</v>
      </c>
      <c r="E2113" t="s">
        <v>22</v>
      </c>
      <c r="F2113">
        <v>0</v>
      </c>
      <c r="G2113">
        <v>240.2</v>
      </c>
      <c r="H2113">
        <v>67</v>
      </c>
      <c r="I2113">
        <v>40.83</v>
      </c>
      <c r="J2113">
        <v>153</v>
      </c>
      <c r="K2113">
        <v>98</v>
      </c>
      <c r="L2113">
        <v>13.01</v>
      </c>
      <c r="M2113">
        <v>249</v>
      </c>
      <c r="N2113">
        <v>72</v>
      </c>
      <c r="O2113">
        <v>11.21</v>
      </c>
      <c r="P2113">
        <v>10.199999999999999</v>
      </c>
      <c r="Q2113">
        <v>6</v>
      </c>
      <c r="R2113">
        <v>2.75</v>
      </c>
      <c r="S2113">
        <v>2</v>
      </c>
      <c r="T2113" t="s">
        <v>22</v>
      </c>
    </row>
    <row r="2114" spans="1:20" x14ac:dyDescent="0.2">
      <c r="A2114" t="s">
        <v>37</v>
      </c>
      <c r="B2114">
        <v>67</v>
      </c>
      <c r="C2114" t="s">
        <v>28</v>
      </c>
      <c r="D2114" t="s">
        <v>22</v>
      </c>
      <c r="E2114" t="s">
        <v>23</v>
      </c>
      <c r="F2114">
        <v>30</v>
      </c>
      <c r="G2114">
        <v>186.2</v>
      </c>
      <c r="H2114">
        <v>117</v>
      </c>
      <c r="I2114">
        <v>31.65</v>
      </c>
      <c r="J2114">
        <v>286.7</v>
      </c>
      <c r="K2114">
        <v>76</v>
      </c>
      <c r="L2114">
        <v>24.37</v>
      </c>
      <c r="M2114">
        <v>164.3</v>
      </c>
      <c r="N2114">
        <v>113</v>
      </c>
      <c r="O2114">
        <v>7.39</v>
      </c>
      <c r="P2114">
        <v>12.9</v>
      </c>
      <c r="Q2114">
        <v>3</v>
      </c>
      <c r="R2114">
        <v>3.48</v>
      </c>
      <c r="S2114">
        <v>2</v>
      </c>
      <c r="T2114" t="s">
        <v>22</v>
      </c>
    </row>
    <row r="2115" spans="1:20" x14ac:dyDescent="0.2">
      <c r="A2115" t="s">
        <v>32</v>
      </c>
      <c r="B2115">
        <v>141</v>
      </c>
      <c r="C2115" t="s">
        <v>21</v>
      </c>
      <c r="D2115" t="s">
        <v>22</v>
      </c>
      <c r="E2115" t="s">
        <v>23</v>
      </c>
      <c r="F2115">
        <v>39</v>
      </c>
      <c r="G2115">
        <v>116.9</v>
      </c>
      <c r="H2115">
        <v>127</v>
      </c>
      <c r="I2115">
        <v>19.87</v>
      </c>
      <c r="J2115">
        <v>276.5</v>
      </c>
      <c r="K2115">
        <v>88</v>
      </c>
      <c r="L2115">
        <v>23.5</v>
      </c>
      <c r="M2115">
        <v>289.89999999999998</v>
      </c>
      <c r="N2115">
        <v>125</v>
      </c>
      <c r="O2115">
        <v>13.05</v>
      </c>
      <c r="P2115">
        <v>12.3</v>
      </c>
      <c r="Q2115">
        <v>2</v>
      </c>
      <c r="R2115">
        <v>3.32</v>
      </c>
      <c r="S2115">
        <v>0</v>
      </c>
      <c r="T2115" t="s">
        <v>22</v>
      </c>
    </row>
    <row r="2116" spans="1:20" x14ac:dyDescent="0.2">
      <c r="A2116" t="s">
        <v>49</v>
      </c>
      <c r="B2116">
        <v>79</v>
      </c>
      <c r="C2116" t="s">
        <v>21</v>
      </c>
      <c r="D2116" t="s">
        <v>22</v>
      </c>
      <c r="E2116" t="s">
        <v>23</v>
      </c>
      <c r="F2116">
        <v>17</v>
      </c>
      <c r="G2116">
        <v>236.7</v>
      </c>
      <c r="H2116">
        <v>95</v>
      </c>
      <c r="I2116">
        <v>40.24</v>
      </c>
      <c r="J2116">
        <v>263.5</v>
      </c>
      <c r="K2116">
        <v>56</v>
      </c>
      <c r="L2116">
        <v>22.4</v>
      </c>
      <c r="M2116">
        <v>259.60000000000002</v>
      </c>
      <c r="N2116">
        <v>107</v>
      </c>
      <c r="O2116">
        <v>11.68</v>
      </c>
      <c r="P2116">
        <v>12</v>
      </c>
      <c r="Q2116">
        <v>4</v>
      </c>
      <c r="R2116">
        <v>3.24</v>
      </c>
      <c r="S2116">
        <v>1</v>
      </c>
      <c r="T2116" t="s">
        <v>22</v>
      </c>
    </row>
    <row r="2117" spans="1:20" x14ac:dyDescent="0.2">
      <c r="A2117" t="s">
        <v>67</v>
      </c>
      <c r="B2117">
        <v>76</v>
      </c>
      <c r="C2117" t="s">
        <v>25</v>
      </c>
      <c r="D2117" t="s">
        <v>22</v>
      </c>
      <c r="E2117" t="s">
        <v>22</v>
      </c>
      <c r="F2117">
        <v>0</v>
      </c>
      <c r="G2117">
        <v>173.2</v>
      </c>
      <c r="H2117">
        <v>93</v>
      </c>
      <c r="I2117">
        <v>29.44</v>
      </c>
      <c r="J2117">
        <v>131.19999999999999</v>
      </c>
      <c r="K2117">
        <v>80</v>
      </c>
      <c r="L2117">
        <v>11.15</v>
      </c>
      <c r="M2117">
        <v>170.9</v>
      </c>
      <c r="N2117">
        <v>104</v>
      </c>
      <c r="O2117">
        <v>7.69</v>
      </c>
      <c r="P2117">
        <v>5.4</v>
      </c>
      <c r="Q2117">
        <v>3</v>
      </c>
      <c r="R2117">
        <v>1.46</v>
      </c>
      <c r="S2117">
        <v>0</v>
      </c>
      <c r="T2117" t="s">
        <v>22</v>
      </c>
    </row>
    <row r="2118" spans="1:20" x14ac:dyDescent="0.2">
      <c r="A2118" t="s">
        <v>20</v>
      </c>
      <c r="B2118">
        <v>94</v>
      </c>
      <c r="C2118" t="s">
        <v>21</v>
      </c>
      <c r="D2118" t="s">
        <v>22</v>
      </c>
      <c r="E2118" t="s">
        <v>22</v>
      </c>
      <c r="F2118">
        <v>0</v>
      </c>
      <c r="G2118">
        <v>181.3</v>
      </c>
      <c r="H2118">
        <v>135</v>
      </c>
      <c r="I2118">
        <v>30.82</v>
      </c>
      <c r="J2118">
        <v>182.4</v>
      </c>
      <c r="K2118">
        <v>108</v>
      </c>
      <c r="L2118">
        <v>15.5</v>
      </c>
      <c r="M2118">
        <v>180.6</v>
      </c>
      <c r="N2118">
        <v>103</v>
      </c>
      <c r="O2118">
        <v>8.1300000000000008</v>
      </c>
      <c r="P2118">
        <v>6.7</v>
      </c>
      <c r="Q2118">
        <v>2</v>
      </c>
      <c r="R2118">
        <v>1.81</v>
      </c>
      <c r="S2118">
        <v>0</v>
      </c>
      <c r="T2118" t="s">
        <v>22</v>
      </c>
    </row>
    <row r="2119" spans="1:20" x14ac:dyDescent="0.2">
      <c r="A2119" t="s">
        <v>33</v>
      </c>
      <c r="B2119">
        <v>143</v>
      </c>
      <c r="C2119" t="s">
        <v>25</v>
      </c>
      <c r="D2119" t="s">
        <v>22</v>
      </c>
      <c r="E2119" t="s">
        <v>22</v>
      </c>
      <c r="F2119">
        <v>0</v>
      </c>
      <c r="G2119">
        <v>167.8</v>
      </c>
      <c r="H2119">
        <v>72</v>
      </c>
      <c r="I2119">
        <v>28.53</v>
      </c>
      <c r="J2119">
        <v>211</v>
      </c>
      <c r="K2119">
        <v>99</v>
      </c>
      <c r="L2119">
        <v>17.940000000000001</v>
      </c>
      <c r="M2119">
        <v>153.5</v>
      </c>
      <c r="N2119">
        <v>109</v>
      </c>
      <c r="O2119">
        <v>6.91</v>
      </c>
      <c r="P2119">
        <v>10.5</v>
      </c>
      <c r="Q2119">
        <v>6</v>
      </c>
      <c r="R2119">
        <v>2.84</v>
      </c>
      <c r="S2119">
        <v>4</v>
      </c>
      <c r="T2119" t="s">
        <v>23</v>
      </c>
    </row>
    <row r="2120" spans="1:20" x14ac:dyDescent="0.2">
      <c r="A2120" t="s">
        <v>42</v>
      </c>
      <c r="B2120">
        <v>138</v>
      </c>
      <c r="C2120" t="s">
        <v>21</v>
      </c>
      <c r="D2120" t="s">
        <v>22</v>
      </c>
      <c r="E2120" t="s">
        <v>22</v>
      </c>
      <c r="F2120">
        <v>0</v>
      </c>
      <c r="G2120">
        <v>87.6</v>
      </c>
      <c r="H2120">
        <v>112</v>
      </c>
      <c r="I2120">
        <v>14.89</v>
      </c>
      <c r="J2120">
        <v>266.89999999999998</v>
      </c>
      <c r="K2120">
        <v>107</v>
      </c>
      <c r="L2120">
        <v>22.69</v>
      </c>
      <c r="M2120">
        <v>214.6</v>
      </c>
      <c r="N2120">
        <v>104</v>
      </c>
      <c r="O2120">
        <v>9.66</v>
      </c>
      <c r="P2120">
        <v>9.8000000000000007</v>
      </c>
      <c r="Q2120">
        <v>10</v>
      </c>
      <c r="R2120">
        <v>2.65</v>
      </c>
      <c r="S2120">
        <v>2</v>
      </c>
      <c r="T2120" t="s">
        <v>22</v>
      </c>
    </row>
    <row r="2121" spans="1:20" x14ac:dyDescent="0.2">
      <c r="A2121" t="s">
        <v>43</v>
      </c>
      <c r="B2121">
        <v>73</v>
      </c>
      <c r="C2121" t="s">
        <v>21</v>
      </c>
      <c r="D2121" t="s">
        <v>22</v>
      </c>
      <c r="E2121" t="s">
        <v>22</v>
      </c>
      <c r="F2121">
        <v>0</v>
      </c>
      <c r="G2121">
        <v>203.3</v>
      </c>
      <c r="H2121">
        <v>45</v>
      </c>
      <c r="I2121">
        <v>34.56</v>
      </c>
      <c r="J2121">
        <v>141.9</v>
      </c>
      <c r="K2121">
        <v>87</v>
      </c>
      <c r="L2121">
        <v>12.06</v>
      </c>
      <c r="M2121">
        <v>200.7</v>
      </c>
      <c r="N2121">
        <v>71</v>
      </c>
      <c r="O2121">
        <v>9.0299999999999994</v>
      </c>
      <c r="P2121">
        <v>8.5</v>
      </c>
      <c r="Q2121">
        <v>6</v>
      </c>
      <c r="R2121">
        <v>2.2999999999999998</v>
      </c>
      <c r="S2121">
        <v>0</v>
      </c>
      <c r="T2121" t="s">
        <v>22</v>
      </c>
    </row>
    <row r="2122" spans="1:20" x14ac:dyDescent="0.2">
      <c r="A2122" t="s">
        <v>65</v>
      </c>
      <c r="B2122">
        <v>21</v>
      </c>
      <c r="C2122" t="s">
        <v>21</v>
      </c>
      <c r="D2122" t="s">
        <v>22</v>
      </c>
      <c r="E2122" t="s">
        <v>22</v>
      </c>
      <c r="F2122">
        <v>0</v>
      </c>
      <c r="G2122">
        <v>92.6</v>
      </c>
      <c r="H2122">
        <v>95</v>
      </c>
      <c r="I2122">
        <v>15.74</v>
      </c>
      <c r="J2122">
        <v>161.9</v>
      </c>
      <c r="K2122">
        <v>70</v>
      </c>
      <c r="L2122">
        <v>13.76</v>
      </c>
      <c r="M2122">
        <v>285</v>
      </c>
      <c r="N2122">
        <v>78</v>
      </c>
      <c r="O2122">
        <v>12.83</v>
      </c>
      <c r="P2122">
        <v>11.3</v>
      </c>
      <c r="Q2122">
        <v>3</v>
      </c>
      <c r="R2122">
        <v>3.05</v>
      </c>
      <c r="S2122">
        <v>5</v>
      </c>
      <c r="T2122" t="s">
        <v>23</v>
      </c>
    </row>
    <row r="2123" spans="1:20" x14ac:dyDescent="0.2">
      <c r="A2123" t="s">
        <v>68</v>
      </c>
      <c r="B2123">
        <v>148</v>
      </c>
      <c r="C2123" t="s">
        <v>21</v>
      </c>
      <c r="D2123" t="s">
        <v>22</v>
      </c>
      <c r="E2123" t="s">
        <v>23</v>
      </c>
      <c r="F2123">
        <v>21</v>
      </c>
      <c r="G2123">
        <v>262.89999999999998</v>
      </c>
      <c r="H2123">
        <v>135</v>
      </c>
      <c r="I2123">
        <v>44.69</v>
      </c>
      <c r="J2123">
        <v>149.5</v>
      </c>
      <c r="K2123">
        <v>96</v>
      </c>
      <c r="L2123">
        <v>12.71</v>
      </c>
      <c r="M2123">
        <v>140.5</v>
      </c>
      <c r="N2123">
        <v>109</v>
      </c>
      <c r="O2123">
        <v>6.32</v>
      </c>
      <c r="P2123">
        <v>8.1</v>
      </c>
      <c r="Q2123">
        <v>4</v>
      </c>
      <c r="R2123">
        <v>2.19</v>
      </c>
      <c r="S2123">
        <v>1</v>
      </c>
      <c r="T2123" t="s">
        <v>22</v>
      </c>
    </row>
    <row r="2124" spans="1:20" x14ac:dyDescent="0.2">
      <c r="A2124" t="s">
        <v>35</v>
      </c>
      <c r="B2124">
        <v>143</v>
      </c>
      <c r="C2124" t="s">
        <v>25</v>
      </c>
      <c r="D2124" t="s">
        <v>22</v>
      </c>
      <c r="E2124" t="s">
        <v>23</v>
      </c>
      <c r="F2124">
        <v>22</v>
      </c>
      <c r="G2124">
        <v>141.80000000000001</v>
      </c>
      <c r="H2124">
        <v>116</v>
      </c>
      <c r="I2124">
        <v>24.11</v>
      </c>
      <c r="J2124">
        <v>167.3</v>
      </c>
      <c r="K2124">
        <v>99</v>
      </c>
      <c r="L2124">
        <v>14.22</v>
      </c>
      <c r="M2124">
        <v>178.1</v>
      </c>
      <c r="N2124">
        <v>130</v>
      </c>
      <c r="O2124">
        <v>8.01</v>
      </c>
      <c r="P2124">
        <v>7.8</v>
      </c>
      <c r="Q2124">
        <v>3</v>
      </c>
      <c r="R2124">
        <v>2.11</v>
      </c>
      <c r="S2124">
        <v>1</v>
      </c>
      <c r="T2124" t="s">
        <v>22</v>
      </c>
    </row>
    <row r="2125" spans="1:20" x14ac:dyDescent="0.2">
      <c r="A2125" t="s">
        <v>60</v>
      </c>
      <c r="B2125">
        <v>79</v>
      </c>
      <c r="C2125" t="s">
        <v>25</v>
      </c>
      <c r="D2125" t="s">
        <v>22</v>
      </c>
      <c r="E2125" t="s">
        <v>23</v>
      </c>
      <c r="F2125">
        <v>32</v>
      </c>
      <c r="G2125">
        <v>50.6</v>
      </c>
      <c r="H2125">
        <v>62</v>
      </c>
      <c r="I2125">
        <v>8.6</v>
      </c>
      <c r="J2125">
        <v>201.4</v>
      </c>
      <c r="K2125">
        <v>87</v>
      </c>
      <c r="L2125">
        <v>17.12</v>
      </c>
      <c r="M2125">
        <v>146.80000000000001</v>
      </c>
      <c r="N2125">
        <v>121</v>
      </c>
      <c r="O2125">
        <v>6.61</v>
      </c>
      <c r="P2125">
        <v>4.2</v>
      </c>
      <c r="Q2125">
        <v>4</v>
      </c>
      <c r="R2125">
        <v>1.1299999999999999</v>
      </c>
      <c r="S2125">
        <v>2</v>
      </c>
      <c r="T2125" t="s">
        <v>22</v>
      </c>
    </row>
    <row r="2126" spans="1:20" x14ac:dyDescent="0.2">
      <c r="A2126" t="s">
        <v>62</v>
      </c>
      <c r="B2126">
        <v>89</v>
      </c>
      <c r="C2126" t="s">
        <v>21</v>
      </c>
      <c r="D2126" t="s">
        <v>22</v>
      </c>
      <c r="E2126" t="s">
        <v>22</v>
      </c>
      <c r="F2126">
        <v>0</v>
      </c>
      <c r="G2126">
        <v>134.9</v>
      </c>
      <c r="H2126">
        <v>59</v>
      </c>
      <c r="I2126">
        <v>22.93</v>
      </c>
      <c r="J2126">
        <v>156</v>
      </c>
      <c r="K2126">
        <v>152</v>
      </c>
      <c r="L2126">
        <v>13.26</v>
      </c>
      <c r="M2126">
        <v>197.5</v>
      </c>
      <c r="N2126">
        <v>112</v>
      </c>
      <c r="O2126">
        <v>8.89</v>
      </c>
      <c r="P2126">
        <v>10.199999999999999</v>
      </c>
      <c r="Q2126">
        <v>5</v>
      </c>
      <c r="R2126">
        <v>2.75</v>
      </c>
      <c r="S2126">
        <v>1</v>
      </c>
      <c r="T2126" t="s">
        <v>22</v>
      </c>
    </row>
    <row r="2127" spans="1:20" x14ac:dyDescent="0.2">
      <c r="A2127" t="s">
        <v>56</v>
      </c>
      <c r="B2127">
        <v>120</v>
      </c>
      <c r="C2127" t="s">
        <v>21</v>
      </c>
      <c r="D2127" t="s">
        <v>22</v>
      </c>
      <c r="E2127" t="s">
        <v>22</v>
      </c>
      <c r="F2127">
        <v>0</v>
      </c>
      <c r="G2127">
        <v>252.1</v>
      </c>
      <c r="H2127">
        <v>110</v>
      </c>
      <c r="I2127">
        <v>42.86</v>
      </c>
      <c r="J2127">
        <v>226.1</v>
      </c>
      <c r="K2127">
        <v>103</v>
      </c>
      <c r="L2127">
        <v>19.22</v>
      </c>
      <c r="M2127">
        <v>155.6</v>
      </c>
      <c r="N2127">
        <v>83</v>
      </c>
      <c r="O2127">
        <v>7</v>
      </c>
      <c r="P2127">
        <v>13.8</v>
      </c>
      <c r="Q2127">
        <v>3</v>
      </c>
      <c r="R2127">
        <v>3.73</v>
      </c>
      <c r="S2127">
        <v>1</v>
      </c>
      <c r="T2127" t="s">
        <v>22</v>
      </c>
    </row>
    <row r="2128" spans="1:20" x14ac:dyDescent="0.2">
      <c r="A2128" t="s">
        <v>55</v>
      </c>
      <c r="B2128">
        <v>121</v>
      </c>
      <c r="C2128" t="s">
        <v>21</v>
      </c>
      <c r="D2128" t="s">
        <v>22</v>
      </c>
      <c r="E2128" t="s">
        <v>23</v>
      </c>
      <c r="F2128">
        <v>41</v>
      </c>
      <c r="G2128">
        <v>215.5</v>
      </c>
      <c r="H2128">
        <v>95</v>
      </c>
      <c r="I2128">
        <v>36.64</v>
      </c>
      <c r="J2128">
        <v>241.8</v>
      </c>
      <c r="K2128">
        <v>92</v>
      </c>
      <c r="L2128">
        <v>20.55</v>
      </c>
      <c r="M2128">
        <v>147</v>
      </c>
      <c r="N2128">
        <v>108</v>
      </c>
      <c r="O2128">
        <v>6.61</v>
      </c>
      <c r="P2128">
        <v>9.6</v>
      </c>
      <c r="Q2128">
        <v>3</v>
      </c>
      <c r="R2128">
        <v>2.59</v>
      </c>
      <c r="S2128">
        <v>1</v>
      </c>
      <c r="T2128" t="s">
        <v>22</v>
      </c>
    </row>
    <row r="2129" spans="1:20" x14ac:dyDescent="0.2">
      <c r="A2129" t="s">
        <v>72</v>
      </c>
      <c r="B2129">
        <v>101</v>
      </c>
      <c r="C2129" t="s">
        <v>21</v>
      </c>
      <c r="D2129" t="s">
        <v>22</v>
      </c>
      <c r="E2129" t="s">
        <v>22</v>
      </c>
      <c r="F2129">
        <v>0</v>
      </c>
      <c r="G2129">
        <v>124.8</v>
      </c>
      <c r="H2129">
        <v>66</v>
      </c>
      <c r="I2129">
        <v>21.22</v>
      </c>
      <c r="J2129">
        <v>257.2</v>
      </c>
      <c r="K2129">
        <v>85</v>
      </c>
      <c r="L2129">
        <v>21.86</v>
      </c>
      <c r="M2129">
        <v>193.2</v>
      </c>
      <c r="N2129">
        <v>115</v>
      </c>
      <c r="O2129">
        <v>8.69</v>
      </c>
      <c r="P2129">
        <v>13.4</v>
      </c>
      <c r="Q2129">
        <v>4</v>
      </c>
      <c r="R2129">
        <v>3.62</v>
      </c>
      <c r="S2129">
        <v>0</v>
      </c>
      <c r="T2129" t="s">
        <v>22</v>
      </c>
    </row>
    <row r="2130" spans="1:20" x14ac:dyDescent="0.2">
      <c r="A2130" t="s">
        <v>32</v>
      </c>
      <c r="B2130">
        <v>168</v>
      </c>
      <c r="C2130" t="s">
        <v>21</v>
      </c>
      <c r="D2130" t="s">
        <v>22</v>
      </c>
      <c r="E2130" t="s">
        <v>22</v>
      </c>
      <c r="F2130">
        <v>0</v>
      </c>
      <c r="G2130">
        <v>183.2</v>
      </c>
      <c r="H2130">
        <v>131</v>
      </c>
      <c r="I2130">
        <v>31.14</v>
      </c>
      <c r="J2130">
        <v>179.2</v>
      </c>
      <c r="K2130">
        <v>73</v>
      </c>
      <c r="L2130">
        <v>15.23</v>
      </c>
      <c r="M2130">
        <v>292.8</v>
      </c>
      <c r="N2130">
        <v>100</v>
      </c>
      <c r="O2130">
        <v>13.18</v>
      </c>
      <c r="P2130">
        <v>9.9</v>
      </c>
      <c r="Q2130">
        <v>5</v>
      </c>
      <c r="R2130">
        <v>2.67</v>
      </c>
      <c r="S2130">
        <v>2</v>
      </c>
      <c r="T2130" t="s">
        <v>22</v>
      </c>
    </row>
    <row r="2131" spans="1:20" x14ac:dyDescent="0.2">
      <c r="A2131" t="s">
        <v>64</v>
      </c>
      <c r="B2131">
        <v>138</v>
      </c>
      <c r="C2131" t="s">
        <v>21</v>
      </c>
      <c r="D2131" t="s">
        <v>22</v>
      </c>
      <c r="E2131" t="s">
        <v>22</v>
      </c>
      <c r="F2131">
        <v>0</v>
      </c>
      <c r="G2131">
        <v>230.1</v>
      </c>
      <c r="H2131">
        <v>107</v>
      </c>
      <c r="I2131">
        <v>39.119999999999997</v>
      </c>
      <c r="J2131">
        <v>212</v>
      </c>
      <c r="K2131">
        <v>120</v>
      </c>
      <c r="L2131">
        <v>18.02</v>
      </c>
      <c r="M2131">
        <v>174.9</v>
      </c>
      <c r="N2131">
        <v>119</v>
      </c>
      <c r="O2131">
        <v>7.87</v>
      </c>
      <c r="P2131">
        <v>13.2</v>
      </c>
      <c r="Q2131">
        <v>4</v>
      </c>
      <c r="R2131">
        <v>3.56</v>
      </c>
      <c r="S2131">
        <v>1</v>
      </c>
      <c r="T2131" t="s">
        <v>22</v>
      </c>
    </row>
    <row r="2132" spans="1:20" x14ac:dyDescent="0.2">
      <c r="A2132" t="s">
        <v>64</v>
      </c>
      <c r="B2132">
        <v>43</v>
      </c>
      <c r="C2132" t="s">
        <v>25</v>
      </c>
      <c r="D2132" t="s">
        <v>22</v>
      </c>
      <c r="E2132" t="s">
        <v>22</v>
      </c>
      <c r="F2132">
        <v>0</v>
      </c>
      <c r="G2132">
        <v>135.80000000000001</v>
      </c>
      <c r="H2132">
        <v>125</v>
      </c>
      <c r="I2132">
        <v>23.09</v>
      </c>
      <c r="J2132">
        <v>163.19999999999999</v>
      </c>
      <c r="K2132">
        <v>88</v>
      </c>
      <c r="L2132">
        <v>13.87</v>
      </c>
      <c r="M2132">
        <v>229.8</v>
      </c>
      <c r="N2132">
        <v>106</v>
      </c>
      <c r="O2132">
        <v>10.34</v>
      </c>
      <c r="P2132">
        <v>12.6</v>
      </c>
      <c r="Q2132">
        <v>3</v>
      </c>
      <c r="R2132">
        <v>3.4</v>
      </c>
      <c r="S2132">
        <v>0</v>
      </c>
      <c r="T2132" t="s">
        <v>22</v>
      </c>
    </row>
    <row r="2133" spans="1:20" x14ac:dyDescent="0.2">
      <c r="A2133" t="s">
        <v>55</v>
      </c>
      <c r="B2133">
        <v>117</v>
      </c>
      <c r="C2133" t="s">
        <v>28</v>
      </c>
      <c r="D2133" t="s">
        <v>22</v>
      </c>
      <c r="E2133" t="s">
        <v>23</v>
      </c>
      <c r="F2133">
        <v>20</v>
      </c>
      <c r="G2133">
        <v>205.7</v>
      </c>
      <c r="H2133">
        <v>98</v>
      </c>
      <c r="I2133">
        <v>34.97</v>
      </c>
      <c r="J2133">
        <v>136.1</v>
      </c>
      <c r="K2133">
        <v>107</v>
      </c>
      <c r="L2133">
        <v>11.57</v>
      </c>
      <c r="M2133">
        <v>159.4</v>
      </c>
      <c r="N2133">
        <v>147</v>
      </c>
      <c r="O2133">
        <v>7.17</v>
      </c>
      <c r="P2133">
        <v>8.6999999999999993</v>
      </c>
      <c r="Q2133">
        <v>3</v>
      </c>
      <c r="R2133">
        <v>2.35</v>
      </c>
      <c r="S2133">
        <v>2</v>
      </c>
      <c r="T2133" t="s">
        <v>22</v>
      </c>
    </row>
    <row r="2134" spans="1:20" x14ac:dyDescent="0.2">
      <c r="A2134" t="s">
        <v>65</v>
      </c>
      <c r="B2134">
        <v>108</v>
      </c>
      <c r="C2134" t="s">
        <v>25</v>
      </c>
      <c r="D2134" t="s">
        <v>22</v>
      </c>
      <c r="E2134" t="s">
        <v>22</v>
      </c>
      <c r="F2134">
        <v>0</v>
      </c>
      <c r="G2134">
        <v>73.8</v>
      </c>
      <c r="H2134">
        <v>105</v>
      </c>
      <c r="I2134">
        <v>12.55</v>
      </c>
      <c r="J2134">
        <v>143.4</v>
      </c>
      <c r="K2134">
        <v>114</v>
      </c>
      <c r="L2134">
        <v>12.19</v>
      </c>
      <c r="M2134">
        <v>170.2</v>
      </c>
      <c r="N2134">
        <v>98</v>
      </c>
      <c r="O2134">
        <v>7.66</v>
      </c>
      <c r="P2134">
        <v>10.9</v>
      </c>
      <c r="Q2134">
        <v>3</v>
      </c>
      <c r="R2134">
        <v>2.94</v>
      </c>
      <c r="S2134">
        <v>2</v>
      </c>
      <c r="T2134" t="s">
        <v>22</v>
      </c>
    </row>
    <row r="2135" spans="1:20" x14ac:dyDescent="0.2">
      <c r="A2135" t="s">
        <v>38</v>
      </c>
      <c r="B2135">
        <v>118</v>
      </c>
      <c r="C2135" t="s">
        <v>25</v>
      </c>
      <c r="D2135" t="s">
        <v>22</v>
      </c>
      <c r="E2135" t="s">
        <v>22</v>
      </c>
      <c r="F2135">
        <v>0</v>
      </c>
      <c r="G2135">
        <v>189.3</v>
      </c>
      <c r="H2135">
        <v>119</v>
      </c>
      <c r="I2135">
        <v>32.18</v>
      </c>
      <c r="J2135">
        <v>233.5</v>
      </c>
      <c r="K2135">
        <v>112</v>
      </c>
      <c r="L2135">
        <v>19.850000000000001</v>
      </c>
      <c r="M2135">
        <v>270.89999999999998</v>
      </c>
      <c r="N2135">
        <v>104</v>
      </c>
      <c r="O2135">
        <v>12.19</v>
      </c>
      <c r="P2135">
        <v>10</v>
      </c>
      <c r="Q2135">
        <v>1</v>
      </c>
      <c r="R2135">
        <v>2.7</v>
      </c>
      <c r="S2135">
        <v>2</v>
      </c>
      <c r="T2135" t="s">
        <v>22</v>
      </c>
    </row>
    <row r="2136" spans="1:20" x14ac:dyDescent="0.2">
      <c r="A2136" t="s">
        <v>20</v>
      </c>
      <c r="B2136">
        <v>169</v>
      </c>
      <c r="C2136" t="s">
        <v>25</v>
      </c>
      <c r="D2136" t="s">
        <v>22</v>
      </c>
      <c r="E2136" t="s">
        <v>22</v>
      </c>
      <c r="F2136">
        <v>0</v>
      </c>
      <c r="G2136">
        <v>147.19999999999999</v>
      </c>
      <c r="H2136">
        <v>115</v>
      </c>
      <c r="I2136">
        <v>25.02</v>
      </c>
      <c r="J2136">
        <v>161.9</v>
      </c>
      <c r="K2136">
        <v>123</v>
      </c>
      <c r="L2136">
        <v>13.76</v>
      </c>
      <c r="M2136">
        <v>142.1</v>
      </c>
      <c r="N2136">
        <v>103</v>
      </c>
      <c r="O2136">
        <v>6.39</v>
      </c>
      <c r="P2136">
        <v>7.2</v>
      </c>
      <c r="Q2136">
        <v>6</v>
      </c>
      <c r="R2136">
        <v>1.94</v>
      </c>
      <c r="S2136">
        <v>3</v>
      </c>
      <c r="T2136" t="s">
        <v>22</v>
      </c>
    </row>
    <row r="2137" spans="1:20" x14ac:dyDescent="0.2">
      <c r="A2137" t="s">
        <v>42</v>
      </c>
      <c r="B2137">
        <v>62</v>
      </c>
      <c r="C2137" t="s">
        <v>25</v>
      </c>
      <c r="D2137" t="s">
        <v>22</v>
      </c>
      <c r="E2137" t="s">
        <v>23</v>
      </c>
      <c r="F2137">
        <v>42</v>
      </c>
      <c r="G2137">
        <v>137.30000000000001</v>
      </c>
      <c r="H2137">
        <v>95</v>
      </c>
      <c r="I2137">
        <v>23.34</v>
      </c>
      <c r="J2137">
        <v>184.2</v>
      </c>
      <c r="K2137">
        <v>94</v>
      </c>
      <c r="L2137">
        <v>15.66</v>
      </c>
      <c r="M2137">
        <v>231.4</v>
      </c>
      <c r="N2137">
        <v>70</v>
      </c>
      <c r="O2137">
        <v>10.41</v>
      </c>
      <c r="P2137">
        <v>10.199999999999999</v>
      </c>
      <c r="Q2137">
        <v>3</v>
      </c>
      <c r="R2137">
        <v>2.75</v>
      </c>
      <c r="S2137">
        <v>0</v>
      </c>
      <c r="T2137" t="s">
        <v>22</v>
      </c>
    </row>
    <row r="2138" spans="1:20" x14ac:dyDescent="0.2">
      <c r="A2138" t="s">
        <v>36</v>
      </c>
      <c r="B2138">
        <v>86</v>
      </c>
      <c r="C2138" t="s">
        <v>28</v>
      </c>
      <c r="D2138" t="s">
        <v>22</v>
      </c>
      <c r="E2138" t="s">
        <v>22</v>
      </c>
      <c r="F2138">
        <v>0</v>
      </c>
      <c r="G2138">
        <v>70.7</v>
      </c>
      <c r="H2138">
        <v>125</v>
      </c>
      <c r="I2138">
        <v>12.02</v>
      </c>
      <c r="J2138">
        <v>211</v>
      </c>
      <c r="K2138">
        <v>113</v>
      </c>
      <c r="L2138">
        <v>17.940000000000001</v>
      </c>
      <c r="M2138">
        <v>174.6</v>
      </c>
      <c r="N2138">
        <v>107</v>
      </c>
      <c r="O2138">
        <v>7.86</v>
      </c>
      <c r="P2138">
        <v>0</v>
      </c>
      <c r="Q2138">
        <v>0</v>
      </c>
      <c r="R2138">
        <v>0</v>
      </c>
      <c r="S2138">
        <v>2</v>
      </c>
      <c r="T2138" t="s">
        <v>22</v>
      </c>
    </row>
    <row r="2139" spans="1:20" x14ac:dyDescent="0.2">
      <c r="A2139" t="s">
        <v>38</v>
      </c>
      <c r="B2139">
        <v>44</v>
      </c>
      <c r="C2139" t="s">
        <v>25</v>
      </c>
      <c r="D2139" t="s">
        <v>22</v>
      </c>
      <c r="E2139" t="s">
        <v>22</v>
      </c>
      <c r="F2139">
        <v>0</v>
      </c>
      <c r="G2139">
        <v>204.6</v>
      </c>
      <c r="H2139">
        <v>117</v>
      </c>
      <c r="I2139">
        <v>34.78</v>
      </c>
      <c r="J2139">
        <v>205.2</v>
      </c>
      <c r="K2139">
        <v>94</v>
      </c>
      <c r="L2139">
        <v>17.440000000000001</v>
      </c>
      <c r="M2139">
        <v>164.6</v>
      </c>
      <c r="N2139">
        <v>84</v>
      </c>
      <c r="O2139">
        <v>7.41</v>
      </c>
      <c r="P2139">
        <v>10.7</v>
      </c>
      <c r="Q2139">
        <v>5</v>
      </c>
      <c r="R2139">
        <v>2.89</v>
      </c>
      <c r="S2139">
        <v>0</v>
      </c>
      <c r="T2139" t="s">
        <v>22</v>
      </c>
    </row>
    <row r="2140" spans="1:20" x14ac:dyDescent="0.2">
      <c r="A2140" t="s">
        <v>49</v>
      </c>
      <c r="B2140">
        <v>111</v>
      </c>
      <c r="C2140" t="s">
        <v>28</v>
      </c>
      <c r="D2140" t="s">
        <v>22</v>
      </c>
      <c r="E2140" t="s">
        <v>22</v>
      </c>
      <c r="F2140">
        <v>0</v>
      </c>
      <c r="G2140">
        <v>123.1</v>
      </c>
      <c r="H2140">
        <v>88</v>
      </c>
      <c r="I2140">
        <v>20.93</v>
      </c>
      <c r="J2140">
        <v>213.9</v>
      </c>
      <c r="K2140">
        <v>84</v>
      </c>
      <c r="L2140">
        <v>18.18</v>
      </c>
      <c r="M2140">
        <v>184.9</v>
      </c>
      <c r="N2140">
        <v>88</v>
      </c>
      <c r="O2140">
        <v>8.32</v>
      </c>
      <c r="P2140">
        <v>12</v>
      </c>
      <c r="Q2140">
        <v>2</v>
      </c>
      <c r="R2140">
        <v>3.24</v>
      </c>
      <c r="S2140">
        <v>5</v>
      </c>
      <c r="T2140" t="s">
        <v>23</v>
      </c>
    </row>
    <row r="2141" spans="1:20" x14ac:dyDescent="0.2">
      <c r="A2141" t="s">
        <v>27</v>
      </c>
      <c r="B2141">
        <v>127</v>
      </c>
      <c r="C2141" t="s">
        <v>28</v>
      </c>
      <c r="D2141" t="s">
        <v>22</v>
      </c>
      <c r="E2141" t="s">
        <v>23</v>
      </c>
      <c r="F2141">
        <v>19</v>
      </c>
      <c r="G2141">
        <v>129.69999999999999</v>
      </c>
      <c r="H2141">
        <v>115</v>
      </c>
      <c r="I2141">
        <v>22.05</v>
      </c>
      <c r="J2141">
        <v>160.80000000000001</v>
      </c>
      <c r="K2141">
        <v>101</v>
      </c>
      <c r="L2141">
        <v>13.67</v>
      </c>
      <c r="M2141">
        <v>265</v>
      </c>
      <c r="N2141">
        <v>63</v>
      </c>
      <c r="O2141">
        <v>11.93</v>
      </c>
      <c r="P2141">
        <v>12.2</v>
      </c>
      <c r="Q2141">
        <v>3</v>
      </c>
      <c r="R2141">
        <v>3.29</v>
      </c>
      <c r="S2141">
        <v>2</v>
      </c>
      <c r="T2141" t="s">
        <v>22</v>
      </c>
    </row>
    <row r="2142" spans="1:20" x14ac:dyDescent="0.2">
      <c r="A2142" t="s">
        <v>72</v>
      </c>
      <c r="B2142">
        <v>151</v>
      </c>
      <c r="C2142" t="s">
        <v>21</v>
      </c>
      <c r="D2142" t="s">
        <v>23</v>
      </c>
      <c r="E2142" t="s">
        <v>22</v>
      </c>
      <c r="F2142">
        <v>0</v>
      </c>
      <c r="G2142">
        <v>198.7</v>
      </c>
      <c r="H2142">
        <v>70</v>
      </c>
      <c r="I2142">
        <v>33.78</v>
      </c>
      <c r="J2142">
        <v>209.5</v>
      </c>
      <c r="K2142">
        <v>106</v>
      </c>
      <c r="L2142">
        <v>17.809999999999999</v>
      </c>
      <c r="M2142">
        <v>281.89999999999998</v>
      </c>
      <c r="N2142">
        <v>126</v>
      </c>
      <c r="O2142">
        <v>12.69</v>
      </c>
      <c r="P2142">
        <v>12.4</v>
      </c>
      <c r="Q2142">
        <v>4</v>
      </c>
      <c r="R2142">
        <v>3.35</v>
      </c>
      <c r="S2142">
        <v>0</v>
      </c>
      <c r="T2142" t="s">
        <v>22</v>
      </c>
    </row>
    <row r="2143" spans="1:20" x14ac:dyDescent="0.2">
      <c r="A2143" t="s">
        <v>30</v>
      </c>
      <c r="B2143">
        <v>53</v>
      </c>
      <c r="C2143" t="s">
        <v>21</v>
      </c>
      <c r="D2143" t="s">
        <v>22</v>
      </c>
      <c r="E2143" t="s">
        <v>22</v>
      </c>
      <c r="F2143">
        <v>0</v>
      </c>
      <c r="G2143">
        <v>145.1</v>
      </c>
      <c r="H2143">
        <v>116</v>
      </c>
      <c r="I2143">
        <v>24.67</v>
      </c>
      <c r="J2143">
        <v>233.7</v>
      </c>
      <c r="K2143">
        <v>82</v>
      </c>
      <c r="L2143">
        <v>19.86</v>
      </c>
      <c r="M2143">
        <v>208.7</v>
      </c>
      <c r="N2143">
        <v>95</v>
      </c>
      <c r="O2143">
        <v>9.39</v>
      </c>
      <c r="P2143">
        <v>7.9</v>
      </c>
      <c r="Q2143">
        <v>5</v>
      </c>
      <c r="R2143">
        <v>2.13</v>
      </c>
      <c r="S2143">
        <v>2</v>
      </c>
      <c r="T2143" t="s">
        <v>22</v>
      </c>
    </row>
    <row r="2144" spans="1:20" x14ac:dyDescent="0.2">
      <c r="A2144" t="s">
        <v>29</v>
      </c>
      <c r="B2144">
        <v>15</v>
      </c>
      <c r="C2144" t="s">
        <v>21</v>
      </c>
      <c r="D2144" t="s">
        <v>22</v>
      </c>
      <c r="E2144" t="s">
        <v>22</v>
      </c>
      <c r="F2144">
        <v>0</v>
      </c>
      <c r="G2144">
        <v>135.19999999999999</v>
      </c>
      <c r="H2144">
        <v>101</v>
      </c>
      <c r="I2144">
        <v>22.98</v>
      </c>
      <c r="J2144">
        <v>152.5</v>
      </c>
      <c r="K2144">
        <v>79</v>
      </c>
      <c r="L2144">
        <v>12.96</v>
      </c>
      <c r="M2144">
        <v>224.8</v>
      </c>
      <c r="N2144">
        <v>83</v>
      </c>
      <c r="O2144">
        <v>10.119999999999999</v>
      </c>
      <c r="P2144">
        <v>8.4</v>
      </c>
      <c r="Q2144">
        <v>5</v>
      </c>
      <c r="R2144">
        <v>2.27</v>
      </c>
      <c r="S2144">
        <v>2</v>
      </c>
      <c r="T2144" t="s">
        <v>22</v>
      </c>
    </row>
    <row r="2145" spans="1:20" x14ac:dyDescent="0.2">
      <c r="A2145" t="s">
        <v>63</v>
      </c>
      <c r="B2145">
        <v>123</v>
      </c>
      <c r="C2145" t="s">
        <v>25</v>
      </c>
      <c r="D2145" t="s">
        <v>22</v>
      </c>
      <c r="E2145" t="s">
        <v>23</v>
      </c>
      <c r="F2145">
        <v>28</v>
      </c>
      <c r="G2145">
        <v>124.7</v>
      </c>
      <c r="H2145">
        <v>105</v>
      </c>
      <c r="I2145">
        <v>21.2</v>
      </c>
      <c r="J2145">
        <v>250.4</v>
      </c>
      <c r="K2145">
        <v>78</v>
      </c>
      <c r="L2145">
        <v>21.28</v>
      </c>
      <c r="M2145">
        <v>216.4</v>
      </c>
      <c r="N2145">
        <v>128</v>
      </c>
      <c r="O2145">
        <v>9.74</v>
      </c>
      <c r="P2145">
        <v>7.8</v>
      </c>
      <c r="Q2145">
        <v>8</v>
      </c>
      <c r="R2145">
        <v>2.11</v>
      </c>
      <c r="S2145">
        <v>1</v>
      </c>
      <c r="T2145" t="s">
        <v>22</v>
      </c>
    </row>
    <row r="2146" spans="1:20" x14ac:dyDescent="0.2">
      <c r="A2146" t="s">
        <v>73</v>
      </c>
      <c r="B2146">
        <v>137</v>
      </c>
      <c r="C2146" t="s">
        <v>21</v>
      </c>
      <c r="D2146" t="s">
        <v>22</v>
      </c>
      <c r="E2146" t="s">
        <v>22</v>
      </c>
      <c r="F2146">
        <v>0</v>
      </c>
      <c r="G2146">
        <v>215.9</v>
      </c>
      <c r="H2146">
        <v>76</v>
      </c>
      <c r="I2146">
        <v>36.700000000000003</v>
      </c>
      <c r="J2146">
        <v>145.4</v>
      </c>
      <c r="K2146">
        <v>118</v>
      </c>
      <c r="L2146">
        <v>12.36</v>
      </c>
      <c r="M2146">
        <v>186.9</v>
      </c>
      <c r="N2146">
        <v>129</v>
      </c>
      <c r="O2146">
        <v>8.41</v>
      </c>
      <c r="P2146">
        <v>12.1</v>
      </c>
      <c r="Q2146">
        <v>4</v>
      </c>
      <c r="R2146">
        <v>3.27</v>
      </c>
      <c r="S2146">
        <v>1</v>
      </c>
      <c r="T2146" t="s">
        <v>22</v>
      </c>
    </row>
    <row r="2147" spans="1:20" x14ac:dyDescent="0.2">
      <c r="A2147" t="s">
        <v>71</v>
      </c>
      <c r="B2147">
        <v>106</v>
      </c>
      <c r="C2147" t="s">
        <v>21</v>
      </c>
      <c r="D2147" t="s">
        <v>22</v>
      </c>
      <c r="E2147" t="s">
        <v>22</v>
      </c>
      <c r="F2147">
        <v>0</v>
      </c>
      <c r="G2147">
        <v>119.2</v>
      </c>
      <c r="H2147">
        <v>142</v>
      </c>
      <c r="I2147">
        <v>20.260000000000002</v>
      </c>
      <c r="J2147">
        <v>228.4</v>
      </c>
      <c r="K2147">
        <v>139</v>
      </c>
      <c r="L2147">
        <v>19.41</v>
      </c>
      <c r="M2147">
        <v>197.9</v>
      </c>
      <c r="N2147">
        <v>61</v>
      </c>
      <c r="O2147">
        <v>8.91</v>
      </c>
      <c r="P2147">
        <v>8.4</v>
      </c>
      <c r="Q2147">
        <v>9</v>
      </c>
      <c r="R2147">
        <v>2.27</v>
      </c>
      <c r="S2147">
        <v>2</v>
      </c>
      <c r="T2147" t="s">
        <v>22</v>
      </c>
    </row>
    <row r="2148" spans="1:20" x14ac:dyDescent="0.2">
      <c r="A2148" t="s">
        <v>24</v>
      </c>
      <c r="B2148">
        <v>88</v>
      </c>
      <c r="C2148" t="s">
        <v>28</v>
      </c>
      <c r="D2148" t="s">
        <v>22</v>
      </c>
      <c r="E2148" t="s">
        <v>22</v>
      </c>
      <c r="F2148">
        <v>0</v>
      </c>
      <c r="G2148">
        <v>144.30000000000001</v>
      </c>
      <c r="H2148">
        <v>116</v>
      </c>
      <c r="I2148">
        <v>24.53</v>
      </c>
      <c r="J2148">
        <v>156.4</v>
      </c>
      <c r="K2148">
        <v>74</v>
      </c>
      <c r="L2148">
        <v>13.29</v>
      </c>
      <c r="M2148">
        <v>214.7</v>
      </c>
      <c r="N2148">
        <v>90</v>
      </c>
      <c r="O2148">
        <v>9.66</v>
      </c>
      <c r="P2148">
        <v>7.8</v>
      </c>
      <c r="Q2148">
        <v>10</v>
      </c>
      <c r="R2148">
        <v>2.11</v>
      </c>
      <c r="S2148">
        <v>3</v>
      </c>
      <c r="T2148" t="s">
        <v>22</v>
      </c>
    </row>
    <row r="2149" spans="1:20" x14ac:dyDescent="0.2">
      <c r="A2149" t="s">
        <v>38</v>
      </c>
      <c r="B2149">
        <v>106</v>
      </c>
      <c r="C2149" t="s">
        <v>21</v>
      </c>
      <c r="D2149" t="s">
        <v>22</v>
      </c>
      <c r="E2149" t="s">
        <v>22</v>
      </c>
      <c r="F2149">
        <v>0</v>
      </c>
      <c r="G2149">
        <v>235.2</v>
      </c>
      <c r="H2149">
        <v>121</v>
      </c>
      <c r="I2149">
        <v>39.979999999999997</v>
      </c>
      <c r="J2149">
        <v>220.6</v>
      </c>
      <c r="K2149">
        <v>87</v>
      </c>
      <c r="L2149">
        <v>18.75</v>
      </c>
      <c r="M2149">
        <v>236.3</v>
      </c>
      <c r="N2149">
        <v>91</v>
      </c>
      <c r="O2149">
        <v>10.63</v>
      </c>
      <c r="P2149">
        <v>11.8</v>
      </c>
      <c r="Q2149">
        <v>4</v>
      </c>
      <c r="R2149">
        <v>3.19</v>
      </c>
      <c r="S2149">
        <v>1</v>
      </c>
      <c r="T2149" t="s">
        <v>22</v>
      </c>
    </row>
    <row r="2150" spans="1:20" x14ac:dyDescent="0.2">
      <c r="A2150" t="s">
        <v>71</v>
      </c>
      <c r="B2150">
        <v>95</v>
      </c>
      <c r="C2150" t="s">
        <v>28</v>
      </c>
      <c r="D2150" t="s">
        <v>22</v>
      </c>
      <c r="E2150" t="s">
        <v>22</v>
      </c>
      <c r="F2150">
        <v>0</v>
      </c>
      <c r="G2150">
        <v>174</v>
      </c>
      <c r="H2150">
        <v>57</v>
      </c>
      <c r="I2150">
        <v>29.58</v>
      </c>
      <c r="J2150">
        <v>281.10000000000002</v>
      </c>
      <c r="K2150">
        <v>118</v>
      </c>
      <c r="L2150">
        <v>23.89</v>
      </c>
      <c r="M2150">
        <v>197.2</v>
      </c>
      <c r="N2150">
        <v>94</v>
      </c>
      <c r="O2150">
        <v>8.8699999999999992</v>
      </c>
      <c r="P2150">
        <v>9.6999999999999993</v>
      </c>
      <c r="Q2150">
        <v>2</v>
      </c>
      <c r="R2150">
        <v>2.62</v>
      </c>
      <c r="S2150">
        <v>0</v>
      </c>
      <c r="T2150" t="s">
        <v>22</v>
      </c>
    </row>
    <row r="2151" spans="1:20" x14ac:dyDescent="0.2">
      <c r="A2151" t="s">
        <v>24</v>
      </c>
      <c r="B2151">
        <v>57</v>
      </c>
      <c r="C2151" t="s">
        <v>28</v>
      </c>
      <c r="D2151" t="s">
        <v>23</v>
      </c>
      <c r="E2151" t="s">
        <v>22</v>
      </c>
      <c r="F2151">
        <v>0</v>
      </c>
      <c r="G2151">
        <v>115</v>
      </c>
      <c r="H2151">
        <v>65</v>
      </c>
      <c r="I2151">
        <v>19.55</v>
      </c>
      <c r="J2151">
        <v>122.3</v>
      </c>
      <c r="K2151">
        <v>96</v>
      </c>
      <c r="L2151">
        <v>10.4</v>
      </c>
      <c r="M2151">
        <v>245</v>
      </c>
      <c r="N2151">
        <v>75</v>
      </c>
      <c r="O2151">
        <v>11.03</v>
      </c>
      <c r="P2151">
        <v>6.4</v>
      </c>
      <c r="Q2151">
        <v>1</v>
      </c>
      <c r="R2151">
        <v>1.73</v>
      </c>
      <c r="S2151">
        <v>0</v>
      </c>
      <c r="T2151" t="s">
        <v>23</v>
      </c>
    </row>
    <row r="2152" spans="1:20" x14ac:dyDescent="0.2">
      <c r="A2152" t="s">
        <v>59</v>
      </c>
      <c r="B2152">
        <v>184</v>
      </c>
      <c r="C2152" t="s">
        <v>25</v>
      </c>
      <c r="D2152" t="s">
        <v>22</v>
      </c>
      <c r="E2152" t="s">
        <v>22</v>
      </c>
      <c r="F2152">
        <v>0</v>
      </c>
      <c r="G2152">
        <v>151.69999999999999</v>
      </c>
      <c r="H2152">
        <v>93</v>
      </c>
      <c r="I2152">
        <v>25.79</v>
      </c>
      <c r="J2152">
        <v>178.5</v>
      </c>
      <c r="K2152">
        <v>77</v>
      </c>
      <c r="L2152">
        <v>15.17</v>
      </c>
      <c r="M2152">
        <v>229.1</v>
      </c>
      <c r="N2152">
        <v>111</v>
      </c>
      <c r="O2152">
        <v>10.31</v>
      </c>
      <c r="P2152">
        <v>13.1</v>
      </c>
      <c r="Q2152">
        <v>8</v>
      </c>
      <c r="R2152">
        <v>3.54</v>
      </c>
      <c r="S2152">
        <v>2</v>
      </c>
      <c r="T2152" t="s">
        <v>22</v>
      </c>
    </row>
    <row r="2153" spans="1:20" x14ac:dyDescent="0.2">
      <c r="A2153" t="s">
        <v>51</v>
      </c>
      <c r="B2153">
        <v>127</v>
      </c>
      <c r="C2153" t="s">
        <v>21</v>
      </c>
      <c r="D2153" t="s">
        <v>22</v>
      </c>
      <c r="E2153" t="s">
        <v>22</v>
      </c>
      <c r="F2153">
        <v>0</v>
      </c>
      <c r="G2153">
        <v>218.6</v>
      </c>
      <c r="H2153">
        <v>93</v>
      </c>
      <c r="I2153">
        <v>37.159999999999997</v>
      </c>
      <c r="J2153">
        <v>149.9</v>
      </c>
      <c r="K2153">
        <v>130</v>
      </c>
      <c r="L2153">
        <v>12.74</v>
      </c>
      <c r="M2153">
        <v>204.6</v>
      </c>
      <c r="N2153">
        <v>131</v>
      </c>
      <c r="O2153">
        <v>9.2100000000000009</v>
      </c>
      <c r="P2153">
        <v>9.1999999999999993</v>
      </c>
      <c r="Q2153">
        <v>5</v>
      </c>
      <c r="R2153">
        <v>2.48</v>
      </c>
      <c r="S2153">
        <v>2</v>
      </c>
      <c r="T2153" t="s">
        <v>22</v>
      </c>
    </row>
    <row r="2154" spans="1:20" x14ac:dyDescent="0.2">
      <c r="A2154" t="s">
        <v>66</v>
      </c>
      <c r="B2154">
        <v>174</v>
      </c>
      <c r="C2154" t="s">
        <v>21</v>
      </c>
      <c r="D2154" t="s">
        <v>22</v>
      </c>
      <c r="E2154" t="s">
        <v>22</v>
      </c>
      <c r="F2154">
        <v>0</v>
      </c>
      <c r="G2154">
        <v>190.3</v>
      </c>
      <c r="H2154">
        <v>98</v>
      </c>
      <c r="I2154">
        <v>32.35</v>
      </c>
      <c r="J2154">
        <v>252.7</v>
      </c>
      <c r="K2154">
        <v>70</v>
      </c>
      <c r="L2154">
        <v>21.48</v>
      </c>
      <c r="M2154">
        <v>220.6</v>
      </c>
      <c r="N2154">
        <v>97</v>
      </c>
      <c r="O2154">
        <v>9.93</v>
      </c>
      <c r="P2154">
        <v>7.2</v>
      </c>
      <c r="Q2154">
        <v>9</v>
      </c>
      <c r="R2154">
        <v>1.94</v>
      </c>
      <c r="S2154">
        <v>2</v>
      </c>
      <c r="T2154" t="s">
        <v>22</v>
      </c>
    </row>
    <row r="2155" spans="1:20" x14ac:dyDescent="0.2">
      <c r="A2155" t="s">
        <v>41</v>
      </c>
      <c r="B2155">
        <v>92</v>
      </c>
      <c r="C2155" t="s">
        <v>21</v>
      </c>
      <c r="D2155" t="s">
        <v>22</v>
      </c>
      <c r="E2155" t="s">
        <v>22</v>
      </c>
      <c r="F2155">
        <v>0</v>
      </c>
      <c r="G2155">
        <v>184.7</v>
      </c>
      <c r="H2155">
        <v>60</v>
      </c>
      <c r="I2155">
        <v>31.4</v>
      </c>
      <c r="J2155">
        <v>262</v>
      </c>
      <c r="K2155">
        <v>73</v>
      </c>
      <c r="L2155">
        <v>22.27</v>
      </c>
      <c r="M2155">
        <v>239.5</v>
      </c>
      <c r="N2155">
        <v>120</v>
      </c>
      <c r="O2155">
        <v>10.78</v>
      </c>
      <c r="P2155">
        <v>12.3</v>
      </c>
      <c r="Q2155">
        <v>6</v>
      </c>
      <c r="R2155">
        <v>3.32</v>
      </c>
      <c r="S2155">
        <v>2</v>
      </c>
      <c r="T2155" t="s">
        <v>23</v>
      </c>
    </row>
    <row r="2156" spans="1:20" x14ac:dyDescent="0.2">
      <c r="A2156" t="s">
        <v>41</v>
      </c>
      <c r="B2156">
        <v>81</v>
      </c>
      <c r="C2156" t="s">
        <v>25</v>
      </c>
      <c r="D2156" t="s">
        <v>22</v>
      </c>
      <c r="E2156" t="s">
        <v>22</v>
      </c>
      <c r="F2156">
        <v>0</v>
      </c>
      <c r="G2156">
        <v>115.3</v>
      </c>
      <c r="H2156">
        <v>99</v>
      </c>
      <c r="I2156">
        <v>19.600000000000001</v>
      </c>
      <c r="J2156">
        <v>224.7</v>
      </c>
      <c r="K2156">
        <v>117</v>
      </c>
      <c r="L2156">
        <v>19.100000000000001</v>
      </c>
      <c r="M2156">
        <v>152.5</v>
      </c>
      <c r="N2156">
        <v>98</v>
      </c>
      <c r="O2156">
        <v>6.86</v>
      </c>
      <c r="P2156">
        <v>18</v>
      </c>
      <c r="Q2156">
        <v>2</v>
      </c>
      <c r="R2156">
        <v>4.8600000000000003</v>
      </c>
      <c r="S2156">
        <v>1</v>
      </c>
      <c r="T2156" t="s">
        <v>22</v>
      </c>
    </row>
    <row r="2157" spans="1:20" x14ac:dyDescent="0.2">
      <c r="A2157" t="s">
        <v>33</v>
      </c>
      <c r="B2157">
        <v>125</v>
      </c>
      <c r="C2157" t="s">
        <v>25</v>
      </c>
      <c r="D2157" t="s">
        <v>22</v>
      </c>
      <c r="E2157" t="s">
        <v>22</v>
      </c>
      <c r="F2157">
        <v>0</v>
      </c>
      <c r="G2157">
        <v>113</v>
      </c>
      <c r="H2157">
        <v>108</v>
      </c>
      <c r="I2157">
        <v>19.21</v>
      </c>
      <c r="J2157">
        <v>169.2</v>
      </c>
      <c r="K2157">
        <v>107</v>
      </c>
      <c r="L2157">
        <v>14.38</v>
      </c>
      <c r="M2157">
        <v>156.6</v>
      </c>
      <c r="N2157">
        <v>61</v>
      </c>
      <c r="O2157">
        <v>7.05</v>
      </c>
      <c r="P2157">
        <v>9.1999999999999993</v>
      </c>
      <c r="Q2157">
        <v>5</v>
      </c>
      <c r="R2157">
        <v>2.48</v>
      </c>
      <c r="S2157">
        <v>2</v>
      </c>
      <c r="T2157" t="s">
        <v>23</v>
      </c>
    </row>
    <row r="2158" spans="1:20" x14ac:dyDescent="0.2">
      <c r="A2158" t="s">
        <v>74</v>
      </c>
      <c r="B2158">
        <v>119</v>
      </c>
      <c r="C2158" t="s">
        <v>25</v>
      </c>
      <c r="D2158" t="s">
        <v>22</v>
      </c>
      <c r="E2158" t="s">
        <v>22</v>
      </c>
      <c r="F2158">
        <v>0</v>
      </c>
      <c r="G2158">
        <v>294.2</v>
      </c>
      <c r="H2158">
        <v>100</v>
      </c>
      <c r="I2158">
        <v>50.01</v>
      </c>
      <c r="J2158">
        <v>232.5</v>
      </c>
      <c r="K2158">
        <v>53</v>
      </c>
      <c r="L2158">
        <v>19.760000000000002</v>
      </c>
      <c r="M2158">
        <v>195</v>
      </c>
      <c r="N2158">
        <v>64</v>
      </c>
      <c r="O2158">
        <v>8.7799999999999994</v>
      </c>
      <c r="P2158">
        <v>9</v>
      </c>
      <c r="Q2158">
        <v>1</v>
      </c>
      <c r="R2158">
        <v>2.4300000000000002</v>
      </c>
      <c r="S2158">
        <v>0</v>
      </c>
      <c r="T2158" t="s">
        <v>23</v>
      </c>
    </row>
    <row r="2159" spans="1:20" x14ac:dyDescent="0.2">
      <c r="A2159" t="s">
        <v>58</v>
      </c>
      <c r="B2159">
        <v>122</v>
      </c>
      <c r="C2159" t="s">
        <v>21</v>
      </c>
      <c r="D2159" t="s">
        <v>22</v>
      </c>
      <c r="E2159" t="s">
        <v>22</v>
      </c>
      <c r="F2159">
        <v>0</v>
      </c>
      <c r="G2159">
        <v>215.6</v>
      </c>
      <c r="H2159">
        <v>86</v>
      </c>
      <c r="I2159">
        <v>36.65</v>
      </c>
      <c r="J2159">
        <v>167.8</v>
      </c>
      <c r="K2159">
        <v>59</v>
      </c>
      <c r="L2159">
        <v>14.26</v>
      </c>
      <c r="M2159">
        <v>207</v>
      </c>
      <c r="N2159">
        <v>67</v>
      </c>
      <c r="O2159">
        <v>9.32</v>
      </c>
      <c r="P2159">
        <v>6.4</v>
      </c>
      <c r="Q2159">
        <v>8</v>
      </c>
      <c r="R2159">
        <v>1.73</v>
      </c>
      <c r="S2159">
        <v>3</v>
      </c>
      <c r="T2159" t="s">
        <v>22</v>
      </c>
    </row>
    <row r="2160" spans="1:20" x14ac:dyDescent="0.2">
      <c r="A2160" t="s">
        <v>44</v>
      </c>
      <c r="B2160">
        <v>34</v>
      </c>
      <c r="C2160" t="s">
        <v>25</v>
      </c>
      <c r="D2160" t="s">
        <v>22</v>
      </c>
      <c r="E2160" t="s">
        <v>22</v>
      </c>
      <c r="F2160">
        <v>0</v>
      </c>
      <c r="G2160">
        <v>128.80000000000001</v>
      </c>
      <c r="H2160">
        <v>80</v>
      </c>
      <c r="I2160">
        <v>21.9</v>
      </c>
      <c r="J2160">
        <v>208.7</v>
      </c>
      <c r="K2160">
        <v>93</v>
      </c>
      <c r="L2160">
        <v>17.739999999999998</v>
      </c>
      <c r="M2160">
        <v>202.1</v>
      </c>
      <c r="N2160">
        <v>103</v>
      </c>
      <c r="O2160">
        <v>9.09</v>
      </c>
      <c r="P2160">
        <v>14</v>
      </c>
      <c r="Q2160">
        <v>7</v>
      </c>
      <c r="R2160">
        <v>3.78</v>
      </c>
      <c r="S2160">
        <v>1</v>
      </c>
      <c r="T2160" t="s">
        <v>22</v>
      </c>
    </row>
    <row r="2161" spans="1:20" x14ac:dyDescent="0.2">
      <c r="A2161" t="s">
        <v>52</v>
      </c>
      <c r="B2161">
        <v>138</v>
      </c>
      <c r="C2161" t="s">
        <v>21</v>
      </c>
      <c r="D2161" t="s">
        <v>23</v>
      </c>
      <c r="E2161" t="s">
        <v>23</v>
      </c>
      <c r="F2161">
        <v>28</v>
      </c>
      <c r="G2161">
        <v>211.2</v>
      </c>
      <c r="H2161">
        <v>117</v>
      </c>
      <c r="I2161">
        <v>35.9</v>
      </c>
      <c r="J2161">
        <v>312.5</v>
      </c>
      <c r="K2161">
        <v>98</v>
      </c>
      <c r="L2161">
        <v>26.56</v>
      </c>
      <c r="M2161">
        <v>178</v>
      </c>
      <c r="N2161">
        <v>118</v>
      </c>
      <c r="O2161">
        <v>8.01</v>
      </c>
      <c r="P2161">
        <v>10.7</v>
      </c>
      <c r="Q2161">
        <v>2</v>
      </c>
      <c r="R2161">
        <v>2.89</v>
      </c>
      <c r="S2161">
        <v>3</v>
      </c>
      <c r="T2161" t="s">
        <v>23</v>
      </c>
    </row>
    <row r="2162" spans="1:20" x14ac:dyDescent="0.2">
      <c r="A2162" t="s">
        <v>40</v>
      </c>
      <c r="B2162">
        <v>90</v>
      </c>
      <c r="C2162" t="s">
        <v>21</v>
      </c>
      <c r="D2162" t="s">
        <v>22</v>
      </c>
      <c r="E2162" t="s">
        <v>23</v>
      </c>
      <c r="F2162">
        <v>24</v>
      </c>
      <c r="G2162">
        <v>71.2</v>
      </c>
      <c r="H2162">
        <v>82</v>
      </c>
      <c r="I2162">
        <v>12.1</v>
      </c>
      <c r="J2162">
        <v>181.6</v>
      </c>
      <c r="K2162">
        <v>103</v>
      </c>
      <c r="L2162">
        <v>15.44</v>
      </c>
      <c r="M2162">
        <v>186.9</v>
      </c>
      <c r="N2162">
        <v>111</v>
      </c>
      <c r="O2162">
        <v>8.41</v>
      </c>
      <c r="P2162">
        <v>12.9</v>
      </c>
      <c r="Q2162">
        <v>1</v>
      </c>
      <c r="R2162">
        <v>3.48</v>
      </c>
      <c r="S2162">
        <v>1</v>
      </c>
      <c r="T2162" t="s">
        <v>22</v>
      </c>
    </row>
    <row r="2163" spans="1:20" x14ac:dyDescent="0.2">
      <c r="A2163" t="s">
        <v>65</v>
      </c>
      <c r="B2163">
        <v>73</v>
      </c>
      <c r="C2163" t="s">
        <v>25</v>
      </c>
      <c r="D2163" t="s">
        <v>22</v>
      </c>
      <c r="E2163" t="s">
        <v>22</v>
      </c>
      <c r="F2163">
        <v>0</v>
      </c>
      <c r="G2163">
        <v>94.9</v>
      </c>
      <c r="H2163">
        <v>121</v>
      </c>
      <c r="I2163">
        <v>16.13</v>
      </c>
      <c r="J2163">
        <v>253.2</v>
      </c>
      <c r="K2163">
        <v>83</v>
      </c>
      <c r="L2163">
        <v>21.52</v>
      </c>
      <c r="M2163">
        <v>175.1</v>
      </c>
      <c r="N2163">
        <v>86</v>
      </c>
      <c r="O2163">
        <v>7.88</v>
      </c>
      <c r="P2163">
        <v>14.2</v>
      </c>
      <c r="Q2163">
        <v>2</v>
      </c>
      <c r="R2163">
        <v>3.83</v>
      </c>
      <c r="S2163">
        <v>2</v>
      </c>
      <c r="T2163" t="s">
        <v>22</v>
      </c>
    </row>
    <row r="2164" spans="1:20" x14ac:dyDescent="0.2">
      <c r="A2164" t="s">
        <v>43</v>
      </c>
      <c r="B2164">
        <v>19</v>
      </c>
      <c r="C2164" t="s">
        <v>28</v>
      </c>
      <c r="D2164" t="s">
        <v>22</v>
      </c>
      <c r="E2164" t="s">
        <v>22</v>
      </c>
      <c r="F2164">
        <v>0</v>
      </c>
      <c r="G2164">
        <v>259.39999999999998</v>
      </c>
      <c r="H2164">
        <v>116</v>
      </c>
      <c r="I2164">
        <v>44.1</v>
      </c>
      <c r="J2164">
        <v>269.7</v>
      </c>
      <c r="K2164">
        <v>109</v>
      </c>
      <c r="L2164">
        <v>22.92</v>
      </c>
      <c r="M2164">
        <v>175.3</v>
      </c>
      <c r="N2164">
        <v>130</v>
      </c>
      <c r="O2164">
        <v>7.89</v>
      </c>
      <c r="P2164">
        <v>9.5</v>
      </c>
      <c r="Q2164">
        <v>3</v>
      </c>
      <c r="R2164">
        <v>2.57</v>
      </c>
      <c r="S2164">
        <v>1</v>
      </c>
      <c r="T2164" t="s">
        <v>23</v>
      </c>
    </row>
    <row r="2165" spans="1:20" x14ac:dyDescent="0.2">
      <c r="A2165" t="s">
        <v>59</v>
      </c>
      <c r="B2165">
        <v>120</v>
      </c>
      <c r="C2165" t="s">
        <v>25</v>
      </c>
      <c r="D2165" t="s">
        <v>22</v>
      </c>
      <c r="E2165" t="s">
        <v>23</v>
      </c>
      <c r="F2165">
        <v>28</v>
      </c>
      <c r="G2165">
        <v>215.8</v>
      </c>
      <c r="H2165">
        <v>123</v>
      </c>
      <c r="I2165">
        <v>36.69</v>
      </c>
      <c r="J2165">
        <v>285.2</v>
      </c>
      <c r="K2165">
        <v>76</v>
      </c>
      <c r="L2165">
        <v>24.24</v>
      </c>
      <c r="M2165">
        <v>192.1</v>
      </c>
      <c r="N2165">
        <v>78</v>
      </c>
      <c r="O2165">
        <v>8.64</v>
      </c>
      <c r="P2165">
        <v>6.9</v>
      </c>
      <c r="Q2165">
        <v>3</v>
      </c>
      <c r="R2165">
        <v>1.86</v>
      </c>
      <c r="S2165">
        <v>1</v>
      </c>
      <c r="T2165" t="s">
        <v>22</v>
      </c>
    </row>
    <row r="2166" spans="1:20" x14ac:dyDescent="0.2">
      <c r="A2166" t="s">
        <v>35</v>
      </c>
      <c r="B2166">
        <v>160</v>
      </c>
      <c r="C2166" t="s">
        <v>21</v>
      </c>
      <c r="D2166" t="s">
        <v>22</v>
      </c>
      <c r="E2166" t="s">
        <v>22</v>
      </c>
      <c r="F2166">
        <v>0</v>
      </c>
      <c r="G2166">
        <v>97.5</v>
      </c>
      <c r="H2166">
        <v>113</v>
      </c>
      <c r="I2166">
        <v>16.579999999999998</v>
      </c>
      <c r="J2166">
        <v>268.10000000000002</v>
      </c>
      <c r="K2166">
        <v>69</v>
      </c>
      <c r="L2166">
        <v>22.79</v>
      </c>
      <c r="M2166">
        <v>255.3</v>
      </c>
      <c r="N2166">
        <v>62</v>
      </c>
      <c r="O2166">
        <v>11.49</v>
      </c>
      <c r="P2166">
        <v>13.2</v>
      </c>
      <c r="Q2166">
        <v>4</v>
      </c>
      <c r="R2166">
        <v>3.56</v>
      </c>
      <c r="S2166">
        <v>3</v>
      </c>
      <c r="T2166" t="s">
        <v>22</v>
      </c>
    </row>
    <row r="2167" spans="1:20" x14ac:dyDescent="0.2">
      <c r="A2167" t="s">
        <v>73</v>
      </c>
      <c r="B2167">
        <v>141</v>
      </c>
      <c r="C2167" t="s">
        <v>28</v>
      </c>
      <c r="D2167" t="s">
        <v>22</v>
      </c>
      <c r="E2167" t="s">
        <v>22</v>
      </c>
      <c r="F2167">
        <v>0</v>
      </c>
      <c r="G2167">
        <v>146.5</v>
      </c>
      <c r="H2167">
        <v>121</v>
      </c>
      <c r="I2167">
        <v>24.91</v>
      </c>
      <c r="J2167">
        <v>169.9</v>
      </c>
      <c r="K2167">
        <v>125</v>
      </c>
      <c r="L2167">
        <v>14.44</v>
      </c>
      <c r="M2167">
        <v>238.8</v>
      </c>
      <c r="N2167">
        <v>112</v>
      </c>
      <c r="O2167">
        <v>10.75</v>
      </c>
      <c r="P2167">
        <v>8.1999999999999993</v>
      </c>
      <c r="Q2167">
        <v>5</v>
      </c>
      <c r="R2167">
        <v>2.21</v>
      </c>
      <c r="S2167">
        <v>0</v>
      </c>
      <c r="T2167" t="s">
        <v>22</v>
      </c>
    </row>
    <row r="2168" spans="1:20" x14ac:dyDescent="0.2">
      <c r="A2168" t="s">
        <v>27</v>
      </c>
      <c r="B2168">
        <v>90</v>
      </c>
      <c r="C2168" t="s">
        <v>25</v>
      </c>
      <c r="D2168" t="s">
        <v>22</v>
      </c>
      <c r="E2168" t="s">
        <v>22</v>
      </c>
      <c r="F2168">
        <v>0</v>
      </c>
      <c r="G2168">
        <v>157.9</v>
      </c>
      <c r="H2168">
        <v>72</v>
      </c>
      <c r="I2168">
        <v>26.84</v>
      </c>
      <c r="J2168">
        <v>234</v>
      </c>
      <c r="K2168">
        <v>93</v>
      </c>
      <c r="L2168">
        <v>19.89</v>
      </c>
      <c r="M2168">
        <v>210</v>
      </c>
      <c r="N2168">
        <v>86</v>
      </c>
      <c r="O2168">
        <v>9.4499999999999993</v>
      </c>
      <c r="P2168">
        <v>12.2</v>
      </c>
      <c r="Q2168">
        <v>5</v>
      </c>
      <c r="R2168">
        <v>3.29</v>
      </c>
      <c r="S2168">
        <v>2</v>
      </c>
      <c r="T2168" t="s">
        <v>22</v>
      </c>
    </row>
    <row r="2169" spans="1:20" x14ac:dyDescent="0.2">
      <c r="A2169" t="s">
        <v>64</v>
      </c>
      <c r="B2169">
        <v>72</v>
      </c>
      <c r="C2169" t="s">
        <v>21</v>
      </c>
      <c r="D2169" t="s">
        <v>22</v>
      </c>
      <c r="E2169" t="s">
        <v>22</v>
      </c>
      <c r="F2169">
        <v>0</v>
      </c>
      <c r="G2169">
        <v>139.9</v>
      </c>
      <c r="H2169">
        <v>117</v>
      </c>
      <c r="I2169">
        <v>23.78</v>
      </c>
      <c r="J2169">
        <v>223.6</v>
      </c>
      <c r="K2169">
        <v>96</v>
      </c>
      <c r="L2169">
        <v>19.010000000000002</v>
      </c>
      <c r="M2169">
        <v>240.8</v>
      </c>
      <c r="N2169">
        <v>93</v>
      </c>
      <c r="O2169">
        <v>10.84</v>
      </c>
      <c r="P2169">
        <v>12.7</v>
      </c>
      <c r="Q2169">
        <v>4</v>
      </c>
      <c r="R2169">
        <v>3.43</v>
      </c>
      <c r="S2169">
        <v>2</v>
      </c>
      <c r="T2169" t="s">
        <v>22</v>
      </c>
    </row>
    <row r="2170" spans="1:20" x14ac:dyDescent="0.2">
      <c r="A2170" t="s">
        <v>60</v>
      </c>
      <c r="B2170">
        <v>117</v>
      </c>
      <c r="C2170" t="s">
        <v>25</v>
      </c>
      <c r="D2170" t="s">
        <v>22</v>
      </c>
      <c r="E2170" t="s">
        <v>23</v>
      </c>
      <c r="F2170">
        <v>21</v>
      </c>
      <c r="G2170">
        <v>153.19999999999999</v>
      </c>
      <c r="H2170">
        <v>112</v>
      </c>
      <c r="I2170">
        <v>26.04</v>
      </c>
      <c r="J2170">
        <v>263.3</v>
      </c>
      <c r="K2170">
        <v>110</v>
      </c>
      <c r="L2170">
        <v>22.38</v>
      </c>
      <c r="M2170">
        <v>135</v>
      </c>
      <c r="N2170">
        <v>85</v>
      </c>
      <c r="O2170">
        <v>6.08</v>
      </c>
      <c r="P2170">
        <v>11.9</v>
      </c>
      <c r="Q2170">
        <v>7</v>
      </c>
      <c r="R2170">
        <v>3.21</v>
      </c>
      <c r="S2170">
        <v>1</v>
      </c>
      <c r="T2170" t="s">
        <v>22</v>
      </c>
    </row>
    <row r="2171" spans="1:20" x14ac:dyDescent="0.2">
      <c r="A2171" t="s">
        <v>50</v>
      </c>
      <c r="B2171">
        <v>87</v>
      </c>
      <c r="C2171" t="s">
        <v>25</v>
      </c>
      <c r="D2171" t="s">
        <v>22</v>
      </c>
      <c r="E2171" t="s">
        <v>22</v>
      </c>
      <c r="F2171">
        <v>0</v>
      </c>
      <c r="G2171">
        <v>185.8</v>
      </c>
      <c r="H2171">
        <v>119</v>
      </c>
      <c r="I2171">
        <v>31.59</v>
      </c>
      <c r="J2171">
        <v>192.3</v>
      </c>
      <c r="K2171">
        <v>83</v>
      </c>
      <c r="L2171">
        <v>16.350000000000001</v>
      </c>
      <c r="M2171">
        <v>200</v>
      </c>
      <c r="N2171">
        <v>96</v>
      </c>
      <c r="O2171">
        <v>9</v>
      </c>
      <c r="P2171">
        <v>6.6</v>
      </c>
      <c r="Q2171">
        <v>4</v>
      </c>
      <c r="R2171">
        <v>1.78</v>
      </c>
      <c r="S2171">
        <v>1</v>
      </c>
      <c r="T2171" t="s">
        <v>22</v>
      </c>
    </row>
    <row r="2172" spans="1:20" x14ac:dyDescent="0.2">
      <c r="A2172" t="s">
        <v>58</v>
      </c>
      <c r="B2172">
        <v>190</v>
      </c>
      <c r="C2172" t="s">
        <v>25</v>
      </c>
      <c r="D2172" t="s">
        <v>22</v>
      </c>
      <c r="E2172" t="s">
        <v>22</v>
      </c>
      <c r="F2172">
        <v>0</v>
      </c>
      <c r="G2172">
        <v>182.2</v>
      </c>
      <c r="H2172">
        <v>101</v>
      </c>
      <c r="I2172">
        <v>30.97</v>
      </c>
      <c r="J2172">
        <v>212.3</v>
      </c>
      <c r="K2172">
        <v>95</v>
      </c>
      <c r="L2172">
        <v>18.05</v>
      </c>
      <c r="M2172">
        <v>233</v>
      </c>
      <c r="N2172">
        <v>123</v>
      </c>
      <c r="O2172">
        <v>10.49</v>
      </c>
      <c r="P2172">
        <v>9.3000000000000007</v>
      </c>
      <c r="Q2172">
        <v>4</v>
      </c>
      <c r="R2172">
        <v>2.5099999999999998</v>
      </c>
      <c r="S2172">
        <v>2</v>
      </c>
      <c r="T2172" t="s">
        <v>22</v>
      </c>
    </row>
    <row r="2173" spans="1:20" x14ac:dyDescent="0.2">
      <c r="A2173" t="s">
        <v>71</v>
      </c>
      <c r="B2173">
        <v>120</v>
      </c>
      <c r="C2173" t="s">
        <v>21</v>
      </c>
      <c r="D2173" t="s">
        <v>22</v>
      </c>
      <c r="E2173" t="s">
        <v>22</v>
      </c>
      <c r="F2173">
        <v>0</v>
      </c>
      <c r="G2173">
        <v>185.7</v>
      </c>
      <c r="H2173">
        <v>133</v>
      </c>
      <c r="I2173">
        <v>31.57</v>
      </c>
      <c r="J2173">
        <v>235.1</v>
      </c>
      <c r="K2173">
        <v>149</v>
      </c>
      <c r="L2173">
        <v>19.98</v>
      </c>
      <c r="M2173">
        <v>256.39999999999998</v>
      </c>
      <c r="N2173">
        <v>78</v>
      </c>
      <c r="O2173">
        <v>11.54</v>
      </c>
      <c r="P2173">
        <v>16.899999999999999</v>
      </c>
      <c r="Q2173">
        <v>6</v>
      </c>
      <c r="R2173">
        <v>4.5599999999999996</v>
      </c>
      <c r="S2173">
        <v>0</v>
      </c>
      <c r="T2173" t="s">
        <v>22</v>
      </c>
    </row>
    <row r="2174" spans="1:20" x14ac:dyDescent="0.2">
      <c r="A2174" t="s">
        <v>63</v>
      </c>
      <c r="B2174">
        <v>115</v>
      </c>
      <c r="C2174" t="s">
        <v>28</v>
      </c>
      <c r="D2174" t="s">
        <v>22</v>
      </c>
      <c r="E2174" t="s">
        <v>23</v>
      </c>
      <c r="F2174">
        <v>29</v>
      </c>
      <c r="G2174">
        <v>222.6</v>
      </c>
      <c r="H2174">
        <v>81</v>
      </c>
      <c r="I2174">
        <v>37.840000000000003</v>
      </c>
      <c r="J2174">
        <v>190.3</v>
      </c>
      <c r="K2174">
        <v>109</v>
      </c>
      <c r="L2174">
        <v>16.18</v>
      </c>
      <c r="M2174">
        <v>201.2</v>
      </c>
      <c r="N2174">
        <v>87</v>
      </c>
      <c r="O2174">
        <v>9.0500000000000007</v>
      </c>
      <c r="P2174">
        <v>11.5</v>
      </c>
      <c r="Q2174">
        <v>2</v>
      </c>
      <c r="R2174">
        <v>3.11</v>
      </c>
      <c r="S2174">
        <v>1</v>
      </c>
      <c r="T2174" t="s">
        <v>22</v>
      </c>
    </row>
    <row r="2175" spans="1:20" x14ac:dyDescent="0.2">
      <c r="A2175" t="s">
        <v>60</v>
      </c>
      <c r="B2175">
        <v>61</v>
      </c>
      <c r="C2175" t="s">
        <v>21</v>
      </c>
      <c r="D2175" t="s">
        <v>22</v>
      </c>
      <c r="E2175" t="s">
        <v>22</v>
      </c>
      <c r="F2175">
        <v>0</v>
      </c>
      <c r="G2175">
        <v>197.3</v>
      </c>
      <c r="H2175">
        <v>67</v>
      </c>
      <c r="I2175">
        <v>33.54</v>
      </c>
      <c r="J2175">
        <v>264.5</v>
      </c>
      <c r="K2175">
        <v>106</v>
      </c>
      <c r="L2175">
        <v>22.48</v>
      </c>
      <c r="M2175">
        <v>210.5</v>
      </c>
      <c r="N2175">
        <v>116</v>
      </c>
      <c r="O2175">
        <v>9.4700000000000006</v>
      </c>
      <c r="P2175">
        <v>9</v>
      </c>
      <c r="Q2175">
        <v>6</v>
      </c>
      <c r="R2175">
        <v>2.4300000000000002</v>
      </c>
      <c r="S2175">
        <v>1</v>
      </c>
      <c r="T2175" t="s">
        <v>22</v>
      </c>
    </row>
    <row r="2176" spans="1:20" x14ac:dyDescent="0.2">
      <c r="A2176" t="s">
        <v>34</v>
      </c>
      <c r="B2176">
        <v>143</v>
      </c>
      <c r="C2176" t="s">
        <v>28</v>
      </c>
      <c r="D2176" t="s">
        <v>22</v>
      </c>
      <c r="E2176" t="s">
        <v>23</v>
      </c>
      <c r="F2176">
        <v>33</v>
      </c>
      <c r="G2176">
        <v>141.4</v>
      </c>
      <c r="H2176">
        <v>130</v>
      </c>
      <c r="I2176">
        <v>24.04</v>
      </c>
      <c r="J2176">
        <v>186.4</v>
      </c>
      <c r="K2176">
        <v>114</v>
      </c>
      <c r="L2176">
        <v>15.84</v>
      </c>
      <c r="M2176">
        <v>210</v>
      </c>
      <c r="N2176">
        <v>111</v>
      </c>
      <c r="O2176">
        <v>9.4499999999999993</v>
      </c>
      <c r="P2176">
        <v>7.7</v>
      </c>
      <c r="Q2176">
        <v>6</v>
      </c>
      <c r="R2176">
        <v>2.08</v>
      </c>
      <c r="S2176">
        <v>1</v>
      </c>
      <c r="T2176" t="s">
        <v>22</v>
      </c>
    </row>
    <row r="2177" spans="1:20" x14ac:dyDescent="0.2">
      <c r="A2177" t="s">
        <v>70</v>
      </c>
      <c r="B2177">
        <v>110</v>
      </c>
      <c r="C2177" t="s">
        <v>28</v>
      </c>
      <c r="D2177" t="s">
        <v>22</v>
      </c>
      <c r="E2177" t="s">
        <v>22</v>
      </c>
      <c r="F2177">
        <v>0</v>
      </c>
      <c r="G2177">
        <v>208</v>
      </c>
      <c r="H2177">
        <v>69</v>
      </c>
      <c r="I2177">
        <v>35.36</v>
      </c>
      <c r="J2177">
        <v>95.1</v>
      </c>
      <c r="K2177">
        <v>94</v>
      </c>
      <c r="L2177">
        <v>8.08</v>
      </c>
      <c r="M2177">
        <v>178.5</v>
      </c>
      <c r="N2177">
        <v>129</v>
      </c>
      <c r="O2177">
        <v>8.0299999999999994</v>
      </c>
      <c r="P2177">
        <v>8</v>
      </c>
      <c r="Q2177">
        <v>11</v>
      </c>
      <c r="R2177">
        <v>2.16</v>
      </c>
      <c r="S2177">
        <v>1</v>
      </c>
      <c r="T2177" t="s">
        <v>22</v>
      </c>
    </row>
    <row r="2178" spans="1:20" x14ac:dyDescent="0.2">
      <c r="A2178" t="s">
        <v>75</v>
      </c>
      <c r="B2178">
        <v>104</v>
      </c>
      <c r="C2178" t="s">
        <v>21</v>
      </c>
      <c r="D2178" t="s">
        <v>22</v>
      </c>
      <c r="E2178" t="s">
        <v>22</v>
      </c>
      <c r="F2178">
        <v>0</v>
      </c>
      <c r="G2178">
        <v>118.5</v>
      </c>
      <c r="H2178">
        <v>92</v>
      </c>
      <c r="I2178">
        <v>20.149999999999999</v>
      </c>
      <c r="J2178">
        <v>177.8</v>
      </c>
      <c r="K2178">
        <v>109</v>
      </c>
      <c r="L2178">
        <v>15.11</v>
      </c>
      <c r="M2178">
        <v>255.7</v>
      </c>
      <c r="N2178">
        <v>98</v>
      </c>
      <c r="O2178">
        <v>11.51</v>
      </c>
      <c r="P2178">
        <v>12.1</v>
      </c>
      <c r="Q2178">
        <v>4</v>
      </c>
      <c r="R2178">
        <v>3.27</v>
      </c>
      <c r="S2178">
        <v>1</v>
      </c>
      <c r="T2178" t="s">
        <v>22</v>
      </c>
    </row>
    <row r="2179" spans="1:20" x14ac:dyDescent="0.2">
      <c r="A2179" t="s">
        <v>35</v>
      </c>
      <c r="B2179">
        <v>16</v>
      </c>
      <c r="C2179" t="s">
        <v>28</v>
      </c>
      <c r="D2179" t="s">
        <v>22</v>
      </c>
      <c r="E2179" t="s">
        <v>22</v>
      </c>
      <c r="F2179">
        <v>0</v>
      </c>
      <c r="G2179">
        <v>153.19999999999999</v>
      </c>
      <c r="H2179">
        <v>65</v>
      </c>
      <c r="I2179">
        <v>26.04</v>
      </c>
      <c r="J2179">
        <v>229.7</v>
      </c>
      <c r="K2179">
        <v>90</v>
      </c>
      <c r="L2179">
        <v>19.52</v>
      </c>
      <c r="M2179">
        <v>148.19999999999999</v>
      </c>
      <c r="N2179">
        <v>94</v>
      </c>
      <c r="O2179">
        <v>6.67</v>
      </c>
      <c r="P2179">
        <v>10.7</v>
      </c>
      <c r="Q2179">
        <v>8</v>
      </c>
      <c r="R2179">
        <v>2.89</v>
      </c>
      <c r="S2179">
        <v>1</v>
      </c>
      <c r="T2179" t="s">
        <v>22</v>
      </c>
    </row>
    <row r="2180" spans="1:20" x14ac:dyDescent="0.2">
      <c r="A2180" t="s">
        <v>72</v>
      </c>
      <c r="B2180">
        <v>183</v>
      </c>
      <c r="C2180" t="s">
        <v>28</v>
      </c>
      <c r="D2180" t="s">
        <v>22</v>
      </c>
      <c r="E2180" t="s">
        <v>22</v>
      </c>
      <c r="F2180">
        <v>0</v>
      </c>
      <c r="G2180">
        <v>108.3</v>
      </c>
      <c r="H2180">
        <v>87</v>
      </c>
      <c r="I2180">
        <v>18.41</v>
      </c>
      <c r="J2180">
        <v>183.6</v>
      </c>
      <c r="K2180">
        <v>116</v>
      </c>
      <c r="L2180">
        <v>15.61</v>
      </c>
      <c r="M2180">
        <v>176.6</v>
      </c>
      <c r="N2180">
        <v>109</v>
      </c>
      <c r="O2180">
        <v>7.95</v>
      </c>
      <c r="P2180">
        <v>13.5</v>
      </c>
      <c r="Q2180">
        <v>2</v>
      </c>
      <c r="R2180">
        <v>3.65</v>
      </c>
      <c r="S2180">
        <v>0</v>
      </c>
      <c r="T2180" t="s">
        <v>22</v>
      </c>
    </row>
    <row r="2181" spans="1:20" x14ac:dyDescent="0.2">
      <c r="A2181" t="s">
        <v>65</v>
      </c>
      <c r="B2181">
        <v>58</v>
      </c>
      <c r="C2181" t="s">
        <v>21</v>
      </c>
      <c r="D2181" t="s">
        <v>22</v>
      </c>
      <c r="E2181" t="s">
        <v>22</v>
      </c>
      <c r="F2181">
        <v>0</v>
      </c>
      <c r="G2181">
        <v>247.2</v>
      </c>
      <c r="H2181">
        <v>116</v>
      </c>
      <c r="I2181">
        <v>42.02</v>
      </c>
      <c r="J2181">
        <v>303.7</v>
      </c>
      <c r="K2181">
        <v>103</v>
      </c>
      <c r="L2181">
        <v>25.81</v>
      </c>
      <c r="M2181">
        <v>105.4</v>
      </c>
      <c r="N2181">
        <v>94</v>
      </c>
      <c r="O2181">
        <v>4.74</v>
      </c>
      <c r="P2181">
        <v>9.3000000000000007</v>
      </c>
      <c r="Q2181">
        <v>2</v>
      </c>
      <c r="R2181">
        <v>2.5099999999999998</v>
      </c>
      <c r="S2181">
        <v>2</v>
      </c>
      <c r="T2181" t="s">
        <v>23</v>
      </c>
    </row>
    <row r="2182" spans="1:20" x14ac:dyDescent="0.2">
      <c r="A2182" t="s">
        <v>67</v>
      </c>
      <c r="B2182">
        <v>102</v>
      </c>
      <c r="C2182" t="s">
        <v>28</v>
      </c>
      <c r="D2182" t="s">
        <v>23</v>
      </c>
      <c r="E2182" t="s">
        <v>22</v>
      </c>
      <c r="F2182">
        <v>0</v>
      </c>
      <c r="G2182">
        <v>224.2</v>
      </c>
      <c r="H2182">
        <v>81</v>
      </c>
      <c r="I2182">
        <v>38.11</v>
      </c>
      <c r="J2182">
        <v>243.3</v>
      </c>
      <c r="K2182">
        <v>90</v>
      </c>
      <c r="L2182">
        <v>20.68</v>
      </c>
      <c r="M2182">
        <v>147.80000000000001</v>
      </c>
      <c r="N2182">
        <v>66</v>
      </c>
      <c r="O2182">
        <v>6.65</v>
      </c>
      <c r="P2182">
        <v>12</v>
      </c>
      <c r="Q2182">
        <v>8</v>
      </c>
      <c r="R2182">
        <v>3.24</v>
      </c>
      <c r="S2182">
        <v>3</v>
      </c>
      <c r="T2182" t="s">
        <v>22</v>
      </c>
    </row>
    <row r="2183" spans="1:20" x14ac:dyDescent="0.2">
      <c r="A2183" t="s">
        <v>34</v>
      </c>
      <c r="B2183">
        <v>64</v>
      </c>
      <c r="C2183" t="s">
        <v>21</v>
      </c>
      <c r="D2183" t="s">
        <v>22</v>
      </c>
      <c r="E2183" t="s">
        <v>23</v>
      </c>
      <c r="F2183">
        <v>43</v>
      </c>
      <c r="G2183">
        <v>118.4</v>
      </c>
      <c r="H2183">
        <v>100</v>
      </c>
      <c r="I2183">
        <v>20.13</v>
      </c>
      <c r="J2183">
        <v>144.1</v>
      </c>
      <c r="K2183">
        <v>108</v>
      </c>
      <c r="L2183">
        <v>12.25</v>
      </c>
      <c r="M2183">
        <v>158.1</v>
      </c>
      <c r="N2183">
        <v>91</v>
      </c>
      <c r="O2183">
        <v>7.11</v>
      </c>
      <c r="P2183">
        <v>8.5</v>
      </c>
      <c r="Q2183">
        <v>6</v>
      </c>
      <c r="R2183">
        <v>2.2999999999999998</v>
      </c>
      <c r="S2183">
        <v>1</v>
      </c>
      <c r="T2183" t="s">
        <v>22</v>
      </c>
    </row>
    <row r="2184" spans="1:20" x14ac:dyDescent="0.2">
      <c r="A2184" t="s">
        <v>47</v>
      </c>
      <c r="B2184">
        <v>103</v>
      </c>
      <c r="C2184" t="s">
        <v>28</v>
      </c>
      <c r="D2184" t="s">
        <v>22</v>
      </c>
      <c r="E2184" t="s">
        <v>22</v>
      </c>
      <c r="F2184">
        <v>0</v>
      </c>
      <c r="G2184">
        <v>190.9</v>
      </c>
      <c r="H2184">
        <v>62</v>
      </c>
      <c r="I2184">
        <v>32.450000000000003</v>
      </c>
      <c r="J2184">
        <v>226.6</v>
      </c>
      <c r="K2184">
        <v>53</v>
      </c>
      <c r="L2184">
        <v>19.260000000000002</v>
      </c>
      <c r="M2184">
        <v>230.1</v>
      </c>
      <c r="N2184">
        <v>96</v>
      </c>
      <c r="O2184">
        <v>10.35</v>
      </c>
      <c r="P2184">
        <v>7.8</v>
      </c>
      <c r="Q2184">
        <v>3</v>
      </c>
      <c r="R2184">
        <v>2.11</v>
      </c>
      <c r="S2184">
        <v>2</v>
      </c>
      <c r="T2184" t="s">
        <v>22</v>
      </c>
    </row>
    <row r="2185" spans="1:20" x14ac:dyDescent="0.2">
      <c r="A2185" t="s">
        <v>60</v>
      </c>
      <c r="B2185">
        <v>152</v>
      </c>
      <c r="C2185" t="s">
        <v>21</v>
      </c>
      <c r="D2185" t="s">
        <v>22</v>
      </c>
      <c r="E2185" t="s">
        <v>22</v>
      </c>
      <c r="F2185">
        <v>0</v>
      </c>
      <c r="G2185">
        <v>317.8</v>
      </c>
      <c r="H2185">
        <v>60</v>
      </c>
      <c r="I2185">
        <v>54.03</v>
      </c>
      <c r="J2185">
        <v>152.9</v>
      </c>
      <c r="K2185">
        <v>100</v>
      </c>
      <c r="L2185">
        <v>13</v>
      </c>
      <c r="M2185">
        <v>123.4</v>
      </c>
      <c r="N2185">
        <v>63</v>
      </c>
      <c r="O2185">
        <v>5.55</v>
      </c>
      <c r="P2185">
        <v>10.4</v>
      </c>
      <c r="Q2185">
        <v>7</v>
      </c>
      <c r="R2185">
        <v>2.81</v>
      </c>
      <c r="S2185">
        <v>1</v>
      </c>
      <c r="T2185" t="s">
        <v>23</v>
      </c>
    </row>
    <row r="2186" spans="1:20" x14ac:dyDescent="0.2">
      <c r="A2186" t="s">
        <v>31</v>
      </c>
      <c r="B2186">
        <v>124</v>
      </c>
      <c r="C2186" t="s">
        <v>21</v>
      </c>
      <c r="D2186" t="s">
        <v>22</v>
      </c>
      <c r="E2186" t="s">
        <v>22</v>
      </c>
      <c r="F2186">
        <v>0</v>
      </c>
      <c r="G2186">
        <v>312</v>
      </c>
      <c r="H2186">
        <v>112</v>
      </c>
      <c r="I2186">
        <v>53.04</v>
      </c>
      <c r="J2186">
        <v>180</v>
      </c>
      <c r="K2186">
        <v>109</v>
      </c>
      <c r="L2186">
        <v>15.3</v>
      </c>
      <c r="M2186">
        <v>168.6</v>
      </c>
      <c r="N2186">
        <v>94</v>
      </c>
      <c r="O2186">
        <v>7.59</v>
      </c>
      <c r="P2186">
        <v>12.8</v>
      </c>
      <c r="Q2186">
        <v>4</v>
      </c>
      <c r="R2186">
        <v>3.46</v>
      </c>
      <c r="S2186">
        <v>1</v>
      </c>
      <c r="T2186" t="s">
        <v>23</v>
      </c>
    </row>
    <row r="2187" spans="1:20" x14ac:dyDescent="0.2">
      <c r="A2187" t="s">
        <v>67</v>
      </c>
      <c r="B2187">
        <v>131</v>
      </c>
      <c r="C2187" t="s">
        <v>21</v>
      </c>
      <c r="D2187" t="s">
        <v>22</v>
      </c>
      <c r="E2187" t="s">
        <v>22</v>
      </c>
      <c r="F2187">
        <v>0</v>
      </c>
      <c r="G2187">
        <v>131.6</v>
      </c>
      <c r="H2187">
        <v>95</v>
      </c>
      <c r="I2187">
        <v>22.37</v>
      </c>
      <c r="J2187">
        <v>179.3</v>
      </c>
      <c r="K2187">
        <v>109</v>
      </c>
      <c r="L2187">
        <v>15.24</v>
      </c>
      <c r="M2187">
        <v>251.2</v>
      </c>
      <c r="N2187">
        <v>129</v>
      </c>
      <c r="O2187">
        <v>11.3</v>
      </c>
      <c r="P2187">
        <v>15.5</v>
      </c>
      <c r="Q2187">
        <v>3</v>
      </c>
      <c r="R2187">
        <v>4.1900000000000004</v>
      </c>
      <c r="S2187">
        <v>1</v>
      </c>
      <c r="T2187" t="s">
        <v>23</v>
      </c>
    </row>
    <row r="2188" spans="1:20" x14ac:dyDescent="0.2">
      <c r="A2188" t="s">
        <v>66</v>
      </c>
      <c r="B2188">
        <v>57</v>
      </c>
      <c r="C2188" t="s">
        <v>21</v>
      </c>
      <c r="D2188" t="s">
        <v>22</v>
      </c>
      <c r="E2188" t="s">
        <v>23</v>
      </c>
      <c r="F2188">
        <v>33</v>
      </c>
      <c r="G2188">
        <v>193.4</v>
      </c>
      <c r="H2188">
        <v>105</v>
      </c>
      <c r="I2188">
        <v>32.880000000000003</v>
      </c>
      <c r="J2188">
        <v>231.6</v>
      </c>
      <c r="K2188">
        <v>79</v>
      </c>
      <c r="L2188">
        <v>19.690000000000001</v>
      </c>
      <c r="M2188">
        <v>226.2</v>
      </c>
      <c r="N2188">
        <v>90</v>
      </c>
      <c r="O2188">
        <v>10.18</v>
      </c>
      <c r="P2188">
        <v>11.1</v>
      </c>
      <c r="Q2188">
        <v>11</v>
      </c>
      <c r="R2188">
        <v>3</v>
      </c>
      <c r="S2188">
        <v>2</v>
      </c>
      <c r="T2188" t="s">
        <v>22</v>
      </c>
    </row>
    <row r="2189" spans="1:20" x14ac:dyDescent="0.2">
      <c r="A2189" t="s">
        <v>60</v>
      </c>
      <c r="B2189">
        <v>157</v>
      </c>
      <c r="C2189" t="s">
        <v>28</v>
      </c>
      <c r="D2189" t="s">
        <v>22</v>
      </c>
      <c r="E2189" t="s">
        <v>22</v>
      </c>
      <c r="F2189">
        <v>0</v>
      </c>
      <c r="G2189">
        <v>185.1</v>
      </c>
      <c r="H2189">
        <v>92</v>
      </c>
      <c r="I2189">
        <v>31.47</v>
      </c>
      <c r="J2189">
        <v>213</v>
      </c>
      <c r="K2189">
        <v>85</v>
      </c>
      <c r="L2189">
        <v>18.11</v>
      </c>
      <c r="M2189">
        <v>196.1</v>
      </c>
      <c r="N2189">
        <v>85</v>
      </c>
      <c r="O2189">
        <v>8.82</v>
      </c>
      <c r="P2189">
        <v>8.5</v>
      </c>
      <c r="Q2189">
        <v>5</v>
      </c>
      <c r="R2189">
        <v>2.2999999999999998</v>
      </c>
      <c r="S2189">
        <v>2</v>
      </c>
      <c r="T2189" t="s">
        <v>22</v>
      </c>
    </row>
    <row r="2190" spans="1:20" x14ac:dyDescent="0.2">
      <c r="A2190" t="s">
        <v>48</v>
      </c>
      <c r="B2190">
        <v>194</v>
      </c>
      <c r="C2190" t="s">
        <v>28</v>
      </c>
      <c r="D2190" t="s">
        <v>22</v>
      </c>
      <c r="E2190" t="s">
        <v>22</v>
      </c>
      <c r="F2190">
        <v>0</v>
      </c>
      <c r="G2190">
        <v>193.3</v>
      </c>
      <c r="H2190">
        <v>106</v>
      </c>
      <c r="I2190">
        <v>32.86</v>
      </c>
      <c r="J2190">
        <v>169</v>
      </c>
      <c r="K2190">
        <v>150</v>
      </c>
      <c r="L2190">
        <v>14.37</v>
      </c>
      <c r="M2190">
        <v>225.2</v>
      </c>
      <c r="N2190">
        <v>122</v>
      </c>
      <c r="O2190">
        <v>10.130000000000001</v>
      </c>
      <c r="P2190">
        <v>11.8</v>
      </c>
      <c r="Q2190">
        <v>4</v>
      </c>
      <c r="R2190">
        <v>3.19</v>
      </c>
      <c r="S2190">
        <v>0</v>
      </c>
      <c r="T2190" t="s">
        <v>22</v>
      </c>
    </row>
    <row r="2191" spans="1:20" x14ac:dyDescent="0.2">
      <c r="A2191" t="s">
        <v>63</v>
      </c>
      <c r="B2191">
        <v>66</v>
      </c>
      <c r="C2191" t="s">
        <v>21</v>
      </c>
      <c r="D2191" t="s">
        <v>22</v>
      </c>
      <c r="E2191" t="s">
        <v>22</v>
      </c>
      <c r="F2191">
        <v>0</v>
      </c>
      <c r="G2191">
        <v>146.4</v>
      </c>
      <c r="H2191">
        <v>107</v>
      </c>
      <c r="I2191">
        <v>24.89</v>
      </c>
      <c r="J2191">
        <v>196.5</v>
      </c>
      <c r="K2191">
        <v>99</v>
      </c>
      <c r="L2191">
        <v>16.7</v>
      </c>
      <c r="M2191">
        <v>230.1</v>
      </c>
      <c r="N2191">
        <v>106</v>
      </c>
      <c r="O2191">
        <v>10.35</v>
      </c>
      <c r="P2191">
        <v>7.8</v>
      </c>
      <c r="Q2191">
        <v>2</v>
      </c>
      <c r="R2191">
        <v>2.11</v>
      </c>
      <c r="S2191">
        <v>1</v>
      </c>
      <c r="T2191" t="s">
        <v>22</v>
      </c>
    </row>
    <row r="2192" spans="1:20" x14ac:dyDescent="0.2">
      <c r="A2192" t="s">
        <v>48</v>
      </c>
      <c r="B2192">
        <v>155</v>
      </c>
      <c r="C2192" t="s">
        <v>28</v>
      </c>
      <c r="D2192" t="s">
        <v>22</v>
      </c>
      <c r="E2192" t="s">
        <v>22</v>
      </c>
      <c r="F2192">
        <v>0</v>
      </c>
      <c r="G2192">
        <v>71.2</v>
      </c>
      <c r="H2192">
        <v>90</v>
      </c>
      <c r="I2192">
        <v>12.1</v>
      </c>
      <c r="J2192">
        <v>304.39999999999998</v>
      </c>
      <c r="K2192">
        <v>119</v>
      </c>
      <c r="L2192">
        <v>25.87</v>
      </c>
      <c r="M2192">
        <v>183.3</v>
      </c>
      <c r="N2192">
        <v>103</v>
      </c>
      <c r="O2192">
        <v>8.25</v>
      </c>
      <c r="P2192">
        <v>8.6</v>
      </c>
      <c r="Q2192">
        <v>4</v>
      </c>
      <c r="R2192">
        <v>2.3199999999999998</v>
      </c>
      <c r="S2192">
        <v>0</v>
      </c>
      <c r="T2192" t="s">
        <v>22</v>
      </c>
    </row>
    <row r="2193" spans="1:20" x14ac:dyDescent="0.2">
      <c r="A2193" t="s">
        <v>26</v>
      </c>
      <c r="B2193">
        <v>116</v>
      </c>
      <c r="C2193" t="s">
        <v>28</v>
      </c>
      <c r="D2193" t="s">
        <v>22</v>
      </c>
      <c r="E2193" t="s">
        <v>22</v>
      </c>
      <c r="F2193">
        <v>0</v>
      </c>
      <c r="G2193">
        <v>205</v>
      </c>
      <c r="H2193">
        <v>90</v>
      </c>
      <c r="I2193">
        <v>34.85</v>
      </c>
      <c r="J2193">
        <v>140.9</v>
      </c>
      <c r="K2193">
        <v>114</v>
      </c>
      <c r="L2193">
        <v>11.98</v>
      </c>
      <c r="M2193">
        <v>272.60000000000002</v>
      </c>
      <c r="N2193">
        <v>96</v>
      </c>
      <c r="O2193">
        <v>12.27</v>
      </c>
      <c r="P2193">
        <v>7.5</v>
      </c>
      <c r="Q2193">
        <v>4</v>
      </c>
      <c r="R2193">
        <v>2.0299999999999998</v>
      </c>
      <c r="S2193">
        <v>2</v>
      </c>
      <c r="T2193" t="s">
        <v>22</v>
      </c>
    </row>
    <row r="2194" spans="1:20" x14ac:dyDescent="0.2">
      <c r="A2194" t="s">
        <v>48</v>
      </c>
      <c r="B2194">
        <v>64</v>
      </c>
      <c r="C2194" t="s">
        <v>28</v>
      </c>
      <c r="D2194" t="s">
        <v>22</v>
      </c>
      <c r="E2194" t="s">
        <v>22</v>
      </c>
      <c r="F2194">
        <v>0</v>
      </c>
      <c r="G2194">
        <v>216.9</v>
      </c>
      <c r="H2194">
        <v>78</v>
      </c>
      <c r="I2194">
        <v>36.869999999999997</v>
      </c>
      <c r="J2194">
        <v>211</v>
      </c>
      <c r="K2194">
        <v>115</v>
      </c>
      <c r="L2194">
        <v>17.940000000000001</v>
      </c>
      <c r="M2194">
        <v>179.8</v>
      </c>
      <c r="N2194">
        <v>116</v>
      </c>
      <c r="O2194">
        <v>8.09</v>
      </c>
      <c r="P2194">
        <v>11.4</v>
      </c>
      <c r="Q2194">
        <v>5</v>
      </c>
      <c r="R2194">
        <v>3.08</v>
      </c>
      <c r="S2194">
        <v>3</v>
      </c>
      <c r="T2194" t="s">
        <v>22</v>
      </c>
    </row>
    <row r="2195" spans="1:20" x14ac:dyDescent="0.2">
      <c r="A2195" t="s">
        <v>24</v>
      </c>
      <c r="B2195">
        <v>96</v>
      </c>
      <c r="C2195" t="s">
        <v>28</v>
      </c>
      <c r="D2195" t="s">
        <v>22</v>
      </c>
      <c r="E2195" t="s">
        <v>22</v>
      </c>
      <c r="F2195">
        <v>0</v>
      </c>
      <c r="G2195">
        <v>150</v>
      </c>
      <c r="H2195">
        <v>122</v>
      </c>
      <c r="I2195">
        <v>25.5</v>
      </c>
      <c r="J2195">
        <v>218.5</v>
      </c>
      <c r="K2195">
        <v>116</v>
      </c>
      <c r="L2195">
        <v>18.57</v>
      </c>
      <c r="M2195">
        <v>212.4</v>
      </c>
      <c r="N2195">
        <v>89</v>
      </c>
      <c r="O2195">
        <v>9.56</v>
      </c>
      <c r="P2195">
        <v>9.8000000000000007</v>
      </c>
      <c r="Q2195">
        <v>1</v>
      </c>
      <c r="R2195">
        <v>2.65</v>
      </c>
      <c r="S2195">
        <v>3</v>
      </c>
      <c r="T2195" t="s">
        <v>22</v>
      </c>
    </row>
    <row r="2196" spans="1:20" x14ac:dyDescent="0.2">
      <c r="A2196" t="s">
        <v>60</v>
      </c>
      <c r="B2196">
        <v>53</v>
      </c>
      <c r="C2196" t="s">
        <v>21</v>
      </c>
      <c r="D2196" t="s">
        <v>22</v>
      </c>
      <c r="E2196" t="s">
        <v>22</v>
      </c>
      <c r="F2196">
        <v>0</v>
      </c>
      <c r="G2196">
        <v>164.1</v>
      </c>
      <c r="H2196">
        <v>106</v>
      </c>
      <c r="I2196">
        <v>27.9</v>
      </c>
      <c r="J2196">
        <v>206</v>
      </c>
      <c r="K2196">
        <v>56</v>
      </c>
      <c r="L2196">
        <v>17.510000000000002</v>
      </c>
      <c r="M2196">
        <v>194.7</v>
      </c>
      <c r="N2196">
        <v>124</v>
      </c>
      <c r="O2196">
        <v>8.76</v>
      </c>
      <c r="P2196">
        <v>11.4</v>
      </c>
      <c r="Q2196">
        <v>2</v>
      </c>
      <c r="R2196">
        <v>3.08</v>
      </c>
      <c r="S2196">
        <v>1</v>
      </c>
      <c r="T2196" t="s">
        <v>22</v>
      </c>
    </row>
    <row r="2197" spans="1:20" x14ac:dyDescent="0.2">
      <c r="A2197" t="s">
        <v>66</v>
      </c>
      <c r="B2197">
        <v>105</v>
      </c>
      <c r="C2197" t="s">
        <v>28</v>
      </c>
      <c r="D2197" t="s">
        <v>22</v>
      </c>
      <c r="E2197" t="s">
        <v>22</v>
      </c>
      <c r="F2197">
        <v>0</v>
      </c>
      <c r="G2197">
        <v>212</v>
      </c>
      <c r="H2197">
        <v>113</v>
      </c>
      <c r="I2197">
        <v>36.04</v>
      </c>
      <c r="J2197">
        <v>226.6</v>
      </c>
      <c r="K2197">
        <v>128</v>
      </c>
      <c r="L2197">
        <v>19.260000000000002</v>
      </c>
      <c r="M2197">
        <v>193.6</v>
      </c>
      <c r="N2197">
        <v>114</v>
      </c>
      <c r="O2197">
        <v>8.7100000000000009</v>
      </c>
      <c r="P2197">
        <v>8.9</v>
      </c>
      <c r="Q2197">
        <v>7</v>
      </c>
      <c r="R2197">
        <v>2.4</v>
      </c>
      <c r="S2197">
        <v>3</v>
      </c>
      <c r="T2197" t="s">
        <v>22</v>
      </c>
    </row>
    <row r="2198" spans="1:20" x14ac:dyDescent="0.2">
      <c r="A2198" t="s">
        <v>53</v>
      </c>
      <c r="B2198">
        <v>53</v>
      </c>
      <c r="C2198" t="s">
        <v>28</v>
      </c>
      <c r="D2198" t="s">
        <v>22</v>
      </c>
      <c r="E2198" t="s">
        <v>23</v>
      </c>
      <c r="F2198">
        <v>37</v>
      </c>
      <c r="G2198">
        <v>167.3</v>
      </c>
      <c r="H2198">
        <v>99</v>
      </c>
      <c r="I2198">
        <v>28.44</v>
      </c>
      <c r="J2198">
        <v>194.7</v>
      </c>
      <c r="K2198">
        <v>99</v>
      </c>
      <c r="L2198">
        <v>16.55</v>
      </c>
      <c r="M2198">
        <v>236.7</v>
      </c>
      <c r="N2198">
        <v>112</v>
      </c>
      <c r="O2198">
        <v>10.65</v>
      </c>
      <c r="P2198">
        <v>12</v>
      </c>
      <c r="Q2198">
        <v>9</v>
      </c>
      <c r="R2198">
        <v>3.24</v>
      </c>
      <c r="S2198">
        <v>2</v>
      </c>
      <c r="T2198" t="s">
        <v>22</v>
      </c>
    </row>
    <row r="2199" spans="1:20" x14ac:dyDescent="0.2">
      <c r="A2199" t="s">
        <v>35</v>
      </c>
      <c r="B2199">
        <v>101</v>
      </c>
      <c r="C2199" t="s">
        <v>21</v>
      </c>
      <c r="D2199" t="s">
        <v>22</v>
      </c>
      <c r="E2199" t="s">
        <v>22</v>
      </c>
      <c r="F2199">
        <v>0</v>
      </c>
      <c r="G2199">
        <v>154.4</v>
      </c>
      <c r="H2199">
        <v>130</v>
      </c>
      <c r="I2199">
        <v>26.25</v>
      </c>
      <c r="J2199">
        <v>217.2</v>
      </c>
      <c r="K2199">
        <v>101</v>
      </c>
      <c r="L2199">
        <v>18.46</v>
      </c>
      <c r="M2199">
        <v>185.4</v>
      </c>
      <c r="N2199">
        <v>52</v>
      </c>
      <c r="O2199">
        <v>8.34</v>
      </c>
      <c r="P2199">
        <v>13.9</v>
      </c>
      <c r="Q2199">
        <v>4</v>
      </c>
      <c r="R2199">
        <v>3.75</v>
      </c>
      <c r="S2199">
        <v>1</v>
      </c>
      <c r="T2199" t="s">
        <v>22</v>
      </c>
    </row>
    <row r="2200" spans="1:20" x14ac:dyDescent="0.2">
      <c r="A2200" t="s">
        <v>69</v>
      </c>
      <c r="B2200">
        <v>129</v>
      </c>
      <c r="C2200" t="s">
        <v>28</v>
      </c>
      <c r="D2200" t="s">
        <v>22</v>
      </c>
      <c r="E2200" t="s">
        <v>23</v>
      </c>
      <c r="F2200">
        <v>30</v>
      </c>
      <c r="G2200">
        <v>177.3</v>
      </c>
      <c r="H2200">
        <v>95</v>
      </c>
      <c r="I2200">
        <v>30.14</v>
      </c>
      <c r="J2200">
        <v>211.8</v>
      </c>
      <c r="K2200">
        <v>102</v>
      </c>
      <c r="L2200">
        <v>18</v>
      </c>
      <c r="M2200">
        <v>240.2</v>
      </c>
      <c r="N2200">
        <v>108</v>
      </c>
      <c r="O2200">
        <v>10.81</v>
      </c>
      <c r="P2200">
        <v>9.3000000000000007</v>
      </c>
      <c r="Q2200">
        <v>7</v>
      </c>
      <c r="R2200">
        <v>2.5099999999999998</v>
      </c>
      <c r="S2200">
        <v>3</v>
      </c>
      <c r="T2200" t="s">
        <v>22</v>
      </c>
    </row>
    <row r="2201" spans="1:20" x14ac:dyDescent="0.2">
      <c r="A2201" t="s">
        <v>75</v>
      </c>
      <c r="B2201">
        <v>122</v>
      </c>
      <c r="C2201" t="s">
        <v>25</v>
      </c>
      <c r="D2201" t="s">
        <v>22</v>
      </c>
      <c r="E2201" t="s">
        <v>22</v>
      </c>
      <c r="F2201">
        <v>0</v>
      </c>
      <c r="G2201">
        <v>231.2</v>
      </c>
      <c r="H2201">
        <v>141</v>
      </c>
      <c r="I2201">
        <v>39.299999999999997</v>
      </c>
      <c r="J2201">
        <v>267.8</v>
      </c>
      <c r="K2201">
        <v>136</v>
      </c>
      <c r="L2201">
        <v>22.76</v>
      </c>
      <c r="M2201">
        <v>240.3</v>
      </c>
      <c r="N2201">
        <v>100</v>
      </c>
      <c r="O2201">
        <v>10.81</v>
      </c>
      <c r="P2201">
        <v>8.8000000000000007</v>
      </c>
      <c r="Q2201">
        <v>5</v>
      </c>
      <c r="R2201">
        <v>2.38</v>
      </c>
      <c r="S2201">
        <v>1</v>
      </c>
      <c r="T2201" t="s">
        <v>23</v>
      </c>
    </row>
    <row r="2202" spans="1:20" x14ac:dyDescent="0.2">
      <c r="A2202" t="s">
        <v>38</v>
      </c>
      <c r="B2202">
        <v>163</v>
      </c>
      <c r="C2202" t="s">
        <v>21</v>
      </c>
      <c r="D2202" t="s">
        <v>22</v>
      </c>
      <c r="E2202" t="s">
        <v>22</v>
      </c>
      <c r="F2202">
        <v>0</v>
      </c>
      <c r="G2202">
        <v>202.9</v>
      </c>
      <c r="H2202">
        <v>100</v>
      </c>
      <c r="I2202">
        <v>34.49</v>
      </c>
      <c r="J2202">
        <v>178.6</v>
      </c>
      <c r="K2202">
        <v>46</v>
      </c>
      <c r="L2202">
        <v>15.18</v>
      </c>
      <c r="M2202">
        <v>203.8</v>
      </c>
      <c r="N2202">
        <v>116</v>
      </c>
      <c r="O2202">
        <v>9.17</v>
      </c>
      <c r="P2202">
        <v>12.8</v>
      </c>
      <c r="Q2202">
        <v>3</v>
      </c>
      <c r="R2202">
        <v>3.46</v>
      </c>
      <c r="S2202">
        <v>5</v>
      </c>
      <c r="T2202" t="s">
        <v>22</v>
      </c>
    </row>
    <row r="2203" spans="1:20" x14ac:dyDescent="0.2">
      <c r="A2203" t="s">
        <v>64</v>
      </c>
      <c r="B2203">
        <v>93</v>
      </c>
      <c r="C2203" t="s">
        <v>25</v>
      </c>
      <c r="D2203" t="s">
        <v>22</v>
      </c>
      <c r="E2203" t="s">
        <v>22</v>
      </c>
      <c r="F2203">
        <v>0</v>
      </c>
      <c r="G2203">
        <v>149.6</v>
      </c>
      <c r="H2203">
        <v>120</v>
      </c>
      <c r="I2203">
        <v>25.43</v>
      </c>
      <c r="J2203">
        <v>200.7</v>
      </c>
      <c r="K2203">
        <v>85</v>
      </c>
      <c r="L2203">
        <v>17.059999999999999</v>
      </c>
      <c r="M2203">
        <v>181.2</v>
      </c>
      <c r="N2203">
        <v>107</v>
      </c>
      <c r="O2203">
        <v>8.15</v>
      </c>
      <c r="P2203">
        <v>14.3</v>
      </c>
      <c r="Q2203">
        <v>9</v>
      </c>
      <c r="R2203">
        <v>3.86</v>
      </c>
      <c r="S2203">
        <v>0</v>
      </c>
      <c r="T2203" t="s">
        <v>22</v>
      </c>
    </row>
    <row r="2204" spans="1:20" x14ac:dyDescent="0.2">
      <c r="A2204" t="s">
        <v>20</v>
      </c>
      <c r="B2204">
        <v>115</v>
      </c>
      <c r="C2204" t="s">
        <v>28</v>
      </c>
      <c r="D2204" t="s">
        <v>23</v>
      </c>
      <c r="E2204" t="s">
        <v>22</v>
      </c>
      <c r="F2204">
        <v>0</v>
      </c>
      <c r="G2204">
        <v>345.3</v>
      </c>
      <c r="H2204">
        <v>81</v>
      </c>
      <c r="I2204">
        <v>58.7</v>
      </c>
      <c r="J2204">
        <v>203.4</v>
      </c>
      <c r="K2204">
        <v>106</v>
      </c>
      <c r="L2204">
        <v>17.29</v>
      </c>
      <c r="M2204">
        <v>217.5</v>
      </c>
      <c r="N2204">
        <v>107</v>
      </c>
      <c r="O2204">
        <v>9.7899999999999991</v>
      </c>
      <c r="P2204">
        <v>11.8</v>
      </c>
      <c r="Q2204">
        <v>8</v>
      </c>
      <c r="R2204">
        <v>3.19</v>
      </c>
      <c r="S2204">
        <v>1</v>
      </c>
      <c r="T2204" t="s">
        <v>23</v>
      </c>
    </row>
    <row r="2205" spans="1:20" x14ac:dyDescent="0.2">
      <c r="A2205" t="s">
        <v>68</v>
      </c>
      <c r="B2205">
        <v>25</v>
      </c>
      <c r="C2205" t="s">
        <v>25</v>
      </c>
      <c r="D2205" t="s">
        <v>22</v>
      </c>
      <c r="E2205" t="s">
        <v>22</v>
      </c>
      <c r="F2205">
        <v>0</v>
      </c>
      <c r="G2205">
        <v>264.89999999999998</v>
      </c>
      <c r="H2205">
        <v>80</v>
      </c>
      <c r="I2205">
        <v>45.03</v>
      </c>
      <c r="J2205">
        <v>281.2</v>
      </c>
      <c r="K2205">
        <v>66</v>
      </c>
      <c r="L2205">
        <v>23.9</v>
      </c>
      <c r="M2205">
        <v>166.1</v>
      </c>
      <c r="N2205">
        <v>80</v>
      </c>
      <c r="O2205">
        <v>7.47</v>
      </c>
      <c r="P2205">
        <v>8.4</v>
      </c>
      <c r="Q2205">
        <v>4</v>
      </c>
      <c r="R2205">
        <v>2.27</v>
      </c>
      <c r="S2205">
        <v>1</v>
      </c>
      <c r="T2205" t="s">
        <v>23</v>
      </c>
    </row>
    <row r="2206" spans="1:20" x14ac:dyDescent="0.2">
      <c r="A2206" t="s">
        <v>63</v>
      </c>
      <c r="B2206">
        <v>73</v>
      </c>
      <c r="C2206" t="s">
        <v>25</v>
      </c>
      <c r="D2206" t="s">
        <v>22</v>
      </c>
      <c r="E2206" t="s">
        <v>22</v>
      </c>
      <c r="F2206">
        <v>0</v>
      </c>
      <c r="G2206">
        <v>122</v>
      </c>
      <c r="H2206">
        <v>92</v>
      </c>
      <c r="I2206">
        <v>20.74</v>
      </c>
      <c r="J2206">
        <v>138.30000000000001</v>
      </c>
      <c r="K2206">
        <v>114</v>
      </c>
      <c r="L2206">
        <v>11.76</v>
      </c>
      <c r="M2206">
        <v>224.2</v>
      </c>
      <c r="N2206">
        <v>128</v>
      </c>
      <c r="O2206">
        <v>10.09</v>
      </c>
      <c r="P2206">
        <v>5.8</v>
      </c>
      <c r="Q2206">
        <v>5</v>
      </c>
      <c r="R2206">
        <v>1.57</v>
      </c>
      <c r="S2206">
        <v>1</v>
      </c>
      <c r="T2206" t="s">
        <v>22</v>
      </c>
    </row>
    <row r="2207" spans="1:20" x14ac:dyDescent="0.2">
      <c r="A2207" t="s">
        <v>75</v>
      </c>
      <c r="B2207">
        <v>120</v>
      </c>
      <c r="C2207" t="s">
        <v>21</v>
      </c>
      <c r="D2207" t="s">
        <v>22</v>
      </c>
      <c r="E2207" t="s">
        <v>22</v>
      </c>
      <c r="F2207">
        <v>0</v>
      </c>
      <c r="G2207">
        <v>177.2</v>
      </c>
      <c r="H2207">
        <v>88</v>
      </c>
      <c r="I2207">
        <v>30.12</v>
      </c>
      <c r="J2207">
        <v>270.39999999999998</v>
      </c>
      <c r="K2207">
        <v>99</v>
      </c>
      <c r="L2207">
        <v>22.98</v>
      </c>
      <c r="M2207">
        <v>231.5</v>
      </c>
      <c r="N2207">
        <v>90</v>
      </c>
      <c r="O2207">
        <v>10.42</v>
      </c>
      <c r="P2207">
        <v>14</v>
      </c>
      <c r="Q2207">
        <v>2</v>
      </c>
      <c r="R2207">
        <v>3.78</v>
      </c>
      <c r="S2207">
        <v>2</v>
      </c>
      <c r="T2207" t="s">
        <v>22</v>
      </c>
    </row>
    <row r="2208" spans="1:20" x14ac:dyDescent="0.2">
      <c r="A2208" t="s">
        <v>71</v>
      </c>
      <c r="B2208">
        <v>196</v>
      </c>
      <c r="C2208" t="s">
        <v>21</v>
      </c>
      <c r="D2208" t="s">
        <v>22</v>
      </c>
      <c r="E2208" t="s">
        <v>22</v>
      </c>
      <c r="F2208">
        <v>0</v>
      </c>
      <c r="G2208">
        <v>133.1</v>
      </c>
      <c r="H2208">
        <v>80</v>
      </c>
      <c r="I2208">
        <v>22.63</v>
      </c>
      <c r="J2208">
        <v>206.5</v>
      </c>
      <c r="K2208">
        <v>120</v>
      </c>
      <c r="L2208">
        <v>17.55</v>
      </c>
      <c r="M2208">
        <v>221.6</v>
      </c>
      <c r="N2208">
        <v>96</v>
      </c>
      <c r="O2208">
        <v>9.9700000000000006</v>
      </c>
      <c r="P2208">
        <v>10.3</v>
      </c>
      <c r="Q2208">
        <v>8</v>
      </c>
      <c r="R2208">
        <v>2.78</v>
      </c>
      <c r="S2208">
        <v>1</v>
      </c>
      <c r="T2208" t="s">
        <v>22</v>
      </c>
    </row>
    <row r="2209" spans="1:20" x14ac:dyDescent="0.2">
      <c r="A2209" t="s">
        <v>54</v>
      </c>
      <c r="B2209">
        <v>97</v>
      </c>
      <c r="C2209" t="s">
        <v>28</v>
      </c>
      <c r="D2209" t="s">
        <v>22</v>
      </c>
      <c r="E2209" t="s">
        <v>22</v>
      </c>
      <c r="F2209">
        <v>0</v>
      </c>
      <c r="G2209">
        <v>225.1</v>
      </c>
      <c r="H2209">
        <v>90</v>
      </c>
      <c r="I2209">
        <v>38.270000000000003</v>
      </c>
      <c r="J2209">
        <v>279.5</v>
      </c>
      <c r="K2209">
        <v>127</v>
      </c>
      <c r="L2209">
        <v>23.76</v>
      </c>
      <c r="M2209">
        <v>233.8</v>
      </c>
      <c r="N2209">
        <v>103</v>
      </c>
      <c r="O2209">
        <v>10.52</v>
      </c>
      <c r="P2209">
        <v>8.8000000000000007</v>
      </c>
      <c r="Q2209">
        <v>4</v>
      </c>
      <c r="R2209">
        <v>2.38</v>
      </c>
      <c r="S2209">
        <v>0</v>
      </c>
      <c r="T2209" t="s">
        <v>23</v>
      </c>
    </row>
    <row r="2210" spans="1:20" x14ac:dyDescent="0.2">
      <c r="A2210" t="s">
        <v>36</v>
      </c>
      <c r="B2210">
        <v>148</v>
      </c>
      <c r="C2210" t="s">
        <v>25</v>
      </c>
      <c r="D2210" t="s">
        <v>22</v>
      </c>
      <c r="E2210" t="s">
        <v>22</v>
      </c>
      <c r="F2210">
        <v>0</v>
      </c>
      <c r="G2210">
        <v>208.4</v>
      </c>
      <c r="H2210">
        <v>120</v>
      </c>
      <c r="I2210">
        <v>35.43</v>
      </c>
      <c r="J2210">
        <v>174.4</v>
      </c>
      <c r="K2210">
        <v>99</v>
      </c>
      <c r="L2210">
        <v>14.82</v>
      </c>
      <c r="M2210">
        <v>310.7</v>
      </c>
      <c r="N2210">
        <v>105</v>
      </c>
      <c r="O2210">
        <v>13.98</v>
      </c>
      <c r="P2210">
        <v>11.2</v>
      </c>
      <c r="Q2210">
        <v>4</v>
      </c>
      <c r="R2210">
        <v>3.02</v>
      </c>
      <c r="S2210">
        <v>1</v>
      </c>
      <c r="T2210" t="s">
        <v>22</v>
      </c>
    </row>
    <row r="2211" spans="1:20" x14ac:dyDescent="0.2">
      <c r="A2211" t="s">
        <v>68</v>
      </c>
      <c r="B2211">
        <v>85</v>
      </c>
      <c r="C2211" t="s">
        <v>25</v>
      </c>
      <c r="D2211" t="s">
        <v>22</v>
      </c>
      <c r="E2211" t="s">
        <v>23</v>
      </c>
      <c r="F2211">
        <v>30</v>
      </c>
      <c r="G2211">
        <v>173.1</v>
      </c>
      <c r="H2211">
        <v>107</v>
      </c>
      <c r="I2211">
        <v>29.43</v>
      </c>
      <c r="J2211">
        <v>247.2</v>
      </c>
      <c r="K2211">
        <v>101</v>
      </c>
      <c r="L2211">
        <v>21.01</v>
      </c>
      <c r="M2211">
        <v>158.69999999999999</v>
      </c>
      <c r="N2211">
        <v>104</v>
      </c>
      <c r="O2211">
        <v>7.14</v>
      </c>
      <c r="P2211">
        <v>11.5</v>
      </c>
      <c r="Q2211">
        <v>5</v>
      </c>
      <c r="R2211">
        <v>3.11</v>
      </c>
      <c r="S2211">
        <v>1</v>
      </c>
      <c r="T2211" t="s">
        <v>22</v>
      </c>
    </row>
    <row r="2212" spans="1:20" x14ac:dyDescent="0.2">
      <c r="A2212" t="s">
        <v>26</v>
      </c>
      <c r="B2212">
        <v>86</v>
      </c>
      <c r="C2212" t="s">
        <v>28</v>
      </c>
      <c r="D2212" t="s">
        <v>23</v>
      </c>
      <c r="E2212" t="s">
        <v>22</v>
      </c>
      <c r="F2212">
        <v>0</v>
      </c>
      <c r="G2212">
        <v>162.4</v>
      </c>
      <c r="H2212">
        <v>131</v>
      </c>
      <c r="I2212">
        <v>27.61</v>
      </c>
      <c r="J2212">
        <v>167</v>
      </c>
      <c r="K2212">
        <v>102</v>
      </c>
      <c r="L2212">
        <v>14.2</v>
      </c>
      <c r="M2212">
        <v>128.9</v>
      </c>
      <c r="N2212">
        <v>118</v>
      </c>
      <c r="O2212">
        <v>5.8</v>
      </c>
      <c r="P2212">
        <v>11.4</v>
      </c>
      <c r="Q2212">
        <v>2</v>
      </c>
      <c r="R2212">
        <v>3.08</v>
      </c>
      <c r="S2212">
        <v>2</v>
      </c>
      <c r="T2212" t="s">
        <v>23</v>
      </c>
    </row>
    <row r="2213" spans="1:20" x14ac:dyDescent="0.2">
      <c r="A2213" t="s">
        <v>69</v>
      </c>
      <c r="B2213">
        <v>147</v>
      </c>
      <c r="C2213" t="s">
        <v>21</v>
      </c>
      <c r="D2213" t="s">
        <v>22</v>
      </c>
      <c r="E2213" t="s">
        <v>23</v>
      </c>
      <c r="F2213">
        <v>38</v>
      </c>
      <c r="G2213">
        <v>243.4</v>
      </c>
      <c r="H2213">
        <v>126</v>
      </c>
      <c r="I2213">
        <v>41.38</v>
      </c>
      <c r="J2213">
        <v>273.8</v>
      </c>
      <c r="K2213">
        <v>109</v>
      </c>
      <c r="L2213">
        <v>23.27</v>
      </c>
      <c r="M2213">
        <v>282.89999999999998</v>
      </c>
      <c r="N2213">
        <v>91</v>
      </c>
      <c r="O2213">
        <v>12.73</v>
      </c>
      <c r="P2213">
        <v>14.1</v>
      </c>
      <c r="Q2213">
        <v>8</v>
      </c>
      <c r="R2213">
        <v>3.81</v>
      </c>
      <c r="S2213">
        <v>2</v>
      </c>
      <c r="T2213" t="s">
        <v>22</v>
      </c>
    </row>
    <row r="2214" spans="1:20" x14ac:dyDescent="0.2">
      <c r="A2214" t="s">
        <v>72</v>
      </c>
      <c r="B2214">
        <v>91</v>
      </c>
      <c r="C2214" t="s">
        <v>21</v>
      </c>
      <c r="D2214" t="s">
        <v>22</v>
      </c>
      <c r="E2214" t="s">
        <v>22</v>
      </c>
      <c r="F2214">
        <v>0</v>
      </c>
      <c r="G2214">
        <v>189.3</v>
      </c>
      <c r="H2214">
        <v>100</v>
      </c>
      <c r="I2214">
        <v>32.18</v>
      </c>
      <c r="J2214">
        <v>239.3</v>
      </c>
      <c r="K2214">
        <v>107</v>
      </c>
      <c r="L2214">
        <v>20.34</v>
      </c>
      <c r="M2214">
        <v>89.7</v>
      </c>
      <c r="N2214">
        <v>89</v>
      </c>
      <c r="O2214">
        <v>4.04</v>
      </c>
      <c r="P2214">
        <v>9.9</v>
      </c>
      <c r="Q2214">
        <v>3</v>
      </c>
      <c r="R2214">
        <v>2.67</v>
      </c>
      <c r="S2214">
        <v>3</v>
      </c>
      <c r="T2214" t="s">
        <v>22</v>
      </c>
    </row>
    <row r="2215" spans="1:20" x14ac:dyDescent="0.2">
      <c r="A2215" t="s">
        <v>32</v>
      </c>
      <c r="B2215">
        <v>81</v>
      </c>
      <c r="C2215" t="s">
        <v>25</v>
      </c>
      <c r="D2215" t="s">
        <v>22</v>
      </c>
      <c r="E2215" t="s">
        <v>23</v>
      </c>
      <c r="F2215">
        <v>46</v>
      </c>
      <c r="G2215">
        <v>168.3</v>
      </c>
      <c r="H2215">
        <v>124</v>
      </c>
      <c r="I2215">
        <v>28.61</v>
      </c>
      <c r="J2215">
        <v>270.89999999999998</v>
      </c>
      <c r="K2215">
        <v>103</v>
      </c>
      <c r="L2215">
        <v>23.03</v>
      </c>
      <c r="M2215">
        <v>222.5</v>
      </c>
      <c r="N2215">
        <v>98</v>
      </c>
      <c r="O2215">
        <v>10.01</v>
      </c>
      <c r="P2215">
        <v>6.7</v>
      </c>
      <c r="Q2215">
        <v>2</v>
      </c>
      <c r="R2215">
        <v>1.81</v>
      </c>
      <c r="S2215">
        <v>4</v>
      </c>
      <c r="T2215" t="s">
        <v>22</v>
      </c>
    </row>
    <row r="2216" spans="1:20" x14ac:dyDescent="0.2">
      <c r="A2216" t="s">
        <v>55</v>
      </c>
      <c r="B2216">
        <v>116</v>
      </c>
      <c r="C2216" t="s">
        <v>21</v>
      </c>
      <c r="D2216" t="s">
        <v>22</v>
      </c>
      <c r="E2216" t="s">
        <v>23</v>
      </c>
      <c r="F2216">
        <v>24</v>
      </c>
      <c r="G2216">
        <v>232.9</v>
      </c>
      <c r="H2216">
        <v>90</v>
      </c>
      <c r="I2216">
        <v>39.590000000000003</v>
      </c>
      <c r="J2216">
        <v>152.1</v>
      </c>
      <c r="K2216">
        <v>94</v>
      </c>
      <c r="L2216">
        <v>12.93</v>
      </c>
      <c r="M2216">
        <v>344.3</v>
      </c>
      <c r="N2216">
        <v>82</v>
      </c>
      <c r="O2216">
        <v>15.49</v>
      </c>
      <c r="P2216">
        <v>10.7</v>
      </c>
      <c r="Q2216">
        <v>6</v>
      </c>
      <c r="R2216">
        <v>2.89</v>
      </c>
      <c r="S2216">
        <v>1</v>
      </c>
      <c r="T2216" t="s">
        <v>22</v>
      </c>
    </row>
    <row r="2217" spans="1:20" x14ac:dyDescent="0.2">
      <c r="A2217" t="s">
        <v>30</v>
      </c>
      <c r="B2217">
        <v>69</v>
      </c>
      <c r="C2217" t="s">
        <v>21</v>
      </c>
      <c r="D2217" t="s">
        <v>22</v>
      </c>
      <c r="E2217" t="s">
        <v>23</v>
      </c>
      <c r="F2217">
        <v>37</v>
      </c>
      <c r="G2217">
        <v>155</v>
      </c>
      <c r="H2217">
        <v>98</v>
      </c>
      <c r="I2217">
        <v>26.35</v>
      </c>
      <c r="J2217">
        <v>142.4</v>
      </c>
      <c r="K2217">
        <v>105</v>
      </c>
      <c r="L2217">
        <v>12.1</v>
      </c>
      <c r="M2217">
        <v>143.69999999999999</v>
      </c>
      <c r="N2217">
        <v>117</v>
      </c>
      <c r="O2217">
        <v>6.47</v>
      </c>
      <c r="P2217">
        <v>5.9</v>
      </c>
      <c r="Q2217">
        <v>4</v>
      </c>
      <c r="R2217">
        <v>1.59</v>
      </c>
      <c r="S2217">
        <v>1</v>
      </c>
      <c r="T2217" t="s">
        <v>22</v>
      </c>
    </row>
    <row r="2218" spans="1:20" x14ac:dyDescent="0.2">
      <c r="A2218" t="s">
        <v>37</v>
      </c>
      <c r="B2218">
        <v>135</v>
      </c>
      <c r="C2218" t="s">
        <v>28</v>
      </c>
      <c r="D2218" t="s">
        <v>22</v>
      </c>
      <c r="E2218" t="s">
        <v>22</v>
      </c>
      <c r="F2218">
        <v>0</v>
      </c>
      <c r="G2218">
        <v>154.4</v>
      </c>
      <c r="H2218">
        <v>130</v>
      </c>
      <c r="I2218">
        <v>26.25</v>
      </c>
      <c r="J2218">
        <v>203.8</v>
      </c>
      <c r="K2218">
        <v>90</v>
      </c>
      <c r="L2218">
        <v>17.32</v>
      </c>
      <c r="M2218">
        <v>158.69999999999999</v>
      </c>
      <c r="N2218">
        <v>59</v>
      </c>
      <c r="O2218">
        <v>7.14</v>
      </c>
      <c r="P2218">
        <v>11.8</v>
      </c>
      <c r="Q2218">
        <v>3</v>
      </c>
      <c r="R2218">
        <v>3.19</v>
      </c>
      <c r="S2218">
        <v>0</v>
      </c>
      <c r="T2218" t="s">
        <v>22</v>
      </c>
    </row>
    <row r="2219" spans="1:20" x14ac:dyDescent="0.2">
      <c r="A2219" t="s">
        <v>65</v>
      </c>
      <c r="B2219">
        <v>73</v>
      </c>
      <c r="C2219" t="s">
        <v>28</v>
      </c>
      <c r="D2219" t="s">
        <v>22</v>
      </c>
      <c r="E2219" t="s">
        <v>22</v>
      </c>
      <c r="F2219">
        <v>0</v>
      </c>
      <c r="G2219">
        <v>234.7</v>
      </c>
      <c r="H2219">
        <v>102</v>
      </c>
      <c r="I2219">
        <v>39.9</v>
      </c>
      <c r="J2219">
        <v>195.7</v>
      </c>
      <c r="K2219">
        <v>110</v>
      </c>
      <c r="L2219">
        <v>16.63</v>
      </c>
      <c r="M2219">
        <v>253.4</v>
      </c>
      <c r="N2219">
        <v>71</v>
      </c>
      <c r="O2219">
        <v>11.4</v>
      </c>
      <c r="P2219">
        <v>8.4</v>
      </c>
      <c r="Q2219">
        <v>8</v>
      </c>
      <c r="R2219">
        <v>2.27</v>
      </c>
      <c r="S2219">
        <v>2</v>
      </c>
      <c r="T2219" t="s">
        <v>22</v>
      </c>
    </row>
    <row r="2220" spans="1:20" x14ac:dyDescent="0.2">
      <c r="A2220" t="s">
        <v>46</v>
      </c>
      <c r="B2220">
        <v>125</v>
      </c>
      <c r="C2220" t="s">
        <v>21</v>
      </c>
      <c r="D2220" t="s">
        <v>23</v>
      </c>
      <c r="E2220" t="s">
        <v>22</v>
      </c>
      <c r="F2220">
        <v>0</v>
      </c>
      <c r="G2220">
        <v>298.39999999999998</v>
      </c>
      <c r="H2220">
        <v>78</v>
      </c>
      <c r="I2220">
        <v>50.73</v>
      </c>
      <c r="J2220">
        <v>270.5</v>
      </c>
      <c r="K2220">
        <v>142</v>
      </c>
      <c r="L2220">
        <v>22.99</v>
      </c>
      <c r="M2220">
        <v>107.3</v>
      </c>
      <c r="N2220">
        <v>84</v>
      </c>
      <c r="O2220">
        <v>4.83</v>
      </c>
      <c r="P2220">
        <v>12.2</v>
      </c>
      <c r="Q2220">
        <v>2</v>
      </c>
      <c r="R2220">
        <v>3.29</v>
      </c>
      <c r="S2220">
        <v>0</v>
      </c>
      <c r="T2220" t="s">
        <v>23</v>
      </c>
    </row>
    <row r="2221" spans="1:20" x14ac:dyDescent="0.2">
      <c r="A2221" t="s">
        <v>52</v>
      </c>
      <c r="B2221">
        <v>165</v>
      </c>
      <c r="C2221" t="s">
        <v>21</v>
      </c>
      <c r="D2221" t="s">
        <v>22</v>
      </c>
      <c r="E2221" t="s">
        <v>23</v>
      </c>
      <c r="F2221">
        <v>33</v>
      </c>
      <c r="G2221">
        <v>111.6</v>
      </c>
      <c r="H2221">
        <v>140</v>
      </c>
      <c r="I2221">
        <v>18.97</v>
      </c>
      <c r="J2221">
        <v>213.3</v>
      </c>
      <c r="K2221">
        <v>111</v>
      </c>
      <c r="L2221">
        <v>18.13</v>
      </c>
      <c r="M2221">
        <v>267.60000000000002</v>
      </c>
      <c r="N2221">
        <v>115</v>
      </c>
      <c r="O2221">
        <v>12.04</v>
      </c>
      <c r="P2221">
        <v>16</v>
      </c>
      <c r="Q2221">
        <v>3</v>
      </c>
      <c r="R2221">
        <v>4.32</v>
      </c>
      <c r="S2221">
        <v>0</v>
      </c>
      <c r="T2221" t="s">
        <v>22</v>
      </c>
    </row>
    <row r="2222" spans="1:20" x14ac:dyDescent="0.2">
      <c r="A2222" t="s">
        <v>57</v>
      </c>
      <c r="B2222">
        <v>64</v>
      </c>
      <c r="C2222" t="s">
        <v>21</v>
      </c>
      <c r="D2222" t="s">
        <v>22</v>
      </c>
      <c r="E2222" t="s">
        <v>22</v>
      </c>
      <c r="F2222">
        <v>0</v>
      </c>
      <c r="G2222">
        <v>174.5</v>
      </c>
      <c r="H2222">
        <v>98</v>
      </c>
      <c r="I2222">
        <v>29.67</v>
      </c>
      <c r="J2222">
        <v>180.2</v>
      </c>
      <c r="K2222">
        <v>103</v>
      </c>
      <c r="L2222">
        <v>15.32</v>
      </c>
      <c r="M2222">
        <v>179</v>
      </c>
      <c r="N2222">
        <v>89</v>
      </c>
      <c r="O2222">
        <v>8.06</v>
      </c>
      <c r="P2222">
        <v>10.7</v>
      </c>
      <c r="Q2222">
        <v>2</v>
      </c>
      <c r="R2222">
        <v>2.89</v>
      </c>
      <c r="S2222">
        <v>2</v>
      </c>
      <c r="T2222" t="s">
        <v>22</v>
      </c>
    </row>
    <row r="2223" spans="1:20" x14ac:dyDescent="0.2">
      <c r="A2223" t="s">
        <v>49</v>
      </c>
      <c r="B2223">
        <v>116</v>
      </c>
      <c r="C2223" t="s">
        <v>28</v>
      </c>
      <c r="D2223" t="s">
        <v>23</v>
      </c>
      <c r="E2223" t="s">
        <v>23</v>
      </c>
      <c r="F2223">
        <v>27</v>
      </c>
      <c r="G2223">
        <v>175.5</v>
      </c>
      <c r="H2223">
        <v>137</v>
      </c>
      <c r="I2223">
        <v>29.84</v>
      </c>
      <c r="J2223">
        <v>210.6</v>
      </c>
      <c r="K2223">
        <v>60</v>
      </c>
      <c r="L2223">
        <v>17.899999999999999</v>
      </c>
      <c r="M2223">
        <v>294.8</v>
      </c>
      <c r="N2223">
        <v>121</v>
      </c>
      <c r="O2223">
        <v>13.27</v>
      </c>
      <c r="P2223">
        <v>6.9</v>
      </c>
      <c r="Q2223">
        <v>5</v>
      </c>
      <c r="R2223">
        <v>1.86</v>
      </c>
      <c r="S2223">
        <v>1</v>
      </c>
      <c r="T2223" t="s">
        <v>22</v>
      </c>
    </row>
    <row r="2224" spans="1:20" x14ac:dyDescent="0.2">
      <c r="A2224" t="s">
        <v>29</v>
      </c>
      <c r="B2224">
        <v>84</v>
      </c>
      <c r="C2224" t="s">
        <v>21</v>
      </c>
      <c r="D2224" t="s">
        <v>22</v>
      </c>
      <c r="E2224" t="s">
        <v>23</v>
      </c>
      <c r="F2224">
        <v>35</v>
      </c>
      <c r="G2224">
        <v>207.5</v>
      </c>
      <c r="H2224">
        <v>138</v>
      </c>
      <c r="I2224">
        <v>35.28</v>
      </c>
      <c r="J2224">
        <v>201</v>
      </c>
      <c r="K2224">
        <v>116</v>
      </c>
      <c r="L2224">
        <v>17.09</v>
      </c>
      <c r="M2224">
        <v>164.5</v>
      </c>
      <c r="N2224">
        <v>107</v>
      </c>
      <c r="O2224">
        <v>7.4</v>
      </c>
      <c r="P2224">
        <v>7.5</v>
      </c>
      <c r="Q2224">
        <v>16</v>
      </c>
      <c r="R2224">
        <v>2.0299999999999998</v>
      </c>
      <c r="S2224">
        <v>4</v>
      </c>
      <c r="T2224" t="s">
        <v>22</v>
      </c>
    </row>
    <row r="2225" spans="1:20" x14ac:dyDescent="0.2">
      <c r="A2225" t="s">
        <v>55</v>
      </c>
      <c r="B2225">
        <v>134</v>
      </c>
      <c r="C2225" t="s">
        <v>21</v>
      </c>
      <c r="D2225" t="s">
        <v>22</v>
      </c>
      <c r="E2225" t="s">
        <v>22</v>
      </c>
      <c r="F2225">
        <v>0</v>
      </c>
      <c r="G2225">
        <v>258.8</v>
      </c>
      <c r="H2225">
        <v>85</v>
      </c>
      <c r="I2225">
        <v>44</v>
      </c>
      <c r="J2225">
        <v>129.5</v>
      </c>
      <c r="K2225">
        <v>114</v>
      </c>
      <c r="L2225">
        <v>11.01</v>
      </c>
      <c r="M2225">
        <v>193.6</v>
      </c>
      <c r="N2225">
        <v>106</v>
      </c>
      <c r="O2225">
        <v>8.7100000000000009</v>
      </c>
      <c r="P2225">
        <v>10.9</v>
      </c>
      <c r="Q2225">
        <v>7</v>
      </c>
      <c r="R2225">
        <v>2.94</v>
      </c>
      <c r="S2225">
        <v>2</v>
      </c>
      <c r="T2225" t="s">
        <v>22</v>
      </c>
    </row>
    <row r="2226" spans="1:20" x14ac:dyDescent="0.2">
      <c r="A2226" t="s">
        <v>53</v>
      </c>
      <c r="B2226">
        <v>105</v>
      </c>
      <c r="C2226" t="s">
        <v>21</v>
      </c>
      <c r="D2226" t="s">
        <v>22</v>
      </c>
      <c r="E2226" t="s">
        <v>22</v>
      </c>
      <c r="F2226">
        <v>0</v>
      </c>
      <c r="G2226">
        <v>226.9</v>
      </c>
      <c r="H2226">
        <v>106</v>
      </c>
      <c r="I2226">
        <v>38.57</v>
      </c>
      <c r="J2226">
        <v>182.2</v>
      </c>
      <c r="K2226">
        <v>77</v>
      </c>
      <c r="L2226">
        <v>15.49</v>
      </c>
      <c r="M2226">
        <v>203.9</v>
      </c>
      <c r="N2226">
        <v>107</v>
      </c>
      <c r="O2226">
        <v>9.18</v>
      </c>
      <c r="P2226">
        <v>11.6</v>
      </c>
      <c r="Q2226">
        <v>2</v>
      </c>
      <c r="R2226">
        <v>3.13</v>
      </c>
      <c r="S2226">
        <v>0</v>
      </c>
      <c r="T2226" t="s">
        <v>23</v>
      </c>
    </row>
    <row r="2227" spans="1:20" x14ac:dyDescent="0.2">
      <c r="A2227" t="s">
        <v>50</v>
      </c>
      <c r="B2227">
        <v>88</v>
      </c>
      <c r="C2227" t="s">
        <v>25</v>
      </c>
      <c r="D2227" t="s">
        <v>22</v>
      </c>
      <c r="E2227" t="s">
        <v>22</v>
      </c>
      <c r="F2227">
        <v>0</v>
      </c>
      <c r="G2227">
        <v>152.9</v>
      </c>
      <c r="H2227">
        <v>119</v>
      </c>
      <c r="I2227">
        <v>25.99</v>
      </c>
      <c r="J2227">
        <v>171.2</v>
      </c>
      <c r="K2227">
        <v>107</v>
      </c>
      <c r="L2227">
        <v>14.55</v>
      </c>
      <c r="M2227">
        <v>257</v>
      </c>
      <c r="N2227">
        <v>106</v>
      </c>
      <c r="O2227">
        <v>11.57</v>
      </c>
      <c r="P2227">
        <v>12</v>
      </c>
      <c r="Q2227">
        <v>5</v>
      </c>
      <c r="R2227">
        <v>3.24</v>
      </c>
      <c r="S2227">
        <v>2</v>
      </c>
      <c r="T2227" t="s">
        <v>22</v>
      </c>
    </row>
    <row r="2228" spans="1:20" x14ac:dyDescent="0.2">
      <c r="A2228" t="s">
        <v>39</v>
      </c>
      <c r="B2228">
        <v>90</v>
      </c>
      <c r="C2228" t="s">
        <v>25</v>
      </c>
      <c r="D2228" t="s">
        <v>22</v>
      </c>
      <c r="E2228" t="s">
        <v>23</v>
      </c>
      <c r="F2228">
        <v>27</v>
      </c>
      <c r="G2228">
        <v>156.69999999999999</v>
      </c>
      <c r="H2228">
        <v>51</v>
      </c>
      <c r="I2228">
        <v>26.64</v>
      </c>
      <c r="J2228">
        <v>236.5</v>
      </c>
      <c r="K2228">
        <v>118</v>
      </c>
      <c r="L2228">
        <v>20.100000000000001</v>
      </c>
      <c r="M2228">
        <v>123.2</v>
      </c>
      <c r="N2228">
        <v>111</v>
      </c>
      <c r="O2228">
        <v>5.54</v>
      </c>
      <c r="P2228">
        <v>12.6</v>
      </c>
      <c r="Q2228">
        <v>6</v>
      </c>
      <c r="R2228">
        <v>3.4</v>
      </c>
      <c r="S2228">
        <v>2</v>
      </c>
      <c r="T2228" t="s">
        <v>22</v>
      </c>
    </row>
    <row r="2229" spans="1:20" x14ac:dyDescent="0.2">
      <c r="A2229" t="s">
        <v>47</v>
      </c>
      <c r="B2229">
        <v>86</v>
      </c>
      <c r="C2229" t="s">
        <v>25</v>
      </c>
      <c r="D2229" t="s">
        <v>22</v>
      </c>
      <c r="E2229" t="s">
        <v>22</v>
      </c>
      <c r="F2229">
        <v>0</v>
      </c>
      <c r="G2229">
        <v>150.80000000000001</v>
      </c>
      <c r="H2229">
        <v>85</v>
      </c>
      <c r="I2229">
        <v>25.64</v>
      </c>
      <c r="J2229">
        <v>295.89999999999998</v>
      </c>
      <c r="K2229">
        <v>88</v>
      </c>
      <c r="L2229">
        <v>25.15</v>
      </c>
      <c r="M2229">
        <v>247.2</v>
      </c>
      <c r="N2229">
        <v>104</v>
      </c>
      <c r="O2229">
        <v>11.12</v>
      </c>
      <c r="P2229">
        <v>12.5</v>
      </c>
      <c r="Q2229">
        <v>1</v>
      </c>
      <c r="R2229">
        <v>3.38</v>
      </c>
      <c r="S2229">
        <v>1</v>
      </c>
      <c r="T2229" t="s">
        <v>22</v>
      </c>
    </row>
    <row r="2230" spans="1:20" x14ac:dyDescent="0.2">
      <c r="A2230" t="s">
        <v>71</v>
      </c>
      <c r="B2230">
        <v>37</v>
      </c>
      <c r="C2230" t="s">
        <v>21</v>
      </c>
      <c r="D2230" t="s">
        <v>22</v>
      </c>
      <c r="E2230" t="s">
        <v>22</v>
      </c>
      <c r="F2230">
        <v>0</v>
      </c>
      <c r="G2230">
        <v>221</v>
      </c>
      <c r="H2230">
        <v>126</v>
      </c>
      <c r="I2230">
        <v>37.57</v>
      </c>
      <c r="J2230">
        <v>204.5</v>
      </c>
      <c r="K2230">
        <v>110</v>
      </c>
      <c r="L2230">
        <v>17.38</v>
      </c>
      <c r="M2230">
        <v>118</v>
      </c>
      <c r="N2230">
        <v>98</v>
      </c>
      <c r="O2230">
        <v>5.31</v>
      </c>
      <c r="P2230">
        <v>6.8</v>
      </c>
      <c r="Q2230">
        <v>3</v>
      </c>
      <c r="R2230">
        <v>1.84</v>
      </c>
      <c r="S2230">
        <v>4</v>
      </c>
      <c r="T2230" t="s">
        <v>22</v>
      </c>
    </row>
    <row r="2231" spans="1:20" x14ac:dyDescent="0.2">
      <c r="A2231" t="s">
        <v>61</v>
      </c>
      <c r="B2231">
        <v>148</v>
      </c>
      <c r="C2231" t="s">
        <v>25</v>
      </c>
      <c r="D2231" t="s">
        <v>22</v>
      </c>
      <c r="E2231" t="s">
        <v>22</v>
      </c>
      <c r="F2231">
        <v>0</v>
      </c>
      <c r="G2231">
        <v>153.6</v>
      </c>
      <c r="H2231">
        <v>148</v>
      </c>
      <c r="I2231">
        <v>26.11</v>
      </c>
      <c r="J2231">
        <v>262.10000000000002</v>
      </c>
      <c r="K2231">
        <v>87</v>
      </c>
      <c r="L2231">
        <v>22.28</v>
      </c>
      <c r="M2231">
        <v>225.5</v>
      </c>
      <c r="N2231">
        <v>99</v>
      </c>
      <c r="O2231">
        <v>10.15</v>
      </c>
      <c r="P2231">
        <v>9.8000000000000007</v>
      </c>
      <c r="Q2231">
        <v>3</v>
      </c>
      <c r="R2231">
        <v>2.65</v>
      </c>
      <c r="S2231">
        <v>2</v>
      </c>
      <c r="T2231" t="s">
        <v>22</v>
      </c>
    </row>
    <row r="2232" spans="1:20" x14ac:dyDescent="0.2">
      <c r="A2232" t="s">
        <v>33</v>
      </c>
      <c r="B2232">
        <v>63</v>
      </c>
      <c r="C2232" t="s">
        <v>21</v>
      </c>
      <c r="D2232" t="s">
        <v>22</v>
      </c>
      <c r="E2232" t="s">
        <v>22</v>
      </c>
      <c r="F2232">
        <v>0</v>
      </c>
      <c r="G2232">
        <v>180.5</v>
      </c>
      <c r="H2232">
        <v>126</v>
      </c>
      <c r="I2232">
        <v>30.69</v>
      </c>
      <c r="J2232">
        <v>230</v>
      </c>
      <c r="K2232">
        <v>98</v>
      </c>
      <c r="L2232">
        <v>19.55</v>
      </c>
      <c r="M2232">
        <v>232.5</v>
      </c>
      <c r="N2232">
        <v>73</v>
      </c>
      <c r="O2232">
        <v>10.46</v>
      </c>
      <c r="P2232">
        <v>10.6</v>
      </c>
      <c r="Q2232">
        <v>3</v>
      </c>
      <c r="R2232">
        <v>2.86</v>
      </c>
      <c r="S2232">
        <v>0</v>
      </c>
      <c r="T2232" t="s">
        <v>22</v>
      </c>
    </row>
    <row r="2233" spans="1:20" x14ac:dyDescent="0.2">
      <c r="A2233" t="s">
        <v>68</v>
      </c>
      <c r="B2233">
        <v>102</v>
      </c>
      <c r="C2233" t="s">
        <v>21</v>
      </c>
      <c r="D2233" t="s">
        <v>22</v>
      </c>
      <c r="E2233" t="s">
        <v>22</v>
      </c>
      <c r="F2233">
        <v>0</v>
      </c>
      <c r="G2233">
        <v>123.1</v>
      </c>
      <c r="H2233">
        <v>106</v>
      </c>
      <c r="I2233">
        <v>20.93</v>
      </c>
      <c r="J2233">
        <v>182</v>
      </c>
      <c r="K2233">
        <v>102</v>
      </c>
      <c r="L2233">
        <v>15.47</v>
      </c>
      <c r="M2233">
        <v>244.6</v>
      </c>
      <c r="N2233">
        <v>75</v>
      </c>
      <c r="O2233">
        <v>11.01</v>
      </c>
      <c r="P2233">
        <v>12.6</v>
      </c>
      <c r="Q2233">
        <v>7</v>
      </c>
      <c r="R2233">
        <v>3.4</v>
      </c>
      <c r="S2233">
        <v>2</v>
      </c>
      <c r="T2233" t="s">
        <v>22</v>
      </c>
    </row>
    <row r="2234" spans="1:20" x14ac:dyDescent="0.2">
      <c r="A2234" t="s">
        <v>58</v>
      </c>
      <c r="B2234">
        <v>76</v>
      </c>
      <c r="C2234" t="s">
        <v>28</v>
      </c>
      <c r="D2234" t="s">
        <v>22</v>
      </c>
      <c r="E2234" t="s">
        <v>22</v>
      </c>
      <c r="F2234">
        <v>0</v>
      </c>
      <c r="G2234">
        <v>165.7</v>
      </c>
      <c r="H2234">
        <v>94</v>
      </c>
      <c r="I2234">
        <v>28.17</v>
      </c>
      <c r="J2234">
        <v>257.39999999999998</v>
      </c>
      <c r="K2234">
        <v>80</v>
      </c>
      <c r="L2234">
        <v>21.88</v>
      </c>
      <c r="M2234">
        <v>170.8</v>
      </c>
      <c r="N2234">
        <v>114</v>
      </c>
      <c r="O2234">
        <v>7.69</v>
      </c>
      <c r="P2234">
        <v>10</v>
      </c>
      <c r="Q2234">
        <v>4</v>
      </c>
      <c r="R2234">
        <v>2.7</v>
      </c>
      <c r="S2234">
        <v>1</v>
      </c>
      <c r="T2234" t="s">
        <v>22</v>
      </c>
    </row>
    <row r="2235" spans="1:20" x14ac:dyDescent="0.2">
      <c r="A2235" t="s">
        <v>57</v>
      </c>
      <c r="B2235">
        <v>104</v>
      </c>
      <c r="C2235" t="s">
        <v>25</v>
      </c>
      <c r="D2235" t="s">
        <v>22</v>
      </c>
      <c r="E2235" t="s">
        <v>22</v>
      </c>
      <c r="F2235">
        <v>0</v>
      </c>
      <c r="G2235">
        <v>200.2</v>
      </c>
      <c r="H2235">
        <v>92</v>
      </c>
      <c r="I2235">
        <v>34.03</v>
      </c>
      <c r="J2235">
        <v>118.7</v>
      </c>
      <c r="K2235">
        <v>87</v>
      </c>
      <c r="L2235">
        <v>10.09</v>
      </c>
      <c r="M2235">
        <v>236.6</v>
      </c>
      <c r="N2235">
        <v>65</v>
      </c>
      <c r="O2235">
        <v>10.65</v>
      </c>
      <c r="P2235">
        <v>6</v>
      </c>
      <c r="Q2235">
        <v>6</v>
      </c>
      <c r="R2235">
        <v>1.62</v>
      </c>
      <c r="S2235">
        <v>2</v>
      </c>
      <c r="T2235" t="s">
        <v>22</v>
      </c>
    </row>
    <row r="2236" spans="1:20" x14ac:dyDescent="0.2">
      <c r="A2236" t="s">
        <v>35</v>
      </c>
      <c r="B2236">
        <v>109</v>
      </c>
      <c r="C2236" t="s">
        <v>28</v>
      </c>
      <c r="D2236" t="s">
        <v>22</v>
      </c>
      <c r="E2236" t="s">
        <v>22</v>
      </c>
      <c r="F2236">
        <v>0</v>
      </c>
      <c r="G2236">
        <v>154.80000000000001</v>
      </c>
      <c r="H2236">
        <v>82</v>
      </c>
      <c r="I2236">
        <v>26.32</v>
      </c>
      <c r="J2236">
        <v>287.7</v>
      </c>
      <c r="K2236">
        <v>109</v>
      </c>
      <c r="L2236">
        <v>24.45</v>
      </c>
      <c r="M2236">
        <v>208.4</v>
      </c>
      <c r="N2236">
        <v>80</v>
      </c>
      <c r="O2236">
        <v>9.3800000000000008</v>
      </c>
      <c r="P2236">
        <v>5.9</v>
      </c>
      <c r="Q2236">
        <v>9</v>
      </c>
      <c r="R2236">
        <v>1.59</v>
      </c>
      <c r="S2236">
        <v>3</v>
      </c>
      <c r="T2236" t="s">
        <v>22</v>
      </c>
    </row>
    <row r="2237" spans="1:20" x14ac:dyDescent="0.2">
      <c r="A2237" t="s">
        <v>45</v>
      </c>
      <c r="B2237">
        <v>105</v>
      </c>
      <c r="C2237" t="s">
        <v>28</v>
      </c>
      <c r="D2237" t="s">
        <v>22</v>
      </c>
      <c r="E2237" t="s">
        <v>22</v>
      </c>
      <c r="F2237">
        <v>0</v>
      </c>
      <c r="G2237">
        <v>125.4</v>
      </c>
      <c r="H2237">
        <v>116</v>
      </c>
      <c r="I2237">
        <v>21.32</v>
      </c>
      <c r="J2237">
        <v>261.5</v>
      </c>
      <c r="K2237">
        <v>95</v>
      </c>
      <c r="L2237">
        <v>22.23</v>
      </c>
      <c r="M2237">
        <v>241.6</v>
      </c>
      <c r="N2237">
        <v>104</v>
      </c>
      <c r="O2237">
        <v>10.87</v>
      </c>
      <c r="P2237">
        <v>11.4</v>
      </c>
      <c r="Q2237">
        <v>9</v>
      </c>
      <c r="R2237">
        <v>3.08</v>
      </c>
      <c r="S2237">
        <v>2</v>
      </c>
      <c r="T2237" t="s">
        <v>22</v>
      </c>
    </row>
    <row r="2238" spans="1:20" x14ac:dyDescent="0.2">
      <c r="A2238" t="s">
        <v>35</v>
      </c>
      <c r="B2238">
        <v>63</v>
      </c>
      <c r="C2238" t="s">
        <v>21</v>
      </c>
      <c r="D2238" t="s">
        <v>22</v>
      </c>
      <c r="E2238" t="s">
        <v>23</v>
      </c>
      <c r="F2238">
        <v>33</v>
      </c>
      <c r="G2238">
        <v>184.2</v>
      </c>
      <c r="H2238">
        <v>111</v>
      </c>
      <c r="I2238">
        <v>31.31</v>
      </c>
      <c r="J2238">
        <v>312.60000000000002</v>
      </c>
      <c r="K2238">
        <v>89</v>
      </c>
      <c r="L2238">
        <v>26.57</v>
      </c>
      <c r="M2238">
        <v>264</v>
      </c>
      <c r="N2238">
        <v>55</v>
      </c>
      <c r="O2238">
        <v>11.88</v>
      </c>
      <c r="P2238">
        <v>12.2</v>
      </c>
      <c r="Q2238">
        <v>4</v>
      </c>
      <c r="R2238">
        <v>3.29</v>
      </c>
      <c r="S2238">
        <v>1</v>
      </c>
      <c r="T2238" t="s">
        <v>22</v>
      </c>
    </row>
    <row r="2239" spans="1:20" x14ac:dyDescent="0.2">
      <c r="A2239" t="s">
        <v>65</v>
      </c>
      <c r="B2239">
        <v>105</v>
      </c>
      <c r="C2239" t="s">
        <v>21</v>
      </c>
      <c r="D2239" t="s">
        <v>22</v>
      </c>
      <c r="E2239" t="s">
        <v>23</v>
      </c>
      <c r="F2239">
        <v>24</v>
      </c>
      <c r="G2239">
        <v>274.7</v>
      </c>
      <c r="H2239">
        <v>99</v>
      </c>
      <c r="I2239">
        <v>46.7</v>
      </c>
      <c r="J2239">
        <v>193.5</v>
      </c>
      <c r="K2239">
        <v>118</v>
      </c>
      <c r="L2239">
        <v>16.45</v>
      </c>
      <c r="M2239">
        <v>299.60000000000002</v>
      </c>
      <c r="N2239">
        <v>109</v>
      </c>
      <c r="O2239">
        <v>13.48</v>
      </c>
      <c r="P2239">
        <v>10.8</v>
      </c>
      <c r="Q2239">
        <v>3</v>
      </c>
      <c r="R2239">
        <v>2.92</v>
      </c>
      <c r="S2239">
        <v>3</v>
      </c>
      <c r="T2239" t="s">
        <v>22</v>
      </c>
    </row>
    <row r="2240" spans="1:20" x14ac:dyDescent="0.2">
      <c r="A2240" t="s">
        <v>63</v>
      </c>
      <c r="B2240">
        <v>68</v>
      </c>
      <c r="C2240" t="s">
        <v>21</v>
      </c>
      <c r="D2240" t="s">
        <v>23</v>
      </c>
      <c r="E2240" t="s">
        <v>23</v>
      </c>
      <c r="F2240">
        <v>39</v>
      </c>
      <c r="G2240">
        <v>142</v>
      </c>
      <c r="H2240">
        <v>140</v>
      </c>
      <c r="I2240">
        <v>24.14</v>
      </c>
      <c r="J2240">
        <v>241.6</v>
      </c>
      <c r="K2240">
        <v>89</v>
      </c>
      <c r="L2240">
        <v>20.54</v>
      </c>
      <c r="M2240">
        <v>302</v>
      </c>
      <c r="N2240">
        <v>72</v>
      </c>
      <c r="O2240">
        <v>13.59</v>
      </c>
      <c r="P2240">
        <v>11.3</v>
      </c>
      <c r="Q2240">
        <v>5</v>
      </c>
      <c r="R2240">
        <v>3.05</v>
      </c>
      <c r="S2240">
        <v>1</v>
      </c>
      <c r="T2240" t="s">
        <v>22</v>
      </c>
    </row>
    <row r="2241" spans="1:20" x14ac:dyDescent="0.2">
      <c r="A2241" t="s">
        <v>41</v>
      </c>
      <c r="B2241">
        <v>63</v>
      </c>
      <c r="C2241" t="s">
        <v>25</v>
      </c>
      <c r="D2241" t="s">
        <v>23</v>
      </c>
      <c r="E2241" t="s">
        <v>23</v>
      </c>
      <c r="F2241">
        <v>21</v>
      </c>
      <c r="G2241">
        <v>151.5</v>
      </c>
      <c r="H2241">
        <v>99</v>
      </c>
      <c r="I2241">
        <v>25.76</v>
      </c>
      <c r="J2241">
        <v>147.80000000000001</v>
      </c>
      <c r="K2241">
        <v>89</v>
      </c>
      <c r="L2241">
        <v>12.56</v>
      </c>
      <c r="M2241">
        <v>210.4</v>
      </c>
      <c r="N2241">
        <v>114</v>
      </c>
      <c r="O2241">
        <v>9.4700000000000006</v>
      </c>
      <c r="P2241">
        <v>10</v>
      </c>
      <c r="Q2241">
        <v>4</v>
      </c>
      <c r="R2241">
        <v>2.7</v>
      </c>
      <c r="S2241">
        <v>1</v>
      </c>
      <c r="T2241" t="s">
        <v>22</v>
      </c>
    </row>
    <row r="2242" spans="1:20" x14ac:dyDescent="0.2">
      <c r="A2242" t="s">
        <v>53</v>
      </c>
      <c r="B2242">
        <v>74</v>
      </c>
      <c r="C2242" t="s">
        <v>21</v>
      </c>
      <c r="D2242" t="s">
        <v>22</v>
      </c>
      <c r="E2242" t="s">
        <v>22</v>
      </c>
      <c r="F2242">
        <v>0</v>
      </c>
      <c r="G2242">
        <v>124.8</v>
      </c>
      <c r="H2242">
        <v>114</v>
      </c>
      <c r="I2242">
        <v>21.22</v>
      </c>
      <c r="J2242">
        <v>133</v>
      </c>
      <c r="K2242">
        <v>121</v>
      </c>
      <c r="L2242">
        <v>11.31</v>
      </c>
      <c r="M2242">
        <v>160.30000000000001</v>
      </c>
      <c r="N2242">
        <v>85</v>
      </c>
      <c r="O2242">
        <v>7.21</v>
      </c>
      <c r="P2242">
        <v>10.6</v>
      </c>
      <c r="Q2242">
        <v>7</v>
      </c>
      <c r="R2242">
        <v>2.86</v>
      </c>
      <c r="S2242">
        <v>3</v>
      </c>
      <c r="T2242" t="s">
        <v>22</v>
      </c>
    </row>
    <row r="2243" spans="1:20" x14ac:dyDescent="0.2">
      <c r="A2243" t="s">
        <v>58</v>
      </c>
      <c r="B2243">
        <v>101</v>
      </c>
      <c r="C2243" t="s">
        <v>21</v>
      </c>
      <c r="D2243" t="s">
        <v>22</v>
      </c>
      <c r="E2243" t="s">
        <v>22</v>
      </c>
      <c r="F2243">
        <v>0</v>
      </c>
      <c r="G2243">
        <v>232.7</v>
      </c>
      <c r="H2243">
        <v>114</v>
      </c>
      <c r="I2243">
        <v>39.56</v>
      </c>
      <c r="J2243">
        <v>186.4</v>
      </c>
      <c r="K2243">
        <v>123</v>
      </c>
      <c r="L2243">
        <v>15.84</v>
      </c>
      <c r="M2243">
        <v>153.30000000000001</v>
      </c>
      <c r="N2243">
        <v>122</v>
      </c>
      <c r="O2243">
        <v>6.9</v>
      </c>
      <c r="P2243">
        <v>11.5</v>
      </c>
      <c r="Q2243">
        <v>6</v>
      </c>
      <c r="R2243">
        <v>3.11</v>
      </c>
      <c r="S2243">
        <v>5</v>
      </c>
      <c r="T2243" t="s">
        <v>22</v>
      </c>
    </row>
    <row r="2244" spans="1:20" x14ac:dyDescent="0.2">
      <c r="A2244" t="s">
        <v>43</v>
      </c>
      <c r="B2244">
        <v>116</v>
      </c>
      <c r="C2244" t="s">
        <v>25</v>
      </c>
      <c r="D2244" t="s">
        <v>22</v>
      </c>
      <c r="E2244" t="s">
        <v>22</v>
      </c>
      <c r="F2244">
        <v>0</v>
      </c>
      <c r="G2244">
        <v>288</v>
      </c>
      <c r="H2244">
        <v>120</v>
      </c>
      <c r="I2244">
        <v>48.96</v>
      </c>
      <c r="J2244">
        <v>255.8</v>
      </c>
      <c r="K2244">
        <v>90</v>
      </c>
      <c r="L2244">
        <v>21.74</v>
      </c>
      <c r="M2244">
        <v>233.4</v>
      </c>
      <c r="N2244">
        <v>99</v>
      </c>
      <c r="O2244">
        <v>10.5</v>
      </c>
      <c r="P2244">
        <v>13.4</v>
      </c>
      <c r="Q2244">
        <v>4</v>
      </c>
      <c r="R2244">
        <v>3.62</v>
      </c>
      <c r="S2244">
        <v>0</v>
      </c>
      <c r="T2244" t="s">
        <v>23</v>
      </c>
    </row>
    <row r="2245" spans="1:20" x14ac:dyDescent="0.2">
      <c r="A2245" t="s">
        <v>41</v>
      </c>
      <c r="B2245">
        <v>131</v>
      </c>
      <c r="C2245" t="s">
        <v>21</v>
      </c>
      <c r="D2245" t="s">
        <v>22</v>
      </c>
      <c r="E2245" t="s">
        <v>23</v>
      </c>
      <c r="F2245">
        <v>23</v>
      </c>
      <c r="G2245">
        <v>170.8</v>
      </c>
      <c r="H2245">
        <v>145</v>
      </c>
      <c r="I2245">
        <v>29.04</v>
      </c>
      <c r="J2245">
        <v>236.7</v>
      </c>
      <c r="K2245">
        <v>93</v>
      </c>
      <c r="L2245">
        <v>20.12</v>
      </c>
      <c r="M2245">
        <v>294.5</v>
      </c>
      <c r="N2245">
        <v>100</v>
      </c>
      <c r="O2245">
        <v>13.25</v>
      </c>
      <c r="P2245">
        <v>12.7</v>
      </c>
      <c r="Q2245">
        <v>1</v>
      </c>
      <c r="R2245">
        <v>3.43</v>
      </c>
      <c r="S2245">
        <v>1</v>
      </c>
      <c r="T2245" t="s">
        <v>22</v>
      </c>
    </row>
    <row r="2246" spans="1:20" x14ac:dyDescent="0.2">
      <c r="A2246" t="s">
        <v>60</v>
      </c>
      <c r="B2246">
        <v>84</v>
      </c>
      <c r="C2246" t="s">
        <v>21</v>
      </c>
      <c r="D2246" t="s">
        <v>22</v>
      </c>
      <c r="E2246" t="s">
        <v>22</v>
      </c>
      <c r="F2246">
        <v>0</v>
      </c>
      <c r="G2246">
        <v>216.1</v>
      </c>
      <c r="H2246">
        <v>114</v>
      </c>
      <c r="I2246">
        <v>36.74</v>
      </c>
      <c r="J2246">
        <v>197.5</v>
      </c>
      <c r="K2246">
        <v>107</v>
      </c>
      <c r="L2246">
        <v>16.79</v>
      </c>
      <c r="M2246">
        <v>217.8</v>
      </c>
      <c r="N2246">
        <v>104</v>
      </c>
      <c r="O2246">
        <v>9.8000000000000007</v>
      </c>
      <c r="P2246">
        <v>9.8000000000000007</v>
      </c>
      <c r="Q2246">
        <v>3</v>
      </c>
      <c r="R2246">
        <v>2.65</v>
      </c>
      <c r="S2246">
        <v>1</v>
      </c>
      <c r="T2246" t="s">
        <v>22</v>
      </c>
    </row>
    <row r="2247" spans="1:20" x14ac:dyDescent="0.2">
      <c r="A2247" t="s">
        <v>44</v>
      </c>
      <c r="B2247">
        <v>104</v>
      </c>
      <c r="C2247" t="s">
        <v>21</v>
      </c>
      <c r="D2247" t="s">
        <v>22</v>
      </c>
      <c r="E2247" t="s">
        <v>22</v>
      </c>
      <c r="F2247">
        <v>0</v>
      </c>
      <c r="G2247">
        <v>138.69999999999999</v>
      </c>
      <c r="H2247">
        <v>100</v>
      </c>
      <c r="I2247">
        <v>23.58</v>
      </c>
      <c r="J2247">
        <v>215.4</v>
      </c>
      <c r="K2247">
        <v>58</v>
      </c>
      <c r="L2247">
        <v>18.309999999999999</v>
      </c>
      <c r="M2247">
        <v>164.3</v>
      </c>
      <c r="N2247">
        <v>98</v>
      </c>
      <c r="O2247">
        <v>7.39</v>
      </c>
      <c r="P2247">
        <v>4.9000000000000004</v>
      </c>
      <c r="Q2247">
        <v>4</v>
      </c>
      <c r="R2247">
        <v>1.32</v>
      </c>
      <c r="S2247">
        <v>2</v>
      </c>
      <c r="T2247" t="s">
        <v>22</v>
      </c>
    </row>
    <row r="2248" spans="1:20" x14ac:dyDescent="0.2">
      <c r="A2248" t="s">
        <v>40</v>
      </c>
      <c r="B2248">
        <v>108</v>
      </c>
      <c r="C2248" t="s">
        <v>28</v>
      </c>
      <c r="D2248" t="s">
        <v>22</v>
      </c>
      <c r="E2248" t="s">
        <v>22</v>
      </c>
      <c r="F2248">
        <v>0</v>
      </c>
      <c r="G2248">
        <v>210.7</v>
      </c>
      <c r="H2248">
        <v>112</v>
      </c>
      <c r="I2248">
        <v>35.82</v>
      </c>
      <c r="J2248">
        <v>238.7</v>
      </c>
      <c r="K2248">
        <v>73</v>
      </c>
      <c r="L2248">
        <v>20.29</v>
      </c>
      <c r="M2248">
        <v>253.6</v>
      </c>
      <c r="N2248">
        <v>90</v>
      </c>
      <c r="O2248">
        <v>11.41</v>
      </c>
      <c r="P2248">
        <v>9.1999999999999993</v>
      </c>
      <c r="Q2248">
        <v>5</v>
      </c>
      <c r="R2248">
        <v>2.48</v>
      </c>
      <c r="S2248">
        <v>3</v>
      </c>
      <c r="T2248" t="s">
        <v>22</v>
      </c>
    </row>
    <row r="2249" spans="1:20" x14ac:dyDescent="0.2">
      <c r="A2249" t="s">
        <v>36</v>
      </c>
      <c r="B2249">
        <v>111</v>
      </c>
      <c r="C2249" t="s">
        <v>21</v>
      </c>
      <c r="D2249" t="s">
        <v>22</v>
      </c>
      <c r="E2249" t="s">
        <v>22</v>
      </c>
      <c r="F2249">
        <v>0</v>
      </c>
      <c r="G2249">
        <v>181.8</v>
      </c>
      <c r="H2249">
        <v>117</v>
      </c>
      <c r="I2249">
        <v>30.91</v>
      </c>
      <c r="J2249">
        <v>158.1</v>
      </c>
      <c r="K2249">
        <v>91</v>
      </c>
      <c r="L2249">
        <v>13.44</v>
      </c>
      <c r="M2249">
        <v>266.2</v>
      </c>
      <c r="N2249">
        <v>123</v>
      </c>
      <c r="O2249">
        <v>11.98</v>
      </c>
      <c r="P2249">
        <v>9.6999999999999993</v>
      </c>
      <c r="Q2249">
        <v>9</v>
      </c>
      <c r="R2249">
        <v>2.62</v>
      </c>
      <c r="S2249">
        <v>0</v>
      </c>
      <c r="T2249" t="s">
        <v>22</v>
      </c>
    </row>
    <row r="2250" spans="1:20" x14ac:dyDescent="0.2">
      <c r="A2250" t="s">
        <v>26</v>
      </c>
      <c r="B2250">
        <v>155</v>
      </c>
      <c r="C2250" t="s">
        <v>25</v>
      </c>
      <c r="D2250" t="s">
        <v>22</v>
      </c>
      <c r="E2250" t="s">
        <v>23</v>
      </c>
      <c r="F2250">
        <v>30</v>
      </c>
      <c r="G2250">
        <v>61.6</v>
      </c>
      <c r="H2250">
        <v>103</v>
      </c>
      <c r="I2250">
        <v>10.47</v>
      </c>
      <c r="J2250">
        <v>255.1</v>
      </c>
      <c r="K2250">
        <v>110</v>
      </c>
      <c r="L2250">
        <v>21.68</v>
      </c>
      <c r="M2250">
        <v>225.9</v>
      </c>
      <c r="N2250">
        <v>96</v>
      </c>
      <c r="O2250">
        <v>10.17</v>
      </c>
      <c r="P2250">
        <v>12.4</v>
      </c>
      <c r="Q2250">
        <v>5</v>
      </c>
      <c r="R2250">
        <v>3.35</v>
      </c>
      <c r="S2250">
        <v>1</v>
      </c>
      <c r="T2250" t="s">
        <v>22</v>
      </c>
    </row>
    <row r="2251" spans="1:20" x14ac:dyDescent="0.2">
      <c r="A2251" t="s">
        <v>66</v>
      </c>
      <c r="B2251">
        <v>66</v>
      </c>
      <c r="C2251" t="s">
        <v>28</v>
      </c>
      <c r="D2251" t="s">
        <v>22</v>
      </c>
      <c r="E2251" t="s">
        <v>22</v>
      </c>
      <c r="F2251">
        <v>0</v>
      </c>
      <c r="G2251">
        <v>207.7</v>
      </c>
      <c r="H2251">
        <v>85</v>
      </c>
      <c r="I2251">
        <v>35.31</v>
      </c>
      <c r="J2251">
        <v>196.7</v>
      </c>
      <c r="K2251">
        <v>112</v>
      </c>
      <c r="L2251">
        <v>16.72</v>
      </c>
      <c r="M2251">
        <v>261.7</v>
      </c>
      <c r="N2251">
        <v>83</v>
      </c>
      <c r="O2251">
        <v>11.78</v>
      </c>
      <c r="P2251">
        <v>6.8</v>
      </c>
      <c r="Q2251">
        <v>3</v>
      </c>
      <c r="R2251">
        <v>1.84</v>
      </c>
      <c r="S2251">
        <v>1</v>
      </c>
      <c r="T2251" t="s">
        <v>22</v>
      </c>
    </row>
    <row r="2252" spans="1:20" x14ac:dyDescent="0.2">
      <c r="A2252" t="s">
        <v>69</v>
      </c>
      <c r="B2252">
        <v>64</v>
      </c>
      <c r="C2252" t="s">
        <v>28</v>
      </c>
      <c r="D2252" t="s">
        <v>22</v>
      </c>
      <c r="E2252" t="s">
        <v>22</v>
      </c>
      <c r="F2252">
        <v>0</v>
      </c>
      <c r="G2252">
        <v>219.2</v>
      </c>
      <c r="H2252">
        <v>73</v>
      </c>
      <c r="I2252">
        <v>37.26</v>
      </c>
      <c r="J2252">
        <v>167</v>
      </c>
      <c r="K2252">
        <v>65</v>
      </c>
      <c r="L2252">
        <v>14.2</v>
      </c>
      <c r="M2252">
        <v>161.4</v>
      </c>
      <c r="N2252">
        <v>119</v>
      </c>
      <c r="O2252">
        <v>7.26</v>
      </c>
      <c r="P2252">
        <v>10</v>
      </c>
      <c r="Q2252">
        <v>5</v>
      </c>
      <c r="R2252">
        <v>2.7</v>
      </c>
      <c r="S2252">
        <v>1</v>
      </c>
      <c r="T2252" t="s">
        <v>22</v>
      </c>
    </row>
    <row r="2253" spans="1:20" x14ac:dyDescent="0.2">
      <c r="A2253" t="s">
        <v>74</v>
      </c>
      <c r="B2253">
        <v>116</v>
      </c>
      <c r="C2253" t="s">
        <v>21</v>
      </c>
      <c r="D2253" t="s">
        <v>22</v>
      </c>
      <c r="E2253" t="s">
        <v>22</v>
      </c>
      <c r="F2253">
        <v>0</v>
      </c>
      <c r="G2253">
        <v>245.9</v>
      </c>
      <c r="H2253">
        <v>73</v>
      </c>
      <c r="I2253">
        <v>41.8</v>
      </c>
      <c r="J2253">
        <v>240.1</v>
      </c>
      <c r="K2253">
        <v>87</v>
      </c>
      <c r="L2253">
        <v>20.41</v>
      </c>
      <c r="M2253">
        <v>158.69999999999999</v>
      </c>
      <c r="N2253">
        <v>89</v>
      </c>
      <c r="O2253">
        <v>7.14</v>
      </c>
      <c r="P2253">
        <v>8.9</v>
      </c>
      <c r="Q2253">
        <v>5</v>
      </c>
      <c r="R2253">
        <v>2.4</v>
      </c>
      <c r="S2253">
        <v>3</v>
      </c>
      <c r="T2253" t="s">
        <v>22</v>
      </c>
    </row>
    <row r="2254" spans="1:20" x14ac:dyDescent="0.2">
      <c r="A2254" t="s">
        <v>63</v>
      </c>
      <c r="B2254">
        <v>101</v>
      </c>
      <c r="C2254" t="s">
        <v>21</v>
      </c>
      <c r="D2254" t="s">
        <v>22</v>
      </c>
      <c r="E2254" t="s">
        <v>22</v>
      </c>
      <c r="F2254">
        <v>0</v>
      </c>
      <c r="G2254">
        <v>257.3</v>
      </c>
      <c r="H2254">
        <v>84</v>
      </c>
      <c r="I2254">
        <v>43.74</v>
      </c>
      <c r="J2254">
        <v>184.8</v>
      </c>
      <c r="K2254">
        <v>115</v>
      </c>
      <c r="L2254">
        <v>15.71</v>
      </c>
      <c r="M2254">
        <v>108.9</v>
      </c>
      <c r="N2254">
        <v>109</v>
      </c>
      <c r="O2254">
        <v>4.9000000000000004</v>
      </c>
      <c r="P2254">
        <v>13.5</v>
      </c>
      <c r="Q2254">
        <v>7</v>
      </c>
      <c r="R2254">
        <v>3.65</v>
      </c>
      <c r="S2254">
        <v>0</v>
      </c>
      <c r="T2254" t="s">
        <v>22</v>
      </c>
    </row>
    <row r="2255" spans="1:20" x14ac:dyDescent="0.2">
      <c r="A2255" t="s">
        <v>26</v>
      </c>
      <c r="B2255">
        <v>15</v>
      </c>
      <c r="C2255" t="s">
        <v>21</v>
      </c>
      <c r="D2255" t="s">
        <v>22</v>
      </c>
      <c r="E2255" t="s">
        <v>22</v>
      </c>
      <c r="F2255">
        <v>0</v>
      </c>
      <c r="G2255">
        <v>121.1</v>
      </c>
      <c r="H2255">
        <v>130</v>
      </c>
      <c r="I2255">
        <v>20.59</v>
      </c>
      <c r="J2255">
        <v>216</v>
      </c>
      <c r="K2255">
        <v>86</v>
      </c>
      <c r="L2255">
        <v>18.36</v>
      </c>
      <c r="M2255">
        <v>235.1</v>
      </c>
      <c r="N2255">
        <v>33</v>
      </c>
      <c r="O2255">
        <v>10.58</v>
      </c>
      <c r="P2255">
        <v>16.100000000000001</v>
      </c>
      <c r="Q2255">
        <v>5</v>
      </c>
      <c r="R2255">
        <v>4.3499999999999996</v>
      </c>
      <c r="S2255">
        <v>2</v>
      </c>
      <c r="T2255" t="s">
        <v>22</v>
      </c>
    </row>
    <row r="2256" spans="1:20" x14ac:dyDescent="0.2">
      <c r="A2256" t="s">
        <v>24</v>
      </c>
      <c r="B2256">
        <v>88</v>
      </c>
      <c r="C2256" t="s">
        <v>21</v>
      </c>
      <c r="D2256" t="s">
        <v>22</v>
      </c>
      <c r="E2256" t="s">
        <v>22</v>
      </c>
      <c r="F2256">
        <v>0</v>
      </c>
      <c r="G2256">
        <v>301.5</v>
      </c>
      <c r="H2256">
        <v>136</v>
      </c>
      <c r="I2256">
        <v>51.26</v>
      </c>
      <c r="J2256">
        <v>257.7</v>
      </c>
      <c r="K2256">
        <v>72</v>
      </c>
      <c r="L2256">
        <v>21.9</v>
      </c>
      <c r="M2256">
        <v>132.9</v>
      </c>
      <c r="N2256">
        <v>118</v>
      </c>
      <c r="O2256">
        <v>5.98</v>
      </c>
      <c r="P2256">
        <v>13.4</v>
      </c>
      <c r="Q2256">
        <v>2</v>
      </c>
      <c r="R2256">
        <v>3.62</v>
      </c>
      <c r="S2256">
        <v>4</v>
      </c>
      <c r="T2256" t="s">
        <v>23</v>
      </c>
    </row>
    <row r="2257" spans="1:20" x14ac:dyDescent="0.2">
      <c r="A2257" t="s">
        <v>34</v>
      </c>
      <c r="B2257">
        <v>197</v>
      </c>
      <c r="C2257" t="s">
        <v>21</v>
      </c>
      <c r="D2257" t="s">
        <v>22</v>
      </c>
      <c r="E2257" t="s">
        <v>22</v>
      </c>
      <c r="F2257">
        <v>0</v>
      </c>
      <c r="G2257">
        <v>233.9</v>
      </c>
      <c r="H2257">
        <v>96</v>
      </c>
      <c r="I2257">
        <v>39.76</v>
      </c>
      <c r="J2257">
        <v>218.9</v>
      </c>
      <c r="K2257">
        <v>111</v>
      </c>
      <c r="L2257">
        <v>18.61</v>
      </c>
      <c r="M2257">
        <v>182.9</v>
      </c>
      <c r="N2257">
        <v>109</v>
      </c>
      <c r="O2257">
        <v>8.23</v>
      </c>
      <c r="P2257">
        <v>9.5</v>
      </c>
      <c r="Q2257">
        <v>3</v>
      </c>
      <c r="R2257">
        <v>2.57</v>
      </c>
      <c r="S2257">
        <v>0</v>
      </c>
      <c r="T2257" t="s">
        <v>22</v>
      </c>
    </row>
    <row r="2258" spans="1:20" x14ac:dyDescent="0.2">
      <c r="A2258" t="s">
        <v>38</v>
      </c>
      <c r="B2258">
        <v>50</v>
      </c>
      <c r="C2258" t="s">
        <v>21</v>
      </c>
      <c r="D2258" t="s">
        <v>23</v>
      </c>
      <c r="E2258" t="s">
        <v>22</v>
      </c>
      <c r="F2258">
        <v>0</v>
      </c>
      <c r="G2258">
        <v>99.6</v>
      </c>
      <c r="H2258">
        <v>108</v>
      </c>
      <c r="I2258">
        <v>16.93</v>
      </c>
      <c r="J2258">
        <v>308.7</v>
      </c>
      <c r="K2258">
        <v>102</v>
      </c>
      <c r="L2258">
        <v>26.24</v>
      </c>
      <c r="M2258">
        <v>161.19999999999999</v>
      </c>
      <c r="N2258">
        <v>62</v>
      </c>
      <c r="O2258">
        <v>7.25</v>
      </c>
      <c r="P2258">
        <v>13.7</v>
      </c>
      <c r="Q2258">
        <v>6</v>
      </c>
      <c r="R2258">
        <v>3.7</v>
      </c>
      <c r="S2258">
        <v>2</v>
      </c>
      <c r="T2258" t="s">
        <v>23</v>
      </c>
    </row>
    <row r="2259" spans="1:20" x14ac:dyDescent="0.2">
      <c r="A2259" t="s">
        <v>38</v>
      </c>
      <c r="B2259">
        <v>172</v>
      </c>
      <c r="C2259" t="s">
        <v>28</v>
      </c>
      <c r="D2259" t="s">
        <v>22</v>
      </c>
      <c r="E2259" t="s">
        <v>22</v>
      </c>
      <c r="F2259">
        <v>0</v>
      </c>
      <c r="G2259">
        <v>169.8</v>
      </c>
      <c r="H2259">
        <v>123</v>
      </c>
      <c r="I2259">
        <v>28.87</v>
      </c>
      <c r="J2259">
        <v>183.1</v>
      </c>
      <c r="K2259">
        <v>94</v>
      </c>
      <c r="L2259">
        <v>15.56</v>
      </c>
      <c r="M2259">
        <v>395</v>
      </c>
      <c r="N2259">
        <v>72</v>
      </c>
      <c r="O2259">
        <v>17.77</v>
      </c>
      <c r="P2259">
        <v>12.7</v>
      </c>
      <c r="Q2259">
        <v>7</v>
      </c>
      <c r="R2259">
        <v>3.43</v>
      </c>
      <c r="S2259">
        <v>2</v>
      </c>
      <c r="T2259" t="s">
        <v>22</v>
      </c>
    </row>
    <row r="2260" spans="1:20" x14ac:dyDescent="0.2">
      <c r="A2260" t="s">
        <v>61</v>
      </c>
      <c r="B2260">
        <v>188</v>
      </c>
      <c r="C2260" t="s">
        <v>21</v>
      </c>
      <c r="D2260" t="s">
        <v>23</v>
      </c>
      <c r="E2260" t="s">
        <v>23</v>
      </c>
      <c r="F2260">
        <v>26</v>
      </c>
      <c r="G2260">
        <v>198.8</v>
      </c>
      <c r="H2260">
        <v>115</v>
      </c>
      <c r="I2260">
        <v>33.799999999999997</v>
      </c>
      <c r="J2260">
        <v>166.6</v>
      </c>
      <c r="K2260">
        <v>67</v>
      </c>
      <c r="L2260">
        <v>14.16</v>
      </c>
      <c r="M2260">
        <v>198.5</v>
      </c>
      <c r="N2260">
        <v>118</v>
      </c>
      <c r="O2260">
        <v>8.93</v>
      </c>
      <c r="P2260">
        <v>14.4</v>
      </c>
      <c r="Q2260">
        <v>3</v>
      </c>
      <c r="R2260">
        <v>3.89</v>
      </c>
      <c r="S2260">
        <v>1</v>
      </c>
      <c r="T2260" t="s">
        <v>23</v>
      </c>
    </row>
    <row r="2261" spans="1:20" x14ac:dyDescent="0.2">
      <c r="A2261" t="s">
        <v>40</v>
      </c>
      <c r="B2261">
        <v>85</v>
      </c>
      <c r="C2261" t="s">
        <v>25</v>
      </c>
      <c r="D2261" t="s">
        <v>23</v>
      </c>
      <c r="E2261" t="s">
        <v>22</v>
      </c>
      <c r="F2261">
        <v>0</v>
      </c>
      <c r="G2261">
        <v>116.2</v>
      </c>
      <c r="H2261">
        <v>86</v>
      </c>
      <c r="I2261">
        <v>19.75</v>
      </c>
      <c r="J2261">
        <v>229.7</v>
      </c>
      <c r="K2261">
        <v>127</v>
      </c>
      <c r="L2261">
        <v>19.52</v>
      </c>
      <c r="M2261">
        <v>204.2</v>
      </c>
      <c r="N2261">
        <v>109</v>
      </c>
      <c r="O2261">
        <v>9.19</v>
      </c>
      <c r="P2261">
        <v>10.1</v>
      </c>
      <c r="Q2261">
        <v>3</v>
      </c>
      <c r="R2261">
        <v>2.73</v>
      </c>
      <c r="S2261">
        <v>3</v>
      </c>
      <c r="T2261" t="s">
        <v>22</v>
      </c>
    </row>
    <row r="2262" spans="1:20" x14ac:dyDescent="0.2">
      <c r="A2262" t="s">
        <v>33</v>
      </c>
      <c r="B2262">
        <v>103</v>
      </c>
      <c r="C2262" t="s">
        <v>28</v>
      </c>
      <c r="D2262" t="s">
        <v>23</v>
      </c>
      <c r="E2262" t="s">
        <v>22</v>
      </c>
      <c r="F2262">
        <v>0</v>
      </c>
      <c r="G2262">
        <v>255.9</v>
      </c>
      <c r="H2262">
        <v>128</v>
      </c>
      <c r="I2262">
        <v>43.5</v>
      </c>
      <c r="J2262">
        <v>140.9</v>
      </c>
      <c r="K2262">
        <v>92</v>
      </c>
      <c r="L2262">
        <v>11.98</v>
      </c>
      <c r="M2262">
        <v>308.89999999999998</v>
      </c>
      <c r="N2262">
        <v>130</v>
      </c>
      <c r="O2262">
        <v>13.9</v>
      </c>
      <c r="P2262">
        <v>12.1</v>
      </c>
      <c r="Q2262">
        <v>2</v>
      </c>
      <c r="R2262">
        <v>3.27</v>
      </c>
      <c r="S2262">
        <v>1</v>
      </c>
      <c r="T2262" t="s">
        <v>23</v>
      </c>
    </row>
    <row r="2263" spans="1:20" x14ac:dyDescent="0.2">
      <c r="A2263" t="s">
        <v>24</v>
      </c>
      <c r="B2263">
        <v>136</v>
      </c>
      <c r="C2263" t="s">
        <v>25</v>
      </c>
      <c r="D2263" t="s">
        <v>22</v>
      </c>
      <c r="E2263" t="s">
        <v>23</v>
      </c>
      <c r="F2263">
        <v>27</v>
      </c>
      <c r="G2263">
        <v>187.7</v>
      </c>
      <c r="H2263">
        <v>84</v>
      </c>
      <c r="I2263">
        <v>31.91</v>
      </c>
      <c r="J2263">
        <v>221</v>
      </c>
      <c r="K2263">
        <v>147</v>
      </c>
      <c r="L2263">
        <v>18.79</v>
      </c>
      <c r="M2263">
        <v>145.69999999999999</v>
      </c>
      <c r="N2263">
        <v>110</v>
      </c>
      <c r="O2263">
        <v>6.56</v>
      </c>
      <c r="P2263">
        <v>10</v>
      </c>
      <c r="Q2263">
        <v>4</v>
      </c>
      <c r="R2263">
        <v>2.7</v>
      </c>
      <c r="S2263">
        <v>3</v>
      </c>
      <c r="T2263" t="s">
        <v>22</v>
      </c>
    </row>
    <row r="2264" spans="1:20" x14ac:dyDescent="0.2">
      <c r="A2264" t="s">
        <v>69</v>
      </c>
      <c r="B2264">
        <v>155</v>
      </c>
      <c r="C2264" t="s">
        <v>25</v>
      </c>
      <c r="D2264" t="s">
        <v>22</v>
      </c>
      <c r="E2264" t="s">
        <v>23</v>
      </c>
      <c r="F2264">
        <v>21</v>
      </c>
      <c r="G2264">
        <v>195.9</v>
      </c>
      <c r="H2264">
        <v>91</v>
      </c>
      <c r="I2264">
        <v>33.299999999999997</v>
      </c>
      <c r="J2264">
        <v>213.9</v>
      </c>
      <c r="K2264">
        <v>84</v>
      </c>
      <c r="L2264">
        <v>18.18</v>
      </c>
      <c r="M2264">
        <v>88.2</v>
      </c>
      <c r="N2264">
        <v>111</v>
      </c>
      <c r="O2264">
        <v>3.97</v>
      </c>
      <c r="P2264">
        <v>8.6</v>
      </c>
      <c r="Q2264">
        <v>4</v>
      </c>
      <c r="R2264">
        <v>2.3199999999999998</v>
      </c>
      <c r="S2264">
        <v>0</v>
      </c>
      <c r="T2264" t="s">
        <v>22</v>
      </c>
    </row>
    <row r="2265" spans="1:20" x14ac:dyDescent="0.2">
      <c r="A2265" t="s">
        <v>31</v>
      </c>
      <c r="B2265">
        <v>145</v>
      </c>
      <c r="C2265" t="s">
        <v>21</v>
      </c>
      <c r="D2265" t="s">
        <v>22</v>
      </c>
      <c r="E2265" t="s">
        <v>22</v>
      </c>
      <c r="F2265">
        <v>0</v>
      </c>
      <c r="G2265">
        <v>129.4</v>
      </c>
      <c r="H2265">
        <v>97</v>
      </c>
      <c r="I2265">
        <v>22</v>
      </c>
      <c r="J2265">
        <v>185.4</v>
      </c>
      <c r="K2265">
        <v>101</v>
      </c>
      <c r="L2265">
        <v>15.76</v>
      </c>
      <c r="M2265">
        <v>204.7</v>
      </c>
      <c r="N2265">
        <v>106</v>
      </c>
      <c r="O2265">
        <v>9.2100000000000009</v>
      </c>
      <c r="P2265">
        <v>1.1000000000000001</v>
      </c>
      <c r="Q2265">
        <v>2</v>
      </c>
      <c r="R2265">
        <v>0.3</v>
      </c>
      <c r="S2265">
        <v>2</v>
      </c>
      <c r="T2265" t="s">
        <v>22</v>
      </c>
    </row>
    <row r="2266" spans="1:20" x14ac:dyDescent="0.2">
      <c r="A2266" t="s">
        <v>44</v>
      </c>
      <c r="B2266">
        <v>116</v>
      </c>
      <c r="C2266" t="s">
        <v>28</v>
      </c>
      <c r="D2266" t="s">
        <v>22</v>
      </c>
      <c r="E2266" t="s">
        <v>23</v>
      </c>
      <c r="F2266">
        <v>12</v>
      </c>
      <c r="G2266">
        <v>221</v>
      </c>
      <c r="H2266">
        <v>108</v>
      </c>
      <c r="I2266">
        <v>37.57</v>
      </c>
      <c r="J2266">
        <v>151</v>
      </c>
      <c r="K2266">
        <v>118</v>
      </c>
      <c r="L2266">
        <v>12.84</v>
      </c>
      <c r="M2266">
        <v>179</v>
      </c>
      <c r="N2266">
        <v>80</v>
      </c>
      <c r="O2266">
        <v>8.06</v>
      </c>
      <c r="P2266">
        <v>9</v>
      </c>
      <c r="Q2266">
        <v>6</v>
      </c>
      <c r="R2266">
        <v>2.4300000000000002</v>
      </c>
      <c r="S2266">
        <v>2</v>
      </c>
      <c r="T2266" t="s">
        <v>22</v>
      </c>
    </row>
    <row r="2267" spans="1:20" x14ac:dyDescent="0.2">
      <c r="A2267" t="s">
        <v>43</v>
      </c>
      <c r="B2267">
        <v>152</v>
      </c>
      <c r="C2267" t="s">
        <v>25</v>
      </c>
      <c r="D2267" t="s">
        <v>22</v>
      </c>
      <c r="E2267" t="s">
        <v>22</v>
      </c>
      <c r="F2267">
        <v>0</v>
      </c>
      <c r="G2267">
        <v>140.5</v>
      </c>
      <c r="H2267">
        <v>92</v>
      </c>
      <c r="I2267">
        <v>23.89</v>
      </c>
      <c r="J2267">
        <v>186.8</v>
      </c>
      <c r="K2267">
        <v>96</v>
      </c>
      <c r="L2267">
        <v>15.88</v>
      </c>
      <c r="M2267">
        <v>227</v>
      </c>
      <c r="N2267">
        <v>89</v>
      </c>
      <c r="O2267">
        <v>10.220000000000001</v>
      </c>
      <c r="P2267">
        <v>9.5</v>
      </c>
      <c r="Q2267">
        <v>5</v>
      </c>
      <c r="R2267">
        <v>2.57</v>
      </c>
      <c r="S2267">
        <v>2</v>
      </c>
      <c r="T2267" t="s">
        <v>22</v>
      </c>
    </row>
    <row r="2268" spans="1:20" x14ac:dyDescent="0.2">
      <c r="A2268" t="s">
        <v>67</v>
      </c>
      <c r="B2268">
        <v>65</v>
      </c>
      <c r="C2268" t="s">
        <v>21</v>
      </c>
      <c r="D2268" t="s">
        <v>23</v>
      </c>
      <c r="E2268" t="s">
        <v>22</v>
      </c>
      <c r="F2268">
        <v>0</v>
      </c>
      <c r="G2268">
        <v>277.89999999999998</v>
      </c>
      <c r="H2268">
        <v>123</v>
      </c>
      <c r="I2268">
        <v>47.24</v>
      </c>
      <c r="J2268">
        <v>155.80000000000001</v>
      </c>
      <c r="K2268">
        <v>112</v>
      </c>
      <c r="L2268">
        <v>13.24</v>
      </c>
      <c r="M2268">
        <v>256.89999999999998</v>
      </c>
      <c r="N2268">
        <v>71</v>
      </c>
      <c r="O2268">
        <v>11.56</v>
      </c>
      <c r="P2268">
        <v>9.1999999999999993</v>
      </c>
      <c r="Q2268">
        <v>10</v>
      </c>
      <c r="R2268">
        <v>2.48</v>
      </c>
      <c r="S2268">
        <v>0</v>
      </c>
      <c r="T2268" t="s">
        <v>23</v>
      </c>
    </row>
    <row r="2269" spans="1:20" x14ac:dyDescent="0.2">
      <c r="A2269" t="s">
        <v>72</v>
      </c>
      <c r="B2269">
        <v>67</v>
      </c>
      <c r="C2269" t="s">
        <v>21</v>
      </c>
      <c r="D2269" t="s">
        <v>22</v>
      </c>
      <c r="E2269" t="s">
        <v>22</v>
      </c>
      <c r="F2269">
        <v>0</v>
      </c>
      <c r="G2269">
        <v>109.1</v>
      </c>
      <c r="H2269">
        <v>117</v>
      </c>
      <c r="I2269">
        <v>18.55</v>
      </c>
      <c r="J2269">
        <v>217.4</v>
      </c>
      <c r="K2269">
        <v>124</v>
      </c>
      <c r="L2269">
        <v>18.48</v>
      </c>
      <c r="M2269">
        <v>188.4</v>
      </c>
      <c r="N2269">
        <v>141</v>
      </c>
      <c r="O2269">
        <v>8.48</v>
      </c>
      <c r="P2269">
        <v>12.8</v>
      </c>
      <c r="Q2269">
        <v>6</v>
      </c>
      <c r="R2269">
        <v>3.46</v>
      </c>
      <c r="S2269">
        <v>0</v>
      </c>
      <c r="T2269" t="s">
        <v>22</v>
      </c>
    </row>
    <row r="2270" spans="1:20" x14ac:dyDescent="0.2">
      <c r="A2270" t="s">
        <v>52</v>
      </c>
      <c r="B2270">
        <v>60</v>
      </c>
      <c r="C2270" t="s">
        <v>21</v>
      </c>
      <c r="D2270" t="s">
        <v>22</v>
      </c>
      <c r="E2270" t="s">
        <v>22</v>
      </c>
      <c r="F2270">
        <v>0</v>
      </c>
      <c r="G2270">
        <v>207.8</v>
      </c>
      <c r="H2270">
        <v>109</v>
      </c>
      <c r="I2270">
        <v>35.33</v>
      </c>
      <c r="J2270">
        <v>123.5</v>
      </c>
      <c r="K2270">
        <v>112</v>
      </c>
      <c r="L2270">
        <v>10.5</v>
      </c>
      <c r="M2270">
        <v>291.60000000000002</v>
      </c>
      <c r="N2270">
        <v>115</v>
      </c>
      <c r="O2270">
        <v>13.12</v>
      </c>
      <c r="P2270">
        <v>5.7</v>
      </c>
      <c r="Q2270">
        <v>9</v>
      </c>
      <c r="R2270">
        <v>1.54</v>
      </c>
      <c r="S2270">
        <v>0</v>
      </c>
      <c r="T2270" t="s">
        <v>22</v>
      </c>
    </row>
    <row r="2271" spans="1:20" x14ac:dyDescent="0.2">
      <c r="A2271" t="s">
        <v>55</v>
      </c>
      <c r="B2271">
        <v>138</v>
      </c>
      <c r="C2271" t="s">
        <v>28</v>
      </c>
      <c r="D2271" t="s">
        <v>22</v>
      </c>
      <c r="E2271" t="s">
        <v>22</v>
      </c>
      <c r="F2271">
        <v>0</v>
      </c>
      <c r="G2271">
        <v>205.9</v>
      </c>
      <c r="H2271">
        <v>96</v>
      </c>
      <c r="I2271">
        <v>35</v>
      </c>
      <c r="J2271">
        <v>257.10000000000002</v>
      </c>
      <c r="K2271">
        <v>94</v>
      </c>
      <c r="L2271">
        <v>21.85</v>
      </c>
      <c r="M2271">
        <v>209</v>
      </c>
      <c r="N2271">
        <v>63</v>
      </c>
      <c r="O2271">
        <v>9.4</v>
      </c>
      <c r="P2271">
        <v>12.1</v>
      </c>
      <c r="Q2271">
        <v>8</v>
      </c>
      <c r="R2271">
        <v>3.27</v>
      </c>
      <c r="S2271">
        <v>0</v>
      </c>
      <c r="T2271" t="s">
        <v>22</v>
      </c>
    </row>
    <row r="2272" spans="1:20" x14ac:dyDescent="0.2">
      <c r="A2272" t="s">
        <v>34</v>
      </c>
      <c r="B2272">
        <v>44</v>
      </c>
      <c r="C2272" t="s">
        <v>21</v>
      </c>
      <c r="D2272" t="s">
        <v>22</v>
      </c>
      <c r="E2272" t="s">
        <v>22</v>
      </c>
      <c r="F2272">
        <v>0</v>
      </c>
      <c r="G2272">
        <v>308.60000000000002</v>
      </c>
      <c r="H2272">
        <v>139</v>
      </c>
      <c r="I2272">
        <v>52.46</v>
      </c>
      <c r="J2272">
        <v>150.80000000000001</v>
      </c>
      <c r="K2272">
        <v>94</v>
      </c>
      <c r="L2272">
        <v>12.82</v>
      </c>
      <c r="M2272">
        <v>198.7</v>
      </c>
      <c r="N2272">
        <v>66</v>
      </c>
      <c r="O2272">
        <v>8.94</v>
      </c>
      <c r="P2272">
        <v>7.3</v>
      </c>
      <c r="Q2272">
        <v>3</v>
      </c>
      <c r="R2272">
        <v>1.97</v>
      </c>
      <c r="S2272">
        <v>4</v>
      </c>
      <c r="T2272" t="s">
        <v>23</v>
      </c>
    </row>
    <row r="2273" spans="1:20" x14ac:dyDescent="0.2">
      <c r="A2273" t="s">
        <v>66</v>
      </c>
      <c r="B2273">
        <v>25</v>
      </c>
      <c r="C2273" t="s">
        <v>28</v>
      </c>
      <c r="D2273" t="s">
        <v>22</v>
      </c>
      <c r="E2273" t="s">
        <v>22</v>
      </c>
      <c r="F2273">
        <v>0</v>
      </c>
      <c r="G2273">
        <v>242.6</v>
      </c>
      <c r="H2273">
        <v>69</v>
      </c>
      <c r="I2273">
        <v>41.24</v>
      </c>
      <c r="J2273">
        <v>209</v>
      </c>
      <c r="K2273">
        <v>117</v>
      </c>
      <c r="L2273">
        <v>17.77</v>
      </c>
      <c r="M2273">
        <v>219.7</v>
      </c>
      <c r="N2273">
        <v>82</v>
      </c>
      <c r="O2273">
        <v>9.89</v>
      </c>
      <c r="P2273">
        <v>14.4</v>
      </c>
      <c r="Q2273">
        <v>6</v>
      </c>
      <c r="R2273">
        <v>3.89</v>
      </c>
      <c r="S2273">
        <v>2</v>
      </c>
      <c r="T2273" t="s">
        <v>22</v>
      </c>
    </row>
    <row r="2274" spans="1:20" x14ac:dyDescent="0.2">
      <c r="A2274" t="s">
        <v>44</v>
      </c>
      <c r="B2274">
        <v>145</v>
      </c>
      <c r="C2274" t="s">
        <v>25</v>
      </c>
      <c r="D2274" t="s">
        <v>22</v>
      </c>
      <c r="E2274" t="s">
        <v>22</v>
      </c>
      <c r="F2274">
        <v>0</v>
      </c>
      <c r="G2274">
        <v>229.6</v>
      </c>
      <c r="H2274">
        <v>82</v>
      </c>
      <c r="I2274">
        <v>39.03</v>
      </c>
      <c r="J2274">
        <v>138.1</v>
      </c>
      <c r="K2274">
        <v>103</v>
      </c>
      <c r="L2274">
        <v>11.74</v>
      </c>
      <c r="M2274">
        <v>250.8</v>
      </c>
      <c r="N2274">
        <v>109</v>
      </c>
      <c r="O2274">
        <v>11.29</v>
      </c>
      <c r="P2274">
        <v>3.3</v>
      </c>
      <c r="Q2274">
        <v>3</v>
      </c>
      <c r="R2274">
        <v>0.89</v>
      </c>
      <c r="S2274">
        <v>1</v>
      </c>
      <c r="T2274" t="s">
        <v>22</v>
      </c>
    </row>
    <row r="2275" spans="1:20" x14ac:dyDescent="0.2">
      <c r="A2275" t="s">
        <v>51</v>
      </c>
      <c r="B2275">
        <v>122</v>
      </c>
      <c r="C2275" t="s">
        <v>28</v>
      </c>
      <c r="D2275" t="s">
        <v>22</v>
      </c>
      <c r="E2275" t="s">
        <v>23</v>
      </c>
      <c r="F2275">
        <v>28</v>
      </c>
      <c r="G2275">
        <v>166</v>
      </c>
      <c r="H2275">
        <v>62</v>
      </c>
      <c r="I2275">
        <v>28.22</v>
      </c>
      <c r="J2275">
        <v>233.9</v>
      </c>
      <c r="K2275">
        <v>88</v>
      </c>
      <c r="L2275">
        <v>19.88</v>
      </c>
      <c r="M2275">
        <v>170.1</v>
      </c>
      <c r="N2275">
        <v>84</v>
      </c>
      <c r="O2275">
        <v>7.65</v>
      </c>
      <c r="P2275">
        <v>7.7</v>
      </c>
      <c r="Q2275">
        <v>3</v>
      </c>
      <c r="R2275">
        <v>2.08</v>
      </c>
      <c r="S2275">
        <v>2</v>
      </c>
      <c r="T2275" t="s">
        <v>22</v>
      </c>
    </row>
    <row r="2276" spans="1:20" x14ac:dyDescent="0.2">
      <c r="A2276" t="s">
        <v>43</v>
      </c>
      <c r="B2276">
        <v>121</v>
      </c>
      <c r="C2276" t="s">
        <v>21</v>
      </c>
      <c r="D2276" t="s">
        <v>22</v>
      </c>
      <c r="E2276" t="s">
        <v>22</v>
      </c>
      <c r="F2276">
        <v>0</v>
      </c>
      <c r="G2276">
        <v>144.80000000000001</v>
      </c>
      <c r="H2276">
        <v>126</v>
      </c>
      <c r="I2276">
        <v>24.62</v>
      </c>
      <c r="J2276">
        <v>200.6</v>
      </c>
      <c r="K2276">
        <v>82</v>
      </c>
      <c r="L2276">
        <v>17.05</v>
      </c>
      <c r="M2276">
        <v>208.8</v>
      </c>
      <c r="N2276">
        <v>81</v>
      </c>
      <c r="O2276">
        <v>9.4</v>
      </c>
      <c r="P2276">
        <v>13.3</v>
      </c>
      <c r="Q2276">
        <v>9</v>
      </c>
      <c r="R2276">
        <v>3.59</v>
      </c>
      <c r="S2276">
        <v>0</v>
      </c>
      <c r="T2276" t="s">
        <v>23</v>
      </c>
    </row>
    <row r="2277" spans="1:20" x14ac:dyDescent="0.2">
      <c r="A2277" t="s">
        <v>63</v>
      </c>
      <c r="B2277">
        <v>55</v>
      </c>
      <c r="C2277" t="s">
        <v>28</v>
      </c>
      <c r="D2277" t="s">
        <v>23</v>
      </c>
      <c r="E2277" t="s">
        <v>22</v>
      </c>
      <c r="F2277">
        <v>0</v>
      </c>
      <c r="G2277">
        <v>106.1</v>
      </c>
      <c r="H2277">
        <v>77</v>
      </c>
      <c r="I2277">
        <v>18.04</v>
      </c>
      <c r="J2277">
        <v>123.5</v>
      </c>
      <c r="K2277">
        <v>100</v>
      </c>
      <c r="L2277">
        <v>10.5</v>
      </c>
      <c r="M2277">
        <v>96.4</v>
      </c>
      <c r="N2277">
        <v>92</v>
      </c>
      <c r="O2277">
        <v>4.34</v>
      </c>
      <c r="P2277">
        <v>12.9</v>
      </c>
      <c r="Q2277">
        <v>3</v>
      </c>
      <c r="R2277">
        <v>3.48</v>
      </c>
      <c r="S2277">
        <v>0</v>
      </c>
      <c r="T2277" t="s">
        <v>22</v>
      </c>
    </row>
    <row r="2278" spans="1:20" x14ac:dyDescent="0.2">
      <c r="A2278" t="s">
        <v>74</v>
      </c>
      <c r="B2278">
        <v>77</v>
      </c>
      <c r="C2278" t="s">
        <v>21</v>
      </c>
      <c r="D2278" t="s">
        <v>22</v>
      </c>
      <c r="E2278" t="s">
        <v>22</v>
      </c>
      <c r="F2278">
        <v>0</v>
      </c>
      <c r="G2278">
        <v>221.8</v>
      </c>
      <c r="H2278">
        <v>84</v>
      </c>
      <c r="I2278">
        <v>37.71</v>
      </c>
      <c r="J2278">
        <v>166</v>
      </c>
      <c r="K2278">
        <v>125</v>
      </c>
      <c r="L2278">
        <v>14.11</v>
      </c>
      <c r="M2278">
        <v>210.2</v>
      </c>
      <c r="N2278">
        <v>72</v>
      </c>
      <c r="O2278">
        <v>9.4600000000000009</v>
      </c>
      <c r="P2278">
        <v>13.2</v>
      </c>
      <c r="Q2278">
        <v>4</v>
      </c>
      <c r="R2278">
        <v>3.56</v>
      </c>
      <c r="S2278">
        <v>1</v>
      </c>
      <c r="T2278" t="s">
        <v>22</v>
      </c>
    </row>
    <row r="2279" spans="1:20" x14ac:dyDescent="0.2">
      <c r="A2279" t="s">
        <v>52</v>
      </c>
      <c r="B2279">
        <v>12</v>
      </c>
      <c r="C2279" t="s">
        <v>21</v>
      </c>
      <c r="D2279" t="s">
        <v>22</v>
      </c>
      <c r="E2279" t="s">
        <v>22</v>
      </c>
      <c r="F2279">
        <v>0</v>
      </c>
      <c r="G2279">
        <v>204.6</v>
      </c>
      <c r="H2279">
        <v>98</v>
      </c>
      <c r="I2279">
        <v>34.78</v>
      </c>
      <c r="J2279">
        <v>212.5</v>
      </c>
      <c r="K2279">
        <v>90</v>
      </c>
      <c r="L2279">
        <v>18.059999999999999</v>
      </c>
      <c r="M2279">
        <v>182.1</v>
      </c>
      <c r="N2279">
        <v>95</v>
      </c>
      <c r="O2279">
        <v>8.19</v>
      </c>
      <c r="P2279">
        <v>9.8000000000000007</v>
      </c>
      <c r="Q2279">
        <v>7</v>
      </c>
      <c r="R2279">
        <v>2.65</v>
      </c>
      <c r="S2279">
        <v>2</v>
      </c>
      <c r="T2279" t="s">
        <v>22</v>
      </c>
    </row>
    <row r="2280" spans="1:20" x14ac:dyDescent="0.2">
      <c r="A2280" t="s">
        <v>62</v>
      </c>
      <c r="B2280">
        <v>92</v>
      </c>
      <c r="C2280" t="s">
        <v>21</v>
      </c>
      <c r="D2280" t="s">
        <v>22</v>
      </c>
      <c r="E2280" t="s">
        <v>23</v>
      </c>
      <c r="F2280">
        <v>44</v>
      </c>
      <c r="G2280">
        <v>152</v>
      </c>
      <c r="H2280">
        <v>95</v>
      </c>
      <c r="I2280">
        <v>25.84</v>
      </c>
      <c r="J2280">
        <v>274.89999999999998</v>
      </c>
      <c r="K2280">
        <v>73</v>
      </c>
      <c r="L2280">
        <v>23.37</v>
      </c>
      <c r="M2280">
        <v>162.4</v>
      </c>
      <c r="N2280">
        <v>121</v>
      </c>
      <c r="O2280">
        <v>7.31</v>
      </c>
      <c r="P2280">
        <v>10</v>
      </c>
      <c r="Q2280">
        <v>1</v>
      </c>
      <c r="R2280">
        <v>2.7</v>
      </c>
      <c r="S2280">
        <v>2</v>
      </c>
      <c r="T2280" t="s">
        <v>22</v>
      </c>
    </row>
    <row r="2281" spans="1:20" x14ac:dyDescent="0.2">
      <c r="A2281" t="s">
        <v>60</v>
      </c>
      <c r="B2281">
        <v>125</v>
      </c>
      <c r="C2281" t="s">
        <v>21</v>
      </c>
      <c r="D2281" t="s">
        <v>23</v>
      </c>
      <c r="E2281" t="s">
        <v>23</v>
      </c>
      <c r="F2281">
        <v>29</v>
      </c>
      <c r="G2281">
        <v>260.8</v>
      </c>
      <c r="H2281">
        <v>81</v>
      </c>
      <c r="I2281">
        <v>44.34</v>
      </c>
      <c r="J2281">
        <v>163.69999999999999</v>
      </c>
      <c r="K2281">
        <v>112</v>
      </c>
      <c r="L2281">
        <v>13.91</v>
      </c>
      <c r="M2281">
        <v>271.7</v>
      </c>
      <c r="N2281">
        <v>117</v>
      </c>
      <c r="O2281">
        <v>12.23</v>
      </c>
      <c r="P2281">
        <v>17</v>
      </c>
      <c r="Q2281">
        <v>6</v>
      </c>
      <c r="R2281">
        <v>4.59</v>
      </c>
      <c r="S2281">
        <v>1</v>
      </c>
      <c r="T2281" t="s">
        <v>23</v>
      </c>
    </row>
    <row r="2282" spans="1:20" x14ac:dyDescent="0.2">
      <c r="A2282" t="s">
        <v>70</v>
      </c>
      <c r="B2282">
        <v>79</v>
      </c>
      <c r="C2282" t="s">
        <v>21</v>
      </c>
      <c r="D2282" t="s">
        <v>22</v>
      </c>
      <c r="E2282" t="s">
        <v>22</v>
      </c>
      <c r="F2282">
        <v>0</v>
      </c>
      <c r="G2282">
        <v>177.9</v>
      </c>
      <c r="H2282">
        <v>83</v>
      </c>
      <c r="I2282">
        <v>30.24</v>
      </c>
      <c r="J2282">
        <v>167.3</v>
      </c>
      <c r="K2282">
        <v>84</v>
      </c>
      <c r="L2282">
        <v>14.22</v>
      </c>
      <c r="M2282">
        <v>223.7</v>
      </c>
      <c r="N2282">
        <v>142</v>
      </c>
      <c r="O2282">
        <v>10.07</v>
      </c>
      <c r="P2282">
        <v>15.2</v>
      </c>
      <c r="Q2282">
        <v>8</v>
      </c>
      <c r="R2282">
        <v>4.0999999999999996</v>
      </c>
      <c r="S2282">
        <v>0</v>
      </c>
      <c r="T2282" t="s">
        <v>22</v>
      </c>
    </row>
    <row r="2283" spans="1:20" x14ac:dyDescent="0.2">
      <c r="A2283" t="s">
        <v>33</v>
      </c>
      <c r="B2283">
        <v>36</v>
      </c>
      <c r="C2283" t="s">
        <v>21</v>
      </c>
      <c r="D2283" t="s">
        <v>22</v>
      </c>
      <c r="E2283" t="s">
        <v>22</v>
      </c>
      <c r="F2283">
        <v>0</v>
      </c>
      <c r="G2283">
        <v>235.1</v>
      </c>
      <c r="H2283">
        <v>97</v>
      </c>
      <c r="I2283">
        <v>39.97</v>
      </c>
      <c r="J2283">
        <v>196.8</v>
      </c>
      <c r="K2283">
        <v>104</v>
      </c>
      <c r="L2283">
        <v>16.73</v>
      </c>
      <c r="M2283">
        <v>259.7</v>
      </c>
      <c r="N2283">
        <v>110</v>
      </c>
      <c r="O2283">
        <v>11.69</v>
      </c>
      <c r="P2283">
        <v>7</v>
      </c>
      <c r="Q2283">
        <v>7</v>
      </c>
      <c r="R2283">
        <v>1.89</v>
      </c>
      <c r="S2283">
        <v>3</v>
      </c>
      <c r="T2283" t="s">
        <v>22</v>
      </c>
    </row>
    <row r="2284" spans="1:20" x14ac:dyDescent="0.2">
      <c r="A2284" t="s">
        <v>63</v>
      </c>
      <c r="B2284">
        <v>102</v>
      </c>
      <c r="C2284" t="s">
        <v>21</v>
      </c>
      <c r="D2284" t="s">
        <v>22</v>
      </c>
      <c r="E2284" t="s">
        <v>22</v>
      </c>
      <c r="F2284">
        <v>0</v>
      </c>
      <c r="G2284">
        <v>186.8</v>
      </c>
      <c r="H2284">
        <v>92</v>
      </c>
      <c r="I2284">
        <v>31.76</v>
      </c>
      <c r="J2284">
        <v>173.7</v>
      </c>
      <c r="K2284">
        <v>123</v>
      </c>
      <c r="L2284">
        <v>14.76</v>
      </c>
      <c r="M2284">
        <v>250.9</v>
      </c>
      <c r="N2284">
        <v>131</v>
      </c>
      <c r="O2284">
        <v>11.29</v>
      </c>
      <c r="P2284">
        <v>9.6999999999999993</v>
      </c>
      <c r="Q2284">
        <v>4</v>
      </c>
      <c r="R2284">
        <v>2.62</v>
      </c>
      <c r="S2284">
        <v>2</v>
      </c>
      <c r="T2284" t="s">
        <v>22</v>
      </c>
    </row>
    <row r="2285" spans="1:20" x14ac:dyDescent="0.2">
      <c r="A2285" t="s">
        <v>72</v>
      </c>
      <c r="B2285">
        <v>138</v>
      </c>
      <c r="C2285" t="s">
        <v>25</v>
      </c>
      <c r="D2285" t="s">
        <v>23</v>
      </c>
      <c r="E2285" t="s">
        <v>22</v>
      </c>
      <c r="F2285">
        <v>0</v>
      </c>
      <c r="G2285">
        <v>268.39999999999998</v>
      </c>
      <c r="H2285">
        <v>81</v>
      </c>
      <c r="I2285">
        <v>45.63</v>
      </c>
      <c r="J2285">
        <v>174.4</v>
      </c>
      <c r="K2285">
        <v>115</v>
      </c>
      <c r="L2285">
        <v>14.82</v>
      </c>
      <c r="M2285">
        <v>193.5</v>
      </c>
      <c r="N2285">
        <v>96</v>
      </c>
      <c r="O2285">
        <v>8.7100000000000009</v>
      </c>
      <c r="P2285">
        <v>11.6</v>
      </c>
      <c r="Q2285">
        <v>4</v>
      </c>
      <c r="R2285">
        <v>3.13</v>
      </c>
      <c r="S2285">
        <v>1</v>
      </c>
      <c r="T2285" t="s">
        <v>22</v>
      </c>
    </row>
    <row r="2286" spans="1:20" x14ac:dyDescent="0.2">
      <c r="A2286" t="s">
        <v>55</v>
      </c>
      <c r="B2286">
        <v>164</v>
      </c>
      <c r="C2286" t="s">
        <v>28</v>
      </c>
      <c r="D2286" t="s">
        <v>22</v>
      </c>
      <c r="E2286" t="s">
        <v>22</v>
      </c>
      <c r="F2286">
        <v>0</v>
      </c>
      <c r="G2286">
        <v>192.1</v>
      </c>
      <c r="H2286">
        <v>95</v>
      </c>
      <c r="I2286">
        <v>32.659999999999997</v>
      </c>
      <c r="J2286">
        <v>249.8</v>
      </c>
      <c r="K2286">
        <v>94</v>
      </c>
      <c r="L2286">
        <v>21.23</v>
      </c>
      <c r="M2286">
        <v>132.6</v>
      </c>
      <c r="N2286">
        <v>100</v>
      </c>
      <c r="O2286">
        <v>5.97</v>
      </c>
      <c r="P2286">
        <v>7.3</v>
      </c>
      <c r="Q2286">
        <v>3</v>
      </c>
      <c r="R2286">
        <v>1.97</v>
      </c>
      <c r="S2286">
        <v>3</v>
      </c>
      <c r="T2286" t="s">
        <v>22</v>
      </c>
    </row>
    <row r="2287" spans="1:20" x14ac:dyDescent="0.2">
      <c r="A2287" t="s">
        <v>60</v>
      </c>
      <c r="B2287">
        <v>125</v>
      </c>
      <c r="C2287" t="s">
        <v>21</v>
      </c>
      <c r="D2287" t="s">
        <v>22</v>
      </c>
      <c r="E2287" t="s">
        <v>22</v>
      </c>
      <c r="F2287">
        <v>0</v>
      </c>
      <c r="G2287">
        <v>240.7</v>
      </c>
      <c r="H2287">
        <v>82</v>
      </c>
      <c r="I2287">
        <v>40.92</v>
      </c>
      <c r="J2287">
        <v>269.39999999999998</v>
      </c>
      <c r="K2287">
        <v>85</v>
      </c>
      <c r="L2287">
        <v>22.9</v>
      </c>
      <c r="M2287">
        <v>187.1</v>
      </c>
      <c r="N2287">
        <v>74</v>
      </c>
      <c r="O2287">
        <v>8.42</v>
      </c>
      <c r="P2287">
        <v>10.1</v>
      </c>
      <c r="Q2287">
        <v>3</v>
      </c>
      <c r="R2287">
        <v>2.73</v>
      </c>
      <c r="S2287">
        <v>0</v>
      </c>
      <c r="T2287" t="s">
        <v>23</v>
      </c>
    </row>
    <row r="2288" spans="1:20" x14ac:dyDescent="0.2">
      <c r="A2288" t="s">
        <v>51</v>
      </c>
      <c r="B2288">
        <v>72</v>
      </c>
      <c r="C2288" t="s">
        <v>25</v>
      </c>
      <c r="D2288" t="s">
        <v>22</v>
      </c>
      <c r="E2288" t="s">
        <v>22</v>
      </c>
      <c r="F2288">
        <v>0</v>
      </c>
      <c r="G2288">
        <v>179.9</v>
      </c>
      <c r="H2288">
        <v>113</v>
      </c>
      <c r="I2288">
        <v>30.58</v>
      </c>
      <c r="J2288">
        <v>149.80000000000001</v>
      </c>
      <c r="K2288">
        <v>112</v>
      </c>
      <c r="L2288">
        <v>12.73</v>
      </c>
      <c r="M2288">
        <v>168.2</v>
      </c>
      <c r="N2288">
        <v>79</v>
      </c>
      <c r="O2288">
        <v>7.57</v>
      </c>
      <c r="P2288">
        <v>9.8000000000000007</v>
      </c>
      <c r="Q2288">
        <v>7</v>
      </c>
      <c r="R2288">
        <v>2.65</v>
      </c>
      <c r="S2288">
        <v>2</v>
      </c>
      <c r="T2288" t="s">
        <v>22</v>
      </c>
    </row>
    <row r="2289" spans="1:20" x14ac:dyDescent="0.2">
      <c r="A2289" t="s">
        <v>27</v>
      </c>
      <c r="B2289">
        <v>145</v>
      </c>
      <c r="C2289" t="s">
        <v>21</v>
      </c>
      <c r="D2289" t="s">
        <v>22</v>
      </c>
      <c r="E2289" t="s">
        <v>22</v>
      </c>
      <c r="F2289">
        <v>0</v>
      </c>
      <c r="G2289">
        <v>175.8</v>
      </c>
      <c r="H2289">
        <v>89</v>
      </c>
      <c r="I2289">
        <v>29.89</v>
      </c>
      <c r="J2289">
        <v>274.3</v>
      </c>
      <c r="K2289">
        <v>119</v>
      </c>
      <c r="L2289">
        <v>23.32</v>
      </c>
      <c r="M2289">
        <v>226.6</v>
      </c>
      <c r="N2289">
        <v>69</v>
      </c>
      <c r="O2289">
        <v>10.199999999999999</v>
      </c>
      <c r="P2289">
        <v>12.4</v>
      </c>
      <c r="Q2289">
        <v>4</v>
      </c>
      <c r="R2289">
        <v>3.35</v>
      </c>
      <c r="S2289">
        <v>1</v>
      </c>
      <c r="T2289" t="s">
        <v>22</v>
      </c>
    </row>
    <row r="2290" spans="1:20" x14ac:dyDescent="0.2">
      <c r="A2290" t="s">
        <v>68</v>
      </c>
      <c r="B2290">
        <v>136</v>
      </c>
      <c r="C2290" t="s">
        <v>28</v>
      </c>
      <c r="D2290" t="s">
        <v>22</v>
      </c>
      <c r="E2290" t="s">
        <v>22</v>
      </c>
      <c r="F2290">
        <v>0</v>
      </c>
      <c r="G2290">
        <v>109.4</v>
      </c>
      <c r="H2290">
        <v>91</v>
      </c>
      <c r="I2290">
        <v>18.600000000000001</v>
      </c>
      <c r="J2290">
        <v>207.5</v>
      </c>
      <c r="K2290">
        <v>111</v>
      </c>
      <c r="L2290">
        <v>17.64</v>
      </c>
      <c r="M2290">
        <v>135</v>
      </c>
      <c r="N2290">
        <v>107</v>
      </c>
      <c r="O2290">
        <v>6.08</v>
      </c>
      <c r="P2290">
        <v>11.6</v>
      </c>
      <c r="Q2290">
        <v>5</v>
      </c>
      <c r="R2290">
        <v>3.13</v>
      </c>
      <c r="S2290">
        <v>0</v>
      </c>
      <c r="T2290" t="s">
        <v>22</v>
      </c>
    </row>
    <row r="2291" spans="1:20" x14ac:dyDescent="0.2">
      <c r="A2291" t="s">
        <v>43</v>
      </c>
      <c r="B2291">
        <v>209</v>
      </c>
      <c r="C2291" t="s">
        <v>28</v>
      </c>
      <c r="D2291" t="s">
        <v>22</v>
      </c>
      <c r="E2291" t="s">
        <v>22</v>
      </c>
      <c r="F2291">
        <v>0</v>
      </c>
      <c r="G2291">
        <v>255.1</v>
      </c>
      <c r="H2291">
        <v>124</v>
      </c>
      <c r="I2291">
        <v>43.37</v>
      </c>
      <c r="J2291">
        <v>230.6</v>
      </c>
      <c r="K2291">
        <v>110</v>
      </c>
      <c r="L2291">
        <v>19.600000000000001</v>
      </c>
      <c r="M2291">
        <v>218</v>
      </c>
      <c r="N2291">
        <v>69</v>
      </c>
      <c r="O2291">
        <v>9.81</v>
      </c>
      <c r="P2291">
        <v>8.5</v>
      </c>
      <c r="Q2291">
        <v>5</v>
      </c>
      <c r="R2291">
        <v>2.2999999999999998</v>
      </c>
      <c r="S2291">
        <v>3</v>
      </c>
      <c r="T2291" t="s">
        <v>23</v>
      </c>
    </row>
    <row r="2292" spans="1:20" x14ac:dyDescent="0.2">
      <c r="A2292" t="s">
        <v>51</v>
      </c>
      <c r="B2292">
        <v>66</v>
      </c>
      <c r="C2292" t="s">
        <v>21</v>
      </c>
      <c r="D2292" t="s">
        <v>23</v>
      </c>
      <c r="E2292" t="s">
        <v>22</v>
      </c>
      <c r="F2292">
        <v>0</v>
      </c>
      <c r="G2292">
        <v>208.7</v>
      </c>
      <c r="H2292">
        <v>84</v>
      </c>
      <c r="I2292">
        <v>35.479999999999997</v>
      </c>
      <c r="J2292">
        <v>173.3</v>
      </c>
      <c r="K2292">
        <v>88</v>
      </c>
      <c r="L2292">
        <v>14.73</v>
      </c>
      <c r="M2292">
        <v>264.7</v>
      </c>
      <c r="N2292">
        <v>107</v>
      </c>
      <c r="O2292">
        <v>11.91</v>
      </c>
      <c r="P2292">
        <v>8.3000000000000007</v>
      </c>
      <c r="Q2292">
        <v>3</v>
      </c>
      <c r="R2292">
        <v>2.2400000000000002</v>
      </c>
      <c r="S2292">
        <v>3</v>
      </c>
      <c r="T2292" t="s">
        <v>22</v>
      </c>
    </row>
    <row r="2293" spans="1:20" x14ac:dyDescent="0.2">
      <c r="A2293" t="s">
        <v>64</v>
      </c>
      <c r="B2293">
        <v>152</v>
      </c>
      <c r="C2293" t="s">
        <v>28</v>
      </c>
      <c r="D2293" t="s">
        <v>22</v>
      </c>
      <c r="E2293" t="s">
        <v>23</v>
      </c>
      <c r="F2293">
        <v>20</v>
      </c>
      <c r="G2293">
        <v>214.6</v>
      </c>
      <c r="H2293">
        <v>108</v>
      </c>
      <c r="I2293">
        <v>36.479999999999997</v>
      </c>
      <c r="J2293">
        <v>96.6</v>
      </c>
      <c r="K2293">
        <v>82</v>
      </c>
      <c r="L2293">
        <v>8.2100000000000009</v>
      </c>
      <c r="M2293">
        <v>170.7</v>
      </c>
      <c r="N2293">
        <v>145</v>
      </c>
      <c r="O2293">
        <v>7.68</v>
      </c>
      <c r="P2293">
        <v>7.9</v>
      </c>
      <c r="Q2293">
        <v>5</v>
      </c>
      <c r="R2293">
        <v>2.13</v>
      </c>
      <c r="S2293">
        <v>1</v>
      </c>
      <c r="T2293" t="s">
        <v>22</v>
      </c>
    </row>
    <row r="2294" spans="1:20" x14ac:dyDescent="0.2">
      <c r="A2294" t="s">
        <v>74</v>
      </c>
      <c r="B2294">
        <v>162</v>
      </c>
      <c r="C2294" t="s">
        <v>25</v>
      </c>
      <c r="D2294" t="s">
        <v>22</v>
      </c>
      <c r="E2294" t="s">
        <v>22</v>
      </c>
      <c r="F2294">
        <v>0</v>
      </c>
      <c r="G2294">
        <v>49.2</v>
      </c>
      <c r="H2294">
        <v>121</v>
      </c>
      <c r="I2294">
        <v>8.36</v>
      </c>
      <c r="J2294">
        <v>143.9</v>
      </c>
      <c r="K2294">
        <v>136</v>
      </c>
      <c r="L2294">
        <v>12.23</v>
      </c>
      <c r="M2294">
        <v>203</v>
      </c>
      <c r="N2294">
        <v>97</v>
      </c>
      <c r="O2294">
        <v>9.14</v>
      </c>
      <c r="P2294">
        <v>12.1</v>
      </c>
      <c r="Q2294">
        <v>13</v>
      </c>
      <c r="R2294">
        <v>3.27</v>
      </c>
      <c r="S2294">
        <v>1</v>
      </c>
      <c r="T2294" t="s">
        <v>22</v>
      </c>
    </row>
    <row r="2295" spans="1:20" x14ac:dyDescent="0.2">
      <c r="A2295" t="s">
        <v>52</v>
      </c>
      <c r="B2295">
        <v>72</v>
      </c>
      <c r="C2295" t="s">
        <v>28</v>
      </c>
      <c r="D2295" t="s">
        <v>22</v>
      </c>
      <c r="E2295" t="s">
        <v>22</v>
      </c>
      <c r="F2295">
        <v>0</v>
      </c>
      <c r="G2295">
        <v>141.30000000000001</v>
      </c>
      <c r="H2295">
        <v>133</v>
      </c>
      <c r="I2295">
        <v>24.02</v>
      </c>
      <c r="J2295">
        <v>134.9</v>
      </c>
      <c r="K2295">
        <v>96</v>
      </c>
      <c r="L2295">
        <v>11.47</v>
      </c>
      <c r="M2295">
        <v>227.5</v>
      </c>
      <c r="N2295">
        <v>97</v>
      </c>
      <c r="O2295">
        <v>10.24</v>
      </c>
      <c r="P2295">
        <v>11.2</v>
      </c>
      <c r="Q2295">
        <v>3</v>
      </c>
      <c r="R2295">
        <v>3.02</v>
      </c>
      <c r="S2295">
        <v>2</v>
      </c>
      <c r="T2295" t="s">
        <v>22</v>
      </c>
    </row>
    <row r="2296" spans="1:20" x14ac:dyDescent="0.2">
      <c r="A2296" t="s">
        <v>45</v>
      </c>
      <c r="B2296">
        <v>101</v>
      </c>
      <c r="C2296" t="s">
        <v>21</v>
      </c>
      <c r="D2296" t="s">
        <v>22</v>
      </c>
      <c r="E2296" t="s">
        <v>22</v>
      </c>
      <c r="F2296">
        <v>0</v>
      </c>
      <c r="G2296">
        <v>253.2</v>
      </c>
      <c r="H2296">
        <v>89</v>
      </c>
      <c r="I2296">
        <v>43.04</v>
      </c>
      <c r="J2296">
        <v>237.9</v>
      </c>
      <c r="K2296">
        <v>114</v>
      </c>
      <c r="L2296">
        <v>20.22</v>
      </c>
      <c r="M2296">
        <v>154.30000000000001</v>
      </c>
      <c r="N2296">
        <v>85</v>
      </c>
      <c r="O2296">
        <v>6.94</v>
      </c>
      <c r="P2296">
        <v>9.6999999999999993</v>
      </c>
      <c r="Q2296">
        <v>7</v>
      </c>
      <c r="R2296">
        <v>2.62</v>
      </c>
      <c r="S2296">
        <v>4</v>
      </c>
      <c r="T2296" t="s">
        <v>22</v>
      </c>
    </row>
    <row r="2297" spans="1:20" x14ac:dyDescent="0.2">
      <c r="A2297" t="s">
        <v>31</v>
      </c>
      <c r="B2297">
        <v>125</v>
      </c>
      <c r="C2297" t="s">
        <v>21</v>
      </c>
      <c r="D2297" t="s">
        <v>22</v>
      </c>
      <c r="E2297" t="s">
        <v>22</v>
      </c>
      <c r="F2297">
        <v>0</v>
      </c>
      <c r="G2297">
        <v>206</v>
      </c>
      <c r="H2297">
        <v>128</v>
      </c>
      <c r="I2297">
        <v>35.020000000000003</v>
      </c>
      <c r="J2297">
        <v>198.1</v>
      </c>
      <c r="K2297">
        <v>71</v>
      </c>
      <c r="L2297">
        <v>16.84</v>
      </c>
      <c r="M2297">
        <v>135.9</v>
      </c>
      <c r="N2297">
        <v>116</v>
      </c>
      <c r="O2297">
        <v>6.12</v>
      </c>
      <c r="P2297">
        <v>13.2</v>
      </c>
      <c r="Q2297">
        <v>3</v>
      </c>
      <c r="R2297">
        <v>3.56</v>
      </c>
      <c r="S2297">
        <v>0</v>
      </c>
      <c r="T2297" t="s">
        <v>22</v>
      </c>
    </row>
    <row r="2298" spans="1:20" x14ac:dyDescent="0.2">
      <c r="A2298" t="s">
        <v>66</v>
      </c>
      <c r="B2298">
        <v>193</v>
      </c>
      <c r="C2298" t="s">
        <v>21</v>
      </c>
      <c r="D2298" t="s">
        <v>22</v>
      </c>
      <c r="E2298" t="s">
        <v>23</v>
      </c>
      <c r="F2298">
        <v>31</v>
      </c>
      <c r="G2298">
        <v>71.2</v>
      </c>
      <c r="H2298">
        <v>58</v>
      </c>
      <c r="I2298">
        <v>12.1</v>
      </c>
      <c r="J2298">
        <v>124.7</v>
      </c>
      <c r="K2298">
        <v>105</v>
      </c>
      <c r="L2298">
        <v>10.6</v>
      </c>
      <c r="M2298">
        <v>155.5</v>
      </c>
      <c r="N2298">
        <v>108</v>
      </c>
      <c r="O2298">
        <v>7</v>
      </c>
      <c r="P2298">
        <v>11.7</v>
      </c>
      <c r="Q2298">
        <v>3</v>
      </c>
      <c r="R2298">
        <v>3.16</v>
      </c>
      <c r="S2298">
        <v>0</v>
      </c>
      <c r="T2298" t="s">
        <v>22</v>
      </c>
    </row>
    <row r="2299" spans="1:20" x14ac:dyDescent="0.2">
      <c r="A2299" t="s">
        <v>31</v>
      </c>
      <c r="B2299">
        <v>63</v>
      </c>
      <c r="C2299" t="s">
        <v>28</v>
      </c>
      <c r="D2299" t="s">
        <v>22</v>
      </c>
      <c r="E2299" t="s">
        <v>22</v>
      </c>
      <c r="F2299">
        <v>0</v>
      </c>
      <c r="G2299">
        <v>261.8</v>
      </c>
      <c r="H2299">
        <v>69</v>
      </c>
      <c r="I2299">
        <v>44.51</v>
      </c>
      <c r="J2299">
        <v>245</v>
      </c>
      <c r="K2299">
        <v>135</v>
      </c>
      <c r="L2299">
        <v>20.83</v>
      </c>
      <c r="M2299">
        <v>202.1</v>
      </c>
      <c r="N2299">
        <v>94</v>
      </c>
      <c r="O2299">
        <v>9.09</v>
      </c>
      <c r="P2299">
        <v>14.7</v>
      </c>
      <c r="Q2299">
        <v>4</v>
      </c>
      <c r="R2299">
        <v>3.97</v>
      </c>
      <c r="S2299">
        <v>0</v>
      </c>
      <c r="T2299" t="s">
        <v>23</v>
      </c>
    </row>
    <row r="2300" spans="1:20" x14ac:dyDescent="0.2">
      <c r="A2300" t="s">
        <v>69</v>
      </c>
      <c r="B2300">
        <v>124</v>
      </c>
      <c r="C2300" t="s">
        <v>28</v>
      </c>
      <c r="D2300" t="s">
        <v>22</v>
      </c>
      <c r="E2300" t="s">
        <v>22</v>
      </c>
      <c r="F2300">
        <v>0</v>
      </c>
      <c r="G2300">
        <v>191.3</v>
      </c>
      <c r="H2300">
        <v>134</v>
      </c>
      <c r="I2300">
        <v>32.520000000000003</v>
      </c>
      <c r="J2300">
        <v>261.5</v>
      </c>
      <c r="K2300">
        <v>113</v>
      </c>
      <c r="L2300">
        <v>22.23</v>
      </c>
      <c r="M2300">
        <v>182.3</v>
      </c>
      <c r="N2300">
        <v>111</v>
      </c>
      <c r="O2300">
        <v>8.1999999999999993</v>
      </c>
      <c r="P2300">
        <v>10</v>
      </c>
      <c r="Q2300">
        <v>3</v>
      </c>
      <c r="R2300">
        <v>2.7</v>
      </c>
      <c r="S2300">
        <v>1</v>
      </c>
      <c r="T2300" t="s">
        <v>22</v>
      </c>
    </row>
    <row r="2301" spans="1:20" x14ac:dyDescent="0.2">
      <c r="A2301" t="s">
        <v>63</v>
      </c>
      <c r="B2301">
        <v>144</v>
      </c>
      <c r="C2301" t="s">
        <v>21</v>
      </c>
      <c r="D2301" t="s">
        <v>22</v>
      </c>
      <c r="E2301" t="s">
        <v>22</v>
      </c>
      <c r="F2301">
        <v>0</v>
      </c>
      <c r="G2301">
        <v>133.30000000000001</v>
      </c>
      <c r="H2301">
        <v>101</v>
      </c>
      <c r="I2301">
        <v>22.66</v>
      </c>
      <c r="J2301">
        <v>255.5</v>
      </c>
      <c r="K2301">
        <v>127</v>
      </c>
      <c r="L2301">
        <v>21.72</v>
      </c>
      <c r="M2301">
        <v>228.6</v>
      </c>
      <c r="N2301">
        <v>68</v>
      </c>
      <c r="O2301">
        <v>10.29</v>
      </c>
      <c r="P2301">
        <v>11.6</v>
      </c>
      <c r="Q2301">
        <v>2</v>
      </c>
      <c r="R2301">
        <v>3.13</v>
      </c>
      <c r="S2301">
        <v>0</v>
      </c>
      <c r="T2301" t="s">
        <v>22</v>
      </c>
    </row>
    <row r="2302" spans="1:20" x14ac:dyDescent="0.2">
      <c r="A2302" t="s">
        <v>46</v>
      </c>
      <c r="B2302">
        <v>116</v>
      </c>
      <c r="C2302" t="s">
        <v>25</v>
      </c>
      <c r="D2302" t="s">
        <v>22</v>
      </c>
      <c r="E2302" t="s">
        <v>23</v>
      </c>
      <c r="F2302">
        <v>24</v>
      </c>
      <c r="G2302">
        <v>183.6</v>
      </c>
      <c r="H2302">
        <v>138</v>
      </c>
      <c r="I2302">
        <v>31.21</v>
      </c>
      <c r="J2302">
        <v>203.8</v>
      </c>
      <c r="K2302">
        <v>90</v>
      </c>
      <c r="L2302">
        <v>17.32</v>
      </c>
      <c r="M2302">
        <v>166.9</v>
      </c>
      <c r="N2302">
        <v>89</v>
      </c>
      <c r="O2302">
        <v>7.51</v>
      </c>
      <c r="P2302">
        <v>6</v>
      </c>
      <c r="Q2302">
        <v>3</v>
      </c>
      <c r="R2302">
        <v>1.62</v>
      </c>
      <c r="S2302">
        <v>2</v>
      </c>
      <c r="T2302" t="s">
        <v>22</v>
      </c>
    </row>
    <row r="2303" spans="1:20" x14ac:dyDescent="0.2">
      <c r="A2303" t="s">
        <v>49</v>
      </c>
      <c r="B2303">
        <v>189</v>
      </c>
      <c r="C2303" t="s">
        <v>21</v>
      </c>
      <c r="D2303" t="s">
        <v>22</v>
      </c>
      <c r="E2303" t="s">
        <v>23</v>
      </c>
      <c r="F2303">
        <v>30</v>
      </c>
      <c r="G2303">
        <v>155.19999999999999</v>
      </c>
      <c r="H2303">
        <v>116</v>
      </c>
      <c r="I2303">
        <v>26.38</v>
      </c>
      <c r="J2303">
        <v>195.5</v>
      </c>
      <c r="K2303">
        <v>50</v>
      </c>
      <c r="L2303">
        <v>16.62</v>
      </c>
      <c r="M2303">
        <v>170.1</v>
      </c>
      <c r="N2303">
        <v>108</v>
      </c>
      <c r="O2303">
        <v>7.65</v>
      </c>
      <c r="P2303">
        <v>15.4</v>
      </c>
      <c r="Q2303">
        <v>6</v>
      </c>
      <c r="R2303">
        <v>4.16</v>
      </c>
      <c r="S2303">
        <v>1</v>
      </c>
      <c r="T2303" t="s">
        <v>22</v>
      </c>
    </row>
    <row r="2304" spans="1:20" x14ac:dyDescent="0.2">
      <c r="A2304" t="s">
        <v>46</v>
      </c>
      <c r="B2304">
        <v>97</v>
      </c>
      <c r="C2304" t="s">
        <v>25</v>
      </c>
      <c r="D2304" t="s">
        <v>22</v>
      </c>
      <c r="E2304" t="s">
        <v>23</v>
      </c>
      <c r="F2304">
        <v>28</v>
      </c>
      <c r="G2304">
        <v>283.10000000000002</v>
      </c>
      <c r="H2304">
        <v>93</v>
      </c>
      <c r="I2304">
        <v>48.13</v>
      </c>
      <c r="J2304">
        <v>185.4</v>
      </c>
      <c r="K2304">
        <v>98</v>
      </c>
      <c r="L2304">
        <v>15.76</v>
      </c>
      <c r="M2304">
        <v>312.8</v>
      </c>
      <c r="N2304">
        <v>78</v>
      </c>
      <c r="O2304">
        <v>14.08</v>
      </c>
      <c r="P2304">
        <v>6.1</v>
      </c>
      <c r="Q2304">
        <v>8</v>
      </c>
      <c r="R2304">
        <v>1.65</v>
      </c>
      <c r="S2304">
        <v>1</v>
      </c>
      <c r="T2304" t="s">
        <v>22</v>
      </c>
    </row>
    <row r="2305" spans="1:20" x14ac:dyDescent="0.2">
      <c r="A2305" t="s">
        <v>31</v>
      </c>
      <c r="B2305">
        <v>137</v>
      </c>
      <c r="C2305" t="s">
        <v>28</v>
      </c>
      <c r="D2305" t="s">
        <v>22</v>
      </c>
      <c r="E2305" t="s">
        <v>23</v>
      </c>
      <c r="F2305">
        <v>50</v>
      </c>
      <c r="G2305">
        <v>186.5</v>
      </c>
      <c r="H2305">
        <v>94</v>
      </c>
      <c r="I2305">
        <v>31.71</v>
      </c>
      <c r="J2305">
        <v>178</v>
      </c>
      <c r="K2305">
        <v>106</v>
      </c>
      <c r="L2305">
        <v>15.13</v>
      </c>
      <c r="M2305">
        <v>215.6</v>
      </c>
      <c r="N2305">
        <v>100</v>
      </c>
      <c r="O2305">
        <v>9.6999999999999993</v>
      </c>
      <c r="P2305">
        <v>12.1</v>
      </c>
      <c r="Q2305">
        <v>4</v>
      </c>
      <c r="R2305">
        <v>3.27</v>
      </c>
      <c r="S2305">
        <v>2</v>
      </c>
      <c r="T2305" t="s">
        <v>22</v>
      </c>
    </row>
    <row r="2306" spans="1:20" x14ac:dyDescent="0.2">
      <c r="A2306" t="s">
        <v>72</v>
      </c>
      <c r="B2306">
        <v>142</v>
      </c>
      <c r="C2306" t="s">
        <v>21</v>
      </c>
      <c r="D2306" t="s">
        <v>22</v>
      </c>
      <c r="E2306" t="s">
        <v>23</v>
      </c>
      <c r="F2306">
        <v>38</v>
      </c>
      <c r="G2306">
        <v>163.30000000000001</v>
      </c>
      <c r="H2306">
        <v>104</v>
      </c>
      <c r="I2306">
        <v>27.76</v>
      </c>
      <c r="J2306">
        <v>136</v>
      </c>
      <c r="K2306">
        <v>114</v>
      </c>
      <c r="L2306">
        <v>11.56</v>
      </c>
      <c r="M2306">
        <v>249.1</v>
      </c>
      <c r="N2306">
        <v>127</v>
      </c>
      <c r="O2306">
        <v>11.21</v>
      </c>
      <c r="P2306">
        <v>4.3</v>
      </c>
      <c r="Q2306">
        <v>6</v>
      </c>
      <c r="R2306">
        <v>1.1599999999999999</v>
      </c>
      <c r="S2306">
        <v>0</v>
      </c>
      <c r="T2306" t="s">
        <v>22</v>
      </c>
    </row>
    <row r="2307" spans="1:20" x14ac:dyDescent="0.2">
      <c r="A2307" t="s">
        <v>26</v>
      </c>
      <c r="B2307">
        <v>84</v>
      </c>
      <c r="C2307" t="s">
        <v>28</v>
      </c>
      <c r="D2307" t="s">
        <v>22</v>
      </c>
      <c r="E2307" t="s">
        <v>22</v>
      </c>
      <c r="F2307">
        <v>0</v>
      </c>
      <c r="G2307">
        <v>203.4</v>
      </c>
      <c r="H2307">
        <v>125</v>
      </c>
      <c r="I2307">
        <v>34.58</v>
      </c>
      <c r="J2307">
        <v>182.9</v>
      </c>
      <c r="K2307">
        <v>88</v>
      </c>
      <c r="L2307">
        <v>15.55</v>
      </c>
      <c r="M2307">
        <v>213.7</v>
      </c>
      <c r="N2307">
        <v>121</v>
      </c>
      <c r="O2307">
        <v>9.6199999999999992</v>
      </c>
      <c r="P2307">
        <v>13.8</v>
      </c>
      <c r="Q2307">
        <v>2</v>
      </c>
      <c r="R2307">
        <v>3.73</v>
      </c>
      <c r="S2307">
        <v>1</v>
      </c>
      <c r="T2307" t="s">
        <v>22</v>
      </c>
    </row>
    <row r="2308" spans="1:20" x14ac:dyDescent="0.2">
      <c r="A2308" t="s">
        <v>46</v>
      </c>
      <c r="B2308">
        <v>119</v>
      </c>
      <c r="C2308" t="s">
        <v>21</v>
      </c>
      <c r="D2308" t="s">
        <v>22</v>
      </c>
      <c r="E2308" t="s">
        <v>23</v>
      </c>
      <c r="F2308">
        <v>19</v>
      </c>
      <c r="G2308">
        <v>178.1</v>
      </c>
      <c r="H2308">
        <v>110</v>
      </c>
      <c r="I2308">
        <v>30.28</v>
      </c>
      <c r="J2308">
        <v>212.8</v>
      </c>
      <c r="K2308">
        <v>100</v>
      </c>
      <c r="L2308">
        <v>18.09</v>
      </c>
      <c r="M2308">
        <v>226.3</v>
      </c>
      <c r="N2308">
        <v>123</v>
      </c>
      <c r="O2308">
        <v>10.18</v>
      </c>
      <c r="P2308">
        <v>10</v>
      </c>
      <c r="Q2308">
        <v>6</v>
      </c>
      <c r="R2308">
        <v>2.7</v>
      </c>
      <c r="S2308">
        <v>1</v>
      </c>
      <c r="T2308" t="s">
        <v>22</v>
      </c>
    </row>
    <row r="2309" spans="1:20" x14ac:dyDescent="0.2">
      <c r="A2309" t="s">
        <v>53</v>
      </c>
      <c r="B2309">
        <v>158</v>
      </c>
      <c r="C2309" t="s">
        <v>21</v>
      </c>
      <c r="D2309" t="s">
        <v>22</v>
      </c>
      <c r="E2309" t="s">
        <v>22</v>
      </c>
      <c r="F2309">
        <v>0</v>
      </c>
      <c r="G2309">
        <v>195.9</v>
      </c>
      <c r="H2309">
        <v>103</v>
      </c>
      <c r="I2309">
        <v>33.299999999999997</v>
      </c>
      <c r="J2309">
        <v>89.1</v>
      </c>
      <c r="K2309">
        <v>95</v>
      </c>
      <c r="L2309">
        <v>7.57</v>
      </c>
      <c r="M2309">
        <v>302.2</v>
      </c>
      <c r="N2309">
        <v>82</v>
      </c>
      <c r="O2309">
        <v>13.6</v>
      </c>
      <c r="P2309">
        <v>10.3</v>
      </c>
      <c r="Q2309">
        <v>3</v>
      </c>
      <c r="R2309">
        <v>2.78</v>
      </c>
      <c r="S2309">
        <v>1</v>
      </c>
      <c r="T2309" t="s">
        <v>22</v>
      </c>
    </row>
    <row r="2310" spans="1:20" x14ac:dyDescent="0.2">
      <c r="A2310" t="s">
        <v>45</v>
      </c>
      <c r="B2310">
        <v>101</v>
      </c>
      <c r="C2310" t="s">
        <v>21</v>
      </c>
      <c r="D2310" t="s">
        <v>22</v>
      </c>
      <c r="E2310" t="s">
        <v>23</v>
      </c>
      <c r="F2310">
        <v>24</v>
      </c>
      <c r="G2310">
        <v>114.1</v>
      </c>
      <c r="H2310">
        <v>95</v>
      </c>
      <c r="I2310">
        <v>19.399999999999999</v>
      </c>
      <c r="J2310">
        <v>161.5</v>
      </c>
      <c r="K2310">
        <v>86</v>
      </c>
      <c r="L2310">
        <v>13.73</v>
      </c>
      <c r="M2310">
        <v>176.3</v>
      </c>
      <c r="N2310">
        <v>90</v>
      </c>
      <c r="O2310">
        <v>7.93</v>
      </c>
      <c r="P2310">
        <v>13</v>
      </c>
      <c r="Q2310">
        <v>9</v>
      </c>
      <c r="R2310">
        <v>3.51</v>
      </c>
      <c r="S2310">
        <v>2</v>
      </c>
      <c r="T2310" t="s">
        <v>22</v>
      </c>
    </row>
    <row r="2311" spans="1:20" x14ac:dyDescent="0.2">
      <c r="A2311" t="s">
        <v>24</v>
      </c>
      <c r="B2311">
        <v>182</v>
      </c>
      <c r="C2311" t="s">
        <v>21</v>
      </c>
      <c r="D2311" t="s">
        <v>22</v>
      </c>
      <c r="E2311" t="s">
        <v>22</v>
      </c>
      <c r="F2311">
        <v>0</v>
      </c>
      <c r="G2311">
        <v>279.10000000000002</v>
      </c>
      <c r="H2311">
        <v>124</v>
      </c>
      <c r="I2311">
        <v>47.45</v>
      </c>
      <c r="J2311">
        <v>180.5</v>
      </c>
      <c r="K2311">
        <v>108</v>
      </c>
      <c r="L2311">
        <v>15.34</v>
      </c>
      <c r="M2311">
        <v>217.5</v>
      </c>
      <c r="N2311">
        <v>104</v>
      </c>
      <c r="O2311">
        <v>9.7899999999999991</v>
      </c>
      <c r="P2311">
        <v>9.5</v>
      </c>
      <c r="Q2311">
        <v>11</v>
      </c>
      <c r="R2311">
        <v>2.57</v>
      </c>
      <c r="S2311">
        <v>2</v>
      </c>
      <c r="T2311" t="s">
        <v>23</v>
      </c>
    </row>
    <row r="2312" spans="1:20" x14ac:dyDescent="0.2">
      <c r="A2312" t="s">
        <v>31</v>
      </c>
      <c r="B2312">
        <v>51</v>
      </c>
      <c r="C2312" t="s">
        <v>25</v>
      </c>
      <c r="D2312" t="s">
        <v>22</v>
      </c>
      <c r="E2312" t="s">
        <v>22</v>
      </c>
      <c r="F2312">
        <v>0</v>
      </c>
      <c r="G2312">
        <v>169.3</v>
      </c>
      <c r="H2312">
        <v>111</v>
      </c>
      <c r="I2312">
        <v>28.78</v>
      </c>
      <c r="J2312">
        <v>139.5</v>
      </c>
      <c r="K2312">
        <v>69</v>
      </c>
      <c r="L2312">
        <v>11.86</v>
      </c>
      <c r="M2312">
        <v>197</v>
      </c>
      <c r="N2312">
        <v>87</v>
      </c>
      <c r="O2312">
        <v>8.8699999999999992</v>
      </c>
      <c r="P2312">
        <v>12</v>
      </c>
      <c r="Q2312">
        <v>3</v>
      </c>
      <c r="R2312">
        <v>3.24</v>
      </c>
      <c r="S2312">
        <v>0</v>
      </c>
      <c r="T2312" t="s">
        <v>22</v>
      </c>
    </row>
    <row r="2313" spans="1:20" x14ac:dyDescent="0.2">
      <c r="A2313" t="s">
        <v>58</v>
      </c>
      <c r="B2313">
        <v>117</v>
      </c>
      <c r="C2313" t="s">
        <v>28</v>
      </c>
      <c r="D2313" t="s">
        <v>22</v>
      </c>
      <c r="E2313" t="s">
        <v>22</v>
      </c>
      <c r="F2313">
        <v>0</v>
      </c>
      <c r="G2313">
        <v>214.4</v>
      </c>
      <c r="H2313">
        <v>94</v>
      </c>
      <c r="I2313">
        <v>36.450000000000003</v>
      </c>
      <c r="J2313">
        <v>138</v>
      </c>
      <c r="K2313">
        <v>149</v>
      </c>
      <c r="L2313">
        <v>11.73</v>
      </c>
      <c r="M2313">
        <v>148.69999999999999</v>
      </c>
      <c r="N2313">
        <v>102</v>
      </c>
      <c r="O2313">
        <v>6.69</v>
      </c>
      <c r="P2313">
        <v>9.9</v>
      </c>
      <c r="Q2313">
        <v>1</v>
      </c>
      <c r="R2313">
        <v>2.67</v>
      </c>
      <c r="S2313">
        <v>2</v>
      </c>
      <c r="T2313" t="s">
        <v>22</v>
      </c>
    </row>
    <row r="2314" spans="1:20" x14ac:dyDescent="0.2">
      <c r="A2314" t="s">
        <v>73</v>
      </c>
      <c r="B2314">
        <v>92</v>
      </c>
      <c r="C2314" t="s">
        <v>21</v>
      </c>
      <c r="D2314" t="s">
        <v>23</v>
      </c>
      <c r="E2314" t="s">
        <v>22</v>
      </c>
      <c r="F2314">
        <v>0</v>
      </c>
      <c r="G2314">
        <v>255.8</v>
      </c>
      <c r="H2314">
        <v>125</v>
      </c>
      <c r="I2314">
        <v>43.49</v>
      </c>
      <c r="J2314">
        <v>142.69999999999999</v>
      </c>
      <c r="K2314">
        <v>111</v>
      </c>
      <c r="L2314">
        <v>12.13</v>
      </c>
      <c r="M2314">
        <v>181.2</v>
      </c>
      <c r="N2314">
        <v>101</v>
      </c>
      <c r="O2314">
        <v>8.15</v>
      </c>
      <c r="P2314">
        <v>11.7</v>
      </c>
      <c r="Q2314">
        <v>3</v>
      </c>
      <c r="R2314">
        <v>3.16</v>
      </c>
      <c r="S2314">
        <v>0</v>
      </c>
      <c r="T2314" t="s">
        <v>22</v>
      </c>
    </row>
    <row r="2315" spans="1:20" x14ac:dyDescent="0.2">
      <c r="A2315" t="s">
        <v>53</v>
      </c>
      <c r="B2315">
        <v>86</v>
      </c>
      <c r="C2315" t="s">
        <v>25</v>
      </c>
      <c r="D2315" t="s">
        <v>22</v>
      </c>
      <c r="E2315" t="s">
        <v>22</v>
      </c>
      <c r="F2315">
        <v>0</v>
      </c>
      <c r="G2315">
        <v>148.19999999999999</v>
      </c>
      <c r="H2315">
        <v>71</v>
      </c>
      <c r="I2315">
        <v>25.19</v>
      </c>
      <c r="J2315">
        <v>285.10000000000002</v>
      </c>
      <c r="K2315">
        <v>91</v>
      </c>
      <c r="L2315">
        <v>24.23</v>
      </c>
      <c r="M2315">
        <v>166.4</v>
      </c>
      <c r="N2315">
        <v>155</v>
      </c>
      <c r="O2315">
        <v>7.49</v>
      </c>
      <c r="P2315">
        <v>6.2</v>
      </c>
      <c r="Q2315">
        <v>3</v>
      </c>
      <c r="R2315">
        <v>1.67</v>
      </c>
      <c r="S2315">
        <v>2</v>
      </c>
      <c r="T2315" t="s">
        <v>22</v>
      </c>
    </row>
    <row r="2316" spans="1:20" x14ac:dyDescent="0.2">
      <c r="A2316" t="s">
        <v>44</v>
      </c>
      <c r="B2316">
        <v>122</v>
      </c>
      <c r="C2316" t="s">
        <v>21</v>
      </c>
      <c r="D2316" t="s">
        <v>22</v>
      </c>
      <c r="E2316" t="s">
        <v>22</v>
      </c>
      <c r="F2316">
        <v>0</v>
      </c>
      <c r="G2316">
        <v>119.3</v>
      </c>
      <c r="H2316">
        <v>93</v>
      </c>
      <c r="I2316">
        <v>20.28</v>
      </c>
      <c r="J2316">
        <v>223.9</v>
      </c>
      <c r="K2316">
        <v>103</v>
      </c>
      <c r="L2316">
        <v>19.03</v>
      </c>
      <c r="M2316">
        <v>211.9</v>
      </c>
      <c r="N2316">
        <v>122</v>
      </c>
      <c r="O2316">
        <v>9.5399999999999991</v>
      </c>
      <c r="P2316">
        <v>8.6999999999999993</v>
      </c>
      <c r="Q2316">
        <v>4</v>
      </c>
      <c r="R2316">
        <v>2.35</v>
      </c>
      <c r="S2316">
        <v>2</v>
      </c>
      <c r="T2316" t="s">
        <v>22</v>
      </c>
    </row>
    <row r="2317" spans="1:20" x14ac:dyDescent="0.2">
      <c r="A2317" t="s">
        <v>24</v>
      </c>
      <c r="B2317">
        <v>127</v>
      </c>
      <c r="C2317" t="s">
        <v>28</v>
      </c>
      <c r="D2317" t="s">
        <v>22</v>
      </c>
      <c r="E2317" t="s">
        <v>22</v>
      </c>
      <c r="F2317">
        <v>0</v>
      </c>
      <c r="G2317">
        <v>245.2</v>
      </c>
      <c r="H2317">
        <v>91</v>
      </c>
      <c r="I2317">
        <v>41.68</v>
      </c>
      <c r="J2317">
        <v>217.2</v>
      </c>
      <c r="K2317">
        <v>92</v>
      </c>
      <c r="L2317">
        <v>18.46</v>
      </c>
      <c r="M2317">
        <v>243.1</v>
      </c>
      <c r="N2317">
        <v>128</v>
      </c>
      <c r="O2317">
        <v>10.94</v>
      </c>
      <c r="P2317">
        <v>13.9</v>
      </c>
      <c r="Q2317">
        <v>6</v>
      </c>
      <c r="R2317">
        <v>3.75</v>
      </c>
      <c r="S2317">
        <v>0</v>
      </c>
      <c r="T2317" t="s">
        <v>23</v>
      </c>
    </row>
    <row r="2318" spans="1:20" x14ac:dyDescent="0.2">
      <c r="A2318" t="s">
        <v>61</v>
      </c>
      <c r="B2318">
        <v>158</v>
      </c>
      <c r="C2318" t="s">
        <v>25</v>
      </c>
      <c r="D2318" t="s">
        <v>22</v>
      </c>
      <c r="E2318" t="s">
        <v>22</v>
      </c>
      <c r="F2318">
        <v>0</v>
      </c>
      <c r="G2318">
        <v>172.4</v>
      </c>
      <c r="H2318">
        <v>114</v>
      </c>
      <c r="I2318">
        <v>29.31</v>
      </c>
      <c r="J2318">
        <v>256.60000000000002</v>
      </c>
      <c r="K2318">
        <v>69</v>
      </c>
      <c r="L2318">
        <v>21.81</v>
      </c>
      <c r="M2318">
        <v>235.3</v>
      </c>
      <c r="N2318">
        <v>104</v>
      </c>
      <c r="O2318">
        <v>10.59</v>
      </c>
      <c r="P2318">
        <v>0</v>
      </c>
      <c r="Q2318">
        <v>0</v>
      </c>
      <c r="R2318">
        <v>0</v>
      </c>
      <c r="S2318">
        <v>2</v>
      </c>
      <c r="T2318" t="s">
        <v>22</v>
      </c>
    </row>
    <row r="2319" spans="1:20" x14ac:dyDescent="0.2">
      <c r="A2319" t="s">
        <v>67</v>
      </c>
      <c r="B2319">
        <v>145</v>
      </c>
      <c r="C2319" t="s">
        <v>28</v>
      </c>
      <c r="D2319" t="s">
        <v>23</v>
      </c>
      <c r="E2319" t="s">
        <v>23</v>
      </c>
      <c r="F2319">
        <v>30</v>
      </c>
      <c r="G2319">
        <v>175.3</v>
      </c>
      <c r="H2319">
        <v>107</v>
      </c>
      <c r="I2319">
        <v>29.8</v>
      </c>
      <c r="J2319">
        <v>153.30000000000001</v>
      </c>
      <c r="K2319">
        <v>116</v>
      </c>
      <c r="L2319">
        <v>13.03</v>
      </c>
      <c r="M2319">
        <v>233.6</v>
      </c>
      <c r="N2319">
        <v>85</v>
      </c>
      <c r="O2319">
        <v>10.51</v>
      </c>
      <c r="P2319">
        <v>11.1</v>
      </c>
      <c r="Q2319">
        <v>3</v>
      </c>
      <c r="R2319">
        <v>3</v>
      </c>
      <c r="S2319">
        <v>1</v>
      </c>
      <c r="T2319" t="s">
        <v>22</v>
      </c>
    </row>
    <row r="2320" spans="1:20" x14ac:dyDescent="0.2">
      <c r="A2320" t="s">
        <v>26</v>
      </c>
      <c r="B2320">
        <v>127</v>
      </c>
      <c r="C2320" t="s">
        <v>28</v>
      </c>
      <c r="D2320" t="s">
        <v>22</v>
      </c>
      <c r="E2320" t="s">
        <v>23</v>
      </c>
      <c r="F2320">
        <v>27</v>
      </c>
      <c r="G2320">
        <v>2.6</v>
      </c>
      <c r="H2320">
        <v>113</v>
      </c>
      <c r="I2320">
        <v>0.44</v>
      </c>
      <c r="J2320">
        <v>254</v>
      </c>
      <c r="K2320">
        <v>102</v>
      </c>
      <c r="L2320">
        <v>21.59</v>
      </c>
      <c r="M2320">
        <v>242.7</v>
      </c>
      <c r="N2320">
        <v>156</v>
      </c>
      <c r="O2320">
        <v>10.92</v>
      </c>
      <c r="P2320">
        <v>9.1999999999999993</v>
      </c>
      <c r="Q2320">
        <v>5</v>
      </c>
      <c r="R2320">
        <v>2.48</v>
      </c>
      <c r="S2320">
        <v>3</v>
      </c>
      <c r="T2320" t="s">
        <v>22</v>
      </c>
    </row>
    <row r="2321" spans="1:20" x14ac:dyDescent="0.2">
      <c r="A2321" t="s">
        <v>37</v>
      </c>
      <c r="B2321">
        <v>109</v>
      </c>
      <c r="C2321" t="s">
        <v>21</v>
      </c>
      <c r="D2321" t="s">
        <v>22</v>
      </c>
      <c r="E2321" t="s">
        <v>22</v>
      </c>
      <c r="F2321">
        <v>0</v>
      </c>
      <c r="G2321">
        <v>184.1</v>
      </c>
      <c r="H2321">
        <v>143</v>
      </c>
      <c r="I2321">
        <v>31.3</v>
      </c>
      <c r="J2321">
        <v>211.7</v>
      </c>
      <c r="K2321">
        <v>105</v>
      </c>
      <c r="L2321">
        <v>17.989999999999998</v>
      </c>
      <c r="M2321">
        <v>243</v>
      </c>
      <c r="N2321">
        <v>116</v>
      </c>
      <c r="O2321">
        <v>10.93</v>
      </c>
      <c r="P2321">
        <v>9.9</v>
      </c>
      <c r="Q2321">
        <v>2</v>
      </c>
      <c r="R2321">
        <v>2.67</v>
      </c>
      <c r="S2321">
        <v>1</v>
      </c>
      <c r="T2321" t="s">
        <v>22</v>
      </c>
    </row>
    <row r="2322" spans="1:20" x14ac:dyDescent="0.2">
      <c r="A2322" t="s">
        <v>68</v>
      </c>
      <c r="B2322">
        <v>88</v>
      </c>
      <c r="C2322" t="s">
        <v>21</v>
      </c>
      <c r="D2322" t="s">
        <v>22</v>
      </c>
      <c r="E2322" t="s">
        <v>22</v>
      </c>
      <c r="F2322">
        <v>0</v>
      </c>
      <c r="G2322">
        <v>181.9</v>
      </c>
      <c r="H2322">
        <v>90</v>
      </c>
      <c r="I2322">
        <v>30.92</v>
      </c>
      <c r="J2322">
        <v>151.5</v>
      </c>
      <c r="K2322">
        <v>87</v>
      </c>
      <c r="L2322">
        <v>12.88</v>
      </c>
      <c r="M2322">
        <v>143</v>
      </c>
      <c r="N2322">
        <v>100</v>
      </c>
      <c r="O2322">
        <v>6.44</v>
      </c>
      <c r="P2322">
        <v>7.5</v>
      </c>
      <c r="Q2322">
        <v>3</v>
      </c>
      <c r="R2322">
        <v>2.0299999999999998</v>
      </c>
      <c r="S2322">
        <v>1</v>
      </c>
      <c r="T2322" t="s">
        <v>22</v>
      </c>
    </row>
    <row r="2323" spans="1:20" x14ac:dyDescent="0.2">
      <c r="A2323" t="s">
        <v>45</v>
      </c>
      <c r="B2323">
        <v>171</v>
      </c>
      <c r="C2323" t="s">
        <v>28</v>
      </c>
      <c r="D2323" t="s">
        <v>22</v>
      </c>
      <c r="E2323" t="s">
        <v>22</v>
      </c>
      <c r="F2323">
        <v>0</v>
      </c>
      <c r="G2323">
        <v>189.8</v>
      </c>
      <c r="H2323">
        <v>122</v>
      </c>
      <c r="I2323">
        <v>32.270000000000003</v>
      </c>
      <c r="J2323">
        <v>173.7</v>
      </c>
      <c r="K2323">
        <v>85</v>
      </c>
      <c r="L2323">
        <v>14.76</v>
      </c>
      <c r="M2323">
        <v>257.10000000000002</v>
      </c>
      <c r="N2323">
        <v>84</v>
      </c>
      <c r="O2323">
        <v>11.57</v>
      </c>
      <c r="P2323">
        <v>10.3</v>
      </c>
      <c r="Q2323">
        <v>1</v>
      </c>
      <c r="R2323">
        <v>2.78</v>
      </c>
      <c r="S2323">
        <v>0</v>
      </c>
      <c r="T2323" t="s">
        <v>22</v>
      </c>
    </row>
    <row r="2324" spans="1:20" x14ac:dyDescent="0.2">
      <c r="A2324" t="s">
        <v>38</v>
      </c>
      <c r="B2324">
        <v>21</v>
      </c>
      <c r="C2324" t="s">
        <v>21</v>
      </c>
      <c r="D2324" t="s">
        <v>22</v>
      </c>
      <c r="E2324" t="s">
        <v>22</v>
      </c>
      <c r="F2324">
        <v>0</v>
      </c>
      <c r="G2324">
        <v>223.2</v>
      </c>
      <c r="H2324">
        <v>142</v>
      </c>
      <c r="I2324">
        <v>37.94</v>
      </c>
      <c r="J2324">
        <v>216.5</v>
      </c>
      <c r="K2324">
        <v>114</v>
      </c>
      <c r="L2324">
        <v>18.399999999999999</v>
      </c>
      <c r="M2324">
        <v>214.7</v>
      </c>
      <c r="N2324">
        <v>111</v>
      </c>
      <c r="O2324">
        <v>9.66</v>
      </c>
      <c r="P2324">
        <v>12.4</v>
      </c>
      <c r="Q2324">
        <v>2</v>
      </c>
      <c r="R2324">
        <v>3.35</v>
      </c>
      <c r="S2324">
        <v>1</v>
      </c>
      <c r="T2324" t="s">
        <v>22</v>
      </c>
    </row>
    <row r="2325" spans="1:20" x14ac:dyDescent="0.2">
      <c r="A2325" t="s">
        <v>31</v>
      </c>
      <c r="B2325">
        <v>145</v>
      </c>
      <c r="C2325" t="s">
        <v>25</v>
      </c>
      <c r="D2325" t="s">
        <v>22</v>
      </c>
      <c r="E2325" t="s">
        <v>23</v>
      </c>
      <c r="F2325">
        <v>31</v>
      </c>
      <c r="G2325">
        <v>216</v>
      </c>
      <c r="H2325">
        <v>94</v>
      </c>
      <c r="I2325">
        <v>36.72</v>
      </c>
      <c r="J2325">
        <v>225.1</v>
      </c>
      <c r="K2325">
        <v>123</v>
      </c>
      <c r="L2325">
        <v>19.13</v>
      </c>
      <c r="M2325">
        <v>234.7</v>
      </c>
      <c r="N2325">
        <v>109</v>
      </c>
      <c r="O2325">
        <v>10.56</v>
      </c>
      <c r="P2325">
        <v>10.7</v>
      </c>
      <c r="Q2325">
        <v>1</v>
      </c>
      <c r="R2325">
        <v>2.89</v>
      </c>
      <c r="S2325">
        <v>2</v>
      </c>
      <c r="T2325" t="s">
        <v>22</v>
      </c>
    </row>
    <row r="2326" spans="1:20" x14ac:dyDescent="0.2">
      <c r="A2326" t="s">
        <v>54</v>
      </c>
      <c r="B2326">
        <v>90</v>
      </c>
      <c r="C2326" t="s">
        <v>21</v>
      </c>
      <c r="D2326" t="s">
        <v>22</v>
      </c>
      <c r="E2326" t="s">
        <v>22</v>
      </c>
      <c r="F2326">
        <v>0</v>
      </c>
      <c r="G2326">
        <v>198.5</v>
      </c>
      <c r="H2326">
        <v>124</v>
      </c>
      <c r="I2326">
        <v>33.75</v>
      </c>
      <c r="J2326">
        <v>266.60000000000002</v>
      </c>
      <c r="K2326">
        <v>100</v>
      </c>
      <c r="L2326">
        <v>22.66</v>
      </c>
      <c r="M2326">
        <v>243.3</v>
      </c>
      <c r="N2326">
        <v>80</v>
      </c>
      <c r="O2326">
        <v>10.95</v>
      </c>
      <c r="P2326">
        <v>8</v>
      </c>
      <c r="Q2326">
        <v>7</v>
      </c>
      <c r="R2326">
        <v>2.16</v>
      </c>
      <c r="S2326">
        <v>2</v>
      </c>
      <c r="T2326" t="s">
        <v>22</v>
      </c>
    </row>
    <row r="2327" spans="1:20" x14ac:dyDescent="0.2">
      <c r="A2327" t="s">
        <v>56</v>
      </c>
      <c r="B2327">
        <v>33</v>
      </c>
      <c r="C2327" t="s">
        <v>25</v>
      </c>
      <c r="D2327" t="s">
        <v>22</v>
      </c>
      <c r="E2327" t="s">
        <v>22</v>
      </c>
      <c r="F2327">
        <v>0</v>
      </c>
      <c r="G2327">
        <v>159.5</v>
      </c>
      <c r="H2327">
        <v>115</v>
      </c>
      <c r="I2327">
        <v>27.12</v>
      </c>
      <c r="J2327">
        <v>195.4</v>
      </c>
      <c r="K2327">
        <v>118</v>
      </c>
      <c r="L2327">
        <v>16.61</v>
      </c>
      <c r="M2327">
        <v>102.4</v>
      </c>
      <c r="N2327">
        <v>86</v>
      </c>
      <c r="O2327">
        <v>4.6100000000000003</v>
      </c>
      <c r="P2327">
        <v>7.1</v>
      </c>
      <c r="Q2327">
        <v>7</v>
      </c>
      <c r="R2327">
        <v>1.92</v>
      </c>
      <c r="S2327">
        <v>1</v>
      </c>
      <c r="T2327" t="s">
        <v>22</v>
      </c>
    </row>
    <row r="2328" spans="1:20" x14ac:dyDescent="0.2">
      <c r="A2328" t="s">
        <v>73</v>
      </c>
      <c r="B2328">
        <v>61</v>
      </c>
      <c r="C2328" t="s">
        <v>25</v>
      </c>
      <c r="D2328" t="s">
        <v>22</v>
      </c>
      <c r="E2328" t="s">
        <v>23</v>
      </c>
      <c r="F2328">
        <v>40</v>
      </c>
      <c r="G2328">
        <v>105</v>
      </c>
      <c r="H2328">
        <v>78</v>
      </c>
      <c r="I2328">
        <v>17.850000000000001</v>
      </c>
      <c r="J2328">
        <v>180.6</v>
      </c>
      <c r="K2328">
        <v>100</v>
      </c>
      <c r="L2328">
        <v>15.35</v>
      </c>
      <c r="M2328">
        <v>174.1</v>
      </c>
      <c r="N2328">
        <v>115</v>
      </c>
      <c r="O2328">
        <v>7.83</v>
      </c>
      <c r="P2328">
        <v>10.199999999999999</v>
      </c>
      <c r="Q2328">
        <v>2</v>
      </c>
      <c r="R2328">
        <v>2.75</v>
      </c>
      <c r="S2328">
        <v>2</v>
      </c>
      <c r="T2328" t="s">
        <v>23</v>
      </c>
    </row>
    <row r="2329" spans="1:20" x14ac:dyDescent="0.2">
      <c r="A2329" t="s">
        <v>41</v>
      </c>
      <c r="B2329">
        <v>107</v>
      </c>
      <c r="C2329" t="s">
        <v>21</v>
      </c>
      <c r="D2329" t="s">
        <v>22</v>
      </c>
      <c r="E2329" t="s">
        <v>22</v>
      </c>
      <c r="F2329">
        <v>0</v>
      </c>
      <c r="G2329">
        <v>204.5</v>
      </c>
      <c r="H2329">
        <v>108</v>
      </c>
      <c r="I2329">
        <v>34.770000000000003</v>
      </c>
      <c r="J2329">
        <v>162.4</v>
      </c>
      <c r="K2329">
        <v>110</v>
      </c>
      <c r="L2329">
        <v>13.8</v>
      </c>
      <c r="M2329">
        <v>155</v>
      </c>
      <c r="N2329">
        <v>102</v>
      </c>
      <c r="O2329">
        <v>6.98</v>
      </c>
      <c r="P2329">
        <v>13.4</v>
      </c>
      <c r="Q2329">
        <v>1</v>
      </c>
      <c r="R2329">
        <v>3.62</v>
      </c>
      <c r="S2329">
        <v>3</v>
      </c>
      <c r="T2329" t="s">
        <v>22</v>
      </c>
    </row>
    <row r="2330" spans="1:20" x14ac:dyDescent="0.2">
      <c r="A2330" t="s">
        <v>49</v>
      </c>
      <c r="B2330">
        <v>147</v>
      </c>
      <c r="C2330" t="s">
        <v>25</v>
      </c>
      <c r="D2330" t="s">
        <v>22</v>
      </c>
      <c r="E2330" t="s">
        <v>22</v>
      </c>
      <c r="F2330">
        <v>0</v>
      </c>
      <c r="G2330">
        <v>274</v>
      </c>
      <c r="H2330">
        <v>92</v>
      </c>
      <c r="I2330">
        <v>46.58</v>
      </c>
      <c r="J2330">
        <v>231.8</v>
      </c>
      <c r="K2330">
        <v>82</v>
      </c>
      <c r="L2330">
        <v>19.7</v>
      </c>
      <c r="M2330">
        <v>283.60000000000002</v>
      </c>
      <c r="N2330">
        <v>83</v>
      </c>
      <c r="O2330">
        <v>12.76</v>
      </c>
      <c r="P2330">
        <v>6.2</v>
      </c>
      <c r="Q2330">
        <v>1</v>
      </c>
      <c r="R2330">
        <v>1.67</v>
      </c>
      <c r="S2330">
        <v>0</v>
      </c>
      <c r="T2330" t="s">
        <v>23</v>
      </c>
    </row>
    <row r="2331" spans="1:20" x14ac:dyDescent="0.2">
      <c r="A2331" t="s">
        <v>70</v>
      </c>
      <c r="B2331">
        <v>186</v>
      </c>
      <c r="C2331" t="s">
        <v>28</v>
      </c>
      <c r="D2331" t="s">
        <v>22</v>
      </c>
      <c r="E2331" t="s">
        <v>22</v>
      </c>
      <c r="F2331">
        <v>0</v>
      </c>
      <c r="G2331">
        <v>137.80000000000001</v>
      </c>
      <c r="H2331">
        <v>97</v>
      </c>
      <c r="I2331">
        <v>23.43</v>
      </c>
      <c r="J2331">
        <v>187.7</v>
      </c>
      <c r="K2331">
        <v>118</v>
      </c>
      <c r="L2331">
        <v>15.95</v>
      </c>
      <c r="M2331">
        <v>146.4</v>
      </c>
      <c r="N2331">
        <v>85</v>
      </c>
      <c r="O2331">
        <v>6.59</v>
      </c>
      <c r="P2331">
        <v>8.6999999999999993</v>
      </c>
      <c r="Q2331">
        <v>6</v>
      </c>
      <c r="R2331">
        <v>2.35</v>
      </c>
      <c r="S2331">
        <v>1</v>
      </c>
      <c r="T2331" t="s">
        <v>22</v>
      </c>
    </row>
    <row r="2332" spans="1:20" x14ac:dyDescent="0.2">
      <c r="A2332" t="s">
        <v>53</v>
      </c>
      <c r="B2332">
        <v>128</v>
      </c>
      <c r="C2332" t="s">
        <v>21</v>
      </c>
      <c r="D2332" t="s">
        <v>22</v>
      </c>
      <c r="E2332" t="s">
        <v>22</v>
      </c>
      <c r="F2332">
        <v>0</v>
      </c>
      <c r="G2332">
        <v>179.4</v>
      </c>
      <c r="H2332">
        <v>94</v>
      </c>
      <c r="I2332">
        <v>30.5</v>
      </c>
      <c r="J2332">
        <v>270.39999999999998</v>
      </c>
      <c r="K2332">
        <v>92</v>
      </c>
      <c r="L2332">
        <v>22.98</v>
      </c>
      <c r="M2332">
        <v>191</v>
      </c>
      <c r="N2332">
        <v>88</v>
      </c>
      <c r="O2332">
        <v>8.59</v>
      </c>
      <c r="P2332">
        <v>7.9</v>
      </c>
      <c r="Q2332">
        <v>4</v>
      </c>
      <c r="R2332">
        <v>2.13</v>
      </c>
      <c r="S2332">
        <v>0</v>
      </c>
      <c r="T2332" t="s">
        <v>22</v>
      </c>
    </row>
    <row r="2333" spans="1:20" x14ac:dyDescent="0.2">
      <c r="A2333" t="s">
        <v>47</v>
      </c>
      <c r="B2333">
        <v>55</v>
      </c>
      <c r="C2333" t="s">
        <v>25</v>
      </c>
      <c r="D2333" t="s">
        <v>22</v>
      </c>
      <c r="E2333" t="s">
        <v>23</v>
      </c>
      <c r="F2333">
        <v>39</v>
      </c>
      <c r="G2333">
        <v>139.30000000000001</v>
      </c>
      <c r="H2333">
        <v>101</v>
      </c>
      <c r="I2333">
        <v>23.68</v>
      </c>
      <c r="J2333">
        <v>178.3</v>
      </c>
      <c r="K2333">
        <v>117</v>
      </c>
      <c r="L2333">
        <v>15.16</v>
      </c>
      <c r="M2333">
        <v>246.5</v>
      </c>
      <c r="N2333">
        <v>104</v>
      </c>
      <c r="O2333">
        <v>11.09</v>
      </c>
      <c r="P2333">
        <v>8.1</v>
      </c>
      <c r="Q2333">
        <v>1</v>
      </c>
      <c r="R2333">
        <v>2.19</v>
      </c>
      <c r="S2333">
        <v>3</v>
      </c>
      <c r="T2333" t="s">
        <v>22</v>
      </c>
    </row>
    <row r="2334" spans="1:20" x14ac:dyDescent="0.2">
      <c r="A2334" t="s">
        <v>20</v>
      </c>
      <c r="B2334">
        <v>134</v>
      </c>
      <c r="C2334" t="s">
        <v>21</v>
      </c>
      <c r="D2334" t="s">
        <v>22</v>
      </c>
      <c r="E2334" t="s">
        <v>22</v>
      </c>
      <c r="F2334">
        <v>0</v>
      </c>
      <c r="G2334">
        <v>7.8</v>
      </c>
      <c r="H2334">
        <v>86</v>
      </c>
      <c r="I2334">
        <v>1.33</v>
      </c>
      <c r="J2334">
        <v>171.4</v>
      </c>
      <c r="K2334">
        <v>100</v>
      </c>
      <c r="L2334">
        <v>14.57</v>
      </c>
      <c r="M2334">
        <v>186.5</v>
      </c>
      <c r="N2334">
        <v>80</v>
      </c>
      <c r="O2334">
        <v>8.39</v>
      </c>
      <c r="P2334">
        <v>12.9</v>
      </c>
      <c r="Q2334">
        <v>2</v>
      </c>
      <c r="R2334">
        <v>3.48</v>
      </c>
      <c r="S2334">
        <v>2</v>
      </c>
      <c r="T2334" t="s">
        <v>22</v>
      </c>
    </row>
    <row r="2335" spans="1:20" x14ac:dyDescent="0.2">
      <c r="A2335" t="s">
        <v>32</v>
      </c>
      <c r="B2335">
        <v>96</v>
      </c>
      <c r="C2335" t="s">
        <v>21</v>
      </c>
      <c r="D2335" t="s">
        <v>22</v>
      </c>
      <c r="E2335" t="s">
        <v>23</v>
      </c>
      <c r="F2335">
        <v>23</v>
      </c>
      <c r="G2335">
        <v>183.1</v>
      </c>
      <c r="H2335">
        <v>88</v>
      </c>
      <c r="I2335">
        <v>31.13</v>
      </c>
      <c r="J2335">
        <v>147.4</v>
      </c>
      <c r="K2335">
        <v>89</v>
      </c>
      <c r="L2335">
        <v>12.53</v>
      </c>
      <c r="M2335">
        <v>350.2</v>
      </c>
      <c r="N2335">
        <v>108</v>
      </c>
      <c r="O2335">
        <v>15.76</v>
      </c>
      <c r="P2335">
        <v>11.3</v>
      </c>
      <c r="Q2335">
        <v>7</v>
      </c>
      <c r="R2335">
        <v>3.05</v>
      </c>
      <c r="S2335">
        <v>1</v>
      </c>
      <c r="T2335" t="s">
        <v>22</v>
      </c>
    </row>
    <row r="2336" spans="1:20" x14ac:dyDescent="0.2">
      <c r="A2336" t="s">
        <v>70</v>
      </c>
      <c r="B2336">
        <v>123</v>
      </c>
      <c r="C2336" t="s">
        <v>21</v>
      </c>
      <c r="D2336" t="s">
        <v>22</v>
      </c>
      <c r="E2336" t="s">
        <v>22</v>
      </c>
      <c r="F2336">
        <v>0</v>
      </c>
      <c r="G2336">
        <v>140</v>
      </c>
      <c r="H2336">
        <v>106</v>
      </c>
      <c r="I2336">
        <v>23.8</v>
      </c>
      <c r="J2336">
        <v>153.69999999999999</v>
      </c>
      <c r="K2336">
        <v>101</v>
      </c>
      <c r="L2336">
        <v>13.06</v>
      </c>
      <c r="M2336">
        <v>50.1</v>
      </c>
      <c r="N2336">
        <v>87</v>
      </c>
      <c r="O2336">
        <v>2.25</v>
      </c>
      <c r="P2336">
        <v>12.5</v>
      </c>
      <c r="Q2336">
        <v>1</v>
      </c>
      <c r="R2336">
        <v>3.38</v>
      </c>
      <c r="S2336">
        <v>2</v>
      </c>
      <c r="T2336" t="s">
        <v>22</v>
      </c>
    </row>
    <row r="2337" spans="1:20" x14ac:dyDescent="0.2">
      <c r="A2337" t="s">
        <v>26</v>
      </c>
      <c r="B2337">
        <v>35</v>
      </c>
      <c r="C2337" t="s">
        <v>21</v>
      </c>
      <c r="D2337" t="s">
        <v>22</v>
      </c>
      <c r="E2337" t="s">
        <v>22</v>
      </c>
      <c r="F2337">
        <v>0</v>
      </c>
      <c r="G2337">
        <v>179.2</v>
      </c>
      <c r="H2337">
        <v>59</v>
      </c>
      <c r="I2337">
        <v>30.46</v>
      </c>
      <c r="J2337">
        <v>283.3</v>
      </c>
      <c r="K2337">
        <v>101</v>
      </c>
      <c r="L2337">
        <v>24.08</v>
      </c>
      <c r="M2337">
        <v>285.39999999999998</v>
      </c>
      <c r="N2337">
        <v>83</v>
      </c>
      <c r="O2337">
        <v>12.84</v>
      </c>
      <c r="P2337">
        <v>5.8</v>
      </c>
      <c r="Q2337">
        <v>7</v>
      </c>
      <c r="R2337">
        <v>1.57</v>
      </c>
      <c r="S2337">
        <v>2</v>
      </c>
      <c r="T2337" t="s">
        <v>22</v>
      </c>
    </row>
    <row r="2338" spans="1:20" x14ac:dyDescent="0.2">
      <c r="A2338" t="s">
        <v>51</v>
      </c>
      <c r="B2338">
        <v>74</v>
      </c>
      <c r="C2338" t="s">
        <v>25</v>
      </c>
      <c r="D2338" t="s">
        <v>22</v>
      </c>
      <c r="E2338" t="s">
        <v>22</v>
      </c>
      <c r="F2338">
        <v>0</v>
      </c>
      <c r="G2338">
        <v>177.4</v>
      </c>
      <c r="H2338">
        <v>136</v>
      </c>
      <c r="I2338">
        <v>30.16</v>
      </c>
      <c r="J2338">
        <v>240.3</v>
      </c>
      <c r="K2338">
        <v>104</v>
      </c>
      <c r="L2338">
        <v>20.43</v>
      </c>
      <c r="M2338">
        <v>237.3</v>
      </c>
      <c r="N2338">
        <v>133</v>
      </c>
      <c r="O2338">
        <v>10.68</v>
      </c>
      <c r="P2338">
        <v>12</v>
      </c>
      <c r="Q2338">
        <v>3</v>
      </c>
      <c r="R2338">
        <v>3.24</v>
      </c>
      <c r="S2338">
        <v>0</v>
      </c>
      <c r="T2338" t="s">
        <v>22</v>
      </c>
    </row>
    <row r="2339" spans="1:20" x14ac:dyDescent="0.2">
      <c r="A2339" t="s">
        <v>32</v>
      </c>
      <c r="B2339">
        <v>130</v>
      </c>
      <c r="C2339" t="s">
        <v>25</v>
      </c>
      <c r="D2339" t="s">
        <v>22</v>
      </c>
      <c r="E2339" t="s">
        <v>22</v>
      </c>
      <c r="F2339">
        <v>0</v>
      </c>
      <c r="G2339">
        <v>115.6</v>
      </c>
      <c r="H2339">
        <v>129</v>
      </c>
      <c r="I2339">
        <v>19.649999999999999</v>
      </c>
      <c r="J2339">
        <v>167.8</v>
      </c>
      <c r="K2339">
        <v>104</v>
      </c>
      <c r="L2339">
        <v>14.26</v>
      </c>
      <c r="M2339">
        <v>141.80000000000001</v>
      </c>
      <c r="N2339">
        <v>124</v>
      </c>
      <c r="O2339">
        <v>6.38</v>
      </c>
      <c r="P2339">
        <v>12.6</v>
      </c>
      <c r="Q2339">
        <v>9</v>
      </c>
      <c r="R2339">
        <v>3.4</v>
      </c>
      <c r="S2339">
        <v>1</v>
      </c>
      <c r="T2339" t="s">
        <v>22</v>
      </c>
    </row>
    <row r="2340" spans="1:20" x14ac:dyDescent="0.2">
      <c r="A2340" t="s">
        <v>72</v>
      </c>
      <c r="B2340">
        <v>137</v>
      </c>
      <c r="C2340" t="s">
        <v>25</v>
      </c>
      <c r="D2340" t="s">
        <v>23</v>
      </c>
      <c r="E2340" t="s">
        <v>22</v>
      </c>
      <c r="F2340">
        <v>0</v>
      </c>
      <c r="G2340">
        <v>237.3</v>
      </c>
      <c r="H2340">
        <v>103</v>
      </c>
      <c r="I2340">
        <v>40.340000000000003</v>
      </c>
      <c r="J2340">
        <v>176.7</v>
      </c>
      <c r="K2340">
        <v>84</v>
      </c>
      <c r="L2340">
        <v>15.02</v>
      </c>
      <c r="M2340">
        <v>263.39999999999998</v>
      </c>
      <c r="N2340">
        <v>81</v>
      </c>
      <c r="O2340">
        <v>11.85</v>
      </c>
      <c r="P2340">
        <v>14.2</v>
      </c>
      <c r="Q2340">
        <v>4</v>
      </c>
      <c r="R2340">
        <v>3.83</v>
      </c>
      <c r="S2340">
        <v>0</v>
      </c>
      <c r="T2340" t="s">
        <v>23</v>
      </c>
    </row>
    <row r="2341" spans="1:20" x14ac:dyDescent="0.2">
      <c r="A2341" t="s">
        <v>63</v>
      </c>
      <c r="B2341">
        <v>80</v>
      </c>
      <c r="C2341" t="s">
        <v>25</v>
      </c>
      <c r="D2341" t="s">
        <v>22</v>
      </c>
      <c r="E2341" t="s">
        <v>22</v>
      </c>
      <c r="F2341">
        <v>0</v>
      </c>
      <c r="G2341">
        <v>51.5</v>
      </c>
      <c r="H2341">
        <v>90</v>
      </c>
      <c r="I2341">
        <v>8.76</v>
      </c>
      <c r="J2341">
        <v>164</v>
      </c>
      <c r="K2341">
        <v>98</v>
      </c>
      <c r="L2341">
        <v>13.94</v>
      </c>
      <c r="M2341">
        <v>169.4</v>
      </c>
      <c r="N2341">
        <v>80</v>
      </c>
      <c r="O2341">
        <v>7.62</v>
      </c>
      <c r="P2341">
        <v>9.5</v>
      </c>
      <c r="Q2341">
        <v>4</v>
      </c>
      <c r="R2341">
        <v>2.57</v>
      </c>
      <c r="S2341">
        <v>3</v>
      </c>
      <c r="T2341" t="s">
        <v>22</v>
      </c>
    </row>
    <row r="2342" spans="1:20" x14ac:dyDescent="0.2">
      <c r="A2342" t="s">
        <v>58</v>
      </c>
      <c r="B2342">
        <v>116</v>
      </c>
      <c r="C2342" t="s">
        <v>25</v>
      </c>
      <c r="D2342" t="s">
        <v>22</v>
      </c>
      <c r="E2342" t="s">
        <v>23</v>
      </c>
      <c r="F2342">
        <v>19</v>
      </c>
      <c r="G2342">
        <v>155.69999999999999</v>
      </c>
      <c r="H2342">
        <v>104</v>
      </c>
      <c r="I2342">
        <v>26.47</v>
      </c>
      <c r="J2342">
        <v>185.4</v>
      </c>
      <c r="K2342">
        <v>118</v>
      </c>
      <c r="L2342">
        <v>15.76</v>
      </c>
      <c r="M2342">
        <v>192.7</v>
      </c>
      <c r="N2342">
        <v>116</v>
      </c>
      <c r="O2342">
        <v>8.67</v>
      </c>
      <c r="P2342">
        <v>8.1999999999999993</v>
      </c>
      <c r="Q2342">
        <v>2</v>
      </c>
      <c r="R2342">
        <v>2.21</v>
      </c>
      <c r="S2342">
        <v>3</v>
      </c>
      <c r="T2342" t="s">
        <v>22</v>
      </c>
    </row>
    <row r="2343" spans="1:20" x14ac:dyDescent="0.2">
      <c r="A2343" t="s">
        <v>33</v>
      </c>
      <c r="B2343">
        <v>123</v>
      </c>
      <c r="C2343" t="s">
        <v>28</v>
      </c>
      <c r="D2343" t="s">
        <v>22</v>
      </c>
      <c r="E2343" t="s">
        <v>23</v>
      </c>
      <c r="F2343">
        <v>23</v>
      </c>
      <c r="G2343">
        <v>245</v>
      </c>
      <c r="H2343">
        <v>88</v>
      </c>
      <c r="I2343">
        <v>41.65</v>
      </c>
      <c r="J2343">
        <v>265</v>
      </c>
      <c r="K2343">
        <v>105</v>
      </c>
      <c r="L2343">
        <v>22.53</v>
      </c>
      <c r="M2343">
        <v>239.7</v>
      </c>
      <c r="N2343">
        <v>108</v>
      </c>
      <c r="O2343">
        <v>10.79</v>
      </c>
      <c r="P2343">
        <v>14.9</v>
      </c>
      <c r="Q2343">
        <v>3</v>
      </c>
      <c r="R2343">
        <v>4.0199999999999996</v>
      </c>
      <c r="S2343">
        <v>2</v>
      </c>
      <c r="T2343" t="s">
        <v>22</v>
      </c>
    </row>
    <row r="2344" spans="1:20" x14ac:dyDescent="0.2">
      <c r="A2344" t="s">
        <v>38</v>
      </c>
      <c r="B2344">
        <v>146</v>
      </c>
      <c r="C2344" t="s">
        <v>21</v>
      </c>
      <c r="D2344" t="s">
        <v>23</v>
      </c>
      <c r="E2344" t="s">
        <v>22</v>
      </c>
      <c r="F2344">
        <v>0</v>
      </c>
      <c r="G2344">
        <v>111.1</v>
      </c>
      <c r="H2344">
        <v>126</v>
      </c>
      <c r="I2344">
        <v>18.89</v>
      </c>
      <c r="J2344">
        <v>313.39999999999998</v>
      </c>
      <c r="K2344">
        <v>95</v>
      </c>
      <c r="L2344">
        <v>26.64</v>
      </c>
      <c r="M2344">
        <v>215.7</v>
      </c>
      <c r="N2344">
        <v>82</v>
      </c>
      <c r="O2344">
        <v>9.7100000000000009</v>
      </c>
      <c r="P2344">
        <v>10.5</v>
      </c>
      <c r="Q2344">
        <v>6</v>
      </c>
      <c r="R2344">
        <v>2.84</v>
      </c>
      <c r="S2344">
        <v>1</v>
      </c>
      <c r="T2344" t="s">
        <v>22</v>
      </c>
    </row>
    <row r="2345" spans="1:20" x14ac:dyDescent="0.2">
      <c r="A2345" t="s">
        <v>62</v>
      </c>
      <c r="B2345">
        <v>121</v>
      </c>
      <c r="C2345" t="s">
        <v>25</v>
      </c>
      <c r="D2345" t="s">
        <v>22</v>
      </c>
      <c r="E2345" t="s">
        <v>23</v>
      </c>
      <c r="F2345">
        <v>44</v>
      </c>
      <c r="G2345">
        <v>116</v>
      </c>
      <c r="H2345">
        <v>85</v>
      </c>
      <c r="I2345">
        <v>19.72</v>
      </c>
      <c r="J2345">
        <v>150.1</v>
      </c>
      <c r="K2345">
        <v>120</v>
      </c>
      <c r="L2345">
        <v>12.76</v>
      </c>
      <c r="M2345">
        <v>246.8</v>
      </c>
      <c r="N2345">
        <v>98</v>
      </c>
      <c r="O2345">
        <v>11.11</v>
      </c>
      <c r="P2345">
        <v>12</v>
      </c>
      <c r="Q2345">
        <v>2</v>
      </c>
      <c r="R2345">
        <v>3.24</v>
      </c>
      <c r="S2345">
        <v>1</v>
      </c>
      <c r="T2345" t="s">
        <v>22</v>
      </c>
    </row>
    <row r="2346" spans="1:20" x14ac:dyDescent="0.2">
      <c r="A2346" t="s">
        <v>51</v>
      </c>
      <c r="B2346">
        <v>137</v>
      </c>
      <c r="C2346" t="s">
        <v>28</v>
      </c>
      <c r="D2346" t="s">
        <v>22</v>
      </c>
      <c r="E2346" t="s">
        <v>22</v>
      </c>
      <c r="F2346">
        <v>0</v>
      </c>
      <c r="G2346">
        <v>155.5</v>
      </c>
      <c r="H2346">
        <v>81</v>
      </c>
      <c r="I2346">
        <v>26.44</v>
      </c>
      <c r="J2346">
        <v>133.1</v>
      </c>
      <c r="K2346">
        <v>94</v>
      </c>
      <c r="L2346">
        <v>11.31</v>
      </c>
      <c r="M2346">
        <v>253.1</v>
      </c>
      <c r="N2346">
        <v>77</v>
      </c>
      <c r="O2346">
        <v>11.39</v>
      </c>
      <c r="P2346">
        <v>9.1</v>
      </c>
      <c r="Q2346">
        <v>2</v>
      </c>
      <c r="R2346">
        <v>2.46</v>
      </c>
      <c r="S2346">
        <v>1</v>
      </c>
      <c r="T2346" t="s">
        <v>22</v>
      </c>
    </row>
    <row r="2347" spans="1:20" x14ac:dyDescent="0.2">
      <c r="A2347" t="s">
        <v>69</v>
      </c>
      <c r="B2347">
        <v>67</v>
      </c>
      <c r="C2347" t="s">
        <v>28</v>
      </c>
      <c r="D2347" t="s">
        <v>22</v>
      </c>
      <c r="E2347" t="s">
        <v>23</v>
      </c>
      <c r="F2347">
        <v>31</v>
      </c>
      <c r="G2347">
        <v>175.2</v>
      </c>
      <c r="H2347">
        <v>68</v>
      </c>
      <c r="I2347">
        <v>29.78</v>
      </c>
      <c r="J2347">
        <v>199.2</v>
      </c>
      <c r="K2347">
        <v>73</v>
      </c>
      <c r="L2347">
        <v>16.93</v>
      </c>
      <c r="M2347">
        <v>219.8</v>
      </c>
      <c r="N2347">
        <v>99</v>
      </c>
      <c r="O2347">
        <v>9.89</v>
      </c>
      <c r="P2347">
        <v>13.2</v>
      </c>
      <c r="Q2347">
        <v>6</v>
      </c>
      <c r="R2347">
        <v>3.56</v>
      </c>
      <c r="S2347">
        <v>1</v>
      </c>
      <c r="T2347" t="s">
        <v>22</v>
      </c>
    </row>
    <row r="2348" spans="1:20" x14ac:dyDescent="0.2">
      <c r="A2348" t="s">
        <v>51</v>
      </c>
      <c r="B2348">
        <v>161</v>
      </c>
      <c r="C2348" t="s">
        <v>25</v>
      </c>
      <c r="D2348" t="s">
        <v>22</v>
      </c>
      <c r="E2348" t="s">
        <v>22</v>
      </c>
      <c r="F2348">
        <v>0</v>
      </c>
      <c r="G2348">
        <v>154.69999999999999</v>
      </c>
      <c r="H2348">
        <v>84</v>
      </c>
      <c r="I2348">
        <v>26.3</v>
      </c>
      <c r="J2348">
        <v>177.8</v>
      </c>
      <c r="K2348">
        <v>125</v>
      </c>
      <c r="L2348">
        <v>15.11</v>
      </c>
      <c r="M2348">
        <v>172.9</v>
      </c>
      <c r="N2348">
        <v>90</v>
      </c>
      <c r="O2348">
        <v>7.78</v>
      </c>
      <c r="P2348">
        <v>5.9</v>
      </c>
      <c r="Q2348">
        <v>2</v>
      </c>
      <c r="R2348">
        <v>1.59</v>
      </c>
      <c r="S2348">
        <v>4</v>
      </c>
      <c r="T2348" t="s">
        <v>23</v>
      </c>
    </row>
    <row r="2349" spans="1:20" x14ac:dyDescent="0.2">
      <c r="A2349" t="s">
        <v>24</v>
      </c>
      <c r="B2349">
        <v>134</v>
      </c>
      <c r="C2349" t="s">
        <v>28</v>
      </c>
      <c r="D2349" t="s">
        <v>22</v>
      </c>
      <c r="E2349" t="s">
        <v>23</v>
      </c>
      <c r="F2349">
        <v>34</v>
      </c>
      <c r="G2349">
        <v>247.2</v>
      </c>
      <c r="H2349">
        <v>105</v>
      </c>
      <c r="I2349">
        <v>42.02</v>
      </c>
      <c r="J2349">
        <v>225.5</v>
      </c>
      <c r="K2349">
        <v>133</v>
      </c>
      <c r="L2349">
        <v>19.170000000000002</v>
      </c>
      <c r="M2349">
        <v>186.3</v>
      </c>
      <c r="N2349">
        <v>76</v>
      </c>
      <c r="O2349">
        <v>8.3800000000000008</v>
      </c>
      <c r="P2349">
        <v>6.1</v>
      </c>
      <c r="Q2349">
        <v>5</v>
      </c>
      <c r="R2349">
        <v>1.65</v>
      </c>
      <c r="S2349">
        <v>2</v>
      </c>
      <c r="T2349" t="s">
        <v>23</v>
      </c>
    </row>
    <row r="2350" spans="1:20" x14ac:dyDescent="0.2">
      <c r="A2350" t="s">
        <v>44</v>
      </c>
      <c r="B2350">
        <v>120</v>
      </c>
      <c r="C2350" t="s">
        <v>21</v>
      </c>
      <c r="D2350" t="s">
        <v>22</v>
      </c>
      <c r="E2350" t="s">
        <v>23</v>
      </c>
      <c r="F2350">
        <v>24</v>
      </c>
      <c r="G2350">
        <v>227.5</v>
      </c>
      <c r="H2350">
        <v>81</v>
      </c>
      <c r="I2350">
        <v>38.68</v>
      </c>
      <c r="J2350">
        <v>234.9</v>
      </c>
      <c r="K2350">
        <v>71</v>
      </c>
      <c r="L2350">
        <v>19.97</v>
      </c>
      <c r="M2350">
        <v>166.4</v>
      </c>
      <c r="N2350">
        <v>128</v>
      </c>
      <c r="O2350">
        <v>7.49</v>
      </c>
      <c r="P2350">
        <v>9</v>
      </c>
      <c r="Q2350">
        <v>13</v>
      </c>
      <c r="R2350">
        <v>2.4300000000000002</v>
      </c>
      <c r="S2350">
        <v>1</v>
      </c>
      <c r="T2350" t="s">
        <v>22</v>
      </c>
    </row>
    <row r="2351" spans="1:20" x14ac:dyDescent="0.2">
      <c r="A2351" t="s">
        <v>32</v>
      </c>
      <c r="B2351">
        <v>130</v>
      </c>
      <c r="C2351" t="s">
        <v>25</v>
      </c>
      <c r="D2351" t="s">
        <v>22</v>
      </c>
      <c r="E2351" t="s">
        <v>23</v>
      </c>
      <c r="F2351">
        <v>30</v>
      </c>
      <c r="G2351">
        <v>185</v>
      </c>
      <c r="H2351">
        <v>117</v>
      </c>
      <c r="I2351">
        <v>31.45</v>
      </c>
      <c r="J2351">
        <v>249.5</v>
      </c>
      <c r="K2351">
        <v>141</v>
      </c>
      <c r="L2351">
        <v>21.21</v>
      </c>
      <c r="M2351">
        <v>157.80000000000001</v>
      </c>
      <c r="N2351">
        <v>103</v>
      </c>
      <c r="O2351">
        <v>7.1</v>
      </c>
      <c r="P2351">
        <v>7.4</v>
      </c>
      <c r="Q2351">
        <v>7</v>
      </c>
      <c r="R2351">
        <v>2</v>
      </c>
      <c r="S2351">
        <v>0</v>
      </c>
      <c r="T2351" t="s">
        <v>22</v>
      </c>
    </row>
    <row r="2352" spans="1:20" x14ac:dyDescent="0.2">
      <c r="A2352" t="s">
        <v>64</v>
      </c>
      <c r="B2352">
        <v>68</v>
      </c>
      <c r="C2352" t="s">
        <v>21</v>
      </c>
      <c r="D2352" t="s">
        <v>22</v>
      </c>
      <c r="E2352" t="s">
        <v>22</v>
      </c>
      <c r="F2352">
        <v>0</v>
      </c>
      <c r="G2352">
        <v>158.80000000000001</v>
      </c>
      <c r="H2352">
        <v>119</v>
      </c>
      <c r="I2352">
        <v>27</v>
      </c>
      <c r="J2352">
        <v>211.8</v>
      </c>
      <c r="K2352">
        <v>105</v>
      </c>
      <c r="L2352">
        <v>18</v>
      </c>
      <c r="M2352">
        <v>198.1</v>
      </c>
      <c r="N2352">
        <v>101</v>
      </c>
      <c r="O2352">
        <v>8.91</v>
      </c>
      <c r="P2352">
        <v>10.3</v>
      </c>
      <c r="Q2352">
        <v>3</v>
      </c>
      <c r="R2352">
        <v>2.78</v>
      </c>
      <c r="S2352">
        <v>1</v>
      </c>
      <c r="T2352" t="s">
        <v>22</v>
      </c>
    </row>
    <row r="2353" spans="1:20" x14ac:dyDescent="0.2">
      <c r="A2353" t="s">
        <v>32</v>
      </c>
      <c r="B2353">
        <v>77</v>
      </c>
      <c r="C2353" t="s">
        <v>25</v>
      </c>
      <c r="D2353" t="s">
        <v>22</v>
      </c>
      <c r="E2353" t="s">
        <v>22</v>
      </c>
      <c r="F2353">
        <v>0</v>
      </c>
      <c r="G2353">
        <v>185.9</v>
      </c>
      <c r="H2353">
        <v>95</v>
      </c>
      <c r="I2353">
        <v>31.6</v>
      </c>
      <c r="J2353">
        <v>212</v>
      </c>
      <c r="K2353">
        <v>98</v>
      </c>
      <c r="L2353">
        <v>18.02</v>
      </c>
      <c r="M2353">
        <v>282.3</v>
      </c>
      <c r="N2353">
        <v>81</v>
      </c>
      <c r="O2353">
        <v>12.7</v>
      </c>
      <c r="P2353">
        <v>11.3</v>
      </c>
      <c r="Q2353">
        <v>4</v>
      </c>
      <c r="R2353">
        <v>3.05</v>
      </c>
      <c r="S2353">
        <v>3</v>
      </c>
      <c r="T2353" t="s">
        <v>22</v>
      </c>
    </row>
    <row r="2354" spans="1:20" x14ac:dyDescent="0.2">
      <c r="A2354" t="s">
        <v>43</v>
      </c>
      <c r="B2354">
        <v>109</v>
      </c>
      <c r="C2354" t="s">
        <v>21</v>
      </c>
      <c r="D2354" t="s">
        <v>22</v>
      </c>
      <c r="E2354" t="s">
        <v>22</v>
      </c>
      <c r="F2354">
        <v>0</v>
      </c>
      <c r="G2354">
        <v>222.5</v>
      </c>
      <c r="H2354">
        <v>74</v>
      </c>
      <c r="I2354">
        <v>37.83</v>
      </c>
      <c r="J2354">
        <v>169.7</v>
      </c>
      <c r="K2354">
        <v>75</v>
      </c>
      <c r="L2354">
        <v>14.42</v>
      </c>
      <c r="M2354">
        <v>264.3</v>
      </c>
      <c r="N2354">
        <v>94</v>
      </c>
      <c r="O2354">
        <v>11.89</v>
      </c>
      <c r="P2354">
        <v>9</v>
      </c>
      <c r="Q2354">
        <v>3</v>
      </c>
      <c r="R2354">
        <v>2.4300000000000002</v>
      </c>
      <c r="S2354">
        <v>2</v>
      </c>
      <c r="T2354" t="s">
        <v>22</v>
      </c>
    </row>
    <row r="2355" spans="1:20" x14ac:dyDescent="0.2">
      <c r="A2355" t="s">
        <v>32</v>
      </c>
      <c r="B2355">
        <v>108</v>
      </c>
      <c r="C2355" t="s">
        <v>21</v>
      </c>
      <c r="D2355" t="s">
        <v>22</v>
      </c>
      <c r="E2355" t="s">
        <v>22</v>
      </c>
      <c r="F2355">
        <v>0</v>
      </c>
      <c r="G2355">
        <v>201.1</v>
      </c>
      <c r="H2355">
        <v>101</v>
      </c>
      <c r="I2355">
        <v>34.19</v>
      </c>
      <c r="J2355">
        <v>170.7</v>
      </c>
      <c r="K2355">
        <v>86</v>
      </c>
      <c r="L2355">
        <v>14.51</v>
      </c>
      <c r="M2355">
        <v>237.4</v>
      </c>
      <c r="N2355">
        <v>113</v>
      </c>
      <c r="O2355">
        <v>10.68</v>
      </c>
      <c r="P2355">
        <v>11.6</v>
      </c>
      <c r="Q2355">
        <v>3</v>
      </c>
      <c r="R2355">
        <v>3.13</v>
      </c>
      <c r="S2355">
        <v>3</v>
      </c>
      <c r="T2355" t="s">
        <v>22</v>
      </c>
    </row>
    <row r="2356" spans="1:20" x14ac:dyDescent="0.2">
      <c r="A2356" t="s">
        <v>34</v>
      </c>
      <c r="B2356">
        <v>79</v>
      </c>
      <c r="C2356" t="s">
        <v>21</v>
      </c>
      <c r="D2356" t="s">
        <v>22</v>
      </c>
      <c r="E2356" t="s">
        <v>23</v>
      </c>
      <c r="F2356">
        <v>17</v>
      </c>
      <c r="G2356">
        <v>167.9</v>
      </c>
      <c r="H2356">
        <v>114</v>
      </c>
      <c r="I2356">
        <v>28.54</v>
      </c>
      <c r="J2356">
        <v>243.7</v>
      </c>
      <c r="K2356">
        <v>93</v>
      </c>
      <c r="L2356">
        <v>20.71</v>
      </c>
      <c r="M2356">
        <v>211.9</v>
      </c>
      <c r="N2356">
        <v>114</v>
      </c>
      <c r="O2356">
        <v>9.5399999999999991</v>
      </c>
      <c r="P2356">
        <v>9.1</v>
      </c>
      <c r="Q2356">
        <v>2</v>
      </c>
      <c r="R2356">
        <v>2.46</v>
      </c>
      <c r="S2356">
        <v>1</v>
      </c>
      <c r="T2356" t="s">
        <v>22</v>
      </c>
    </row>
    <row r="2357" spans="1:20" x14ac:dyDescent="0.2">
      <c r="A2357" t="s">
        <v>49</v>
      </c>
      <c r="B2357">
        <v>119</v>
      </c>
      <c r="C2357" t="s">
        <v>25</v>
      </c>
      <c r="D2357" t="s">
        <v>22</v>
      </c>
      <c r="E2357" t="s">
        <v>22</v>
      </c>
      <c r="F2357">
        <v>0</v>
      </c>
      <c r="G2357">
        <v>239.1</v>
      </c>
      <c r="H2357">
        <v>88</v>
      </c>
      <c r="I2357">
        <v>40.65</v>
      </c>
      <c r="J2357">
        <v>243.5</v>
      </c>
      <c r="K2357">
        <v>79</v>
      </c>
      <c r="L2357">
        <v>20.7</v>
      </c>
      <c r="M2357">
        <v>230.9</v>
      </c>
      <c r="N2357">
        <v>92</v>
      </c>
      <c r="O2357">
        <v>10.39</v>
      </c>
      <c r="P2357">
        <v>10.9</v>
      </c>
      <c r="Q2357">
        <v>3</v>
      </c>
      <c r="R2357">
        <v>2.94</v>
      </c>
      <c r="S2357">
        <v>3</v>
      </c>
      <c r="T2357" t="s">
        <v>23</v>
      </c>
    </row>
    <row r="2358" spans="1:20" x14ac:dyDescent="0.2">
      <c r="A2358" t="s">
        <v>60</v>
      </c>
      <c r="B2358">
        <v>38</v>
      </c>
      <c r="C2358" t="s">
        <v>28</v>
      </c>
      <c r="D2358" t="s">
        <v>22</v>
      </c>
      <c r="E2358" t="s">
        <v>22</v>
      </c>
      <c r="F2358">
        <v>0</v>
      </c>
      <c r="G2358">
        <v>175.7</v>
      </c>
      <c r="H2358">
        <v>109</v>
      </c>
      <c r="I2358">
        <v>29.87</v>
      </c>
      <c r="J2358">
        <v>211.8</v>
      </c>
      <c r="K2358">
        <v>97</v>
      </c>
      <c r="L2358">
        <v>18</v>
      </c>
      <c r="M2358">
        <v>137.9</v>
      </c>
      <c r="N2358">
        <v>109</v>
      </c>
      <c r="O2358">
        <v>6.21</v>
      </c>
      <c r="P2358">
        <v>9.1999999999999993</v>
      </c>
      <c r="Q2358">
        <v>3</v>
      </c>
      <c r="R2358">
        <v>2.48</v>
      </c>
      <c r="S2358">
        <v>5</v>
      </c>
      <c r="T2358" t="s">
        <v>23</v>
      </c>
    </row>
    <row r="2359" spans="1:20" x14ac:dyDescent="0.2">
      <c r="A2359" t="s">
        <v>50</v>
      </c>
      <c r="B2359">
        <v>109</v>
      </c>
      <c r="C2359" t="s">
        <v>21</v>
      </c>
      <c r="D2359" t="s">
        <v>22</v>
      </c>
      <c r="E2359" t="s">
        <v>23</v>
      </c>
      <c r="F2359">
        <v>29</v>
      </c>
      <c r="G2359">
        <v>111.2</v>
      </c>
      <c r="H2359">
        <v>90</v>
      </c>
      <c r="I2359">
        <v>18.899999999999999</v>
      </c>
      <c r="J2359">
        <v>263.5</v>
      </c>
      <c r="K2359">
        <v>98</v>
      </c>
      <c r="L2359">
        <v>22.4</v>
      </c>
      <c r="M2359">
        <v>224.7</v>
      </c>
      <c r="N2359">
        <v>128</v>
      </c>
      <c r="O2359">
        <v>10.11</v>
      </c>
      <c r="P2359">
        <v>9</v>
      </c>
      <c r="Q2359">
        <v>6</v>
      </c>
      <c r="R2359">
        <v>2.4300000000000002</v>
      </c>
      <c r="S2359">
        <v>6</v>
      </c>
      <c r="T2359" t="s">
        <v>23</v>
      </c>
    </row>
    <row r="2360" spans="1:20" x14ac:dyDescent="0.2">
      <c r="A2360" t="s">
        <v>67</v>
      </c>
      <c r="B2360">
        <v>78</v>
      </c>
      <c r="C2360" t="s">
        <v>21</v>
      </c>
      <c r="D2360" t="s">
        <v>22</v>
      </c>
      <c r="E2360" t="s">
        <v>22</v>
      </c>
      <c r="F2360">
        <v>0</v>
      </c>
      <c r="G2360">
        <v>87.7</v>
      </c>
      <c r="H2360">
        <v>74</v>
      </c>
      <c r="I2360">
        <v>14.91</v>
      </c>
      <c r="J2360">
        <v>214.8</v>
      </c>
      <c r="K2360">
        <v>58</v>
      </c>
      <c r="L2360">
        <v>18.260000000000002</v>
      </c>
      <c r="M2360">
        <v>201.3</v>
      </c>
      <c r="N2360">
        <v>147</v>
      </c>
      <c r="O2360">
        <v>9.06</v>
      </c>
      <c r="P2360">
        <v>10.8</v>
      </c>
      <c r="Q2360">
        <v>6</v>
      </c>
      <c r="R2360">
        <v>2.92</v>
      </c>
      <c r="S2360">
        <v>1</v>
      </c>
      <c r="T2360" t="s">
        <v>22</v>
      </c>
    </row>
    <row r="2361" spans="1:20" x14ac:dyDescent="0.2">
      <c r="A2361" t="s">
        <v>60</v>
      </c>
      <c r="B2361">
        <v>134</v>
      </c>
      <c r="C2361" t="s">
        <v>21</v>
      </c>
      <c r="D2361" t="s">
        <v>22</v>
      </c>
      <c r="E2361" t="s">
        <v>22</v>
      </c>
      <c r="F2361">
        <v>0</v>
      </c>
      <c r="G2361">
        <v>244.1</v>
      </c>
      <c r="H2361">
        <v>99</v>
      </c>
      <c r="I2361">
        <v>41.5</v>
      </c>
      <c r="J2361">
        <v>246.9</v>
      </c>
      <c r="K2361">
        <v>111</v>
      </c>
      <c r="L2361">
        <v>20.99</v>
      </c>
      <c r="M2361">
        <v>200</v>
      </c>
      <c r="N2361">
        <v>133</v>
      </c>
      <c r="O2361">
        <v>9</v>
      </c>
      <c r="P2361">
        <v>7.2</v>
      </c>
      <c r="Q2361">
        <v>2</v>
      </c>
      <c r="R2361">
        <v>1.94</v>
      </c>
      <c r="S2361">
        <v>0</v>
      </c>
      <c r="T2361" t="s">
        <v>22</v>
      </c>
    </row>
    <row r="2362" spans="1:20" x14ac:dyDescent="0.2">
      <c r="A2362" t="s">
        <v>59</v>
      </c>
      <c r="B2362">
        <v>47</v>
      </c>
      <c r="C2362" t="s">
        <v>21</v>
      </c>
      <c r="D2362" t="s">
        <v>22</v>
      </c>
      <c r="E2362" t="s">
        <v>23</v>
      </c>
      <c r="F2362">
        <v>27</v>
      </c>
      <c r="G2362">
        <v>165</v>
      </c>
      <c r="H2362">
        <v>89</v>
      </c>
      <c r="I2362">
        <v>28.05</v>
      </c>
      <c r="J2362">
        <v>127.3</v>
      </c>
      <c r="K2362">
        <v>118</v>
      </c>
      <c r="L2362">
        <v>10.82</v>
      </c>
      <c r="M2362">
        <v>284.39999999999998</v>
      </c>
      <c r="N2362">
        <v>95</v>
      </c>
      <c r="O2362">
        <v>12.8</v>
      </c>
      <c r="P2362">
        <v>7.7</v>
      </c>
      <c r="Q2362">
        <v>4</v>
      </c>
      <c r="R2362">
        <v>2.08</v>
      </c>
      <c r="S2362">
        <v>2</v>
      </c>
      <c r="T2362" t="s">
        <v>22</v>
      </c>
    </row>
    <row r="2363" spans="1:20" x14ac:dyDescent="0.2">
      <c r="A2363" t="s">
        <v>67</v>
      </c>
      <c r="B2363">
        <v>59</v>
      </c>
      <c r="C2363" t="s">
        <v>25</v>
      </c>
      <c r="D2363" t="s">
        <v>22</v>
      </c>
      <c r="E2363" t="s">
        <v>23</v>
      </c>
      <c r="F2363">
        <v>27</v>
      </c>
      <c r="G2363">
        <v>127.4</v>
      </c>
      <c r="H2363">
        <v>110</v>
      </c>
      <c r="I2363">
        <v>21.66</v>
      </c>
      <c r="J2363">
        <v>103.3</v>
      </c>
      <c r="K2363">
        <v>99</v>
      </c>
      <c r="L2363">
        <v>8.7799999999999994</v>
      </c>
      <c r="M2363">
        <v>164.2</v>
      </c>
      <c r="N2363">
        <v>73</v>
      </c>
      <c r="O2363">
        <v>7.39</v>
      </c>
      <c r="P2363">
        <v>9.1</v>
      </c>
      <c r="Q2363">
        <v>3</v>
      </c>
      <c r="R2363">
        <v>2.46</v>
      </c>
      <c r="S2363">
        <v>0</v>
      </c>
      <c r="T2363" t="s">
        <v>22</v>
      </c>
    </row>
    <row r="2364" spans="1:20" x14ac:dyDescent="0.2">
      <c r="A2364" t="s">
        <v>37</v>
      </c>
      <c r="B2364">
        <v>151</v>
      </c>
      <c r="C2364" t="s">
        <v>21</v>
      </c>
      <c r="D2364" t="s">
        <v>22</v>
      </c>
      <c r="E2364" t="s">
        <v>22</v>
      </c>
      <c r="F2364">
        <v>0</v>
      </c>
      <c r="G2364">
        <v>194.8</v>
      </c>
      <c r="H2364">
        <v>106</v>
      </c>
      <c r="I2364">
        <v>33.119999999999997</v>
      </c>
      <c r="J2364">
        <v>292.7</v>
      </c>
      <c r="K2364">
        <v>103</v>
      </c>
      <c r="L2364">
        <v>24.88</v>
      </c>
      <c r="M2364">
        <v>224.6</v>
      </c>
      <c r="N2364">
        <v>82</v>
      </c>
      <c r="O2364">
        <v>10.11</v>
      </c>
      <c r="P2364">
        <v>5.5</v>
      </c>
      <c r="Q2364">
        <v>3</v>
      </c>
      <c r="R2364">
        <v>1.49</v>
      </c>
      <c r="S2364">
        <v>0</v>
      </c>
      <c r="T2364" t="s">
        <v>22</v>
      </c>
    </row>
    <row r="2365" spans="1:20" x14ac:dyDescent="0.2">
      <c r="A2365" t="s">
        <v>58</v>
      </c>
      <c r="B2365">
        <v>129</v>
      </c>
      <c r="C2365" t="s">
        <v>21</v>
      </c>
      <c r="D2365" t="s">
        <v>22</v>
      </c>
      <c r="E2365" t="s">
        <v>22</v>
      </c>
      <c r="F2365">
        <v>0</v>
      </c>
      <c r="G2365">
        <v>54.7</v>
      </c>
      <c r="H2365">
        <v>131</v>
      </c>
      <c r="I2365">
        <v>9.3000000000000007</v>
      </c>
      <c r="J2365">
        <v>256.10000000000002</v>
      </c>
      <c r="K2365">
        <v>105</v>
      </c>
      <c r="L2365">
        <v>21.77</v>
      </c>
      <c r="M2365">
        <v>176.6</v>
      </c>
      <c r="N2365">
        <v>135</v>
      </c>
      <c r="O2365">
        <v>7.95</v>
      </c>
      <c r="P2365">
        <v>11.1</v>
      </c>
      <c r="Q2365">
        <v>4</v>
      </c>
      <c r="R2365">
        <v>3</v>
      </c>
      <c r="S2365">
        <v>1</v>
      </c>
      <c r="T2365" t="s">
        <v>22</v>
      </c>
    </row>
    <row r="2366" spans="1:20" x14ac:dyDescent="0.2">
      <c r="A2366" t="s">
        <v>53</v>
      </c>
      <c r="B2366">
        <v>76</v>
      </c>
      <c r="C2366" t="s">
        <v>28</v>
      </c>
      <c r="D2366" t="s">
        <v>22</v>
      </c>
      <c r="E2366" t="s">
        <v>22</v>
      </c>
      <c r="F2366">
        <v>0</v>
      </c>
      <c r="G2366">
        <v>90.5</v>
      </c>
      <c r="H2366">
        <v>142</v>
      </c>
      <c r="I2366">
        <v>15.39</v>
      </c>
      <c r="J2366">
        <v>211.7</v>
      </c>
      <c r="K2366">
        <v>75</v>
      </c>
      <c r="L2366">
        <v>17.989999999999998</v>
      </c>
      <c r="M2366">
        <v>194.9</v>
      </c>
      <c r="N2366">
        <v>76</v>
      </c>
      <c r="O2366">
        <v>8.77</v>
      </c>
      <c r="P2366">
        <v>9.3000000000000007</v>
      </c>
      <c r="Q2366">
        <v>2</v>
      </c>
      <c r="R2366">
        <v>2.5099999999999998</v>
      </c>
      <c r="S2366">
        <v>1</v>
      </c>
      <c r="T2366" t="s">
        <v>22</v>
      </c>
    </row>
    <row r="2367" spans="1:20" x14ac:dyDescent="0.2">
      <c r="A2367" t="s">
        <v>45</v>
      </c>
      <c r="B2367">
        <v>24</v>
      </c>
      <c r="C2367" t="s">
        <v>21</v>
      </c>
      <c r="D2367" t="s">
        <v>22</v>
      </c>
      <c r="E2367" t="s">
        <v>22</v>
      </c>
      <c r="F2367">
        <v>0</v>
      </c>
      <c r="G2367">
        <v>235.6</v>
      </c>
      <c r="H2367">
        <v>132</v>
      </c>
      <c r="I2367">
        <v>40.049999999999997</v>
      </c>
      <c r="J2367">
        <v>115.9</v>
      </c>
      <c r="K2367">
        <v>129</v>
      </c>
      <c r="L2367">
        <v>9.85</v>
      </c>
      <c r="M2367">
        <v>185.4</v>
      </c>
      <c r="N2367">
        <v>136</v>
      </c>
      <c r="O2367">
        <v>8.34</v>
      </c>
      <c r="P2367">
        <v>16.2</v>
      </c>
      <c r="Q2367">
        <v>2</v>
      </c>
      <c r="R2367">
        <v>4.37</v>
      </c>
      <c r="S2367">
        <v>0</v>
      </c>
      <c r="T2367" t="s">
        <v>22</v>
      </c>
    </row>
    <row r="2368" spans="1:20" x14ac:dyDescent="0.2">
      <c r="A2368" t="s">
        <v>58</v>
      </c>
      <c r="B2368">
        <v>169</v>
      </c>
      <c r="C2368" t="s">
        <v>25</v>
      </c>
      <c r="D2368" t="s">
        <v>22</v>
      </c>
      <c r="E2368" t="s">
        <v>22</v>
      </c>
      <c r="F2368">
        <v>0</v>
      </c>
      <c r="G2368">
        <v>142.5</v>
      </c>
      <c r="H2368">
        <v>82</v>
      </c>
      <c r="I2368">
        <v>24.23</v>
      </c>
      <c r="J2368">
        <v>231.4</v>
      </c>
      <c r="K2368">
        <v>110</v>
      </c>
      <c r="L2368">
        <v>19.670000000000002</v>
      </c>
      <c r="M2368">
        <v>131.19999999999999</v>
      </c>
      <c r="N2368">
        <v>67</v>
      </c>
      <c r="O2368">
        <v>5.9</v>
      </c>
      <c r="P2368">
        <v>10</v>
      </c>
      <c r="Q2368">
        <v>4</v>
      </c>
      <c r="R2368">
        <v>2.7</v>
      </c>
      <c r="S2368">
        <v>2</v>
      </c>
      <c r="T2368" t="s">
        <v>22</v>
      </c>
    </row>
    <row r="2369" spans="1:20" x14ac:dyDescent="0.2">
      <c r="A2369" t="s">
        <v>60</v>
      </c>
      <c r="B2369">
        <v>30</v>
      </c>
      <c r="C2369" t="s">
        <v>25</v>
      </c>
      <c r="D2369" t="s">
        <v>22</v>
      </c>
      <c r="E2369" t="s">
        <v>22</v>
      </c>
      <c r="F2369">
        <v>0</v>
      </c>
      <c r="G2369">
        <v>54</v>
      </c>
      <c r="H2369">
        <v>68</v>
      </c>
      <c r="I2369">
        <v>9.18</v>
      </c>
      <c r="J2369">
        <v>179.3</v>
      </c>
      <c r="K2369">
        <v>96</v>
      </c>
      <c r="L2369">
        <v>15.24</v>
      </c>
      <c r="M2369">
        <v>247.2</v>
      </c>
      <c r="N2369">
        <v>101</v>
      </c>
      <c r="O2369">
        <v>11.12</v>
      </c>
      <c r="P2369">
        <v>10.199999999999999</v>
      </c>
      <c r="Q2369">
        <v>8</v>
      </c>
      <c r="R2369">
        <v>2.75</v>
      </c>
      <c r="S2369">
        <v>1</v>
      </c>
      <c r="T2369" t="s">
        <v>22</v>
      </c>
    </row>
    <row r="2370" spans="1:20" x14ac:dyDescent="0.2">
      <c r="A2370" t="s">
        <v>31</v>
      </c>
      <c r="B2370">
        <v>70</v>
      </c>
      <c r="C2370" t="s">
        <v>21</v>
      </c>
      <c r="D2370" t="s">
        <v>22</v>
      </c>
      <c r="E2370" t="s">
        <v>22</v>
      </c>
      <c r="F2370">
        <v>0</v>
      </c>
      <c r="G2370">
        <v>214.8</v>
      </c>
      <c r="H2370">
        <v>87</v>
      </c>
      <c r="I2370">
        <v>36.520000000000003</v>
      </c>
      <c r="J2370">
        <v>131</v>
      </c>
      <c r="K2370">
        <v>114</v>
      </c>
      <c r="L2370">
        <v>11.14</v>
      </c>
      <c r="M2370">
        <v>216.9</v>
      </c>
      <c r="N2370">
        <v>104</v>
      </c>
      <c r="O2370">
        <v>9.76</v>
      </c>
      <c r="P2370">
        <v>9.4</v>
      </c>
      <c r="Q2370">
        <v>3</v>
      </c>
      <c r="R2370">
        <v>2.54</v>
      </c>
      <c r="S2370">
        <v>3</v>
      </c>
      <c r="T2370" t="s">
        <v>22</v>
      </c>
    </row>
    <row r="2371" spans="1:20" x14ac:dyDescent="0.2">
      <c r="A2371" t="s">
        <v>57</v>
      </c>
      <c r="B2371">
        <v>52</v>
      </c>
      <c r="C2371" t="s">
        <v>28</v>
      </c>
      <c r="D2371" t="s">
        <v>23</v>
      </c>
      <c r="E2371" t="s">
        <v>22</v>
      </c>
      <c r="F2371">
        <v>0</v>
      </c>
      <c r="G2371">
        <v>251.4</v>
      </c>
      <c r="H2371">
        <v>118</v>
      </c>
      <c r="I2371">
        <v>42.74</v>
      </c>
      <c r="J2371">
        <v>196.6</v>
      </c>
      <c r="K2371">
        <v>80</v>
      </c>
      <c r="L2371">
        <v>16.71</v>
      </c>
      <c r="M2371">
        <v>192</v>
      </c>
      <c r="N2371">
        <v>53</v>
      </c>
      <c r="O2371">
        <v>8.64</v>
      </c>
      <c r="P2371">
        <v>11</v>
      </c>
      <c r="Q2371">
        <v>2</v>
      </c>
      <c r="R2371">
        <v>2.97</v>
      </c>
      <c r="S2371">
        <v>0</v>
      </c>
      <c r="T2371" t="s">
        <v>23</v>
      </c>
    </row>
    <row r="2372" spans="1:20" x14ac:dyDescent="0.2">
      <c r="A2372" t="s">
        <v>45</v>
      </c>
      <c r="B2372">
        <v>3</v>
      </c>
      <c r="C2372" t="s">
        <v>25</v>
      </c>
      <c r="D2372" t="s">
        <v>22</v>
      </c>
      <c r="E2372" t="s">
        <v>22</v>
      </c>
      <c r="F2372">
        <v>0</v>
      </c>
      <c r="G2372">
        <v>139</v>
      </c>
      <c r="H2372">
        <v>99</v>
      </c>
      <c r="I2372">
        <v>23.63</v>
      </c>
      <c r="J2372">
        <v>250.7</v>
      </c>
      <c r="K2372">
        <v>108</v>
      </c>
      <c r="L2372">
        <v>21.31</v>
      </c>
      <c r="M2372">
        <v>286.2</v>
      </c>
      <c r="N2372">
        <v>87</v>
      </c>
      <c r="O2372">
        <v>12.88</v>
      </c>
      <c r="P2372">
        <v>6.1</v>
      </c>
      <c r="Q2372">
        <v>3</v>
      </c>
      <c r="R2372">
        <v>1.65</v>
      </c>
      <c r="S2372">
        <v>4</v>
      </c>
      <c r="T2372" t="s">
        <v>22</v>
      </c>
    </row>
    <row r="2373" spans="1:20" x14ac:dyDescent="0.2">
      <c r="A2373" t="s">
        <v>67</v>
      </c>
      <c r="B2373">
        <v>38</v>
      </c>
      <c r="C2373" t="s">
        <v>21</v>
      </c>
      <c r="D2373" t="s">
        <v>22</v>
      </c>
      <c r="E2373" t="s">
        <v>22</v>
      </c>
      <c r="F2373">
        <v>0</v>
      </c>
      <c r="G2373">
        <v>117.3</v>
      </c>
      <c r="H2373">
        <v>114</v>
      </c>
      <c r="I2373">
        <v>19.940000000000001</v>
      </c>
      <c r="J2373">
        <v>208.7</v>
      </c>
      <c r="K2373">
        <v>105</v>
      </c>
      <c r="L2373">
        <v>17.739999999999998</v>
      </c>
      <c r="M2373">
        <v>203.4</v>
      </c>
      <c r="N2373">
        <v>98</v>
      </c>
      <c r="O2373">
        <v>9.15</v>
      </c>
      <c r="P2373">
        <v>14.4</v>
      </c>
      <c r="Q2373">
        <v>2</v>
      </c>
      <c r="R2373">
        <v>3.89</v>
      </c>
      <c r="S2373">
        <v>2</v>
      </c>
      <c r="T2373" t="s">
        <v>22</v>
      </c>
    </row>
    <row r="2374" spans="1:20" x14ac:dyDescent="0.2">
      <c r="A2374" t="s">
        <v>36</v>
      </c>
      <c r="B2374">
        <v>104</v>
      </c>
      <c r="C2374" t="s">
        <v>21</v>
      </c>
      <c r="D2374" t="s">
        <v>22</v>
      </c>
      <c r="E2374" t="s">
        <v>22</v>
      </c>
      <c r="F2374">
        <v>0</v>
      </c>
      <c r="G2374">
        <v>264</v>
      </c>
      <c r="H2374">
        <v>108</v>
      </c>
      <c r="I2374">
        <v>44.88</v>
      </c>
      <c r="J2374">
        <v>132.19999999999999</v>
      </c>
      <c r="K2374">
        <v>75</v>
      </c>
      <c r="L2374">
        <v>11.24</v>
      </c>
      <c r="M2374">
        <v>177.7</v>
      </c>
      <c r="N2374">
        <v>91</v>
      </c>
      <c r="O2374">
        <v>8</v>
      </c>
      <c r="P2374">
        <v>10.6</v>
      </c>
      <c r="Q2374">
        <v>8</v>
      </c>
      <c r="R2374">
        <v>2.86</v>
      </c>
      <c r="S2374">
        <v>3</v>
      </c>
      <c r="T2374" t="s">
        <v>22</v>
      </c>
    </row>
    <row r="2375" spans="1:20" x14ac:dyDescent="0.2">
      <c r="A2375" t="s">
        <v>30</v>
      </c>
      <c r="B2375">
        <v>27</v>
      </c>
      <c r="C2375" t="s">
        <v>25</v>
      </c>
      <c r="D2375" t="s">
        <v>22</v>
      </c>
      <c r="E2375" t="s">
        <v>22</v>
      </c>
      <c r="F2375">
        <v>0</v>
      </c>
      <c r="G2375">
        <v>82.6</v>
      </c>
      <c r="H2375">
        <v>105</v>
      </c>
      <c r="I2375">
        <v>14.04</v>
      </c>
      <c r="J2375">
        <v>204</v>
      </c>
      <c r="K2375">
        <v>99</v>
      </c>
      <c r="L2375">
        <v>17.34</v>
      </c>
      <c r="M2375">
        <v>224.2</v>
      </c>
      <c r="N2375">
        <v>122</v>
      </c>
      <c r="O2375">
        <v>10.09</v>
      </c>
      <c r="P2375">
        <v>9.1</v>
      </c>
      <c r="Q2375">
        <v>4</v>
      </c>
      <c r="R2375">
        <v>2.46</v>
      </c>
      <c r="S2375">
        <v>1</v>
      </c>
      <c r="T2375" t="s">
        <v>22</v>
      </c>
    </row>
    <row r="2376" spans="1:20" x14ac:dyDescent="0.2">
      <c r="A2376" t="s">
        <v>70</v>
      </c>
      <c r="B2376">
        <v>166</v>
      </c>
      <c r="C2376" t="s">
        <v>21</v>
      </c>
      <c r="D2376" t="s">
        <v>23</v>
      </c>
      <c r="E2376" t="s">
        <v>23</v>
      </c>
      <c r="F2376">
        <v>28</v>
      </c>
      <c r="G2376">
        <v>175.8</v>
      </c>
      <c r="H2376">
        <v>126</v>
      </c>
      <c r="I2376">
        <v>29.89</v>
      </c>
      <c r="J2376">
        <v>253.6</v>
      </c>
      <c r="K2376">
        <v>76</v>
      </c>
      <c r="L2376">
        <v>21.56</v>
      </c>
      <c r="M2376">
        <v>128.5</v>
      </c>
      <c r="N2376">
        <v>72</v>
      </c>
      <c r="O2376">
        <v>5.78</v>
      </c>
      <c r="P2376">
        <v>11.4</v>
      </c>
      <c r="Q2376">
        <v>5</v>
      </c>
      <c r="R2376">
        <v>3.08</v>
      </c>
      <c r="S2376">
        <v>1</v>
      </c>
      <c r="T2376" t="s">
        <v>22</v>
      </c>
    </row>
    <row r="2377" spans="1:20" x14ac:dyDescent="0.2">
      <c r="A2377" t="s">
        <v>27</v>
      </c>
      <c r="B2377">
        <v>13</v>
      </c>
      <c r="C2377" t="s">
        <v>25</v>
      </c>
      <c r="D2377" t="s">
        <v>22</v>
      </c>
      <c r="E2377" t="s">
        <v>22</v>
      </c>
      <c r="F2377">
        <v>0</v>
      </c>
      <c r="G2377">
        <v>220.4</v>
      </c>
      <c r="H2377">
        <v>100</v>
      </c>
      <c r="I2377">
        <v>37.47</v>
      </c>
      <c r="J2377">
        <v>211.2</v>
      </c>
      <c r="K2377">
        <v>79</v>
      </c>
      <c r="L2377">
        <v>17.95</v>
      </c>
      <c r="M2377">
        <v>259.3</v>
      </c>
      <c r="N2377">
        <v>112</v>
      </c>
      <c r="O2377">
        <v>11.67</v>
      </c>
      <c r="P2377">
        <v>13.6</v>
      </c>
      <c r="Q2377">
        <v>8</v>
      </c>
      <c r="R2377">
        <v>3.67</v>
      </c>
      <c r="S2377">
        <v>2</v>
      </c>
      <c r="T2377" t="s">
        <v>22</v>
      </c>
    </row>
    <row r="2378" spans="1:20" x14ac:dyDescent="0.2">
      <c r="A2378" t="s">
        <v>47</v>
      </c>
      <c r="B2378">
        <v>52</v>
      </c>
      <c r="C2378" t="s">
        <v>25</v>
      </c>
      <c r="D2378" t="s">
        <v>22</v>
      </c>
      <c r="E2378" t="s">
        <v>22</v>
      </c>
      <c r="F2378">
        <v>0</v>
      </c>
      <c r="G2378">
        <v>217</v>
      </c>
      <c r="H2378">
        <v>104</v>
      </c>
      <c r="I2378">
        <v>36.89</v>
      </c>
      <c r="J2378">
        <v>152.30000000000001</v>
      </c>
      <c r="K2378">
        <v>83</v>
      </c>
      <c r="L2378">
        <v>12.95</v>
      </c>
      <c r="M2378">
        <v>134.30000000000001</v>
      </c>
      <c r="N2378">
        <v>109</v>
      </c>
      <c r="O2378">
        <v>6.04</v>
      </c>
      <c r="P2378">
        <v>11.8</v>
      </c>
      <c r="Q2378">
        <v>4</v>
      </c>
      <c r="R2378">
        <v>3.19</v>
      </c>
      <c r="S2378">
        <v>2</v>
      </c>
      <c r="T2378" t="s">
        <v>22</v>
      </c>
    </row>
    <row r="2379" spans="1:20" x14ac:dyDescent="0.2">
      <c r="A2379" t="s">
        <v>57</v>
      </c>
      <c r="B2379">
        <v>114</v>
      </c>
      <c r="C2379" t="s">
        <v>21</v>
      </c>
      <c r="D2379" t="s">
        <v>22</v>
      </c>
      <c r="E2379" t="s">
        <v>23</v>
      </c>
      <c r="F2379">
        <v>25</v>
      </c>
      <c r="G2379">
        <v>129</v>
      </c>
      <c r="H2379">
        <v>77</v>
      </c>
      <c r="I2379">
        <v>21.93</v>
      </c>
      <c r="J2379">
        <v>290</v>
      </c>
      <c r="K2379">
        <v>110</v>
      </c>
      <c r="L2379">
        <v>24.65</v>
      </c>
      <c r="M2379">
        <v>177.1</v>
      </c>
      <c r="N2379">
        <v>110</v>
      </c>
      <c r="O2379">
        <v>7.97</v>
      </c>
      <c r="P2379">
        <v>11.6</v>
      </c>
      <c r="Q2379">
        <v>5</v>
      </c>
      <c r="R2379">
        <v>3.13</v>
      </c>
      <c r="S2379">
        <v>1</v>
      </c>
      <c r="T2379" t="s">
        <v>22</v>
      </c>
    </row>
    <row r="2380" spans="1:20" x14ac:dyDescent="0.2">
      <c r="A2380" t="s">
        <v>41</v>
      </c>
      <c r="B2380">
        <v>156</v>
      </c>
      <c r="C2380" t="s">
        <v>25</v>
      </c>
      <c r="D2380" t="s">
        <v>22</v>
      </c>
      <c r="E2380" t="s">
        <v>22</v>
      </c>
      <c r="F2380">
        <v>0</v>
      </c>
      <c r="G2380">
        <v>150.5</v>
      </c>
      <c r="H2380">
        <v>106</v>
      </c>
      <c r="I2380">
        <v>25.59</v>
      </c>
      <c r="J2380">
        <v>152.9</v>
      </c>
      <c r="K2380">
        <v>112</v>
      </c>
      <c r="L2380">
        <v>13</v>
      </c>
      <c r="M2380">
        <v>215.9</v>
      </c>
      <c r="N2380">
        <v>86</v>
      </c>
      <c r="O2380">
        <v>9.7200000000000006</v>
      </c>
      <c r="P2380">
        <v>3.5</v>
      </c>
      <c r="Q2380">
        <v>3</v>
      </c>
      <c r="R2380">
        <v>0.95</v>
      </c>
      <c r="S2380">
        <v>1</v>
      </c>
      <c r="T2380" t="s">
        <v>22</v>
      </c>
    </row>
    <row r="2381" spans="1:20" x14ac:dyDescent="0.2">
      <c r="A2381" t="s">
        <v>31</v>
      </c>
      <c r="B2381">
        <v>62</v>
      </c>
      <c r="C2381" t="s">
        <v>21</v>
      </c>
      <c r="D2381" t="s">
        <v>22</v>
      </c>
      <c r="E2381" t="s">
        <v>22</v>
      </c>
      <c r="F2381">
        <v>0</v>
      </c>
      <c r="G2381">
        <v>189.5</v>
      </c>
      <c r="H2381">
        <v>122</v>
      </c>
      <c r="I2381">
        <v>32.22</v>
      </c>
      <c r="J2381">
        <v>103.8</v>
      </c>
      <c r="K2381">
        <v>95</v>
      </c>
      <c r="L2381">
        <v>8.82</v>
      </c>
      <c r="M2381">
        <v>180.6</v>
      </c>
      <c r="N2381">
        <v>106</v>
      </c>
      <c r="O2381">
        <v>8.1300000000000008</v>
      </c>
      <c r="P2381">
        <v>10.8</v>
      </c>
      <c r="Q2381">
        <v>5</v>
      </c>
      <c r="R2381">
        <v>2.92</v>
      </c>
      <c r="S2381">
        <v>2</v>
      </c>
      <c r="T2381" t="s">
        <v>22</v>
      </c>
    </row>
    <row r="2382" spans="1:20" x14ac:dyDescent="0.2">
      <c r="A2382" t="s">
        <v>42</v>
      </c>
      <c r="B2382">
        <v>82</v>
      </c>
      <c r="C2382" t="s">
        <v>21</v>
      </c>
      <c r="D2382" t="s">
        <v>22</v>
      </c>
      <c r="E2382" t="s">
        <v>23</v>
      </c>
      <c r="F2382">
        <v>33</v>
      </c>
      <c r="G2382">
        <v>137.80000000000001</v>
      </c>
      <c r="H2382">
        <v>95</v>
      </c>
      <c r="I2382">
        <v>23.43</v>
      </c>
      <c r="J2382">
        <v>235.5</v>
      </c>
      <c r="K2382">
        <v>128</v>
      </c>
      <c r="L2382">
        <v>20.02</v>
      </c>
      <c r="M2382">
        <v>268.10000000000002</v>
      </c>
      <c r="N2382">
        <v>70</v>
      </c>
      <c r="O2382">
        <v>12.06</v>
      </c>
      <c r="P2382">
        <v>11</v>
      </c>
      <c r="Q2382">
        <v>6</v>
      </c>
      <c r="R2382">
        <v>2.97</v>
      </c>
      <c r="S2382">
        <v>2</v>
      </c>
      <c r="T2382" t="s">
        <v>22</v>
      </c>
    </row>
    <row r="2383" spans="1:20" x14ac:dyDescent="0.2">
      <c r="A2383" t="s">
        <v>66</v>
      </c>
      <c r="B2383">
        <v>52</v>
      </c>
      <c r="C2383" t="s">
        <v>28</v>
      </c>
      <c r="D2383" t="s">
        <v>22</v>
      </c>
      <c r="E2383" t="s">
        <v>22</v>
      </c>
      <c r="F2383">
        <v>0</v>
      </c>
      <c r="G2383">
        <v>129.30000000000001</v>
      </c>
      <c r="H2383">
        <v>80</v>
      </c>
      <c r="I2383">
        <v>21.98</v>
      </c>
      <c r="J2383">
        <v>142.69999999999999</v>
      </c>
      <c r="K2383">
        <v>101</v>
      </c>
      <c r="L2383">
        <v>12.13</v>
      </c>
      <c r="M2383">
        <v>258.3</v>
      </c>
      <c r="N2383">
        <v>89</v>
      </c>
      <c r="O2383">
        <v>11.62</v>
      </c>
      <c r="P2383">
        <v>12.3</v>
      </c>
      <c r="Q2383">
        <v>4</v>
      </c>
      <c r="R2383">
        <v>3.32</v>
      </c>
      <c r="S2383">
        <v>3</v>
      </c>
      <c r="T2383" t="s">
        <v>22</v>
      </c>
    </row>
    <row r="2384" spans="1:20" x14ac:dyDescent="0.2">
      <c r="A2384" t="s">
        <v>46</v>
      </c>
      <c r="B2384">
        <v>146</v>
      </c>
      <c r="C2384" t="s">
        <v>28</v>
      </c>
      <c r="D2384" t="s">
        <v>22</v>
      </c>
      <c r="E2384" t="s">
        <v>22</v>
      </c>
      <c r="F2384">
        <v>0</v>
      </c>
      <c r="G2384">
        <v>115.6</v>
      </c>
      <c r="H2384">
        <v>77</v>
      </c>
      <c r="I2384">
        <v>19.649999999999999</v>
      </c>
      <c r="J2384">
        <v>213.6</v>
      </c>
      <c r="K2384">
        <v>100</v>
      </c>
      <c r="L2384">
        <v>18.16</v>
      </c>
      <c r="M2384">
        <v>218.4</v>
      </c>
      <c r="N2384">
        <v>72</v>
      </c>
      <c r="O2384">
        <v>9.83</v>
      </c>
      <c r="P2384">
        <v>10.7</v>
      </c>
      <c r="Q2384">
        <v>6</v>
      </c>
      <c r="R2384">
        <v>2.89</v>
      </c>
      <c r="S2384">
        <v>1</v>
      </c>
      <c r="T2384" t="s">
        <v>22</v>
      </c>
    </row>
    <row r="2385" spans="1:20" x14ac:dyDescent="0.2">
      <c r="A2385" t="s">
        <v>33</v>
      </c>
      <c r="B2385">
        <v>120</v>
      </c>
      <c r="C2385" t="s">
        <v>21</v>
      </c>
      <c r="D2385" t="s">
        <v>22</v>
      </c>
      <c r="E2385" t="s">
        <v>23</v>
      </c>
      <c r="F2385">
        <v>23</v>
      </c>
      <c r="G2385">
        <v>221.9</v>
      </c>
      <c r="H2385">
        <v>114</v>
      </c>
      <c r="I2385">
        <v>37.72</v>
      </c>
      <c r="J2385">
        <v>254.7</v>
      </c>
      <c r="K2385">
        <v>84</v>
      </c>
      <c r="L2385">
        <v>21.65</v>
      </c>
      <c r="M2385">
        <v>250.5</v>
      </c>
      <c r="N2385">
        <v>117</v>
      </c>
      <c r="O2385">
        <v>11.27</v>
      </c>
      <c r="P2385">
        <v>7.2</v>
      </c>
      <c r="Q2385">
        <v>5</v>
      </c>
      <c r="R2385">
        <v>1.94</v>
      </c>
      <c r="S2385">
        <v>2</v>
      </c>
      <c r="T2385" t="s">
        <v>22</v>
      </c>
    </row>
    <row r="2386" spans="1:20" x14ac:dyDescent="0.2">
      <c r="A2386" t="s">
        <v>37</v>
      </c>
      <c r="B2386">
        <v>130</v>
      </c>
      <c r="C2386" t="s">
        <v>21</v>
      </c>
      <c r="D2386" t="s">
        <v>22</v>
      </c>
      <c r="E2386" t="s">
        <v>22</v>
      </c>
      <c r="F2386">
        <v>0</v>
      </c>
      <c r="G2386">
        <v>263.7</v>
      </c>
      <c r="H2386">
        <v>113</v>
      </c>
      <c r="I2386">
        <v>44.83</v>
      </c>
      <c r="J2386">
        <v>186.5</v>
      </c>
      <c r="K2386">
        <v>103</v>
      </c>
      <c r="L2386">
        <v>15.85</v>
      </c>
      <c r="M2386">
        <v>195.3</v>
      </c>
      <c r="N2386">
        <v>99</v>
      </c>
      <c r="O2386">
        <v>8.7899999999999991</v>
      </c>
      <c r="P2386">
        <v>18.3</v>
      </c>
      <c r="Q2386">
        <v>6</v>
      </c>
      <c r="R2386">
        <v>4.9400000000000004</v>
      </c>
      <c r="S2386">
        <v>1</v>
      </c>
      <c r="T2386" t="s">
        <v>23</v>
      </c>
    </row>
    <row r="2387" spans="1:20" x14ac:dyDescent="0.2">
      <c r="A2387" t="s">
        <v>51</v>
      </c>
      <c r="B2387">
        <v>90</v>
      </c>
      <c r="C2387" t="s">
        <v>25</v>
      </c>
      <c r="D2387" t="s">
        <v>22</v>
      </c>
      <c r="E2387" t="s">
        <v>22</v>
      </c>
      <c r="F2387">
        <v>0</v>
      </c>
      <c r="G2387">
        <v>61.3</v>
      </c>
      <c r="H2387">
        <v>91</v>
      </c>
      <c r="I2387">
        <v>10.42</v>
      </c>
      <c r="J2387">
        <v>194.4</v>
      </c>
      <c r="K2387">
        <v>94</v>
      </c>
      <c r="L2387">
        <v>16.52</v>
      </c>
      <c r="M2387">
        <v>143.1</v>
      </c>
      <c r="N2387">
        <v>80</v>
      </c>
      <c r="O2387">
        <v>6.44</v>
      </c>
      <c r="P2387">
        <v>11.4</v>
      </c>
      <c r="Q2387">
        <v>9</v>
      </c>
      <c r="R2387">
        <v>3.08</v>
      </c>
      <c r="S2387">
        <v>1</v>
      </c>
      <c r="T2387" t="s">
        <v>22</v>
      </c>
    </row>
    <row r="2388" spans="1:20" x14ac:dyDescent="0.2">
      <c r="A2388" t="s">
        <v>61</v>
      </c>
      <c r="B2388">
        <v>147</v>
      </c>
      <c r="C2388" t="s">
        <v>25</v>
      </c>
      <c r="D2388" t="s">
        <v>23</v>
      </c>
      <c r="E2388" t="s">
        <v>22</v>
      </c>
      <c r="F2388">
        <v>0</v>
      </c>
      <c r="G2388">
        <v>183.8</v>
      </c>
      <c r="H2388">
        <v>113</v>
      </c>
      <c r="I2388">
        <v>31.25</v>
      </c>
      <c r="J2388">
        <v>164.7</v>
      </c>
      <c r="K2388">
        <v>110</v>
      </c>
      <c r="L2388">
        <v>14</v>
      </c>
      <c r="M2388">
        <v>111</v>
      </c>
      <c r="N2388">
        <v>87</v>
      </c>
      <c r="O2388">
        <v>5</v>
      </c>
      <c r="P2388">
        <v>10.1</v>
      </c>
      <c r="Q2388">
        <v>4</v>
      </c>
      <c r="R2388">
        <v>2.73</v>
      </c>
      <c r="S2388">
        <v>1</v>
      </c>
      <c r="T2388" t="s">
        <v>22</v>
      </c>
    </row>
    <row r="2389" spans="1:20" x14ac:dyDescent="0.2">
      <c r="A2389" t="s">
        <v>44</v>
      </c>
      <c r="B2389">
        <v>159</v>
      </c>
      <c r="C2389" t="s">
        <v>21</v>
      </c>
      <c r="D2389" t="s">
        <v>22</v>
      </c>
      <c r="E2389" t="s">
        <v>22</v>
      </c>
      <c r="F2389">
        <v>0</v>
      </c>
      <c r="G2389">
        <v>167.4</v>
      </c>
      <c r="H2389">
        <v>68</v>
      </c>
      <c r="I2389">
        <v>28.46</v>
      </c>
      <c r="J2389">
        <v>143.80000000000001</v>
      </c>
      <c r="K2389">
        <v>74</v>
      </c>
      <c r="L2389">
        <v>12.22</v>
      </c>
      <c r="M2389">
        <v>140.1</v>
      </c>
      <c r="N2389">
        <v>111</v>
      </c>
      <c r="O2389">
        <v>6.3</v>
      </c>
      <c r="P2389">
        <v>10.3</v>
      </c>
      <c r="Q2389">
        <v>3</v>
      </c>
      <c r="R2389">
        <v>2.78</v>
      </c>
      <c r="S2389">
        <v>0</v>
      </c>
      <c r="T2389" t="s">
        <v>23</v>
      </c>
    </row>
    <row r="2390" spans="1:20" x14ac:dyDescent="0.2">
      <c r="A2390" t="s">
        <v>72</v>
      </c>
      <c r="B2390">
        <v>74</v>
      </c>
      <c r="C2390" t="s">
        <v>28</v>
      </c>
      <c r="D2390" t="s">
        <v>22</v>
      </c>
      <c r="E2390" t="s">
        <v>23</v>
      </c>
      <c r="F2390">
        <v>27</v>
      </c>
      <c r="G2390">
        <v>154.1</v>
      </c>
      <c r="H2390">
        <v>122</v>
      </c>
      <c r="I2390">
        <v>26.2</v>
      </c>
      <c r="J2390">
        <v>195.3</v>
      </c>
      <c r="K2390">
        <v>150</v>
      </c>
      <c r="L2390">
        <v>16.600000000000001</v>
      </c>
      <c r="M2390">
        <v>276.7</v>
      </c>
      <c r="N2390">
        <v>86</v>
      </c>
      <c r="O2390">
        <v>12.45</v>
      </c>
      <c r="P2390">
        <v>13.2</v>
      </c>
      <c r="Q2390">
        <v>2</v>
      </c>
      <c r="R2390">
        <v>3.56</v>
      </c>
      <c r="S2390">
        <v>4</v>
      </c>
      <c r="T2390" t="s">
        <v>22</v>
      </c>
    </row>
    <row r="2391" spans="1:20" x14ac:dyDescent="0.2">
      <c r="A2391" t="s">
        <v>39</v>
      </c>
      <c r="B2391">
        <v>130</v>
      </c>
      <c r="C2391" t="s">
        <v>25</v>
      </c>
      <c r="D2391" t="s">
        <v>22</v>
      </c>
      <c r="E2391" t="s">
        <v>22</v>
      </c>
      <c r="F2391">
        <v>0</v>
      </c>
      <c r="G2391">
        <v>252</v>
      </c>
      <c r="H2391">
        <v>101</v>
      </c>
      <c r="I2391">
        <v>42.84</v>
      </c>
      <c r="J2391">
        <v>170.2</v>
      </c>
      <c r="K2391">
        <v>105</v>
      </c>
      <c r="L2391">
        <v>14.47</v>
      </c>
      <c r="M2391">
        <v>209.2</v>
      </c>
      <c r="N2391">
        <v>64</v>
      </c>
      <c r="O2391">
        <v>9.41</v>
      </c>
      <c r="P2391">
        <v>5.7</v>
      </c>
      <c r="Q2391">
        <v>5</v>
      </c>
      <c r="R2391">
        <v>1.54</v>
      </c>
      <c r="S2391">
        <v>0</v>
      </c>
      <c r="T2391" t="s">
        <v>22</v>
      </c>
    </row>
    <row r="2392" spans="1:20" x14ac:dyDescent="0.2">
      <c r="A2392" t="s">
        <v>33</v>
      </c>
      <c r="B2392">
        <v>155</v>
      </c>
      <c r="C2392" t="s">
        <v>25</v>
      </c>
      <c r="D2392" t="s">
        <v>23</v>
      </c>
      <c r="E2392" t="s">
        <v>22</v>
      </c>
      <c r="F2392">
        <v>0</v>
      </c>
      <c r="G2392">
        <v>163.1</v>
      </c>
      <c r="H2392">
        <v>94</v>
      </c>
      <c r="I2392">
        <v>27.73</v>
      </c>
      <c r="J2392">
        <v>291.7</v>
      </c>
      <c r="K2392">
        <v>108</v>
      </c>
      <c r="L2392">
        <v>24.79</v>
      </c>
      <c r="M2392">
        <v>96.4</v>
      </c>
      <c r="N2392">
        <v>111</v>
      </c>
      <c r="O2392">
        <v>4.34</v>
      </c>
      <c r="P2392">
        <v>11.2</v>
      </c>
      <c r="Q2392">
        <v>3</v>
      </c>
      <c r="R2392">
        <v>3.02</v>
      </c>
      <c r="S2392">
        <v>0</v>
      </c>
      <c r="T2392" t="s">
        <v>22</v>
      </c>
    </row>
    <row r="2393" spans="1:20" x14ac:dyDescent="0.2">
      <c r="A2393" t="s">
        <v>53</v>
      </c>
      <c r="B2393">
        <v>87</v>
      </c>
      <c r="C2393" t="s">
        <v>21</v>
      </c>
      <c r="D2393" t="s">
        <v>22</v>
      </c>
      <c r="E2393" t="s">
        <v>22</v>
      </c>
      <c r="F2393">
        <v>0</v>
      </c>
      <c r="G2393">
        <v>198.3</v>
      </c>
      <c r="H2393">
        <v>80</v>
      </c>
      <c r="I2393">
        <v>33.71</v>
      </c>
      <c r="J2393">
        <v>187</v>
      </c>
      <c r="K2393">
        <v>89</v>
      </c>
      <c r="L2393">
        <v>15.9</v>
      </c>
      <c r="M2393">
        <v>133.5</v>
      </c>
      <c r="N2393">
        <v>96</v>
      </c>
      <c r="O2393">
        <v>6.01</v>
      </c>
      <c r="P2393">
        <v>16.600000000000001</v>
      </c>
      <c r="Q2393">
        <v>4</v>
      </c>
      <c r="R2393">
        <v>4.4800000000000004</v>
      </c>
      <c r="S2393">
        <v>2</v>
      </c>
      <c r="T2393" t="s">
        <v>22</v>
      </c>
    </row>
    <row r="2394" spans="1:20" x14ac:dyDescent="0.2">
      <c r="A2394" t="s">
        <v>52</v>
      </c>
      <c r="B2394">
        <v>81</v>
      </c>
      <c r="C2394" t="s">
        <v>21</v>
      </c>
      <c r="D2394" t="s">
        <v>22</v>
      </c>
      <c r="E2394" t="s">
        <v>22</v>
      </c>
      <c r="F2394">
        <v>0</v>
      </c>
      <c r="G2394">
        <v>324.7</v>
      </c>
      <c r="H2394">
        <v>48</v>
      </c>
      <c r="I2394">
        <v>55.2</v>
      </c>
      <c r="J2394">
        <v>236.4</v>
      </c>
      <c r="K2394">
        <v>82</v>
      </c>
      <c r="L2394">
        <v>20.09</v>
      </c>
      <c r="M2394">
        <v>187.6</v>
      </c>
      <c r="N2394">
        <v>78</v>
      </c>
      <c r="O2394">
        <v>8.44</v>
      </c>
      <c r="P2394">
        <v>13.1</v>
      </c>
      <c r="Q2394">
        <v>5</v>
      </c>
      <c r="R2394">
        <v>3.54</v>
      </c>
      <c r="S2394">
        <v>0</v>
      </c>
      <c r="T2394" t="s">
        <v>23</v>
      </c>
    </row>
    <row r="2395" spans="1:20" x14ac:dyDescent="0.2">
      <c r="A2395" t="s">
        <v>38</v>
      </c>
      <c r="B2395">
        <v>99</v>
      </c>
      <c r="C2395" t="s">
        <v>28</v>
      </c>
      <c r="D2395" t="s">
        <v>22</v>
      </c>
      <c r="E2395" t="s">
        <v>22</v>
      </c>
      <c r="F2395">
        <v>0</v>
      </c>
      <c r="G2395">
        <v>128.30000000000001</v>
      </c>
      <c r="H2395">
        <v>78</v>
      </c>
      <c r="I2395">
        <v>21.81</v>
      </c>
      <c r="J2395">
        <v>215.3</v>
      </c>
      <c r="K2395">
        <v>120</v>
      </c>
      <c r="L2395">
        <v>18.3</v>
      </c>
      <c r="M2395">
        <v>143.69999999999999</v>
      </c>
      <c r="N2395">
        <v>140</v>
      </c>
      <c r="O2395">
        <v>6.47</v>
      </c>
      <c r="P2395">
        <v>14.3</v>
      </c>
      <c r="Q2395">
        <v>9</v>
      </c>
      <c r="R2395">
        <v>3.86</v>
      </c>
      <c r="S2395">
        <v>2</v>
      </c>
      <c r="T2395" t="s">
        <v>22</v>
      </c>
    </row>
    <row r="2396" spans="1:20" x14ac:dyDescent="0.2">
      <c r="A2396" t="s">
        <v>57</v>
      </c>
      <c r="B2396">
        <v>131</v>
      </c>
      <c r="C2396" t="s">
        <v>28</v>
      </c>
      <c r="D2396" t="s">
        <v>22</v>
      </c>
      <c r="E2396" t="s">
        <v>22</v>
      </c>
      <c r="F2396">
        <v>0</v>
      </c>
      <c r="G2396">
        <v>187.9</v>
      </c>
      <c r="H2396">
        <v>110</v>
      </c>
      <c r="I2396">
        <v>31.94</v>
      </c>
      <c r="J2396">
        <v>200.5</v>
      </c>
      <c r="K2396">
        <v>101</v>
      </c>
      <c r="L2396">
        <v>17.04</v>
      </c>
      <c r="M2396">
        <v>202.6</v>
      </c>
      <c r="N2396">
        <v>125</v>
      </c>
      <c r="O2396">
        <v>9.1199999999999992</v>
      </c>
      <c r="P2396">
        <v>10.199999999999999</v>
      </c>
      <c r="Q2396">
        <v>11</v>
      </c>
      <c r="R2396">
        <v>2.75</v>
      </c>
      <c r="S2396">
        <v>2</v>
      </c>
      <c r="T2396" t="s">
        <v>22</v>
      </c>
    </row>
    <row r="2397" spans="1:20" x14ac:dyDescent="0.2">
      <c r="A2397" t="s">
        <v>68</v>
      </c>
      <c r="B2397">
        <v>89</v>
      </c>
      <c r="C2397" t="s">
        <v>28</v>
      </c>
      <c r="D2397" t="s">
        <v>22</v>
      </c>
      <c r="E2397" t="s">
        <v>22</v>
      </c>
      <c r="F2397">
        <v>0</v>
      </c>
      <c r="G2397">
        <v>129.19999999999999</v>
      </c>
      <c r="H2397">
        <v>71</v>
      </c>
      <c r="I2397">
        <v>21.96</v>
      </c>
      <c r="J2397">
        <v>214.1</v>
      </c>
      <c r="K2397">
        <v>68</v>
      </c>
      <c r="L2397">
        <v>18.2</v>
      </c>
      <c r="M2397">
        <v>214.9</v>
      </c>
      <c r="N2397">
        <v>100</v>
      </c>
      <c r="O2397">
        <v>9.67</v>
      </c>
      <c r="P2397">
        <v>10.3</v>
      </c>
      <c r="Q2397">
        <v>4</v>
      </c>
      <c r="R2397">
        <v>2.78</v>
      </c>
      <c r="S2397">
        <v>5</v>
      </c>
      <c r="T2397" t="s">
        <v>23</v>
      </c>
    </row>
    <row r="2398" spans="1:20" x14ac:dyDescent="0.2">
      <c r="A2398" t="s">
        <v>67</v>
      </c>
      <c r="B2398">
        <v>123</v>
      </c>
      <c r="C2398" t="s">
        <v>21</v>
      </c>
      <c r="D2398" t="s">
        <v>23</v>
      </c>
      <c r="E2398" t="s">
        <v>22</v>
      </c>
      <c r="F2398">
        <v>0</v>
      </c>
      <c r="G2398">
        <v>125.5</v>
      </c>
      <c r="H2398">
        <v>106</v>
      </c>
      <c r="I2398">
        <v>21.34</v>
      </c>
      <c r="J2398">
        <v>128.9</v>
      </c>
      <c r="K2398">
        <v>96</v>
      </c>
      <c r="L2398">
        <v>10.96</v>
      </c>
      <c r="M2398">
        <v>251.9</v>
      </c>
      <c r="N2398">
        <v>129</v>
      </c>
      <c r="O2398">
        <v>11.34</v>
      </c>
      <c r="P2398">
        <v>6.3</v>
      </c>
      <c r="Q2398">
        <v>6</v>
      </c>
      <c r="R2398">
        <v>1.7</v>
      </c>
      <c r="S2398">
        <v>4</v>
      </c>
      <c r="T2398" t="s">
        <v>23</v>
      </c>
    </row>
    <row r="2399" spans="1:20" x14ac:dyDescent="0.2">
      <c r="A2399" t="s">
        <v>67</v>
      </c>
      <c r="B2399">
        <v>130</v>
      </c>
      <c r="C2399" t="s">
        <v>28</v>
      </c>
      <c r="D2399" t="s">
        <v>22</v>
      </c>
      <c r="E2399" t="s">
        <v>23</v>
      </c>
      <c r="F2399">
        <v>26</v>
      </c>
      <c r="G2399">
        <v>257.2</v>
      </c>
      <c r="H2399">
        <v>108</v>
      </c>
      <c r="I2399">
        <v>43.72</v>
      </c>
      <c r="J2399">
        <v>224.3</v>
      </c>
      <c r="K2399">
        <v>122</v>
      </c>
      <c r="L2399">
        <v>19.07</v>
      </c>
      <c r="M2399">
        <v>204</v>
      </c>
      <c r="N2399">
        <v>118</v>
      </c>
      <c r="O2399">
        <v>9.18</v>
      </c>
      <c r="P2399">
        <v>12.6</v>
      </c>
      <c r="Q2399">
        <v>4</v>
      </c>
      <c r="R2399">
        <v>3.4</v>
      </c>
      <c r="S2399">
        <v>1</v>
      </c>
      <c r="T2399" t="s">
        <v>22</v>
      </c>
    </row>
    <row r="2400" spans="1:20" x14ac:dyDescent="0.2">
      <c r="A2400" t="s">
        <v>45</v>
      </c>
      <c r="B2400">
        <v>99</v>
      </c>
      <c r="C2400" t="s">
        <v>21</v>
      </c>
      <c r="D2400" t="s">
        <v>22</v>
      </c>
      <c r="E2400" t="s">
        <v>22</v>
      </c>
      <c r="F2400">
        <v>0</v>
      </c>
      <c r="G2400">
        <v>124.6</v>
      </c>
      <c r="H2400">
        <v>90</v>
      </c>
      <c r="I2400">
        <v>21.18</v>
      </c>
      <c r="J2400">
        <v>146.4</v>
      </c>
      <c r="K2400">
        <v>70</v>
      </c>
      <c r="L2400">
        <v>12.44</v>
      </c>
      <c r="M2400">
        <v>169.4</v>
      </c>
      <c r="N2400">
        <v>95</v>
      </c>
      <c r="O2400">
        <v>7.62</v>
      </c>
      <c r="P2400">
        <v>10.5</v>
      </c>
      <c r="Q2400">
        <v>6</v>
      </c>
      <c r="R2400">
        <v>2.84</v>
      </c>
      <c r="S2400">
        <v>1</v>
      </c>
      <c r="T2400" t="s">
        <v>22</v>
      </c>
    </row>
    <row r="2401" spans="1:20" x14ac:dyDescent="0.2">
      <c r="A2401" t="s">
        <v>31</v>
      </c>
      <c r="B2401">
        <v>36</v>
      </c>
      <c r="C2401" t="s">
        <v>25</v>
      </c>
      <c r="D2401" t="s">
        <v>22</v>
      </c>
      <c r="E2401" t="s">
        <v>22</v>
      </c>
      <c r="F2401">
        <v>0</v>
      </c>
      <c r="G2401">
        <v>175.1</v>
      </c>
      <c r="H2401">
        <v>144</v>
      </c>
      <c r="I2401">
        <v>29.77</v>
      </c>
      <c r="J2401">
        <v>216.9</v>
      </c>
      <c r="K2401">
        <v>69</v>
      </c>
      <c r="L2401">
        <v>18.440000000000001</v>
      </c>
      <c r="M2401">
        <v>243.7</v>
      </c>
      <c r="N2401">
        <v>146</v>
      </c>
      <c r="O2401">
        <v>10.97</v>
      </c>
      <c r="P2401">
        <v>9.9</v>
      </c>
      <c r="Q2401">
        <v>3</v>
      </c>
      <c r="R2401">
        <v>2.67</v>
      </c>
      <c r="S2401">
        <v>1</v>
      </c>
      <c r="T2401" t="s">
        <v>22</v>
      </c>
    </row>
    <row r="2402" spans="1:20" x14ac:dyDescent="0.2">
      <c r="A2402" t="s">
        <v>31</v>
      </c>
      <c r="B2402">
        <v>87</v>
      </c>
      <c r="C2402" t="s">
        <v>21</v>
      </c>
      <c r="D2402" t="s">
        <v>22</v>
      </c>
      <c r="E2402" t="s">
        <v>22</v>
      </c>
      <c r="F2402">
        <v>0</v>
      </c>
      <c r="G2402">
        <v>124.3</v>
      </c>
      <c r="H2402">
        <v>91</v>
      </c>
      <c r="I2402">
        <v>21.13</v>
      </c>
      <c r="J2402">
        <v>173.4</v>
      </c>
      <c r="K2402">
        <v>105</v>
      </c>
      <c r="L2402">
        <v>14.74</v>
      </c>
      <c r="M2402">
        <v>256.3</v>
      </c>
      <c r="N2402">
        <v>109</v>
      </c>
      <c r="O2402">
        <v>11.53</v>
      </c>
      <c r="P2402">
        <v>7.5</v>
      </c>
      <c r="Q2402">
        <v>5</v>
      </c>
      <c r="R2402">
        <v>2.0299999999999998</v>
      </c>
      <c r="S2402">
        <v>3</v>
      </c>
      <c r="T2402" t="s">
        <v>22</v>
      </c>
    </row>
    <row r="2403" spans="1:20" x14ac:dyDescent="0.2">
      <c r="A2403" t="s">
        <v>31</v>
      </c>
      <c r="B2403">
        <v>139</v>
      </c>
      <c r="C2403" t="s">
        <v>21</v>
      </c>
      <c r="D2403" t="s">
        <v>22</v>
      </c>
      <c r="E2403" t="s">
        <v>22</v>
      </c>
      <c r="F2403">
        <v>0</v>
      </c>
      <c r="G2403">
        <v>271.60000000000002</v>
      </c>
      <c r="H2403">
        <v>130</v>
      </c>
      <c r="I2403">
        <v>46.17</v>
      </c>
      <c r="J2403">
        <v>156</v>
      </c>
      <c r="K2403">
        <v>131</v>
      </c>
      <c r="L2403">
        <v>13.26</v>
      </c>
      <c r="M2403">
        <v>136.30000000000001</v>
      </c>
      <c r="N2403">
        <v>108</v>
      </c>
      <c r="O2403">
        <v>6.13</v>
      </c>
      <c r="P2403">
        <v>11.6</v>
      </c>
      <c r="Q2403">
        <v>9</v>
      </c>
      <c r="R2403">
        <v>3.13</v>
      </c>
      <c r="S2403">
        <v>2</v>
      </c>
      <c r="T2403" t="s">
        <v>22</v>
      </c>
    </row>
    <row r="2404" spans="1:20" x14ac:dyDescent="0.2">
      <c r="A2404" t="s">
        <v>61</v>
      </c>
      <c r="B2404">
        <v>96</v>
      </c>
      <c r="C2404" t="s">
        <v>21</v>
      </c>
      <c r="D2404" t="s">
        <v>22</v>
      </c>
      <c r="E2404" t="s">
        <v>23</v>
      </c>
      <c r="F2404">
        <v>33</v>
      </c>
      <c r="G2404">
        <v>183.3</v>
      </c>
      <c r="H2404">
        <v>115</v>
      </c>
      <c r="I2404">
        <v>31.16</v>
      </c>
      <c r="J2404">
        <v>201.4</v>
      </c>
      <c r="K2404">
        <v>87</v>
      </c>
      <c r="L2404">
        <v>17.12</v>
      </c>
      <c r="M2404">
        <v>177.4</v>
      </c>
      <c r="N2404">
        <v>84</v>
      </c>
      <c r="O2404">
        <v>7.98</v>
      </c>
      <c r="P2404">
        <v>10.4</v>
      </c>
      <c r="Q2404">
        <v>15</v>
      </c>
      <c r="R2404">
        <v>2.81</v>
      </c>
      <c r="S2404">
        <v>3</v>
      </c>
      <c r="T2404" t="s">
        <v>22</v>
      </c>
    </row>
    <row r="2405" spans="1:20" x14ac:dyDescent="0.2">
      <c r="A2405" t="s">
        <v>54</v>
      </c>
      <c r="B2405">
        <v>112</v>
      </c>
      <c r="C2405" t="s">
        <v>25</v>
      </c>
      <c r="D2405" t="s">
        <v>22</v>
      </c>
      <c r="E2405" t="s">
        <v>22</v>
      </c>
      <c r="F2405">
        <v>0</v>
      </c>
      <c r="G2405">
        <v>101.1</v>
      </c>
      <c r="H2405">
        <v>119</v>
      </c>
      <c r="I2405">
        <v>17.190000000000001</v>
      </c>
      <c r="J2405">
        <v>214.4</v>
      </c>
      <c r="K2405">
        <v>67</v>
      </c>
      <c r="L2405">
        <v>18.22</v>
      </c>
      <c r="M2405">
        <v>179.5</v>
      </c>
      <c r="N2405">
        <v>112</v>
      </c>
      <c r="O2405">
        <v>8.08</v>
      </c>
      <c r="P2405">
        <v>10.3</v>
      </c>
      <c r="Q2405">
        <v>5</v>
      </c>
      <c r="R2405">
        <v>2.78</v>
      </c>
      <c r="S2405">
        <v>2</v>
      </c>
      <c r="T2405" t="s">
        <v>22</v>
      </c>
    </row>
    <row r="2406" spans="1:20" x14ac:dyDescent="0.2">
      <c r="A2406" t="s">
        <v>58</v>
      </c>
      <c r="B2406">
        <v>75</v>
      </c>
      <c r="C2406" t="s">
        <v>25</v>
      </c>
      <c r="D2406" t="s">
        <v>22</v>
      </c>
      <c r="E2406" t="s">
        <v>22</v>
      </c>
      <c r="F2406">
        <v>0</v>
      </c>
      <c r="G2406">
        <v>203.3</v>
      </c>
      <c r="H2406">
        <v>70</v>
      </c>
      <c r="I2406">
        <v>34.56</v>
      </c>
      <c r="J2406">
        <v>228.9</v>
      </c>
      <c r="K2406">
        <v>97</v>
      </c>
      <c r="L2406">
        <v>19.46</v>
      </c>
      <c r="M2406">
        <v>222.2</v>
      </c>
      <c r="N2406">
        <v>118</v>
      </c>
      <c r="O2406">
        <v>10</v>
      </c>
      <c r="P2406">
        <v>14.3</v>
      </c>
      <c r="Q2406">
        <v>3</v>
      </c>
      <c r="R2406">
        <v>3.86</v>
      </c>
      <c r="S2406">
        <v>1</v>
      </c>
      <c r="T2406" t="s">
        <v>22</v>
      </c>
    </row>
    <row r="2407" spans="1:20" x14ac:dyDescent="0.2">
      <c r="A2407" t="s">
        <v>61</v>
      </c>
      <c r="B2407">
        <v>178</v>
      </c>
      <c r="C2407" t="s">
        <v>21</v>
      </c>
      <c r="D2407" t="s">
        <v>22</v>
      </c>
      <c r="E2407" t="s">
        <v>23</v>
      </c>
      <c r="F2407">
        <v>35</v>
      </c>
      <c r="G2407">
        <v>175.4</v>
      </c>
      <c r="H2407">
        <v>88</v>
      </c>
      <c r="I2407">
        <v>29.82</v>
      </c>
      <c r="J2407">
        <v>190</v>
      </c>
      <c r="K2407">
        <v>65</v>
      </c>
      <c r="L2407">
        <v>16.149999999999999</v>
      </c>
      <c r="M2407">
        <v>138.69999999999999</v>
      </c>
      <c r="N2407">
        <v>94</v>
      </c>
      <c r="O2407">
        <v>6.24</v>
      </c>
      <c r="P2407">
        <v>10.5</v>
      </c>
      <c r="Q2407">
        <v>3</v>
      </c>
      <c r="R2407">
        <v>2.84</v>
      </c>
      <c r="S2407">
        <v>2</v>
      </c>
      <c r="T2407" t="s">
        <v>22</v>
      </c>
    </row>
    <row r="2408" spans="1:20" x14ac:dyDescent="0.2">
      <c r="A2408" t="s">
        <v>43</v>
      </c>
      <c r="B2408">
        <v>112</v>
      </c>
      <c r="C2408" t="s">
        <v>21</v>
      </c>
      <c r="D2408" t="s">
        <v>22</v>
      </c>
      <c r="E2408" t="s">
        <v>22</v>
      </c>
      <c r="F2408">
        <v>0</v>
      </c>
      <c r="G2408">
        <v>266</v>
      </c>
      <c r="H2408">
        <v>97</v>
      </c>
      <c r="I2408">
        <v>45.22</v>
      </c>
      <c r="J2408">
        <v>214.6</v>
      </c>
      <c r="K2408">
        <v>94</v>
      </c>
      <c r="L2408">
        <v>18.239999999999998</v>
      </c>
      <c r="M2408">
        <v>306.2</v>
      </c>
      <c r="N2408">
        <v>100</v>
      </c>
      <c r="O2408">
        <v>13.78</v>
      </c>
      <c r="P2408">
        <v>14.2</v>
      </c>
      <c r="Q2408">
        <v>2</v>
      </c>
      <c r="R2408">
        <v>3.83</v>
      </c>
      <c r="S2408">
        <v>2</v>
      </c>
      <c r="T2408" t="s">
        <v>23</v>
      </c>
    </row>
    <row r="2409" spans="1:20" x14ac:dyDescent="0.2">
      <c r="A2409" t="s">
        <v>24</v>
      </c>
      <c r="B2409">
        <v>108</v>
      </c>
      <c r="C2409" t="s">
        <v>21</v>
      </c>
      <c r="D2409" t="s">
        <v>22</v>
      </c>
      <c r="E2409" t="s">
        <v>23</v>
      </c>
      <c r="F2409">
        <v>41</v>
      </c>
      <c r="G2409">
        <v>171.6</v>
      </c>
      <c r="H2409">
        <v>110</v>
      </c>
      <c r="I2409">
        <v>29.17</v>
      </c>
      <c r="J2409">
        <v>136.1</v>
      </c>
      <c r="K2409">
        <v>78</v>
      </c>
      <c r="L2409">
        <v>11.57</v>
      </c>
      <c r="M2409">
        <v>183.4</v>
      </c>
      <c r="N2409">
        <v>103</v>
      </c>
      <c r="O2409">
        <v>8.25</v>
      </c>
      <c r="P2409">
        <v>10.8</v>
      </c>
      <c r="Q2409">
        <v>7</v>
      </c>
      <c r="R2409">
        <v>2.92</v>
      </c>
      <c r="S2409">
        <v>0</v>
      </c>
      <c r="T2409" t="s">
        <v>22</v>
      </c>
    </row>
    <row r="2410" spans="1:20" x14ac:dyDescent="0.2">
      <c r="A2410" t="s">
        <v>42</v>
      </c>
      <c r="B2410">
        <v>100</v>
      </c>
      <c r="C2410" t="s">
        <v>28</v>
      </c>
      <c r="D2410" t="s">
        <v>22</v>
      </c>
      <c r="E2410" t="s">
        <v>22</v>
      </c>
      <c r="F2410">
        <v>0</v>
      </c>
      <c r="G2410">
        <v>78.7</v>
      </c>
      <c r="H2410">
        <v>98</v>
      </c>
      <c r="I2410">
        <v>13.38</v>
      </c>
      <c r="J2410">
        <v>225.6</v>
      </c>
      <c r="K2410">
        <v>102</v>
      </c>
      <c r="L2410">
        <v>19.18</v>
      </c>
      <c r="M2410">
        <v>150.4</v>
      </c>
      <c r="N2410">
        <v>106</v>
      </c>
      <c r="O2410">
        <v>6.77</v>
      </c>
      <c r="P2410">
        <v>14</v>
      </c>
      <c r="Q2410">
        <v>8</v>
      </c>
      <c r="R2410">
        <v>3.78</v>
      </c>
      <c r="S2410">
        <v>0</v>
      </c>
      <c r="T2410" t="s">
        <v>22</v>
      </c>
    </row>
    <row r="2411" spans="1:20" x14ac:dyDescent="0.2">
      <c r="A2411" t="s">
        <v>33</v>
      </c>
      <c r="B2411">
        <v>121</v>
      </c>
      <c r="C2411" t="s">
        <v>28</v>
      </c>
      <c r="D2411" t="s">
        <v>22</v>
      </c>
      <c r="E2411" t="s">
        <v>23</v>
      </c>
      <c r="F2411">
        <v>20</v>
      </c>
      <c r="G2411">
        <v>211.9</v>
      </c>
      <c r="H2411">
        <v>110</v>
      </c>
      <c r="I2411">
        <v>36.020000000000003</v>
      </c>
      <c r="J2411">
        <v>215.1</v>
      </c>
      <c r="K2411">
        <v>120</v>
      </c>
      <c r="L2411">
        <v>18.28</v>
      </c>
      <c r="M2411">
        <v>238.5</v>
      </c>
      <c r="N2411">
        <v>107</v>
      </c>
      <c r="O2411">
        <v>10.73</v>
      </c>
      <c r="P2411">
        <v>9.4</v>
      </c>
      <c r="Q2411">
        <v>2</v>
      </c>
      <c r="R2411">
        <v>2.54</v>
      </c>
      <c r="S2411">
        <v>0</v>
      </c>
      <c r="T2411" t="s">
        <v>22</v>
      </c>
    </row>
    <row r="2412" spans="1:20" x14ac:dyDescent="0.2">
      <c r="A2412" t="s">
        <v>57</v>
      </c>
      <c r="B2412">
        <v>116</v>
      </c>
      <c r="C2412" t="s">
        <v>21</v>
      </c>
      <c r="D2412" t="s">
        <v>22</v>
      </c>
      <c r="E2412" t="s">
        <v>22</v>
      </c>
      <c r="F2412">
        <v>0</v>
      </c>
      <c r="G2412">
        <v>63.7</v>
      </c>
      <c r="H2412">
        <v>101</v>
      </c>
      <c r="I2412">
        <v>10.83</v>
      </c>
      <c r="J2412">
        <v>195.8</v>
      </c>
      <c r="K2412">
        <v>95</v>
      </c>
      <c r="L2412">
        <v>16.64</v>
      </c>
      <c r="M2412">
        <v>210.1</v>
      </c>
      <c r="N2412">
        <v>87</v>
      </c>
      <c r="O2412">
        <v>9.4499999999999993</v>
      </c>
      <c r="P2412">
        <v>10</v>
      </c>
      <c r="Q2412">
        <v>6</v>
      </c>
      <c r="R2412">
        <v>2.7</v>
      </c>
      <c r="S2412">
        <v>1</v>
      </c>
      <c r="T2412" t="s">
        <v>22</v>
      </c>
    </row>
    <row r="2413" spans="1:20" x14ac:dyDescent="0.2">
      <c r="A2413" t="s">
        <v>46</v>
      </c>
      <c r="B2413">
        <v>161</v>
      </c>
      <c r="C2413" t="s">
        <v>21</v>
      </c>
      <c r="D2413" t="s">
        <v>22</v>
      </c>
      <c r="E2413" t="s">
        <v>22</v>
      </c>
      <c r="F2413">
        <v>0</v>
      </c>
      <c r="G2413">
        <v>173.4</v>
      </c>
      <c r="H2413">
        <v>100</v>
      </c>
      <c r="I2413">
        <v>29.48</v>
      </c>
      <c r="J2413">
        <v>213.7</v>
      </c>
      <c r="K2413">
        <v>74</v>
      </c>
      <c r="L2413">
        <v>18.16</v>
      </c>
      <c r="M2413">
        <v>141.5</v>
      </c>
      <c r="N2413">
        <v>69</v>
      </c>
      <c r="O2413">
        <v>6.37</v>
      </c>
      <c r="P2413">
        <v>11.5</v>
      </c>
      <c r="Q2413">
        <v>4</v>
      </c>
      <c r="R2413">
        <v>3.11</v>
      </c>
      <c r="S2413">
        <v>1</v>
      </c>
      <c r="T2413" t="s">
        <v>22</v>
      </c>
    </row>
    <row r="2414" spans="1:20" x14ac:dyDescent="0.2">
      <c r="A2414" t="s">
        <v>31</v>
      </c>
      <c r="B2414">
        <v>104</v>
      </c>
      <c r="C2414" t="s">
        <v>21</v>
      </c>
      <c r="D2414" t="s">
        <v>22</v>
      </c>
      <c r="E2414" t="s">
        <v>22</v>
      </c>
      <c r="F2414">
        <v>0</v>
      </c>
      <c r="G2414">
        <v>225.9</v>
      </c>
      <c r="H2414">
        <v>123</v>
      </c>
      <c r="I2414">
        <v>38.4</v>
      </c>
      <c r="J2414">
        <v>162.80000000000001</v>
      </c>
      <c r="K2414">
        <v>106</v>
      </c>
      <c r="L2414">
        <v>13.84</v>
      </c>
      <c r="M2414">
        <v>272.10000000000002</v>
      </c>
      <c r="N2414">
        <v>85</v>
      </c>
      <c r="O2414">
        <v>12.24</v>
      </c>
      <c r="P2414">
        <v>10.1</v>
      </c>
      <c r="Q2414">
        <v>4</v>
      </c>
      <c r="R2414">
        <v>2.73</v>
      </c>
      <c r="S2414">
        <v>1</v>
      </c>
      <c r="T2414" t="s">
        <v>22</v>
      </c>
    </row>
    <row r="2415" spans="1:20" x14ac:dyDescent="0.2">
      <c r="A2415" t="s">
        <v>37</v>
      </c>
      <c r="B2415">
        <v>119</v>
      </c>
      <c r="C2415" t="s">
        <v>21</v>
      </c>
      <c r="D2415" t="s">
        <v>23</v>
      </c>
      <c r="E2415" t="s">
        <v>23</v>
      </c>
      <c r="F2415">
        <v>32</v>
      </c>
      <c r="G2415">
        <v>173</v>
      </c>
      <c r="H2415">
        <v>101</v>
      </c>
      <c r="I2415">
        <v>29.41</v>
      </c>
      <c r="J2415">
        <v>209.4</v>
      </c>
      <c r="K2415">
        <v>93</v>
      </c>
      <c r="L2415">
        <v>17.8</v>
      </c>
      <c r="M2415">
        <v>231.1</v>
      </c>
      <c r="N2415">
        <v>91</v>
      </c>
      <c r="O2415">
        <v>10.4</v>
      </c>
      <c r="P2415">
        <v>12.2</v>
      </c>
      <c r="Q2415">
        <v>4</v>
      </c>
      <c r="R2415">
        <v>3.29</v>
      </c>
      <c r="S2415">
        <v>0</v>
      </c>
      <c r="T2415" t="s">
        <v>22</v>
      </c>
    </row>
    <row r="2416" spans="1:20" x14ac:dyDescent="0.2">
      <c r="A2416" t="s">
        <v>49</v>
      </c>
      <c r="B2416">
        <v>125</v>
      </c>
      <c r="C2416" t="s">
        <v>21</v>
      </c>
      <c r="D2416" t="s">
        <v>22</v>
      </c>
      <c r="E2416" t="s">
        <v>22</v>
      </c>
      <c r="F2416">
        <v>0</v>
      </c>
      <c r="G2416">
        <v>224.9</v>
      </c>
      <c r="H2416">
        <v>102</v>
      </c>
      <c r="I2416">
        <v>38.229999999999997</v>
      </c>
      <c r="J2416">
        <v>143.80000000000001</v>
      </c>
      <c r="K2416">
        <v>87</v>
      </c>
      <c r="L2416">
        <v>12.22</v>
      </c>
      <c r="M2416">
        <v>198.9</v>
      </c>
      <c r="N2416">
        <v>105</v>
      </c>
      <c r="O2416">
        <v>8.9499999999999993</v>
      </c>
      <c r="P2416">
        <v>8</v>
      </c>
      <c r="Q2416">
        <v>2</v>
      </c>
      <c r="R2416">
        <v>2.16</v>
      </c>
      <c r="S2416">
        <v>0</v>
      </c>
      <c r="T2416" t="s">
        <v>22</v>
      </c>
    </row>
    <row r="2417" spans="1:20" x14ac:dyDescent="0.2">
      <c r="A2417" t="s">
        <v>44</v>
      </c>
      <c r="B2417">
        <v>109</v>
      </c>
      <c r="C2417" t="s">
        <v>21</v>
      </c>
      <c r="D2417" t="s">
        <v>22</v>
      </c>
      <c r="E2417" t="s">
        <v>22</v>
      </c>
      <c r="F2417">
        <v>0</v>
      </c>
      <c r="G2417">
        <v>137</v>
      </c>
      <c r="H2417">
        <v>128</v>
      </c>
      <c r="I2417">
        <v>23.29</v>
      </c>
      <c r="J2417">
        <v>217</v>
      </c>
      <c r="K2417">
        <v>116</v>
      </c>
      <c r="L2417">
        <v>18.45</v>
      </c>
      <c r="M2417">
        <v>182.1</v>
      </c>
      <c r="N2417">
        <v>86</v>
      </c>
      <c r="O2417">
        <v>8.19</v>
      </c>
      <c r="P2417">
        <v>10</v>
      </c>
      <c r="Q2417">
        <v>5</v>
      </c>
      <c r="R2417">
        <v>2.7</v>
      </c>
      <c r="S2417">
        <v>2</v>
      </c>
      <c r="T2417" t="s">
        <v>22</v>
      </c>
    </row>
    <row r="2418" spans="1:20" x14ac:dyDescent="0.2">
      <c r="A2418" t="s">
        <v>46</v>
      </c>
      <c r="B2418">
        <v>95</v>
      </c>
      <c r="C2418" t="s">
        <v>28</v>
      </c>
      <c r="D2418" t="s">
        <v>22</v>
      </c>
      <c r="E2418" t="s">
        <v>22</v>
      </c>
      <c r="F2418">
        <v>0</v>
      </c>
      <c r="G2418">
        <v>142.5</v>
      </c>
      <c r="H2418">
        <v>109</v>
      </c>
      <c r="I2418">
        <v>24.23</v>
      </c>
      <c r="J2418">
        <v>176.1</v>
      </c>
      <c r="K2418">
        <v>107</v>
      </c>
      <c r="L2418">
        <v>14.97</v>
      </c>
      <c r="M2418">
        <v>189.6</v>
      </c>
      <c r="N2418">
        <v>88</v>
      </c>
      <c r="O2418">
        <v>8.5299999999999994</v>
      </c>
      <c r="P2418">
        <v>8.1999999999999993</v>
      </c>
      <c r="Q2418">
        <v>3</v>
      </c>
      <c r="R2418">
        <v>2.21</v>
      </c>
      <c r="S2418">
        <v>2</v>
      </c>
      <c r="T2418" t="s">
        <v>22</v>
      </c>
    </row>
    <row r="2419" spans="1:20" x14ac:dyDescent="0.2">
      <c r="A2419" t="s">
        <v>60</v>
      </c>
      <c r="B2419">
        <v>90</v>
      </c>
      <c r="C2419" t="s">
        <v>25</v>
      </c>
      <c r="D2419" t="s">
        <v>22</v>
      </c>
      <c r="E2419" t="s">
        <v>22</v>
      </c>
      <c r="F2419">
        <v>0</v>
      </c>
      <c r="G2419">
        <v>142.4</v>
      </c>
      <c r="H2419">
        <v>126</v>
      </c>
      <c r="I2419">
        <v>24.21</v>
      </c>
      <c r="J2419">
        <v>126.2</v>
      </c>
      <c r="K2419">
        <v>118</v>
      </c>
      <c r="L2419">
        <v>10.73</v>
      </c>
      <c r="M2419">
        <v>274.2</v>
      </c>
      <c r="N2419">
        <v>71</v>
      </c>
      <c r="O2419">
        <v>12.34</v>
      </c>
      <c r="P2419">
        <v>4.5999999999999996</v>
      </c>
      <c r="Q2419">
        <v>4</v>
      </c>
      <c r="R2419">
        <v>1.24</v>
      </c>
      <c r="S2419">
        <v>1</v>
      </c>
      <c r="T2419" t="s">
        <v>22</v>
      </c>
    </row>
    <row r="2420" spans="1:20" x14ac:dyDescent="0.2">
      <c r="A2420" t="s">
        <v>27</v>
      </c>
      <c r="B2420">
        <v>105</v>
      </c>
      <c r="C2420" t="s">
        <v>21</v>
      </c>
      <c r="D2420" t="s">
        <v>22</v>
      </c>
      <c r="E2420" t="s">
        <v>23</v>
      </c>
      <c r="F2420">
        <v>21</v>
      </c>
      <c r="G2420">
        <v>147</v>
      </c>
      <c r="H2420">
        <v>112</v>
      </c>
      <c r="I2420">
        <v>24.99</v>
      </c>
      <c r="J2420">
        <v>197.3</v>
      </c>
      <c r="K2420">
        <v>43</v>
      </c>
      <c r="L2420">
        <v>16.77</v>
      </c>
      <c r="M2420">
        <v>267.39999999999998</v>
      </c>
      <c r="N2420">
        <v>93</v>
      </c>
      <c r="O2420">
        <v>12.03</v>
      </c>
      <c r="P2420">
        <v>8.6999999999999993</v>
      </c>
      <c r="Q2420">
        <v>3</v>
      </c>
      <c r="R2420">
        <v>2.35</v>
      </c>
      <c r="S2420">
        <v>2</v>
      </c>
      <c r="T2420" t="s">
        <v>22</v>
      </c>
    </row>
    <row r="2421" spans="1:20" x14ac:dyDescent="0.2">
      <c r="A2421" t="s">
        <v>60</v>
      </c>
      <c r="B2421">
        <v>95</v>
      </c>
      <c r="C2421" t="s">
        <v>21</v>
      </c>
      <c r="D2421" t="s">
        <v>22</v>
      </c>
      <c r="E2421" t="s">
        <v>22</v>
      </c>
      <c r="F2421">
        <v>0</v>
      </c>
      <c r="G2421">
        <v>149.19999999999999</v>
      </c>
      <c r="H2421">
        <v>96</v>
      </c>
      <c r="I2421">
        <v>25.36</v>
      </c>
      <c r="J2421">
        <v>260.7</v>
      </c>
      <c r="K2421">
        <v>116</v>
      </c>
      <c r="L2421">
        <v>22.16</v>
      </c>
      <c r="M2421">
        <v>201</v>
      </c>
      <c r="N2421">
        <v>120</v>
      </c>
      <c r="O2421">
        <v>9.0500000000000007</v>
      </c>
      <c r="P2421">
        <v>8.1</v>
      </c>
      <c r="Q2421">
        <v>2</v>
      </c>
      <c r="R2421">
        <v>2.19</v>
      </c>
      <c r="S2421">
        <v>1</v>
      </c>
      <c r="T2421" t="s">
        <v>22</v>
      </c>
    </row>
    <row r="2422" spans="1:20" x14ac:dyDescent="0.2">
      <c r="A2422" t="s">
        <v>36</v>
      </c>
      <c r="B2422">
        <v>160</v>
      </c>
      <c r="C2422" t="s">
        <v>25</v>
      </c>
      <c r="D2422" t="s">
        <v>22</v>
      </c>
      <c r="E2422" t="s">
        <v>22</v>
      </c>
      <c r="F2422">
        <v>0</v>
      </c>
      <c r="G2422">
        <v>216.8</v>
      </c>
      <c r="H2422">
        <v>77</v>
      </c>
      <c r="I2422">
        <v>36.86</v>
      </c>
      <c r="J2422">
        <v>207.3</v>
      </c>
      <c r="K2422">
        <v>117</v>
      </c>
      <c r="L2422">
        <v>17.62</v>
      </c>
      <c r="M2422">
        <v>228.6</v>
      </c>
      <c r="N2422">
        <v>117</v>
      </c>
      <c r="O2422">
        <v>10.29</v>
      </c>
      <c r="P2422">
        <v>5.6</v>
      </c>
      <c r="Q2422">
        <v>2</v>
      </c>
      <c r="R2422">
        <v>1.51</v>
      </c>
      <c r="S2422">
        <v>1</v>
      </c>
      <c r="T2422" t="s">
        <v>22</v>
      </c>
    </row>
    <row r="2423" spans="1:20" x14ac:dyDescent="0.2">
      <c r="A2423" t="s">
        <v>68</v>
      </c>
      <c r="B2423">
        <v>141</v>
      </c>
      <c r="C2423" t="s">
        <v>28</v>
      </c>
      <c r="D2423" t="s">
        <v>22</v>
      </c>
      <c r="E2423" t="s">
        <v>23</v>
      </c>
      <c r="F2423">
        <v>28</v>
      </c>
      <c r="G2423">
        <v>308</v>
      </c>
      <c r="H2423">
        <v>123</v>
      </c>
      <c r="I2423">
        <v>52.36</v>
      </c>
      <c r="J2423">
        <v>247.8</v>
      </c>
      <c r="K2423">
        <v>128</v>
      </c>
      <c r="L2423">
        <v>21.06</v>
      </c>
      <c r="M2423">
        <v>152.9</v>
      </c>
      <c r="N2423">
        <v>103</v>
      </c>
      <c r="O2423">
        <v>6.88</v>
      </c>
      <c r="P2423">
        <v>7.4</v>
      </c>
      <c r="Q2423">
        <v>3</v>
      </c>
      <c r="R2423">
        <v>2</v>
      </c>
      <c r="S2423">
        <v>1</v>
      </c>
      <c r="T2423" t="s">
        <v>22</v>
      </c>
    </row>
    <row r="2424" spans="1:20" x14ac:dyDescent="0.2">
      <c r="A2424" t="s">
        <v>31</v>
      </c>
      <c r="B2424">
        <v>87</v>
      </c>
      <c r="C2424" t="s">
        <v>21</v>
      </c>
      <c r="D2424" t="s">
        <v>22</v>
      </c>
      <c r="E2424" t="s">
        <v>22</v>
      </c>
      <c r="F2424">
        <v>0</v>
      </c>
      <c r="G2424">
        <v>58</v>
      </c>
      <c r="H2424">
        <v>125</v>
      </c>
      <c r="I2424">
        <v>9.86</v>
      </c>
      <c r="J2424">
        <v>67.5</v>
      </c>
      <c r="K2424">
        <v>116</v>
      </c>
      <c r="L2424">
        <v>5.74</v>
      </c>
      <c r="M2424">
        <v>185.9</v>
      </c>
      <c r="N2424">
        <v>136</v>
      </c>
      <c r="O2424">
        <v>8.3699999999999992</v>
      </c>
      <c r="P2424">
        <v>11.5</v>
      </c>
      <c r="Q2424">
        <v>3</v>
      </c>
      <c r="R2424">
        <v>3.11</v>
      </c>
      <c r="S2424">
        <v>0</v>
      </c>
      <c r="T2424" t="s">
        <v>22</v>
      </c>
    </row>
    <row r="2425" spans="1:20" x14ac:dyDescent="0.2">
      <c r="A2425" t="s">
        <v>61</v>
      </c>
      <c r="B2425">
        <v>81</v>
      </c>
      <c r="C2425" t="s">
        <v>21</v>
      </c>
      <c r="D2425" t="s">
        <v>22</v>
      </c>
      <c r="E2425" t="s">
        <v>22</v>
      </c>
      <c r="F2425">
        <v>0</v>
      </c>
      <c r="G2425">
        <v>173.2</v>
      </c>
      <c r="H2425">
        <v>80</v>
      </c>
      <c r="I2425">
        <v>29.44</v>
      </c>
      <c r="J2425">
        <v>236.2</v>
      </c>
      <c r="K2425">
        <v>94</v>
      </c>
      <c r="L2425">
        <v>20.079999999999998</v>
      </c>
      <c r="M2425">
        <v>240.2</v>
      </c>
      <c r="N2425">
        <v>84</v>
      </c>
      <c r="O2425">
        <v>10.81</v>
      </c>
      <c r="P2425">
        <v>11.8</v>
      </c>
      <c r="Q2425">
        <v>6</v>
      </c>
      <c r="R2425">
        <v>3.19</v>
      </c>
      <c r="S2425">
        <v>2</v>
      </c>
      <c r="T2425" t="s">
        <v>22</v>
      </c>
    </row>
    <row r="2426" spans="1:20" x14ac:dyDescent="0.2">
      <c r="A2426" t="s">
        <v>56</v>
      </c>
      <c r="B2426">
        <v>75</v>
      </c>
      <c r="C2426" t="s">
        <v>21</v>
      </c>
      <c r="D2426" t="s">
        <v>22</v>
      </c>
      <c r="E2426" t="s">
        <v>23</v>
      </c>
      <c r="F2426">
        <v>19</v>
      </c>
      <c r="G2426">
        <v>210.3</v>
      </c>
      <c r="H2426">
        <v>90</v>
      </c>
      <c r="I2426">
        <v>35.75</v>
      </c>
      <c r="J2426">
        <v>241.8</v>
      </c>
      <c r="K2426">
        <v>87</v>
      </c>
      <c r="L2426">
        <v>20.55</v>
      </c>
      <c r="M2426">
        <v>215.7</v>
      </c>
      <c r="N2426">
        <v>102</v>
      </c>
      <c r="O2426">
        <v>9.7100000000000009</v>
      </c>
      <c r="P2426">
        <v>13.1</v>
      </c>
      <c r="Q2426">
        <v>3</v>
      </c>
      <c r="R2426">
        <v>3.54</v>
      </c>
      <c r="S2426">
        <v>4</v>
      </c>
      <c r="T2426" t="s">
        <v>22</v>
      </c>
    </row>
    <row r="2427" spans="1:20" x14ac:dyDescent="0.2">
      <c r="A2427" t="s">
        <v>27</v>
      </c>
      <c r="B2427">
        <v>126</v>
      </c>
      <c r="C2427" t="s">
        <v>25</v>
      </c>
      <c r="D2427" t="s">
        <v>22</v>
      </c>
      <c r="E2427" t="s">
        <v>23</v>
      </c>
      <c r="F2427">
        <v>24</v>
      </c>
      <c r="G2427">
        <v>58.9</v>
      </c>
      <c r="H2427">
        <v>125</v>
      </c>
      <c r="I2427">
        <v>10.01</v>
      </c>
      <c r="J2427">
        <v>305.5</v>
      </c>
      <c r="K2427">
        <v>90</v>
      </c>
      <c r="L2427">
        <v>25.97</v>
      </c>
      <c r="M2427">
        <v>158.9</v>
      </c>
      <c r="N2427">
        <v>73</v>
      </c>
      <c r="O2427">
        <v>7.15</v>
      </c>
      <c r="P2427">
        <v>12.1</v>
      </c>
      <c r="Q2427">
        <v>6</v>
      </c>
      <c r="R2427">
        <v>3.27</v>
      </c>
      <c r="S2427">
        <v>0</v>
      </c>
      <c r="T2427" t="s">
        <v>22</v>
      </c>
    </row>
    <row r="2428" spans="1:20" x14ac:dyDescent="0.2">
      <c r="A2428" t="s">
        <v>66</v>
      </c>
      <c r="B2428">
        <v>28</v>
      </c>
      <c r="C2428" t="s">
        <v>21</v>
      </c>
      <c r="D2428" t="s">
        <v>22</v>
      </c>
      <c r="E2428" t="s">
        <v>22</v>
      </c>
      <c r="F2428">
        <v>0</v>
      </c>
      <c r="G2428">
        <v>236.8</v>
      </c>
      <c r="H2428">
        <v>102</v>
      </c>
      <c r="I2428">
        <v>40.26</v>
      </c>
      <c r="J2428">
        <v>167.1</v>
      </c>
      <c r="K2428">
        <v>87</v>
      </c>
      <c r="L2428">
        <v>14.2</v>
      </c>
      <c r="M2428">
        <v>280.2</v>
      </c>
      <c r="N2428">
        <v>115</v>
      </c>
      <c r="O2428">
        <v>12.61</v>
      </c>
      <c r="P2428">
        <v>9.6999999999999993</v>
      </c>
      <c r="Q2428">
        <v>3</v>
      </c>
      <c r="R2428">
        <v>2.62</v>
      </c>
      <c r="S2428">
        <v>3</v>
      </c>
      <c r="T2428" t="s">
        <v>22</v>
      </c>
    </row>
    <row r="2429" spans="1:20" x14ac:dyDescent="0.2">
      <c r="A2429" t="s">
        <v>40</v>
      </c>
      <c r="B2429">
        <v>153</v>
      </c>
      <c r="C2429" t="s">
        <v>21</v>
      </c>
      <c r="D2429" t="s">
        <v>22</v>
      </c>
      <c r="E2429" t="s">
        <v>22</v>
      </c>
      <c r="F2429">
        <v>0</v>
      </c>
      <c r="G2429">
        <v>228.9</v>
      </c>
      <c r="H2429">
        <v>102</v>
      </c>
      <c r="I2429">
        <v>38.909999999999997</v>
      </c>
      <c r="J2429">
        <v>160.69999999999999</v>
      </c>
      <c r="K2429">
        <v>136</v>
      </c>
      <c r="L2429">
        <v>13.66</v>
      </c>
      <c r="M2429">
        <v>203.1</v>
      </c>
      <c r="N2429">
        <v>109</v>
      </c>
      <c r="O2429">
        <v>9.14</v>
      </c>
      <c r="P2429">
        <v>12.5</v>
      </c>
      <c r="Q2429">
        <v>2</v>
      </c>
      <c r="R2429">
        <v>3.38</v>
      </c>
      <c r="S2429">
        <v>0</v>
      </c>
      <c r="T2429" t="s">
        <v>22</v>
      </c>
    </row>
    <row r="2430" spans="1:20" x14ac:dyDescent="0.2">
      <c r="A2430" t="s">
        <v>27</v>
      </c>
      <c r="B2430">
        <v>17</v>
      </c>
      <c r="C2430" t="s">
        <v>21</v>
      </c>
      <c r="D2430" t="s">
        <v>23</v>
      </c>
      <c r="E2430" t="s">
        <v>22</v>
      </c>
      <c r="F2430">
        <v>0</v>
      </c>
      <c r="G2430">
        <v>162.80000000000001</v>
      </c>
      <c r="H2430">
        <v>118</v>
      </c>
      <c r="I2430">
        <v>27.68</v>
      </c>
      <c r="J2430">
        <v>229.6</v>
      </c>
      <c r="K2430">
        <v>91</v>
      </c>
      <c r="L2430">
        <v>19.52</v>
      </c>
      <c r="M2430">
        <v>332.7</v>
      </c>
      <c r="N2430">
        <v>94</v>
      </c>
      <c r="O2430">
        <v>14.97</v>
      </c>
      <c r="P2430">
        <v>13.6</v>
      </c>
      <c r="Q2430">
        <v>3</v>
      </c>
      <c r="R2430">
        <v>3.67</v>
      </c>
      <c r="S2430">
        <v>0</v>
      </c>
      <c r="T2430" t="s">
        <v>23</v>
      </c>
    </row>
    <row r="2431" spans="1:20" x14ac:dyDescent="0.2">
      <c r="A2431" t="s">
        <v>39</v>
      </c>
      <c r="B2431">
        <v>121</v>
      </c>
      <c r="C2431" t="s">
        <v>21</v>
      </c>
      <c r="D2431" t="s">
        <v>22</v>
      </c>
      <c r="E2431" t="s">
        <v>22</v>
      </c>
      <c r="F2431">
        <v>0</v>
      </c>
      <c r="G2431">
        <v>86.1</v>
      </c>
      <c r="H2431">
        <v>100</v>
      </c>
      <c r="I2431">
        <v>14.64</v>
      </c>
      <c r="J2431">
        <v>259.8</v>
      </c>
      <c r="K2431">
        <v>113</v>
      </c>
      <c r="L2431">
        <v>22.08</v>
      </c>
      <c r="M2431">
        <v>148</v>
      </c>
      <c r="N2431">
        <v>79</v>
      </c>
      <c r="O2431">
        <v>6.66</v>
      </c>
      <c r="P2431">
        <v>9.1</v>
      </c>
      <c r="Q2431">
        <v>9</v>
      </c>
      <c r="R2431">
        <v>2.46</v>
      </c>
      <c r="S2431">
        <v>2</v>
      </c>
      <c r="T2431" t="s">
        <v>22</v>
      </c>
    </row>
    <row r="2432" spans="1:20" x14ac:dyDescent="0.2">
      <c r="A2432" t="s">
        <v>58</v>
      </c>
      <c r="B2432">
        <v>125</v>
      </c>
      <c r="C2432" t="s">
        <v>25</v>
      </c>
      <c r="D2432" t="s">
        <v>22</v>
      </c>
      <c r="E2432" t="s">
        <v>22</v>
      </c>
      <c r="F2432">
        <v>0</v>
      </c>
      <c r="G2432">
        <v>212.3</v>
      </c>
      <c r="H2432">
        <v>89</v>
      </c>
      <c r="I2432">
        <v>36.090000000000003</v>
      </c>
      <c r="J2432">
        <v>215.4</v>
      </c>
      <c r="K2432">
        <v>127</v>
      </c>
      <c r="L2432">
        <v>18.309999999999999</v>
      </c>
      <c r="M2432">
        <v>186.8</v>
      </c>
      <c r="N2432">
        <v>73</v>
      </c>
      <c r="O2432">
        <v>8.41</v>
      </c>
      <c r="P2432">
        <v>11.3</v>
      </c>
      <c r="Q2432">
        <v>2</v>
      </c>
      <c r="R2432">
        <v>3.05</v>
      </c>
      <c r="S2432">
        <v>2</v>
      </c>
      <c r="T2432" t="s">
        <v>22</v>
      </c>
    </row>
    <row r="2433" spans="1:20" x14ac:dyDescent="0.2">
      <c r="A2433" t="s">
        <v>74</v>
      </c>
      <c r="B2433">
        <v>124</v>
      </c>
      <c r="C2433" t="s">
        <v>21</v>
      </c>
      <c r="D2433" t="s">
        <v>22</v>
      </c>
      <c r="E2433" t="s">
        <v>22</v>
      </c>
      <c r="F2433">
        <v>0</v>
      </c>
      <c r="G2433">
        <v>151</v>
      </c>
      <c r="H2433">
        <v>98</v>
      </c>
      <c r="I2433">
        <v>25.67</v>
      </c>
      <c r="J2433">
        <v>120.6</v>
      </c>
      <c r="K2433">
        <v>119</v>
      </c>
      <c r="L2433">
        <v>10.25</v>
      </c>
      <c r="M2433">
        <v>152.80000000000001</v>
      </c>
      <c r="N2433">
        <v>81</v>
      </c>
      <c r="O2433">
        <v>6.88</v>
      </c>
      <c r="P2433">
        <v>9.1999999999999993</v>
      </c>
      <c r="Q2433">
        <v>2</v>
      </c>
      <c r="R2433">
        <v>2.48</v>
      </c>
      <c r="S2433">
        <v>2</v>
      </c>
      <c r="T2433" t="s">
        <v>22</v>
      </c>
    </row>
    <row r="2434" spans="1:20" x14ac:dyDescent="0.2">
      <c r="A2434" t="s">
        <v>24</v>
      </c>
      <c r="B2434">
        <v>35</v>
      </c>
      <c r="C2434" t="s">
        <v>25</v>
      </c>
      <c r="D2434" t="s">
        <v>22</v>
      </c>
      <c r="E2434" t="s">
        <v>22</v>
      </c>
      <c r="F2434">
        <v>0</v>
      </c>
      <c r="G2434">
        <v>158.6</v>
      </c>
      <c r="H2434">
        <v>67</v>
      </c>
      <c r="I2434">
        <v>26.96</v>
      </c>
      <c r="J2434">
        <v>130.4</v>
      </c>
      <c r="K2434">
        <v>96</v>
      </c>
      <c r="L2434">
        <v>11.08</v>
      </c>
      <c r="M2434">
        <v>229.8</v>
      </c>
      <c r="N2434">
        <v>80</v>
      </c>
      <c r="O2434">
        <v>10.34</v>
      </c>
      <c r="P2434">
        <v>6.9</v>
      </c>
      <c r="Q2434">
        <v>5</v>
      </c>
      <c r="R2434">
        <v>1.86</v>
      </c>
      <c r="S2434">
        <v>2</v>
      </c>
      <c r="T2434" t="s">
        <v>22</v>
      </c>
    </row>
    <row r="2435" spans="1:20" x14ac:dyDescent="0.2">
      <c r="A2435" t="s">
        <v>44</v>
      </c>
      <c r="B2435">
        <v>134</v>
      </c>
      <c r="C2435" t="s">
        <v>28</v>
      </c>
      <c r="D2435" t="s">
        <v>22</v>
      </c>
      <c r="E2435" t="s">
        <v>22</v>
      </c>
      <c r="F2435">
        <v>0</v>
      </c>
      <c r="G2435">
        <v>296</v>
      </c>
      <c r="H2435">
        <v>93</v>
      </c>
      <c r="I2435">
        <v>50.32</v>
      </c>
      <c r="J2435">
        <v>226.4</v>
      </c>
      <c r="K2435">
        <v>117</v>
      </c>
      <c r="L2435">
        <v>19.239999999999998</v>
      </c>
      <c r="M2435">
        <v>246.8</v>
      </c>
      <c r="N2435">
        <v>98</v>
      </c>
      <c r="O2435">
        <v>11.11</v>
      </c>
      <c r="P2435">
        <v>12.3</v>
      </c>
      <c r="Q2435">
        <v>10</v>
      </c>
      <c r="R2435">
        <v>3.32</v>
      </c>
      <c r="S2435">
        <v>0</v>
      </c>
      <c r="T2435" t="s">
        <v>23</v>
      </c>
    </row>
    <row r="2436" spans="1:20" x14ac:dyDescent="0.2">
      <c r="A2436" t="s">
        <v>30</v>
      </c>
      <c r="B2436">
        <v>123</v>
      </c>
      <c r="C2436" t="s">
        <v>28</v>
      </c>
      <c r="D2436" t="s">
        <v>22</v>
      </c>
      <c r="E2436" t="s">
        <v>23</v>
      </c>
      <c r="F2436">
        <v>32</v>
      </c>
      <c r="G2436">
        <v>212.3</v>
      </c>
      <c r="H2436">
        <v>77</v>
      </c>
      <c r="I2436">
        <v>36.090000000000003</v>
      </c>
      <c r="J2436">
        <v>251.5</v>
      </c>
      <c r="K2436">
        <v>78</v>
      </c>
      <c r="L2436">
        <v>21.38</v>
      </c>
      <c r="M2436">
        <v>208.7</v>
      </c>
      <c r="N2436">
        <v>85</v>
      </c>
      <c r="O2436">
        <v>9.39</v>
      </c>
      <c r="P2436">
        <v>6.6</v>
      </c>
      <c r="Q2436">
        <v>2</v>
      </c>
      <c r="R2436">
        <v>1.78</v>
      </c>
      <c r="S2436">
        <v>3</v>
      </c>
      <c r="T2436" t="s">
        <v>22</v>
      </c>
    </row>
    <row r="2437" spans="1:20" x14ac:dyDescent="0.2">
      <c r="A2437" t="s">
        <v>62</v>
      </c>
      <c r="B2437">
        <v>124</v>
      </c>
      <c r="C2437" t="s">
        <v>21</v>
      </c>
      <c r="D2437" t="s">
        <v>22</v>
      </c>
      <c r="E2437" t="s">
        <v>22</v>
      </c>
      <c r="F2437">
        <v>0</v>
      </c>
      <c r="G2437">
        <v>234.4</v>
      </c>
      <c r="H2437">
        <v>61</v>
      </c>
      <c r="I2437">
        <v>39.85</v>
      </c>
      <c r="J2437">
        <v>179.3</v>
      </c>
      <c r="K2437">
        <v>111</v>
      </c>
      <c r="L2437">
        <v>15.24</v>
      </c>
      <c r="M2437">
        <v>285.5</v>
      </c>
      <c r="N2437">
        <v>117</v>
      </c>
      <c r="O2437">
        <v>12.85</v>
      </c>
      <c r="P2437">
        <v>10.4</v>
      </c>
      <c r="Q2437">
        <v>6</v>
      </c>
      <c r="R2437">
        <v>2.81</v>
      </c>
      <c r="S2437">
        <v>3</v>
      </c>
      <c r="T2437" t="s">
        <v>22</v>
      </c>
    </row>
    <row r="2438" spans="1:20" x14ac:dyDescent="0.2">
      <c r="A2438" t="s">
        <v>31</v>
      </c>
      <c r="B2438">
        <v>133</v>
      </c>
      <c r="C2438" t="s">
        <v>28</v>
      </c>
      <c r="D2438" t="s">
        <v>22</v>
      </c>
      <c r="E2438" t="s">
        <v>22</v>
      </c>
      <c r="F2438">
        <v>0</v>
      </c>
      <c r="G2438">
        <v>176.8</v>
      </c>
      <c r="H2438">
        <v>92</v>
      </c>
      <c r="I2438">
        <v>30.06</v>
      </c>
      <c r="J2438">
        <v>187.5</v>
      </c>
      <c r="K2438">
        <v>97</v>
      </c>
      <c r="L2438">
        <v>15.94</v>
      </c>
      <c r="M2438">
        <v>196.8</v>
      </c>
      <c r="N2438">
        <v>88</v>
      </c>
      <c r="O2438">
        <v>8.86</v>
      </c>
      <c r="P2438">
        <v>6.5</v>
      </c>
      <c r="Q2438">
        <v>3</v>
      </c>
      <c r="R2438">
        <v>1.76</v>
      </c>
      <c r="S2438">
        <v>2</v>
      </c>
      <c r="T2438" t="s">
        <v>22</v>
      </c>
    </row>
    <row r="2439" spans="1:20" x14ac:dyDescent="0.2">
      <c r="A2439" t="s">
        <v>50</v>
      </c>
      <c r="B2439">
        <v>185</v>
      </c>
      <c r="C2439" t="s">
        <v>21</v>
      </c>
      <c r="D2439" t="s">
        <v>22</v>
      </c>
      <c r="E2439" t="s">
        <v>23</v>
      </c>
      <c r="F2439">
        <v>19</v>
      </c>
      <c r="G2439">
        <v>157.30000000000001</v>
      </c>
      <c r="H2439">
        <v>123</v>
      </c>
      <c r="I2439">
        <v>26.74</v>
      </c>
      <c r="J2439">
        <v>257.7</v>
      </c>
      <c r="K2439">
        <v>94</v>
      </c>
      <c r="L2439">
        <v>21.9</v>
      </c>
      <c r="M2439">
        <v>190.4</v>
      </c>
      <c r="N2439">
        <v>107</v>
      </c>
      <c r="O2439">
        <v>8.57</v>
      </c>
      <c r="P2439">
        <v>9.6</v>
      </c>
      <c r="Q2439">
        <v>6</v>
      </c>
      <c r="R2439">
        <v>2.59</v>
      </c>
      <c r="S2439">
        <v>0</v>
      </c>
      <c r="T2439" t="s">
        <v>22</v>
      </c>
    </row>
    <row r="2440" spans="1:20" x14ac:dyDescent="0.2">
      <c r="A2440" t="s">
        <v>70</v>
      </c>
      <c r="B2440">
        <v>107</v>
      </c>
      <c r="C2440" t="s">
        <v>21</v>
      </c>
      <c r="D2440" t="s">
        <v>22</v>
      </c>
      <c r="E2440" t="s">
        <v>22</v>
      </c>
      <c r="F2440">
        <v>0</v>
      </c>
      <c r="G2440">
        <v>260.5</v>
      </c>
      <c r="H2440">
        <v>108</v>
      </c>
      <c r="I2440">
        <v>44.29</v>
      </c>
      <c r="J2440">
        <v>102.4</v>
      </c>
      <c r="K2440">
        <v>110</v>
      </c>
      <c r="L2440">
        <v>8.6999999999999993</v>
      </c>
      <c r="M2440">
        <v>129.69999999999999</v>
      </c>
      <c r="N2440">
        <v>148</v>
      </c>
      <c r="O2440">
        <v>5.84</v>
      </c>
      <c r="P2440">
        <v>9.8000000000000007</v>
      </c>
      <c r="Q2440">
        <v>5</v>
      </c>
      <c r="R2440">
        <v>2.65</v>
      </c>
      <c r="S2440">
        <v>1</v>
      </c>
      <c r="T2440" t="s">
        <v>22</v>
      </c>
    </row>
    <row r="2441" spans="1:20" x14ac:dyDescent="0.2">
      <c r="A2441" t="s">
        <v>53</v>
      </c>
      <c r="B2441">
        <v>178</v>
      </c>
      <c r="C2441" t="s">
        <v>25</v>
      </c>
      <c r="D2441" t="s">
        <v>23</v>
      </c>
      <c r="E2441" t="s">
        <v>22</v>
      </c>
      <c r="F2441">
        <v>0</v>
      </c>
      <c r="G2441">
        <v>124.5</v>
      </c>
      <c r="H2441">
        <v>134</v>
      </c>
      <c r="I2441">
        <v>21.17</v>
      </c>
      <c r="J2441">
        <v>141.19999999999999</v>
      </c>
      <c r="K2441">
        <v>78</v>
      </c>
      <c r="L2441">
        <v>12</v>
      </c>
      <c r="M2441">
        <v>268.2</v>
      </c>
      <c r="N2441">
        <v>113</v>
      </c>
      <c r="O2441">
        <v>12.07</v>
      </c>
      <c r="P2441">
        <v>11.4</v>
      </c>
      <c r="Q2441">
        <v>2</v>
      </c>
      <c r="R2441">
        <v>3.08</v>
      </c>
      <c r="S2441">
        <v>2</v>
      </c>
      <c r="T2441" t="s">
        <v>23</v>
      </c>
    </row>
    <row r="2442" spans="1:20" x14ac:dyDescent="0.2">
      <c r="A2442" t="s">
        <v>27</v>
      </c>
      <c r="B2442">
        <v>123</v>
      </c>
      <c r="C2442" t="s">
        <v>21</v>
      </c>
      <c r="D2442" t="s">
        <v>22</v>
      </c>
      <c r="E2442" t="s">
        <v>22</v>
      </c>
      <c r="F2442">
        <v>0</v>
      </c>
      <c r="G2442">
        <v>209.4</v>
      </c>
      <c r="H2442">
        <v>49</v>
      </c>
      <c r="I2442">
        <v>35.6</v>
      </c>
      <c r="J2442">
        <v>237.4</v>
      </c>
      <c r="K2442">
        <v>117</v>
      </c>
      <c r="L2442">
        <v>20.18</v>
      </c>
      <c r="M2442">
        <v>239.2</v>
      </c>
      <c r="N2442">
        <v>98</v>
      </c>
      <c r="O2442">
        <v>10.76</v>
      </c>
      <c r="P2442">
        <v>9.8000000000000007</v>
      </c>
      <c r="Q2442">
        <v>11</v>
      </c>
      <c r="R2442">
        <v>2.65</v>
      </c>
      <c r="S2442">
        <v>1</v>
      </c>
      <c r="T2442" t="s">
        <v>22</v>
      </c>
    </row>
    <row r="2443" spans="1:20" x14ac:dyDescent="0.2">
      <c r="A2443" t="s">
        <v>55</v>
      </c>
      <c r="B2443">
        <v>170</v>
      </c>
      <c r="C2443" t="s">
        <v>21</v>
      </c>
      <c r="D2443" t="s">
        <v>22</v>
      </c>
      <c r="E2443" t="s">
        <v>22</v>
      </c>
      <c r="F2443">
        <v>0</v>
      </c>
      <c r="G2443">
        <v>285.7</v>
      </c>
      <c r="H2443">
        <v>44</v>
      </c>
      <c r="I2443">
        <v>48.57</v>
      </c>
      <c r="J2443">
        <v>167.5</v>
      </c>
      <c r="K2443">
        <v>144</v>
      </c>
      <c r="L2443">
        <v>14.24</v>
      </c>
      <c r="M2443">
        <v>260</v>
      </c>
      <c r="N2443">
        <v>97</v>
      </c>
      <c r="O2443">
        <v>11.7</v>
      </c>
      <c r="P2443">
        <v>8.6999999999999993</v>
      </c>
      <c r="Q2443">
        <v>4</v>
      </c>
      <c r="R2443">
        <v>2.35</v>
      </c>
      <c r="S2443">
        <v>1</v>
      </c>
      <c r="T2443" t="s">
        <v>23</v>
      </c>
    </row>
    <row r="2444" spans="1:20" x14ac:dyDescent="0.2">
      <c r="A2444" t="s">
        <v>45</v>
      </c>
      <c r="B2444">
        <v>135</v>
      </c>
      <c r="C2444" t="s">
        <v>21</v>
      </c>
      <c r="D2444" t="s">
        <v>22</v>
      </c>
      <c r="E2444" t="s">
        <v>22</v>
      </c>
      <c r="F2444">
        <v>0</v>
      </c>
      <c r="G2444">
        <v>190.9</v>
      </c>
      <c r="H2444">
        <v>44</v>
      </c>
      <c r="I2444">
        <v>32.450000000000003</v>
      </c>
      <c r="J2444">
        <v>161.4</v>
      </c>
      <c r="K2444">
        <v>109</v>
      </c>
      <c r="L2444">
        <v>13.72</v>
      </c>
      <c r="M2444">
        <v>231.9</v>
      </c>
      <c r="N2444">
        <v>100</v>
      </c>
      <c r="O2444">
        <v>10.44</v>
      </c>
      <c r="P2444">
        <v>8.4</v>
      </c>
      <c r="Q2444">
        <v>2</v>
      </c>
      <c r="R2444">
        <v>2.27</v>
      </c>
      <c r="S2444">
        <v>1</v>
      </c>
      <c r="T2444" t="s">
        <v>22</v>
      </c>
    </row>
    <row r="2445" spans="1:20" x14ac:dyDescent="0.2">
      <c r="A2445" t="s">
        <v>52</v>
      </c>
      <c r="B2445">
        <v>134</v>
      </c>
      <c r="C2445" t="s">
        <v>21</v>
      </c>
      <c r="D2445" t="s">
        <v>22</v>
      </c>
      <c r="E2445" t="s">
        <v>23</v>
      </c>
      <c r="F2445">
        <v>50</v>
      </c>
      <c r="G2445">
        <v>208.8</v>
      </c>
      <c r="H2445">
        <v>130</v>
      </c>
      <c r="I2445">
        <v>35.5</v>
      </c>
      <c r="J2445">
        <v>132.9</v>
      </c>
      <c r="K2445">
        <v>104</v>
      </c>
      <c r="L2445">
        <v>11.3</v>
      </c>
      <c r="M2445">
        <v>136.69999999999999</v>
      </c>
      <c r="N2445">
        <v>107</v>
      </c>
      <c r="O2445">
        <v>6.15</v>
      </c>
      <c r="P2445">
        <v>11.1</v>
      </c>
      <c r="Q2445">
        <v>4</v>
      </c>
      <c r="R2445">
        <v>3</v>
      </c>
      <c r="S2445">
        <v>2</v>
      </c>
      <c r="T2445" t="s">
        <v>22</v>
      </c>
    </row>
    <row r="2446" spans="1:20" x14ac:dyDescent="0.2">
      <c r="A2446" t="s">
        <v>71</v>
      </c>
      <c r="B2446">
        <v>148</v>
      </c>
      <c r="C2446" t="s">
        <v>21</v>
      </c>
      <c r="D2446" t="s">
        <v>22</v>
      </c>
      <c r="E2446" t="s">
        <v>23</v>
      </c>
      <c r="F2446">
        <v>36</v>
      </c>
      <c r="G2446">
        <v>77.599999999999994</v>
      </c>
      <c r="H2446">
        <v>141</v>
      </c>
      <c r="I2446">
        <v>13.19</v>
      </c>
      <c r="J2446">
        <v>207</v>
      </c>
      <c r="K2446">
        <v>60</v>
      </c>
      <c r="L2446">
        <v>17.600000000000001</v>
      </c>
      <c r="M2446">
        <v>255.7</v>
      </c>
      <c r="N2446">
        <v>115</v>
      </c>
      <c r="O2446">
        <v>11.51</v>
      </c>
      <c r="P2446">
        <v>10.9</v>
      </c>
      <c r="Q2446">
        <v>2</v>
      </c>
      <c r="R2446">
        <v>2.94</v>
      </c>
      <c r="S2446">
        <v>1</v>
      </c>
      <c r="T2446" t="s">
        <v>22</v>
      </c>
    </row>
    <row r="2447" spans="1:20" x14ac:dyDescent="0.2">
      <c r="A2447" t="s">
        <v>74</v>
      </c>
      <c r="B2447">
        <v>93</v>
      </c>
      <c r="C2447" t="s">
        <v>21</v>
      </c>
      <c r="D2447" t="s">
        <v>22</v>
      </c>
      <c r="E2447" t="s">
        <v>22</v>
      </c>
      <c r="F2447">
        <v>0</v>
      </c>
      <c r="G2447">
        <v>271.10000000000002</v>
      </c>
      <c r="H2447">
        <v>101</v>
      </c>
      <c r="I2447">
        <v>46.09</v>
      </c>
      <c r="J2447">
        <v>237.4</v>
      </c>
      <c r="K2447">
        <v>133</v>
      </c>
      <c r="L2447">
        <v>20.18</v>
      </c>
      <c r="M2447">
        <v>145.4</v>
      </c>
      <c r="N2447">
        <v>103</v>
      </c>
      <c r="O2447">
        <v>6.54</v>
      </c>
      <c r="P2447">
        <v>8.4</v>
      </c>
      <c r="Q2447">
        <v>6</v>
      </c>
      <c r="R2447">
        <v>2.27</v>
      </c>
      <c r="S2447">
        <v>1</v>
      </c>
      <c r="T2447" t="s">
        <v>23</v>
      </c>
    </row>
    <row r="2448" spans="1:20" x14ac:dyDescent="0.2">
      <c r="A2448" t="s">
        <v>42</v>
      </c>
      <c r="B2448">
        <v>138</v>
      </c>
      <c r="C2448" t="s">
        <v>21</v>
      </c>
      <c r="D2448" t="s">
        <v>22</v>
      </c>
      <c r="E2448" t="s">
        <v>22</v>
      </c>
      <c r="F2448">
        <v>0</v>
      </c>
      <c r="G2448">
        <v>240.8</v>
      </c>
      <c r="H2448">
        <v>104</v>
      </c>
      <c r="I2448">
        <v>40.94</v>
      </c>
      <c r="J2448">
        <v>144.5</v>
      </c>
      <c r="K2448">
        <v>92</v>
      </c>
      <c r="L2448">
        <v>12.28</v>
      </c>
      <c r="M2448">
        <v>125.7</v>
      </c>
      <c r="N2448">
        <v>98</v>
      </c>
      <c r="O2448">
        <v>5.66</v>
      </c>
      <c r="P2448">
        <v>11.6</v>
      </c>
      <c r="Q2448">
        <v>1</v>
      </c>
      <c r="R2448">
        <v>3.13</v>
      </c>
      <c r="S2448">
        <v>0</v>
      </c>
      <c r="T2448" t="s">
        <v>22</v>
      </c>
    </row>
    <row r="2449" spans="1:20" x14ac:dyDescent="0.2">
      <c r="A2449" t="s">
        <v>52</v>
      </c>
      <c r="B2449">
        <v>159</v>
      </c>
      <c r="C2449" t="s">
        <v>28</v>
      </c>
      <c r="D2449" t="s">
        <v>22</v>
      </c>
      <c r="E2449" t="s">
        <v>22</v>
      </c>
      <c r="F2449">
        <v>0</v>
      </c>
      <c r="G2449">
        <v>114.8</v>
      </c>
      <c r="H2449">
        <v>98</v>
      </c>
      <c r="I2449">
        <v>19.52</v>
      </c>
      <c r="J2449">
        <v>192.6</v>
      </c>
      <c r="K2449">
        <v>101</v>
      </c>
      <c r="L2449">
        <v>16.37</v>
      </c>
      <c r="M2449">
        <v>259</v>
      </c>
      <c r="N2449">
        <v>108</v>
      </c>
      <c r="O2449">
        <v>11.66</v>
      </c>
      <c r="P2449">
        <v>12.2</v>
      </c>
      <c r="Q2449">
        <v>5</v>
      </c>
      <c r="R2449">
        <v>3.29</v>
      </c>
      <c r="S2449">
        <v>0</v>
      </c>
      <c r="T2449" t="s">
        <v>22</v>
      </c>
    </row>
    <row r="2450" spans="1:20" x14ac:dyDescent="0.2">
      <c r="A2450" t="s">
        <v>54</v>
      </c>
      <c r="B2450">
        <v>103</v>
      </c>
      <c r="C2450" t="s">
        <v>21</v>
      </c>
      <c r="D2450" t="s">
        <v>22</v>
      </c>
      <c r="E2450" t="s">
        <v>23</v>
      </c>
      <c r="F2450">
        <v>34</v>
      </c>
      <c r="G2450">
        <v>138.80000000000001</v>
      </c>
      <c r="H2450">
        <v>80</v>
      </c>
      <c r="I2450">
        <v>23.6</v>
      </c>
      <c r="J2450">
        <v>142</v>
      </c>
      <c r="K2450">
        <v>108</v>
      </c>
      <c r="L2450">
        <v>12.07</v>
      </c>
      <c r="M2450">
        <v>183.8</v>
      </c>
      <c r="N2450">
        <v>77</v>
      </c>
      <c r="O2450">
        <v>8.27</v>
      </c>
      <c r="P2450">
        <v>11.8</v>
      </c>
      <c r="Q2450">
        <v>7</v>
      </c>
      <c r="R2450">
        <v>3.19</v>
      </c>
      <c r="S2450">
        <v>1</v>
      </c>
      <c r="T2450" t="s">
        <v>22</v>
      </c>
    </row>
    <row r="2451" spans="1:20" x14ac:dyDescent="0.2">
      <c r="A2451" t="s">
        <v>27</v>
      </c>
      <c r="B2451">
        <v>150</v>
      </c>
      <c r="C2451" t="s">
        <v>25</v>
      </c>
      <c r="D2451" t="s">
        <v>22</v>
      </c>
      <c r="E2451" t="s">
        <v>23</v>
      </c>
      <c r="F2451">
        <v>27</v>
      </c>
      <c r="G2451">
        <v>209.8</v>
      </c>
      <c r="H2451">
        <v>112</v>
      </c>
      <c r="I2451">
        <v>35.67</v>
      </c>
      <c r="J2451">
        <v>155</v>
      </c>
      <c r="K2451">
        <v>80</v>
      </c>
      <c r="L2451">
        <v>13.18</v>
      </c>
      <c r="M2451">
        <v>251.5</v>
      </c>
      <c r="N2451">
        <v>111</v>
      </c>
      <c r="O2451">
        <v>11.32</v>
      </c>
      <c r="P2451">
        <v>7.2</v>
      </c>
      <c r="Q2451">
        <v>6</v>
      </c>
      <c r="R2451">
        <v>1.94</v>
      </c>
      <c r="S2451">
        <v>0</v>
      </c>
      <c r="T2451" t="s">
        <v>22</v>
      </c>
    </row>
    <row r="2452" spans="1:20" x14ac:dyDescent="0.2">
      <c r="A2452" t="s">
        <v>74</v>
      </c>
      <c r="B2452">
        <v>37</v>
      </c>
      <c r="C2452" t="s">
        <v>25</v>
      </c>
      <c r="D2452" t="s">
        <v>22</v>
      </c>
      <c r="E2452" t="s">
        <v>22</v>
      </c>
      <c r="F2452">
        <v>0</v>
      </c>
      <c r="G2452">
        <v>134.9</v>
      </c>
      <c r="H2452">
        <v>98</v>
      </c>
      <c r="I2452">
        <v>22.93</v>
      </c>
      <c r="J2452">
        <v>248.4</v>
      </c>
      <c r="K2452">
        <v>130</v>
      </c>
      <c r="L2452">
        <v>21.11</v>
      </c>
      <c r="M2452">
        <v>236.2</v>
      </c>
      <c r="N2452">
        <v>113</v>
      </c>
      <c r="O2452">
        <v>10.63</v>
      </c>
      <c r="P2452">
        <v>14.7</v>
      </c>
      <c r="Q2452">
        <v>2</v>
      </c>
      <c r="R2452">
        <v>3.97</v>
      </c>
      <c r="S2452">
        <v>3</v>
      </c>
      <c r="T2452" t="s">
        <v>22</v>
      </c>
    </row>
    <row r="2453" spans="1:20" x14ac:dyDescent="0.2">
      <c r="A2453" t="s">
        <v>50</v>
      </c>
      <c r="B2453">
        <v>33</v>
      </c>
      <c r="C2453" t="s">
        <v>21</v>
      </c>
      <c r="D2453" t="s">
        <v>23</v>
      </c>
      <c r="E2453" t="s">
        <v>22</v>
      </c>
      <c r="F2453">
        <v>0</v>
      </c>
      <c r="G2453">
        <v>164</v>
      </c>
      <c r="H2453">
        <v>99</v>
      </c>
      <c r="I2453">
        <v>27.88</v>
      </c>
      <c r="J2453">
        <v>153.1</v>
      </c>
      <c r="K2453">
        <v>102</v>
      </c>
      <c r="L2453">
        <v>13.01</v>
      </c>
      <c r="M2453">
        <v>123.8</v>
      </c>
      <c r="N2453">
        <v>104</v>
      </c>
      <c r="O2453">
        <v>5.57</v>
      </c>
      <c r="P2453">
        <v>6.4</v>
      </c>
      <c r="Q2453">
        <v>4</v>
      </c>
      <c r="R2453">
        <v>1.73</v>
      </c>
      <c r="S2453">
        <v>0</v>
      </c>
      <c r="T2453" t="s">
        <v>22</v>
      </c>
    </row>
    <row r="2454" spans="1:20" x14ac:dyDescent="0.2">
      <c r="A2454" t="s">
        <v>57</v>
      </c>
      <c r="B2454">
        <v>55</v>
      </c>
      <c r="C2454" t="s">
        <v>21</v>
      </c>
      <c r="D2454" t="s">
        <v>22</v>
      </c>
      <c r="E2454" t="s">
        <v>22</v>
      </c>
      <c r="F2454">
        <v>0</v>
      </c>
      <c r="G2454">
        <v>245.5</v>
      </c>
      <c r="H2454">
        <v>130</v>
      </c>
      <c r="I2454">
        <v>41.74</v>
      </c>
      <c r="J2454">
        <v>192.7</v>
      </c>
      <c r="K2454">
        <v>54</v>
      </c>
      <c r="L2454">
        <v>16.38</v>
      </c>
      <c r="M2454">
        <v>141.69999999999999</v>
      </c>
      <c r="N2454">
        <v>83</v>
      </c>
      <c r="O2454">
        <v>6.38</v>
      </c>
      <c r="P2454">
        <v>9.1</v>
      </c>
      <c r="Q2454">
        <v>4</v>
      </c>
      <c r="R2454">
        <v>2.46</v>
      </c>
      <c r="S2454">
        <v>1</v>
      </c>
      <c r="T2454" t="s">
        <v>22</v>
      </c>
    </row>
    <row r="2455" spans="1:20" x14ac:dyDescent="0.2">
      <c r="A2455" t="s">
        <v>74</v>
      </c>
      <c r="B2455">
        <v>134</v>
      </c>
      <c r="C2455" t="s">
        <v>25</v>
      </c>
      <c r="D2455" t="s">
        <v>22</v>
      </c>
      <c r="E2455" t="s">
        <v>23</v>
      </c>
      <c r="F2455">
        <v>32</v>
      </c>
      <c r="G2455">
        <v>80.3</v>
      </c>
      <c r="H2455">
        <v>94</v>
      </c>
      <c r="I2455">
        <v>13.65</v>
      </c>
      <c r="J2455">
        <v>199.9</v>
      </c>
      <c r="K2455">
        <v>124</v>
      </c>
      <c r="L2455">
        <v>16.989999999999998</v>
      </c>
      <c r="M2455">
        <v>170.8</v>
      </c>
      <c r="N2455">
        <v>117</v>
      </c>
      <c r="O2455">
        <v>7.69</v>
      </c>
      <c r="P2455">
        <v>16.600000000000001</v>
      </c>
      <c r="Q2455">
        <v>3</v>
      </c>
      <c r="R2455">
        <v>4.4800000000000004</v>
      </c>
      <c r="S2455">
        <v>0</v>
      </c>
      <c r="T2455" t="s">
        <v>22</v>
      </c>
    </row>
    <row r="2456" spans="1:20" x14ac:dyDescent="0.2">
      <c r="A2456" t="s">
        <v>74</v>
      </c>
      <c r="B2456">
        <v>107</v>
      </c>
      <c r="C2456" t="s">
        <v>25</v>
      </c>
      <c r="D2456" t="s">
        <v>22</v>
      </c>
      <c r="E2456" t="s">
        <v>22</v>
      </c>
      <c r="F2456">
        <v>0</v>
      </c>
      <c r="G2456">
        <v>90.7</v>
      </c>
      <c r="H2456">
        <v>90</v>
      </c>
      <c r="I2456">
        <v>15.42</v>
      </c>
      <c r="J2456">
        <v>207.5</v>
      </c>
      <c r="K2456">
        <v>109</v>
      </c>
      <c r="L2456">
        <v>17.64</v>
      </c>
      <c r="M2456">
        <v>169.4</v>
      </c>
      <c r="N2456">
        <v>96</v>
      </c>
      <c r="O2456">
        <v>7.62</v>
      </c>
      <c r="P2456">
        <v>5.6</v>
      </c>
      <c r="Q2456">
        <v>5</v>
      </c>
      <c r="R2456">
        <v>1.51</v>
      </c>
      <c r="S2456">
        <v>2</v>
      </c>
      <c r="T2456" t="s">
        <v>22</v>
      </c>
    </row>
    <row r="2457" spans="1:20" x14ac:dyDescent="0.2">
      <c r="A2457" t="s">
        <v>27</v>
      </c>
      <c r="B2457">
        <v>80</v>
      </c>
      <c r="C2457" t="s">
        <v>25</v>
      </c>
      <c r="D2457" t="s">
        <v>22</v>
      </c>
      <c r="E2457" t="s">
        <v>23</v>
      </c>
      <c r="F2457">
        <v>36</v>
      </c>
      <c r="G2457">
        <v>190.3</v>
      </c>
      <c r="H2457">
        <v>115</v>
      </c>
      <c r="I2457">
        <v>32.35</v>
      </c>
      <c r="J2457">
        <v>256.60000000000002</v>
      </c>
      <c r="K2457">
        <v>78</v>
      </c>
      <c r="L2457">
        <v>21.81</v>
      </c>
      <c r="M2457">
        <v>214.9</v>
      </c>
      <c r="N2457">
        <v>145</v>
      </c>
      <c r="O2457">
        <v>9.67</v>
      </c>
      <c r="P2457">
        <v>3.8</v>
      </c>
      <c r="Q2457">
        <v>4</v>
      </c>
      <c r="R2457">
        <v>1.03</v>
      </c>
      <c r="S2457">
        <v>1</v>
      </c>
      <c r="T2457" t="s">
        <v>22</v>
      </c>
    </row>
    <row r="2458" spans="1:20" x14ac:dyDescent="0.2">
      <c r="A2458" t="s">
        <v>67</v>
      </c>
      <c r="B2458">
        <v>78</v>
      </c>
      <c r="C2458" t="s">
        <v>25</v>
      </c>
      <c r="D2458" t="s">
        <v>22</v>
      </c>
      <c r="E2458" t="s">
        <v>22</v>
      </c>
      <c r="F2458">
        <v>0</v>
      </c>
      <c r="G2458">
        <v>108.6</v>
      </c>
      <c r="H2458">
        <v>108</v>
      </c>
      <c r="I2458">
        <v>18.46</v>
      </c>
      <c r="J2458">
        <v>209.9</v>
      </c>
      <c r="K2458">
        <v>126</v>
      </c>
      <c r="L2458">
        <v>17.84</v>
      </c>
      <c r="M2458">
        <v>222.6</v>
      </c>
      <c r="N2458">
        <v>117</v>
      </c>
      <c r="O2458">
        <v>10.02</v>
      </c>
      <c r="P2458">
        <v>7.9</v>
      </c>
      <c r="Q2458">
        <v>5</v>
      </c>
      <c r="R2458">
        <v>2.13</v>
      </c>
      <c r="S2458">
        <v>1</v>
      </c>
      <c r="T2458" t="s">
        <v>23</v>
      </c>
    </row>
    <row r="2459" spans="1:20" x14ac:dyDescent="0.2">
      <c r="A2459" t="s">
        <v>47</v>
      </c>
      <c r="B2459">
        <v>61</v>
      </c>
      <c r="C2459" t="s">
        <v>21</v>
      </c>
      <c r="D2459" t="s">
        <v>22</v>
      </c>
      <c r="E2459" t="s">
        <v>23</v>
      </c>
      <c r="F2459">
        <v>15</v>
      </c>
      <c r="G2459">
        <v>252.4</v>
      </c>
      <c r="H2459">
        <v>106</v>
      </c>
      <c r="I2459">
        <v>42.91</v>
      </c>
      <c r="J2459">
        <v>187.8</v>
      </c>
      <c r="K2459">
        <v>69</v>
      </c>
      <c r="L2459">
        <v>15.96</v>
      </c>
      <c r="M2459">
        <v>259.60000000000002</v>
      </c>
      <c r="N2459">
        <v>137</v>
      </c>
      <c r="O2459">
        <v>11.68</v>
      </c>
      <c r="P2459">
        <v>10</v>
      </c>
      <c r="Q2459">
        <v>3</v>
      </c>
      <c r="R2459">
        <v>2.7</v>
      </c>
      <c r="S2459">
        <v>2</v>
      </c>
      <c r="T2459" t="s">
        <v>22</v>
      </c>
    </row>
    <row r="2460" spans="1:20" x14ac:dyDescent="0.2">
      <c r="A2460" t="s">
        <v>54</v>
      </c>
      <c r="B2460">
        <v>97</v>
      </c>
      <c r="C2460" t="s">
        <v>21</v>
      </c>
      <c r="D2460" t="s">
        <v>22</v>
      </c>
      <c r="E2460" t="s">
        <v>23</v>
      </c>
      <c r="F2460">
        <v>32</v>
      </c>
      <c r="G2460">
        <v>183.4</v>
      </c>
      <c r="H2460">
        <v>94</v>
      </c>
      <c r="I2460">
        <v>31.18</v>
      </c>
      <c r="J2460">
        <v>269.10000000000002</v>
      </c>
      <c r="K2460">
        <v>120</v>
      </c>
      <c r="L2460">
        <v>22.87</v>
      </c>
      <c r="M2460">
        <v>203.5</v>
      </c>
      <c r="N2460">
        <v>38</v>
      </c>
      <c r="O2460">
        <v>9.16</v>
      </c>
      <c r="P2460">
        <v>6.7</v>
      </c>
      <c r="Q2460">
        <v>4</v>
      </c>
      <c r="R2460">
        <v>1.81</v>
      </c>
      <c r="S2460">
        <v>5</v>
      </c>
      <c r="T2460" t="s">
        <v>22</v>
      </c>
    </row>
    <row r="2461" spans="1:20" x14ac:dyDescent="0.2">
      <c r="A2461" t="s">
        <v>20</v>
      </c>
      <c r="B2461">
        <v>136</v>
      </c>
      <c r="C2461" t="s">
        <v>25</v>
      </c>
      <c r="D2461" t="s">
        <v>23</v>
      </c>
      <c r="E2461" t="s">
        <v>22</v>
      </c>
      <c r="F2461">
        <v>0</v>
      </c>
      <c r="G2461">
        <v>183.4</v>
      </c>
      <c r="H2461">
        <v>103</v>
      </c>
      <c r="I2461">
        <v>31.18</v>
      </c>
      <c r="J2461">
        <v>141.9</v>
      </c>
      <c r="K2461">
        <v>113</v>
      </c>
      <c r="L2461">
        <v>12.06</v>
      </c>
      <c r="M2461">
        <v>200.4</v>
      </c>
      <c r="N2461">
        <v>122</v>
      </c>
      <c r="O2461">
        <v>9.02</v>
      </c>
      <c r="P2461">
        <v>10.4</v>
      </c>
      <c r="Q2461">
        <v>9</v>
      </c>
      <c r="R2461">
        <v>2.81</v>
      </c>
      <c r="S2461">
        <v>2</v>
      </c>
      <c r="T2461" t="s">
        <v>22</v>
      </c>
    </row>
    <row r="2462" spans="1:20" x14ac:dyDescent="0.2">
      <c r="A2462" t="s">
        <v>60</v>
      </c>
      <c r="B2462">
        <v>135</v>
      </c>
      <c r="C2462" t="s">
        <v>25</v>
      </c>
      <c r="D2462" t="s">
        <v>22</v>
      </c>
      <c r="E2462" t="s">
        <v>22</v>
      </c>
      <c r="F2462">
        <v>0</v>
      </c>
      <c r="G2462">
        <v>155.19999999999999</v>
      </c>
      <c r="H2462">
        <v>100</v>
      </c>
      <c r="I2462">
        <v>26.38</v>
      </c>
      <c r="J2462">
        <v>135.9</v>
      </c>
      <c r="K2462">
        <v>84</v>
      </c>
      <c r="L2462">
        <v>11.55</v>
      </c>
      <c r="M2462">
        <v>184.6</v>
      </c>
      <c r="N2462">
        <v>82</v>
      </c>
      <c r="O2462">
        <v>8.31</v>
      </c>
      <c r="P2462">
        <v>3.8</v>
      </c>
      <c r="Q2462">
        <v>9</v>
      </c>
      <c r="R2462">
        <v>1.03</v>
      </c>
      <c r="S2462">
        <v>3</v>
      </c>
      <c r="T2462" t="s">
        <v>22</v>
      </c>
    </row>
    <row r="2463" spans="1:20" x14ac:dyDescent="0.2">
      <c r="A2463" t="s">
        <v>56</v>
      </c>
      <c r="B2463">
        <v>87</v>
      </c>
      <c r="C2463" t="s">
        <v>21</v>
      </c>
      <c r="D2463" t="s">
        <v>22</v>
      </c>
      <c r="E2463" t="s">
        <v>23</v>
      </c>
      <c r="F2463">
        <v>19</v>
      </c>
      <c r="G2463">
        <v>165.8</v>
      </c>
      <c r="H2463">
        <v>122</v>
      </c>
      <c r="I2463">
        <v>28.19</v>
      </c>
      <c r="J2463">
        <v>186.9</v>
      </c>
      <c r="K2463">
        <v>89</v>
      </c>
      <c r="L2463">
        <v>15.89</v>
      </c>
      <c r="M2463">
        <v>249.7</v>
      </c>
      <c r="N2463">
        <v>78</v>
      </c>
      <c r="O2463">
        <v>11.24</v>
      </c>
      <c r="P2463">
        <v>0</v>
      </c>
      <c r="Q2463">
        <v>0</v>
      </c>
      <c r="R2463">
        <v>0</v>
      </c>
      <c r="S2463">
        <v>1</v>
      </c>
      <c r="T2463" t="s">
        <v>22</v>
      </c>
    </row>
    <row r="2464" spans="1:20" x14ac:dyDescent="0.2">
      <c r="A2464" t="s">
        <v>20</v>
      </c>
      <c r="B2464">
        <v>165</v>
      </c>
      <c r="C2464" t="s">
        <v>28</v>
      </c>
      <c r="D2464" t="s">
        <v>22</v>
      </c>
      <c r="E2464" t="s">
        <v>22</v>
      </c>
      <c r="F2464">
        <v>0</v>
      </c>
      <c r="G2464">
        <v>209.4</v>
      </c>
      <c r="H2464">
        <v>67</v>
      </c>
      <c r="I2464">
        <v>35.6</v>
      </c>
      <c r="J2464">
        <v>273.8</v>
      </c>
      <c r="K2464">
        <v>89</v>
      </c>
      <c r="L2464">
        <v>23.27</v>
      </c>
      <c r="M2464">
        <v>150.19999999999999</v>
      </c>
      <c r="N2464">
        <v>88</v>
      </c>
      <c r="O2464">
        <v>6.76</v>
      </c>
      <c r="P2464">
        <v>12.8</v>
      </c>
      <c r="Q2464">
        <v>1</v>
      </c>
      <c r="R2464">
        <v>3.46</v>
      </c>
      <c r="S2464">
        <v>0</v>
      </c>
      <c r="T2464" t="s">
        <v>22</v>
      </c>
    </row>
    <row r="2465" spans="1:20" x14ac:dyDescent="0.2">
      <c r="A2465" t="s">
        <v>62</v>
      </c>
      <c r="B2465">
        <v>148</v>
      </c>
      <c r="C2465" t="s">
        <v>21</v>
      </c>
      <c r="D2465" t="s">
        <v>22</v>
      </c>
      <c r="E2465" t="s">
        <v>22</v>
      </c>
      <c r="F2465">
        <v>0</v>
      </c>
      <c r="G2465">
        <v>279.3</v>
      </c>
      <c r="H2465">
        <v>104</v>
      </c>
      <c r="I2465">
        <v>47.48</v>
      </c>
      <c r="J2465">
        <v>201.6</v>
      </c>
      <c r="K2465">
        <v>87</v>
      </c>
      <c r="L2465">
        <v>17.14</v>
      </c>
      <c r="M2465">
        <v>280.8</v>
      </c>
      <c r="N2465">
        <v>99</v>
      </c>
      <c r="O2465">
        <v>12.64</v>
      </c>
      <c r="P2465">
        <v>7.9</v>
      </c>
      <c r="Q2465">
        <v>2</v>
      </c>
      <c r="R2465">
        <v>2.13</v>
      </c>
      <c r="S2465">
        <v>2</v>
      </c>
      <c r="T2465" t="s">
        <v>23</v>
      </c>
    </row>
    <row r="2466" spans="1:20" x14ac:dyDescent="0.2">
      <c r="A2466" t="s">
        <v>61</v>
      </c>
      <c r="B2466">
        <v>127</v>
      </c>
      <c r="C2466" t="s">
        <v>21</v>
      </c>
      <c r="D2466" t="s">
        <v>23</v>
      </c>
      <c r="E2466" t="s">
        <v>22</v>
      </c>
      <c r="F2466">
        <v>0</v>
      </c>
      <c r="G2466">
        <v>256.5</v>
      </c>
      <c r="H2466">
        <v>87</v>
      </c>
      <c r="I2466">
        <v>43.61</v>
      </c>
      <c r="J2466">
        <v>222.1</v>
      </c>
      <c r="K2466">
        <v>101</v>
      </c>
      <c r="L2466">
        <v>18.88</v>
      </c>
      <c r="M2466">
        <v>156.69999999999999</v>
      </c>
      <c r="N2466">
        <v>122</v>
      </c>
      <c r="O2466">
        <v>7.05</v>
      </c>
      <c r="P2466">
        <v>13</v>
      </c>
      <c r="Q2466">
        <v>3</v>
      </c>
      <c r="R2466">
        <v>3.51</v>
      </c>
      <c r="S2466">
        <v>1</v>
      </c>
      <c r="T2466" t="s">
        <v>22</v>
      </c>
    </row>
    <row r="2467" spans="1:20" x14ac:dyDescent="0.2">
      <c r="A2467" t="s">
        <v>44</v>
      </c>
      <c r="B2467">
        <v>151</v>
      </c>
      <c r="C2467" t="s">
        <v>21</v>
      </c>
      <c r="D2467" t="s">
        <v>22</v>
      </c>
      <c r="E2467" t="s">
        <v>22</v>
      </c>
      <c r="F2467">
        <v>0</v>
      </c>
      <c r="G2467">
        <v>170.2</v>
      </c>
      <c r="H2467">
        <v>89</v>
      </c>
      <c r="I2467">
        <v>28.93</v>
      </c>
      <c r="J2467">
        <v>187.5</v>
      </c>
      <c r="K2467">
        <v>83</v>
      </c>
      <c r="L2467">
        <v>15.94</v>
      </c>
      <c r="M2467">
        <v>119.5</v>
      </c>
      <c r="N2467">
        <v>100</v>
      </c>
      <c r="O2467">
        <v>5.38</v>
      </c>
      <c r="P2467">
        <v>4.3</v>
      </c>
      <c r="Q2467">
        <v>3</v>
      </c>
      <c r="R2467">
        <v>1.1599999999999999</v>
      </c>
      <c r="S2467">
        <v>0</v>
      </c>
      <c r="T2467" t="s">
        <v>22</v>
      </c>
    </row>
    <row r="2468" spans="1:20" x14ac:dyDescent="0.2">
      <c r="A2468" t="s">
        <v>56</v>
      </c>
      <c r="B2468">
        <v>185</v>
      </c>
      <c r="C2468" t="s">
        <v>25</v>
      </c>
      <c r="D2468" t="s">
        <v>22</v>
      </c>
      <c r="E2468" t="s">
        <v>22</v>
      </c>
      <c r="F2468">
        <v>0</v>
      </c>
      <c r="G2468">
        <v>139.6</v>
      </c>
      <c r="H2468">
        <v>92</v>
      </c>
      <c r="I2468">
        <v>23.73</v>
      </c>
      <c r="J2468">
        <v>250.2</v>
      </c>
      <c r="K2468">
        <v>115</v>
      </c>
      <c r="L2468">
        <v>21.27</v>
      </c>
      <c r="M2468">
        <v>158.1</v>
      </c>
      <c r="N2468">
        <v>79</v>
      </c>
      <c r="O2468">
        <v>7.11</v>
      </c>
      <c r="P2468">
        <v>10.8</v>
      </c>
      <c r="Q2468">
        <v>4</v>
      </c>
      <c r="R2468">
        <v>2.92</v>
      </c>
      <c r="S2468">
        <v>1</v>
      </c>
      <c r="T2468" t="s">
        <v>22</v>
      </c>
    </row>
    <row r="2469" spans="1:20" x14ac:dyDescent="0.2">
      <c r="A2469" t="s">
        <v>70</v>
      </c>
      <c r="B2469">
        <v>65</v>
      </c>
      <c r="C2469" t="s">
        <v>21</v>
      </c>
      <c r="D2469" t="s">
        <v>22</v>
      </c>
      <c r="E2469" t="s">
        <v>23</v>
      </c>
      <c r="F2469">
        <v>34</v>
      </c>
      <c r="G2469">
        <v>208.8</v>
      </c>
      <c r="H2469">
        <v>119</v>
      </c>
      <c r="I2469">
        <v>35.5</v>
      </c>
      <c r="J2469">
        <v>142.1</v>
      </c>
      <c r="K2469">
        <v>106</v>
      </c>
      <c r="L2469">
        <v>12.08</v>
      </c>
      <c r="M2469">
        <v>214.6</v>
      </c>
      <c r="N2469">
        <v>87</v>
      </c>
      <c r="O2469">
        <v>9.66</v>
      </c>
      <c r="P2469">
        <v>12.5</v>
      </c>
      <c r="Q2469">
        <v>4</v>
      </c>
      <c r="R2469">
        <v>3.38</v>
      </c>
      <c r="S2469">
        <v>4</v>
      </c>
      <c r="T2469" t="s">
        <v>22</v>
      </c>
    </row>
    <row r="2470" spans="1:20" x14ac:dyDescent="0.2">
      <c r="A2470" t="s">
        <v>44</v>
      </c>
      <c r="B2470">
        <v>58</v>
      </c>
      <c r="C2470" t="s">
        <v>28</v>
      </c>
      <c r="D2470" t="s">
        <v>22</v>
      </c>
      <c r="E2470" t="s">
        <v>22</v>
      </c>
      <c r="F2470">
        <v>0</v>
      </c>
      <c r="G2470">
        <v>210.1</v>
      </c>
      <c r="H2470">
        <v>126</v>
      </c>
      <c r="I2470">
        <v>35.72</v>
      </c>
      <c r="J2470">
        <v>248.9</v>
      </c>
      <c r="K2470">
        <v>108</v>
      </c>
      <c r="L2470">
        <v>21.16</v>
      </c>
      <c r="M2470">
        <v>158.6</v>
      </c>
      <c r="N2470">
        <v>88</v>
      </c>
      <c r="O2470">
        <v>7.14</v>
      </c>
      <c r="P2470">
        <v>14.4</v>
      </c>
      <c r="Q2470">
        <v>2</v>
      </c>
      <c r="R2470">
        <v>3.89</v>
      </c>
      <c r="S2470">
        <v>4</v>
      </c>
      <c r="T2470" t="s">
        <v>22</v>
      </c>
    </row>
    <row r="2471" spans="1:20" x14ac:dyDescent="0.2">
      <c r="A2471" t="s">
        <v>55</v>
      </c>
      <c r="B2471">
        <v>44</v>
      </c>
      <c r="C2471" t="s">
        <v>21</v>
      </c>
      <c r="D2471" t="s">
        <v>22</v>
      </c>
      <c r="E2471" t="s">
        <v>22</v>
      </c>
      <c r="F2471">
        <v>0</v>
      </c>
      <c r="G2471">
        <v>202.6</v>
      </c>
      <c r="H2471">
        <v>89</v>
      </c>
      <c r="I2471">
        <v>34.44</v>
      </c>
      <c r="J2471">
        <v>163</v>
      </c>
      <c r="K2471">
        <v>96</v>
      </c>
      <c r="L2471">
        <v>13.86</v>
      </c>
      <c r="M2471">
        <v>268.10000000000002</v>
      </c>
      <c r="N2471">
        <v>151</v>
      </c>
      <c r="O2471">
        <v>12.06</v>
      </c>
      <c r="P2471">
        <v>8.3000000000000007</v>
      </c>
      <c r="Q2471">
        <v>3</v>
      </c>
      <c r="R2471">
        <v>2.2400000000000002</v>
      </c>
      <c r="S2471">
        <v>0</v>
      </c>
      <c r="T2471" t="s">
        <v>22</v>
      </c>
    </row>
    <row r="2472" spans="1:20" x14ac:dyDescent="0.2">
      <c r="A2472" t="s">
        <v>27</v>
      </c>
      <c r="B2472">
        <v>58</v>
      </c>
      <c r="C2472" t="s">
        <v>25</v>
      </c>
      <c r="D2472" t="s">
        <v>22</v>
      </c>
      <c r="E2472" t="s">
        <v>22</v>
      </c>
      <c r="F2472">
        <v>0</v>
      </c>
      <c r="G2472">
        <v>174.4</v>
      </c>
      <c r="H2472">
        <v>112</v>
      </c>
      <c r="I2472">
        <v>29.65</v>
      </c>
      <c r="J2472">
        <v>265.8</v>
      </c>
      <c r="K2472">
        <v>122</v>
      </c>
      <c r="L2472">
        <v>22.59</v>
      </c>
      <c r="M2472">
        <v>182.4</v>
      </c>
      <c r="N2472">
        <v>87</v>
      </c>
      <c r="O2472">
        <v>8.2100000000000009</v>
      </c>
      <c r="P2472">
        <v>0</v>
      </c>
      <c r="Q2472">
        <v>0</v>
      </c>
      <c r="R2472">
        <v>0</v>
      </c>
      <c r="S2472">
        <v>4</v>
      </c>
      <c r="T2472" t="s">
        <v>22</v>
      </c>
    </row>
    <row r="2473" spans="1:20" x14ac:dyDescent="0.2">
      <c r="A2473" t="s">
        <v>55</v>
      </c>
      <c r="B2473">
        <v>108</v>
      </c>
      <c r="C2473" t="s">
        <v>21</v>
      </c>
      <c r="D2473" t="s">
        <v>22</v>
      </c>
      <c r="E2473" t="s">
        <v>22</v>
      </c>
      <c r="F2473">
        <v>0</v>
      </c>
      <c r="G2473">
        <v>210.6</v>
      </c>
      <c r="H2473">
        <v>117</v>
      </c>
      <c r="I2473">
        <v>35.799999999999997</v>
      </c>
      <c r="J2473">
        <v>164.2</v>
      </c>
      <c r="K2473">
        <v>103</v>
      </c>
      <c r="L2473">
        <v>13.96</v>
      </c>
      <c r="M2473">
        <v>201.4</v>
      </c>
      <c r="N2473">
        <v>68</v>
      </c>
      <c r="O2473">
        <v>9.06</v>
      </c>
      <c r="P2473">
        <v>9.4</v>
      </c>
      <c r="Q2473">
        <v>5</v>
      </c>
      <c r="R2473">
        <v>2.54</v>
      </c>
      <c r="S2473">
        <v>0</v>
      </c>
      <c r="T2473" t="s">
        <v>22</v>
      </c>
    </row>
    <row r="2474" spans="1:20" x14ac:dyDescent="0.2">
      <c r="A2474" t="s">
        <v>60</v>
      </c>
      <c r="B2474">
        <v>132</v>
      </c>
      <c r="C2474" t="s">
        <v>28</v>
      </c>
      <c r="D2474" t="s">
        <v>22</v>
      </c>
      <c r="E2474" t="s">
        <v>22</v>
      </c>
      <c r="F2474">
        <v>0</v>
      </c>
      <c r="G2474">
        <v>121.5</v>
      </c>
      <c r="H2474">
        <v>88</v>
      </c>
      <c r="I2474">
        <v>20.66</v>
      </c>
      <c r="J2474">
        <v>253</v>
      </c>
      <c r="K2474">
        <v>124</v>
      </c>
      <c r="L2474">
        <v>21.51</v>
      </c>
      <c r="M2474">
        <v>195.7</v>
      </c>
      <c r="N2474">
        <v>120</v>
      </c>
      <c r="O2474">
        <v>8.81</v>
      </c>
      <c r="P2474">
        <v>10.7</v>
      </c>
      <c r="Q2474">
        <v>4</v>
      </c>
      <c r="R2474">
        <v>2.89</v>
      </c>
      <c r="S2474">
        <v>1</v>
      </c>
      <c r="T2474" t="s">
        <v>22</v>
      </c>
    </row>
    <row r="2475" spans="1:20" x14ac:dyDescent="0.2">
      <c r="A2475" t="s">
        <v>69</v>
      </c>
      <c r="B2475">
        <v>80</v>
      </c>
      <c r="C2475" t="s">
        <v>21</v>
      </c>
      <c r="D2475" t="s">
        <v>22</v>
      </c>
      <c r="E2475" t="s">
        <v>22</v>
      </c>
      <c r="F2475">
        <v>0</v>
      </c>
      <c r="G2475">
        <v>127.8</v>
      </c>
      <c r="H2475">
        <v>67</v>
      </c>
      <c r="I2475">
        <v>21.73</v>
      </c>
      <c r="J2475">
        <v>181.6</v>
      </c>
      <c r="K2475">
        <v>112</v>
      </c>
      <c r="L2475">
        <v>15.44</v>
      </c>
      <c r="M2475">
        <v>197.3</v>
      </c>
      <c r="N2475">
        <v>63</v>
      </c>
      <c r="O2475">
        <v>8.8800000000000008</v>
      </c>
      <c r="P2475">
        <v>15.9</v>
      </c>
      <c r="Q2475">
        <v>2</v>
      </c>
      <c r="R2475">
        <v>4.29</v>
      </c>
      <c r="S2475">
        <v>2</v>
      </c>
      <c r="T2475" t="s">
        <v>22</v>
      </c>
    </row>
    <row r="2476" spans="1:20" x14ac:dyDescent="0.2">
      <c r="A2476" t="s">
        <v>20</v>
      </c>
      <c r="B2476">
        <v>162</v>
      </c>
      <c r="C2476" t="s">
        <v>21</v>
      </c>
      <c r="D2476" t="s">
        <v>22</v>
      </c>
      <c r="E2476" t="s">
        <v>22</v>
      </c>
      <c r="F2476">
        <v>0</v>
      </c>
      <c r="G2476">
        <v>135.19999999999999</v>
      </c>
      <c r="H2476">
        <v>98</v>
      </c>
      <c r="I2476">
        <v>22.98</v>
      </c>
      <c r="J2476">
        <v>242</v>
      </c>
      <c r="K2476">
        <v>107</v>
      </c>
      <c r="L2476">
        <v>20.57</v>
      </c>
      <c r="M2476">
        <v>246.9</v>
      </c>
      <c r="N2476">
        <v>96</v>
      </c>
      <c r="O2476">
        <v>11.11</v>
      </c>
      <c r="P2476">
        <v>10.199999999999999</v>
      </c>
      <c r="Q2476">
        <v>2</v>
      </c>
      <c r="R2476">
        <v>2.75</v>
      </c>
      <c r="S2476">
        <v>2</v>
      </c>
      <c r="T2476" t="s">
        <v>22</v>
      </c>
    </row>
    <row r="2477" spans="1:20" x14ac:dyDescent="0.2">
      <c r="A2477" t="s">
        <v>65</v>
      </c>
      <c r="B2477">
        <v>110</v>
      </c>
      <c r="C2477" t="s">
        <v>28</v>
      </c>
      <c r="D2477" t="s">
        <v>22</v>
      </c>
      <c r="E2477" t="s">
        <v>22</v>
      </c>
      <c r="F2477">
        <v>0</v>
      </c>
      <c r="G2477">
        <v>99.4</v>
      </c>
      <c r="H2477">
        <v>62</v>
      </c>
      <c r="I2477">
        <v>16.899999999999999</v>
      </c>
      <c r="J2477">
        <v>275</v>
      </c>
      <c r="K2477">
        <v>86</v>
      </c>
      <c r="L2477">
        <v>23.38</v>
      </c>
      <c r="M2477">
        <v>212.1</v>
      </c>
      <c r="N2477">
        <v>94</v>
      </c>
      <c r="O2477">
        <v>9.5399999999999991</v>
      </c>
      <c r="P2477">
        <v>16.7</v>
      </c>
      <c r="Q2477">
        <v>3</v>
      </c>
      <c r="R2477">
        <v>4.51</v>
      </c>
      <c r="S2477">
        <v>2</v>
      </c>
      <c r="T2477" t="s">
        <v>22</v>
      </c>
    </row>
    <row r="2478" spans="1:20" x14ac:dyDescent="0.2">
      <c r="A2478" t="s">
        <v>59</v>
      </c>
      <c r="B2478">
        <v>96</v>
      </c>
      <c r="C2478" t="s">
        <v>21</v>
      </c>
      <c r="D2478" t="s">
        <v>22</v>
      </c>
      <c r="E2478" t="s">
        <v>22</v>
      </c>
      <c r="F2478">
        <v>0</v>
      </c>
      <c r="G2478">
        <v>276.89999999999998</v>
      </c>
      <c r="H2478">
        <v>105</v>
      </c>
      <c r="I2478">
        <v>47.07</v>
      </c>
      <c r="J2478">
        <v>246.9</v>
      </c>
      <c r="K2478">
        <v>94</v>
      </c>
      <c r="L2478">
        <v>20.99</v>
      </c>
      <c r="M2478">
        <v>254.4</v>
      </c>
      <c r="N2478">
        <v>107</v>
      </c>
      <c r="O2478">
        <v>11.45</v>
      </c>
      <c r="P2478">
        <v>10.3</v>
      </c>
      <c r="Q2478">
        <v>3</v>
      </c>
      <c r="R2478">
        <v>2.78</v>
      </c>
      <c r="S2478">
        <v>1</v>
      </c>
      <c r="T2478" t="s">
        <v>23</v>
      </c>
    </row>
    <row r="2479" spans="1:20" x14ac:dyDescent="0.2">
      <c r="A2479" t="s">
        <v>32</v>
      </c>
      <c r="B2479">
        <v>72</v>
      </c>
      <c r="C2479" t="s">
        <v>28</v>
      </c>
      <c r="D2479" t="s">
        <v>22</v>
      </c>
      <c r="E2479" t="s">
        <v>22</v>
      </c>
      <c r="F2479">
        <v>0</v>
      </c>
      <c r="G2479">
        <v>287.39999999999998</v>
      </c>
      <c r="H2479">
        <v>116</v>
      </c>
      <c r="I2479">
        <v>48.86</v>
      </c>
      <c r="J2479">
        <v>235.3</v>
      </c>
      <c r="K2479">
        <v>126</v>
      </c>
      <c r="L2479">
        <v>20</v>
      </c>
      <c r="M2479">
        <v>292.10000000000002</v>
      </c>
      <c r="N2479">
        <v>114</v>
      </c>
      <c r="O2479">
        <v>13.14</v>
      </c>
      <c r="P2479">
        <v>5</v>
      </c>
      <c r="Q2479">
        <v>3</v>
      </c>
      <c r="R2479">
        <v>1.35</v>
      </c>
      <c r="S2479">
        <v>4</v>
      </c>
      <c r="T2479" t="s">
        <v>23</v>
      </c>
    </row>
    <row r="2480" spans="1:20" x14ac:dyDescent="0.2">
      <c r="A2480" t="s">
        <v>41</v>
      </c>
      <c r="B2480">
        <v>125</v>
      </c>
      <c r="C2480" t="s">
        <v>25</v>
      </c>
      <c r="D2480" t="s">
        <v>22</v>
      </c>
      <c r="E2480" t="s">
        <v>23</v>
      </c>
      <c r="F2480">
        <v>23</v>
      </c>
      <c r="G2480">
        <v>120.5</v>
      </c>
      <c r="H2480">
        <v>104</v>
      </c>
      <c r="I2480">
        <v>20.49</v>
      </c>
      <c r="J2480">
        <v>227.8</v>
      </c>
      <c r="K2480">
        <v>115</v>
      </c>
      <c r="L2480">
        <v>19.36</v>
      </c>
      <c r="M2480">
        <v>158.5</v>
      </c>
      <c r="N2480">
        <v>100</v>
      </c>
      <c r="O2480">
        <v>7.13</v>
      </c>
      <c r="P2480">
        <v>10.199999999999999</v>
      </c>
      <c r="Q2480">
        <v>3</v>
      </c>
      <c r="R2480">
        <v>2.75</v>
      </c>
      <c r="S2480">
        <v>1</v>
      </c>
      <c r="T2480" t="s">
        <v>22</v>
      </c>
    </row>
    <row r="2481" spans="1:20" x14ac:dyDescent="0.2">
      <c r="A2481" t="s">
        <v>63</v>
      </c>
      <c r="B2481">
        <v>170</v>
      </c>
      <c r="C2481" t="s">
        <v>28</v>
      </c>
      <c r="D2481" t="s">
        <v>22</v>
      </c>
      <c r="E2481" t="s">
        <v>22</v>
      </c>
      <c r="F2481">
        <v>0</v>
      </c>
      <c r="G2481">
        <v>184.1</v>
      </c>
      <c r="H2481">
        <v>106</v>
      </c>
      <c r="I2481">
        <v>31.3</v>
      </c>
      <c r="J2481">
        <v>204.9</v>
      </c>
      <c r="K2481">
        <v>70</v>
      </c>
      <c r="L2481">
        <v>17.420000000000002</v>
      </c>
      <c r="M2481">
        <v>224.3</v>
      </c>
      <c r="N2481">
        <v>133</v>
      </c>
      <c r="O2481">
        <v>10.09</v>
      </c>
      <c r="P2481">
        <v>9.8000000000000007</v>
      </c>
      <c r="Q2481">
        <v>3</v>
      </c>
      <c r="R2481">
        <v>2.65</v>
      </c>
      <c r="S2481">
        <v>2</v>
      </c>
      <c r="T2481" t="s">
        <v>22</v>
      </c>
    </row>
    <row r="2482" spans="1:20" x14ac:dyDescent="0.2">
      <c r="A2482" t="s">
        <v>47</v>
      </c>
      <c r="B2482">
        <v>71</v>
      </c>
      <c r="C2482" t="s">
        <v>28</v>
      </c>
      <c r="D2482" t="s">
        <v>22</v>
      </c>
      <c r="E2482" t="s">
        <v>22</v>
      </c>
      <c r="F2482">
        <v>0</v>
      </c>
      <c r="G2482">
        <v>185</v>
      </c>
      <c r="H2482">
        <v>84</v>
      </c>
      <c r="I2482">
        <v>31.45</v>
      </c>
      <c r="J2482">
        <v>232.5</v>
      </c>
      <c r="K2482">
        <v>129</v>
      </c>
      <c r="L2482">
        <v>19.760000000000002</v>
      </c>
      <c r="M2482">
        <v>191.1</v>
      </c>
      <c r="N2482">
        <v>82</v>
      </c>
      <c r="O2482">
        <v>8.6</v>
      </c>
      <c r="P2482">
        <v>14.9</v>
      </c>
      <c r="Q2482">
        <v>4</v>
      </c>
      <c r="R2482">
        <v>4.0199999999999996</v>
      </c>
      <c r="S2482">
        <v>3</v>
      </c>
      <c r="T2482" t="s">
        <v>22</v>
      </c>
    </row>
    <row r="2483" spans="1:20" x14ac:dyDescent="0.2">
      <c r="A2483" t="s">
        <v>43</v>
      </c>
      <c r="B2483">
        <v>124</v>
      </c>
      <c r="C2483" t="s">
        <v>21</v>
      </c>
      <c r="D2483" t="s">
        <v>22</v>
      </c>
      <c r="E2483" t="s">
        <v>22</v>
      </c>
      <c r="F2483">
        <v>0</v>
      </c>
      <c r="G2483">
        <v>160.9</v>
      </c>
      <c r="H2483">
        <v>109</v>
      </c>
      <c r="I2483">
        <v>27.35</v>
      </c>
      <c r="J2483">
        <v>144.19999999999999</v>
      </c>
      <c r="K2483">
        <v>152</v>
      </c>
      <c r="L2483">
        <v>12.26</v>
      </c>
      <c r="M2483">
        <v>120.4</v>
      </c>
      <c r="N2483">
        <v>97</v>
      </c>
      <c r="O2483">
        <v>5.42</v>
      </c>
      <c r="P2483">
        <v>12.9</v>
      </c>
      <c r="Q2483">
        <v>12</v>
      </c>
      <c r="R2483">
        <v>3.48</v>
      </c>
      <c r="S2483">
        <v>1</v>
      </c>
      <c r="T2483" t="s">
        <v>22</v>
      </c>
    </row>
    <row r="2484" spans="1:20" x14ac:dyDescent="0.2">
      <c r="A2484" t="s">
        <v>55</v>
      </c>
      <c r="B2484">
        <v>97</v>
      </c>
      <c r="C2484" t="s">
        <v>21</v>
      </c>
      <c r="D2484" t="s">
        <v>22</v>
      </c>
      <c r="E2484" t="s">
        <v>22</v>
      </c>
      <c r="F2484">
        <v>0</v>
      </c>
      <c r="G2484">
        <v>209.2</v>
      </c>
      <c r="H2484">
        <v>134</v>
      </c>
      <c r="I2484">
        <v>35.56</v>
      </c>
      <c r="J2484">
        <v>0</v>
      </c>
      <c r="K2484">
        <v>0</v>
      </c>
      <c r="L2484">
        <v>0</v>
      </c>
      <c r="M2484">
        <v>175.4</v>
      </c>
      <c r="N2484">
        <v>94</v>
      </c>
      <c r="O2484">
        <v>7.89</v>
      </c>
      <c r="P2484">
        <v>11.8</v>
      </c>
      <c r="Q2484">
        <v>6</v>
      </c>
      <c r="R2484">
        <v>3.19</v>
      </c>
      <c r="S2484">
        <v>1</v>
      </c>
      <c r="T2484" t="s">
        <v>22</v>
      </c>
    </row>
    <row r="2485" spans="1:20" x14ac:dyDescent="0.2">
      <c r="A2485" t="s">
        <v>72</v>
      </c>
      <c r="B2485">
        <v>98</v>
      </c>
      <c r="C2485" t="s">
        <v>28</v>
      </c>
      <c r="D2485" t="s">
        <v>23</v>
      </c>
      <c r="E2485" t="s">
        <v>22</v>
      </c>
      <c r="F2485">
        <v>0</v>
      </c>
      <c r="G2485">
        <v>158.4</v>
      </c>
      <c r="H2485">
        <v>71</v>
      </c>
      <c r="I2485">
        <v>26.93</v>
      </c>
      <c r="J2485">
        <v>306.60000000000002</v>
      </c>
      <c r="K2485">
        <v>66</v>
      </c>
      <c r="L2485">
        <v>26.06</v>
      </c>
      <c r="M2485">
        <v>144.19999999999999</v>
      </c>
      <c r="N2485">
        <v>93</v>
      </c>
      <c r="O2485">
        <v>6.49</v>
      </c>
      <c r="P2485">
        <v>2.1</v>
      </c>
      <c r="Q2485">
        <v>4</v>
      </c>
      <c r="R2485">
        <v>0.56999999999999995</v>
      </c>
      <c r="S2485">
        <v>1</v>
      </c>
      <c r="T2485" t="s">
        <v>22</v>
      </c>
    </row>
    <row r="2486" spans="1:20" x14ac:dyDescent="0.2">
      <c r="A2486" t="s">
        <v>63</v>
      </c>
      <c r="B2486">
        <v>24</v>
      </c>
      <c r="C2486" t="s">
        <v>25</v>
      </c>
      <c r="D2486" t="s">
        <v>22</v>
      </c>
      <c r="E2486" t="s">
        <v>22</v>
      </c>
      <c r="F2486">
        <v>0</v>
      </c>
      <c r="G2486">
        <v>149</v>
      </c>
      <c r="H2486">
        <v>73</v>
      </c>
      <c r="I2486">
        <v>25.33</v>
      </c>
      <c r="J2486">
        <v>131</v>
      </c>
      <c r="K2486">
        <v>81</v>
      </c>
      <c r="L2486">
        <v>11.14</v>
      </c>
      <c r="M2486">
        <v>238.6</v>
      </c>
      <c r="N2486">
        <v>69</v>
      </c>
      <c r="O2486">
        <v>10.74</v>
      </c>
      <c r="P2486">
        <v>8.6</v>
      </c>
      <c r="Q2486">
        <v>3</v>
      </c>
      <c r="R2486">
        <v>2.3199999999999998</v>
      </c>
      <c r="S2486">
        <v>2</v>
      </c>
      <c r="T2486" t="s">
        <v>23</v>
      </c>
    </row>
    <row r="2487" spans="1:20" x14ac:dyDescent="0.2">
      <c r="A2487" t="s">
        <v>63</v>
      </c>
      <c r="B2487">
        <v>136</v>
      </c>
      <c r="C2487" t="s">
        <v>28</v>
      </c>
      <c r="D2487" t="s">
        <v>22</v>
      </c>
      <c r="E2487" t="s">
        <v>22</v>
      </c>
      <c r="F2487">
        <v>0</v>
      </c>
      <c r="G2487">
        <v>204.5</v>
      </c>
      <c r="H2487">
        <v>63</v>
      </c>
      <c r="I2487">
        <v>34.770000000000003</v>
      </c>
      <c r="J2487">
        <v>208.8</v>
      </c>
      <c r="K2487">
        <v>95</v>
      </c>
      <c r="L2487">
        <v>17.75</v>
      </c>
      <c r="M2487">
        <v>224</v>
      </c>
      <c r="N2487">
        <v>119</v>
      </c>
      <c r="O2487">
        <v>10.08</v>
      </c>
      <c r="P2487">
        <v>9.8000000000000007</v>
      </c>
      <c r="Q2487">
        <v>2</v>
      </c>
      <c r="R2487">
        <v>2.65</v>
      </c>
      <c r="S2487">
        <v>0</v>
      </c>
      <c r="T2487" t="s">
        <v>22</v>
      </c>
    </row>
    <row r="2488" spans="1:20" x14ac:dyDescent="0.2">
      <c r="A2488" t="s">
        <v>26</v>
      </c>
      <c r="B2488">
        <v>44</v>
      </c>
      <c r="C2488" t="s">
        <v>25</v>
      </c>
      <c r="D2488" t="s">
        <v>22</v>
      </c>
      <c r="E2488" t="s">
        <v>22</v>
      </c>
      <c r="F2488">
        <v>0</v>
      </c>
      <c r="G2488">
        <v>288.8</v>
      </c>
      <c r="H2488">
        <v>86</v>
      </c>
      <c r="I2488">
        <v>49.1</v>
      </c>
      <c r="J2488">
        <v>175.9</v>
      </c>
      <c r="K2488">
        <v>87</v>
      </c>
      <c r="L2488">
        <v>14.95</v>
      </c>
      <c r="M2488">
        <v>215.4</v>
      </c>
      <c r="N2488">
        <v>106</v>
      </c>
      <c r="O2488">
        <v>9.69</v>
      </c>
      <c r="P2488">
        <v>9.5</v>
      </c>
      <c r="Q2488">
        <v>2</v>
      </c>
      <c r="R2488">
        <v>2.57</v>
      </c>
      <c r="S2488">
        <v>0</v>
      </c>
      <c r="T2488" t="s">
        <v>23</v>
      </c>
    </row>
    <row r="2489" spans="1:20" x14ac:dyDescent="0.2">
      <c r="A2489" t="s">
        <v>65</v>
      </c>
      <c r="B2489">
        <v>96</v>
      </c>
      <c r="C2489" t="s">
        <v>21</v>
      </c>
      <c r="D2489" t="s">
        <v>22</v>
      </c>
      <c r="E2489" t="s">
        <v>23</v>
      </c>
      <c r="F2489">
        <v>40</v>
      </c>
      <c r="G2489">
        <v>108.6</v>
      </c>
      <c r="H2489">
        <v>90</v>
      </c>
      <c r="I2489">
        <v>18.46</v>
      </c>
      <c r="J2489">
        <v>206.4</v>
      </c>
      <c r="K2489">
        <v>154</v>
      </c>
      <c r="L2489">
        <v>17.54</v>
      </c>
      <c r="M2489">
        <v>126.3</v>
      </c>
      <c r="N2489">
        <v>118</v>
      </c>
      <c r="O2489">
        <v>5.68</v>
      </c>
      <c r="P2489">
        <v>13.4</v>
      </c>
      <c r="Q2489">
        <v>4</v>
      </c>
      <c r="R2489">
        <v>3.62</v>
      </c>
      <c r="S2489">
        <v>0</v>
      </c>
      <c r="T2489" t="s">
        <v>22</v>
      </c>
    </row>
    <row r="2490" spans="1:20" x14ac:dyDescent="0.2">
      <c r="A2490" t="s">
        <v>69</v>
      </c>
      <c r="B2490">
        <v>31</v>
      </c>
      <c r="C2490" t="s">
        <v>21</v>
      </c>
      <c r="D2490" t="s">
        <v>22</v>
      </c>
      <c r="E2490" t="s">
        <v>22</v>
      </c>
      <c r="F2490">
        <v>0</v>
      </c>
      <c r="G2490">
        <v>97.5</v>
      </c>
      <c r="H2490">
        <v>129</v>
      </c>
      <c r="I2490">
        <v>16.579999999999998</v>
      </c>
      <c r="J2490">
        <v>260.39999999999998</v>
      </c>
      <c r="K2490">
        <v>78</v>
      </c>
      <c r="L2490">
        <v>22.13</v>
      </c>
      <c r="M2490">
        <v>88.7</v>
      </c>
      <c r="N2490">
        <v>100</v>
      </c>
      <c r="O2490">
        <v>3.99</v>
      </c>
      <c r="P2490">
        <v>7</v>
      </c>
      <c r="Q2490">
        <v>5</v>
      </c>
      <c r="R2490">
        <v>1.89</v>
      </c>
      <c r="S2490">
        <v>1</v>
      </c>
      <c r="T2490" t="s">
        <v>22</v>
      </c>
    </row>
    <row r="2491" spans="1:20" x14ac:dyDescent="0.2">
      <c r="A2491" t="s">
        <v>68</v>
      </c>
      <c r="B2491">
        <v>72</v>
      </c>
      <c r="C2491" t="s">
        <v>21</v>
      </c>
      <c r="D2491" t="s">
        <v>22</v>
      </c>
      <c r="E2491" t="s">
        <v>22</v>
      </c>
      <c r="F2491">
        <v>0</v>
      </c>
      <c r="G2491">
        <v>166.5</v>
      </c>
      <c r="H2491">
        <v>102</v>
      </c>
      <c r="I2491">
        <v>28.31</v>
      </c>
      <c r="J2491">
        <v>261</v>
      </c>
      <c r="K2491">
        <v>103</v>
      </c>
      <c r="L2491">
        <v>22.19</v>
      </c>
      <c r="M2491">
        <v>262.7</v>
      </c>
      <c r="N2491">
        <v>85</v>
      </c>
      <c r="O2491">
        <v>11.82</v>
      </c>
      <c r="P2491">
        <v>13.3</v>
      </c>
      <c r="Q2491">
        <v>5</v>
      </c>
      <c r="R2491">
        <v>3.59</v>
      </c>
      <c r="S2491">
        <v>0</v>
      </c>
      <c r="T2491" t="s">
        <v>22</v>
      </c>
    </row>
    <row r="2492" spans="1:20" x14ac:dyDescent="0.2">
      <c r="A2492" t="s">
        <v>45</v>
      </c>
      <c r="B2492">
        <v>24</v>
      </c>
      <c r="C2492" t="s">
        <v>21</v>
      </c>
      <c r="D2492" t="s">
        <v>22</v>
      </c>
      <c r="E2492" t="s">
        <v>22</v>
      </c>
      <c r="F2492">
        <v>0</v>
      </c>
      <c r="G2492">
        <v>156.19999999999999</v>
      </c>
      <c r="H2492">
        <v>104</v>
      </c>
      <c r="I2492">
        <v>26.55</v>
      </c>
      <c r="J2492">
        <v>90</v>
      </c>
      <c r="K2492">
        <v>101</v>
      </c>
      <c r="L2492">
        <v>7.65</v>
      </c>
      <c r="M2492">
        <v>205.1</v>
      </c>
      <c r="N2492">
        <v>116</v>
      </c>
      <c r="O2492">
        <v>9.23</v>
      </c>
      <c r="P2492">
        <v>7.3</v>
      </c>
      <c r="Q2492">
        <v>5</v>
      </c>
      <c r="R2492">
        <v>1.97</v>
      </c>
      <c r="S2492">
        <v>1</v>
      </c>
      <c r="T2492" t="s">
        <v>22</v>
      </c>
    </row>
    <row r="2493" spans="1:20" x14ac:dyDescent="0.2">
      <c r="A2493" t="s">
        <v>48</v>
      </c>
      <c r="B2493">
        <v>117</v>
      </c>
      <c r="C2493" t="s">
        <v>21</v>
      </c>
      <c r="D2493" t="s">
        <v>23</v>
      </c>
      <c r="E2493" t="s">
        <v>22</v>
      </c>
      <c r="F2493">
        <v>0</v>
      </c>
      <c r="G2493">
        <v>287.39999999999998</v>
      </c>
      <c r="H2493">
        <v>118</v>
      </c>
      <c r="I2493">
        <v>48.86</v>
      </c>
      <c r="J2493">
        <v>259.60000000000002</v>
      </c>
      <c r="K2493">
        <v>84</v>
      </c>
      <c r="L2493">
        <v>22.07</v>
      </c>
      <c r="M2493">
        <v>153.19999999999999</v>
      </c>
      <c r="N2493">
        <v>86</v>
      </c>
      <c r="O2493">
        <v>6.89</v>
      </c>
      <c r="P2493">
        <v>10</v>
      </c>
      <c r="Q2493">
        <v>3</v>
      </c>
      <c r="R2493">
        <v>2.7</v>
      </c>
      <c r="S2493">
        <v>1</v>
      </c>
      <c r="T2493" t="s">
        <v>23</v>
      </c>
    </row>
    <row r="2494" spans="1:20" x14ac:dyDescent="0.2">
      <c r="A2494" t="s">
        <v>70</v>
      </c>
      <c r="B2494">
        <v>137</v>
      </c>
      <c r="C2494" t="s">
        <v>21</v>
      </c>
      <c r="D2494" t="s">
        <v>22</v>
      </c>
      <c r="E2494" t="s">
        <v>23</v>
      </c>
      <c r="F2494">
        <v>19</v>
      </c>
      <c r="G2494">
        <v>175.3</v>
      </c>
      <c r="H2494">
        <v>96</v>
      </c>
      <c r="I2494">
        <v>29.8</v>
      </c>
      <c r="J2494">
        <v>241.3</v>
      </c>
      <c r="K2494">
        <v>146</v>
      </c>
      <c r="L2494">
        <v>20.51</v>
      </c>
      <c r="M2494">
        <v>211.4</v>
      </c>
      <c r="N2494">
        <v>109</v>
      </c>
      <c r="O2494">
        <v>9.51</v>
      </c>
      <c r="P2494">
        <v>7.8</v>
      </c>
      <c r="Q2494">
        <v>2</v>
      </c>
      <c r="R2494">
        <v>2.11</v>
      </c>
      <c r="S2494">
        <v>0</v>
      </c>
      <c r="T2494" t="s">
        <v>22</v>
      </c>
    </row>
    <row r="2495" spans="1:20" x14ac:dyDescent="0.2">
      <c r="A2495" t="s">
        <v>73</v>
      </c>
      <c r="B2495">
        <v>136</v>
      </c>
      <c r="C2495" t="s">
        <v>25</v>
      </c>
      <c r="D2495" t="s">
        <v>22</v>
      </c>
      <c r="E2495" t="s">
        <v>22</v>
      </c>
      <c r="F2495">
        <v>0</v>
      </c>
      <c r="G2495">
        <v>102.1</v>
      </c>
      <c r="H2495">
        <v>75</v>
      </c>
      <c r="I2495">
        <v>17.36</v>
      </c>
      <c r="J2495">
        <v>219.5</v>
      </c>
      <c r="K2495">
        <v>97</v>
      </c>
      <c r="L2495">
        <v>18.66</v>
      </c>
      <c r="M2495">
        <v>73.7</v>
      </c>
      <c r="N2495">
        <v>92</v>
      </c>
      <c r="O2495">
        <v>3.32</v>
      </c>
      <c r="P2495">
        <v>9.8000000000000007</v>
      </c>
      <c r="Q2495">
        <v>5</v>
      </c>
      <c r="R2495">
        <v>2.65</v>
      </c>
      <c r="S2495">
        <v>0</v>
      </c>
      <c r="T2495" t="s">
        <v>22</v>
      </c>
    </row>
    <row r="2496" spans="1:20" x14ac:dyDescent="0.2">
      <c r="A2496" t="s">
        <v>55</v>
      </c>
      <c r="B2496">
        <v>95</v>
      </c>
      <c r="C2496" t="s">
        <v>21</v>
      </c>
      <c r="D2496" t="s">
        <v>22</v>
      </c>
      <c r="E2496" t="s">
        <v>22</v>
      </c>
      <c r="F2496">
        <v>0</v>
      </c>
      <c r="G2496">
        <v>157.9</v>
      </c>
      <c r="H2496">
        <v>103</v>
      </c>
      <c r="I2496">
        <v>26.84</v>
      </c>
      <c r="J2496">
        <v>259.60000000000002</v>
      </c>
      <c r="K2496">
        <v>90</v>
      </c>
      <c r="L2496">
        <v>22.07</v>
      </c>
      <c r="M2496">
        <v>230</v>
      </c>
      <c r="N2496">
        <v>117</v>
      </c>
      <c r="O2496">
        <v>10.35</v>
      </c>
      <c r="P2496">
        <v>14</v>
      </c>
      <c r="Q2496">
        <v>2</v>
      </c>
      <c r="R2496">
        <v>3.78</v>
      </c>
      <c r="S2496">
        <v>0</v>
      </c>
      <c r="T2496" t="s">
        <v>22</v>
      </c>
    </row>
    <row r="2497" spans="1:20" x14ac:dyDescent="0.2">
      <c r="A2497" t="s">
        <v>52</v>
      </c>
      <c r="B2497">
        <v>82</v>
      </c>
      <c r="C2497" t="s">
        <v>21</v>
      </c>
      <c r="D2497" t="s">
        <v>22</v>
      </c>
      <c r="E2497" t="s">
        <v>23</v>
      </c>
      <c r="F2497">
        <v>19</v>
      </c>
      <c r="G2497">
        <v>146.5</v>
      </c>
      <c r="H2497">
        <v>73</v>
      </c>
      <c r="I2497">
        <v>24.91</v>
      </c>
      <c r="J2497">
        <v>246.4</v>
      </c>
      <c r="K2497">
        <v>65</v>
      </c>
      <c r="L2497">
        <v>20.94</v>
      </c>
      <c r="M2497">
        <v>199</v>
      </c>
      <c r="N2497">
        <v>114</v>
      </c>
      <c r="O2497">
        <v>8.9600000000000009</v>
      </c>
      <c r="P2497">
        <v>4.0999999999999996</v>
      </c>
      <c r="Q2497">
        <v>4</v>
      </c>
      <c r="R2497">
        <v>1.1100000000000001</v>
      </c>
      <c r="S2497">
        <v>1</v>
      </c>
      <c r="T2497" t="s">
        <v>22</v>
      </c>
    </row>
    <row r="2498" spans="1:20" x14ac:dyDescent="0.2">
      <c r="A2498" t="s">
        <v>75</v>
      </c>
      <c r="B2498">
        <v>145</v>
      </c>
      <c r="C2498" t="s">
        <v>21</v>
      </c>
      <c r="D2498" t="s">
        <v>22</v>
      </c>
      <c r="E2498" t="s">
        <v>22</v>
      </c>
      <c r="F2498">
        <v>0</v>
      </c>
      <c r="G2498">
        <v>245.8</v>
      </c>
      <c r="H2498">
        <v>116</v>
      </c>
      <c r="I2498">
        <v>41.79</v>
      </c>
      <c r="J2498">
        <v>286.7</v>
      </c>
      <c r="K2498">
        <v>91</v>
      </c>
      <c r="L2498">
        <v>24.37</v>
      </c>
      <c r="M2498">
        <v>240.7</v>
      </c>
      <c r="N2498">
        <v>115</v>
      </c>
      <c r="O2498">
        <v>10.83</v>
      </c>
      <c r="P2498">
        <v>9</v>
      </c>
      <c r="Q2498">
        <v>13</v>
      </c>
      <c r="R2498">
        <v>2.4300000000000002</v>
      </c>
      <c r="S2498">
        <v>1</v>
      </c>
      <c r="T2498" t="s">
        <v>23</v>
      </c>
    </row>
    <row r="2499" spans="1:20" x14ac:dyDescent="0.2">
      <c r="A2499" t="s">
        <v>60</v>
      </c>
      <c r="B2499">
        <v>155</v>
      </c>
      <c r="C2499" t="s">
        <v>25</v>
      </c>
      <c r="D2499" t="s">
        <v>23</v>
      </c>
      <c r="E2499" t="s">
        <v>22</v>
      </c>
      <c r="F2499">
        <v>0</v>
      </c>
      <c r="G2499">
        <v>250.8</v>
      </c>
      <c r="H2499">
        <v>146</v>
      </c>
      <c r="I2499">
        <v>42.64</v>
      </c>
      <c r="J2499">
        <v>152.5</v>
      </c>
      <c r="K2499">
        <v>105</v>
      </c>
      <c r="L2499">
        <v>12.96</v>
      </c>
      <c r="M2499">
        <v>148.1</v>
      </c>
      <c r="N2499">
        <v>104</v>
      </c>
      <c r="O2499">
        <v>6.66</v>
      </c>
      <c r="P2499">
        <v>10</v>
      </c>
      <c r="Q2499">
        <v>5</v>
      </c>
      <c r="R2499">
        <v>2.7</v>
      </c>
      <c r="S2499">
        <v>2</v>
      </c>
      <c r="T2499" t="s">
        <v>22</v>
      </c>
    </row>
    <row r="2500" spans="1:20" x14ac:dyDescent="0.2">
      <c r="A2500" t="s">
        <v>39</v>
      </c>
      <c r="B2500">
        <v>53</v>
      </c>
      <c r="C2500" t="s">
        <v>21</v>
      </c>
      <c r="D2500" t="s">
        <v>22</v>
      </c>
      <c r="E2500" t="s">
        <v>22</v>
      </c>
      <c r="F2500">
        <v>0</v>
      </c>
      <c r="G2500">
        <v>119.7</v>
      </c>
      <c r="H2500">
        <v>113</v>
      </c>
      <c r="I2500">
        <v>20.350000000000001</v>
      </c>
      <c r="J2500">
        <v>189.7</v>
      </c>
      <c r="K2500">
        <v>84</v>
      </c>
      <c r="L2500">
        <v>16.12</v>
      </c>
      <c r="M2500">
        <v>256.2</v>
      </c>
      <c r="N2500">
        <v>108</v>
      </c>
      <c r="O2500">
        <v>11.53</v>
      </c>
      <c r="P2500">
        <v>12.9</v>
      </c>
      <c r="Q2500">
        <v>7</v>
      </c>
      <c r="R2500">
        <v>3.48</v>
      </c>
      <c r="S2500">
        <v>2</v>
      </c>
      <c r="T2500" t="s">
        <v>22</v>
      </c>
    </row>
    <row r="2501" spans="1:20" x14ac:dyDescent="0.2">
      <c r="A2501" t="s">
        <v>44</v>
      </c>
      <c r="B2501">
        <v>123</v>
      </c>
      <c r="C2501" t="s">
        <v>21</v>
      </c>
      <c r="D2501" t="s">
        <v>22</v>
      </c>
      <c r="E2501" t="s">
        <v>22</v>
      </c>
      <c r="F2501">
        <v>0</v>
      </c>
      <c r="G2501">
        <v>242.2</v>
      </c>
      <c r="H2501">
        <v>87</v>
      </c>
      <c r="I2501">
        <v>41.17</v>
      </c>
      <c r="J2501">
        <v>226.1</v>
      </c>
      <c r="K2501">
        <v>101</v>
      </c>
      <c r="L2501">
        <v>19.22</v>
      </c>
      <c r="M2501">
        <v>268.60000000000002</v>
      </c>
      <c r="N2501">
        <v>121</v>
      </c>
      <c r="O2501">
        <v>12.09</v>
      </c>
      <c r="P2501">
        <v>8.1999999999999993</v>
      </c>
      <c r="Q2501">
        <v>3</v>
      </c>
      <c r="R2501">
        <v>2.21</v>
      </c>
      <c r="S2501">
        <v>5</v>
      </c>
      <c r="T2501" t="s">
        <v>23</v>
      </c>
    </row>
    <row r="2502" spans="1:20" x14ac:dyDescent="0.2">
      <c r="A2502" t="s">
        <v>48</v>
      </c>
      <c r="B2502">
        <v>136</v>
      </c>
      <c r="C2502" t="s">
        <v>21</v>
      </c>
      <c r="D2502" t="s">
        <v>22</v>
      </c>
      <c r="E2502" t="s">
        <v>22</v>
      </c>
      <c r="F2502">
        <v>0</v>
      </c>
      <c r="G2502">
        <v>163.4</v>
      </c>
      <c r="H2502">
        <v>83</v>
      </c>
      <c r="I2502">
        <v>27.78</v>
      </c>
      <c r="J2502">
        <v>249.3</v>
      </c>
      <c r="K2502">
        <v>119</v>
      </c>
      <c r="L2502">
        <v>21.19</v>
      </c>
      <c r="M2502">
        <v>249.7</v>
      </c>
      <c r="N2502">
        <v>90</v>
      </c>
      <c r="O2502">
        <v>11.24</v>
      </c>
      <c r="P2502">
        <v>9.8000000000000007</v>
      </c>
      <c r="Q2502">
        <v>4</v>
      </c>
      <c r="R2502">
        <v>2.65</v>
      </c>
      <c r="S2502">
        <v>7</v>
      </c>
      <c r="T2502" t="s">
        <v>22</v>
      </c>
    </row>
    <row r="2503" spans="1:20" x14ac:dyDescent="0.2">
      <c r="A2503" t="s">
        <v>39</v>
      </c>
      <c r="B2503">
        <v>57</v>
      </c>
      <c r="C2503" t="s">
        <v>21</v>
      </c>
      <c r="D2503" t="s">
        <v>22</v>
      </c>
      <c r="E2503" t="s">
        <v>22</v>
      </c>
      <c r="F2503">
        <v>0</v>
      </c>
      <c r="G2503">
        <v>161</v>
      </c>
      <c r="H2503">
        <v>113</v>
      </c>
      <c r="I2503">
        <v>27.37</v>
      </c>
      <c r="J2503">
        <v>208</v>
      </c>
      <c r="K2503">
        <v>134</v>
      </c>
      <c r="L2503">
        <v>17.68</v>
      </c>
      <c r="M2503">
        <v>208.1</v>
      </c>
      <c r="N2503">
        <v>81</v>
      </c>
      <c r="O2503">
        <v>9.36</v>
      </c>
      <c r="P2503">
        <v>8.4</v>
      </c>
      <c r="Q2503">
        <v>4</v>
      </c>
      <c r="R2503">
        <v>2.27</v>
      </c>
      <c r="S2503">
        <v>3</v>
      </c>
      <c r="T2503" t="s">
        <v>22</v>
      </c>
    </row>
    <row r="2504" spans="1:20" x14ac:dyDescent="0.2">
      <c r="A2504" t="s">
        <v>31</v>
      </c>
      <c r="B2504">
        <v>62</v>
      </c>
      <c r="C2504" t="s">
        <v>25</v>
      </c>
      <c r="D2504" t="s">
        <v>22</v>
      </c>
      <c r="E2504" t="s">
        <v>22</v>
      </c>
      <c r="F2504">
        <v>0</v>
      </c>
      <c r="G2504">
        <v>128.69999999999999</v>
      </c>
      <c r="H2504">
        <v>111</v>
      </c>
      <c r="I2504">
        <v>21.88</v>
      </c>
      <c r="J2504">
        <v>169.5</v>
      </c>
      <c r="K2504">
        <v>104</v>
      </c>
      <c r="L2504">
        <v>14.41</v>
      </c>
      <c r="M2504">
        <v>193.6</v>
      </c>
      <c r="N2504">
        <v>97</v>
      </c>
      <c r="O2504">
        <v>8.7100000000000009</v>
      </c>
      <c r="P2504">
        <v>10.3</v>
      </c>
      <c r="Q2504">
        <v>5</v>
      </c>
      <c r="R2504">
        <v>2.78</v>
      </c>
      <c r="S2504">
        <v>1</v>
      </c>
      <c r="T2504" t="s">
        <v>22</v>
      </c>
    </row>
    <row r="2505" spans="1:20" x14ac:dyDescent="0.2">
      <c r="A2505" t="s">
        <v>61</v>
      </c>
      <c r="B2505">
        <v>112</v>
      </c>
      <c r="C2505" t="s">
        <v>21</v>
      </c>
      <c r="D2505" t="s">
        <v>22</v>
      </c>
      <c r="E2505" t="s">
        <v>22</v>
      </c>
      <c r="F2505">
        <v>0</v>
      </c>
      <c r="G2505">
        <v>81.599999999999994</v>
      </c>
      <c r="H2505">
        <v>94</v>
      </c>
      <c r="I2505">
        <v>13.87</v>
      </c>
      <c r="J2505">
        <v>268.10000000000002</v>
      </c>
      <c r="K2505">
        <v>112</v>
      </c>
      <c r="L2505">
        <v>22.79</v>
      </c>
      <c r="M2505">
        <v>140.80000000000001</v>
      </c>
      <c r="N2505">
        <v>75</v>
      </c>
      <c r="O2505">
        <v>6.34</v>
      </c>
      <c r="P2505">
        <v>8.6</v>
      </c>
      <c r="Q2505">
        <v>18</v>
      </c>
      <c r="R2505">
        <v>2.3199999999999998</v>
      </c>
      <c r="S2505">
        <v>1</v>
      </c>
      <c r="T2505" t="s">
        <v>22</v>
      </c>
    </row>
    <row r="2506" spans="1:20" x14ac:dyDescent="0.2">
      <c r="A2506" t="s">
        <v>53</v>
      </c>
      <c r="B2506">
        <v>55</v>
      </c>
      <c r="C2506" t="s">
        <v>21</v>
      </c>
      <c r="D2506" t="s">
        <v>22</v>
      </c>
      <c r="E2506" t="s">
        <v>23</v>
      </c>
      <c r="F2506">
        <v>20</v>
      </c>
      <c r="G2506">
        <v>207.7</v>
      </c>
      <c r="H2506">
        <v>91</v>
      </c>
      <c r="I2506">
        <v>35.31</v>
      </c>
      <c r="J2506">
        <v>199.7</v>
      </c>
      <c r="K2506">
        <v>113</v>
      </c>
      <c r="L2506">
        <v>16.97</v>
      </c>
      <c r="M2506">
        <v>216.5</v>
      </c>
      <c r="N2506">
        <v>110</v>
      </c>
      <c r="O2506">
        <v>9.74</v>
      </c>
      <c r="P2506">
        <v>7.3</v>
      </c>
      <c r="Q2506">
        <v>1</v>
      </c>
      <c r="R2506">
        <v>1.97</v>
      </c>
      <c r="S2506">
        <v>1</v>
      </c>
      <c r="T2506" t="s">
        <v>22</v>
      </c>
    </row>
    <row r="2507" spans="1:20" x14ac:dyDescent="0.2">
      <c r="A2507" t="s">
        <v>36</v>
      </c>
      <c r="B2507">
        <v>125</v>
      </c>
      <c r="C2507" t="s">
        <v>21</v>
      </c>
      <c r="D2507" t="s">
        <v>22</v>
      </c>
      <c r="E2507" t="s">
        <v>22</v>
      </c>
      <c r="F2507">
        <v>0</v>
      </c>
      <c r="G2507">
        <v>233.3</v>
      </c>
      <c r="H2507">
        <v>65</v>
      </c>
      <c r="I2507">
        <v>39.659999999999997</v>
      </c>
      <c r="J2507">
        <v>209.8</v>
      </c>
      <c r="K2507">
        <v>93</v>
      </c>
      <c r="L2507">
        <v>17.829999999999998</v>
      </c>
      <c r="M2507">
        <v>210.6</v>
      </c>
      <c r="N2507">
        <v>109</v>
      </c>
      <c r="O2507">
        <v>9.48</v>
      </c>
      <c r="P2507">
        <v>9.1</v>
      </c>
      <c r="Q2507">
        <v>4</v>
      </c>
      <c r="R2507">
        <v>2.46</v>
      </c>
      <c r="S2507">
        <v>1</v>
      </c>
      <c r="T2507" t="s">
        <v>22</v>
      </c>
    </row>
    <row r="2508" spans="1:20" x14ac:dyDescent="0.2">
      <c r="A2508" t="s">
        <v>65</v>
      </c>
      <c r="B2508">
        <v>98</v>
      </c>
      <c r="C2508" t="s">
        <v>21</v>
      </c>
      <c r="D2508" t="s">
        <v>22</v>
      </c>
      <c r="E2508" t="s">
        <v>23</v>
      </c>
      <c r="F2508">
        <v>36</v>
      </c>
      <c r="G2508">
        <v>168</v>
      </c>
      <c r="H2508">
        <v>81</v>
      </c>
      <c r="I2508">
        <v>28.56</v>
      </c>
      <c r="J2508">
        <v>163.19999999999999</v>
      </c>
      <c r="K2508">
        <v>125</v>
      </c>
      <c r="L2508">
        <v>13.87</v>
      </c>
      <c r="M2508">
        <v>172.7</v>
      </c>
      <c r="N2508">
        <v>120</v>
      </c>
      <c r="O2508">
        <v>7.77</v>
      </c>
      <c r="P2508">
        <v>8</v>
      </c>
      <c r="Q2508">
        <v>2</v>
      </c>
      <c r="R2508">
        <v>2.16</v>
      </c>
      <c r="S2508">
        <v>6</v>
      </c>
      <c r="T2508" t="s">
        <v>23</v>
      </c>
    </row>
    <row r="2509" spans="1:20" x14ac:dyDescent="0.2">
      <c r="A2509" t="s">
        <v>57</v>
      </c>
      <c r="B2509">
        <v>105</v>
      </c>
      <c r="C2509" t="s">
        <v>21</v>
      </c>
      <c r="D2509" t="s">
        <v>22</v>
      </c>
      <c r="E2509" t="s">
        <v>22</v>
      </c>
      <c r="F2509">
        <v>0</v>
      </c>
      <c r="G2509">
        <v>251.6</v>
      </c>
      <c r="H2509">
        <v>88</v>
      </c>
      <c r="I2509">
        <v>42.77</v>
      </c>
      <c r="J2509">
        <v>175.1</v>
      </c>
      <c r="K2509">
        <v>103</v>
      </c>
      <c r="L2509">
        <v>14.88</v>
      </c>
      <c r="M2509">
        <v>184.4</v>
      </c>
      <c r="N2509">
        <v>112</v>
      </c>
      <c r="O2509">
        <v>8.3000000000000007</v>
      </c>
      <c r="P2509">
        <v>5.4</v>
      </c>
      <c r="Q2509">
        <v>5</v>
      </c>
      <c r="R2509">
        <v>1.46</v>
      </c>
      <c r="S2509">
        <v>1</v>
      </c>
      <c r="T2509" t="s">
        <v>22</v>
      </c>
    </row>
    <row r="2510" spans="1:20" x14ac:dyDescent="0.2">
      <c r="A2510" t="s">
        <v>37</v>
      </c>
      <c r="B2510">
        <v>113</v>
      </c>
      <c r="C2510" t="s">
        <v>21</v>
      </c>
      <c r="D2510" t="s">
        <v>22</v>
      </c>
      <c r="E2510" t="s">
        <v>23</v>
      </c>
      <c r="F2510">
        <v>30</v>
      </c>
      <c r="G2510">
        <v>183.8</v>
      </c>
      <c r="H2510">
        <v>102</v>
      </c>
      <c r="I2510">
        <v>31.25</v>
      </c>
      <c r="J2510">
        <v>183.4</v>
      </c>
      <c r="K2510">
        <v>123</v>
      </c>
      <c r="L2510">
        <v>15.59</v>
      </c>
      <c r="M2510">
        <v>235</v>
      </c>
      <c r="N2510">
        <v>52</v>
      </c>
      <c r="O2510">
        <v>10.58</v>
      </c>
      <c r="P2510">
        <v>11.6</v>
      </c>
      <c r="Q2510">
        <v>7</v>
      </c>
      <c r="R2510">
        <v>3.13</v>
      </c>
      <c r="S2510">
        <v>0</v>
      </c>
      <c r="T2510" t="s">
        <v>22</v>
      </c>
    </row>
    <row r="2511" spans="1:20" x14ac:dyDescent="0.2">
      <c r="A2511" t="s">
        <v>52</v>
      </c>
      <c r="B2511">
        <v>99</v>
      </c>
      <c r="C2511" t="s">
        <v>25</v>
      </c>
      <c r="D2511" t="s">
        <v>22</v>
      </c>
      <c r="E2511" t="s">
        <v>22</v>
      </c>
      <c r="F2511">
        <v>0</v>
      </c>
      <c r="G2511">
        <v>256.39999999999998</v>
      </c>
      <c r="H2511">
        <v>44</v>
      </c>
      <c r="I2511">
        <v>43.59</v>
      </c>
      <c r="J2511">
        <v>214.5</v>
      </c>
      <c r="K2511">
        <v>105</v>
      </c>
      <c r="L2511">
        <v>18.23</v>
      </c>
      <c r="M2511">
        <v>233.7</v>
      </c>
      <c r="N2511">
        <v>75</v>
      </c>
      <c r="O2511">
        <v>10.52</v>
      </c>
      <c r="P2511">
        <v>7.9</v>
      </c>
      <c r="Q2511">
        <v>1</v>
      </c>
      <c r="R2511">
        <v>2.13</v>
      </c>
      <c r="S2511">
        <v>3</v>
      </c>
      <c r="T2511" t="s">
        <v>23</v>
      </c>
    </row>
    <row r="2512" spans="1:20" x14ac:dyDescent="0.2">
      <c r="A2512" t="s">
        <v>51</v>
      </c>
      <c r="B2512">
        <v>103</v>
      </c>
      <c r="C2512" t="s">
        <v>21</v>
      </c>
      <c r="D2512" t="s">
        <v>22</v>
      </c>
      <c r="E2512" t="s">
        <v>22</v>
      </c>
      <c r="F2512">
        <v>0</v>
      </c>
      <c r="G2512">
        <v>180.2</v>
      </c>
      <c r="H2512">
        <v>134</v>
      </c>
      <c r="I2512">
        <v>30.63</v>
      </c>
      <c r="J2512">
        <v>97.7</v>
      </c>
      <c r="K2512">
        <v>85</v>
      </c>
      <c r="L2512">
        <v>8.3000000000000007</v>
      </c>
      <c r="M2512">
        <v>181.7</v>
      </c>
      <c r="N2512">
        <v>134</v>
      </c>
      <c r="O2512">
        <v>8.18</v>
      </c>
      <c r="P2512">
        <v>8.4</v>
      </c>
      <c r="Q2512">
        <v>3</v>
      </c>
      <c r="R2512">
        <v>2.27</v>
      </c>
      <c r="S2512">
        <v>1</v>
      </c>
      <c r="T2512" t="s">
        <v>22</v>
      </c>
    </row>
    <row r="2513" spans="1:20" x14ac:dyDescent="0.2">
      <c r="A2513" t="s">
        <v>31</v>
      </c>
      <c r="B2513">
        <v>177</v>
      </c>
      <c r="C2513" t="s">
        <v>25</v>
      </c>
      <c r="D2513" t="s">
        <v>22</v>
      </c>
      <c r="E2513" t="s">
        <v>22</v>
      </c>
      <c r="F2513">
        <v>0</v>
      </c>
      <c r="G2513">
        <v>227.8</v>
      </c>
      <c r="H2513">
        <v>81</v>
      </c>
      <c r="I2513">
        <v>38.729999999999997</v>
      </c>
      <c r="J2513">
        <v>161.80000000000001</v>
      </c>
      <c r="K2513">
        <v>97</v>
      </c>
      <c r="L2513">
        <v>13.75</v>
      </c>
      <c r="M2513">
        <v>217</v>
      </c>
      <c r="N2513">
        <v>106</v>
      </c>
      <c r="O2513">
        <v>9.76</v>
      </c>
      <c r="P2513">
        <v>8</v>
      </c>
      <c r="Q2513">
        <v>5</v>
      </c>
      <c r="R2513">
        <v>2.16</v>
      </c>
      <c r="S2513">
        <v>1</v>
      </c>
      <c r="T2513" t="s">
        <v>22</v>
      </c>
    </row>
    <row r="2514" spans="1:20" x14ac:dyDescent="0.2">
      <c r="A2514" t="s">
        <v>43</v>
      </c>
      <c r="B2514">
        <v>149</v>
      </c>
      <c r="C2514" t="s">
        <v>21</v>
      </c>
      <c r="D2514" t="s">
        <v>22</v>
      </c>
      <c r="E2514" t="s">
        <v>23</v>
      </c>
      <c r="F2514">
        <v>20</v>
      </c>
      <c r="G2514">
        <v>147.80000000000001</v>
      </c>
      <c r="H2514">
        <v>132</v>
      </c>
      <c r="I2514">
        <v>25.13</v>
      </c>
      <c r="J2514">
        <v>276.8</v>
      </c>
      <c r="K2514">
        <v>94</v>
      </c>
      <c r="L2514">
        <v>23.53</v>
      </c>
      <c r="M2514">
        <v>149.9</v>
      </c>
      <c r="N2514">
        <v>110</v>
      </c>
      <c r="O2514">
        <v>6.75</v>
      </c>
      <c r="P2514">
        <v>10.199999999999999</v>
      </c>
      <c r="Q2514">
        <v>6</v>
      </c>
      <c r="R2514">
        <v>2.75</v>
      </c>
      <c r="S2514">
        <v>0</v>
      </c>
      <c r="T2514" t="s">
        <v>22</v>
      </c>
    </row>
    <row r="2515" spans="1:20" x14ac:dyDescent="0.2">
      <c r="A2515" t="s">
        <v>74</v>
      </c>
      <c r="B2515">
        <v>160</v>
      </c>
      <c r="C2515" t="s">
        <v>21</v>
      </c>
      <c r="D2515" t="s">
        <v>22</v>
      </c>
      <c r="E2515" t="s">
        <v>22</v>
      </c>
      <c r="F2515">
        <v>0</v>
      </c>
      <c r="G2515">
        <v>234.9</v>
      </c>
      <c r="H2515">
        <v>136</v>
      </c>
      <c r="I2515">
        <v>39.93</v>
      </c>
      <c r="J2515">
        <v>270.8</v>
      </c>
      <c r="K2515">
        <v>134</v>
      </c>
      <c r="L2515">
        <v>23.02</v>
      </c>
      <c r="M2515">
        <v>219.3</v>
      </c>
      <c r="N2515">
        <v>101</v>
      </c>
      <c r="O2515">
        <v>9.8699999999999992</v>
      </c>
      <c r="P2515">
        <v>13.9</v>
      </c>
      <c r="Q2515">
        <v>2</v>
      </c>
      <c r="R2515">
        <v>3.75</v>
      </c>
      <c r="S2515">
        <v>1</v>
      </c>
      <c r="T2515" t="s">
        <v>23</v>
      </c>
    </row>
    <row r="2516" spans="1:20" x14ac:dyDescent="0.2">
      <c r="A2516" t="s">
        <v>62</v>
      </c>
      <c r="B2516">
        <v>116</v>
      </c>
      <c r="C2516" t="s">
        <v>25</v>
      </c>
      <c r="D2516" t="s">
        <v>22</v>
      </c>
      <c r="E2516" t="s">
        <v>22</v>
      </c>
      <c r="F2516">
        <v>0</v>
      </c>
      <c r="G2516">
        <v>110.9</v>
      </c>
      <c r="H2516">
        <v>54</v>
      </c>
      <c r="I2516">
        <v>18.850000000000001</v>
      </c>
      <c r="J2516">
        <v>213.4</v>
      </c>
      <c r="K2516">
        <v>82</v>
      </c>
      <c r="L2516">
        <v>18.14</v>
      </c>
      <c r="M2516">
        <v>186.2</v>
      </c>
      <c r="N2516">
        <v>116</v>
      </c>
      <c r="O2516">
        <v>8.3800000000000008</v>
      </c>
      <c r="P2516">
        <v>7.9</v>
      </c>
      <c r="Q2516">
        <v>2</v>
      </c>
      <c r="R2516">
        <v>2.13</v>
      </c>
      <c r="S2516">
        <v>2</v>
      </c>
      <c r="T2516" t="s">
        <v>22</v>
      </c>
    </row>
    <row r="2517" spans="1:20" x14ac:dyDescent="0.2">
      <c r="A2517" t="s">
        <v>53</v>
      </c>
      <c r="B2517">
        <v>148</v>
      </c>
      <c r="C2517" t="s">
        <v>21</v>
      </c>
      <c r="D2517" t="s">
        <v>23</v>
      </c>
      <c r="E2517" t="s">
        <v>22</v>
      </c>
      <c r="F2517">
        <v>0</v>
      </c>
      <c r="G2517">
        <v>233.5</v>
      </c>
      <c r="H2517">
        <v>81</v>
      </c>
      <c r="I2517">
        <v>39.700000000000003</v>
      </c>
      <c r="J2517">
        <v>187.7</v>
      </c>
      <c r="K2517">
        <v>71</v>
      </c>
      <c r="L2517">
        <v>15.95</v>
      </c>
      <c r="M2517">
        <v>122.3</v>
      </c>
      <c r="N2517">
        <v>97</v>
      </c>
      <c r="O2517">
        <v>5.5</v>
      </c>
      <c r="P2517">
        <v>9.6</v>
      </c>
      <c r="Q2517">
        <v>2</v>
      </c>
      <c r="R2517">
        <v>2.59</v>
      </c>
      <c r="S2517">
        <v>0</v>
      </c>
      <c r="T2517" t="s">
        <v>23</v>
      </c>
    </row>
    <row r="2518" spans="1:20" x14ac:dyDescent="0.2">
      <c r="A2518" t="s">
        <v>35</v>
      </c>
      <c r="B2518">
        <v>147</v>
      </c>
      <c r="C2518" t="s">
        <v>21</v>
      </c>
      <c r="D2518" t="s">
        <v>22</v>
      </c>
      <c r="E2518" t="s">
        <v>23</v>
      </c>
      <c r="F2518">
        <v>35</v>
      </c>
      <c r="G2518">
        <v>197.3</v>
      </c>
      <c r="H2518">
        <v>134</v>
      </c>
      <c r="I2518">
        <v>33.54</v>
      </c>
      <c r="J2518">
        <v>141.1</v>
      </c>
      <c r="K2518">
        <v>99</v>
      </c>
      <c r="L2518">
        <v>11.99</v>
      </c>
      <c r="M2518">
        <v>212.1</v>
      </c>
      <c r="N2518">
        <v>90</v>
      </c>
      <c r="O2518">
        <v>9.5399999999999991</v>
      </c>
      <c r="P2518">
        <v>10.1</v>
      </c>
      <c r="Q2518">
        <v>4</v>
      </c>
      <c r="R2518">
        <v>2.73</v>
      </c>
      <c r="S2518">
        <v>2</v>
      </c>
      <c r="T2518" t="s">
        <v>23</v>
      </c>
    </row>
    <row r="2519" spans="1:20" x14ac:dyDescent="0.2">
      <c r="A2519" t="s">
        <v>69</v>
      </c>
      <c r="B2519">
        <v>95</v>
      </c>
      <c r="C2519" t="s">
        <v>28</v>
      </c>
      <c r="D2519" t="s">
        <v>22</v>
      </c>
      <c r="E2519" t="s">
        <v>22</v>
      </c>
      <c r="F2519">
        <v>0</v>
      </c>
      <c r="G2519">
        <v>58.2</v>
      </c>
      <c r="H2519">
        <v>96</v>
      </c>
      <c r="I2519">
        <v>9.89</v>
      </c>
      <c r="J2519">
        <v>202.1</v>
      </c>
      <c r="K2519">
        <v>126</v>
      </c>
      <c r="L2519">
        <v>17.18</v>
      </c>
      <c r="M2519">
        <v>210.5</v>
      </c>
      <c r="N2519">
        <v>97</v>
      </c>
      <c r="O2519">
        <v>9.4700000000000006</v>
      </c>
      <c r="P2519">
        <v>10.4</v>
      </c>
      <c r="Q2519">
        <v>5</v>
      </c>
      <c r="R2519">
        <v>2.81</v>
      </c>
      <c r="S2519">
        <v>0</v>
      </c>
      <c r="T2519" t="s">
        <v>22</v>
      </c>
    </row>
    <row r="2520" spans="1:20" x14ac:dyDescent="0.2">
      <c r="A2520" t="s">
        <v>55</v>
      </c>
      <c r="B2520">
        <v>201</v>
      </c>
      <c r="C2520" t="s">
        <v>28</v>
      </c>
      <c r="D2520" t="s">
        <v>22</v>
      </c>
      <c r="E2520" t="s">
        <v>22</v>
      </c>
      <c r="F2520">
        <v>0</v>
      </c>
      <c r="G2520">
        <v>212.7</v>
      </c>
      <c r="H2520">
        <v>72</v>
      </c>
      <c r="I2520">
        <v>36.159999999999997</v>
      </c>
      <c r="J2520">
        <v>225.2</v>
      </c>
      <c r="K2520">
        <v>90</v>
      </c>
      <c r="L2520">
        <v>19.14</v>
      </c>
      <c r="M2520">
        <v>195.1</v>
      </c>
      <c r="N2520">
        <v>99</v>
      </c>
      <c r="O2520">
        <v>8.7799999999999994</v>
      </c>
      <c r="P2520">
        <v>7</v>
      </c>
      <c r="Q2520">
        <v>6</v>
      </c>
      <c r="R2520">
        <v>1.89</v>
      </c>
      <c r="S2520">
        <v>1</v>
      </c>
      <c r="T2520" t="s">
        <v>22</v>
      </c>
    </row>
    <row r="2521" spans="1:20" x14ac:dyDescent="0.2">
      <c r="A2521" t="s">
        <v>31</v>
      </c>
      <c r="B2521">
        <v>80</v>
      </c>
      <c r="C2521" t="s">
        <v>21</v>
      </c>
      <c r="D2521" t="s">
        <v>22</v>
      </c>
      <c r="E2521" t="s">
        <v>22</v>
      </c>
      <c r="F2521">
        <v>0</v>
      </c>
      <c r="G2521">
        <v>151.5</v>
      </c>
      <c r="H2521">
        <v>89</v>
      </c>
      <c r="I2521">
        <v>25.76</v>
      </c>
      <c r="J2521">
        <v>131.69999999999999</v>
      </c>
      <c r="K2521">
        <v>78</v>
      </c>
      <c r="L2521">
        <v>11.19</v>
      </c>
      <c r="M2521">
        <v>235.3</v>
      </c>
      <c r="N2521">
        <v>131</v>
      </c>
      <c r="O2521">
        <v>10.59</v>
      </c>
      <c r="P2521">
        <v>11.8</v>
      </c>
      <c r="Q2521">
        <v>4</v>
      </c>
      <c r="R2521">
        <v>3.19</v>
      </c>
      <c r="S2521">
        <v>0</v>
      </c>
      <c r="T2521" t="s">
        <v>22</v>
      </c>
    </row>
    <row r="2522" spans="1:20" x14ac:dyDescent="0.2">
      <c r="A2522" t="s">
        <v>50</v>
      </c>
      <c r="B2522">
        <v>122</v>
      </c>
      <c r="C2522" t="s">
        <v>21</v>
      </c>
      <c r="D2522" t="s">
        <v>23</v>
      </c>
      <c r="E2522" t="s">
        <v>22</v>
      </c>
      <c r="F2522">
        <v>0</v>
      </c>
      <c r="G2522">
        <v>146.30000000000001</v>
      </c>
      <c r="H2522">
        <v>117</v>
      </c>
      <c r="I2522">
        <v>24.87</v>
      </c>
      <c r="J2522">
        <v>218.7</v>
      </c>
      <c r="K2522">
        <v>93</v>
      </c>
      <c r="L2522">
        <v>18.59</v>
      </c>
      <c r="M2522">
        <v>236</v>
      </c>
      <c r="N2522">
        <v>97</v>
      </c>
      <c r="O2522">
        <v>10.62</v>
      </c>
      <c r="P2522">
        <v>11.5</v>
      </c>
      <c r="Q2522">
        <v>5</v>
      </c>
      <c r="R2522">
        <v>3.11</v>
      </c>
      <c r="S2522">
        <v>1</v>
      </c>
      <c r="T2522" t="s">
        <v>22</v>
      </c>
    </row>
    <row r="2523" spans="1:20" x14ac:dyDescent="0.2">
      <c r="A2523" t="s">
        <v>35</v>
      </c>
      <c r="B2523">
        <v>132</v>
      </c>
      <c r="C2523" t="s">
        <v>25</v>
      </c>
      <c r="D2523" t="s">
        <v>22</v>
      </c>
      <c r="E2523" t="s">
        <v>22</v>
      </c>
      <c r="F2523">
        <v>0</v>
      </c>
      <c r="G2523">
        <v>195.1</v>
      </c>
      <c r="H2523">
        <v>100</v>
      </c>
      <c r="I2523">
        <v>33.17</v>
      </c>
      <c r="J2523">
        <v>148.80000000000001</v>
      </c>
      <c r="K2523">
        <v>95</v>
      </c>
      <c r="L2523">
        <v>12.65</v>
      </c>
      <c r="M2523">
        <v>224.5</v>
      </c>
      <c r="N2523">
        <v>117</v>
      </c>
      <c r="O2523">
        <v>10.1</v>
      </c>
      <c r="P2523">
        <v>6.7</v>
      </c>
      <c r="Q2523">
        <v>2</v>
      </c>
      <c r="R2523">
        <v>1.81</v>
      </c>
      <c r="S2523">
        <v>0</v>
      </c>
      <c r="T2523" t="s">
        <v>22</v>
      </c>
    </row>
    <row r="2524" spans="1:20" x14ac:dyDescent="0.2">
      <c r="A2524" t="s">
        <v>55</v>
      </c>
      <c r="B2524">
        <v>83</v>
      </c>
      <c r="C2524" t="s">
        <v>28</v>
      </c>
      <c r="D2524" t="s">
        <v>22</v>
      </c>
      <c r="E2524" t="s">
        <v>22</v>
      </c>
      <c r="F2524">
        <v>0</v>
      </c>
      <c r="G2524">
        <v>208.9</v>
      </c>
      <c r="H2524">
        <v>71</v>
      </c>
      <c r="I2524">
        <v>35.51</v>
      </c>
      <c r="J2524">
        <v>214.8</v>
      </c>
      <c r="K2524">
        <v>92</v>
      </c>
      <c r="L2524">
        <v>18.260000000000002</v>
      </c>
      <c r="M2524">
        <v>247.9</v>
      </c>
      <c r="N2524">
        <v>108</v>
      </c>
      <c r="O2524">
        <v>11.16</v>
      </c>
      <c r="P2524">
        <v>13</v>
      </c>
      <c r="Q2524">
        <v>5</v>
      </c>
      <c r="R2524">
        <v>3.51</v>
      </c>
      <c r="S2524">
        <v>1</v>
      </c>
      <c r="T2524" t="s">
        <v>22</v>
      </c>
    </row>
    <row r="2525" spans="1:20" x14ac:dyDescent="0.2">
      <c r="A2525" t="s">
        <v>45</v>
      </c>
      <c r="B2525">
        <v>99</v>
      </c>
      <c r="C2525" t="s">
        <v>25</v>
      </c>
      <c r="D2525" t="s">
        <v>22</v>
      </c>
      <c r="E2525" t="s">
        <v>22</v>
      </c>
      <c r="F2525">
        <v>0</v>
      </c>
      <c r="G2525">
        <v>135.69999999999999</v>
      </c>
      <c r="H2525">
        <v>107</v>
      </c>
      <c r="I2525">
        <v>23.07</v>
      </c>
      <c r="J2525">
        <v>208.4</v>
      </c>
      <c r="K2525">
        <v>103</v>
      </c>
      <c r="L2525">
        <v>17.71</v>
      </c>
      <c r="M2525">
        <v>209</v>
      </c>
      <c r="N2525">
        <v>95</v>
      </c>
      <c r="O2525">
        <v>9.4</v>
      </c>
      <c r="P2525">
        <v>8.8000000000000007</v>
      </c>
      <c r="Q2525">
        <v>3</v>
      </c>
      <c r="R2525">
        <v>2.38</v>
      </c>
      <c r="S2525">
        <v>7</v>
      </c>
      <c r="T2525" t="s">
        <v>23</v>
      </c>
    </row>
    <row r="2526" spans="1:20" x14ac:dyDescent="0.2">
      <c r="A2526" t="s">
        <v>70</v>
      </c>
      <c r="B2526">
        <v>84</v>
      </c>
      <c r="C2526" t="s">
        <v>21</v>
      </c>
      <c r="D2526" t="s">
        <v>22</v>
      </c>
      <c r="E2526" t="s">
        <v>22</v>
      </c>
      <c r="F2526">
        <v>0</v>
      </c>
      <c r="G2526">
        <v>225.9</v>
      </c>
      <c r="H2526">
        <v>86</v>
      </c>
      <c r="I2526">
        <v>38.4</v>
      </c>
      <c r="J2526">
        <v>275.60000000000002</v>
      </c>
      <c r="K2526">
        <v>105</v>
      </c>
      <c r="L2526">
        <v>23.43</v>
      </c>
      <c r="M2526">
        <v>201.4</v>
      </c>
      <c r="N2526">
        <v>108</v>
      </c>
      <c r="O2526">
        <v>9.06</v>
      </c>
      <c r="P2526">
        <v>14.3</v>
      </c>
      <c r="Q2526">
        <v>3</v>
      </c>
      <c r="R2526">
        <v>3.86</v>
      </c>
      <c r="S2526">
        <v>3</v>
      </c>
      <c r="T2526" t="s">
        <v>23</v>
      </c>
    </row>
    <row r="2527" spans="1:20" x14ac:dyDescent="0.2">
      <c r="A2527" t="s">
        <v>20</v>
      </c>
      <c r="B2527">
        <v>87</v>
      </c>
      <c r="C2527" t="s">
        <v>28</v>
      </c>
      <c r="D2527" t="s">
        <v>22</v>
      </c>
      <c r="E2527" t="s">
        <v>22</v>
      </c>
      <c r="F2527">
        <v>0</v>
      </c>
      <c r="G2527">
        <v>153.30000000000001</v>
      </c>
      <c r="H2527">
        <v>106</v>
      </c>
      <c r="I2527">
        <v>26.06</v>
      </c>
      <c r="J2527">
        <v>224.5</v>
      </c>
      <c r="K2527">
        <v>117</v>
      </c>
      <c r="L2527">
        <v>19.079999999999998</v>
      </c>
      <c r="M2527">
        <v>273.39999999999998</v>
      </c>
      <c r="N2527">
        <v>152</v>
      </c>
      <c r="O2527">
        <v>12.3</v>
      </c>
      <c r="P2527">
        <v>8.9</v>
      </c>
      <c r="Q2527">
        <v>5</v>
      </c>
      <c r="R2527">
        <v>2.4</v>
      </c>
      <c r="S2527">
        <v>2</v>
      </c>
      <c r="T2527" t="s">
        <v>22</v>
      </c>
    </row>
    <row r="2528" spans="1:20" x14ac:dyDescent="0.2">
      <c r="A2528" t="s">
        <v>32</v>
      </c>
      <c r="B2528">
        <v>7</v>
      </c>
      <c r="C2528" t="s">
        <v>21</v>
      </c>
      <c r="D2528" t="s">
        <v>22</v>
      </c>
      <c r="E2528" t="s">
        <v>22</v>
      </c>
      <c r="F2528">
        <v>0</v>
      </c>
      <c r="G2528">
        <v>206.7</v>
      </c>
      <c r="H2528">
        <v>87</v>
      </c>
      <c r="I2528">
        <v>35.14</v>
      </c>
      <c r="J2528">
        <v>281.10000000000002</v>
      </c>
      <c r="K2528">
        <v>83</v>
      </c>
      <c r="L2528">
        <v>23.89</v>
      </c>
      <c r="M2528">
        <v>158.5</v>
      </c>
      <c r="N2528">
        <v>77</v>
      </c>
      <c r="O2528">
        <v>7.13</v>
      </c>
      <c r="P2528">
        <v>11</v>
      </c>
      <c r="Q2528">
        <v>5</v>
      </c>
      <c r="R2528">
        <v>2.97</v>
      </c>
      <c r="S2528">
        <v>3</v>
      </c>
      <c r="T2528" t="s">
        <v>22</v>
      </c>
    </row>
    <row r="2529" spans="1:20" x14ac:dyDescent="0.2">
      <c r="A2529" t="s">
        <v>52</v>
      </c>
      <c r="B2529">
        <v>89</v>
      </c>
      <c r="C2529" t="s">
        <v>21</v>
      </c>
      <c r="D2529" t="s">
        <v>22</v>
      </c>
      <c r="E2529" t="s">
        <v>23</v>
      </c>
      <c r="F2529">
        <v>12</v>
      </c>
      <c r="G2529">
        <v>188</v>
      </c>
      <c r="H2529">
        <v>105</v>
      </c>
      <c r="I2529">
        <v>31.96</v>
      </c>
      <c r="J2529">
        <v>151.30000000000001</v>
      </c>
      <c r="K2529">
        <v>107</v>
      </c>
      <c r="L2529">
        <v>12.86</v>
      </c>
      <c r="M2529">
        <v>201.9</v>
      </c>
      <c r="N2529">
        <v>132</v>
      </c>
      <c r="O2529">
        <v>9.09</v>
      </c>
      <c r="P2529">
        <v>10.5</v>
      </c>
      <c r="Q2529">
        <v>3</v>
      </c>
      <c r="R2529">
        <v>2.84</v>
      </c>
      <c r="S2529">
        <v>2</v>
      </c>
      <c r="T2529" t="s">
        <v>22</v>
      </c>
    </row>
    <row r="2530" spans="1:20" x14ac:dyDescent="0.2">
      <c r="A2530" t="s">
        <v>36</v>
      </c>
      <c r="B2530">
        <v>131</v>
      </c>
      <c r="C2530" t="s">
        <v>25</v>
      </c>
      <c r="D2530" t="s">
        <v>23</v>
      </c>
      <c r="E2530" t="s">
        <v>22</v>
      </c>
      <c r="F2530">
        <v>0</v>
      </c>
      <c r="G2530">
        <v>122.3</v>
      </c>
      <c r="H2530">
        <v>83</v>
      </c>
      <c r="I2530">
        <v>20.79</v>
      </c>
      <c r="J2530">
        <v>118.8</v>
      </c>
      <c r="K2530">
        <v>94</v>
      </c>
      <c r="L2530">
        <v>10.1</v>
      </c>
      <c r="M2530">
        <v>147.9</v>
      </c>
      <c r="N2530">
        <v>95</v>
      </c>
      <c r="O2530">
        <v>6.66</v>
      </c>
      <c r="P2530">
        <v>13.7</v>
      </c>
      <c r="Q2530">
        <v>3</v>
      </c>
      <c r="R2530">
        <v>3.7</v>
      </c>
      <c r="S2530">
        <v>3</v>
      </c>
      <c r="T2530" t="s">
        <v>23</v>
      </c>
    </row>
    <row r="2531" spans="1:20" x14ac:dyDescent="0.2">
      <c r="A2531" t="s">
        <v>38</v>
      </c>
      <c r="B2531">
        <v>105</v>
      </c>
      <c r="C2531" t="s">
        <v>21</v>
      </c>
      <c r="D2531" t="s">
        <v>22</v>
      </c>
      <c r="E2531" t="s">
        <v>22</v>
      </c>
      <c r="F2531">
        <v>0</v>
      </c>
      <c r="G2531">
        <v>259.3</v>
      </c>
      <c r="H2531">
        <v>96</v>
      </c>
      <c r="I2531">
        <v>44.08</v>
      </c>
      <c r="J2531">
        <v>175.2</v>
      </c>
      <c r="K2531">
        <v>97</v>
      </c>
      <c r="L2531">
        <v>14.89</v>
      </c>
      <c r="M2531">
        <v>222.4</v>
      </c>
      <c r="N2531">
        <v>36</v>
      </c>
      <c r="O2531">
        <v>10.01</v>
      </c>
      <c r="P2531">
        <v>12</v>
      </c>
      <c r="Q2531">
        <v>5</v>
      </c>
      <c r="R2531">
        <v>3.24</v>
      </c>
      <c r="S2531">
        <v>3</v>
      </c>
      <c r="T2531" t="s">
        <v>22</v>
      </c>
    </row>
    <row r="2532" spans="1:20" x14ac:dyDescent="0.2">
      <c r="A2532" t="s">
        <v>53</v>
      </c>
      <c r="B2532">
        <v>108</v>
      </c>
      <c r="C2532" t="s">
        <v>25</v>
      </c>
      <c r="D2532" t="s">
        <v>23</v>
      </c>
      <c r="E2532" t="s">
        <v>22</v>
      </c>
      <c r="F2532">
        <v>0</v>
      </c>
      <c r="G2532">
        <v>115.1</v>
      </c>
      <c r="H2532">
        <v>114</v>
      </c>
      <c r="I2532">
        <v>19.57</v>
      </c>
      <c r="J2532">
        <v>211.3</v>
      </c>
      <c r="K2532">
        <v>70</v>
      </c>
      <c r="L2532">
        <v>17.96</v>
      </c>
      <c r="M2532">
        <v>136.1</v>
      </c>
      <c r="N2532">
        <v>85</v>
      </c>
      <c r="O2532">
        <v>6.12</v>
      </c>
      <c r="P2532">
        <v>13.8</v>
      </c>
      <c r="Q2532">
        <v>3</v>
      </c>
      <c r="R2532">
        <v>3.73</v>
      </c>
      <c r="S2532">
        <v>2</v>
      </c>
      <c r="T2532" t="s">
        <v>23</v>
      </c>
    </row>
    <row r="2533" spans="1:20" x14ac:dyDescent="0.2">
      <c r="A2533" t="s">
        <v>37</v>
      </c>
      <c r="B2533">
        <v>47</v>
      </c>
      <c r="C2533" t="s">
        <v>21</v>
      </c>
      <c r="D2533" t="s">
        <v>22</v>
      </c>
      <c r="E2533" t="s">
        <v>23</v>
      </c>
      <c r="F2533">
        <v>28</v>
      </c>
      <c r="G2533">
        <v>172.9</v>
      </c>
      <c r="H2533">
        <v>109</v>
      </c>
      <c r="I2533">
        <v>29.39</v>
      </c>
      <c r="J2533">
        <v>137.6</v>
      </c>
      <c r="K2533">
        <v>94</v>
      </c>
      <c r="L2533">
        <v>11.7</v>
      </c>
      <c r="M2533">
        <v>203.8</v>
      </c>
      <c r="N2533">
        <v>109</v>
      </c>
      <c r="O2533">
        <v>9.17</v>
      </c>
      <c r="P2533">
        <v>8.3000000000000007</v>
      </c>
      <c r="Q2533">
        <v>6</v>
      </c>
      <c r="R2533">
        <v>2.2400000000000002</v>
      </c>
      <c r="S2533">
        <v>1</v>
      </c>
      <c r="T2533" t="s">
        <v>22</v>
      </c>
    </row>
    <row r="2534" spans="1:20" x14ac:dyDescent="0.2">
      <c r="A2534" t="s">
        <v>29</v>
      </c>
      <c r="B2534">
        <v>101</v>
      </c>
      <c r="C2534" t="s">
        <v>21</v>
      </c>
      <c r="D2534" t="s">
        <v>23</v>
      </c>
      <c r="E2534" t="s">
        <v>22</v>
      </c>
      <c r="F2534">
        <v>0</v>
      </c>
      <c r="G2534">
        <v>156.4</v>
      </c>
      <c r="H2534">
        <v>116</v>
      </c>
      <c r="I2534">
        <v>26.59</v>
      </c>
      <c r="J2534">
        <v>130.4</v>
      </c>
      <c r="K2534">
        <v>114</v>
      </c>
      <c r="L2534">
        <v>11.08</v>
      </c>
      <c r="M2534">
        <v>207.3</v>
      </c>
      <c r="N2534">
        <v>109</v>
      </c>
      <c r="O2534">
        <v>9.33</v>
      </c>
      <c r="P2534">
        <v>7.3</v>
      </c>
      <c r="Q2534">
        <v>5</v>
      </c>
      <c r="R2534">
        <v>1.97</v>
      </c>
      <c r="S2534">
        <v>1</v>
      </c>
      <c r="T2534" t="s">
        <v>22</v>
      </c>
    </row>
    <row r="2535" spans="1:20" x14ac:dyDescent="0.2">
      <c r="A2535" t="s">
        <v>68</v>
      </c>
      <c r="B2535">
        <v>182</v>
      </c>
      <c r="C2535" t="s">
        <v>21</v>
      </c>
      <c r="D2535" t="s">
        <v>22</v>
      </c>
      <c r="E2535" t="s">
        <v>23</v>
      </c>
      <c r="F2535">
        <v>24</v>
      </c>
      <c r="G2535">
        <v>128.1</v>
      </c>
      <c r="H2535">
        <v>104</v>
      </c>
      <c r="I2535">
        <v>21.78</v>
      </c>
      <c r="J2535">
        <v>143.4</v>
      </c>
      <c r="K2535">
        <v>127</v>
      </c>
      <c r="L2535">
        <v>12.19</v>
      </c>
      <c r="M2535">
        <v>191</v>
      </c>
      <c r="N2535">
        <v>98</v>
      </c>
      <c r="O2535">
        <v>8.59</v>
      </c>
      <c r="P2535">
        <v>11.6</v>
      </c>
      <c r="Q2535">
        <v>3</v>
      </c>
      <c r="R2535">
        <v>3.13</v>
      </c>
      <c r="S2535">
        <v>1</v>
      </c>
      <c r="T2535" t="s">
        <v>22</v>
      </c>
    </row>
    <row r="2536" spans="1:20" x14ac:dyDescent="0.2">
      <c r="A2536" t="s">
        <v>64</v>
      </c>
      <c r="B2536">
        <v>128</v>
      </c>
      <c r="C2536" t="s">
        <v>25</v>
      </c>
      <c r="D2536" t="s">
        <v>22</v>
      </c>
      <c r="E2536" t="s">
        <v>22</v>
      </c>
      <c r="F2536">
        <v>0</v>
      </c>
      <c r="G2536">
        <v>227.9</v>
      </c>
      <c r="H2536">
        <v>130</v>
      </c>
      <c r="I2536">
        <v>38.74</v>
      </c>
      <c r="J2536">
        <v>302.60000000000002</v>
      </c>
      <c r="K2536">
        <v>71</v>
      </c>
      <c r="L2536">
        <v>25.72</v>
      </c>
      <c r="M2536">
        <v>191.5</v>
      </c>
      <c r="N2536">
        <v>82</v>
      </c>
      <c r="O2536">
        <v>8.6199999999999992</v>
      </c>
      <c r="P2536">
        <v>5.5</v>
      </c>
      <c r="Q2536">
        <v>7</v>
      </c>
      <c r="R2536">
        <v>1.49</v>
      </c>
      <c r="S2536">
        <v>1</v>
      </c>
      <c r="T2536" t="s">
        <v>23</v>
      </c>
    </row>
    <row r="2537" spans="1:20" x14ac:dyDescent="0.2">
      <c r="A2537" t="s">
        <v>42</v>
      </c>
      <c r="B2537">
        <v>69</v>
      </c>
      <c r="C2537" t="s">
        <v>21</v>
      </c>
      <c r="D2537" t="s">
        <v>22</v>
      </c>
      <c r="E2537" t="s">
        <v>23</v>
      </c>
      <c r="F2537">
        <v>31</v>
      </c>
      <c r="G2537">
        <v>194.9</v>
      </c>
      <c r="H2537">
        <v>63</v>
      </c>
      <c r="I2537">
        <v>33.130000000000003</v>
      </c>
      <c r="J2537">
        <v>191.6</v>
      </c>
      <c r="K2537">
        <v>90</v>
      </c>
      <c r="L2537">
        <v>16.29</v>
      </c>
      <c r="M2537">
        <v>153</v>
      </c>
      <c r="N2537">
        <v>129</v>
      </c>
      <c r="O2537">
        <v>6.89</v>
      </c>
      <c r="P2537">
        <v>13.2</v>
      </c>
      <c r="Q2537">
        <v>2</v>
      </c>
      <c r="R2537">
        <v>3.56</v>
      </c>
      <c r="S2537">
        <v>2</v>
      </c>
      <c r="T2537" t="s">
        <v>22</v>
      </c>
    </row>
    <row r="2538" spans="1:20" x14ac:dyDescent="0.2">
      <c r="A2538" t="s">
        <v>38</v>
      </c>
      <c r="B2538">
        <v>113</v>
      </c>
      <c r="C2538" t="s">
        <v>25</v>
      </c>
      <c r="D2538" t="s">
        <v>22</v>
      </c>
      <c r="E2538" t="s">
        <v>23</v>
      </c>
      <c r="F2538">
        <v>34</v>
      </c>
      <c r="G2538">
        <v>44.9</v>
      </c>
      <c r="H2538">
        <v>63</v>
      </c>
      <c r="I2538">
        <v>7.63</v>
      </c>
      <c r="J2538">
        <v>134.19999999999999</v>
      </c>
      <c r="K2538">
        <v>82</v>
      </c>
      <c r="L2538">
        <v>11.41</v>
      </c>
      <c r="M2538">
        <v>168.4</v>
      </c>
      <c r="N2538">
        <v>118</v>
      </c>
      <c r="O2538">
        <v>7.58</v>
      </c>
      <c r="P2538">
        <v>13.3</v>
      </c>
      <c r="Q2538">
        <v>3</v>
      </c>
      <c r="R2538">
        <v>3.59</v>
      </c>
      <c r="S2538">
        <v>1</v>
      </c>
      <c r="T2538" t="s">
        <v>22</v>
      </c>
    </row>
    <row r="2539" spans="1:20" x14ac:dyDescent="0.2">
      <c r="A2539" t="s">
        <v>73</v>
      </c>
      <c r="B2539">
        <v>87</v>
      </c>
      <c r="C2539" t="s">
        <v>25</v>
      </c>
      <c r="D2539" t="s">
        <v>22</v>
      </c>
      <c r="E2539" t="s">
        <v>23</v>
      </c>
      <c r="F2539">
        <v>30</v>
      </c>
      <c r="G2539">
        <v>262.8</v>
      </c>
      <c r="H2539">
        <v>114</v>
      </c>
      <c r="I2539">
        <v>44.68</v>
      </c>
      <c r="J2539">
        <v>215.8</v>
      </c>
      <c r="K2539">
        <v>130</v>
      </c>
      <c r="L2539">
        <v>18.34</v>
      </c>
      <c r="M2539">
        <v>154.80000000000001</v>
      </c>
      <c r="N2539">
        <v>88</v>
      </c>
      <c r="O2539">
        <v>6.97</v>
      </c>
      <c r="P2539">
        <v>7.8</v>
      </c>
      <c r="Q2539">
        <v>2</v>
      </c>
      <c r="R2539">
        <v>2.11</v>
      </c>
      <c r="S2539">
        <v>0</v>
      </c>
      <c r="T2539" t="s">
        <v>22</v>
      </c>
    </row>
    <row r="2540" spans="1:20" x14ac:dyDescent="0.2">
      <c r="A2540" t="s">
        <v>41</v>
      </c>
      <c r="B2540">
        <v>71</v>
      </c>
      <c r="C2540" t="s">
        <v>21</v>
      </c>
      <c r="D2540" t="s">
        <v>22</v>
      </c>
      <c r="E2540" t="s">
        <v>22</v>
      </c>
      <c r="F2540">
        <v>0</v>
      </c>
      <c r="G2540">
        <v>211.2</v>
      </c>
      <c r="H2540">
        <v>70</v>
      </c>
      <c r="I2540">
        <v>35.9</v>
      </c>
      <c r="J2540">
        <v>252.7</v>
      </c>
      <c r="K2540">
        <v>122</v>
      </c>
      <c r="L2540">
        <v>21.48</v>
      </c>
      <c r="M2540">
        <v>225.8</v>
      </c>
      <c r="N2540">
        <v>104</v>
      </c>
      <c r="O2540">
        <v>10.16</v>
      </c>
      <c r="P2540">
        <v>12.3</v>
      </c>
      <c r="Q2540">
        <v>3</v>
      </c>
      <c r="R2540">
        <v>3.32</v>
      </c>
      <c r="S2540">
        <v>0</v>
      </c>
      <c r="T2540" t="s">
        <v>22</v>
      </c>
    </row>
    <row r="2541" spans="1:20" x14ac:dyDescent="0.2">
      <c r="A2541" t="s">
        <v>24</v>
      </c>
      <c r="B2541">
        <v>87</v>
      </c>
      <c r="C2541" t="s">
        <v>28</v>
      </c>
      <c r="D2541" t="s">
        <v>22</v>
      </c>
      <c r="E2541" t="s">
        <v>22</v>
      </c>
      <c r="F2541">
        <v>0</v>
      </c>
      <c r="G2541">
        <v>223.2</v>
      </c>
      <c r="H2541">
        <v>109</v>
      </c>
      <c r="I2541">
        <v>37.94</v>
      </c>
      <c r="J2541">
        <v>127.5</v>
      </c>
      <c r="K2541">
        <v>86</v>
      </c>
      <c r="L2541">
        <v>10.84</v>
      </c>
      <c r="M2541">
        <v>289.3</v>
      </c>
      <c r="N2541">
        <v>83</v>
      </c>
      <c r="O2541">
        <v>13.02</v>
      </c>
      <c r="P2541">
        <v>14.5</v>
      </c>
      <c r="Q2541">
        <v>4</v>
      </c>
      <c r="R2541">
        <v>3.92</v>
      </c>
      <c r="S2541">
        <v>3</v>
      </c>
      <c r="T2541" t="s">
        <v>22</v>
      </c>
    </row>
    <row r="2542" spans="1:20" x14ac:dyDescent="0.2">
      <c r="A2542" t="s">
        <v>72</v>
      </c>
      <c r="B2542">
        <v>117</v>
      </c>
      <c r="C2542" t="s">
        <v>25</v>
      </c>
      <c r="D2542" t="s">
        <v>22</v>
      </c>
      <c r="E2542" t="s">
        <v>22</v>
      </c>
      <c r="F2542">
        <v>0</v>
      </c>
      <c r="G2542">
        <v>119</v>
      </c>
      <c r="H2542">
        <v>82</v>
      </c>
      <c r="I2542">
        <v>20.23</v>
      </c>
      <c r="J2542">
        <v>187.5</v>
      </c>
      <c r="K2542">
        <v>108</v>
      </c>
      <c r="L2542">
        <v>15.94</v>
      </c>
      <c r="M2542">
        <v>189.3</v>
      </c>
      <c r="N2542">
        <v>97</v>
      </c>
      <c r="O2542">
        <v>8.52</v>
      </c>
      <c r="P2542">
        <v>11.5</v>
      </c>
      <c r="Q2542">
        <v>3</v>
      </c>
      <c r="R2542">
        <v>3.11</v>
      </c>
      <c r="S2542">
        <v>1</v>
      </c>
      <c r="T2542" t="s">
        <v>22</v>
      </c>
    </row>
    <row r="2543" spans="1:20" x14ac:dyDescent="0.2">
      <c r="A2543" t="s">
        <v>59</v>
      </c>
      <c r="B2543">
        <v>177</v>
      </c>
      <c r="C2543" t="s">
        <v>21</v>
      </c>
      <c r="D2543" t="s">
        <v>22</v>
      </c>
      <c r="E2543" t="s">
        <v>22</v>
      </c>
      <c r="F2543">
        <v>0</v>
      </c>
      <c r="G2543">
        <v>266.10000000000002</v>
      </c>
      <c r="H2543">
        <v>91</v>
      </c>
      <c r="I2543">
        <v>45.24</v>
      </c>
      <c r="J2543">
        <v>225.2</v>
      </c>
      <c r="K2543">
        <v>79</v>
      </c>
      <c r="L2543">
        <v>19.14</v>
      </c>
      <c r="M2543">
        <v>224.7</v>
      </c>
      <c r="N2543">
        <v>58</v>
      </c>
      <c r="O2543">
        <v>10.11</v>
      </c>
      <c r="P2543">
        <v>8.9</v>
      </c>
      <c r="Q2543">
        <v>8</v>
      </c>
      <c r="R2543">
        <v>2.4</v>
      </c>
      <c r="S2543">
        <v>3</v>
      </c>
      <c r="T2543" t="s">
        <v>23</v>
      </c>
    </row>
    <row r="2544" spans="1:20" x14ac:dyDescent="0.2">
      <c r="A2544" t="s">
        <v>20</v>
      </c>
      <c r="B2544">
        <v>66</v>
      </c>
      <c r="C2544" t="s">
        <v>21</v>
      </c>
      <c r="D2544" t="s">
        <v>22</v>
      </c>
      <c r="E2544" t="s">
        <v>22</v>
      </c>
      <c r="F2544">
        <v>0</v>
      </c>
      <c r="G2544">
        <v>170.5</v>
      </c>
      <c r="H2544">
        <v>103</v>
      </c>
      <c r="I2544">
        <v>28.99</v>
      </c>
      <c r="J2544">
        <v>254.3</v>
      </c>
      <c r="K2544">
        <v>77</v>
      </c>
      <c r="L2544">
        <v>21.62</v>
      </c>
      <c r="M2544">
        <v>197.3</v>
      </c>
      <c r="N2544">
        <v>138</v>
      </c>
      <c r="O2544">
        <v>8.8800000000000008</v>
      </c>
      <c r="P2544">
        <v>10.5</v>
      </c>
      <c r="Q2544">
        <v>2</v>
      </c>
      <c r="R2544">
        <v>2.84</v>
      </c>
      <c r="S2544">
        <v>2</v>
      </c>
      <c r="T2544" t="s">
        <v>22</v>
      </c>
    </row>
    <row r="2545" spans="1:20" x14ac:dyDescent="0.2">
      <c r="A2545" t="s">
        <v>29</v>
      </c>
      <c r="B2545">
        <v>110</v>
      </c>
      <c r="C2545" t="s">
        <v>21</v>
      </c>
      <c r="D2545" t="s">
        <v>22</v>
      </c>
      <c r="E2545" t="s">
        <v>22</v>
      </c>
      <c r="F2545">
        <v>0</v>
      </c>
      <c r="G2545">
        <v>178.5</v>
      </c>
      <c r="H2545">
        <v>124</v>
      </c>
      <c r="I2545">
        <v>30.35</v>
      </c>
      <c r="J2545">
        <v>146.9</v>
      </c>
      <c r="K2545">
        <v>141</v>
      </c>
      <c r="L2545">
        <v>12.49</v>
      </c>
      <c r="M2545">
        <v>217.1</v>
      </c>
      <c r="N2545">
        <v>102</v>
      </c>
      <c r="O2545">
        <v>9.77</v>
      </c>
      <c r="P2545">
        <v>9.9</v>
      </c>
      <c r="Q2545">
        <v>7</v>
      </c>
      <c r="R2545">
        <v>2.67</v>
      </c>
      <c r="S2545">
        <v>1</v>
      </c>
      <c r="T2545" t="s">
        <v>22</v>
      </c>
    </row>
    <row r="2546" spans="1:20" x14ac:dyDescent="0.2">
      <c r="A2546" t="s">
        <v>49</v>
      </c>
      <c r="B2546">
        <v>204</v>
      </c>
      <c r="C2546" t="s">
        <v>28</v>
      </c>
      <c r="D2546" t="s">
        <v>22</v>
      </c>
      <c r="E2546" t="s">
        <v>22</v>
      </c>
      <c r="F2546">
        <v>0</v>
      </c>
      <c r="G2546">
        <v>205.2</v>
      </c>
      <c r="H2546">
        <v>145</v>
      </c>
      <c r="I2546">
        <v>34.880000000000003</v>
      </c>
      <c r="J2546">
        <v>154.80000000000001</v>
      </c>
      <c r="K2546">
        <v>95</v>
      </c>
      <c r="L2546">
        <v>13.16</v>
      </c>
      <c r="M2546">
        <v>191.4</v>
      </c>
      <c r="N2546">
        <v>77</v>
      </c>
      <c r="O2546">
        <v>8.61</v>
      </c>
      <c r="P2546">
        <v>14.1</v>
      </c>
      <c r="Q2546">
        <v>5</v>
      </c>
      <c r="R2546">
        <v>3.81</v>
      </c>
      <c r="S2546">
        <v>3</v>
      </c>
      <c r="T2546" t="s">
        <v>22</v>
      </c>
    </row>
    <row r="2547" spans="1:20" x14ac:dyDescent="0.2">
      <c r="A2547" t="s">
        <v>20</v>
      </c>
      <c r="B2547">
        <v>32</v>
      </c>
      <c r="C2547" t="s">
        <v>21</v>
      </c>
      <c r="D2547" t="s">
        <v>22</v>
      </c>
      <c r="E2547" t="s">
        <v>23</v>
      </c>
      <c r="F2547">
        <v>31</v>
      </c>
      <c r="G2547">
        <v>232.8</v>
      </c>
      <c r="H2547">
        <v>97</v>
      </c>
      <c r="I2547">
        <v>39.58</v>
      </c>
      <c r="J2547">
        <v>183.5</v>
      </c>
      <c r="K2547">
        <v>111</v>
      </c>
      <c r="L2547">
        <v>15.6</v>
      </c>
      <c r="M2547">
        <v>206.8</v>
      </c>
      <c r="N2547">
        <v>111</v>
      </c>
      <c r="O2547">
        <v>9.31</v>
      </c>
      <c r="P2547">
        <v>13</v>
      </c>
      <c r="Q2547">
        <v>2</v>
      </c>
      <c r="R2547">
        <v>3.51</v>
      </c>
      <c r="S2547">
        <v>0</v>
      </c>
      <c r="T2547" t="s">
        <v>22</v>
      </c>
    </row>
    <row r="2548" spans="1:20" x14ac:dyDescent="0.2">
      <c r="A2548" t="s">
        <v>38</v>
      </c>
      <c r="B2548">
        <v>133</v>
      </c>
      <c r="C2548" t="s">
        <v>25</v>
      </c>
      <c r="D2548" t="s">
        <v>22</v>
      </c>
      <c r="E2548" t="s">
        <v>23</v>
      </c>
      <c r="F2548">
        <v>39</v>
      </c>
      <c r="G2548">
        <v>239.9</v>
      </c>
      <c r="H2548">
        <v>107</v>
      </c>
      <c r="I2548">
        <v>40.78</v>
      </c>
      <c r="J2548">
        <v>253.8</v>
      </c>
      <c r="K2548">
        <v>77</v>
      </c>
      <c r="L2548">
        <v>21.57</v>
      </c>
      <c r="M2548">
        <v>128.69999999999999</v>
      </c>
      <c r="N2548">
        <v>85</v>
      </c>
      <c r="O2548">
        <v>5.79</v>
      </c>
      <c r="P2548">
        <v>6.7</v>
      </c>
      <c r="Q2548">
        <v>3</v>
      </c>
      <c r="R2548">
        <v>1.81</v>
      </c>
      <c r="S2548">
        <v>5</v>
      </c>
      <c r="T2548" t="s">
        <v>22</v>
      </c>
    </row>
    <row r="2549" spans="1:20" x14ac:dyDescent="0.2">
      <c r="A2549" t="s">
        <v>40</v>
      </c>
      <c r="B2549">
        <v>185</v>
      </c>
      <c r="C2549" t="s">
        <v>25</v>
      </c>
      <c r="D2549" t="s">
        <v>22</v>
      </c>
      <c r="E2549" t="s">
        <v>22</v>
      </c>
      <c r="F2549">
        <v>0</v>
      </c>
      <c r="G2549">
        <v>55.6</v>
      </c>
      <c r="H2549">
        <v>97</v>
      </c>
      <c r="I2549">
        <v>9.4499999999999993</v>
      </c>
      <c r="J2549">
        <v>288.7</v>
      </c>
      <c r="K2549">
        <v>83</v>
      </c>
      <c r="L2549">
        <v>24.54</v>
      </c>
      <c r="M2549">
        <v>111.2</v>
      </c>
      <c r="N2549">
        <v>110</v>
      </c>
      <c r="O2549">
        <v>5</v>
      </c>
      <c r="P2549">
        <v>12.1</v>
      </c>
      <c r="Q2549">
        <v>3</v>
      </c>
      <c r="R2549">
        <v>3.27</v>
      </c>
      <c r="S2549">
        <v>2</v>
      </c>
      <c r="T2549" t="s">
        <v>22</v>
      </c>
    </row>
    <row r="2550" spans="1:20" x14ac:dyDescent="0.2">
      <c r="A2550" t="s">
        <v>36</v>
      </c>
      <c r="B2550">
        <v>91</v>
      </c>
      <c r="C2550" t="s">
        <v>28</v>
      </c>
      <c r="D2550" t="s">
        <v>22</v>
      </c>
      <c r="E2550" t="s">
        <v>22</v>
      </c>
      <c r="F2550">
        <v>0</v>
      </c>
      <c r="G2550">
        <v>109.8</v>
      </c>
      <c r="H2550">
        <v>100</v>
      </c>
      <c r="I2550">
        <v>18.670000000000002</v>
      </c>
      <c r="J2550">
        <v>189.6</v>
      </c>
      <c r="K2550">
        <v>104</v>
      </c>
      <c r="L2550">
        <v>16.12</v>
      </c>
      <c r="M2550">
        <v>206.7</v>
      </c>
      <c r="N2550">
        <v>85</v>
      </c>
      <c r="O2550">
        <v>9.3000000000000007</v>
      </c>
      <c r="P2550">
        <v>11.1</v>
      </c>
      <c r="Q2550">
        <v>3</v>
      </c>
      <c r="R2550">
        <v>3</v>
      </c>
      <c r="S2550">
        <v>1</v>
      </c>
      <c r="T2550" t="s">
        <v>22</v>
      </c>
    </row>
    <row r="2551" spans="1:20" x14ac:dyDescent="0.2">
      <c r="A2551" t="s">
        <v>31</v>
      </c>
      <c r="B2551">
        <v>131</v>
      </c>
      <c r="C2551" t="s">
        <v>21</v>
      </c>
      <c r="D2551" t="s">
        <v>22</v>
      </c>
      <c r="E2551" t="s">
        <v>22</v>
      </c>
      <c r="F2551">
        <v>0</v>
      </c>
      <c r="G2551">
        <v>196.1</v>
      </c>
      <c r="H2551">
        <v>89</v>
      </c>
      <c r="I2551">
        <v>33.340000000000003</v>
      </c>
      <c r="J2551">
        <v>185.5</v>
      </c>
      <c r="K2551">
        <v>87</v>
      </c>
      <c r="L2551">
        <v>15.77</v>
      </c>
      <c r="M2551">
        <v>250</v>
      </c>
      <c r="N2551">
        <v>132</v>
      </c>
      <c r="O2551">
        <v>11.25</v>
      </c>
      <c r="P2551">
        <v>5.2</v>
      </c>
      <c r="Q2551">
        <v>6</v>
      </c>
      <c r="R2551">
        <v>1.4</v>
      </c>
      <c r="S2551">
        <v>2</v>
      </c>
      <c r="T2551" t="s">
        <v>22</v>
      </c>
    </row>
    <row r="2552" spans="1:20" x14ac:dyDescent="0.2">
      <c r="A2552" t="s">
        <v>30</v>
      </c>
      <c r="B2552">
        <v>153</v>
      </c>
      <c r="C2552" t="s">
        <v>28</v>
      </c>
      <c r="D2552" t="s">
        <v>22</v>
      </c>
      <c r="E2552" t="s">
        <v>22</v>
      </c>
      <c r="F2552">
        <v>0</v>
      </c>
      <c r="G2552">
        <v>166.8</v>
      </c>
      <c r="H2552">
        <v>127</v>
      </c>
      <c r="I2552">
        <v>28.36</v>
      </c>
      <c r="J2552">
        <v>143.5</v>
      </c>
      <c r="K2552">
        <v>121</v>
      </c>
      <c r="L2552">
        <v>12.2</v>
      </c>
      <c r="M2552">
        <v>210.7</v>
      </c>
      <c r="N2552">
        <v>130</v>
      </c>
      <c r="O2552">
        <v>9.48</v>
      </c>
      <c r="P2552">
        <v>11.8</v>
      </c>
      <c r="Q2552">
        <v>4</v>
      </c>
      <c r="R2552">
        <v>3.19</v>
      </c>
      <c r="S2552">
        <v>0</v>
      </c>
      <c r="T2552" t="s">
        <v>22</v>
      </c>
    </row>
    <row r="2553" spans="1:20" x14ac:dyDescent="0.2">
      <c r="A2553" t="s">
        <v>68</v>
      </c>
      <c r="B2553">
        <v>141</v>
      </c>
      <c r="C2553" t="s">
        <v>25</v>
      </c>
      <c r="D2553" t="s">
        <v>22</v>
      </c>
      <c r="E2553" t="s">
        <v>22</v>
      </c>
      <c r="F2553">
        <v>0</v>
      </c>
      <c r="G2553">
        <v>242.8</v>
      </c>
      <c r="H2553">
        <v>90</v>
      </c>
      <c r="I2553">
        <v>41.28</v>
      </c>
      <c r="J2553">
        <v>234.1</v>
      </c>
      <c r="K2553">
        <v>80</v>
      </c>
      <c r="L2553">
        <v>19.899999999999999</v>
      </c>
      <c r="M2553">
        <v>211.5</v>
      </c>
      <c r="N2553">
        <v>104</v>
      </c>
      <c r="O2553">
        <v>9.52</v>
      </c>
      <c r="P2553">
        <v>6</v>
      </c>
      <c r="Q2553">
        <v>3</v>
      </c>
      <c r="R2553">
        <v>1.62</v>
      </c>
      <c r="S2553">
        <v>5</v>
      </c>
      <c r="T2553" t="s">
        <v>22</v>
      </c>
    </row>
    <row r="2554" spans="1:20" x14ac:dyDescent="0.2">
      <c r="A2554" t="s">
        <v>39</v>
      </c>
      <c r="B2554">
        <v>169</v>
      </c>
      <c r="C2554" t="s">
        <v>25</v>
      </c>
      <c r="D2554" t="s">
        <v>22</v>
      </c>
      <c r="E2554" t="s">
        <v>22</v>
      </c>
      <c r="F2554">
        <v>0</v>
      </c>
      <c r="G2554">
        <v>266.7</v>
      </c>
      <c r="H2554">
        <v>105</v>
      </c>
      <c r="I2554">
        <v>45.34</v>
      </c>
      <c r="J2554">
        <v>158.19999999999999</v>
      </c>
      <c r="K2554">
        <v>88</v>
      </c>
      <c r="L2554">
        <v>13.45</v>
      </c>
      <c r="M2554">
        <v>287.7</v>
      </c>
      <c r="N2554">
        <v>111</v>
      </c>
      <c r="O2554">
        <v>12.95</v>
      </c>
      <c r="P2554">
        <v>13.8</v>
      </c>
      <c r="Q2554">
        <v>3</v>
      </c>
      <c r="R2554">
        <v>3.73</v>
      </c>
      <c r="S2554">
        <v>3</v>
      </c>
      <c r="T2554" t="s">
        <v>23</v>
      </c>
    </row>
    <row r="2555" spans="1:20" x14ac:dyDescent="0.2">
      <c r="A2555" t="s">
        <v>75</v>
      </c>
      <c r="B2555">
        <v>127</v>
      </c>
      <c r="C2555" t="s">
        <v>21</v>
      </c>
      <c r="D2555" t="s">
        <v>22</v>
      </c>
      <c r="E2555" t="s">
        <v>23</v>
      </c>
      <c r="F2555">
        <v>23</v>
      </c>
      <c r="G2555">
        <v>182</v>
      </c>
      <c r="H2555">
        <v>80</v>
      </c>
      <c r="I2555">
        <v>30.94</v>
      </c>
      <c r="J2555">
        <v>216.1</v>
      </c>
      <c r="K2555">
        <v>85</v>
      </c>
      <c r="L2555">
        <v>18.37</v>
      </c>
      <c r="M2555">
        <v>156.9</v>
      </c>
      <c r="N2555">
        <v>82</v>
      </c>
      <c r="O2555">
        <v>7.06</v>
      </c>
      <c r="P2555">
        <v>9.8000000000000007</v>
      </c>
      <c r="Q2555">
        <v>4</v>
      </c>
      <c r="R2555">
        <v>2.65</v>
      </c>
      <c r="S2555">
        <v>1</v>
      </c>
      <c r="T2555" t="s">
        <v>22</v>
      </c>
    </row>
    <row r="2556" spans="1:20" x14ac:dyDescent="0.2">
      <c r="A2556" t="s">
        <v>41</v>
      </c>
      <c r="B2556">
        <v>57</v>
      </c>
      <c r="C2556" t="s">
        <v>21</v>
      </c>
      <c r="D2556" t="s">
        <v>22</v>
      </c>
      <c r="E2556" t="s">
        <v>22</v>
      </c>
      <c r="F2556">
        <v>0</v>
      </c>
      <c r="G2556">
        <v>85.9</v>
      </c>
      <c r="H2556">
        <v>92</v>
      </c>
      <c r="I2556">
        <v>14.6</v>
      </c>
      <c r="J2556">
        <v>193.9</v>
      </c>
      <c r="K2556">
        <v>127</v>
      </c>
      <c r="L2556">
        <v>16.48</v>
      </c>
      <c r="M2556">
        <v>231.5</v>
      </c>
      <c r="N2556">
        <v>93</v>
      </c>
      <c r="O2556">
        <v>10.42</v>
      </c>
      <c r="P2556">
        <v>10.1</v>
      </c>
      <c r="Q2556">
        <v>2</v>
      </c>
      <c r="R2556">
        <v>2.73</v>
      </c>
      <c r="S2556">
        <v>0</v>
      </c>
      <c r="T2556" t="s">
        <v>22</v>
      </c>
    </row>
    <row r="2557" spans="1:20" x14ac:dyDescent="0.2">
      <c r="A2557" t="s">
        <v>30</v>
      </c>
      <c r="B2557">
        <v>123</v>
      </c>
      <c r="C2557" t="s">
        <v>21</v>
      </c>
      <c r="D2557" t="s">
        <v>22</v>
      </c>
      <c r="E2557" t="s">
        <v>23</v>
      </c>
      <c r="F2557">
        <v>33</v>
      </c>
      <c r="G2557">
        <v>146.6</v>
      </c>
      <c r="H2557">
        <v>87</v>
      </c>
      <c r="I2557">
        <v>24.92</v>
      </c>
      <c r="J2557">
        <v>114.8</v>
      </c>
      <c r="K2557">
        <v>59</v>
      </c>
      <c r="L2557">
        <v>9.76</v>
      </c>
      <c r="M2557">
        <v>220.4</v>
      </c>
      <c r="N2557">
        <v>99</v>
      </c>
      <c r="O2557">
        <v>9.92</v>
      </c>
      <c r="P2557">
        <v>2.9</v>
      </c>
      <c r="Q2557">
        <v>7</v>
      </c>
      <c r="R2557">
        <v>0.78</v>
      </c>
      <c r="S2557">
        <v>0</v>
      </c>
      <c r="T2557" t="s">
        <v>22</v>
      </c>
    </row>
    <row r="2558" spans="1:20" x14ac:dyDescent="0.2">
      <c r="A2558" t="s">
        <v>35</v>
      </c>
      <c r="B2558">
        <v>103</v>
      </c>
      <c r="C2558" t="s">
        <v>28</v>
      </c>
      <c r="D2558" t="s">
        <v>22</v>
      </c>
      <c r="E2558" t="s">
        <v>23</v>
      </c>
      <c r="F2558">
        <v>35</v>
      </c>
      <c r="G2558">
        <v>110.5</v>
      </c>
      <c r="H2558">
        <v>101</v>
      </c>
      <c r="I2558">
        <v>18.79</v>
      </c>
      <c r="J2558">
        <v>208.3</v>
      </c>
      <c r="K2558">
        <v>81</v>
      </c>
      <c r="L2558">
        <v>17.71</v>
      </c>
      <c r="M2558">
        <v>87.4</v>
      </c>
      <c r="N2558">
        <v>77</v>
      </c>
      <c r="O2558">
        <v>3.93</v>
      </c>
      <c r="P2558">
        <v>13.9</v>
      </c>
      <c r="Q2558">
        <v>2</v>
      </c>
      <c r="R2558">
        <v>3.75</v>
      </c>
      <c r="S2558">
        <v>4</v>
      </c>
      <c r="T2558" t="s">
        <v>23</v>
      </c>
    </row>
    <row r="2559" spans="1:20" x14ac:dyDescent="0.2">
      <c r="A2559" t="s">
        <v>52</v>
      </c>
      <c r="B2559">
        <v>101</v>
      </c>
      <c r="C2559" t="s">
        <v>21</v>
      </c>
      <c r="D2559" t="s">
        <v>22</v>
      </c>
      <c r="E2559" t="s">
        <v>22</v>
      </c>
      <c r="F2559">
        <v>0</v>
      </c>
      <c r="G2559">
        <v>118.6</v>
      </c>
      <c r="H2559">
        <v>89</v>
      </c>
      <c r="I2559">
        <v>20.16</v>
      </c>
      <c r="J2559">
        <v>199.6</v>
      </c>
      <c r="K2559">
        <v>97</v>
      </c>
      <c r="L2559">
        <v>16.97</v>
      </c>
      <c r="M2559">
        <v>53.3</v>
      </c>
      <c r="N2559">
        <v>61</v>
      </c>
      <c r="O2559">
        <v>2.4</v>
      </c>
      <c r="P2559">
        <v>11.5</v>
      </c>
      <c r="Q2559">
        <v>5</v>
      </c>
      <c r="R2559">
        <v>3.11</v>
      </c>
      <c r="S2559">
        <v>1</v>
      </c>
      <c r="T2559" t="s">
        <v>22</v>
      </c>
    </row>
    <row r="2560" spans="1:20" x14ac:dyDescent="0.2">
      <c r="A2560" t="s">
        <v>46</v>
      </c>
      <c r="B2560">
        <v>123</v>
      </c>
      <c r="C2560" t="s">
        <v>21</v>
      </c>
      <c r="D2560" t="s">
        <v>22</v>
      </c>
      <c r="E2560" t="s">
        <v>23</v>
      </c>
      <c r="F2560">
        <v>22</v>
      </c>
      <c r="G2560">
        <v>197.6</v>
      </c>
      <c r="H2560">
        <v>105</v>
      </c>
      <c r="I2560">
        <v>33.590000000000003</v>
      </c>
      <c r="J2560">
        <v>80</v>
      </c>
      <c r="K2560">
        <v>86</v>
      </c>
      <c r="L2560">
        <v>6.8</v>
      </c>
      <c r="M2560">
        <v>120.8</v>
      </c>
      <c r="N2560">
        <v>82</v>
      </c>
      <c r="O2560">
        <v>5.44</v>
      </c>
      <c r="P2560">
        <v>15.6</v>
      </c>
      <c r="Q2560">
        <v>12</v>
      </c>
      <c r="R2560">
        <v>4.21</v>
      </c>
      <c r="S2560">
        <v>2</v>
      </c>
      <c r="T2560" t="s">
        <v>22</v>
      </c>
    </row>
    <row r="2561" spans="1:20" x14ac:dyDescent="0.2">
      <c r="A2561" t="s">
        <v>69</v>
      </c>
      <c r="B2561">
        <v>78</v>
      </c>
      <c r="C2561" t="s">
        <v>28</v>
      </c>
      <c r="D2561" t="s">
        <v>22</v>
      </c>
      <c r="E2561" t="s">
        <v>23</v>
      </c>
      <c r="F2561">
        <v>32</v>
      </c>
      <c r="G2561">
        <v>210.3</v>
      </c>
      <c r="H2561">
        <v>116</v>
      </c>
      <c r="I2561">
        <v>35.75</v>
      </c>
      <c r="J2561">
        <v>192.2</v>
      </c>
      <c r="K2561">
        <v>83</v>
      </c>
      <c r="L2561">
        <v>16.34</v>
      </c>
      <c r="M2561">
        <v>246.1</v>
      </c>
      <c r="N2561">
        <v>92</v>
      </c>
      <c r="O2561">
        <v>11.07</v>
      </c>
      <c r="P2561">
        <v>10.8</v>
      </c>
      <c r="Q2561">
        <v>4</v>
      </c>
      <c r="R2561">
        <v>2.92</v>
      </c>
      <c r="S2561">
        <v>6</v>
      </c>
      <c r="T2561" t="s">
        <v>22</v>
      </c>
    </row>
    <row r="2562" spans="1:20" x14ac:dyDescent="0.2">
      <c r="A2562" t="s">
        <v>31</v>
      </c>
      <c r="B2562">
        <v>101</v>
      </c>
      <c r="C2562" t="s">
        <v>21</v>
      </c>
      <c r="D2562" t="s">
        <v>22</v>
      </c>
      <c r="E2562" t="s">
        <v>23</v>
      </c>
      <c r="F2562">
        <v>28</v>
      </c>
      <c r="G2562">
        <v>220.3</v>
      </c>
      <c r="H2562">
        <v>96</v>
      </c>
      <c r="I2562">
        <v>37.450000000000003</v>
      </c>
      <c r="J2562">
        <v>285.8</v>
      </c>
      <c r="K2562">
        <v>72</v>
      </c>
      <c r="L2562">
        <v>24.29</v>
      </c>
      <c r="M2562">
        <v>203</v>
      </c>
      <c r="N2562">
        <v>111</v>
      </c>
      <c r="O2562">
        <v>9.14</v>
      </c>
      <c r="P2562">
        <v>9.4</v>
      </c>
      <c r="Q2562">
        <v>6</v>
      </c>
      <c r="R2562">
        <v>2.54</v>
      </c>
      <c r="S2562">
        <v>4</v>
      </c>
      <c r="T2562" t="s">
        <v>22</v>
      </c>
    </row>
    <row r="2563" spans="1:20" x14ac:dyDescent="0.2">
      <c r="A2563" t="s">
        <v>27</v>
      </c>
      <c r="B2563">
        <v>67</v>
      </c>
      <c r="C2563" t="s">
        <v>21</v>
      </c>
      <c r="D2563" t="s">
        <v>22</v>
      </c>
      <c r="E2563" t="s">
        <v>23</v>
      </c>
      <c r="F2563">
        <v>34</v>
      </c>
      <c r="G2563">
        <v>161.69999999999999</v>
      </c>
      <c r="H2563">
        <v>114</v>
      </c>
      <c r="I2563">
        <v>27.49</v>
      </c>
      <c r="J2563">
        <v>207.6</v>
      </c>
      <c r="K2563">
        <v>115</v>
      </c>
      <c r="L2563">
        <v>17.649999999999999</v>
      </c>
      <c r="M2563">
        <v>205.7</v>
      </c>
      <c r="N2563">
        <v>114</v>
      </c>
      <c r="O2563">
        <v>9.26</v>
      </c>
      <c r="P2563">
        <v>9.1999999999999993</v>
      </c>
      <c r="Q2563">
        <v>4</v>
      </c>
      <c r="R2563">
        <v>2.48</v>
      </c>
      <c r="S2563">
        <v>0</v>
      </c>
      <c r="T2563" t="s">
        <v>22</v>
      </c>
    </row>
    <row r="2564" spans="1:20" x14ac:dyDescent="0.2">
      <c r="A2564" t="s">
        <v>65</v>
      </c>
      <c r="B2564">
        <v>64</v>
      </c>
      <c r="C2564" t="s">
        <v>21</v>
      </c>
      <c r="D2564" t="s">
        <v>23</v>
      </c>
      <c r="E2564" t="s">
        <v>22</v>
      </c>
      <c r="F2564">
        <v>0</v>
      </c>
      <c r="G2564">
        <v>146.69999999999999</v>
      </c>
      <c r="H2564">
        <v>83</v>
      </c>
      <c r="I2564">
        <v>24.94</v>
      </c>
      <c r="J2564">
        <v>148.30000000000001</v>
      </c>
      <c r="K2564">
        <v>91</v>
      </c>
      <c r="L2564">
        <v>12.61</v>
      </c>
      <c r="M2564">
        <v>238.6</v>
      </c>
      <c r="N2564">
        <v>69</v>
      </c>
      <c r="O2564">
        <v>10.74</v>
      </c>
      <c r="P2564">
        <v>12.5</v>
      </c>
      <c r="Q2564">
        <v>3</v>
      </c>
      <c r="R2564">
        <v>3.38</v>
      </c>
      <c r="S2564">
        <v>3</v>
      </c>
      <c r="T2564" t="s">
        <v>22</v>
      </c>
    </row>
    <row r="2565" spans="1:20" x14ac:dyDescent="0.2">
      <c r="A2565" t="s">
        <v>31</v>
      </c>
      <c r="B2565">
        <v>173</v>
      </c>
      <c r="C2565" t="s">
        <v>28</v>
      </c>
      <c r="D2565" t="s">
        <v>22</v>
      </c>
      <c r="E2565" t="s">
        <v>22</v>
      </c>
      <c r="F2565">
        <v>0</v>
      </c>
      <c r="G2565">
        <v>109.4</v>
      </c>
      <c r="H2565">
        <v>103</v>
      </c>
      <c r="I2565">
        <v>18.600000000000001</v>
      </c>
      <c r="J2565">
        <v>101.3</v>
      </c>
      <c r="K2565">
        <v>111</v>
      </c>
      <c r="L2565">
        <v>8.61</v>
      </c>
      <c r="M2565">
        <v>167.3</v>
      </c>
      <c r="N2565">
        <v>106</v>
      </c>
      <c r="O2565">
        <v>7.53</v>
      </c>
      <c r="P2565">
        <v>7.8</v>
      </c>
      <c r="Q2565">
        <v>7</v>
      </c>
      <c r="R2565">
        <v>2.11</v>
      </c>
      <c r="S2565">
        <v>1</v>
      </c>
      <c r="T2565" t="s">
        <v>22</v>
      </c>
    </row>
    <row r="2566" spans="1:20" x14ac:dyDescent="0.2">
      <c r="A2566" t="s">
        <v>65</v>
      </c>
      <c r="B2566">
        <v>135</v>
      </c>
      <c r="C2566" t="s">
        <v>28</v>
      </c>
      <c r="D2566" t="s">
        <v>22</v>
      </c>
      <c r="E2566" t="s">
        <v>22</v>
      </c>
      <c r="F2566">
        <v>0</v>
      </c>
      <c r="G2566">
        <v>144.1</v>
      </c>
      <c r="H2566">
        <v>115</v>
      </c>
      <c r="I2566">
        <v>24.5</v>
      </c>
      <c r="J2566">
        <v>249.8</v>
      </c>
      <c r="K2566">
        <v>68</v>
      </c>
      <c r="L2566">
        <v>21.23</v>
      </c>
      <c r="M2566">
        <v>211.4</v>
      </c>
      <c r="N2566">
        <v>82</v>
      </c>
      <c r="O2566">
        <v>9.51</v>
      </c>
      <c r="P2566">
        <v>13.6</v>
      </c>
      <c r="Q2566">
        <v>3</v>
      </c>
      <c r="R2566">
        <v>3.67</v>
      </c>
      <c r="S2566">
        <v>1</v>
      </c>
      <c r="T2566" t="s">
        <v>22</v>
      </c>
    </row>
    <row r="2567" spans="1:20" x14ac:dyDescent="0.2">
      <c r="A2567" t="s">
        <v>24</v>
      </c>
      <c r="B2567">
        <v>75</v>
      </c>
      <c r="C2567" t="s">
        <v>21</v>
      </c>
      <c r="D2567" t="s">
        <v>22</v>
      </c>
      <c r="E2567" t="s">
        <v>23</v>
      </c>
      <c r="F2567">
        <v>42</v>
      </c>
      <c r="G2567">
        <v>248.9</v>
      </c>
      <c r="H2567">
        <v>93</v>
      </c>
      <c r="I2567">
        <v>42.31</v>
      </c>
      <c r="J2567">
        <v>170.8</v>
      </c>
      <c r="K2567">
        <v>108</v>
      </c>
      <c r="L2567">
        <v>14.52</v>
      </c>
      <c r="M2567">
        <v>104.5</v>
      </c>
      <c r="N2567">
        <v>91</v>
      </c>
      <c r="O2567">
        <v>4.7</v>
      </c>
      <c r="P2567">
        <v>11.2</v>
      </c>
      <c r="Q2567">
        <v>8</v>
      </c>
      <c r="R2567">
        <v>3.02</v>
      </c>
      <c r="S2567">
        <v>1</v>
      </c>
      <c r="T2567" t="s">
        <v>22</v>
      </c>
    </row>
    <row r="2568" spans="1:20" x14ac:dyDescent="0.2">
      <c r="A2568" t="s">
        <v>66</v>
      </c>
      <c r="B2568">
        <v>88</v>
      </c>
      <c r="C2568" t="s">
        <v>21</v>
      </c>
      <c r="D2568" t="s">
        <v>22</v>
      </c>
      <c r="E2568" t="s">
        <v>22</v>
      </c>
      <c r="F2568">
        <v>0</v>
      </c>
      <c r="G2568">
        <v>85.7</v>
      </c>
      <c r="H2568">
        <v>112</v>
      </c>
      <c r="I2568">
        <v>14.57</v>
      </c>
      <c r="J2568">
        <v>221.6</v>
      </c>
      <c r="K2568">
        <v>70</v>
      </c>
      <c r="L2568">
        <v>18.84</v>
      </c>
      <c r="M2568">
        <v>190.6</v>
      </c>
      <c r="N2568">
        <v>75</v>
      </c>
      <c r="O2568">
        <v>8.58</v>
      </c>
      <c r="P2568">
        <v>11.6</v>
      </c>
      <c r="Q2568">
        <v>3</v>
      </c>
      <c r="R2568">
        <v>3.13</v>
      </c>
      <c r="S2568">
        <v>4</v>
      </c>
      <c r="T2568" t="s">
        <v>23</v>
      </c>
    </row>
    <row r="2569" spans="1:20" x14ac:dyDescent="0.2">
      <c r="A2569" t="s">
        <v>39</v>
      </c>
      <c r="B2569">
        <v>112</v>
      </c>
      <c r="C2569" t="s">
        <v>21</v>
      </c>
      <c r="D2569" t="s">
        <v>22</v>
      </c>
      <c r="E2569" t="s">
        <v>22</v>
      </c>
      <c r="F2569">
        <v>0</v>
      </c>
      <c r="G2569">
        <v>214.8</v>
      </c>
      <c r="H2569">
        <v>112</v>
      </c>
      <c r="I2569">
        <v>36.520000000000003</v>
      </c>
      <c r="J2569">
        <v>209.7</v>
      </c>
      <c r="K2569">
        <v>104</v>
      </c>
      <c r="L2569">
        <v>17.82</v>
      </c>
      <c r="M2569">
        <v>164.4</v>
      </c>
      <c r="N2569">
        <v>97</v>
      </c>
      <c r="O2569">
        <v>7.4</v>
      </c>
      <c r="P2569">
        <v>9.4</v>
      </c>
      <c r="Q2569">
        <v>5</v>
      </c>
      <c r="R2569">
        <v>2.54</v>
      </c>
      <c r="S2569">
        <v>3</v>
      </c>
      <c r="T2569" t="s">
        <v>22</v>
      </c>
    </row>
    <row r="2570" spans="1:20" x14ac:dyDescent="0.2">
      <c r="A2570" t="s">
        <v>60</v>
      </c>
      <c r="B2570">
        <v>113</v>
      </c>
      <c r="C2570" t="s">
        <v>25</v>
      </c>
      <c r="D2570" t="s">
        <v>22</v>
      </c>
      <c r="E2570" t="s">
        <v>22</v>
      </c>
      <c r="F2570">
        <v>0</v>
      </c>
      <c r="G2570">
        <v>158.9</v>
      </c>
      <c r="H2570">
        <v>137</v>
      </c>
      <c r="I2570">
        <v>27.01</v>
      </c>
      <c r="J2570">
        <v>242.8</v>
      </c>
      <c r="K2570">
        <v>109</v>
      </c>
      <c r="L2570">
        <v>20.64</v>
      </c>
      <c r="M2570">
        <v>247.8</v>
      </c>
      <c r="N2570">
        <v>97</v>
      </c>
      <c r="O2570">
        <v>11.15</v>
      </c>
      <c r="P2570">
        <v>6.5</v>
      </c>
      <c r="Q2570">
        <v>4</v>
      </c>
      <c r="R2570">
        <v>1.76</v>
      </c>
      <c r="S2570">
        <v>0</v>
      </c>
      <c r="T2570" t="s">
        <v>22</v>
      </c>
    </row>
    <row r="2571" spans="1:20" x14ac:dyDescent="0.2">
      <c r="A2571" t="s">
        <v>38</v>
      </c>
      <c r="B2571">
        <v>121</v>
      </c>
      <c r="C2571" t="s">
        <v>28</v>
      </c>
      <c r="D2571" t="s">
        <v>22</v>
      </c>
      <c r="E2571" t="s">
        <v>23</v>
      </c>
      <c r="F2571">
        <v>28</v>
      </c>
      <c r="G2571">
        <v>110</v>
      </c>
      <c r="H2571">
        <v>94</v>
      </c>
      <c r="I2571">
        <v>18.7</v>
      </c>
      <c r="J2571">
        <v>141.5</v>
      </c>
      <c r="K2571">
        <v>76</v>
      </c>
      <c r="L2571">
        <v>12.03</v>
      </c>
      <c r="M2571">
        <v>237.3</v>
      </c>
      <c r="N2571">
        <v>87</v>
      </c>
      <c r="O2571">
        <v>10.68</v>
      </c>
      <c r="P2571">
        <v>6.4</v>
      </c>
      <c r="Q2571">
        <v>3</v>
      </c>
      <c r="R2571">
        <v>1.73</v>
      </c>
      <c r="S2571">
        <v>2</v>
      </c>
      <c r="T2571" t="s">
        <v>22</v>
      </c>
    </row>
    <row r="2572" spans="1:20" x14ac:dyDescent="0.2">
      <c r="A2572" t="s">
        <v>63</v>
      </c>
      <c r="B2572">
        <v>70</v>
      </c>
      <c r="C2572" t="s">
        <v>21</v>
      </c>
      <c r="D2572" t="s">
        <v>22</v>
      </c>
      <c r="E2572" t="s">
        <v>22</v>
      </c>
      <c r="F2572">
        <v>0</v>
      </c>
      <c r="G2572">
        <v>152.80000000000001</v>
      </c>
      <c r="H2572">
        <v>145</v>
      </c>
      <c r="I2572">
        <v>25.98</v>
      </c>
      <c r="J2572">
        <v>183.6</v>
      </c>
      <c r="K2572">
        <v>102</v>
      </c>
      <c r="L2572">
        <v>15.61</v>
      </c>
      <c r="M2572">
        <v>151.80000000000001</v>
      </c>
      <c r="N2572">
        <v>75</v>
      </c>
      <c r="O2572">
        <v>6.83</v>
      </c>
      <c r="P2572">
        <v>10.5</v>
      </c>
      <c r="Q2572">
        <v>2</v>
      </c>
      <c r="R2572">
        <v>2.84</v>
      </c>
      <c r="S2572">
        <v>1</v>
      </c>
      <c r="T2572" t="s">
        <v>22</v>
      </c>
    </row>
    <row r="2573" spans="1:20" x14ac:dyDescent="0.2">
      <c r="A2573" t="s">
        <v>49</v>
      </c>
      <c r="B2573">
        <v>90</v>
      </c>
      <c r="C2573" t="s">
        <v>21</v>
      </c>
      <c r="D2573" t="s">
        <v>22</v>
      </c>
      <c r="E2573" t="s">
        <v>22</v>
      </c>
      <c r="F2573">
        <v>0</v>
      </c>
      <c r="G2573">
        <v>145.6</v>
      </c>
      <c r="H2573">
        <v>103</v>
      </c>
      <c r="I2573">
        <v>24.75</v>
      </c>
      <c r="J2573">
        <v>197.1</v>
      </c>
      <c r="K2573">
        <v>137</v>
      </c>
      <c r="L2573">
        <v>16.75</v>
      </c>
      <c r="M2573">
        <v>294.5</v>
      </c>
      <c r="N2573">
        <v>83</v>
      </c>
      <c r="O2573">
        <v>13.25</v>
      </c>
      <c r="P2573">
        <v>10.5</v>
      </c>
      <c r="Q2573">
        <v>4</v>
      </c>
      <c r="R2573">
        <v>2.84</v>
      </c>
      <c r="S2573">
        <v>0</v>
      </c>
      <c r="T2573" t="s">
        <v>22</v>
      </c>
    </row>
    <row r="2574" spans="1:20" x14ac:dyDescent="0.2">
      <c r="A2574" t="s">
        <v>33</v>
      </c>
      <c r="B2574">
        <v>39</v>
      </c>
      <c r="C2574" t="s">
        <v>25</v>
      </c>
      <c r="D2574" t="s">
        <v>22</v>
      </c>
      <c r="E2574" t="s">
        <v>22</v>
      </c>
      <c r="F2574">
        <v>0</v>
      </c>
      <c r="G2574">
        <v>93.3</v>
      </c>
      <c r="H2574">
        <v>83</v>
      </c>
      <c r="I2574">
        <v>15.86</v>
      </c>
      <c r="J2574">
        <v>199.6</v>
      </c>
      <c r="K2574">
        <v>114</v>
      </c>
      <c r="L2574">
        <v>16.97</v>
      </c>
      <c r="M2574">
        <v>206.2</v>
      </c>
      <c r="N2574">
        <v>104</v>
      </c>
      <c r="O2574">
        <v>9.2799999999999994</v>
      </c>
      <c r="P2574">
        <v>6.5</v>
      </c>
      <c r="Q2574">
        <v>4</v>
      </c>
      <c r="R2574">
        <v>1.76</v>
      </c>
      <c r="S2574">
        <v>0</v>
      </c>
      <c r="T2574" t="s">
        <v>22</v>
      </c>
    </row>
    <row r="2575" spans="1:20" x14ac:dyDescent="0.2">
      <c r="A2575" t="s">
        <v>27</v>
      </c>
      <c r="B2575">
        <v>142</v>
      </c>
      <c r="C2575" t="s">
        <v>25</v>
      </c>
      <c r="D2575" t="s">
        <v>22</v>
      </c>
      <c r="E2575" t="s">
        <v>22</v>
      </c>
      <c r="F2575">
        <v>0</v>
      </c>
      <c r="G2575">
        <v>216.8</v>
      </c>
      <c r="H2575">
        <v>134</v>
      </c>
      <c r="I2575">
        <v>36.86</v>
      </c>
      <c r="J2575">
        <v>187.8</v>
      </c>
      <c r="K2575">
        <v>106</v>
      </c>
      <c r="L2575">
        <v>15.96</v>
      </c>
      <c r="M2575">
        <v>138.1</v>
      </c>
      <c r="N2575">
        <v>108</v>
      </c>
      <c r="O2575">
        <v>6.21</v>
      </c>
      <c r="P2575">
        <v>8.3000000000000007</v>
      </c>
      <c r="Q2575">
        <v>2</v>
      </c>
      <c r="R2575">
        <v>2.2400000000000002</v>
      </c>
      <c r="S2575">
        <v>0</v>
      </c>
      <c r="T2575" t="s">
        <v>22</v>
      </c>
    </row>
    <row r="2576" spans="1:20" x14ac:dyDescent="0.2">
      <c r="A2576" t="s">
        <v>49</v>
      </c>
      <c r="B2576">
        <v>176</v>
      </c>
      <c r="C2576" t="s">
        <v>25</v>
      </c>
      <c r="D2576" t="s">
        <v>22</v>
      </c>
      <c r="E2576" t="s">
        <v>22</v>
      </c>
      <c r="F2576">
        <v>0</v>
      </c>
      <c r="G2576">
        <v>201.9</v>
      </c>
      <c r="H2576">
        <v>101</v>
      </c>
      <c r="I2576">
        <v>34.32</v>
      </c>
      <c r="J2576">
        <v>154.69999999999999</v>
      </c>
      <c r="K2576">
        <v>78</v>
      </c>
      <c r="L2576">
        <v>13.15</v>
      </c>
      <c r="M2576">
        <v>164.4</v>
      </c>
      <c r="N2576">
        <v>79</v>
      </c>
      <c r="O2576">
        <v>7.4</v>
      </c>
      <c r="P2576">
        <v>9</v>
      </c>
      <c r="Q2576">
        <v>2</v>
      </c>
      <c r="R2576">
        <v>2.4300000000000002</v>
      </c>
      <c r="S2576">
        <v>1</v>
      </c>
      <c r="T2576" t="s">
        <v>22</v>
      </c>
    </row>
    <row r="2577" spans="1:20" x14ac:dyDescent="0.2">
      <c r="A2577" t="s">
        <v>61</v>
      </c>
      <c r="B2577">
        <v>105</v>
      </c>
      <c r="C2577" t="s">
        <v>25</v>
      </c>
      <c r="D2577" t="s">
        <v>22</v>
      </c>
      <c r="E2577" t="s">
        <v>22</v>
      </c>
      <c r="F2577">
        <v>0</v>
      </c>
      <c r="G2577">
        <v>146.4</v>
      </c>
      <c r="H2577">
        <v>81</v>
      </c>
      <c r="I2577">
        <v>24.89</v>
      </c>
      <c r="J2577">
        <v>225.1</v>
      </c>
      <c r="K2577">
        <v>80</v>
      </c>
      <c r="L2577">
        <v>19.13</v>
      </c>
      <c r="M2577">
        <v>230.1</v>
      </c>
      <c r="N2577">
        <v>117</v>
      </c>
      <c r="O2577">
        <v>10.35</v>
      </c>
      <c r="P2577">
        <v>8.5</v>
      </c>
      <c r="Q2577">
        <v>2</v>
      </c>
      <c r="R2577">
        <v>2.2999999999999998</v>
      </c>
      <c r="S2577">
        <v>1</v>
      </c>
      <c r="T2577" t="s">
        <v>22</v>
      </c>
    </row>
    <row r="2578" spans="1:20" x14ac:dyDescent="0.2">
      <c r="A2578" t="s">
        <v>60</v>
      </c>
      <c r="B2578">
        <v>57</v>
      </c>
      <c r="C2578" t="s">
        <v>21</v>
      </c>
      <c r="D2578" t="s">
        <v>22</v>
      </c>
      <c r="E2578" t="s">
        <v>22</v>
      </c>
      <c r="F2578">
        <v>0</v>
      </c>
      <c r="G2578">
        <v>272.7</v>
      </c>
      <c r="H2578">
        <v>74</v>
      </c>
      <c r="I2578">
        <v>46.36</v>
      </c>
      <c r="J2578">
        <v>224.9</v>
      </c>
      <c r="K2578">
        <v>85</v>
      </c>
      <c r="L2578">
        <v>19.12</v>
      </c>
      <c r="M2578">
        <v>178.2</v>
      </c>
      <c r="N2578">
        <v>104</v>
      </c>
      <c r="O2578">
        <v>8.02</v>
      </c>
      <c r="P2578">
        <v>10.5</v>
      </c>
      <c r="Q2578">
        <v>3</v>
      </c>
      <c r="R2578">
        <v>2.84</v>
      </c>
      <c r="S2578">
        <v>2</v>
      </c>
      <c r="T2578" t="s">
        <v>23</v>
      </c>
    </row>
    <row r="2579" spans="1:20" x14ac:dyDescent="0.2">
      <c r="A2579" t="s">
        <v>42</v>
      </c>
      <c r="B2579">
        <v>88</v>
      </c>
      <c r="C2579" t="s">
        <v>21</v>
      </c>
      <c r="D2579" t="s">
        <v>22</v>
      </c>
      <c r="E2579" t="s">
        <v>22</v>
      </c>
      <c r="F2579">
        <v>0</v>
      </c>
      <c r="G2579">
        <v>172.8</v>
      </c>
      <c r="H2579">
        <v>81</v>
      </c>
      <c r="I2579">
        <v>29.38</v>
      </c>
      <c r="J2579">
        <v>193.4</v>
      </c>
      <c r="K2579">
        <v>90</v>
      </c>
      <c r="L2579">
        <v>16.440000000000001</v>
      </c>
      <c r="M2579">
        <v>89.6</v>
      </c>
      <c r="N2579">
        <v>107</v>
      </c>
      <c r="O2579">
        <v>4.03</v>
      </c>
      <c r="P2579">
        <v>12.8</v>
      </c>
      <c r="Q2579">
        <v>5</v>
      </c>
      <c r="R2579">
        <v>3.46</v>
      </c>
      <c r="S2579">
        <v>2</v>
      </c>
      <c r="T2579" t="s">
        <v>22</v>
      </c>
    </row>
    <row r="2580" spans="1:20" x14ac:dyDescent="0.2">
      <c r="A2580" t="s">
        <v>68</v>
      </c>
      <c r="B2580">
        <v>95</v>
      </c>
      <c r="C2580" t="s">
        <v>25</v>
      </c>
      <c r="D2580" t="s">
        <v>22</v>
      </c>
      <c r="E2580" t="s">
        <v>22</v>
      </c>
      <c r="F2580">
        <v>0</v>
      </c>
      <c r="G2580">
        <v>190.2</v>
      </c>
      <c r="H2580">
        <v>119</v>
      </c>
      <c r="I2580">
        <v>32.33</v>
      </c>
      <c r="J2580">
        <v>157.1</v>
      </c>
      <c r="K2580">
        <v>70</v>
      </c>
      <c r="L2580">
        <v>13.35</v>
      </c>
      <c r="M2580">
        <v>181.5</v>
      </c>
      <c r="N2580">
        <v>120</v>
      </c>
      <c r="O2580">
        <v>8.17</v>
      </c>
      <c r="P2580">
        <v>14</v>
      </c>
      <c r="Q2580">
        <v>6</v>
      </c>
      <c r="R2580">
        <v>3.78</v>
      </c>
      <c r="S2580">
        <v>0</v>
      </c>
      <c r="T2580" t="s">
        <v>22</v>
      </c>
    </row>
    <row r="2581" spans="1:20" x14ac:dyDescent="0.2">
      <c r="A2581" t="s">
        <v>53</v>
      </c>
      <c r="B2581">
        <v>147</v>
      </c>
      <c r="C2581" t="s">
        <v>21</v>
      </c>
      <c r="D2581" t="s">
        <v>22</v>
      </c>
      <c r="E2581" t="s">
        <v>22</v>
      </c>
      <c r="F2581">
        <v>0</v>
      </c>
      <c r="G2581">
        <v>130.6</v>
      </c>
      <c r="H2581">
        <v>83</v>
      </c>
      <c r="I2581">
        <v>22.2</v>
      </c>
      <c r="J2581">
        <v>208.1</v>
      </c>
      <c r="K2581">
        <v>144</v>
      </c>
      <c r="L2581">
        <v>17.690000000000001</v>
      </c>
      <c r="M2581">
        <v>204.6</v>
      </c>
      <c r="N2581">
        <v>72</v>
      </c>
      <c r="O2581">
        <v>9.2100000000000009</v>
      </c>
      <c r="P2581">
        <v>15.6</v>
      </c>
      <c r="Q2581">
        <v>3</v>
      </c>
      <c r="R2581">
        <v>4.21</v>
      </c>
      <c r="S2581">
        <v>3</v>
      </c>
      <c r="T2581" t="s">
        <v>22</v>
      </c>
    </row>
    <row r="2582" spans="1:20" x14ac:dyDescent="0.2">
      <c r="A2582" t="s">
        <v>43</v>
      </c>
      <c r="B2582">
        <v>101</v>
      </c>
      <c r="C2582" t="s">
        <v>21</v>
      </c>
      <c r="D2582" t="s">
        <v>22</v>
      </c>
      <c r="E2582" t="s">
        <v>22</v>
      </c>
      <c r="F2582">
        <v>0</v>
      </c>
      <c r="G2582">
        <v>158.4</v>
      </c>
      <c r="H2582">
        <v>92</v>
      </c>
      <c r="I2582">
        <v>26.93</v>
      </c>
      <c r="J2582">
        <v>188</v>
      </c>
      <c r="K2582">
        <v>117</v>
      </c>
      <c r="L2582">
        <v>15.98</v>
      </c>
      <c r="M2582">
        <v>219.7</v>
      </c>
      <c r="N2582">
        <v>125</v>
      </c>
      <c r="O2582">
        <v>9.89</v>
      </c>
      <c r="P2582">
        <v>13.5</v>
      </c>
      <c r="Q2582">
        <v>4</v>
      </c>
      <c r="R2582">
        <v>3.65</v>
      </c>
      <c r="S2582">
        <v>4</v>
      </c>
      <c r="T2582" t="s">
        <v>23</v>
      </c>
    </row>
    <row r="2583" spans="1:20" x14ac:dyDescent="0.2">
      <c r="A2583" t="s">
        <v>67</v>
      </c>
      <c r="B2583">
        <v>115</v>
      </c>
      <c r="C2583" t="s">
        <v>21</v>
      </c>
      <c r="D2583" t="s">
        <v>22</v>
      </c>
      <c r="E2583" t="s">
        <v>22</v>
      </c>
      <c r="F2583">
        <v>0</v>
      </c>
      <c r="G2583">
        <v>166.5</v>
      </c>
      <c r="H2583">
        <v>111</v>
      </c>
      <c r="I2583">
        <v>28.31</v>
      </c>
      <c r="J2583">
        <v>236.2</v>
      </c>
      <c r="K2583">
        <v>98</v>
      </c>
      <c r="L2583">
        <v>20.079999999999998</v>
      </c>
      <c r="M2583">
        <v>205.6</v>
      </c>
      <c r="N2583">
        <v>92</v>
      </c>
      <c r="O2583">
        <v>9.25</v>
      </c>
      <c r="P2583">
        <v>15.6</v>
      </c>
      <c r="Q2583">
        <v>2</v>
      </c>
      <c r="R2583">
        <v>4.21</v>
      </c>
      <c r="S2583">
        <v>1</v>
      </c>
      <c r="T2583" t="s">
        <v>22</v>
      </c>
    </row>
    <row r="2584" spans="1:20" x14ac:dyDescent="0.2">
      <c r="A2584" t="s">
        <v>67</v>
      </c>
      <c r="B2584">
        <v>103</v>
      </c>
      <c r="C2584" t="s">
        <v>21</v>
      </c>
      <c r="D2584" t="s">
        <v>22</v>
      </c>
      <c r="E2584" t="s">
        <v>22</v>
      </c>
      <c r="F2584">
        <v>0</v>
      </c>
      <c r="G2584">
        <v>129.30000000000001</v>
      </c>
      <c r="H2584">
        <v>103</v>
      </c>
      <c r="I2584">
        <v>21.98</v>
      </c>
      <c r="J2584">
        <v>202.8</v>
      </c>
      <c r="K2584">
        <v>89</v>
      </c>
      <c r="L2584">
        <v>17.239999999999998</v>
      </c>
      <c r="M2584">
        <v>233</v>
      </c>
      <c r="N2584">
        <v>126</v>
      </c>
      <c r="O2584">
        <v>10.49</v>
      </c>
      <c r="P2584">
        <v>12.9</v>
      </c>
      <c r="Q2584">
        <v>2</v>
      </c>
      <c r="R2584">
        <v>3.48</v>
      </c>
      <c r="S2584">
        <v>2</v>
      </c>
      <c r="T2584" t="s">
        <v>22</v>
      </c>
    </row>
    <row r="2585" spans="1:20" x14ac:dyDescent="0.2">
      <c r="A2585" t="s">
        <v>56</v>
      </c>
      <c r="B2585">
        <v>82</v>
      </c>
      <c r="C2585" t="s">
        <v>21</v>
      </c>
      <c r="D2585" t="s">
        <v>22</v>
      </c>
      <c r="E2585" t="s">
        <v>22</v>
      </c>
      <c r="F2585">
        <v>0</v>
      </c>
      <c r="G2585">
        <v>199.3</v>
      </c>
      <c r="H2585">
        <v>112</v>
      </c>
      <c r="I2585">
        <v>33.880000000000003</v>
      </c>
      <c r="J2585">
        <v>193.4</v>
      </c>
      <c r="K2585">
        <v>120</v>
      </c>
      <c r="L2585">
        <v>16.440000000000001</v>
      </c>
      <c r="M2585">
        <v>254.4</v>
      </c>
      <c r="N2585">
        <v>117</v>
      </c>
      <c r="O2585">
        <v>11.45</v>
      </c>
      <c r="P2585">
        <v>7</v>
      </c>
      <c r="Q2585">
        <v>10</v>
      </c>
      <c r="R2585">
        <v>1.89</v>
      </c>
      <c r="S2585">
        <v>0</v>
      </c>
      <c r="T2585" t="s">
        <v>22</v>
      </c>
    </row>
    <row r="2586" spans="1:20" x14ac:dyDescent="0.2">
      <c r="A2586" t="s">
        <v>49</v>
      </c>
      <c r="B2586">
        <v>141</v>
      </c>
      <c r="C2586" t="s">
        <v>21</v>
      </c>
      <c r="D2586" t="s">
        <v>22</v>
      </c>
      <c r="E2586" t="s">
        <v>22</v>
      </c>
      <c r="F2586">
        <v>0</v>
      </c>
      <c r="G2586">
        <v>185.1</v>
      </c>
      <c r="H2586">
        <v>126</v>
      </c>
      <c r="I2586">
        <v>31.47</v>
      </c>
      <c r="J2586">
        <v>233</v>
      </c>
      <c r="K2586">
        <v>98</v>
      </c>
      <c r="L2586">
        <v>19.809999999999999</v>
      </c>
      <c r="M2586">
        <v>152.19999999999999</v>
      </c>
      <c r="N2586">
        <v>106</v>
      </c>
      <c r="O2586">
        <v>6.85</v>
      </c>
      <c r="P2586">
        <v>9.1</v>
      </c>
      <c r="Q2586">
        <v>7</v>
      </c>
      <c r="R2586">
        <v>2.46</v>
      </c>
      <c r="S2586">
        <v>0</v>
      </c>
      <c r="T2586" t="s">
        <v>22</v>
      </c>
    </row>
    <row r="2587" spans="1:20" x14ac:dyDescent="0.2">
      <c r="A2587" t="s">
        <v>75</v>
      </c>
      <c r="B2587">
        <v>149</v>
      </c>
      <c r="C2587" t="s">
        <v>25</v>
      </c>
      <c r="D2587" t="s">
        <v>22</v>
      </c>
      <c r="E2587" t="s">
        <v>22</v>
      </c>
      <c r="F2587">
        <v>0</v>
      </c>
      <c r="G2587">
        <v>175.4</v>
      </c>
      <c r="H2587">
        <v>80</v>
      </c>
      <c r="I2587">
        <v>29.82</v>
      </c>
      <c r="J2587">
        <v>197.4</v>
      </c>
      <c r="K2587">
        <v>127</v>
      </c>
      <c r="L2587">
        <v>16.78</v>
      </c>
      <c r="M2587">
        <v>188.2</v>
      </c>
      <c r="N2587">
        <v>102</v>
      </c>
      <c r="O2587">
        <v>8.4700000000000006</v>
      </c>
      <c r="P2587">
        <v>9.6999999999999993</v>
      </c>
      <c r="Q2587">
        <v>2</v>
      </c>
      <c r="R2587">
        <v>2.62</v>
      </c>
      <c r="S2587">
        <v>2</v>
      </c>
      <c r="T2587" t="s">
        <v>22</v>
      </c>
    </row>
    <row r="2588" spans="1:20" x14ac:dyDescent="0.2">
      <c r="A2588" t="s">
        <v>72</v>
      </c>
      <c r="B2588">
        <v>131</v>
      </c>
      <c r="C2588" t="s">
        <v>28</v>
      </c>
      <c r="D2588" t="s">
        <v>22</v>
      </c>
      <c r="E2588" t="s">
        <v>22</v>
      </c>
      <c r="F2588">
        <v>0</v>
      </c>
      <c r="G2588">
        <v>263.39999999999998</v>
      </c>
      <c r="H2588">
        <v>123</v>
      </c>
      <c r="I2588">
        <v>44.78</v>
      </c>
      <c r="J2588">
        <v>151.9</v>
      </c>
      <c r="K2588">
        <v>74</v>
      </c>
      <c r="L2588">
        <v>12.91</v>
      </c>
      <c r="M2588">
        <v>218.5</v>
      </c>
      <c r="N2588">
        <v>101</v>
      </c>
      <c r="O2588">
        <v>9.83</v>
      </c>
      <c r="P2588">
        <v>10.7</v>
      </c>
      <c r="Q2588">
        <v>2</v>
      </c>
      <c r="R2588">
        <v>2.89</v>
      </c>
      <c r="S2588">
        <v>2</v>
      </c>
      <c r="T2588" t="s">
        <v>22</v>
      </c>
    </row>
    <row r="2589" spans="1:20" x14ac:dyDescent="0.2">
      <c r="A2589" t="s">
        <v>57</v>
      </c>
      <c r="B2589">
        <v>119</v>
      </c>
      <c r="C2589" t="s">
        <v>28</v>
      </c>
      <c r="D2589" t="s">
        <v>22</v>
      </c>
      <c r="E2589" t="s">
        <v>22</v>
      </c>
      <c r="F2589">
        <v>0</v>
      </c>
      <c r="G2589">
        <v>94.2</v>
      </c>
      <c r="H2589">
        <v>108</v>
      </c>
      <c r="I2589">
        <v>16.010000000000002</v>
      </c>
      <c r="J2589">
        <v>264.10000000000002</v>
      </c>
      <c r="K2589">
        <v>100</v>
      </c>
      <c r="L2589">
        <v>22.45</v>
      </c>
      <c r="M2589">
        <v>203.7</v>
      </c>
      <c r="N2589">
        <v>79</v>
      </c>
      <c r="O2589">
        <v>9.17</v>
      </c>
      <c r="P2589">
        <v>7.3</v>
      </c>
      <c r="Q2589">
        <v>3</v>
      </c>
      <c r="R2589">
        <v>1.97</v>
      </c>
      <c r="S2589">
        <v>1</v>
      </c>
      <c r="T2589" t="s">
        <v>22</v>
      </c>
    </row>
    <row r="2590" spans="1:20" x14ac:dyDescent="0.2">
      <c r="A2590" t="s">
        <v>68</v>
      </c>
      <c r="B2590">
        <v>112</v>
      </c>
      <c r="C2590" t="s">
        <v>28</v>
      </c>
      <c r="D2590" t="s">
        <v>22</v>
      </c>
      <c r="E2590" t="s">
        <v>22</v>
      </c>
      <c r="F2590">
        <v>0</v>
      </c>
      <c r="G2590">
        <v>189.4</v>
      </c>
      <c r="H2590">
        <v>83</v>
      </c>
      <c r="I2590">
        <v>32.200000000000003</v>
      </c>
      <c r="J2590">
        <v>219</v>
      </c>
      <c r="K2590">
        <v>89</v>
      </c>
      <c r="L2590">
        <v>18.62</v>
      </c>
      <c r="M2590">
        <v>168</v>
      </c>
      <c r="N2590">
        <v>116</v>
      </c>
      <c r="O2590">
        <v>7.56</v>
      </c>
      <c r="P2590">
        <v>7.1</v>
      </c>
      <c r="Q2590">
        <v>8</v>
      </c>
      <c r="R2590">
        <v>1.92</v>
      </c>
      <c r="S2590">
        <v>3</v>
      </c>
      <c r="T2590" t="s">
        <v>22</v>
      </c>
    </row>
    <row r="2591" spans="1:20" x14ac:dyDescent="0.2">
      <c r="A2591" t="s">
        <v>62</v>
      </c>
      <c r="B2591">
        <v>116</v>
      </c>
      <c r="C2591" t="s">
        <v>28</v>
      </c>
      <c r="D2591" t="s">
        <v>22</v>
      </c>
      <c r="E2591" t="s">
        <v>23</v>
      </c>
      <c r="F2591">
        <v>35</v>
      </c>
      <c r="G2591">
        <v>118</v>
      </c>
      <c r="H2591">
        <v>103</v>
      </c>
      <c r="I2591">
        <v>20.059999999999999</v>
      </c>
      <c r="J2591">
        <v>167.2</v>
      </c>
      <c r="K2591">
        <v>106</v>
      </c>
      <c r="L2591">
        <v>14.21</v>
      </c>
      <c r="M2591">
        <v>205.7</v>
      </c>
      <c r="N2591">
        <v>102</v>
      </c>
      <c r="O2591">
        <v>9.26</v>
      </c>
      <c r="P2591">
        <v>11.8</v>
      </c>
      <c r="Q2591">
        <v>2</v>
      </c>
      <c r="R2591">
        <v>3.19</v>
      </c>
      <c r="S2591">
        <v>2</v>
      </c>
      <c r="T2591" t="s">
        <v>22</v>
      </c>
    </row>
    <row r="2592" spans="1:20" x14ac:dyDescent="0.2">
      <c r="A2592" t="s">
        <v>30</v>
      </c>
      <c r="B2592">
        <v>94</v>
      </c>
      <c r="C2592" t="s">
        <v>21</v>
      </c>
      <c r="D2592" t="s">
        <v>22</v>
      </c>
      <c r="E2592" t="s">
        <v>22</v>
      </c>
      <c r="F2592">
        <v>0</v>
      </c>
      <c r="G2592">
        <v>212.1</v>
      </c>
      <c r="H2592">
        <v>98</v>
      </c>
      <c r="I2592">
        <v>36.06</v>
      </c>
      <c r="J2592">
        <v>189.4</v>
      </c>
      <c r="K2592">
        <v>89</v>
      </c>
      <c r="L2592">
        <v>16.100000000000001</v>
      </c>
      <c r="M2592">
        <v>352.2</v>
      </c>
      <c r="N2592">
        <v>95</v>
      </c>
      <c r="O2592">
        <v>15.85</v>
      </c>
      <c r="P2592">
        <v>8.4</v>
      </c>
      <c r="Q2592">
        <v>5</v>
      </c>
      <c r="R2592">
        <v>2.27</v>
      </c>
      <c r="S2592">
        <v>3</v>
      </c>
      <c r="T2592" t="s">
        <v>22</v>
      </c>
    </row>
    <row r="2593" spans="1:20" x14ac:dyDescent="0.2">
      <c r="A2593" t="s">
        <v>54</v>
      </c>
      <c r="B2593">
        <v>114</v>
      </c>
      <c r="C2593" t="s">
        <v>21</v>
      </c>
      <c r="D2593" t="s">
        <v>22</v>
      </c>
      <c r="E2593" t="s">
        <v>23</v>
      </c>
      <c r="F2593">
        <v>31</v>
      </c>
      <c r="G2593">
        <v>222.8</v>
      </c>
      <c r="H2593">
        <v>98</v>
      </c>
      <c r="I2593">
        <v>37.880000000000003</v>
      </c>
      <c r="J2593">
        <v>180.5</v>
      </c>
      <c r="K2593">
        <v>105</v>
      </c>
      <c r="L2593">
        <v>15.34</v>
      </c>
      <c r="M2593">
        <v>151.30000000000001</v>
      </c>
      <c r="N2593">
        <v>101</v>
      </c>
      <c r="O2593">
        <v>6.81</v>
      </c>
      <c r="P2593">
        <v>13</v>
      </c>
      <c r="Q2593">
        <v>4</v>
      </c>
      <c r="R2593">
        <v>3.51</v>
      </c>
      <c r="S2593">
        <v>0</v>
      </c>
      <c r="T2593" t="s">
        <v>22</v>
      </c>
    </row>
    <row r="2594" spans="1:20" x14ac:dyDescent="0.2">
      <c r="A2594" t="s">
        <v>74</v>
      </c>
      <c r="B2594">
        <v>63</v>
      </c>
      <c r="C2594" t="s">
        <v>25</v>
      </c>
      <c r="D2594" t="s">
        <v>22</v>
      </c>
      <c r="E2594" t="s">
        <v>23</v>
      </c>
      <c r="F2594">
        <v>25</v>
      </c>
      <c r="G2594">
        <v>190</v>
      </c>
      <c r="H2594">
        <v>137</v>
      </c>
      <c r="I2594">
        <v>32.299999999999997</v>
      </c>
      <c r="J2594">
        <v>116.6</v>
      </c>
      <c r="K2594">
        <v>76</v>
      </c>
      <c r="L2594">
        <v>9.91</v>
      </c>
      <c r="M2594">
        <v>141.5</v>
      </c>
      <c r="N2594">
        <v>110</v>
      </c>
      <c r="O2594">
        <v>6.37</v>
      </c>
      <c r="P2594">
        <v>12.2</v>
      </c>
      <c r="Q2594">
        <v>2</v>
      </c>
      <c r="R2594">
        <v>3.29</v>
      </c>
      <c r="S2594">
        <v>1</v>
      </c>
      <c r="T2594" t="s">
        <v>22</v>
      </c>
    </row>
    <row r="2595" spans="1:20" x14ac:dyDescent="0.2">
      <c r="A2595" t="s">
        <v>41</v>
      </c>
      <c r="B2595">
        <v>130</v>
      </c>
      <c r="C2595" t="s">
        <v>25</v>
      </c>
      <c r="D2595" t="s">
        <v>22</v>
      </c>
      <c r="E2595" t="s">
        <v>22</v>
      </c>
      <c r="F2595">
        <v>0</v>
      </c>
      <c r="G2595">
        <v>271.8</v>
      </c>
      <c r="H2595">
        <v>129</v>
      </c>
      <c r="I2595">
        <v>46.21</v>
      </c>
      <c r="J2595">
        <v>237.2</v>
      </c>
      <c r="K2595">
        <v>128</v>
      </c>
      <c r="L2595">
        <v>20.16</v>
      </c>
      <c r="M2595">
        <v>210.1</v>
      </c>
      <c r="N2595">
        <v>91</v>
      </c>
      <c r="O2595">
        <v>9.4499999999999993</v>
      </c>
      <c r="P2595">
        <v>8.6999999999999993</v>
      </c>
      <c r="Q2595">
        <v>2</v>
      </c>
      <c r="R2595">
        <v>2.35</v>
      </c>
      <c r="S2595">
        <v>4</v>
      </c>
      <c r="T2595" t="s">
        <v>23</v>
      </c>
    </row>
    <row r="2596" spans="1:20" x14ac:dyDescent="0.2">
      <c r="A2596" t="s">
        <v>27</v>
      </c>
      <c r="B2596">
        <v>122</v>
      </c>
      <c r="C2596" t="s">
        <v>25</v>
      </c>
      <c r="D2596" t="s">
        <v>22</v>
      </c>
      <c r="E2596" t="s">
        <v>23</v>
      </c>
      <c r="F2596">
        <v>29</v>
      </c>
      <c r="G2596">
        <v>195.4</v>
      </c>
      <c r="H2596">
        <v>83</v>
      </c>
      <c r="I2596">
        <v>33.22</v>
      </c>
      <c r="J2596">
        <v>268.2</v>
      </c>
      <c r="K2596">
        <v>93</v>
      </c>
      <c r="L2596">
        <v>22.8</v>
      </c>
      <c r="M2596">
        <v>168</v>
      </c>
      <c r="N2596">
        <v>95</v>
      </c>
      <c r="O2596">
        <v>7.56</v>
      </c>
      <c r="P2596">
        <v>8.4</v>
      </c>
      <c r="Q2596">
        <v>6</v>
      </c>
      <c r="R2596">
        <v>2.27</v>
      </c>
      <c r="S2596">
        <v>3</v>
      </c>
      <c r="T2596" t="s">
        <v>22</v>
      </c>
    </row>
    <row r="2597" spans="1:20" x14ac:dyDescent="0.2">
      <c r="A2597" t="s">
        <v>52</v>
      </c>
      <c r="B2597">
        <v>166</v>
      </c>
      <c r="C2597" t="s">
        <v>28</v>
      </c>
      <c r="D2597" t="s">
        <v>22</v>
      </c>
      <c r="E2597" t="s">
        <v>22</v>
      </c>
      <c r="F2597">
        <v>0</v>
      </c>
      <c r="G2597">
        <v>199.6</v>
      </c>
      <c r="H2597">
        <v>93</v>
      </c>
      <c r="I2597">
        <v>33.93</v>
      </c>
      <c r="J2597">
        <v>214.3</v>
      </c>
      <c r="K2597">
        <v>99</v>
      </c>
      <c r="L2597">
        <v>18.22</v>
      </c>
      <c r="M2597">
        <v>196.8</v>
      </c>
      <c r="N2597">
        <v>110</v>
      </c>
      <c r="O2597">
        <v>8.86</v>
      </c>
      <c r="P2597">
        <v>7.2</v>
      </c>
      <c r="Q2597">
        <v>5</v>
      </c>
      <c r="R2597">
        <v>1.94</v>
      </c>
      <c r="S2597">
        <v>3</v>
      </c>
      <c r="T2597" t="s">
        <v>22</v>
      </c>
    </row>
    <row r="2598" spans="1:20" x14ac:dyDescent="0.2">
      <c r="A2598" t="s">
        <v>43</v>
      </c>
      <c r="B2598">
        <v>78</v>
      </c>
      <c r="C2598" t="s">
        <v>21</v>
      </c>
      <c r="D2598" t="s">
        <v>22</v>
      </c>
      <c r="E2598" t="s">
        <v>23</v>
      </c>
      <c r="F2598">
        <v>21</v>
      </c>
      <c r="G2598">
        <v>160.6</v>
      </c>
      <c r="H2598">
        <v>85</v>
      </c>
      <c r="I2598">
        <v>27.3</v>
      </c>
      <c r="J2598">
        <v>223.1</v>
      </c>
      <c r="K2598">
        <v>79</v>
      </c>
      <c r="L2598">
        <v>18.96</v>
      </c>
      <c r="M2598">
        <v>124</v>
      </c>
      <c r="N2598">
        <v>92</v>
      </c>
      <c r="O2598">
        <v>5.58</v>
      </c>
      <c r="P2598">
        <v>9.5</v>
      </c>
      <c r="Q2598">
        <v>1</v>
      </c>
      <c r="R2598">
        <v>2.57</v>
      </c>
      <c r="S2598">
        <v>2</v>
      </c>
      <c r="T2598" t="s">
        <v>22</v>
      </c>
    </row>
    <row r="2599" spans="1:20" x14ac:dyDescent="0.2">
      <c r="A2599" t="s">
        <v>32</v>
      </c>
      <c r="B2599">
        <v>148</v>
      </c>
      <c r="C2599" t="s">
        <v>21</v>
      </c>
      <c r="D2599" t="s">
        <v>22</v>
      </c>
      <c r="E2599" t="s">
        <v>23</v>
      </c>
      <c r="F2599">
        <v>26</v>
      </c>
      <c r="G2599">
        <v>158.69999999999999</v>
      </c>
      <c r="H2599">
        <v>91</v>
      </c>
      <c r="I2599">
        <v>26.98</v>
      </c>
      <c r="J2599">
        <v>160.5</v>
      </c>
      <c r="K2599">
        <v>127</v>
      </c>
      <c r="L2599">
        <v>13.64</v>
      </c>
      <c r="M2599">
        <v>218.3</v>
      </c>
      <c r="N2599">
        <v>88</v>
      </c>
      <c r="O2599">
        <v>9.82</v>
      </c>
      <c r="P2599">
        <v>9.9</v>
      </c>
      <c r="Q2599">
        <v>3</v>
      </c>
      <c r="R2599">
        <v>2.67</v>
      </c>
      <c r="S2599">
        <v>1</v>
      </c>
      <c r="T2599" t="s">
        <v>22</v>
      </c>
    </row>
    <row r="2600" spans="1:20" x14ac:dyDescent="0.2">
      <c r="A2600" t="s">
        <v>49</v>
      </c>
      <c r="B2600">
        <v>154</v>
      </c>
      <c r="C2600" t="s">
        <v>28</v>
      </c>
      <c r="D2600" t="s">
        <v>22</v>
      </c>
      <c r="E2600" t="s">
        <v>22</v>
      </c>
      <c r="F2600">
        <v>0</v>
      </c>
      <c r="G2600">
        <v>154.5</v>
      </c>
      <c r="H2600">
        <v>122</v>
      </c>
      <c r="I2600">
        <v>26.27</v>
      </c>
      <c r="J2600">
        <v>214.2</v>
      </c>
      <c r="K2600">
        <v>71</v>
      </c>
      <c r="L2600">
        <v>18.21</v>
      </c>
      <c r="M2600">
        <v>178</v>
      </c>
      <c r="N2600">
        <v>105</v>
      </c>
      <c r="O2600">
        <v>8.01</v>
      </c>
      <c r="P2600">
        <v>12</v>
      </c>
      <c r="Q2600">
        <v>2</v>
      </c>
      <c r="R2600">
        <v>3.24</v>
      </c>
      <c r="S2600">
        <v>3</v>
      </c>
      <c r="T2600" t="s">
        <v>23</v>
      </c>
    </row>
    <row r="2601" spans="1:20" x14ac:dyDescent="0.2">
      <c r="A2601" t="s">
        <v>62</v>
      </c>
      <c r="B2601">
        <v>110</v>
      </c>
      <c r="C2601" t="s">
        <v>25</v>
      </c>
      <c r="D2601" t="s">
        <v>22</v>
      </c>
      <c r="E2601" t="s">
        <v>23</v>
      </c>
      <c r="F2601">
        <v>34</v>
      </c>
      <c r="G2601">
        <v>192.3</v>
      </c>
      <c r="H2601">
        <v>114</v>
      </c>
      <c r="I2601">
        <v>32.69</v>
      </c>
      <c r="J2601">
        <v>129.30000000000001</v>
      </c>
      <c r="K2601">
        <v>114</v>
      </c>
      <c r="L2601">
        <v>10.99</v>
      </c>
      <c r="M2601">
        <v>136.30000000000001</v>
      </c>
      <c r="N2601">
        <v>102</v>
      </c>
      <c r="O2601">
        <v>6.13</v>
      </c>
      <c r="P2601">
        <v>6.3</v>
      </c>
      <c r="Q2601">
        <v>12</v>
      </c>
      <c r="R2601">
        <v>1.7</v>
      </c>
      <c r="S2601">
        <v>1</v>
      </c>
      <c r="T2601" t="s">
        <v>22</v>
      </c>
    </row>
    <row r="2602" spans="1:20" x14ac:dyDescent="0.2">
      <c r="A2602" t="s">
        <v>39</v>
      </c>
      <c r="B2602">
        <v>75</v>
      </c>
      <c r="C2602" t="s">
        <v>21</v>
      </c>
      <c r="D2602" t="s">
        <v>22</v>
      </c>
      <c r="E2602" t="s">
        <v>22</v>
      </c>
      <c r="F2602">
        <v>0</v>
      </c>
      <c r="G2602">
        <v>305.10000000000002</v>
      </c>
      <c r="H2602">
        <v>106</v>
      </c>
      <c r="I2602">
        <v>51.87</v>
      </c>
      <c r="J2602">
        <v>188</v>
      </c>
      <c r="K2602">
        <v>115</v>
      </c>
      <c r="L2602">
        <v>15.98</v>
      </c>
      <c r="M2602">
        <v>235.4</v>
      </c>
      <c r="N2602">
        <v>116</v>
      </c>
      <c r="O2602">
        <v>10.59</v>
      </c>
      <c r="P2602">
        <v>8.5</v>
      </c>
      <c r="Q2602">
        <v>5</v>
      </c>
      <c r="R2602">
        <v>2.2999999999999998</v>
      </c>
      <c r="S2602">
        <v>0</v>
      </c>
      <c r="T2602" t="s">
        <v>23</v>
      </c>
    </row>
    <row r="2603" spans="1:20" x14ac:dyDescent="0.2">
      <c r="A2603" t="s">
        <v>31</v>
      </c>
      <c r="B2603">
        <v>113</v>
      </c>
      <c r="C2603" t="s">
        <v>28</v>
      </c>
      <c r="D2603" t="s">
        <v>22</v>
      </c>
      <c r="E2603" t="s">
        <v>22</v>
      </c>
      <c r="F2603">
        <v>0</v>
      </c>
      <c r="G2603">
        <v>72.5</v>
      </c>
      <c r="H2603">
        <v>88</v>
      </c>
      <c r="I2603">
        <v>12.33</v>
      </c>
      <c r="J2603">
        <v>204</v>
      </c>
      <c r="K2603">
        <v>112</v>
      </c>
      <c r="L2603">
        <v>17.34</v>
      </c>
      <c r="M2603">
        <v>117.9</v>
      </c>
      <c r="N2603">
        <v>118</v>
      </c>
      <c r="O2603">
        <v>5.31</v>
      </c>
      <c r="P2603">
        <v>6.6</v>
      </c>
      <c r="Q2603">
        <v>3</v>
      </c>
      <c r="R2603">
        <v>1.78</v>
      </c>
      <c r="S2603">
        <v>1</v>
      </c>
      <c r="T2603" t="s">
        <v>22</v>
      </c>
    </row>
    <row r="2604" spans="1:20" x14ac:dyDescent="0.2">
      <c r="A2604" t="s">
        <v>41</v>
      </c>
      <c r="B2604">
        <v>181</v>
      </c>
      <c r="C2604" t="s">
        <v>28</v>
      </c>
      <c r="D2604" t="s">
        <v>22</v>
      </c>
      <c r="E2604" t="s">
        <v>23</v>
      </c>
      <c r="F2604">
        <v>40</v>
      </c>
      <c r="G2604">
        <v>105.2</v>
      </c>
      <c r="H2604">
        <v>61</v>
      </c>
      <c r="I2604">
        <v>17.88</v>
      </c>
      <c r="J2604">
        <v>341.3</v>
      </c>
      <c r="K2604">
        <v>79</v>
      </c>
      <c r="L2604">
        <v>29.01</v>
      </c>
      <c r="M2604">
        <v>165.7</v>
      </c>
      <c r="N2604">
        <v>97</v>
      </c>
      <c r="O2604">
        <v>7.46</v>
      </c>
      <c r="P2604">
        <v>6.3</v>
      </c>
      <c r="Q2604">
        <v>3</v>
      </c>
      <c r="R2604">
        <v>1.7</v>
      </c>
      <c r="S2604">
        <v>2</v>
      </c>
      <c r="T2604" t="s">
        <v>22</v>
      </c>
    </row>
    <row r="2605" spans="1:20" x14ac:dyDescent="0.2">
      <c r="A2605" t="s">
        <v>39</v>
      </c>
      <c r="B2605">
        <v>51</v>
      </c>
      <c r="C2605" t="s">
        <v>21</v>
      </c>
      <c r="D2605" t="s">
        <v>22</v>
      </c>
      <c r="E2605" t="s">
        <v>22</v>
      </c>
      <c r="F2605">
        <v>0</v>
      </c>
      <c r="G2605">
        <v>180.5</v>
      </c>
      <c r="H2605">
        <v>88</v>
      </c>
      <c r="I2605">
        <v>30.69</v>
      </c>
      <c r="J2605">
        <v>134.69999999999999</v>
      </c>
      <c r="K2605">
        <v>102</v>
      </c>
      <c r="L2605">
        <v>11.45</v>
      </c>
      <c r="M2605">
        <v>170.7</v>
      </c>
      <c r="N2605">
        <v>97</v>
      </c>
      <c r="O2605">
        <v>7.68</v>
      </c>
      <c r="P2605">
        <v>10</v>
      </c>
      <c r="Q2605">
        <v>3</v>
      </c>
      <c r="R2605">
        <v>2.7</v>
      </c>
      <c r="S2605">
        <v>2</v>
      </c>
      <c r="T2605" t="s">
        <v>22</v>
      </c>
    </row>
    <row r="2606" spans="1:20" x14ac:dyDescent="0.2">
      <c r="A2606" t="s">
        <v>40</v>
      </c>
      <c r="B2606">
        <v>102</v>
      </c>
      <c r="C2606" t="s">
        <v>25</v>
      </c>
      <c r="D2606" t="s">
        <v>22</v>
      </c>
      <c r="E2606" t="s">
        <v>23</v>
      </c>
      <c r="F2606">
        <v>29</v>
      </c>
      <c r="G2606">
        <v>214.7</v>
      </c>
      <c r="H2606">
        <v>86</v>
      </c>
      <c r="I2606">
        <v>36.5</v>
      </c>
      <c r="J2606">
        <v>314.3</v>
      </c>
      <c r="K2606">
        <v>109</v>
      </c>
      <c r="L2606">
        <v>26.72</v>
      </c>
      <c r="M2606">
        <v>280.2</v>
      </c>
      <c r="N2606">
        <v>110</v>
      </c>
      <c r="O2606">
        <v>12.61</v>
      </c>
      <c r="P2606">
        <v>14.3</v>
      </c>
      <c r="Q2606">
        <v>2</v>
      </c>
      <c r="R2606">
        <v>3.86</v>
      </c>
      <c r="S2606">
        <v>0</v>
      </c>
      <c r="T2606" t="s">
        <v>22</v>
      </c>
    </row>
    <row r="2607" spans="1:20" x14ac:dyDescent="0.2">
      <c r="A2607" t="s">
        <v>68</v>
      </c>
      <c r="B2607">
        <v>107</v>
      </c>
      <c r="C2607" t="s">
        <v>25</v>
      </c>
      <c r="D2607" t="s">
        <v>22</v>
      </c>
      <c r="E2607" t="s">
        <v>22</v>
      </c>
      <c r="F2607">
        <v>0</v>
      </c>
      <c r="G2607">
        <v>86.8</v>
      </c>
      <c r="H2607">
        <v>95</v>
      </c>
      <c r="I2607">
        <v>14.76</v>
      </c>
      <c r="J2607">
        <v>108.1</v>
      </c>
      <c r="K2607">
        <v>85</v>
      </c>
      <c r="L2607">
        <v>9.19</v>
      </c>
      <c r="M2607">
        <v>204.3</v>
      </c>
      <c r="N2607">
        <v>87</v>
      </c>
      <c r="O2607">
        <v>9.19</v>
      </c>
      <c r="P2607">
        <v>13.2</v>
      </c>
      <c r="Q2607">
        <v>3</v>
      </c>
      <c r="R2607">
        <v>3.56</v>
      </c>
      <c r="S2607">
        <v>1</v>
      </c>
      <c r="T2607" t="s">
        <v>22</v>
      </c>
    </row>
    <row r="2608" spans="1:20" x14ac:dyDescent="0.2">
      <c r="A2608" t="s">
        <v>31</v>
      </c>
      <c r="B2608">
        <v>88</v>
      </c>
      <c r="C2608" t="s">
        <v>28</v>
      </c>
      <c r="D2608" t="s">
        <v>22</v>
      </c>
      <c r="E2608" t="s">
        <v>22</v>
      </c>
      <c r="F2608">
        <v>0</v>
      </c>
      <c r="G2608">
        <v>131.5</v>
      </c>
      <c r="H2608">
        <v>99</v>
      </c>
      <c r="I2608">
        <v>22.36</v>
      </c>
      <c r="J2608">
        <v>174.8</v>
      </c>
      <c r="K2608">
        <v>128</v>
      </c>
      <c r="L2608">
        <v>14.86</v>
      </c>
      <c r="M2608">
        <v>184.2</v>
      </c>
      <c r="N2608">
        <v>83</v>
      </c>
      <c r="O2608">
        <v>8.2899999999999991</v>
      </c>
      <c r="P2608">
        <v>7.9</v>
      </c>
      <c r="Q2608">
        <v>2</v>
      </c>
      <c r="R2608">
        <v>2.13</v>
      </c>
      <c r="S2608">
        <v>5</v>
      </c>
      <c r="T2608" t="s">
        <v>23</v>
      </c>
    </row>
    <row r="2609" spans="1:20" x14ac:dyDescent="0.2">
      <c r="A2609" t="s">
        <v>53</v>
      </c>
      <c r="B2609">
        <v>82</v>
      </c>
      <c r="C2609" t="s">
        <v>21</v>
      </c>
      <c r="D2609" t="s">
        <v>22</v>
      </c>
      <c r="E2609" t="s">
        <v>22</v>
      </c>
      <c r="F2609">
        <v>0</v>
      </c>
      <c r="G2609">
        <v>135.4</v>
      </c>
      <c r="H2609">
        <v>102</v>
      </c>
      <c r="I2609">
        <v>23.02</v>
      </c>
      <c r="J2609">
        <v>237.1</v>
      </c>
      <c r="K2609">
        <v>122</v>
      </c>
      <c r="L2609">
        <v>20.149999999999999</v>
      </c>
      <c r="M2609">
        <v>118.3</v>
      </c>
      <c r="N2609">
        <v>91</v>
      </c>
      <c r="O2609">
        <v>5.32</v>
      </c>
      <c r="P2609">
        <v>17.5</v>
      </c>
      <c r="Q2609">
        <v>4</v>
      </c>
      <c r="R2609">
        <v>4.7300000000000004</v>
      </c>
      <c r="S2609">
        <v>0</v>
      </c>
      <c r="T2609" t="s">
        <v>22</v>
      </c>
    </row>
    <row r="2610" spans="1:20" x14ac:dyDescent="0.2">
      <c r="A2610" t="s">
        <v>36</v>
      </c>
      <c r="B2610">
        <v>204</v>
      </c>
      <c r="C2610" t="s">
        <v>21</v>
      </c>
      <c r="D2610" t="s">
        <v>22</v>
      </c>
      <c r="E2610" t="s">
        <v>22</v>
      </c>
      <c r="F2610">
        <v>0</v>
      </c>
      <c r="G2610">
        <v>174.3</v>
      </c>
      <c r="H2610">
        <v>85</v>
      </c>
      <c r="I2610">
        <v>29.63</v>
      </c>
      <c r="J2610">
        <v>254.1</v>
      </c>
      <c r="K2610">
        <v>95</v>
      </c>
      <c r="L2610">
        <v>21.6</v>
      </c>
      <c r="M2610">
        <v>176.4</v>
      </c>
      <c r="N2610">
        <v>96</v>
      </c>
      <c r="O2610">
        <v>7.94</v>
      </c>
      <c r="P2610">
        <v>5.9</v>
      </c>
      <c r="Q2610">
        <v>3</v>
      </c>
      <c r="R2610">
        <v>1.59</v>
      </c>
      <c r="S2610">
        <v>6</v>
      </c>
      <c r="T2610" t="s">
        <v>22</v>
      </c>
    </row>
    <row r="2611" spans="1:20" x14ac:dyDescent="0.2">
      <c r="A2611" t="s">
        <v>67</v>
      </c>
      <c r="B2611">
        <v>130</v>
      </c>
      <c r="C2611" t="s">
        <v>28</v>
      </c>
      <c r="D2611" t="s">
        <v>22</v>
      </c>
      <c r="E2611" t="s">
        <v>22</v>
      </c>
      <c r="F2611">
        <v>0</v>
      </c>
      <c r="G2611">
        <v>203.9</v>
      </c>
      <c r="H2611">
        <v>63</v>
      </c>
      <c r="I2611">
        <v>34.659999999999997</v>
      </c>
      <c r="J2611">
        <v>191.8</v>
      </c>
      <c r="K2611">
        <v>93</v>
      </c>
      <c r="L2611">
        <v>16.3</v>
      </c>
      <c r="M2611">
        <v>132.5</v>
      </c>
      <c r="N2611">
        <v>125</v>
      </c>
      <c r="O2611">
        <v>5.96</v>
      </c>
      <c r="P2611">
        <v>12.1</v>
      </c>
      <c r="Q2611">
        <v>4</v>
      </c>
      <c r="R2611">
        <v>3.27</v>
      </c>
      <c r="S2611">
        <v>3</v>
      </c>
      <c r="T2611" t="s">
        <v>22</v>
      </c>
    </row>
    <row r="2612" spans="1:20" x14ac:dyDescent="0.2">
      <c r="A2612" t="s">
        <v>29</v>
      </c>
      <c r="B2612">
        <v>174</v>
      </c>
      <c r="C2612" t="s">
        <v>28</v>
      </c>
      <c r="D2612" t="s">
        <v>22</v>
      </c>
      <c r="E2612" t="s">
        <v>22</v>
      </c>
      <c r="F2612">
        <v>0</v>
      </c>
      <c r="G2612">
        <v>235.5</v>
      </c>
      <c r="H2612">
        <v>108</v>
      </c>
      <c r="I2612">
        <v>40.04</v>
      </c>
      <c r="J2612">
        <v>142.30000000000001</v>
      </c>
      <c r="K2612">
        <v>143</v>
      </c>
      <c r="L2612">
        <v>12.1</v>
      </c>
      <c r="M2612">
        <v>316.7</v>
      </c>
      <c r="N2612">
        <v>131</v>
      </c>
      <c r="O2612">
        <v>14.25</v>
      </c>
      <c r="P2612">
        <v>12.5</v>
      </c>
      <c r="Q2612">
        <v>5</v>
      </c>
      <c r="R2612">
        <v>3.38</v>
      </c>
      <c r="S2612">
        <v>0</v>
      </c>
      <c r="T2612" t="s">
        <v>22</v>
      </c>
    </row>
    <row r="2613" spans="1:20" x14ac:dyDescent="0.2">
      <c r="A2613" t="s">
        <v>50</v>
      </c>
      <c r="B2613">
        <v>129</v>
      </c>
      <c r="C2613" t="s">
        <v>21</v>
      </c>
      <c r="D2613" t="s">
        <v>22</v>
      </c>
      <c r="E2613" t="s">
        <v>22</v>
      </c>
      <c r="F2613">
        <v>0</v>
      </c>
      <c r="G2613">
        <v>157</v>
      </c>
      <c r="H2613">
        <v>113</v>
      </c>
      <c r="I2613">
        <v>26.69</v>
      </c>
      <c r="J2613">
        <v>256.89999999999998</v>
      </c>
      <c r="K2613">
        <v>97</v>
      </c>
      <c r="L2613">
        <v>21.84</v>
      </c>
      <c r="M2613">
        <v>185.5</v>
      </c>
      <c r="N2613">
        <v>126</v>
      </c>
      <c r="O2613">
        <v>8.35</v>
      </c>
      <c r="P2613">
        <v>12.1</v>
      </c>
      <c r="Q2613">
        <v>2</v>
      </c>
      <c r="R2613">
        <v>3.27</v>
      </c>
      <c r="S2613">
        <v>2</v>
      </c>
      <c r="T2613" t="s">
        <v>22</v>
      </c>
    </row>
    <row r="2614" spans="1:20" x14ac:dyDescent="0.2">
      <c r="A2614" t="s">
        <v>67</v>
      </c>
      <c r="B2614">
        <v>190</v>
      </c>
      <c r="C2614" t="s">
        <v>21</v>
      </c>
      <c r="D2614" t="s">
        <v>23</v>
      </c>
      <c r="E2614" t="s">
        <v>22</v>
      </c>
      <c r="F2614">
        <v>0</v>
      </c>
      <c r="G2614">
        <v>111.9</v>
      </c>
      <c r="H2614">
        <v>55</v>
      </c>
      <c r="I2614">
        <v>19.02</v>
      </c>
      <c r="J2614">
        <v>223</v>
      </c>
      <c r="K2614">
        <v>124</v>
      </c>
      <c r="L2614">
        <v>18.96</v>
      </c>
      <c r="M2614">
        <v>243.2</v>
      </c>
      <c r="N2614">
        <v>81</v>
      </c>
      <c r="O2614">
        <v>10.94</v>
      </c>
      <c r="P2614">
        <v>10</v>
      </c>
      <c r="Q2614">
        <v>7</v>
      </c>
      <c r="R2614">
        <v>2.7</v>
      </c>
      <c r="S2614">
        <v>3</v>
      </c>
      <c r="T2614" t="s">
        <v>22</v>
      </c>
    </row>
    <row r="2615" spans="1:20" x14ac:dyDescent="0.2">
      <c r="A2615" t="s">
        <v>36</v>
      </c>
      <c r="B2615">
        <v>54</v>
      </c>
      <c r="C2615" t="s">
        <v>28</v>
      </c>
      <c r="D2615" t="s">
        <v>23</v>
      </c>
      <c r="E2615" t="s">
        <v>22</v>
      </c>
      <c r="F2615">
        <v>0</v>
      </c>
      <c r="G2615">
        <v>236.3</v>
      </c>
      <c r="H2615">
        <v>91</v>
      </c>
      <c r="I2615">
        <v>40.17</v>
      </c>
      <c r="J2615">
        <v>152.80000000000001</v>
      </c>
      <c r="K2615">
        <v>130</v>
      </c>
      <c r="L2615">
        <v>12.99</v>
      </c>
      <c r="M2615">
        <v>160.30000000000001</v>
      </c>
      <c r="N2615">
        <v>98</v>
      </c>
      <c r="O2615">
        <v>7.21</v>
      </c>
      <c r="P2615">
        <v>11.2</v>
      </c>
      <c r="Q2615">
        <v>8</v>
      </c>
      <c r="R2615">
        <v>3.02</v>
      </c>
      <c r="S2615">
        <v>3</v>
      </c>
      <c r="T2615" t="s">
        <v>22</v>
      </c>
    </row>
    <row r="2616" spans="1:20" x14ac:dyDescent="0.2">
      <c r="A2616" t="s">
        <v>57</v>
      </c>
      <c r="B2616">
        <v>78</v>
      </c>
      <c r="C2616" t="s">
        <v>25</v>
      </c>
      <c r="D2616" t="s">
        <v>22</v>
      </c>
      <c r="E2616" t="s">
        <v>22</v>
      </c>
      <c r="F2616">
        <v>0</v>
      </c>
      <c r="G2616">
        <v>163.6</v>
      </c>
      <c r="H2616">
        <v>88</v>
      </c>
      <c r="I2616">
        <v>27.81</v>
      </c>
      <c r="J2616">
        <v>283.39999999999998</v>
      </c>
      <c r="K2616">
        <v>93</v>
      </c>
      <c r="L2616">
        <v>24.09</v>
      </c>
      <c r="M2616">
        <v>262.10000000000002</v>
      </c>
      <c r="N2616">
        <v>108</v>
      </c>
      <c r="O2616">
        <v>11.79</v>
      </c>
      <c r="P2616">
        <v>8.6</v>
      </c>
      <c r="Q2616">
        <v>9</v>
      </c>
      <c r="R2616">
        <v>2.3199999999999998</v>
      </c>
      <c r="S2616">
        <v>0</v>
      </c>
      <c r="T2616" t="s">
        <v>22</v>
      </c>
    </row>
    <row r="2617" spans="1:20" x14ac:dyDescent="0.2">
      <c r="A2617" t="s">
        <v>47</v>
      </c>
      <c r="B2617">
        <v>100</v>
      </c>
      <c r="C2617" t="s">
        <v>21</v>
      </c>
      <c r="D2617" t="s">
        <v>22</v>
      </c>
      <c r="E2617" t="s">
        <v>23</v>
      </c>
      <c r="F2617">
        <v>29</v>
      </c>
      <c r="G2617">
        <v>213.6</v>
      </c>
      <c r="H2617">
        <v>127</v>
      </c>
      <c r="I2617">
        <v>36.31</v>
      </c>
      <c r="J2617">
        <v>175.9</v>
      </c>
      <c r="K2617">
        <v>82</v>
      </c>
      <c r="L2617">
        <v>14.95</v>
      </c>
      <c r="M2617">
        <v>207.2</v>
      </c>
      <c r="N2617">
        <v>100</v>
      </c>
      <c r="O2617">
        <v>9.32</v>
      </c>
      <c r="P2617">
        <v>8.9</v>
      </c>
      <c r="Q2617">
        <v>3</v>
      </c>
      <c r="R2617">
        <v>2.4</v>
      </c>
      <c r="S2617">
        <v>1</v>
      </c>
      <c r="T2617" t="s">
        <v>22</v>
      </c>
    </row>
    <row r="2618" spans="1:20" x14ac:dyDescent="0.2">
      <c r="A2618" t="s">
        <v>31</v>
      </c>
      <c r="B2618">
        <v>70</v>
      </c>
      <c r="C2618" t="s">
        <v>28</v>
      </c>
      <c r="D2618" t="s">
        <v>22</v>
      </c>
      <c r="E2618" t="s">
        <v>23</v>
      </c>
      <c r="F2618">
        <v>30</v>
      </c>
      <c r="G2618">
        <v>143.4</v>
      </c>
      <c r="H2618">
        <v>72</v>
      </c>
      <c r="I2618">
        <v>24.38</v>
      </c>
      <c r="J2618">
        <v>170</v>
      </c>
      <c r="K2618">
        <v>92</v>
      </c>
      <c r="L2618">
        <v>14.45</v>
      </c>
      <c r="M2618">
        <v>127.9</v>
      </c>
      <c r="N2618">
        <v>68</v>
      </c>
      <c r="O2618">
        <v>5.76</v>
      </c>
      <c r="P2618">
        <v>9.4</v>
      </c>
      <c r="Q2618">
        <v>4</v>
      </c>
      <c r="R2618">
        <v>2.54</v>
      </c>
      <c r="S2618">
        <v>3</v>
      </c>
      <c r="T2618" t="s">
        <v>22</v>
      </c>
    </row>
    <row r="2619" spans="1:20" x14ac:dyDescent="0.2">
      <c r="A2619" t="s">
        <v>38</v>
      </c>
      <c r="B2619">
        <v>117</v>
      </c>
      <c r="C2619" t="s">
        <v>25</v>
      </c>
      <c r="D2619" t="s">
        <v>22</v>
      </c>
      <c r="E2619" t="s">
        <v>22</v>
      </c>
      <c r="F2619">
        <v>0</v>
      </c>
      <c r="G2619">
        <v>97.1</v>
      </c>
      <c r="H2619">
        <v>98</v>
      </c>
      <c r="I2619">
        <v>16.510000000000002</v>
      </c>
      <c r="J2619">
        <v>228</v>
      </c>
      <c r="K2619">
        <v>131</v>
      </c>
      <c r="L2619">
        <v>19.38</v>
      </c>
      <c r="M2619">
        <v>240</v>
      </c>
      <c r="N2619">
        <v>111</v>
      </c>
      <c r="O2619">
        <v>10.8</v>
      </c>
      <c r="P2619">
        <v>10.6</v>
      </c>
      <c r="Q2619">
        <v>3</v>
      </c>
      <c r="R2619">
        <v>2.86</v>
      </c>
      <c r="S2619">
        <v>1</v>
      </c>
      <c r="T2619" t="s">
        <v>22</v>
      </c>
    </row>
    <row r="2620" spans="1:20" x14ac:dyDescent="0.2">
      <c r="A2620" t="s">
        <v>67</v>
      </c>
      <c r="B2620">
        <v>68</v>
      </c>
      <c r="C2620" t="s">
        <v>21</v>
      </c>
      <c r="D2620" t="s">
        <v>22</v>
      </c>
      <c r="E2620" t="s">
        <v>22</v>
      </c>
      <c r="F2620">
        <v>0</v>
      </c>
      <c r="G2620">
        <v>94.1</v>
      </c>
      <c r="H2620">
        <v>93</v>
      </c>
      <c r="I2620">
        <v>16</v>
      </c>
      <c r="J2620">
        <v>147.6</v>
      </c>
      <c r="K2620">
        <v>80</v>
      </c>
      <c r="L2620">
        <v>12.55</v>
      </c>
      <c r="M2620">
        <v>213.5</v>
      </c>
      <c r="N2620">
        <v>85</v>
      </c>
      <c r="O2620">
        <v>9.61</v>
      </c>
      <c r="P2620">
        <v>10.1</v>
      </c>
      <c r="Q2620">
        <v>2</v>
      </c>
      <c r="R2620">
        <v>2.73</v>
      </c>
      <c r="S2620">
        <v>0</v>
      </c>
      <c r="T2620" t="s">
        <v>22</v>
      </c>
    </row>
    <row r="2621" spans="1:20" x14ac:dyDescent="0.2">
      <c r="A2621" t="s">
        <v>57</v>
      </c>
      <c r="B2621">
        <v>27</v>
      </c>
      <c r="C2621" t="s">
        <v>28</v>
      </c>
      <c r="D2621" t="s">
        <v>22</v>
      </c>
      <c r="E2621" t="s">
        <v>22</v>
      </c>
      <c r="F2621">
        <v>0</v>
      </c>
      <c r="G2621">
        <v>226.3</v>
      </c>
      <c r="H2621">
        <v>95</v>
      </c>
      <c r="I2621">
        <v>38.47</v>
      </c>
      <c r="J2621">
        <v>274.3</v>
      </c>
      <c r="K2621">
        <v>109</v>
      </c>
      <c r="L2621">
        <v>23.32</v>
      </c>
      <c r="M2621">
        <v>242.7</v>
      </c>
      <c r="N2621">
        <v>119</v>
      </c>
      <c r="O2621">
        <v>10.92</v>
      </c>
      <c r="P2621">
        <v>8.1999999999999993</v>
      </c>
      <c r="Q2621">
        <v>3</v>
      </c>
      <c r="R2621">
        <v>2.21</v>
      </c>
      <c r="S2621">
        <v>2</v>
      </c>
      <c r="T2621" t="s">
        <v>23</v>
      </c>
    </row>
    <row r="2622" spans="1:20" x14ac:dyDescent="0.2">
      <c r="A2622" t="s">
        <v>68</v>
      </c>
      <c r="B2622">
        <v>181</v>
      </c>
      <c r="C2622" t="s">
        <v>21</v>
      </c>
      <c r="D2622" t="s">
        <v>22</v>
      </c>
      <c r="E2622" t="s">
        <v>23</v>
      </c>
      <c r="F2622">
        <v>27</v>
      </c>
      <c r="G2622">
        <v>190.3</v>
      </c>
      <c r="H2622">
        <v>93</v>
      </c>
      <c r="I2622">
        <v>32.35</v>
      </c>
      <c r="J2622">
        <v>249</v>
      </c>
      <c r="K2622">
        <v>127</v>
      </c>
      <c r="L2622">
        <v>21.17</v>
      </c>
      <c r="M2622">
        <v>215.7</v>
      </c>
      <c r="N2622">
        <v>82</v>
      </c>
      <c r="O2622">
        <v>9.7100000000000009</v>
      </c>
      <c r="P2622">
        <v>10.6</v>
      </c>
      <c r="Q2622">
        <v>4</v>
      </c>
      <c r="R2622">
        <v>2.86</v>
      </c>
      <c r="S2622">
        <v>1</v>
      </c>
      <c r="T2622" t="s">
        <v>22</v>
      </c>
    </row>
    <row r="2623" spans="1:20" x14ac:dyDescent="0.2">
      <c r="A2623" t="s">
        <v>66</v>
      </c>
      <c r="B2623">
        <v>112</v>
      </c>
      <c r="C2623" t="s">
        <v>21</v>
      </c>
      <c r="D2623" t="s">
        <v>22</v>
      </c>
      <c r="E2623" t="s">
        <v>22</v>
      </c>
      <c r="F2623">
        <v>0</v>
      </c>
      <c r="G2623">
        <v>185.4</v>
      </c>
      <c r="H2623">
        <v>114</v>
      </c>
      <c r="I2623">
        <v>31.52</v>
      </c>
      <c r="J2623">
        <v>191.4</v>
      </c>
      <c r="K2623">
        <v>119</v>
      </c>
      <c r="L2623">
        <v>16.27</v>
      </c>
      <c r="M2623">
        <v>144</v>
      </c>
      <c r="N2623">
        <v>78</v>
      </c>
      <c r="O2623">
        <v>6.48</v>
      </c>
      <c r="P2623">
        <v>10</v>
      </c>
      <c r="Q2623">
        <v>11</v>
      </c>
      <c r="R2623">
        <v>2.7</v>
      </c>
      <c r="S2623">
        <v>2</v>
      </c>
      <c r="T2623" t="s">
        <v>22</v>
      </c>
    </row>
    <row r="2624" spans="1:20" x14ac:dyDescent="0.2">
      <c r="A2624" t="s">
        <v>48</v>
      </c>
      <c r="B2624">
        <v>93</v>
      </c>
      <c r="C2624" t="s">
        <v>21</v>
      </c>
      <c r="D2624" t="s">
        <v>22</v>
      </c>
      <c r="E2624" t="s">
        <v>22</v>
      </c>
      <c r="F2624">
        <v>0</v>
      </c>
      <c r="G2624">
        <v>179.5</v>
      </c>
      <c r="H2624">
        <v>121</v>
      </c>
      <c r="I2624">
        <v>30.52</v>
      </c>
      <c r="J2624">
        <v>191.9</v>
      </c>
      <c r="K2624">
        <v>131</v>
      </c>
      <c r="L2624">
        <v>16.309999999999999</v>
      </c>
      <c r="M2624">
        <v>165.5</v>
      </c>
      <c r="N2624">
        <v>125</v>
      </c>
      <c r="O2624">
        <v>7.45</v>
      </c>
      <c r="P2624">
        <v>12</v>
      </c>
      <c r="Q2624">
        <v>4</v>
      </c>
      <c r="R2624">
        <v>3.24</v>
      </c>
      <c r="S2624">
        <v>0</v>
      </c>
      <c r="T2624" t="s">
        <v>22</v>
      </c>
    </row>
    <row r="2625" spans="1:20" x14ac:dyDescent="0.2">
      <c r="A2625" t="s">
        <v>42</v>
      </c>
      <c r="B2625">
        <v>102</v>
      </c>
      <c r="C2625" t="s">
        <v>25</v>
      </c>
      <c r="D2625" t="s">
        <v>22</v>
      </c>
      <c r="E2625" t="s">
        <v>22</v>
      </c>
      <c r="F2625">
        <v>0</v>
      </c>
      <c r="G2625">
        <v>158</v>
      </c>
      <c r="H2625">
        <v>94</v>
      </c>
      <c r="I2625">
        <v>26.86</v>
      </c>
      <c r="J2625">
        <v>207.9</v>
      </c>
      <c r="K2625">
        <v>100</v>
      </c>
      <c r="L2625">
        <v>17.670000000000002</v>
      </c>
      <c r="M2625">
        <v>190.4</v>
      </c>
      <c r="N2625">
        <v>120</v>
      </c>
      <c r="O2625">
        <v>8.57</v>
      </c>
      <c r="P2625">
        <v>10.1</v>
      </c>
      <c r="Q2625">
        <v>10</v>
      </c>
      <c r="R2625">
        <v>2.73</v>
      </c>
      <c r="S2625">
        <v>0</v>
      </c>
      <c r="T2625" t="s">
        <v>22</v>
      </c>
    </row>
    <row r="2626" spans="1:20" x14ac:dyDescent="0.2">
      <c r="A2626" t="s">
        <v>27</v>
      </c>
      <c r="B2626">
        <v>93</v>
      </c>
      <c r="C2626" t="s">
        <v>21</v>
      </c>
      <c r="D2626" t="s">
        <v>22</v>
      </c>
      <c r="E2626" t="s">
        <v>22</v>
      </c>
      <c r="F2626">
        <v>0</v>
      </c>
      <c r="G2626">
        <v>173</v>
      </c>
      <c r="H2626">
        <v>131</v>
      </c>
      <c r="I2626">
        <v>29.41</v>
      </c>
      <c r="J2626">
        <v>190.4</v>
      </c>
      <c r="K2626">
        <v>108</v>
      </c>
      <c r="L2626">
        <v>16.18</v>
      </c>
      <c r="M2626">
        <v>290</v>
      </c>
      <c r="N2626">
        <v>66</v>
      </c>
      <c r="O2626">
        <v>13.05</v>
      </c>
      <c r="P2626">
        <v>10.4</v>
      </c>
      <c r="Q2626">
        <v>2</v>
      </c>
      <c r="R2626">
        <v>2.81</v>
      </c>
      <c r="S2626">
        <v>0</v>
      </c>
      <c r="T2626" t="s">
        <v>22</v>
      </c>
    </row>
    <row r="2627" spans="1:20" x14ac:dyDescent="0.2">
      <c r="A2627" t="s">
        <v>42</v>
      </c>
      <c r="B2627">
        <v>107</v>
      </c>
      <c r="C2627" t="s">
        <v>21</v>
      </c>
      <c r="D2627" t="s">
        <v>22</v>
      </c>
      <c r="E2627" t="s">
        <v>23</v>
      </c>
      <c r="F2627">
        <v>32</v>
      </c>
      <c r="G2627">
        <v>134.19999999999999</v>
      </c>
      <c r="H2627">
        <v>101</v>
      </c>
      <c r="I2627">
        <v>22.81</v>
      </c>
      <c r="J2627">
        <v>211.9</v>
      </c>
      <c r="K2627">
        <v>145</v>
      </c>
      <c r="L2627">
        <v>18.010000000000002</v>
      </c>
      <c r="M2627">
        <v>167.6</v>
      </c>
      <c r="N2627">
        <v>138</v>
      </c>
      <c r="O2627">
        <v>7.54</v>
      </c>
      <c r="P2627">
        <v>8.1999999999999993</v>
      </c>
      <c r="Q2627">
        <v>5</v>
      </c>
      <c r="R2627">
        <v>2.21</v>
      </c>
      <c r="S2627">
        <v>1</v>
      </c>
      <c r="T2627" t="s">
        <v>22</v>
      </c>
    </row>
    <row r="2628" spans="1:20" x14ac:dyDescent="0.2">
      <c r="A2628" t="s">
        <v>32</v>
      </c>
      <c r="B2628">
        <v>100</v>
      </c>
      <c r="C2628" t="s">
        <v>21</v>
      </c>
      <c r="D2628" t="s">
        <v>22</v>
      </c>
      <c r="E2628" t="s">
        <v>23</v>
      </c>
      <c r="F2628">
        <v>32</v>
      </c>
      <c r="G2628">
        <v>125.2</v>
      </c>
      <c r="H2628">
        <v>123</v>
      </c>
      <c r="I2628">
        <v>21.28</v>
      </c>
      <c r="J2628">
        <v>230.9</v>
      </c>
      <c r="K2628">
        <v>101</v>
      </c>
      <c r="L2628">
        <v>19.63</v>
      </c>
      <c r="M2628">
        <v>192</v>
      </c>
      <c r="N2628">
        <v>106</v>
      </c>
      <c r="O2628">
        <v>8.64</v>
      </c>
      <c r="P2628">
        <v>12.6</v>
      </c>
      <c r="Q2628">
        <v>9</v>
      </c>
      <c r="R2628">
        <v>3.4</v>
      </c>
      <c r="S2628">
        <v>3</v>
      </c>
      <c r="T2628" t="s">
        <v>22</v>
      </c>
    </row>
    <row r="2629" spans="1:20" x14ac:dyDescent="0.2">
      <c r="A2629" t="s">
        <v>54</v>
      </c>
      <c r="B2629">
        <v>115</v>
      </c>
      <c r="C2629" t="s">
        <v>21</v>
      </c>
      <c r="D2629" t="s">
        <v>22</v>
      </c>
      <c r="E2629" t="s">
        <v>22</v>
      </c>
      <c r="F2629">
        <v>0</v>
      </c>
      <c r="G2629">
        <v>195.9</v>
      </c>
      <c r="H2629">
        <v>111</v>
      </c>
      <c r="I2629">
        <v>33.299999999999997</v>
      </c>
      <c r="J2629">
        <v>227</v>
      </c>
      <c r="K2629">
        <v>108</v>
      </c>
      <c r="L2629">
        <v>19.3</v>
      </c>
      <c r="M2629">
        <v>313.2</v>
      </c>
      <c r="N2629">
        <v>113</v>
      </c>
      <c r="O2629">
        <v>14.09</v>
      </c>
      <c r="P2629">
        <v>13.2</v>
      </c>
      <c r="Q2629">
        <v>1</v>
      </c>
      <c r="R2629">
        <v>3.56</v>
      </c>
      <c r="S2629">
        <v>2</v>
      </c>
      <c r="T2629" t="s">
        <v>22</v>
      </c>
    </row>
    <row r="2630" spans="1:20" x14ac:dyDescent="0.2">
      <c r="A2630" t="s">
        <v>51</v>
      </c>
      <c r="B2630">
        <v>63</v>
      </c>
      <c r="C2630" t="s">
        <v>28</v>
      </c>
      <c r="D2630" t="s">
        <v>22</v>
      </c>
      <c r="E2630" t="s">
        <v>23</v>
      </c>
      <c r="F2630">
        <v>13</v>
      </c>
      <c r="G2630">
        <v>214.2</v>
      </c>
      <c r="H2630">
        <v>61</v>
      </c>
      <c r="I2630">
        <v>36.409999999999997</v>
      </c>
      <c r="J2630">
        <v>181.2</v>
      </c>
      <c r="K2630">
        <v>88</v>
      </c>
      <c r="L2630">
        <v>15.4</v>
      </c>
      <c r="M2630">
        <v>174</v>
      </c>
      <c r="N2630">
        <v>68</v>
      </c>
      <c r="O2630">
        <v>7.83</v>
      </c>
      <c r="P2630">
        <v>10.3</v>
      </c>
      <c r="Q2630">
        <v>2</v>
      </c>
      <c r="R2630">
        <v>2.78</v>
      </c>
      <c r="S2630">
        <v>0</v>
      </c>
      <c r="T2630" t="s">
        <v>22</v>
      </c>
    </row>
    <row r="2631" spans="1:20" x14ac:dyDescent="0.2">
      <c r="A2631" t="s">
        <v>66</v>
      </c>
      <c r="B2631">
        <v>57</v>
      </c>
      <c r="C2631" t="s">
        <v>21</v>
      </c>
      <c r="D2631" t="s">
        <v>22</v>
      </c>
      <c r="E2631" t="s">
        <v>22</v>
      </c>
      <c r="F2631">
        <v>0</v>
      </c>
      <c r="G2631">
        <v>221.1</v>
      </c>
      <c r="H2631">
        <v>101</v>
      </c>
      <c r="I2631">
        <v>37.590000000000003</v>
      </c>
      <c r="J2631">
        <v>236.7</v>
      </c>
      <c r="K2631">
        <v>65</v>
      </c>
      <c r="L2631">
        <v>20.12</v>
      </c>
      <c r="M2631">
        <v>252.3</v>
      </c>
      <c r="N2631">
        <v>137</v>
      </c>
      <c r="O2631">
        <v>11.35</v>
      </c>
      <c r="P2631">
        <v>9.5</v>
      </c>
      <c r="Q2631">
        <v>1</v>
      </c>
      <c r="R2631">
        <v>2.57</v>
      </c>
      <c r="S2631">
        <v>0</v>
      </c>
      <c r="T2631" t="s">
        <v>22</v>
      </c>
    </row>
    <row r="2632" spans="1:20" x14ac:dyDescent="0.2">
      <c r="A2632" t="s">
        <v>63</v>
      </c>
      <c r="B2632">
        <v>119</v>
      </c>
      <c r="C2632" t="s">
        <v>25</v>
      </c>
      <c r="D2632" t="s">
        <v>22</v>
      </c>
      <c r="E2632" t="s">
        <v>23</v>
      </c>
      <c r="F2632">
        <v>26</v>
      </c>
      <c r="G2632">
        <v>132</v>
      </c>
      <c r="H2632">
        <v>100</v>
      </c>
      <c r="I2632">
        <v>22.44</v>
      </c>
      <c r="J2632">
        <v>173.3</v>
      </c>
      <c r="K2632">
        <v>121</v>
      </c>
      <c r="L2632">
        <v>14.73</v>
      </c>
      <c r="M2632">
        <v>203.5</v>
      </c>
      <c r="N2632">
        <v>108</v>
      </c>
      <c r="O2632">
        <v>9.16</v>
      </c>
      <c r="P2632">
        <v>11.6</v>
      </c>
      <c r="Q2632">
        <v>5</v>
      </c>
      <c r="R2632">
        <v>3.13</v>
      </c>
      <c r="S2632">
        <v>1</v>
      </c>
      <c r="T2632" t="s">
        <v>22</v>
      </c>
    </row>
    <row r="2633" spans="1:20" x14ac:dyDescent="0.2">
      <c r="A2633" t="s">
        <v>48</v>
      </c>
      <c r="B2633">
        <v>73</v>
      </c>
      <c r="C2633" t="s">
        <v>25</v>
      </c>
      <c r="D2633" t="s">
        <v>22</v>
      </c>
      <c r="E2633" t="s">
        <v>22</v>
      </c>
      <c r="F2633">
        <v>0</v>
      </c>
      <c r="G2633">
        <v>157.6</v>
      </c>
      <c r="H2633">
        <v>92</v>
      </c>
      <c r="I2633">
        <v>26.79</v>
      </c>
      <c r="J2633">
        <v>198.3</v>
      </c>
      <c r="K2633">
        <v>87</v>
      </c>
      <c r="L2633">
        <v>16.86</v>
      </c>
      <c r="M2633">
        <v>364.9</v>
      </c>
      <c r="N2633">
        <v>106</v>
      </c>
      <c r="O2633">
        <v>16.420000000000002</v>
      </c>
      <c r="P2633">
        <v>9.1</v>
      </c>
      <c r="Q2633">
        <v>4</v>
      </c>
      <c r="R2633">
        <v>2.46</v>
      </c>
      <c r="S2633">
        <v>1</v>
      </c>
      <c r="T2633" t="s">
        <v>22</v>
      </c>
    </row>
    <row r="2634" spans="1:20" x14ac:dyDescent="0.2">
      <c r="A2634" t="s">
        <v>45</v>
      </c>
      <c r="B2634">
        <v>98</v>
      </c>
      <c r="C2634" t="s">
        <v>25</v>
      </c>
      <c r="D2634" t="s">
        <v>22</v>
      </c>
      <c r="E2634" t="s">
        <v>23</v>
      </c>
      <c r="F2634">
        <v>30</v>
      </c>
      <c r="G2634">
        <v>110.3</v>
      </c>
      <c r="H2634">
        <v>71</v>
      </c>
      <c r="I2634">
        <v>18.75</v>
      </c>
      <c r="J2634">
        <v>182.4</v>
      </c>
      <c r="K2634">
        <v>108</v>
      </c>
      <c r="L2634">
        <v>15.5</v>
      </c>
      <c r="M2634">
        <v>183.8</v>
      </c>
      <c r="N2634">
        <v>88</v>
      </c>
      <c r="O2634">
        <v>8.27</v>
      </c>
      <c r="P2634">
        <v>11</v>
      </c>
      <c r="Q2634">
        <v>8</v>
      </c>
      <c r="R2634">
        <v>2.97</v>
      </c>
      <c r="S2634">
        <v>2</v>
      </c>
      <c r="T2634" t="s">
        <v>22</v>
      </c>
    </row>
    <row r="2635" spans="1:20" x14ac:dyDescent="0.2">
      <c r="A2635" t="s">
        <v>38</v>
      </c>
      <c r="B2635">
        <v>139</v>
      </c>
      <c r="C2635" t="s">
        <v>21</v>
      </c>
      <c r="D2635" t="s">
        <v>23</v>
      </c>
      <c r="E2635" t="s">
        <v>22</v>
      </c>
      <c r="F2635">
        <v>0</v>
      </c>
      <c r="G2635">
        <v>161.5</v>
      </c>
      <c r="H2635">
        <v>121</v>
      </c>
      <c r="I2635">
        <v>27.46</v>
      </c>
      <c r="J2635">
        <v>192.9</v>
      </c>
      <c r="K2635">
        <v>137</v>
      </c>
      <c r="L2635">
        <v>16.399999999999999</v>
      </c>
      <c r="M2635">
        <v>168.3</v>
      </c>
      <c r="N2635">
        <v>96</v>
      </c>
      <c r="O2635">
        <v>7.57</v>
      </c>
      <c r="P2635">
        <v>11.2</v>
      </c>
      <c r="Q2635">
        <v>13</v>
      </c>
      <c r="R2635">
        <v>3.02</v>
      </c>
      <c r="S2635">
        <v>0</v>
      </c>
      <c r="T2635" t="s">
        <v>22</v>
      </c>
    </row>
    <row r="2636" spans="1:20" x14ac:dyDescent="0.2">
      <c r="A2636" t="s">
        <v>36</v>
      </c>
      <c r="B2636">
        <v>31</v>
      </c>
      <c r="C2636" t="s">
        <v>25</v>
      </c>
      <c r="D2636" t="s">
        <v>22</v>
      </c>
      <c r="E2636" t="s">
        <v>23</v>
      </c>
      <c r="F2636">
        <v>28</v>
      </c>
      <c r="G2636">
        <v>171.8</v>
      </c>
      <c r="H2636">
        <v>116</v>
      </c>
      <c r="I2636">
        <v>29.21</v>
      </c>
      <c r="J2636">
        <v>240.7</v>
      </c>
      <c r="K2636">
        <v>125</v>
      </c>
      <c r="L2636">
        <v>20.46</v>
      </c>
      <c r="M2636">
        <v>245.5</v>
      </c>
      <c r="N2636">
        <v>80</v>
      </c>
      <c r="O2636">
        <v>11.05</v>
      </c>
      <c r="P2636">
        <v>10.6</v>
      </c>
      <c r="Q2636">
        <v>7</v>
      </c>
      <c r="R2636">
        <v>2.86</v>
      </c>
      <c r="S2636">
        <v>1</v>
      </c>
      <c r="T2636" t="s">
        <v>22</v>
      </c>
    </row>
    <row r="2637" spans="1:20" x14ac:dyDescent="0.2">
      <c r="A2637" t="s">
        <v>73</v>
      </c>
      <c r="B2637">
        <v>129</v>
      </c>
      <c r="C2637" t="s">
        <v>28</v>
      </c>
      <c r="D2637" t="s">
        <v>22</v>
      </c>
      <c r="E2637" t="s">
        <v>23</v>
      </c>
      <c r="F2637">
        <v>32</v>
      </c>
      <c r="G2637">
        <v>211</v>
      </c>
      <c r="H2637">
        <v>99</v>
      </c>
      <c r="I2637">
        <v>35.869999999999997</v>
      </c>
      <c r="J2637">
        <v>155.1</v>
      </c>
      <c r="K2637">
        <v>89</v>
      </c>
      <c r="L2637">
        <v>13.18</v>
      </c>
      <c r="M2637">
        <v>234.8</v>
      </c>
      <c r="N2637">
        <v>96</v>
      </c>
      <c r="O2637">
        <v>10.57</v>
      </c>
      <c r="P2637">
        <v>11.4</v>
      </c>
      <c r="Q2637">
        <v>5</v>
      </c>
      <c r="R2637">
        <v>3.08</v>
      </c>
      <c r="S2637">
        <v>1</v>
      </c>
      <c r="T2637" t="s">
        <v>22</v>
      </c>
    </row>
    <row r="2638" spans="1:20" x14ac:dyDescent="0.2">
      <c r="A2638" t="s">
        <v>50</v>
      </c>
      <c r="B2638">
        <v>115</v>
      </c>
      <c r="C2638" t="s">
        <v>21</v>
      </c>
      <c r="D2638" t="s">
        <v>22</v>
      </c>
      <c r="E2638" t="s">
        <v>22</v>
      </c>
      <c r="F2638">
        <v>0</v>
      </c>
      <c r="G2638">
        <v>139.30000000000001</v>
      </c>
      <c r="H2638">
        <v>89</v>
      </c>
      <c r="I2638">
        <v>23.68</v>
      </c>
      <c r="J2638">
        <v>192.3</v>
      </c>
      <c r="K2638">
        <v>95</v>
      </c>
      <c r="L2638">
        <v>16.350000000000001</v>
      </c>
      <c r="M2638">
        <v>151</v>
      </c>
      <c r="N2638">
        <v>75</v>
      </c>
      <c r="O2638">
        <v>6.8</v>
      </c>
      <c r="P2638">
        <v>9.3000000000000007</v>
      </c>
      <c r="Q2638">
        <v>3</v>
      </c>
      <c r="R2638">
        <v>2.5099999999999998</v>
      </c>
      <c r="S2638">
        <v>7</v>
      </c>
      <c r="T2638" t="s">
        <v>23</v>
      </c>
    </row>
    <row r="2639" spans="1:20" x14ac:dyDescent="0.2">
      <c r="A2639" t="s">
        <v>45</v>
      </c>
      <c r="B2639">
        <v>108</v>
      </c>
      <c r="C2639" t="s">
        <v>21</v>
      </c>
      <c r="D2639" t="s">
        <v>22</v>
      </c>
      <c r="E2639" t="s">
        <v>22</v>
      </c>
      <c r="F2639">
        <v>0</v>
      </c>
      <c r="G2639">
        <v>291.60000000000002</v>
      </c>
      <c r="H2639">
        <v>99</v>
      </c>
      <c r="I2639">
        <v>49.57</v>
      </c>
      <c r="J2639">
        <v>221.1</v>
      </c>
      <c r="K2639">
        <v>93</v>
      </c>
      <c r="L2639">
        <v>18.79</v>
      </c>
      <c r="M2639">
        <v>229.2</v>
      </c>
      <c r="N2639">
        <v>110</v>
      </c>
      <c r="O2639">
        <v>10.31</v>
      </c>
      <c r="P2639">
        <v>14</v>
      </c>
      <c r="Q2639">
        <v>9</v>
      </c>
      <c r="R2639">
        <v>3.78</v>
      </c>
      <c r="S2639">
        <v>2</v>
      </c>
      <c r="T2639" t="s">
        <v>23</v>
      </c>
    </row>
    <row r="2640" spans="1:20" x14ac:dyDescent="0.2">
      <c r="A2640" t="s">
        <v>54</v>
      </c>
      <c r="B2640">
        <v>139</v>
      </c>
      <c r="C2640" t="s">
        <v>25</v>
      </c>
      <c r="D2640" t="s">
        <v>22</v>
      </c>
      <c r="E2640" t="s">
        <v>22</v>
      </c>
      <c r="F2640">
        <v>0</v>
      </c>
      <c r="G2640">
        <v>139</v>
      </c>
      <c r="H2640">
        <v>110</v>
      </c>
      <c r="I2640">
        <v>23.63</v>
      </c>
      <c r="J2640">
        <v>132.9</v>
      </c>
      <c r="K2640">
        <v>93</v>
      </c>
      <c r="L2640">
        <v>11.3</v>
      </c>
      <c r="M2640">
        <v>272</v>
      </c>
      <c r="N2640">
        <v>120</v>
      </c>
      <c r="O2640">
        <v>12.24</v>
      </c>
      <c r="P2640">
        <v>12.1</v>
      </c>
      <c r="Q2640">
        <v>1</v>
      </c>
      <c r="R2640">
        <v>3.27</v>
      </c>
      <c r="S2640">
        <v>0</v>
      </c>
      <c r="T2640" t="s">
        <v>22</v>
      </c>
    </row>
    <row r="2641" spans="1:20" x14ac:dyDescent="0.2">
      <c r="A2641" t="s">
        <v>31</v>
      </c>
      <c r="B2641">
        <v>102</v>
      </c>
      <c r="C2641" t="s">
        <v>25</v>
      </c>
      <c r="D2641" t="s">
        <v>22</v>
      </c>
      <c r="E2641" t="s">
        <v>22</v>
      </c>
      <c r="F2641">
        <v>0</v>
      </c>
      <c r="G2641">
        <v>234.8</v>
      </c>
      <c r="H2641">
        <v>125</v>
      </c>
      <c r="I2641">
        <v>39.92</v>
      </c>
      <c r="J2641">
        <v>199.2</v>
      </c>
      <c r="K2641">
        <v>99</v>
      </c>
      <c r="L2641">
        <v>16.93</v>
      </c>
      <c r="M2641">
        <v>163.19999999999999</v>
      </c>
      <c r="N2641">
        <v>88</v>
      </c>
      <c r="O2641">
        <v>7.34</v>
      </c>
      <c r="P2641">
        <v>10</v>
      </c>
      <c r="Q2641">
        <v>1</v>
      </c>
      <c r="R2641">
        <v>2.7</v>
      </c>
      <c r="S2641">
        <v>4</v>
      </c>
      <c r="T2641" t="s">
        <v>22</v>
      </c>
    </row>
    <row r="2642" spans="1:20" x14ac:dyDescent="0.2">
      <c r="A2642" t="s">
        <v>26</v>
      </c>
      <c r="B2642">
        <v>149</v>
      </c>
      <c r="C2642" t="s">
        <v>25</v>
      </c>
      <c r="D2642" t="s">
        <v>22</v>
      </c>
      <c r="E2642" t="s">
        <v>22</v>
      </c>
      <c r="F2642">
        <v>0</v>
      </c>
      <c r="G2642">
        <v>187.6</v>
      </c>
      <c r="H2642">
        <v>83</v>
      </c>
      <c r="I2642">
        <v>31.89</v>
      </c>
      <c r="J2642">
        <v>201.4</v>
      </c>
      <c r="K2642">
        <v>81</v>
      </c>
      <c r="L2642">
        <v>17.12</v>
      </c>
      <c r="M2642">
        <v>264.2</v>
      </c>
      <c r="N2642">
        <v>79</v>
      </c>
      <c r="O2642">
        <v>11.89</v>
      </c>
      <c r="P2642">
        <v>8.8000000000000007</v>
      </c>
      <c r="Q2642">
        <v>1</v>
      </c>
      <c r="R2642">
        <v>2.38</v>
      </c>
      <c r="S2642">
        <v>1</v>
      </c>
      <c r="T2642" t="s">
        <v>22</v>
      </c>
    </row>
    <row r="2643" spans="1:20" x14ac:dyDescent="0.2">
      <c r="A2643" t="s">
        <v>52</v>
      </c>
      <c r="B2643">
        <v>113</v>
      </c>
      <c r="C2643" t="s">
        <v>21</v>
      </c>
      <c r="D2643" t="s">
        <v>22</v>
      </c>
      <c r="E2643" t="s">
        <v>22</v>
      </c>
      <c r="F2643">
        <v>0</v>
      </c>
      <c r="G2643">
        <v>159.80000000000001</v>
      </c>
      <c r="H2643">
        <v>143</v>
      </c>
      <c r="I2643">
        <v>27.17</v>
      </c>
      <c r="J2643">
        <v>210.1</v>
      </c>
      <c r="K2643">
        <v>93</v>
      </c>
      <c r="L2643">
        <v>17.86</v>
      </c>
      <c r="M2643">
        <v>175.1</v>
      </c>
      <c r="N2643">
        <v>86</v>
      </c>
      <c r="O2643">
        <v>7.88</v>
      </c>
      <c r="P2643">
        <v>13.1</v>
      </c>
      <c r="Q2643">
        <v>7</v>
      </c>
      <c r="R2643">
        <v>3.54</v>
      </c>
      <c r="S2643">
        <v>2</v>
      </c>
      <c r="T2643" t="s">
        <v>22</v>
      </c>
    </row>
    <row r="2644" spans="1:20" x14ac:dyDescent="0.2">
      <c r="A2644" t="s">
        <v>75</v>
      </c>
      <c r="B2644">
        <v>131</v>
      </c>
      <c r="C2644" t="s">
        <v>25</v>
      </c>
      <c r="D2644" t="s">
        <v>22</v>
      </c>
      <c r="E2644" t="s">
        <v>23</v>
      </c>
      <c r="F2644">
        <v>33</v>
      </c>
      <c r="G2644">
        <v>177.1</v>
      </c>
      <c r="H2644">
        <v>100</v>
      </c>
      <c r="I2644">
        <v>30.11</v>
      </c>
      <c r="J2644">
        <v>194</v>
      </c>
      <c r="K2644">
        <v>85</v>
      </c>
      <c r="L2644">
        <v>16.489999999999998</v>
      </c>
      <c r="M2644">
        <v>253.4</v>
      </c>
      <c r="N2644">
        <v>124</v>
      </c>
      <c r="O2644">
        <v>11.4</v>
      </c>
      <c r="P2644">
        <v>5.2</v>
      </c>
      <c r="Q2644">
        <v>5</v>
      </c>
      <c r="R2644">
        <v>1.4</v>
      </c>
      <c r="S2644">
        <v>1</v>
      </c>
      <c r="T2644" t="s">
        <v>22</v>
      </c>
    </row>
    <row r="2645" spans="1:20" x14ac:dyDescent="0.2">
      <c r="A2645" t="s">
        <v>29</v>
      </c>
      <c r="B2645">
        <v>83</v>
      </c>
      <c r="C2645" t="s">
        <v>25</v>
      </c>
      <c r="D2645" t="s">
        <v>22</v>
      </c>
      <c r="E2645" t="s">
        <v>22</v>
      </c>
      <c r="F2645">
        <v>0</v>
      </c>
      <c r="G2645">
        <v>117.9</v>
      </c>
      <c r="H2645">
        <v>101</v>
      </c>
      <c r="I2645">
        <v>20.04</v>
      </c>
      <c r="J2645">
        <v>160.4</v>
      </c>
      <c r="K2645">
        <v>92</v>
      </c>
      <c r="L2645">
        <v>13.63</v>
      </c>
      <c r="M2645">
        <v>235.3</v>
      </c>
      <c r="N2645">
        <v>150</v>
      </c>
      <c r="O2645">
        <v>10.59</v>
      </c>
      <c r="P2645">
        <v>11.4</v>
      </c>
      <c r="Q2645">
        <v>10</v>
      </c>
      <c r="R2645">
        <v>3.08</v>
      </c>
      <c r="S2645">
        <v>0</v>
      </c>
      <c r="T2645" t="s">
        <v>22</v>
      </c>
    </row>
    <row r="2646" spans="1:20" x14ac:dyDescent="0.2">
      <c r="A2646" t="s">
        <v>50</v>
      </c>
      <c r="B2646">
        <v>96</v>
      </c>
      <c r="C2646" t="s">
        <v>21</v>
      </c>
      <c r="D2646" t="s">
        <v>22</v>
      </c>
      <c r="E2646" t="s">
        <v>23</v>
      </c>
      <c r="F2646">
        <v>21</v>
      </c>
      <c r="G2646">
        <v>247.6</v>
      </c>
      <c r="H2646">
        <v>95</v>
      </c>
      <c r="I2646">
        <v>42.09</v>
      </c>
      <c r="J2646">
        <v>256.3</v>
      </c>
      <c r="K2646">
        <v>150</v>
      </c>
      <c r="L2646">
        <v>21.79</v>
      </c>
      <c r="M2646">
        <v>158.6</v>
      </c>
      <c r="N2646">
        <v>72</v>
      </c>
      <c r="O2646">
        <v>7.14</v>
      </c>
      <c r="P2646">
        <v>10.8</v>
      </c>
      <c r="Q2646">
        <v>6</v>
      </c>
      <c r="R2646">
        <v>2.92</v>
      </c>
      <c r="S2646">
        <v>2</v>
      </c>
      <c r="T2646" t="s">
        <v>22</v>
      </c>
    </row>
    <row r="2647" spans="1:20" x14ac:dyDescent="0.2">
      <c r="A2647" t="s">
        <v>48</v>
      </c>
      <c r="B2647">
        <v>98</v>
      </c>
      <c r="C2647" t="s">
        <v>25</v>
      </c>
      <c r="D2647" t="s">
        <v>22</v>
      </c>
      <c r="E2647" t="s">
        <v>22</v>
      </c>
      <c r="F2647">
        <v>0</v>
      </c>
      <c r="G2647">
        <v>169.9</v>
      </c>
      <c r="H2647">
        <v>77</v>
      </c>
      <c r="I2647">
        <v>28.88</v>
      </c>
      <c r="J2647">
        <v>138.30000000000001</v>
      </c>
      <c r="K2647">
        <v>155</v>
      </c>
      <c r="L2647">
        <v>11.76</v>
      </c>
      <c r="M2647">
        <v>142.6</v>
      </c>
      <c r="N2647">
        <v>105</v>
      </c>
      <c r="O2647">
        <v>6.42</v>
      </c>
      <c r="P2647">
        <v>8.5</v>
      </c>
      <c r="Q2647">
        <v>7</v>
      </c>
      <c r="R2647">
        <v>2.2999999999999998</v>
      </c>
      <c r="S2647">
        <v>1</v>
      </c>
      <c r="T2647" t="s">
        <v>22</v>
      </c>
    </row>
    <row r="2648" spans="1:20" x14ac:dyDescent="0.2">
      <c r="A2648" t="s">
        <v>71</v>
      </c>
      <c r="B2648">
        <v>3</v>
      </c>
      <c r="C2648" t="s">
        <v>21</v>
      </c>
      <c r="D2648" t="s">
        <v>22</v>
      </c>
      <c r="E2648" t="s">
        <v>22</v>
      </c>
      <c r="F2648">
        <v>0</v>
      </c>
      <c r="G2648">
        <v>185</v>
      </c>
      <c r="H2648">
        <v>120</v>
      </c>
      <c r="I2648">
        <v>31.45</v>
      </c>
      <c r="J2648">
        <v>203.7</v>
      </c>
      <c r="K2648">
        <v>129</v>
      </c>
      <c r="L2648">
        <v>17.309999999999999</v>
      </c>
      <c r="M2648">
        <v>170.5</v>
      </c>
      <c r="N2648">
        <v>89</v>
      </c>
      <c r="O2648">
        <v>7.67</v>
      </c>
      <c r="P2648">
        <v>14.1</v>
      </c>
      <c r="Q2648">
        <v>3</v>
      </c>
      <c r="R2648">
        <v>3.81</v>
      </c>
      <c r="S2648">
        <v>3</v>
      </c>
      <c r="T2648" t="s">
        <v>22</v>
      </c>
    </row>
    <row r="2649" spans="1:20" x14ac:dyDescent="0.2">
      <c r="A2649" t="s">
        <v>27</v>
      </c>
      <c r="B2649">
        <v>77</v>
      </c>
      <c r="C2649" t="s">
        <v>25</v>
      </c>
      <c r="D2649" t="s">
        <v>22</v>
      </c>
      <c r="E2649" t="s">
        <v>23</v>
      </c>
      <c r="F2649">
        <v>17</v>
      </c>
      <c r="G2649">
        <v>204.9</v>
      </c>
      <c r="H2649">
        <v>84</v>
      </c>
      <c r="I2649">
        <v>34.83</v>
      </c>
      <c r="J2649">
        <v>201</v>
      </c>
      <c r="K2649">
        <v>102</v>
      </c>
      <c r="L2649">
        <v>17.09</v>
      </c>
      <c r="M2649">
        <v>219.7</v>
      </c>
      <c r="N2649">
        <v>97</v>
      </c>
      <c r="O2649">
        <v>9.89</v>
      </c>
      <c r="P2649">
        <v>11.3</v>
      </c>
      <c r="Q2649">
        <v>5</v>
      </c>
      <c r="R2649">
        <v>3.05</v>
      </c>
      <c r="S2649">
        <v>0</v>
      </c>
      <c r="T2649" t="s">
        <v>22</v>
      </c>
    </row>
    <row r="2650" spans="1:20" x14ac:dyDescent="0.2">
      <c r="A2650" t="s">
        <v>75</v>
      </c>
      <c r="B2650">
        <v>75</v>
      </c>
      <c r="C2650" t="s">
        <v>25</v>
      </c>
      <c r="D2650" t="s">
        <v>22</v>
      </c>
      <c r="E2650" t="s">
        <v>23</v>
      </c>
      <c r="F2650">
        <v>24</v>
      </c>
      <c r="G2650">
        <v>225.5</v>
      </c>
      <c r="H2650">
        <v>119</v>
      </c>
      <c r="I2650">
        <v>38.340000000000003</v>
      </c>
      <c r="J2650">
        <v>182</v>
      </c>
      <c r="K2650">
        <v>108</v>
      </c>
      <c r="L2650">
        <v>15.47</v>
      </c>
      <c r="M2650">
        <v>270.89999999999998</v>
      </c>
      <c r="N2650">
        <v>106</v>
      </c>
      <c r="O2650">
        <v>12.19</v>
      </c>
      <c r="P2650">
        <v>9.4</v>
      </c>
      <c r="Q2650">
        <v>2</v>
      </c>
      <c r="R2650">
        <v>2.54</v>
      </c>
      <c r="S2650">
        <v>3</v>
      </c>
      <c r="T2650" t="s">
        <v>22</v>
      </c>
    </row>
    <row r="2651" spans="1:20" x14ac:dyDescent="0.2">
      <c r="A2651" t="s">
        <v>34</v>
      </c>
      <c r="B2651">
        <v>40</v>
      </c>
      <c r="C2651" t="s">
        <v>28</v>
      </c>
      <c r="D2651" t="s">
        <v>22</v>
      </c>
      <c r="E2651" t="s">
        <v>22</v>
      </c>
      <c r="F2651">
        <v>0</v>
      </c>
      <c r="G2651">
        <v>169.7</v>
      </c>
      <c r="H2651">
        <v>115</v>
      </c>
      <c r="I2651">
        <v>28.85</v>
      </c>
      <c r="J2651">
        <v>141.4</v>
      </c>
      <c r="K2651">
        <v>123</v>
      </c>
      <c r="L2651">
        <v>12.02</v>
      </c>
      <c r="M2651">
        <v>253</v>
      </c>
      <c r="N2651">
        <v>115</v>
      </c>
      <c r="O2651">
        <v>11.39</v>
      </c>
      <c r="P2651">
        <v>10.5</v>
      </c>
      <c r="Q2651">
        <v>3</v>
      </c>
      <c r="R2651">
        <v>2.84</v>
      </c>
      <c r="S2651">
        <v>4</v>
      </c>
      <c r="T2651" t="s">
        <v>23</v>
      </c>
    </row>
    <row r="2652" spans="1:20" x14ac:dyDescent="0.2">
      <c r="A2652" t="s">
        <v>24</v>
      </c>
      <c r="B2652">
        <v>108</v>
      </c>
      <c r="C2652" t="s">
        <v>21</v>
      </c>
      <c r="D2652" t="s">
        <v>22</v>
      </c>
      <c r="E2652" t="s">
        <v>22</v>
      </c>
      <c r="F2652">
        <v>0</v>
      </c>
      <c r="G2652">
        <v>239.3</v>
      </c>
      <c r="H2652">
        <v>102</v>
      </c>
      <c r="I2652">
        <v>40.68</v>
      </c>
      <c r="J2652">
        <v>223.4</v>
      </c>
      <c r="K2652">
        <v>127</v>
      </c>
      <c r="L2652">
        <v>18.989999999999998</v>
      </c>
      <c r="M2652">
        <v>251.4</v>
      </c>
      <c r="N2652">
        <v>104</v>
      </c>
      <c r="O2652">
        <v>11.31</v>
      </c>
      <c r="P2652">
        <v>10.6</v>
      </c>
      <c r="Q2652">
        <v>6</v>
      </c>
      <c r="R2652">
        <v>2.86</v>
      </c>
      <c r="S2652">
        <v>0</v>
      </c>
      <c r="T2652" t="s">
        <v>22</v>
      </c>
    </row>
    <row r="2653" spans="1:20" x14ac:dyDescent="0.2">
      <c r="A2653" t="s">
        <v>35</v>
      </c>
      <c r="B2653">
        <v>100</v>
      </c>
      <c r="C2653" t="s">
        <v>21</v>
      </c>
      <c r="D2653" t="s">
        <v>22</v>
      </c>
      <c r="E2653" t="s">
        <v>22</v>
      </c>
      <c r="F2653">
        <v>0</v>
      </c>
      <c r="G2653">
        <v>113.3</v>
      </c>
      <c r="H2653">
        <v>96</v>
      </c>
      <c r="I2653">
        <v>19.260000000000002</v>
      </c>
      <c r="J2653">
        <v>197.9</v>
      </c>
      <c r="K2653">
        <v>89</v>
      </c>
      <c r="L2653">
        <v>16.82</v>
      </c>
      <c r="M2653">
        <v>284.5</v>
      </c>
      <c r="N2653">
        <v>93</v>
      </c>
      <c r="O2653">
        <v>12.8</v>
      </c>
      <c r="P2653">
        <v>11.7</v>
      </c>
      <c r="Q2653">
        <v>2</v>
      </c>
      <c r="R2653">
        <v>3.16</v>
      </c>
      <c r="S2653">
        <v>4</v>
      </c>
      <c r="T2653" t="s">
        <v>23</v>
      </c>
    </row>
    <row r="2654" spans="1:20" x14ac:dyDescent="0.2">
      <c r="A2654" t="s">
        <v>68</v>
      </c>
      <c r="B2654">
        <v>16</v>
      </c>
      <c r="C2654" t="s">
        <v>21</v>
      </c>
      <c r="D2654" t="s">
        <v>22</v>
      </c>
      <c r="E2654" t="s">
        <v>22</v>
      </c>
      <c r="F2654">
        <v>0</v>
      </c>
      <c r="G2654">
        <v>161.9</v>
      </c>
      <c r="H2654">
        <v>100</v>
      </c>
      <c r="I2654">
        <v>27.52</v>
      </c>
      <c r="J2654">
        <v>230.1</v>
      </c>
      <c r="K2654">
        <v>138</v>
      </c>
      <c r="L2654">
        <v>19.559999999999999</v>
      </c>
      <c r="M2654">
        <v>148.80000000000001</v>
      </c>
      <c r="N2654">
        <v>78</v>
      </c>
      <c r="O2654">
        <v>6.7</v>
      </c>
      <c r="P2654">
        <v>10.199999999999999</v>
      </c>
      <c r="Q2654">
        <v>11</v>
      </c>
      <c r="R2654">
        <v>2.75</v>
      </c>
      <c r="S2654">
        <v>3</v>
      </c>
      <c r="T2654" t="s">
        <v>22</v>
      </c>
    </row>
    <row r="2655" spans="1:20" x14ac:dyDescent="0.2">
      <c r="A2655" t="s">
        <v>36</v>
      </c>
      <c r="B2655">
        <v>115</v>
      </c>
      <c r="C2655" t="s">
        <v>28</v>
      </c>
      <c r="D2655" t="s">
        <v>22</v>
      </c>
      <c r="E2655" t="s">
        <v>23</v>
      </c>
      <c r="F2655">
        <v>16</v>
      </c>
      <c r="G2655">
        <v>133.30000000000001</v>
      </c>
      <c r="H2655">
        <v>110</v>
      </c>
      <c r="I2655">
        <v>22.66</v>
      </c>
      <c r="J2655">
        <v>185.7</v>
      </c>
      <c r="K2655">
        <v>111</v>
      </c>
      <c r="L2655">
        <v>15.78</v>
      </c>
      <c r="M2655">
        <v>161.5</v>
      </c>
      <c r="N2655">
        <v>113</v>
      </c>
      <c r="O2655">
        <v>7.27</v>
      </c>
      <c r="P2655">
        <v>5.6</v>
      </c>
      <c r="Q2655">
        <v>4</v>
      </c>
      <c r="R2655">
        <v>1.51</v>
      </c>
      <c r="S2655">
        <v>2</v>
      </c>
      <c r="T2655" t="s">
        <v>22</v>
      </c>
    </row>
    <row r="2656" spans="1:20" x14ac:dyDescent="0.2">
      <c r="A2656" t="s">
        <v>73</v>
      </c>
      <c r="B2656">
        <v>108</v>
      </c>
      <c r="C2656" t="s">
        <v>28</v>
      </c>
      <c r="D2656" t="s">
        <v>22</v>
      </c>
      <c r="E2656" t="s">
        <v>23</v>
      </c>
      <c r="F2656">
        <v>25</v>
      </c>
      <c r="G2656">
        <v>170.7</v>
      </c>
      <c r="H2656">
        <v>88</v>
      </c>
      <c r="I2656">
        <v>29.02</v>
      </c>
      <c r="J2656">
        <v>109.9</v>
      </c>
      <c r="K2656">
        <v>113</v>
      </c>
      <c r="L2656">
        <v>9.34</v>
      </c>
      <c r="M2656">
        <v>165.7</v>
      </c>
      <c r="N2656">
        <v>99</v>
      </c>
      <c r="O2656">
        <v>7.46</v>
      </c>
      <c r="P2656">
        <v>8.6999999999999993</v>
      </c>
      <c r="Q2656">
        <v>1</v>
      </c>
      <c r="R2656">
        <v>2.35</v>
      </c>
      <c r="S2656">
        <v>3</v>
      </c>
      <c r="T2656" t="s">
        <v>22</v>
      </c>
    </row>
    <row r="2657" spans="1:20" x14ac:dyDescent="0.2">
      <c r="A2657" t="s">
        <v>58</v>
      </c>
      <c r="B2657">
        <v>161</v>
      </c>
      <c r="C2657" t="s">
        <v>21</v>
      </c>
      <c r="D2657" t="s">
        <v>22</v>
      </c>
      <c r="E2657" t="s">
        <v>22</v>
      </c>
      <c r="F2657">
        <v>0</v>
      </c>
      <c r="G2657">
        <v>322.3</v>
      </c>
      <c r="H2657">
        <v>100</v>
      </c>
      <c r="I2657">
        <v>54.79</v>
      </c>
      <c r="J2657">
        <v>230.4</v>
      </c>
      <c r="K2657">
        <v>135</v>
      </c>
      <c r="L2657">
        <v>19.579999999999998</v>
      </c>
      <c r="M2657">
        <v>241.5</v>
      </c>
      <c r="N2657">
        <v>104</v>
      </c>
      <c r="O2657">
        <v>10.87</v>
      </c>
      <c r="P2657">
        <v>7.8</v>
      </c>
      <c r="Q2657">
        <v>5</v>
      </c>
      <c r="R2657">
        <v>2.11</v>
      </c>
      <c r="S2657">
        <v>2</v>
      </c>
      <c r="T2657" t="s">
        <v>23</v>
      </c>
    </row>
    <row r="2658" spans="1:20" x14ac:dyDescent="0.2">
      <c r="A2658" t="s">
        <v>74</v>
      </c>
      <c r="B2658">
        <v>147</v>
      </c>
      <c r="C2658" t="s">
        <v>21</v>
      </c>
      <c r="D2658" t="s">
        <v>22</v>
      </c>
      <c r="E2658" t="s">
        <v>22</v>
      </c>
      <c r="F2658">
        <v>0</v>
      </c>
      <c r="G2658">
        <v>124.4</v>
      </c>
      <c r="H2658">
        <v>74</v>
      </c>
      <c r="I2658">
        <v>21.15</v>
      </c>
      <c r="J2658">
        <v>320.89999999999998</v>
      </c>
      <c r="K2658">
        <v>78</v>
      </c>
      <c r="L2658">
        <v>27.28</v>
      </c>
      <c r="M2658">
        <v>157.19999999999999</v>
      </c>
      <c r="N2658">
        <v>126</v>
      </c>
      <c r="O2658">
        <v>7.07</v>
      </c>
      <c r="P2658">
        <v>10.4</v>
      </c>
      <c r="Q2658">
        <v>4</v>
      </c>
      <c r="R2658">
        <v>2.81</v>
      </c>
      <c r="S2658">
        <v>2</v>
      </c>
      <c r="T2658" t="s">
        <v>22</v>
      </c>
    </row>
    <row r="2659" spans="1:20" x14ac:dyDescent="0.2">
      <c r="A2659" t="s">
        <v>29</v>
      </c>
      <c r="B2659">
        <v>107</v>
      </c>
      <c r="C2659" t="s">
        <v>21</v>
      </c>
      <c r="D2659" t="s">
        <v>22</v>
      </c>
      <c r="E2659" t="s">
        <v>22</v>
      </c>
      <c r="F2659">
        <v>0</v>
      </c>
      <c r="G2659">
        <v>146.9</v>
      </c>
      <c r="H2659">
        <v>94</v>
      </c>
      <c r="I2659">
        <v>24.97</v>
      </c>
      <c r="J2659">
        <v>114.3</v>
      </c>
      <c r="K2659">
        <v>111</v>
      </c>
      <c r="L2659">
        <v>9.7200000000000006</v>
      </c>
      <c r="M2659">
        <v>114.5</v>
      </c>
      <c r="N2659">
        <v>97</v>
      </c>
      <c r="O2659">
        <v>5.15</v>
      </c>
      <c r="P2659">
        <v>11.4</v>
      </c>
      <c r="Q2659">
        <v>5</v>
      </c>
      <c r="R2659">
        <v>3.08</v>
      </c>
      <c r="S2659">
        <v>3</v>
      </c>
      <c r="T2659" t="s">
        <v>22</v>
      </c>
    </row>
    <row r="2660" spans="1:20" x14ac:dyDescent="0.2">
      <c r="A2660" t="s">
        <v>31</v>
      </c>
      <c r="B2660">
        <v>120</v>
      </c>
      <c r="C2660" t="s">
        <v>28</v>
      </c>
      <c r="D2660" t="s">
        <v>22</v>
      </c>
      <c r="E2660" t="s">
        <v>22</v>
      </c>
      <c r="F2660">
        <v>0</v>
      </c>
      <c r="G2660">
        <v>192.6</v>
      </c>
      <c r="H2660">
        <v>123</v>
      </c>
      <c r="I2660">
        <v>32.74</v>
      </c>
      <c r="J2660">
        <v>206.4</v>
      </c>
      <c r="K2660">
        <v>105</v>
      </c>
      <c r="L2660">
        <v>17.54</v>
      </c>
      <c r="M2660">
        <v>283.2</v>
      </c>
      <c r="N2660">
        <v>93</v>
      </c>
      <c r="O2660">
        <v>12.74</v>
      </c>
      <c r="P2660">
        <v>10.8</v>
      </c>
      <c r="Q2660">
        <v>3</v>
      </c>
      <c r="R2660">
        <v>2.92</v>
      </c>
      <c r="S2660">
        <v>1</v>
      </c>
      <c r="T2660" t="s">
        <v>22</v>
      </c>
    </row>
    <row r="2661" spans="1:20" x14ac:dyDescent="0.2">
      <c r="A2661" t="s">
        <v>24</v>
      </c>
      <c r="B2661">
        <v>107</v>
      </c>
      <c r="C2661" t="s">
        <v>25</v>
      </c>
      <c r="D2661" t="s">
        <v>22</v>
      </c>
      <c r="E2661" t="s">
        <v>23</v>
      </c>
      <c r="F2661">
        <v>36</v>
      </c>
      <c r="G2661">
        <v>96.3</v>
      </c>
      <c r="H2661">
        <v>83</v>
      </c>
      <c r="I2661">
        <v>16.37</v>
      </c>
      <c r="J2661">
        <v>179.6</v>
      </c>
      <c r="K2661">
        <v>91</v>
      </c>
      <c r="L2661">
        <v>15.27</v>
      </c>
      <c r="M2661">
        <v>166.3</v>
      </c>
      <c r="N2661">
        <v>121</v>
      </c>
      <c r="O2661">
        <v>7.48</v>
      </c>
      <c r="P2661">
        <v>10.3</v>
      </c>
      <c r="Q2661">
        <v>2</v>
      </c>
      <c r="R2661">
        <v>2.78</v>
      </c>
      <c r="S2661">
        <v>1</v>
      </c>
      <c r="T2661" t="s">
        <v>22</v>
      </c>
    </row>
    <row r="2662" spans="1:20" x14ac:dyDescent="0.2">
      <c r="A2662" t="s">
        <v>47</v>
      </c>
      <c r="B2662">
        <v>58</v>
      </c>
      <c r="C2662" t="s">
        <v>28</v>
      </c>
      <c r="D2662" t="s">
        <v>22</v>
      </c>
      <c r="E2662" t="s">
        <v>22</v>
      </c>
      <c r="F2662">
        <v>0</v>
      </c>
      <c r="G2662">
        <v>131.9</v>
      </c>
      <c r="H2662">
        <v>96</v>
      </c>
      <c r="I2662">
        <v>22.42</v>
      </c>
      <c r="J2662">
        <v>167.6</v>
      </c>
      <c r="K2662">
        <v>107</v>
      </c>
      <c r="L2662">
        <v>14.25</v>
      </c>
      <c r="M2662">
        <v>205.9</v>
      </c>
      <c r="N2662">
        <v>106</v>
      </c>
      <c r="O2662">
        <v>9.27</v>
      </c>
      <c r="P2662">
        <v>14.7</v>
      </c>
      <c r="Q2662">
        <v>5</v>
      </c>
      <c r="R2662">
        <v>3.97</v>
      </c>
      <c r="S2662">
        <v>3</v>
      </c>
      <c r="T2662" t="s">
        <v>22</v>
      </c>
    </row>
    <row r="2663" spans="1:20" x14ac:dyDescent="0.2">
      <c r="A2663" t="s">
        <v>30</v>
      </c>
      <c r="B2663">
        <v>91</v>
      </c>
      <c r="C2663" t="s">
        <v>25</v>
      </c>
      <c r="D2663" t="s">
        <v>22</v>
      </c>
      <c r="E2663" t="s">
        <v>22</v>
      </c>
      <c r="F2663">
        <v>0</v>
      </c>
      <c r="G2663">
        <v>147.19999999999999</v>
      </c>
      <c r="H2663">
        <v>121</v>
      </c>
      <c r="I2663">
        <v>25.02</v>
      </c>
      <c r="J2663">
        <v>175.2</v>
      </c>
      <c r="K2663">
        <v>87</v>
      </c>
      <c r="L2663">
        <v>14.89</v>
      </c>
      <c r="M2663">
        <v>136.30000000000001</v>
      </c>
      <c r="N2663">
        <v>80</v>
      </c>
      <c r="O2663">
        <v>6.13</v>
      </c>
      <c r="P2663">
        <v>13.3</v>
      </c>
      <c r="Q2663">
        <v>3</v>
      </c>
      <c r="R2663">
        <v>3.59</v>
      </c>
      <c r="S2663">
        <v>2</v>
      </c>
      <c r="T2663" t="s">
        <v>22</v>
      </c>
    </row>
    <row r="2664" spans="1:20" x14ac:dyDescent="0.2">
      <c r="A2664" t="s">
        <v>68</v>
      </c>
      <c r="B2664">
        <v>13</v>
      </c>
      <c r="C2664" t="s">
        <v>21</v>
      </c>
      <c r="D2664" t="s">
        <v>22</v>
      </c>
      <c r="E2664" t="s">
        <v>22</v>
      </c>
      <c r="F2664">
        <v>0</v>
      </c>
      <c r="G2664">
        <v>143.1</v>
      </c>
      <c r="H2664">
        <v>139</v>
      </c>
      <c r="I2664">
        <v>24.33</v>
      </c>
      <c r="J2664">
        <v>239.6</v>
      </c>
      <c r="K2664">
        <v>88</v>
      </c>
      <c r="L2664">
        <v>20.37</v>
      </c>
      <c r="M2664">
        <v>221.7</v>
      </c>
      <c r="N2664">
        <v>123</v>
      </c>
      <c r="O2664">
        <v>9.98</v>
      </c>
      <c r="P2664">
        <v>7.1</v>
      </c>
      <c r="Q2664">
        <v>5</v>
      </c>
      <c r="R2664">
        <v>1.92</v>
      </c>
      <c r="S2664">
        <v>2</v>
      </c>
      <c r="T2664" t="s">
        <v>22</v>
      </c>
    </row>
    <row r="2665" spans="1:20" x14ac:dyDescent="0.2">
      <c r="A2665" t="s">
        <v>32</v>
      </c>
      <c r="B2665">
        <v>104</v>
      </c>
      <c r="C2665" t="s">
        <v>25</v>
      </c>
      <c r="D2665" t="s">
        <v>22</v>
      </c>
      <c r="E2665" t="s">
        <v>22</v>
      </c>
      <c r="F2665">
        <v>0</v>
      </c>
      <c r="G2665">
        <v>280.39999999999998</v>
      </c>
      <c r="H2665">
        <v>127</v>
      </c>
      <c r="I2665">
        <v>47.67</v>
      </c>
      <c r="J2665">
        <v>179.4</v>
      </c>
      <c r="K2665">
        <v>79</v>
      </c>
      <c r="L2665">
        <v>15.25</v>
      </c>
      <c r="M2665">
        <v>150.6</v>
      </c>
      <c r="N2665">
        <v>77</v>
      </c>
      <c r="O2665">
        <v>6.78</v>
      </c>
      <c r="P2665">
        <v>15.2</v>
      </c>
      <c r="Q2665">
        <v>6</v>
      </c>
      <c r="R2665">
        <v>4.0999999999999996</v>
      </c>
      <c r="S2665">
        <v>5</v>
      </c>
      <c r="T2665" t="s">
        <v>22</v>
      </c>
    </row>
    <row r="2666" spans="1:20" x14ac:dyDescent="0.2">
      <c r="A2666" t="s">
        <v>27</v>
      </c>
      <c r="B2666">
        <v>93</v>
      </c>
      <c r="C2666" t="s">
        <v>21</v>
      </c>
      <c r="D2666" t="s">
        <v>22</v>
      </c>
      <c r="E2666" t="s">
        <v>23</v>
      </c>
      <c r="F2666">
        <v>31</v>
      </c>
      <c r="G2666">
        <v>237.2</v>
      </c>
      <c r="H2666">
        <v>85</v>
      </c>
      <c r="I2666">
        <v>40.32</v>
      </c>
      <c r="J2666">
        <v>213.1</v>
      </c>
      <c r="K2666">
        <v>100</v>
      </c>
      <c r="L2666">
        <v>18.11</v>
      </c>
      <c r="M2666">
        <v>192.7</v>
      </c>
      <c r="N2666">
        <v>87</v>
      </c>
      <c r="O2666">
        <v>8.67</v>
      </c>
      <c r="P2666">
        <v>10.7</v>
      </c>
      <c r="Q2666">
        <v>4</v>
      </c>
      <c r="R2666">
        <v>2.89</v>
      </c>
      <c r="S2666">
        <v>1</v>
      </c>
      <c r="T2666" t="s">
        <v>22</v>
      </c>
    </row>
    <row r="2667" spans="1:20" x14ac:dyDescent="0.2">
      <c r="A2667" t="s">
        <v>54</v>
      </c>
      <c r="B2667">
        <v>95</v>
      </c>
      <c r="C2667" t="s">
        <v>28</v>
      </c>
      <c r="D2667" t="s">
        <v>22</v>
      </c>
      <c r="E2667" t="s">
        <v>22</v>
      </c>
      <c r="F2667">
        <v>0</v>
      </c>
      <c r="G2667">
        <v>184.2</v>
      </c>
      <c r="H2667">
        <v>95</v>
      </c>
      <c r="I2667">
        <v>31.31</v>
      </c>
      <c r="J2667">
        <v>181.6</v>
      </c>
      <c r="K2667">
        <v>101</v>
      </c>
      <c r="L2667">
        <v>15.44</v>
      </c>
      <c r="M2667">
        <v>143.4</v>
      </c>
      <c r="N2667">
        <v>113</v>
      </c>
      <c r="O2667">
        <v>6.45</v>
      </c>
      <c r="P2667">
        <v>12.8</v>
      </c>
      <c r="Q2667">
        <v>4</v>
      </c>
      <c r="R2667">
        <v>3.46</v>
      </c>
      <c r="S2667">
        <v>2</v>
      </c>
      <c r="T2667" t="s">
        <v>22</v>
      </c>
    </row>
    <row r="2668" spans="1:20" x14ac:dyDescent="0.2">
      <c r="A2668" t="s">
        <v>43</v>
      </c>
      <c r="B2668">
        <v>104</v>
      </c>
      <c r="C2668" t="s">
        <v>21</v>
      </c>
      <c r="D2668" t="s">
        <v>22</v>
      </c>
      <c r="E2668" t="s">
        <v>22</v>
      </c>
      <c r="F2668">
        <v>0</v>
      </c>
      <c r="G2668">
        <v>109.1</v>
      </c>
      <c r="H2668">
        <v>141</v>
      </c>
      <c r="I2668">
        <v>18.55</v>
      </c>
      <c r="J2668">
        <v>187.1</v>
      </c>
      <c r="K2668">
        <v>140</v>
      </c>
      <c r="L2668">
        <v>15.9</v>
      </c>
      <c r="M2668">
        <v>216.6</v>
      </c>
      <c r="N2668">
        <v>100</v>
      </c>
      <c r="O2668">
        <v>9.75</v>
      </c>
      <c r="P2668">
        <v>10</v>
      </c>
      <c r="Q2668">
        <v>4</v>
      </c>
      <c r="R2668">
        <v>2.7</v>
      </c>
      <c r="S2668">
        <v>3</v>
      </c>
      <c r="T2668" t="s">
        <v>22</v>
      </c>
    </row>
    <row r="2669" spans="1:20" x14ac:dyDescent="0.2">
      <c r="A2669" t="s">
        <v>46</v>
      </c>
      <c r="B2669">
        <v>35</v>
      </c>
      <c r="C2669" t="s">
        <v>25</v>
      </c>
      <c r="D2669" t="s">
        <v>22</v>
      </c>
      <c r="E2669" t="s">
        <v>22</v>
      </c>
      <c r="F2669">
        <v>0</v>
      </c>
      <c r="G2669">
        <v>138.1</v>
      </c>
      <c r="H2669">
        <v>115</v>
      </c>
      <c r="I2669">
        <v>23.48</v>
      </c>
      <c r="J2669">
        <v>158.19999999999999</v>
      </c>
      <c r="K2669">
        <v>82</v>
      </c>
      <c r="L2669">
        <v>13.45</v>
      </c>
      <c r="M2669">
        <v>215.7</v>
      </c>
      <c r="N2669">
        <v>118</v>
      </c>
      <c r="O2669">
        <v>9.7100000000000009</v>
      </c>
      <c r="P2669">
        <v>10.3</v>
      </c>
      <c r="Q2669">
        <v>2</v>
      </c>
      <c r="R2669">
        <v>2.78</v>
      </c>
      <c r="S2669">
        <v>5</v>
      </c>
      <c r="T2669" t="s">
        <v>23</v>
      </c>
    </row>
    <row r="2670" spans="1:20" x14ac:dyDescent="0.2">
      <c r="A2670" t="s">
        <v>67</v>
      </c>
      <c r="B2670">
        <v>143</v>
      </c>
      <c r="C2670" t="s">
        <v>28</v>
      </c>
      <c r="D2670" t="s">
        <v>22</v>
      </c>
      <c r="E2670" t="s">
        <v>22</v>
      </c>
      <c r="F2670">
        <v>0</v>
      </c>
      <c r="G2670">
        <v>155.4</v>
      </c>
      <c r="H2670">
        <v>112</v>
      </c>
      <c r="I2670">
        <v>26.42</v>
      </c>
      <c r="J2670">
        <v>290.89999999999998</v>
      </c>
      <c r="K2670">
        <v>92</v>
      </c>
      <c r="L2670">
        <v>24.73</v>
      </c>
      <c r="M2670">
        <v>228.4</v>
      </c>
      <c r="N2670">
        <v>91</v>
      </c>
      <c r="O2670">
        <v>10.28</v>
      </c>
      <c r="P2670">
        <v>13.9</v>
      </c>
      <c r="Q2670">
        <v>5</v>
      </c>
      <c r="R2670">
        <v>3.75</v>
      </c>
      <c r="S2670">
        <v>1</v>
      </c>
      <c r="T2670" t="s">
        <v>22</v>
      </c>
    </row>
    <row r="2671" spans="1:20" x14ac:dyDescent="0.2">
      <c r="A2671" t="s">
        <v>61</v>
      </c>
      <c r="B2671">
        <v>62</v>
      </c>
      <c r="C2671" t="s">
        <v>21</v>
      </c>
      <c r="D2671" t="s">
        <v>22</v>
      </c>
      <c r="E2671" t="s">
        <v>22</v>
      </c>
      <c r="F2671">
        <v>0</v>
      </c>
      <c r="G2671">
        <v>245.3</v>
      </c>
      <c r="H2671">
        <v>91</v>
      </c>
      <c r="I2671">
        <v>41.7</v>
      </c>
      <c r="J2671">
        <v>122.9</v>
      </c>
      <c r="K2671">
        <v>130</v>
      </c>
      <c r="L2671">
        <v>10.45</v>
      </c>
      <c r="M2671">
        <v>228.4</v>
      </c>
      <c r="N2671">
        <v>102</v>
      </c>
      <c r="O2671">
        <v>10.28</v>
      </c>
      <c r="P2671">
        <v>8.5</v>
      </c>
      <c r="Q2671">
        <v>4</v>
      </c>
      <c r="R2671">
        <v>2.2999999999999998</v>
      </c>
      <c r="S2671">
        <v>4</v>
      </c>
      <c r="T2671" t="s">
        <v>22</v>
      </c>
    </row>
    <row r="2672" spans="1:20" x14ac:dyDescent="0.2">
      <c r="A2672" t="s">
        <v>59</v>
      </c>
      <c r="B2672">
        <v>60</v>
      </c>
      <c r="C2672" t="s">
        <v>21</v>
      </c>
      <c r="D2672" t="s">
        <v>23</v>
      </c>
      <c r="E2672" t="s">
        <v>22</v>
      </c>
      <c r="F2672">
        <v>0</v>
      </c>
      <c r="G2672">
        <v>205.9</v>
      </c>
      <c r="H2672">
        <v>97</v>
      </c>
      <c r="I2672">
        <v>35</v>
      </c>
      <c r="J2672">
        <v>277.39999999999998</v>
      </c>
      <c r="K2672">
        <v>117</v>
      </c>
      <c r="L2672">
        <v>23.58</v>
      </c>
      <c r="M2672">
        <v>202</v>
      </c>
      <c r="N2672">
        <v>139</v>
      </c>
      <c r="O2672">
        <v>9.09</v>
      </c>
      <c r="P2672">
        <v>11</v>
      </c>
      <c r="Q2672">
        <v>2</v>
      </c>
      <c r="R2672">
        <v>2.97</v>
      </c>
      <c r="S2672">
        <v>0</v>
      </c>
      <c r="T2672" t="s">
        <v>23</v>
      </c>
    </row>
    <row r="2673" spans="1:20" x14ac:dyDescent="0.2">
      <c r="A2673" t="s">
        <v>66</v>
      </c>
      <c r="B2673">
        <v>56</v>
      </c>
      <c r="C2673" t="s">
        <v>25</v>
      </c>
      <c r="D2673" t="s">
        <v>22</v>
      </c>
      <c r="E2673" t="s">
        <v>22</v>
      </c>
      <c r="F2673">
        <v>0</v>
      </c>
      <c r="G2673">
        <v>221.9</v>
      </c>
      <c r="H2673">
        <v>112</v>
      </c>
      <c r="I2673">
        <v>37.72</v>
      </c>
      <c r="J2673">
        <v>278.2</v>
      </c>
      <c r="K2673">
        <v>122</v>
      </c>
      <c r="L2673">
        <v>23.65</v>
      </c>
      <c r="M2673">
        <v>288.10000000000002</v>
      </c>
      <c r="N2673">
        <v>85</v>
      </c>
      <c r="O2673">
        <v>12.96</v>
      </c>
      <c r="P2673">
        <v>7.1</v>
      </c>
      <c r="Q2673">
        <v>5</v>
      </c>
      <c r="R2673">
        <v>1.92</v>
      </c>
      <c r="S2673">
        <v>0</v>
      </c>
      <c r="T2673" t="s">
        <v>23</v>
      </c>
    </row>
    <row r="2674" spans="1:20" x14ac:dyDescent="0.2">
      <c r="A2674" t="s">
        <v>61</v>
      </c>
      <c r="B2674">
        <v>183</v>
      </c>
      <c r="C2674" t="s">
        <v>21</v>
      </c>
      <c r="D2674" t="s">
        <v>22</v>
      </c>
      <c r="E2674" t="s">
        <v>22</v>
      </c>
      <c r="F2674">
        <v>0</v>
      </c>
      <c r="G2674">
        <v>190</v>
      </c>
      <c r="H2674">
        <v>100</v>
      </c>
      <c r="I2674">
        <v>32.299999999999997</v>
      </c>
      <c r="J2674">
        <v>246.6</v>
      </c>
      <c r="K2674">
        <v>78</v>
      </c>
      <c r="L2674">
        <v>20.96</v>
      </c>
      <c r="M2674">
        <v>304.2</v>
      </c>
      <c r="N2674">
        <v>107</v>
      </c>
      <c r="O2674">
        <v>13.69</v>
      </c>
      <c r="P2674">
        <v>9.5</v>
      </c>
      <c r="Q2674">
        <v>4</v>
      </c>
      <c r="R2674">
        <v>2.57</v>
      </c>
      <c r="S2674">
        <v>1</v>
      </c>
      <c r="T2674" t="s">
        <v>22</v>
      </c>
    </row>
    <row r="2675" spans="1:20" x14ac:dyDescent="0.2">
      <c r="A2675" t="s">
        <v>42</v>
      </c>
      <c r="B2675">
        <v>94</v>
      </c>
      <c r="C2675" t="s">
        <v>21</v>
      </c>
      <c r="D2675" t="s">
        <v>22</v>
      </c>
      <c r="E2675" t="s">
        <v>22</v>
      </c>
      <c r="F2675">
        <v>0</v>
      </c>
      <c r="G2675">
        <v>220.8</v>
      </c>
      <c r="H2675">
        <v>111</v>
      </c>
      <c r="I2675">
        <v>37.54</v>
      </c>
      <c r="J2675">
        <v>156.19999999999999</v>
      </c>
      <c r="K2675">
        <v>67</v>
      </c>
      <c r="L2675">
        <v>13.28</v>
      </c>
      <c r="M2675">
        <v>187.9</v>
      </c>
      <c r="N2675">
        <v>89</v>
      </c>
      <c r="O2675">
        <v>8.4600000000000009</v>
      </c>
      <c r="P2675">
        <v>10.5</v>
      </c>
      <c r="Q2675">
        <v>4</v>
      </c>
      <c r="R2675">
        <v>2.84</v>
      </c>
      <c r="S2675">
        <v>2</v>
      </c>
      <c r="T2675" t="s">
        <v>22</v>
      </c>
    </row>
    <row r="2676" spans="1:20" x14ac:dyDescent="0.2">
      <c r="A2676" t="s">
        <v>74</v>
      </c>
      <c r="B2676">
        <v>73</v>
      </c>
      <c r="C2676" t="s">
        <v>21</v>
      </c>
      <c r="D2676" t="s">
        <v>22</v>
      </c>
      <c r="E2676" t="s">
        <v>23</v>
      </c>
      <c r="F2676">
        <v>47</v>
      </c>
      <c r="G2676">
        <v>173.7</v>
      </c>
      <c r="H2676">
        <v>117</v>
      </c>
      <c r="I2676">
        <v>29.53</v>
      </c>
      <c r="J2676">
        <v>204</v>
      </c>
      <c r="K2676">
        <v>114</v>
      </c>
      <c r="L2676">
        <v>17.34</v>
      </c>
      <c r="M2676">
        <v>174.6</v>
      </c>
      <c r="N2676">
        <v>94</v>
      </c>
      <c r="O2676">
        <v>7.86</v>
      </c>
      <c r="P2676">
        <v>6.3</v>
      </c>
      <c r="Q2676">
        <v>3</v>
      </c>
      <c r="R2676">
        <v>1.7</v>
      </c>
      <c r="S2676">
        <v>2</v>
      </c>
      <c r="T2676" t="s">
        <v>22</v>
      </c>
    </row>
    <row r="2677" spans="1:20" x14ac:dyDescent="0.2">
      <c r="A2677" t="s">
        <v>72</v>
      </c>
      <c r="B2677">
        <v>123</v>
      </c>
      <c r="C2677" t="s">
        <v>25</v>
      </c>
      <c r="D2677" t="s">
        <v>22</v>
      </c>
      <c r="E2677" t="s">
        <v>22</v>
      </c>
      <c r="F2677">
        <v>0</v>
      </c>
      <c r="G2677">
        <v>114.8</v>
      </c>
      <c r="H2677">
        <v>94</v>
      </c>
      <c r="I2677">
        <v>19.52</v>
      </c>
      <c r="J2677">
        <v>150</v>
      </c>
      <c r="K2677">
        <v>104</v>
      </c>
      <c r="L2677">
        <v>12.75</v>
      </c>
      <c r="M2677">
        <v>268.60000000000002</v>
      </c>
      <c r="N2677">
        <v>119</v>
      </c>
      <c r="O2677">
        <v>12.09</v>
      </c>
      <c r="P2677">
        <v>9.6</v>
      </c>
      <c r="Q2677">
        <v>4</v>
      </c>
      <c r="R2677">
        <v>2.59</v>
      </c>
      <c r="S2677">
        <v>2</v>
      </c>
      <c r="T2677" t="s">
        <v>22</v>
      </c>
    </row>
    <row r="2678" spans="1:20" x14ac:dyDescent="0.2">
      <c r="A2678" t="s">
        <v>32</v>
      </c>
      <c r="B2678">
        <v>64</v>
      </c>
      <c r="C2678" t="s">
        <v>25</v>
      </c>
      <c r="D2678" t="s">
        <v>22</v>
      </c>
      <c r="E2678" t="s">
        <v>22</v>
      </c>
      <c r="F2678">
        <v>0</v>
      </c>
      <c r="G2678">
        <v>113.8</v>
      </c>
      <c r="H2678">
        <v>97</v>
      </c>
      <c r="I2678">
        <v>19.350000000000001</v>
      </c>
      <c r="J2678">
        <v>192.3</v>
      </c>
      <c r="K2678">
        <v>97</v>
      </c>
      <c r="L2678">
        <v>16.350000000000001</v>
      </c>
      <c r="M2678">
        <v>214.9</v>
      </c>
      <c r="N2678">
        <v>89</v>
      </c>
      <c r="O2678">
        <v>9.67</v>
      </c>
      <c r="P2678">
        <v>10.4</v>
      </c>
      <c r="Q2678">
        <v>1</v>
      </c>
      <c r="R2678">
        <v>2.81</v>
      </c>
      <c r="S2678">
        <v>3</v>
      </c>
      <c r="T2678" t="s">
        <v>22</v>
      </c>
    </row>
    <row r="2679" spans="1:20" x14ac:dyDescent="0.2">
      <c r="A2679" t="s">
        <v>50</v>
      </c>
      <c r="B2679">
        <v>127</v>
      </c>
      <c r="C2679" t="s">
        <v>21</v>
      </c>
      <c r="D2679" t="s">
        <v>23</v>
      </c>
      <c r="E2679" t="s">
        <v>22</v>
      </c>
      <c r="F2679">
        <v>0</v>
      </c>
      <c r="G2679">
        <v>143.19999999999999</v>
      </c>
      <c r="H2679">
        <v>60</v>
      </c>
      <c r="I2679">
        <v>24.34</v>
      </c>
      <c r="J2679">
        <v>179.5</v>
      </c>
      <c r="K2679">
        <v>159</v>
      </c>
      <c r="L2679">
        <v>15.26</v>
      </c>
      <c r="M2679">
        <v>171.8</v>
      </c>
      <c r="N2679">
        <v>122</v>
      </c>
      <c r="O2679">
        <v>7.73</v>
      </c>
      <c r="P2679">
        <v>6.2</v>
      </c>
      <c r="Q2679">
        <v>4</v>
      </c>
      <c r="R2679">
        <v>1.67</v>
      </c>
      <c r="S2679">
        <v>4</v>
      </c>
      <c r="T2679" t="s">
        <v>23</v>
      </c>
    </row>
    <row r="2680" spans="1:20" x14ac:dyDescent="0.2">
      <c r="A2680" t="s">
        <v>33</v>
      </c>
      <c r="B2680">
        <v>33</v>
      </c>
      <c r="C2680" t="s">
        <v>21</v>
      </c>
      <c r="D2680" t="s">
        <v>22</v>
      </c>
      <c r="E2680" t="s">
        <v>22</v>
      </c>
      <c r="F2680">
        <v>0</v>
      </c>
      <c r="G2680">
        <v>184.4</v>
      </c>
      <c r="H2680">
        <v>111</v>
      </c>
      <c r="I2680">
        <v>31.35</v>
      </c>
      <c r="J2680">
        <v>203.8</v>
      </c>
      <c r="K2680">
        <v>110</v>
      </c>
      <c r="L2680">
        <v>17.32</v>
      </c>
      <c r="M2680">
        <v>237.4</v>
      </c>
      <c r="N2680">
        <v>100</v>
      </c>
      <c r="O2680">
        <v>10.68</v>
      </c>
      <c r="P2680">
        <v>9.3000000000000007</v>
      </c>
      <c r="Q2680">
        <v>5</v>
      </c>
      <c r="R2680">
        <v>2.5099999999999998</v>
      </c>
      <c r="S2680">
        <v>3</v>
      </c>
      <c r="T2680" t="s">
        <v>22</v>
      </c>
    </row>
    <row r="2681" spans="1:20" x14ac:dyDescent="0.2">
      <c r="A2681" t="s">
        <v>46</v>
      </c>
      <c r="B2681">
        <v>123</v>
      </c>
      <c r="C2681" t="s">
        <v>25</v>
      </c>
      <c r="D2681" t="s">
        <v>22</v>
      </c>
      <c r="E2681" t="s">
        <v>22</v>
      </c>
      <c r="F2681">
        <v>0</v>
      </c>
      <c r="G2681">
        <v>224</v>
      </c>
      <c r="H2681">
        <v>99</v>
      </c>
      <c r="I2681">
        <v>38.08</v>
      </c>
      <c r="J2681">
        <v>210.7</v>
      </c>
      <c r="K2681">
        <v>80</v>
      </c>
      <c r="L2681">
        <v>17.91</v>
      </c>
      <c r="M2681">
        <v>231.9</v>
      </c>
      <c r="N2681">
        <v>75</v>
      </c>
      <c r="O2681">
        <v>10.44</v>
      </c>
      <c r="P2681">
        <v>2.1</v>
      </c>
      <c r="Q2681">
        <v>5</v>
      </c>
      <c r="R2681">
        <v>0.56999999999999995</v>
      </c>
      <c r="S2681">
        <v>0</v>
      </c>
      <c r="T2681" t="s">
        <v>22</v>
      </c>
    </row>
    <row r="2682" spans="1:20" x14ac:dyDescent="0.2">
      <c r="A2682" t="s">
        <v>62</v>
      </c>
      <c r="B2682">
        <v>148</v>
      </c>
      <c r="C2682" t="s">
        <v>28</v>
      </c>
      <c r="D2682" t="s">
        <v>22</v>
      </c>
      <c r="E2682" t="s">
        <v>22</v>
      </c>
      <c r="F2682">
        <v>0</v>
      </c>
      <c r="G2682">
        <v>216.2</v>
      </c>
      <c r="H2682">
        <v>95</v>
      </c>
      <c r="I2682">
        <v>36.75</v>
      </c>
      <c r="J2682">
        <v>185.7</v>
      </c>
      <c r="K2682">
        <v>105</v>
      </c>
      <c r="L2682">
        <v>15.78</v>
      </c>
      <c r="M2682">
        <v>300</v>
      </c>
      <c r="N2682">
        <v>143</v>
      </c>
      <c r="O2682">
        <v>13.5</v>
      </c>
      <c r="P2682">
        <v>10</v>
      </c>
      <c r="Q2682">
        <v>5</v>
      </c>
      <c r="R2682">
        <v>2.7</v>
      </c>
      <c r="S2682">
        <v>2</v>
      </c>
      <c r="T2682" t="s">
        <v>22</v>
      </c>
    </row>
    <row r="2683" spans="1:20" x14ac:dyDescent="0.2">
      <c r="A2683" t="s">
        <v>55</v>
      </c>
      <c r="B2683">
        <v>81</v>
      </c>
      <c r="C2683" t="s">
        <v>21</v>
      </c>
      <c r="D2683" t="s">
        <v>22</v>
      </c>
      <c r="E2683" t="s">
        <v>22</v>
      </c>
      <c r="F2683">
        <v>0</v>
      </c>
      <c r="G2683">
        <v>129.9</v>
      </c>
      <c r="H2683">
        <v>121</v>
      </c>
      <c r="I2683">
        <v>22.08</v>
      </c>
      <c r="J2683">
        <v>230.1</v>
      </c>
      <c r="K2683">
        <v>105</v>
      </c>
      <c r="L2683">
        <v>19.559999999999999</v>
      </c>
      <c r="M2683">
        <v>140.5</v>
      </c>
      <c r="N2683">
        <v>123</v>
      </c>
      <c r="O2683">
        <v>6.32</v>
      </c>
      <c r="P2683">
        <v>13.3</v>
      </c>
      <c r="Q2683">
        <v>3</v>
      </c>
      <c r="R2683">
        <v>3.59</v>
      </c>
      <c r="S2683">
        <v>0</v>
      </c>
      <c r="T2683" t="s">
        <v>22</v>
      </c>
    </row>
    <row r="2684" spans="1:20" x14ac:dyDescent="0.2">
      <c r="A2684" t="s">
        <v>53</v>
      </c>
      <c r="B2684">
        <v>52</v>
      </c>
      <c r="C2684" t="s">
        <v>21</v>
      </c>
      <c r="D2684" t="s">
        <v>22</v>
      </c>
      <c r="E2684" t="s">
        <v>22</v>
      </c>
      <c r="F2684">
        <v>0</v>
      </c>
      <c r="G2684">
        <v>204.4</v>
      </c>
      <c r="H2684">
        <v>97</v>
      </c>
      <c r="I2684">
        <v>34.75</v>
      </c>
      <c r="J2684">
        <v>273.2</v>
      </c>
      <c r="K2684">
        <v>128</v>
      </c>
      <c r="L2684">
        <v>23.22</v>
      </c>
      <c r="M2684">
        <v>179.6</v>
      </c>
      <c r="N2684">
        <v>118</v>
      </c>
      <c r="O2684">
        <v>8.08</v>
      </c>
      <c r="P2684">
        <v>11</v>
      </c>
      <c r="Q2684">
        <v>5</v>
      </c>
      <c r="R2684">
        <v>2.97</v>
      </c>
      <c r="S2684">
        <v>1</v>
      </c>
      <c r="T2684" t="s">
        <v>22</v>
      </c>
    </row>
    <row r="2685" spans="1:20" x14ac:dyDescent="0.2">
      <c r="A2685" t="s">
        <v>51</v>
      </c>
      <c r="B2685">
        <v>91</v>
      </c>
      <c r="C2685" t="s">
        <v>25</v>
      </c>
      <c r="D2685" t="s">
        <v>22</v>
      </c>
      <c r="E2685" t="s">
        <v>23</v>
      </c>
      <c r="F2685">
        <v>44</v>
      </c>
      <c r="G2685">
        <v>216.6</v>
      </c>
      <c r="H2685">
        <v>101</v>
      </c>
      <c r="I2685">
        <v>36.82</v>
      </c>
      <c r="J2685">
        <v>173.1</v>
      </c>
      <c r="K2685">
        <v>98</v>
      </c>
      <c r="L2685">
        <v>14.71</v>
      </c>
      <c r="M2685">
        <v>242.1</v>
      </c>
      <c r="N2685">
        <v>95</v>
      </c>
      <c r="O2685">
        <v>10.89</v>
      </c>
      <c r="P2685">
        <v>9.1</v>
      </c>
      <c r="Q2685">
        <v>3</v>
      </c>
      <c r="R2685">
        <v>2.46</v>
      </c>
      <c r="S2685">
        <v>1</v>
      </c>
      <c r="T2685" t="s">
        <v>22</v>
      </c>
    </row>
    <row r="2686" spans="1:20" x14ac:dyDescent="0.2">
      <c r="A2686" t="s">
        <v>46</v>
      </c>
      <c r="B2686">
        <v>152</v>
      </c>
      <c r="C2686" t="s">
        <v>28</v>
      </c>
      <c r="D2686" t="s">
        <v>22</v>
      </c>
      <c r="E2686" t="s">
        <v>22</v>
      </c>
      <c r="F2686">
        <v>0</v>
      </c>
      <c r="G2686">
        <v>228.1</v>
      </c>
      <c r="H2686">
        <v>93</v>
      </c>
      <c r="I2686">
        <v>38.78</v>
      </c>
      <c r="J2686">
        <v>136.4</v>
      </c>
      <c r="K2686">
        <v>106</v>
      </c>
      <c r="L2686">
        <v>11.59</v>
      </c>
      <c r="M2686">
        <v>197.3</v>
      </c>
      <c r="N2686">
        <v>107</v>
      </c>
      <c r="O2686">
        <v>8.8800000000000008</v>
      </c>
      <c r="P2686">
        <v>9</v>
      </c>
      <c r="Q2686">
        <v>2</v>
      </c>
      <c r="R2686">
        <v>2.4300000000000002</v>
      </c>
      <c r="S2686">
        <v>1</v>
      </c>
      <c r="T2686" t="s">
        <v>22</v>
      </c>
    </row>
    <row r="2687" spans="1:20" x14ac:dyDescent="0.2">
      <c r="A2687" t="s">
        <v>39</v>
      </c>
      <c r="B2687">
        <v>201</v>
      </c>
      <c r="C2687" t="s">
        <v>21</v>
      </c>
      <c r="D2687" t="s">
        <v>22</v>
      </c>
      <c r="E2687" t="s">
        <v>22</v>
      </c>
      <c r="F2687">
        <v>0</v>
      </c>
      <c r="G2687">
        <v>225.9</v>
      </c>
      <c r="H2687">
        <v>110</v>
      </c>
      <c r="I2687">
        <v>38.4</v>
      </c>
      <c r="J2687">
        <v>299.10000000000002</v>
      </c>
      <c r="K2687">
        <v>86</v>
      </c>
      <c r="L2687">
        <v>25.42</v>
      </c>
      <c r="M2687">
        <v>251.3</v>
      </c>
      <c r="N2687">
        <v>81</v>
      </c>
      <c r="O2687">
        <v>11.31</v>
      </c>
      <c r="P2687">
        <v>11.2</v>
      </c>
      <c r="Q2687">
        <v>4</v>
      </c>
      <c r="R2687">
        <v>3.02</v>
      </c>
      <c r="S2687">
        <v>1</v>
      </c>
      <c r="T2687" t="s">
        <v>23</v>
      </c>
    </row>
    <row r="2688" spans="1:20" x14ac:dyDescent="0.2">
      <c r="A2688" t="s">
        <v>37</v>
      </c>
      <c r="B2688">
        <v>78</v>
      </c>
      <c r="C2688" t="s">
        <v>21</v>
      </c>
      <c r="D2688" t="s">
        <v>22</v>
      </c>
      <c r="E2688" t="s">
        <v>22</v>
      </c>
      <c r="F2688">
        <v>0</v>
      </c>
      <c r="G2688">
        <v>103.5</v>
      </c>
      <c r="H2688">
        <v>115</v>
      </c>
      <c r="I2688">
        <v>17.600000000000001</v>
      </c>
      <c r="J2688">
        <v>117.9</v>
      </c>
      <c r="K2688">
        <v>102</v>
      </c>
      <c r="L2688">
        <v>10.02</v>
      </c>
      <c r="M2688">
        <v>201</v>
      </c>
      <c r="N2688">
        <v>94</v>
      </c>
      <c r="O2688">
        <v>9.0500000000000007</v>
      </c>
      <c r="P2688">
        <v>12</v>
      </c>
      <c r="Q2688">
        <v>3</v>
      </c>
      <c r="R2688">
        <v>3.24</v>
      </c>
      <c r="S2688">
        <v>4</v>
      </c>
      <c r="T2688" t="s">
        <v>23</v>
      </c>
    </row>
    <row r="2689" spans="1:20" x14ac:dyDescent="0.2">
      <c r="A2689" t="s">
        <v>74</v>
      </c>
      <c r="B2689">
        <v>67</v>
      </c>
      <c r="C2689" t="s">
        <v>21</v>
      </c>
      <c r="D2689" t="s">
        <v>22</v>
      </c>
      <c r="E2689" t="s">
        <v>22</v>
      </c>
      <c r="F2689">
        <v>0</v>
      </c>
      <c r="G2689">
        <v>115.5</v>
      </c>
      <c r="H2689">
        <v>70</v>
      </c>
      <c r="I2689">
        <v>19.64</v>
      </c>
      <c r="J2689">
        <v>252.2</v>
      </c>
      <c r="K2689">
        <v>143</v>
      </c>
      <c r="L2689">
        <v>21.44</v>
      </c>
      <c r="M2689">
        <v>208.9</v>
      </c>
      <c r="N2689">
        <v>91</v>
      </c>
      <c r="O2689">
        <v>9.4</v>
      </c>
      <c r="P2689">
        <v>7.5</v>
      </c>
      <c r="Q2689">
        <v>6</v>
      </c>
      <c r="R2689">
        <v>2.0299999999999998</v>
      </c>
      <c r="S2689">
        <v>0</v>
      </c>
      <c r="T2689" t="s">
        <v>22</v>
      </c>
    </row>
    <row r="2690" spans="1:20" x14ac:dyDescent="0.2">
      <c r="A2690" t="s">
        <v>46</v>
      </c>
      <c r="B2690">
        <v>100</v>
      </c>
      <c r="C2690" t="s">
        <v>25</v>
      </c>
      <c r="D2690" t="s">
        <v>22</v>
      </c>
      <c r="E2690" t="s">
        <v>22</v>
      </c>
      <c r="F2690">
        <v>0</v>
      </c>
      <c r="G2690">
        <v>218.8</v>
      </c>
      <c r="H2690">
        <v>125</v>
      </c>
      <c r="I2690">
        <v>37.200000000000003</v>
      </c>
      <c r="J2690">
        <v>148.30000000000001</v>
      </c>
      <c r="K2690">
        <v>102</v>
      </c>
      <c r="L2690">
        <v>12.61</v>
      </c>
      <c r="M2690">
        <v>277.8</v>
      </c>
      <c r="N2690">
        <v>97</v>
      </c>
      <c r="O2690">
        <v>12.5</v>
      </c>
      <c r="P2690">
        <v>9.6999999999999993</v>
      </c>
      <c r="Q2690">
        <v>6</v>
      </c>
      <c r="R2690">
        <v>2.62</v>
      </c>
      <c r="S2690">
        <v>1</v>
      </c>
      <c r="T2690" t="s">
        <v>22</v>
      </c>
    </row>
    <row r="2691" spans="1:20" x14ac:dyDescent="0.2">
      <c r="A2691" t="s">
        <v>44</v>
      </c>
      <c r="B2691">
        <v>41</v>
      </c>
      <c r="C2691" t="s">
        <v>28</v>
      </c>
      <c r="D2691" t="s">
        <v>22</v>
      </c>
      <c r="E2691" t="s">
        <v>22</v>
      </c>
      <c r="F2691">
        <v>0</v>
      </c>
      <c r="G2691">
        <v>223.8</v>
      </c>
      <c r="H2691">
        <v>67</v>
      </c>
      <c r="I2691">
        <v>38.049999999999997</v>
      </c>
      <c r="J2691">
        <v>244.8</v>
      </c>
      <c r="K2691">
        <v>74</v>
      </c>
      <c r="L2691">
        <v>20.81</v>
      </c>
      <c r="M2691">
        <v>223.8</v>
      </c>
      <c r="N2691">
        <v>156</v>
      </c>
      <c r="O2691">
        <v>10.07</v>
      </c>
      <c r="P2691">
        <v>12.3</v>
      </c>
      <c r="Q2691">
        <v>5</v>
      </c>
      <c r="R2691">
        <v>3.32</v>
      </c>
      <c r="S2691">
        <v>3</v>
      </c>
      <c r="T2691" t="s">
        <v>22</v>
      </c>
    </row>
    <row r="2692" spans="1:20" x14ac:dyDescent="0.2">
      <c r="A2692" t="s">
        <v>52</v>
      </c>
      <c r="B2692">
        <v>133</v>
      </c>
      <c r="C2692" t="s">
        <v>21</v>
      </c>
      <c r="D2692" t="s">
        <v>22</v>
      </c>
      <c r="E2692" t="s">
        <v>22</v>
      </c>
      <c r="F2692">
        <v>0</v>
      </c>
      <c r="G2692">
        <v>143.80000000000001</v>
      </c>
      <c r="H2692">
        <v>71</v>
      </c>
      <c r="I2692">
        <v>24.45</v>
      </c>
      <c r="J2692">
        <v>184</v>
      </c>
      <c r="K2692">
        <v>131</v>
      </c>
      <c r="L2692">
        <v>15.64</v>
      </c>
      <c r="M2692">
        <v>275.5</v>
      </c>
      <c r="N2692">
        <v>132</v>
      </c>
      <c r="O2692">
        <v>12.4</v>
      </c>
      <c r="P2692">
        <v>12.9</v>
      </c>
      <c r="Q2692">
        <v>4</v>
      </c>
      <c r="R2692">
        <v>3.48</v>
      </c>
      <c r="S2692">
        <v>3</v>
      </c>
      <c r="T2692" t="s">
        <v>22</v>
      </c>
    </row>
    <row r="2693" spans="1:20" x14ac:dyDescent="0.2">
      <c r="A2693" t="s">
        <v>43</v>
      </c>
      <c r="B2693">
        <v>36</v>
      </c>
      <c r="C2693" t="s">
        <v>25</v>
      </c>
      <c r="D2693" t="s">
        <v>22</v>
      </c>
      <c r="E2693" t="s">
        <v>23</v>
      </c>
      <c r="F2693">
        <v>43</v>
      </c>
      <c r="G2693">
        <v>29.9</v>
      </c>
      <c r="H2693">
        <v>123</v>
      </c>
      <c r="I2693">
        <v>5.08</v>
      </c>
      <c r="J2693">
        <v>129.1</v>
      </c>
      <c r="K2693">
        <v>117</v>
      </c>
      <c r="L2693">
        <v>10.97</v>
      </c>
      <c r="M2693">
        <v>325.89999999999998</v>
      </c>
      <c r="N2693">
        <v>105</v>
      </c>
      <c r="O2693">
        <v>14.67</v>
      </c>
      <c r="P2693">
        <v>8.6</v>
      </c>
      <c r="Q2693">
        <v>6</v>
      </c>
      <c r="R2693">
        <v>2.3199999999999998</v>
      </c>
      <c r="S2693">
        <v>2</v>
      </c>
      <c r="T2693" t="s">
        <v>22</v>
      </c>
    </row>
    <row r="2694" spans="1:20" x14ac:dyDescent="0.2">
      <c r="A2694" t="s">
        <v>49</v>
      </c>
      <c r="B2694">
        <v>51</v>
      </c>
      <c r="C2694" t="s">
        <v>28</v>
      </c>
      <c r="D2694" t="s">
        <v>22</v>
      </c>
      <c r="E2694" t="s">
        <v>23</v>
      </c>
      <c r="F2694">
        <v>28</v>
      </c>
      <c r="G2694">
        <v>276.7</v>
      </c>
      <c r="H2694">
        <v>121</v>
      </c>
      <c r="I2694">
        <v>47.04</v>
      </c>
      <c r="J2694">
        <v>203.7</v>
      </c>
      <c r="K2694">
        <v>99</v>
      </c>
      <c r="L2694">
        <v>17.309999999999999</v>
      </c>
      <c r="M2694">
        <v>246.2</v>
      </c>
      <c r="N2694">
        <v>88</v>
      </c>
      <c r="O2694">
        <v>11.08</v>
      </c>
      <c r="P2694">
        <v>8.3000000000000007</v>
      </c>
      <c r="Q2694">
        <v>3</v>
      </c>
      <c r="R2694">
        <v>2.2400000000000002</v>
      </c>
      <c r="S2694">
        <v>0</v>
      </c>
      <c r="T2694" t="s">
        <v>22</v>
      </c>
    </row>
    <row r="2695" spans="1:20" x14ac:dyDescent="0.2">
      <c r="A2695" t="s">
        <v>61</v>
      </c>
      <c r="B2695">
        <v>84</v>
      </c>
      <c r="C2695" t="s">
        <v>25</v>
      </c>
      <c r="D2695" t="s">
        <v>22</v>
      </c>
      <c r="E2695" t="s">
        <v>23</v>
      </c>
      <c r="F2695">
        <v>41</v>
      </c>
      <c r="G2695">
        <v>153.9</v>
      </c>
      <c r="H2695">
        <v>102</v>
      </c>
      <c r="I2695">
        <v>26.16</v>
      </c>
      <c r="J2695">
        <v>140.69999999999999</v>
      </c>
      <c r="K2695">
        <v>117</v>
      </c>
      <c r="L2695">
        <v>11.96</v>
      </c>
      <c r="M2695">
        <v>217.7</v>
      </c>
      <c r="N2695">
        <v>101</v>
      </c>
      <c r="O2695">
        <v>9.8000000000000007</v>
      </c>
      <c r="P2695">
        <v>12.8</v>
      </c>
      <c r="Q2695">
        <v>5</v>
      </c>
      <c r="R2695">
        <v>3.46</v>
      </c>
      <c r="S2695">
        <v>1</v>
      </c>
      <c r="T2695" t="s">
        <v>22</v>
      </c>
    </row>
    <row r="2696" spans="1:20" x14ac:dyDescent="0.2">
      <c r="A2696" t="s">
        <v>30</v>
      </c>
      <c r="B2696">
        <v>91</v>
      </c>
      <c r="C2696" t="s">
        <v>21</v>
      </c>
      <c r="D2696" t="s">
        <v>22</v>
      </c>
      <c r="E2696" t="s">
        <v>22</v>
      </c>
      <c r="F2696">
        <v>0</v>
      </c>
      <c r="G2696">
        <v>190.5</v>
      </c>
      <c r="H2696">
        <v>128</v>
      </c>
      <c r="I2696">
        <v>32.39</v>
      </c>
      <c r="J2696">
        <v>205.5</v>
      </c>
      <c r="K2696">
        <v>103</v>
      </c>
      <c r="L2696">
        <v>17.47</v>
      </c>
      <c r="M2696">
        <v>130.69999999999999</v>
      </c>
      <c r="N2696">
        <v>63</v>
      </c>
      <c r="O2696">
        <v>5.88</v>
      </c>
      <c r="P2696">
        <v>13.8</v>
      </c>
      <c r="Q2696">
        <v>5</v>
      </c>
      <c r="R2696">
        <v>3.73</v>
      </c>
      <c r="S2696">
        <v>0</v>
      </c>
      <c r="T2696" t="s">
        <v>22</v>
      </c>
    </row>
    <row r="2697" spans="1:20" x14ac:dyDescent="0.2">
      <c r="A2697" t="s">
        <v>55</v>
      </c>
      <c r="B2697">
        <v>110</v>
      </c>
      <c r="C2697" t="s">
        <v>25</v>
      </c>
      <c r="D2697" t="s">
        <v>22</v>
      </c>
      <c r="E2697" t="s">
        <v>22</v>
      </c>
      <c r="F2697">
        <v>0</v>
      </c>
      <c r="G2697">
        <v>192.6</v>
      </c>
      <c r="H2697">
        <v>102</v>
      </c>
      <c r="I2697">
        <v>32.74</v>
      </c>
      <c r="J2697">
        <v>178.9</v>
      </c>
      <c r="K2697">
        <v>118</v>
      </c>
      <c r="L2697">
        <v>15.21</v>
      </c>
      <c r="M2697">
        <v>214.6</v>
      </c>
      <c r="N2697">
        <v>74</v>
      </c>
      <c r="O2697">
        <v>9.66</v>
      </c>
      <c r="P2697">
        <v>9.4</v>
      </c>
      <c r="Q2697">
        <v>4</v>
      </c>
      <c r="R2697">
        <v>2.54</v>
      </c>
      <c r="S2697">
        <v>1</v>
      </c>
      <c r="T2697" t="s">
        <v>22</v>
      </c>
    </row>
    <row r="2698" spans="1:20" x14ac:dyDescent="0.2">
      <c r="A2698" t="s">
        <v>54</v>
      </c>
      <c r="B2698">
        <v>121</v>
      </c>
      <c r="C2698" t="s">
        <v>25</v>
      </c>
      <c r="D2698" t="s">
        <v>22</v>
      </c>
      <c r="E2698" t="s">
        <v>22</v>
      </c>
      <c r="F2698">
        <v>0</v>
      </c>
      <c r="G2698">
        <v>215.6</v>
      </c>
      <c r="H2698">
        <v>74</v>
      </c>
      <c r="I2698">
        <v>36.65</v>
      </c>
      <c r="J2698">
        <v>192.9</v>
      </c>
      <c r="K2698">
        <v>98</v>
      </c>
      <c r="L2698">
        <v>16.399999999999999</v>
      </c>
      <c r="M2698">
        <v>144</v>
      </c>
      <c r="N2698">
        <v>103</v>
      </c>
      <c r="O2698">
        <v>6.48</v>
      </c>
      <c r="P2698">
        <v>10.1</v>
      </c>
      <c r="Q2698">
        <v>4</v>
      </c>
      <c r="R2698">
        <v>2.73</v>
      </c>
      <c r="S2698">
        <v>5</v>
      </c>
      <c r="T2698" t="s">
        <v>22</v>
      </c>
    </row>
    <row r="2699" spans="1:20" x14ac:dyDescent="0.2">
      <c r="A2699" t="s">
        <v>31</v>
      </c>
      <c r="B2699">
        <v>109</v>
      </c>
      <c r="C2699" t="s">
        <v>21</v>
      </c>
      <c r="D2699" t="s">
        <v>22</v>
      </c>
      <c r="E2699" t="s">
        <v>22</v>
      </c>
      <c r="F2699">
        <v>0</v>
      </c>
      <c r="G2699">
        <v>180</v>
      </c>
      <c r="H2699">
        <v>100</v>
      </c>
      <c r="I2699">
        <v>30.6</v>
      </c>
      <c r="J2699">
        <v>229</v>
      </c>
      <c r="K2699">
        <v>103</v>
      </c>
      <c r="L2699">
        <v>19.47</v>
      </c>
      <c r="M2699">
        <v>139.4</v>
      </c>
      <c r="N2699">
        <v>105</v>
      </c>
      <c r="O2699">
        <v>6.27</v>
      </c>
      <c r="P2699">
        <v>7.8</v>
      </c>
      <c r="Q2699">
        <v>8</v>
      </c>
      <c r="R2699">
        <v>2.11</v>
      </c>
      <c r="S2699">
        <v>3</v>
      </c>
      <c r="T2699" t="s">
        <v>22</v>
      </c>
    </row>
    <row r="2700" spans="1:20" x14ac:dyDescent="0.2">
      <c r="A2700" t="s">
        <v>65</v>
      </c>
      <c r="B2700">
        <v>95</v>
      </c>
      <c r="C2700" t="s">
        <v>28</v>
      </c>
      <c r="D2700" t="s">
        <v>22</v>
      </c>
      <c r="E2700" t="s">
        <v>22</v>
      </c>
      <c r="F2700">
        <v>0</v>
      </c>
      <c r="G2700">
        <v>157.30000000000001</v>
      </c>
      <c r="H2700">
        <v>116</v>
      </c>
      <c r="I2700">
        <v>26.74</v>
      </c>
      <c r="J2700">
        <v>197.5</v>
      </c>
      <c r="K2700">
        <v>77</v>
      </c>
      <c r="L2700">
        <v>16.79</v>
      </c>
      <c r="M2700">
        <v>128.19999999999999</v>
      </c>
      <c r="N2700">
        <v>111</v>
      </c>
      <c r="O2700">
        <v>5.77</v>
      </c>
      <c r="P2700">
        <v>8.4</v>
      </c>
      <c r="Q2700">
        <v>4</v>
      </c>
      <c r="R2700">
        <v>2.27</v>
      </c>
      <c r="S2700">
        <v>2</v>
      </c>
      <c r="T2700" t="s">
        <v>22</v>
      </c>
    </row>
    <row r="2701" spans="1:20" x14ac:dyDescent="0.2">
      <c r="A2701" t="s">
        <v>58</v>
      </c>
      <c r="B2701">
        <v>72</v>
      </c>
      <c r="C2701" t="s">
        <v>21</v>
      </c>
      <c r="D2701" t="s">
        <v>22</v>
      </c>
      <c r="E2701" t="s">
        <v>22</v>
      </c>
      <c r="F2701">
        <v>0</v>
      </c>
      <c r="G2701">
        <v>196.5</v>
      </c>
      <c r="H2701">
        <v>88</v>
      </c>
      <c r="I2701">
        <v>33.409999999999997</v>
      </c>
      <c r="J2701">
        <v>158.6</v>
      </c>
      <c r="K2701">
        <v>129</v>
      </c>
      <c r="L2701">
        <v>13.48</v>
      </c>
      <c r="M2701">
        <v>269.3</v>
      </c>
      <c r="N2701">
        <v>118</v>
      </c>
      <c r="O2701">
        <v>12.12</v>
      </c>
      <c r="P2701">
        <v>6.8</v>
      </c>
      <c r="Q2701">
        <v>3</v>
      </c>
      <c r="R2701">
        <v>1.84</v>
      </c>
      <c r="S2701">
        <v>0</v>
      </c>
      <c r="T2701" t="s">
        <v>22</v>
      </c>
    </row>
    <row r="2702" spans="1:20" x14ac:dyDescent="0.2">
      <c r="A2702" t="s">
        <v>31</v>
      </c>
      <c r="B2702">
        <v>73</v>
      </c>
      <c r="C2702" t="s">
        <v>21</v>
      </c>
      <c r="D2702" t="s">
        <v>22</v>
      </c>
      <c r="E2702" t="s">
        <v>22</v>
      </c>
      <c r="F2702">
        <v>0</v>
      </c>
      <c r="G2702">
        <v>240.3</v>
      </c>
      <c r="H2702">
        <v>130</v>
      </c>
      <c r="I2702">
        <v>40.85</v>
      </c>
      <c r="J2702">
        <v>162.5</v>
      </c>
      <c r="K2702">
        <v>83</v>
      </c>
      <c r="L2702">
        <v>13.81</v>
      </c>
      <c r="M2702">
        <v>231.9</v>
      </c>
      <c r="N2702">
        <v>136</v>
      </c>
      <c r="O2702">
        <v>10.44</v>
      </c>
      <c r="P2702">
        <v>11.9</v>
      </c>
      <c r="Q2702">
        <v>3</v>
      </c>
      <c r="R2702">
        <v>3.21</v>
      </c>
      <c r="S2702">
        <v>0</v>
      </c>
      <c r="T2702" t="s">
        <v>22</v>
      </c>
    </row>
    <row r="2703" spans="1:20" x14ac:dyDescent="0.2">
      <c r="A2703" t="s">
        <v>42</v>
      </c>
      <c r="B2703">
        <v>108</v>
      </c>
      <c r="C2703" t="s">
        <v>21</v>
      </c>
      <c r="D2703" t="s">
        <v>22</v>
      </c>
      <c r="E2703" t="s">
        <v>22</v>
      </c>
      <c r="F2703">
        <v>0</v>
      </c>
      <c r="G2703">
        <v>193.3</v>
      </c>
      <c r="H2703">
        <v>126</v>
      </c>
      <c r="I2703">
        <v>32.86</v>
      </c>
      <c r="J2703">
        <v>154.69999999999999</v>
      </c>
      <c r="K2703">
        <v>85</v>
      </c>
      <c r="L2703">
        <v>13.15</v>
      </c>
      <c r="M2703">
        <v>174.8</v>
      </c>
      <c r="N2703">
        <v>98</v>
      </c>
      <c r="O2703">
        <v>7.87</v>
      </c>
      <c r="P2703">
        <v>9.4</v>
      </c>
      <c r="Q2703">
        <v>6</v>
      </c>
      <c r="R2703">
        <v>2.54</v>
      </c>
      <c r="S2703">
        <v>3</v>
      </c>
      <c r="T2703" t="s">
        <v>22</v>
      </c>
    </row>
    <row r="2704" spans="1:20" x14ac:dyDescent="0.2">
      <c r="A2704" t="s">
        <v>31</v>
      </c>
      <c r="B2704">
        <v>58</v>
      </c>
      <c r="C2704" t="s">
        <v>25</v>
      </c>
      <c r="D2704" t="s">
        <v>22</v>
      </c>
      <c r="E2704" t="s">
        <v>23</v>
      </c>
      <c r="F2704">
        <v>39</v>
      </c>
      <c r="G2704">
        <v>211.9</v>
      </c>
      <c r="H2704">
        <v>40</v>
      </c>
      <c r="I2704">
        <v>36.020000000000003</v>
      </c>
      <c r="J2704">
        <v>274.39999999999998</v>
      </c>
      <c r="K2704">
        <v>76</v>
      </c>
      <c r="L2704">
        <v>23.32</v>
      </c>
      <c r="M2704">
        <v>210.5</v>
      </c>
      <c r="N2704">
        <v>139</v>
      </c>
      <c r="O2704">
        <v>9.4700000000000006</v>
      </c>
      <c r="P2704">
        <v>5.4</v>
      </c>
      <c r="Q2704">
        <v>4</v>
      </c>
      <c r="R2704">
        <v>1.46</v>
      </c>
      <c r="S2704">
        <v>1</v>
      </c>
      <c r="T2704" t="s">
        <v>22</v>
      </c>
    </row>
    <row r="2705" spans="1:20" x14ac:dyDescent="0.2">
      <c r="A2705" t="s">
        <v>59</v>
      </c>
      <c r="B2705">
        <v>76</v>
      </c>
      <c r="C2705" t="s">
        <v>28</v>
      </c>
      <c r="D2705" t="s">
        <v>23</v>
      </c>
      <c r="E2705" t="s">
        <v>22</v>
      </c>
      <c r="F2705">
        <v>0</v>
      </c>
      <c r="G2705">
        <v>246.8</v>
      </c>
      <c r="H2705">
        <v>110</v>
      </c>
      <c r="I2705">
        <v>41.96</v>
      </c>
      <c r="J2705">
        <v>206.3</v>
      </c>
      <c r="K2705">
        <v>63</v>
      </c>
      <c r="L2705">
        <v>17.54</v>
      </c>
      <c r="M2705">
        <v>208.4</v>
      </c>
      <c r="N2705">
        <v>123</v>
      </c>
      <c r="O2705">
        <v>9.3800000000000008</v>
      </c>
      <c r="P2705">
        <v>13.2</v>
      </c>
      <c r="Q2705">
        <v>5</v>
      </c>
      <c r="R2705">
        <v>3.56</v>
      </c>
      <c r="S2705">
        <v>0</v>
      </c>
      <c r="T2705" t="s">
        <v>23</v>
      </c>
    </row>
    <row r="2706" spans="1:20" x14ac:dyDescent="0.2">
      <c r="A2706" t="s">
        <v>37</v>
      </c>
      <c r="B2706">
        <v>103</v>
      </c>
      <c r="C2706" t="s">
        <v>21</v>
      </c>
      <c r="D2706" t="s">
        <v>22</v>
      </c>
      <c r="E2706" t="s">
        <v>22</v>
      </c>
      <c r="F2706">
        <v>0</v>
      </c>
      <c r="G2706">
        <v>174.7</v>
      </c>
      <c r="H2706">
        <v>151</v>
      </c>
      <c r="I2706">
        <v>29.7</v>
      </c>
      <c r="J2706">
        <v>148</v>
      </c>
      <c r="K2706">
        <v>56</v>
      </c>
      <c r="L2706">
        <v>12.58</v>
      </c>
      <c r="M2706">
        <v>168.2</v>
      </c>
      <c r="N2706">
        <v>109</v>
      </c>
      <c r="O2706">
        <v>7.57</v>
      </c>
      <c r="P2706">
        <v>15.8</v>
      </c>
      <c r="Q2706">
        <v>3</v>
      </c>
      <c r="R2706">
        <v>4.2699999999999996</v>
      </c>
      <c r="S2706">
        <v>6</v>
      </c>
      <c r="T2706" t="s">
        <v>23</v>
      </c>
    </row>
    <row r="2707" spans="1:20" x14ac:dyDescent="0.2">
      <c r="A2707" t="s">
        <v>74</v>
      </c>
      <c r="B2707">
        <v>87</v>
      </c>
      <c r="C2707" t="s">
        <v>21</v>
      </c>
      <c r="D2707" t="s">
        <v>22</v>
      </c>
      <c r="E2707" t="s">
        <v>22</v>
      </c>
      <c r="F2707">
        <v>0</v>
      </c>
      <c r="G2707">
        <v>240</v>
      </c>
      <c r="H2707">
        <v>83</v>
      </c>
      <c r="I2707">
        <v>40.799999999999997</v>
      </c>
      <c r="J2707">
        <v>134.1</v>
      </c>
      <c r="K2707">
        <v>106</v>
      </c>
      <c r="L2707">
        <v>11.4</v>
      </c>
      <c r="M2707">
        <v>189.1</v>
      </c>
      <c r="N2707">
        <v>84</v>
      </c>
      <c r="O2707">
        <v>8.51</v>
      </c>
      <c r="P2707">
        <v>9.3000000000000007</v>
      </c>
      <c r="Q2707">
        <v>2</v>
      </c>
      <c r="R2707">
        <v>2.5099999999999998</v>
      </c>
      <c r="S2707">
        <v>0</v>
      </c>
      <c r="T2707" t="s">
        <v>23</v>
      </c>
    </row>
    <row r="2708" spans="1:20" x14ac:dyDescent="0.2">
      <c r="A2708" t="s">
        <v>26</v>
      </c>
      <c r="B2708">
        <v>35</v>
      </c>
      <c r="C2708" t="s">
        <v>28</v>
      </c>
      <c r="D2708" t="s">
        <v>22</v>
      </c>
      <c r="E2708" t="s">
        <v>23</v>
      </c>
      <c r="F2708">
        <v>37</v>
      </c>
      <c r="G2708">
        <v>181.2</v>
      </c>
      <c r="H2708">
        <v>76</v>
      </c>
      <c r="I2708">
        <v>30.8</v>
      </c>
      <c r="J2708">
        <v>177.6</v>
      </c>
      <c r="K2708">
        <v>98</v>
      </c>
      <c r="L2708">
        <v>15.1</v>
      </c>
      <c r="M2708">
        <v>228</v>
      </c>
      <c r="N2708">
        <v>136</v>
      </c>
      <c r="O2708">
        <v>10.26</v>
      </c>
      <c r="P2708">
        <v>5</v>
      </c>
      <c r="Q2708">
        <v>3</v>
      </c>
      <c r="R2708">
        <v>1.35</v>
      </c>
      <c r="S2708">
        <v>2</v>
      </c>
      <c r="T2708" t="s">
        <v>22</v>
      </c>
    </row>
    <row r="2709" spans="1:20" x14ac:dyDescent="0.2">
      <c r="A2709" t="s">
        <v>34</v>
      </c>
      <c r="B2709">
        <v>88</v>
      </c>
      <c r="C2709" t="s">
        <v>21</v>
      </c>
      <c r="D2709" t="s">
        <v>22</v>
      </c>
      <c r="E2709" t="s">
        <v>22</v>
      </c>
      <c r="F2709">
        <v>0</v>
      </c>
      <c r="G2709">
        <v>113.7</v>
      </c>
      <c r="H2709">
        <v>67</v>
      </c>
      <c r="I2709">
        <v>19.329999999999998</v>
      </c>
      <c r="J2709">
        <v>165.1</v>
      </c>
      <c r="K2709">
        <v>127</v>
      </c>
      <c r="L2709">
        <v>14.03</v>
      </c>
      <c r="M2709">
        <v>141.5</v>
      </c>
      <c r="N2709">
        <v>142</v>
      </c>
      <c r="O2709">
        <v>6.37</v>
      </c>
      <c r="P2709">
        <v>10.8</v>
      </c>
      <c r="Q2709">
        <v>3</v>
      </c>
      <c r="R2709">
        <v>2.92</v>
      </c>
      <c r="S2709">
        <v>1</v>
      </c>
      <c r="T2709" t="s">
        <v>22</v>
      </c>
    </row>
    <row r="2710" spans="1:20" x14ac:dyDescent="0.2">
      <c r="A2710" t="s">
        <v>37</v>
      </c>
      <c r="B2710">
        <v>77</v>
      </c>
      <c r="C2710" t="s">
        <v>28</v>
      </c>
      <c r="D2710" t="s">
        <v>22</v>
      </c>
      <c r="E2710" t="s">
        <v>23</v>
      </c>
      <c r="F2710">
        <v>29</v>
      </c>
      <c r="G2710">
        <v>211.1</v>
      </c>
      <c r="H2710">
        <v>89</v>
      </c>
      <c r="I2710">
        <v>35.89</v>
      </c>
      <c r="J2710">
        <v>223.5</v>
      </c>
      <c r="K2710">
        <v>97</v>
      </c>
      <c r="L2710">
        <v>19</v>
      </c>
      <c r="M2710">
        <v>148.4</v>
      </c>
      <c r="N2710">
        <v>106</v>
      </c>
      <c r="O2710">
        <v>6.68</v>
      </c>
      <c r="P2710">
        <v>9.6999999999999993</v>
      </c>
      <c r="Q2710">
        <v>9</v>
      </c>
      <c r="R2710">
        <v>2.62</v>
      </c>
      <c r="S2710">
        <v>2</v>
      </c>
      <c r="T2710" t="s">
        <v>22</v>
      </c>
    </row>
    <row r="2711" spans="1:20" x14ac:dyDescent="0.2">
      <c r="A2711" t="s">
        <v>57</v>
      </c>
      <c r="B2711">
        <v>30</v>
      </c>
      <c r="C2711" t="s">
        <v>21</v>
      </c>
      <c r="D2711" t="s">
        <v>22</v>
      </c>
      <c r="E2711" t="s">
        <v>22</v>
      </c>
      <c r="F2711">
        <v>0</v>
      </c>
      <c r="G2711">
        <v>247.4</v>
      </c>
      <c r="H2711">
        <v>107</v>
      </c>
      <c r="I2711">
        <v>42.06</v>
      </c>
      <c r="J2711">
        <v>175.9</v>
      </c>
      <c r="K2711">
        <v>76</v>
      </c>
      <c r="L2711">
        <v>14.95</v>
      </c>
      <c r="M2711">
        <v>287.39999999999998</v>
      </c>
      <c r="N2711">
        <v>90</v>
      </c>
      <c r="O2711">
        <v>12.93</v>
      </c>
      <c r="P2711">
        <v>11.3</v>
      </c>
      <c r="Q2711">
        <v>2</v>
      </c>
      <c r="R2711">
        <v>3.05</v>
      </c>
      <c r="S2711">
        <v>0</v>
      </c>
      <c r="T2711" t="s">
        <v>22</v>
      </c>
    </row>
    <row r="2712" spans="1:20" x14ac:dyDescent="0.2">
      <c r="A2712" t="s">
        <v>54</v>
      </c>
      <c r="B2712">
        <v>53</v>
      </c>
      <c r="C2712" t="s">
        <v>21</v>
      </c>
      <c r="D2712" t="s">
        <v>22</v>
      </c>
      <c r="E2712" t="s">
        <v>23</v>
      </c>
      <c r="F2712">
        <v>32</v>
      </c>
      <c r="G2712">
        <v>131.19999999999999</v>
      </c>
      <c r="H2712">
        <v>63</v>
      </c>
      <c r="I2712">
        <v>22.3</v>
      </c>
      <c r="J2712">
        <v>227.4</v>
      </c>
      <c r="K2712">
        <v>125</v>
      </c>
      <c r="L2712">
        <v>19.329999999999998</v>
      </c>
      <c r="M2712">
        <v>178.9</v>
      </c>
      <c r="N2712">
        <v>105</v>
      </c>
      <c r="O2712">
        <v>8.0500000000000007</v>
      </c>
      <c r="P2712">
        <v>12.8</v>
      </c>
      <c r="Q2712">
        <v>2</v>
      </c>
      <c r="R2712">
        <v>3.46</v>
      </c>
      <c r="S2712">
        <v>2</v>
      </c>
      <c r="T2712" t="s">
        <v>22</v>
      </c>
    </row>
    <row r="2713" spans="1:20" x14ac:dyDescent="0.2">
      <c r="A2713" t="s">
        <v>59</v>
      </c>
      <c r="B2713">
        <v>152</v>
      </c>
      <c r="C2713" t="s">
        <v>28</v>
      </c>
      <c r="D2713" t="s">
        <v>22</v>
      </c>
      <c r="E2713" t="s">
        <v>22</v>
      </c>
      <c r="F2713">
        <v>0</v>
      </c>
      <c r="G2713">
        <v>161.4</v>
      </c>
      <c r="H2713">
        <v>84</v>
      </c>
      <c r="I2713">
        <v>27.44</v>
      </c>
      <c r="J2713">
        <v>163.6</v>
      </c>
      <c r="K2713">
        <v>88</v>
      </c>
      <c r="L2713">
        <v>13.91</v>
      </c>
      <c r="M2713">
        <v>153.19999999999999</v>
      </c>
      <c r="N2713">
        <v>121</v>
      </c>
      <c r="O2713">
        <v>6.89</v>
      </c>
      <c r="P2713">
        <v>11.8</v>
      </c>
      <c r="Q2713">
        <v>5</v>
      </c>
      <c r="R2713">
        <v>3.19</v>
      </c>
      <c r="S2713">
        <v>1</v>
      </c>
      <c r="T2713" t="s">
        <v>22</v>
      </c>
    </row>
    <row r="2714" spans="1:20" x14ac:dyDescent="0.2">
      <c r="A2714" t="s">
        <v>60</v>
      </c>
      <c r="B2714">
        <v>59</v>
      </c>
      <c r="C2714" t="s">
        <v>25</v>
      </c>
      <c r="D2714" t="s">
        <v>22</v>
      </c>
      <c r="E2714" t="s">
        <v>23</v>
      </c>
      <c r="F2714">
        <v>32</v>
      </c>
      <c r="G2714">
        <v>211.9</v>
      </c>
      <c r="H2714">
        <v>120</v>
      </c>
      <c r="I2714">
        <v>36.020000000000003</v>
      </c>
      <c r="J2714">
        <v>202.9</v>
      </c>
      <c r="K2714">
        <v>136</v>
      </c>
      <c r="L2714">
        <v>17.25</v>
      </c>
      <c r="M2714">
        <v>213.5</v>
      </c>
      <c r="N2714">
        <v>95</v>
      </c>
      <c r="O2714">
        <v>9.61</v>
      </c>
      <c r="P2714">
        <v>8.8000000000000007</v>
      </c>
      <c r="Q2714">
        <v>5</v>
      </c>
      <c r="R2714">
        <v>2.38</v>
      </c>
      <c r="S2714">
        <v>1</v>
      </c>
      <c r="T2714" t="s">
        <v>22</v>
      </c>
    </row>
    <row r="2715" spans="1:20" x14ac:dyDescent="0.2">
      <c r="A2715" t="s">
        <v>59</v>
      </c>
      <c r="B2715">
        <v>143</v>
      </c>
      <c r="C2715" t="s">
        <v>28</v>
      </c>
      <c r="D2715" t="s">
        <v>22</v>
      </c>
      <c r="E2715" t="s">
        <v>22</v>
      </c>
      <c r="F2715">
        <v>0</v>
      </c>
      <c r="G2715">
        <v>160.4</v>
      </c>
      <c r="H2715">
        <v>120</v>
      </c>
      <c r="I2715">
        <v>27.27</v>
      </c>
      <c r="J2715">
        <v>285.89999999999998</v>
      </c>
      <c r="K2715">
        <v>104</v>
      </c>
      <c r="L2715">
        <v>24.3</v>
      </c>
      <c r="M2715">
        <v>182.5</v>
      </c>
      <c r="N2715">
        <v>85</v>
      </c>
      <c r="O2715">
        <v>8.2100000000000009</v>
      </c>
      <c r="P2715">
        <v>6.9</v>
      </c>
      <c r="Q2715">
        <v>4</v>
      </c>
      <c r="R2715">
        <v>1.86</v>
      </c>
      <c r="S2715">
        <v>3</v>
      </c>
      <c r="T2715" t="s">
        <v>22</v>
      </c>
    </row>
    <row r="2716" spans="1:20" x14ac:dyDescent="0.2">
      <c r="A2716" t="s">
        <v>73</v>
      </c>
      <c r="B2716">
        <v>142</v>
      </c>
      <c r="C2716" t="s">
        <v>28</v>
      </c>
      <c r="D2716" t="s">
        <v>22</v>
      </c>
      <c r="E2716" t="s">
        <v>23</v>
      </c>
      <c r="F2716">
        <v>40</v>
      </c>
      <c r="G2716">
        <v>230.7</v>
      </c>
      <c r="H2716">
        <v>101</v>
      </c>
      <c r="I2716">
        <v>39.22</v>
      </c>
      <c r="J2716">
        <v>256.8</v>
      </c>
      <c r="K2716">
        <v>88</v>
      </c>
      <c r="L2716">
        <v>21.83</v>
      </c>
      <c r="M2716">
        <v>263.89999999999998</v>
      </c>
      <c r="N2716">
        <v>92</v>
      </c>
      <c r="O2716">
        <v>11.88</v>
      </c>
      <c r="P2716">
        <v>6.4</v>
      </c>
      <c r="Q2716">
        <v>3</v>
      </c>
      <c r="R2716">
        <v>1.73</v>
      </c>
      <c r="S2716">
        <v>1</v>
      </c>
      <c r="T2716" t="s">
        <v>22</v>
      </c>
    </row>
    <row r="2717" spans="1:20" x14ac:dyDescent="0.2">
      <c r="A2717" t="s">
        <v>37</v>
      </c>
      <c r="B2717">
        <v>105</v>
      </c>
      <c r="C2717" t="s">
        <v>25</v>
      </c>
      <c r="D2717" t="s">
        <v>22</v>
      </c>
      <c r="E2717" t="s">
        <v>22</v>
      </c>
      <c r="F2717">
        <v>0</v>
      </c>
      <c r="G2717">
        <v>232.6</v>
      </c>
      <c r="H2717">
        <v>96</v>
      </c>
      <c r="I2717">
        <v>39.54</v>
      </c>
      <c r="J2717">
        <v>253.4</v>
      </c>
      <c r="K2717">
        <v>117</v>
      </c>
      <c r="L2717">
        <v>21.54</v>
      </c>
      <c r="M2717">
        <v>154</v>
      </c>
      <c r="N2717">
        <v>101</v>
      </c>
      <c r="O2717">
        <v>6.93</v>
      </c>
      <c r="P2717">
        <v>10.5</v>
      </c>
      <c r="Q2717">
        <v>9</v>
      </c>
      <c r="R2717">
        <v>2.84</v>
      </c>
      <c r="S2717">
        <v>1</v>
      </c>
      <c r="T2717" t="s">
        <v>22</v>
      </c>
    </row>
    <row r="2718" spans="1:20" x14ac:dyDescent="0.2">
      <c r="A2718" t="s">
        <v>67</v>
      </c>
      <c r="B2718">
        <v>111</v>
      </c>
      <c r="C2718" t="s">
        <v>25</v>
      </c>
      <c r="D2718" t="s">
        <v>22</v>
      </c>
      <c r="E2718" t="s">
        <v>22</v>
      </c>
      <c r="F2718">
        <v>0</v>
      </c>
      <c r="G2718">
        <v>294.7</v>
      </c>
      <c r="H2718">
        <v>90</v>
      </c>
      <c r="I2718">
        <v>50.1</v>
      </c>
      <c r="J2718">
        <v>294.60000000000002</v>
      </c>
      <c r="K2718">
        <v>72</v>
      </c>
      <c r="L2718">
        <v>25.04</v>
      </c>
      <c r="M2718">
        <v>260.10000000000002</v>
      </c>
      <c r="N2718">
        <v>121</v>
      </c>
      <c r="O2718">
        <v>11.7</v>
      </c>
      <c r="P2718">
        <v>10.8</v>
      </c>
      <c r="Q2718">
        <v>3</v>
      </c>
      <c r="R2718">
        <v>2.92</v>
      </c>
      <c r="S2718">
        <v>1</v>
      </c>
      <c r="T2718" t="s">
        <v>23</v>
      </c>
    </row>
    <row r="2719" spans="1:20" x14ac:dyDescent="0.2">
      <c r="A2719" t="s">
        <v>59</v>
      </c>
      <c r="B2719">
        <v>143</v>
      </c>
      <c r="C2719" t="s">
        <v>28</v>
      </c>
      <c r="D2719" t="s">
        <v>22</v>
      </c>
      <c r="E2719" t="s">
        <v>22</v>
      </c>
      <c r="F2719">
        <v>0</v>
      </c>
      <c r="G2719">
        <v>133.4</v>
      </c>
      <c r="H2719">
        <v>107</v>
      </c>
      <c r="I2719">
        <v>22.68</v>
      </c>
      <c r="J2719">
        <v>223.9</v>
      </c>
      <c r="K2719">
        <v>117</v>
      </c>
      <c r="L2719">
        <v>19.03</v>
      </c>
      <c r="M2719">
        <v>180.4</v>
      </c>
      <c r="N2719">
        <v>85</v>
      </c>
      <c r="O2719">
        <v>8.1199999999999992</v>
      </c>
      <c r="P2719">
        <v>10.199999999999999</v>
      </c>
      <c r="Q2719">
        <v>13</v>
      </c>
      <c r="R2719">
        <v>2.75</v>
      </c>
      <c r="S2719">
        <v>1</v>
      </c>
      <c r="T2719" t="s">
        <v>22</v>
      </c>
    </row>
    <row r="2720" spans="1:20" x14ac:dyDescent="0.2">
      <c r="A2720" t="s">
        <v>63</v>
      </c>
      <c r="B2720">
        <v>93</v>
      </c>
      <c r="C2720" t="s">
        <v>25</v>
      </c>
      <c r="D2720" t="s">
        <v>22</v>
      </c>
      <c r="E2720" t="s">
        <v>23</v>
      </c>
      <c r="F2720">
        <v>22</v>
      </c>
      <c r="G2720">
        <v>306.2</v>
      </c>
      <c r="H2720">
        <v>123</v>
      </c>
      <c r="I2720">
        <v>52.05</v>
      </c>
      <c r="J2720">
        <v>189.7</v>
      </c>
      <c r="K2720">
        <v>83</v>
      </c>
      <c r="L2720">
        <v>16.12</v>
      </c>
      <c r="M2720">
        <v>240.3</v>
      </c>
      <c r="N2720">
        <v>107</v>
      </c>
      <c r="O2720">
        <v>10.81</v>
      </c>
      <c r="P2720">
        <v>11.7</v>
      </c>
      <c r="Q2720">
        <v>2</v>
      </c>
      <c r="R2720">
        <v>3.16</v>
      </c>
      <c r="S2720">
        <v>0</v>
      </c>
      <c r="T2720" t="s">
        <v>22</v>
      </c>
    </row>
    <row r="2721" spans="1:20" x14ac:dyDescent="0.2">
      <c r="A2721" t="s">
        <v>65</v>
      </c>
      <c r="B2721">
        <v>79</v>
      </c>
      <c r="C2721" t="s">
        <v>21</v>
      </c>
      <c r="D2721" t="s">
        <v>22</v>
      </c>
      <c r="E2721" t="s">
        <v>22</v>
      </c>
      <c r="F2721">
        <v>0</v>
      </c>
      <c r="G2721">
        <v>236.8</v>
      </c>
      <c r="H2721">
        <v>135</v>
      </c>
      <c r="I2721">
        <v>40.26</v>
      </c>
      <c r="J2721">
        <v>186.4</v>
      </c>
      <c r="K2721">
        <v>87</v>
      </c>
      <c r="L2721">
        <v>15.84</v>
      </c>
      <c r="M2721">
        <v>126.9</v>
      </c>
      <c r="N2721">
        <v>112</v>
      </c>
      <c r="O2721">
        <v>5.71</v>
      </c>
      <c r="P2721">
        <v>10.4</v>
      </c>
      <c r="Q2721">
        <v>5</v>
      </c>
      <c r="R2721">
        <v>2.81</v>
      </c>
      <c r="S2721">
        <v>2</v>
      </c>
      <c r="T2721" t="s">
        <v>22</v>
      </c>
    </row>
    <row r="2722" spans="1:20" x14ac:dyDescent="0.2">
      <c r="A2722" t="s">
        <v>71</v>
      </c>
      <c r="B2722">
        <v>93</v>
      </c>
      <c r="C2722" t="s">
        <v>28</v>
      </c>
      <c r="D2722" t="s">
        <v>23</v>
      </c>
      <c r="E2722" t="s">
        <v>22</v>
      </c>
      <c r="F2722">
        <v>0</v>
      </c>
      <c r="G2722">
        <v>168.4</v>
      </c>
      <c r="H2722">
        <v>114</v>
      </c>
      <c r="I2722">
        <v>28.63</v>
      </c>
      <c r="J2722">
        <v>276</v>
      </c>
      <c r="K2722">
        <v>127</v>
      </c>
      <c r="L2722">
        <v>23.46</v>
      </c>
      <c r="M2722">
        <v>196.2</v>
      </c>
      <c r="N2722">
        <v>48</v>
      </c>
      <c r="O2722">
        <v>8.83</v>
      </c>
      <c r="P2722">
        <v>11.4</v>
      </c>
      <c r="Q2722">
        <v>3</v>
      </c>
      <c r="R2722">
        <v>3.08</v>
      </c>
      <c r="S2722">
        <v>1</v>
      </c>
      <c r="T2722" t="s">
        <v>22</v>
      </c>
    </row>
    <row r="2723" spans="1:20" x14ac:dyDescent="0.2">
      <c r="A2723" t="s">
        <v>37</v>
      </c>
      <c r="B2723">
        <v>103</v>
      </c>
      <c r="C2723" t="s">
        <v>21</v>
      </c>
      <c r="D2723" t="s">
        <v>22</v>
      </c>
      <c r="E2723" t="s">
        <v>22</v>
      </c>
      <c r="F2723">
        <v>0</v>
      </c>
      <c r="G2723">
        <v>70.900000000000006</v>
      </c>
      <c r="H2723">
        <v>134</v>
      </c>
      <c r="I2723">
        <v>12.05</v>
      </c>
      <c r="J2723">
        <v>134.5</v>
      </c>
      <c r="K2723">
        <v>112</v>
      </c>
      <c r="L2723">
        <v>11.43</v>
      </c>
      <c r="M2723">
        <v>168.8</v>
      </c>
      <c r="N2723">
        <v>164</v>
      </c>
      <c r="O2723">
        <v>7.6</v>
      </c>
      <c r="P2723">
        <v>12</v>
      </c>
      <c r="Q2723">
        <v>6</v>
      </c>
      <c r="R2723">
        <v>3.24</v>
      </c>
      <c r="S2723">
        <v>2</v>
      </c>
      <c r="T2723" t="s">
        <v>22</v>
      </c>
    </row>
    <row r="2724" spans="1:20" x14ac:dyDescent="0.2">
      <c r="A2724" t="s">
        <v>51</v>
      </c>
      <c r="B2724">
        <v>93</v>
      </c>
      <c r="C2724" t="s">
        <v>21</v>
      </c>
      <c r="D2724" t="s">
        <v>22</v>
      </c>
      <c r="E2724" t="s">
        <v>22</v>
      </c>
      <c r="F2724">
        <v>0</v>
      </c>
      <c r="G2724">
        <v>152.1</v>
      </c>
      <c r="H2724">
        <v>141</v>
      </c>
      <c r="I2724">
        <v>25.86</v>
      </c>
      <c r="J2724">
        <v>215.5</v>
      </c>
      <c r="K2724">
        <v>107</v>
      </c>
      <c r="L2724">
        <v>18.32</v>
      </c>
      <c r="M2724">
        <v>262.39999999999998</v>
      </c>
      <c r="N2724">
        <v>111</v>
      </c>
      <c r="O2724">
        <v>11.81</v>
      </c>
      <c r="P2724">
        <v>12</v>
      </c>
      <c r="Q2724">
        <v>7</v>
      </c>
      <c r="R2724">
        <v>3.24</v>
      </c>
      <c r="S2724">
        <v>1</v>
      </c>
      <c r="T2724" t="s">
        <v>22</v>
      </c>
    </row>
    <row r="2725" spans="1:20" x14ac:dyDescent="0.2">
      <c r="A2725" t="s">
        <v>26</v>
      </c>
      <c r="B2725">
        <v>149</v>
      </c>
      <c r="C2725" t="s">
        <v>28</v>
      </c>
      <c r="D2725" t="s">
        <v>23</v>
      </c>
      <c r="E2725" t="s">
        <v>22</v>
      </c>
      <c r="F2725">
        <v>0</v>
      </c>
      <c r="G2725">
        <v>180.9</v>
      </c>
      <c r="H2725">
        <v>79</v>
      </c>
      <c r="I2725">
        <v>30.75</v>
      </c>
      <c r="J2725">
        <v>194.9</v>
      </c>
      <c r="K2725">
        <v>83</v>
      </c>
      <c r="L2725">
        <v>16.57</v>
      </c>
      <c r="M2725">
        <v>197.8</v>
      </c>
      <c r="N2725">
        <v>109</v>
      </c>
      <c r="O2725">
        <v>8.9</v>
      </c>
      <c r="P2725">
        <v>8.8000000000000007</v>
      </c>
      <c r="Q2725">
        <v>9</v>
      </c>
      <c r="R2725">
        <v>2.38</v>
      </c>
      <c r="S2725">
        <v>3</v>
      </c>
      <c r="T2725" t="s">
        <v>22</v>
      </c>
    </row>
    <row r="2726" spans="1:20" x14ac:dyDescent="0.2">
      <c r="A2726" t="s">
        <v>31</v>
      </c>
      <c r="B2726">
        <v>23</v>
      </c>
      <c r="C2726" t="s">
        <v>28</v>
      </c>
      <c r="D2726" t="s">
        <v>22</v>
      </c>
      <c r="E2726" t="s">
        <v>23</v>
      </c>
      <c r="F2726">
        <v>31</v>
      </c>
      <c r="G2726">
        <v>156.6</v>
      </c>
      <c r="H2726">
        <v>84</v>
      </c>
      <c r="I2726">
        <v>26.62</v>
      </c>
      <c r="J2726">
        <v>161.5</v>
      </c>
      <c r="K2726">
        <v>96</v>
      </c>
      <c r="L2726">
        <v>13.73</v>
      </c>
      <c r="M2726">
        <v>294.60000000000002</v>
      </c>
      <c r="N2726">
        <v>107</v>
      </c>
      <c r="O2726">
        <v>13.26</v>
      </c>
      <c r="P2726">
        <v>9.4</v>
      </c>
      <c r="Q2726">
        <v>6</v>
      </c>
      <c r="R2726">
        <v>2.54</v>
      </c>
      <c r="S2726">
        <v>1</v>
      </c>
      <c r="T2726" t="s">
        <v>22</v>
      </c>
    </row>
    <row r="2727" spans="1:20" x14ac:dyDescent="0.2">
      <c r="A2727" t="s">
        <v>57</v>
      </c>
      <c r="B2727">
        <v>221</v>
      </c>
      <c r="C2727" t="s">
        <v>28</v>
      </c>
      <c r="D2727" t="s">
        <v>22</v>
      </c>
      <c r="E2727" t="s">
        <v>23</v>
      </c>
      <c r="F2727">
        <v>24</v>
      </c>
      <c r="G2727">
        <v>180.5</v>
      </c>
      <c r="H2727">
        <v>85</v>
      </c>
      <c r="I2727">
        <v>30.69</v>
      </c>
      <c r="J2727">
        <v>224.1</v>
      </c>
      <c r="K2727">
        <v>92</v>
      </c>
      <c r="L2727">
        <v>19.05</v>
      </c>
      <c r="M2727">
        <v>205.7</v>
      </c>
      <c r="N2727">
        <v>103</v>
      </c>
      <c r="O2727">
        <v>9.26</v>
      </c>
      <c r="P2727">
        <v>2.4</v>
      </c>
      <c r="Q2727">
        <v>3</v>
      </c>
      <c r="R2727">
        <v>0.65</v>
      </c>
      <c r="S2727">
        <v>0</v>
      </c>
      <c r="T2727" t="s">
        <v>22</v>
      </c>
    </row>
    <row r="2728" spans="1:20" x14ac:dyDescent="0.2">
      <c r="A2728" t="s">
        <v>70</v>
      </c>
      <c r="B2728">
        <v>164</v>
      </c>
      <c r="C2728" t="s">
        <v>28</v>
      </c>
      <c r="D2728" t="s">
        <v>22</v>
      </c>
      <c r="E2728" t="s">
        <v>23</v>
      </c>
      <c r="F2728">
        <v>30</v>
      </c>
      <c r="G2728">
        <v>238.8</v>
      </c>
      <c r="H2728">
        <v>100</v>
      </c>
      <c r="I2728">
        <v>40.6</v>
      </c>
      <c r="J2728">
        <v>230</v>
      </c>
      <c r="K2728">
        <v>121</v>
      </c>
      <c r="L2728">
        <v>19.55</v>
      </c>
      <c r="M2728">
        <v>206.3</v>
      </c>
      <c r="N2728">
        <v>66</v>
      </c>
      <c r="O2728">
        <v>9.2799999999999994</v>
      </c>
      <c r="P2728">
        <v>13.2</v>
      </c>
      <c r="Q2728">
        <v>8</v>
      </c>
      <c r="R2728">
        <v>3.56</v>
      </c>
      <c r="S2728">
        <v>1</v>
      </c>
      <c r="T2728" t="s">
        <v>22</v>
      </c>
    </row>
    <row r="2729" spans="1:20" x14ac:dyDescent="0.2">
      <c r="A2729" t="s">
        <v>58</v>
      </c>
      <c r="B2729">
        <v>104</v>
      </c>
      <c r="C2729" t="s">
        <v>21</v>
      </c>
      <c r="D2729" t="s">
        <v>22</v>
      </c>
      <c r="E2729" t="s">
        <v>23</v>
      </c>
      <c r="F2729">
        <v>18</v>
      </c>
      <c r="G2729">
        <v>182.1</v>
      </c>
      <c r="H2729">
        <v>66</v>
      </c>
      <c r="I2729">
        <v>30.96</v>
      </c>
      <c r="J2729">
        <v>213.6</v>
      </c>
      <c r="K2729">
        <v>65</v>
      </c>
      <c r="L2729">
        <v>18.16</v>
      </c>
      <c r="M2729">
        <v>193</v>
      </c>
      <c r="N2729">
        <v>108</v>
      </c>
      <c r="O2729">
        <v>8.69</v>
      </c>
      <c r="P2729">
        <v>13.4</v>
      </c>
      <c r="Q2729">
        <v>9</v>
      </c>
      <c r="R2729">
        <v>3.62</v>
      </c>
      <c r="S2729">
        <v>2</v>
      </c>
      <c r="T2729" t="s">
        <v>22</v>
      </c>
    </row>
    <row r="2730" spans="1:20" x14ac:dyDescent="0.2">
      <c r="A2730" t="s">
        <v>36</v>
      </c>
      <c r="B2730">
        <v>150</v>
      </c>
      <c r="C2730" t="s">
        <v>21</v>
      </c>
      <c r="D2730" t="s">
        <v>22</v>
      </c>
      <c r="E2730" t="s">
        <v>23</v>
      </c>
      <c r="F2730">
        <v>35</v>
      </c>
      <c r="G2730">
        <v>139.6</v>
      </c>
      <c r="H2730">
        <v>72</v>
      </c>
      <c r="I2730">
        <v>23.73</v>
      </c>
      <c r="J2730">
        <v>332.8</v>
      </c>
      <c r="K2730">
        <v>170</v>
      </c>
      <c r="L2730">
        <v>28.29</v>
      </c>
      <c r="M2730">
        <v>213.8</v>
      </c>
      <c r="N2730">
        <v>105</v>
      </c>
      <c r="O2730">
        <v>9.6199999999999992</v>
      </c>
      <c r="P2730">
        <v>8.8000000000000007</v>
      </c>
      <c r="Q2730">
        <v>2</v>
      </c>
      <c r="R2730">
        <v>2.38</v>
      </c>
      <c r="S2730">
        <v>2</v>
      </c>
      <c r="T2730" t="s">
        <v>22</v>
      </c>
    </row>
    <row r="2731" spans="1:20" x14ac:dyDescent="0.2">
      <c r="A2731" t="s">
        <v>51</v>
      </c>
      <c r="B2731">
        <v>184</v>
      </c>
      <c r="C2731" t="s">
        <v>25</v>
      </c>
      <c r="D2731" t="s">
        <v>22</v>
      </c>
      <c r="E2731" t="s">
        <v>23</v>
      </c>
      <c r="F2731">
        <v>12</v>
      </c>
      <c r="G2731">
        <v>200.3</v>
      </c>
      <c r="H2731">
        <v>76</v>
      </c>
      <c r="I2731">
        <v>34.049999999999997</v>
      </c>
      <c r="J2731">
        <v>253.6</v>
      </c>
      <c r="K2731">
        <v>105</v>
      </c>
      <c r="L2731">
        <v>21.56</v>
      </c>
      <c r="M2731">
        <v>149.30000000000001</v>
      </c>
      <c r="N2731">
        <v>93</v>
      </c>
      <c r="O2731">
        <v>6.72</v>
      </c>
      <c r="P2731">
        <v>10.199999999999999</v>
      </c>
      <c r="Q2731">
        <v>5</v>
      </c>
      <c r="R2731">
        <v>2.75</v>
      </c>
      <c r="S2731">
        <v>0</v>
      </c>
      <c r="T2731" t="s">
        <v>22</v>
      </c>
    </row>
    <row r="2732" spans="1:20" x14ac:dyDescent="0.2">
      <c r="A2732" t="s">
        <v>43</v>
      </c>
      <c r="B2732">
        <v>88</v>
      </c>
      <c r="C2732" t="s">
        <v>25</v>
      </c>
      <c r="D2732" t="s">
        <v>22</v>
      </c>
      <c r="E2732" t="s">
        <v>22</v>
      </c>
      <c r="F2732">
        <v>0</v>
      </c>
      <c r="G2732">
        <v>153.5</v>
      </c>
      <c r="H2732">
        <v>94</v>
      </c>
      <c r="I2732">
        <v>26.1</v>
      </c>
      <c r="J2732">
        <v>251.7</v>
      </c>
      <c r="K2732">
        <v>118</v>
      </c>
      <c r="L2732">
        <v>21.39</v>
      </c>
      <c r="M2732">
        <v>182.2</v>
      </c>
      <c r="N2732">
        <v>99</v>
      </c>
      <c r="O2732">
        <v>8.1999999999999993</v>
      </c>
      <c r="P2732">
        <v>8.5</v>
      </c>
      <c r="Q2732">
        <v>6</v>
      </c>
      <c r="R2732">
        <v>2.2999999999999998</v>
      </c>
      <c r="S2732">
        <v>1</v>
      </c>
      <c r="T2732" t="s">
        <v>22</v>
      </c>
    </row>
    <row r="2733" spans="1:20" x14ac:dyDescent="0.2">
      <c r="A2733" t="s">
        <v>55</v>
      </c>
      <c r="B2733">
        <v>61</v>
      </c>
      <c r="C2733" t="s">
        <v>21</v>
      </c>
      <c r="D2733" t="s">
        <v>23</v>
      </c>
      <c r="E2733" t="s">
        <v>23</v>
      </c>
      <c r="F2733">
        <v>29</v>
      </c>
      <c r="G2733">
        <v>128.19999999999999</v>
      </c>
      <c r="H2733">
        <v>119</v>
      </c>
      <c r="I2733">
        <v>21.79</v>
      </c>
      <c r="J2733">
        <v>171.7</v>
      </c>
      <c r="K2733">
        <v>83</v>
      </c>
      <c r="L2733">
        <v>14.59</v>
      </c>
      <c r="M2733">
        <v>250.9</v>
      </c>
      <c r="N2733">
        <v>114</v>
      </c>
      <c r="O2733">
        <v>11.29</v>
      </c>
      <c r="P2733">
        <v>11.7</v>
      </c>
      <c r="Q2733">
        <v>6</v>
      </c>
      <c r="R2733">
        <v>3.16</v>
      </c>
      <c r="S2733">
        <v>3</v>
      </c>
      <c r="T2733" t="s">
        <v>22</v>
      </c>
    </row>
    <row r="2734" spans="1:20" x14ac:dyDescent="0.2">
      <c r="A2734" t="s">
        <v>58</v>
      </c>
      <c r="B2734">
        <v>110</v>
      </c>
      <c r="C2734" t="s">
        <v>25</v>
      </c>
      <c r="D2734" t="s">
        <v>22</v>
      </c>
      <c r="E2734" t="s">
        <v>22</v>
      </c>
      <c r="F2734">
        <v>0</v>
      </c>
      <c r="G2734">
        <v>159.5</v>
      </c>
      <c r="H2734">
        <v>145</v>
      </c>
      <c r="I2734">
        <v>27.12</v>
      </c>
      <c r="J2734">
        <v>202.3</v>
      </c>
      <c r="K2734">
        <v>101</v>
      </c>
      <c r="L2734">
        <v>17.2</v>
      </c>
      <c r="M2734">
        <v>256</v>
      </c>
      <c r="N2734">
        <v>96</v>
      </c>
      <c r="O2734">
        <v>11.52</v>
      </c>
      <c r="P2734">
        <v>16.7</v>
      </c>
      <c r="Q2734">
        <v>2</v>
      </c>
      <c r="R2734">
        <v>4.51</v>
      </c>
      <c r="S2734">
        <v>2</v>
      </c>
      <c r="T2734" t="s">
        <v>22</v>
      </c>
    </row>
    <row r="2735" spans="1:20" x14ac:dyDescent="0.2">
      <c r="A2735" t="s">
        <v>32</v>
      </c>
      <c r="B2735">
        <v>115</v>
      </c>
      <c r="C2735" t="s">
        <v>21</v>
      </c>
      <c r="D2735" t="s">
        <v>22</v>
      </c>
      <c r="E2735" t="s">
        <v>22</v>
      </c>
      <c r="F2735">
        <v>0</v>
      </c>
      <c r="G2735">
        <v>226.4</v>
      </c>
      <c r="H2735">
        <v>101</v>
      </c>
      <c r="I2735">
        <v>38.49</v>
      </c>
      <c r="J2735">
        <v>276.8</v>
      </c>
      <c r="K2735">
        <v>60</v>
      </c>
      <c r="L2735">
        <v>23.53</v>
      </c>
      <c r="M2735">
        <v>213.4</v>
      </c>
      <c r="N2735">
        <v>82</v>
      </c>
      <c r="O2735">
        <v>9.6</v>
      </c>
      <c r="P2735">
        <v>12.3</v>
      </c>
      <c r="Q2735">
        <v>4</v>
      </c>
      <c r="R2735">
        <v>3.32</v>
      </c>
      <c r="S2735">
        <v>3</v>
      </c>
      <c r="T2735" t="s">
        <v>23</v>
      </c>
    </row>
    <row r="2736" spans="1:20" x14ac:dyDescent="0.2">
      <c r="A2736" t="s">
        <v>50</v>
      </c>
      <c r="B2736">
        <v>33</v>
      </c>
      <c r="C2736" t="s">
        <v>25</v>
      </c>
      <c r="D2736" t="s">
        <v>22</v>
      </c>
      <c r="E2736" t="s">
        <v>22</v>
      </c>
      <c r="F2736">
        <v>0</v>
      </c>
      <c r="G2736">
        <v>251.9</v>
      </c>
      <c r="H2736">
        <v>81</v>
      </c>
      <c r="I2736">
        <v>42.82</v>
      </c>
      <c r="J2736">
        <v>194.6</v>
      </c>
      <c r="K2736">
        <v>96</v>
      </c>
      <c r="L2736">
        <v>16.54</v>
      </c>
      <c r="M2736">
        <v>211.2</v>
      </c>
      <c r="N2736">
        <v>87</v>
      </c>
      <c r="O2736">
        <v>9.5</v>
      </c>
      <c r="P2736">
        <v>8.4</v>
      </c>
      <c r="Q2736">
        <v>3</v>
      </c>
      <c r="R2736">
        <v>2.27</v>
      </c>
      <c r="S2736">
        <v>2</v>
      </c>
      <c r="T2736" t="s">
        <v>22</v>
      </c>
    </row>
    <row r="2737" spans="1:20" x14ac:dyDescent="0.2">
      <c r="A2737" t="s">
        <v>66</v>
      </c>
      <c r="B2737">
        <v>100</v>
      </c>
      <c r="C2737" t="s">
        <v>28</v>
      </c>
      <c r="D2737" t="s">
        <v>22</v>
      </c>
      <c r="E2737" t="s">
        <v>22</v>
      </c>
      <c r="F2737">
        <v>0</v>
      </c>
      <c r="G2737">
        <v>264.5</v>
      </c>
      <c r="H2737">
        <v>117</v>
      </c>
      <c r="I2737">
        <v>44.97</v>
      </c>
      <c r="J2737">
        <v>194</v>
      </c>
      <c r="K2737">
        <v>111</v>
      </c>
      <c r="L2737">
        <v>16.489999999999998</v>
      </c>
      <c r="M2737">
        <v>262.7</v>
      </c>
      <c r="N2737">
        <v>111</v>
      </c>
      <c r="O2737">
        <v>11.82</v>
      </c>
      <c r="P2737">
        <v>7.5</v>
      </c>
      <c r="Q2737">
        <v>4</v>
      </c>
      <c r="R2737">
        <v>2.0299999999999998</v>
      </c>
      <c r="S2737">
        <v>2</v>
      </c>
      <c r="T2737" t="s">
        <v>23</v>
      </c>
    </row>
    <row r="2738" spans="1:20" x14ac:dyDescent="0.2">
      <c r="A2738" t="s">
        <v>36</v>
      </c>
      <c r="B2738">
        <v>209</v>
      </c>
      <c r="C2738" t="s">
        <v>21</v>
      </c>
      <c r="D2738" t="s">
        <v>22</v>
      </c>
      <c r="E2738" t="s">
        <v>22</v>
      </c>
      <c r="F2738">
        <v>0</v>
      </c>
      <c r="G2738">
        <v>153.69999999999999</v>
      </c>
      <c r="H2738">
        <v>105</v>
      </c>
      <c r="I2738">
        <v>26.13</v>
      </c>
      <c r="J2738">
        <v>188.6</v>
      </c>
      <c r="K2738">
        <v>87</v>
      </c>
      <c r="L2738">
        <v>16.03</v>
      </c>
      <c r="M2738">
        <v>200.8</v>
      </c>
      <c r="N2738">
        <v>95</v>
      </c>
      <c r="O2738">
        <v>9.0399999999999991</v>
      </c>
      <c r="P2738">
        <v>10.7</v>
      </c>
      <c r="Q2738">
        <v>2</v>
      </c>
      <c r="R2738">
        <v>2.89</v>
      </c>
      <c r="S2738">
        <v>0</v>
      </c>
      <c r="T2738" t="s">
        <v>22</v>
      </c>
    </row>
    <row r="2739" spans="1:20" x14ac:dyDescent="0.2">
      <c r="A2739" t="s">
        <v>52</v>
      </c>
      <c r="B2739">
        <v>27</v>
      </c>
      <c r="C2739" t="s">
        <v>28</v>
      </c>
      <c r="D2739" t="s">
        <v>22</v>
      </c>
      <c r="E2739" t="s">
        <v>22</v>
      </c>
      <c r="F2739">
        <v>0</v>
      </c>
      <c r="G2739">
        <v>232.1</v>
      </c>
      <c r="H2739">
        <v>81</v>
      </c>
      <c r="I2739">
        <v>39.46</v>
      </c>
      <c r="J2739">
        <v>210.8</v>
      </c>
      <c r="K2739">
        <v>101</v>
      </c>
      <c r="L2739">
        <v>17.920000000000002</v>
      </c>
      <c r="M2739">
        <v>165.4</v>
      </c>
      <c r="N2739">
        <v>87</v>
      </c>
      <c r="O2739">
        <v>7.44</v>
      </c>
      <c r="P2739">
        <v>15</v>
      </c>
      <c r="Q2739">
        <v>6</v>
      </c>
      <c r="R2739">
        <v>4.05</v>
      </c>
      <c r="S2739">
        <v>5</v>
      </c>
      <c r="T2739" t="s">
        <v>22</v>
      </c>
    </row>
    <row r="2740" spans="1:20" x14ac:dyDescent="0.2">
      <c r="A2740" t="s">
        <v>72</v>
      </c>
      <c r="B2740">
        <v>117</v>
      </c>
      <c r="C2740" t="s">
        <v>21</v>
      </c>
      <c r="D2740" t="s">
        <v>22</v>
      </c>
      <c r="E2740" t="s">
        <v>22</v>
      </c>
      <c r="F2740">
        <v>0</v>
      </c>
      <c r="G2740">
        <v>201.9</v>
      </c>
      <c r="H2740">
        <v>86</v>
      </c>
      <c r="I2740">
        <v>34.32</v>
      </c>
      <c r="J2740">
        <v>212.3</v>
      </c>
      <c r="K2740">
        <v>96</v>
      </c>
      <c r="L2740">
        <v>18.05</v>
      </c>
      <c r="M2740">
        <v>176.9</v>
      </c>
      <c r="N2740">
        <v>98</v>
      </c>
      <c r="O2740">
        <v>7.96</v>
      </c>
      <c r="P2740">
        <v>7.8</v>
      </c>
      <c r="Q2740">
        <v>10</v>
      </c>
      <c r="R2740">
        <v>2.11</v>
      </c>
      <c r="S2740">
        <v>1</v>
      </c>
      <c r="T2740" t="s">
        <v>22</v>
      </c>
    </row>
    <row r="2741" spans="1:20" x14ac:dyDescent="0.2">
      <c r="A2741" t="s">
        <v>27</v>
      </c>
      <c r="B2741">
        <v>87</v>
      </c>
      <c r="C2741" t="s">
        <v>25</v>
      </c>
      <c r="D2741" t="s">
        <v>22</v>
      </c>
      <c r="E2741" t="s">
        <v>22</v>
      </c>
      <c r="F2741">
        <v>0</v>
      </c>
      <c r="G2741">
        <v>186.9</v>
      </c>
      <c r="H2741">
        <v>79</v>
      </c>
      <c r="I2741">
        <v>31.77</v>
      </c>
      <c r="J2741">
        <v>182.6</v>
      </c>
      <c r="K2741">
        <v>105</v>
      </c>
      <c r="L2741">
        <v>15.52</v>
      </c>
      <c r="M2741">
        <v>143.1</v>
      </c>
      <c r="N2741">
        <v>90</v>
      </c>
      <c r="O2741">
        <v>6.44</v>
      </c>
      <c r="P2741">
        <v>4.2</v>
      </c>
      <c r="Q2741">
        <v>14</v>
      </c>
      <c r="R2741">
        <v>1.1299999999999999</v>
      </c>
      <c r="S2741">
        <v>1</v>
      </c>
      <c r="T2741" t="s">
        <v>22</v>
      </c>
    </row>
    <row r="2742" spans="1:20" x14ac:dyDescent="0.2">
      <c r="A2742" t="s">
        <v>74</v>
      </c>
      <c r="B2742">
        <v>129</v>
      </c>
      <c r="C2742" t="s">
        <v>28</v>
      </c>
      <c r="D2742" t="s">
        <v>22</v>
      </c>
      <c r="E2742" t="s">
        <v>23</v>
      </c>
      <c r="F2742">
        <v>27</v>
      </c>
      <c r="G2742">
        <v>196.6</v>
      </c>
      <c r="H2742">
        <v>89</v>
      </c>
      <c r="I2742">
        <v>33.42</v>
      </c>
      <c r="J2742">
        <v>180.6</v>
      </c>
      <c r="K2742">
        <v>95</v>
      </c>
      <c r="L2742">
        <v>15.35</v>
      </c>
      <c r="M2742">
        <v>245</v>
      </c>
      <c r="N2742">
        <v>83</v>
      </c>
      <c r="O2742">
        <v>11.03</v>
      </c>
      <c r="P2742">
        <v>6.6</v>
      </c>
      <c r="Q2742">
        <v>5</v>
      </c>
      <c r="R2742">
        <v>1.78</v>
      </c>
      <c r="S2742">
        <v>1</v>
      </c>
      <c r="T2742" t="s">
        <v>22</v>
      </c>
    </row>
    <row r="2743" spans="1:20" x14ac:dyDescent="0.2">
      <c r="A2743" t="s">
        <v>51</v>
      </c>
      <c r="B2743">
        <v>142</v>
      </c>
      <c r="C2743" t="s">
        <v>28</v>
      </c>
      <c r="D2743" t="s">
        <v>22</v>
      </c>
      <c r="E2743" t="s">
        <v>22</v>
      </c>
      <c r="F2743">
        <v>0</v>
      </c>
      <c r="G2743">
        <v>232.1</v>
      </c>
      <c r="H2743">
        <v>102</v>
      </c>
      <c r="I2743">
        <v>39.46</v>
      </c>
      <c r="J2743">
        <v>168.2</v>
      </c>
      <c r="K2743">
        <v>110</v>
      </c>
      <c r="L2743">
        <v>14.3</v>
      </c>
      <c r="M2743">
        <v>197.3</v>
      </c>
      <c r="N2743">
        <v>120</v>
      </c>
      <c r="O2743">
        <v>8.8800000000000008</v>
      </c>
      <c r="P2743">
        <v>9.9</v>
      </c>
      <c r="Q2743">
        <v>3</v>
      </c>
      <c r="R2743">
        <v>2.67</v>
      </c>
      <c r="S2743">
        <v>1</v>
      </c>
      <c r="T2743" t="s">
        <v>22</v>
      </c>
    </row>
    <row r="2744" spans="1:20" x14ac:dyDescent="0.2">
      <c r="A2744" t="s">
        <v>26</v>
      </c>
      <c r="B2744">
        <v>112</v>
      </c>
      <c r="C2744" t="s">
        <v>21</v>
      </c>
      <c r="D2744" t="s">
        <v>22</v>
      </c>
      <c r="E2744" t="s">
        <v>22</v>
      </c>
      <c r="F2744">
        <v>0</v>
      </c>
      <c r="G2744">
        <v>166</v>
      </c>
      <c r="H2744">
        <v>79</v>
      </c>
      <c r="I2744">
        <v>28.22</v>
      </c>
      <c r="J2744">
        <v>74.599999999999994</v>
      </c>
      <c r="K2744">
        <v>100</v>
      </c>
      <c r="L2744">
        <v>6.34</v>
      </c>
      <c r="M2744">
        <v>247.9</v>
      </c>
      <c r="N2744">
        <v>74</v>
      </c>
      <c r="O2744">
        <v>11.16</v>
      </c>
      <c r="P2744">
        <v>6.3</v>
      </c>
      <c r="Q2744">
        <v>7</v>
      </c>
      <c r="R2744">
        <v>1.7</v>
      </c>
      <c r="S2744">
        <v>0</v>
      </c>
      <c r="T2744" t="s">
        <v>22</v>
      </c>
    </row>
    <row r="2745" spans="1:20" x14ac:dyDescent="0.2">
      <c r="A2745" t="s">
        <v>54</v>
      </c>
      <c r="B2745">
        <v>75</v>
      </c>
      <c r="C2745" t="s">
        <v>28</v>
      </c>
      <c r="D2745" t="s">
        <v>22</v>
      </c>
      <c r="E2745" t="s">
        <v>23</v>
      </c>
      <c r="F2745">
        <v>28</v>
      </c>
      <c r="G2745">
        <v>200.6</v>
      </c>
      <c r="H2745">
        <v>96</v>
      </c>
      <c r="I2745">
        <v>34.1</v>
      </c>
      <c r="J2745">
        <v>164.1</v>
      </c>
      <c r="K2745">
        <v>111</v>
      </c>
      <c r="L2745">
        <v>13.95</v>
      </c>
      <c r="M2745">
        <v>169.6</v>
      </c>
      <c r="N2745">
        <v>153</v>
      </c>
      <c r="O2745">
        <v>7.63</v>
      </c>
      <c r="P2745">
        <v>2.5</v>
      </c>
      <c r="Q2745">
        <v>5</v>
      </c>
      <c r="R2745">
        <v>0.68</v>
      </c>
      <c r="S2745">
        <v>1</v>
      </c>
      <c r="T2745" t="s">
        <v>22</v>
      </c>
    </row>
    <row r="2746" spans="1:20" x14ac:dyDescent="0.2">
      <c r="A2746" t="s">
        <v>42</v>
      </c>
      <c r="B2746">
        <v>97</v>
      </c>
      <c r="C2746" t="s">
        <v>25</v>
      </c>
      <c r="D2746" t="s">
        <v>22</v>
      </c>
      <c r="E2746" t="s">
        <v>23</v>
      </c>
      <c r="F2746">
        <v>25</v>
      </c>
      <c r="G2746">
        <v>141</v>
      </c>
      <c r="H2746">
        <v>101</v>
      </c>
      <c r="I2746">
        <v>23.97</v>
      </c>
      <c r="J2746">
        <v>212</v>
      </c>
      <c r="K2746">
        <v>85</v>
      </c>
      <c r="L2746">
        <v>18.02</v>
      </c>
      <c r="M2746">
        <v>175.2</v>
      </c>
      <c r="N2746">
        <v>138</v>
      </c>
      <c r="O2746">
        <v>7.88</v>
      </c>
      <c r="P2746">
        <v>4.9000000000000004</v>
      </c>
      <c r="Q2746">
        <v>2</v>
      </c>
      <c r="R2746">
        <v>1.32</v>
      </c>
      <c r="S2746">
        <v>3</v>
      </c>
      <c r="T2746" t="s">
        <v>22</v>
      </c>
    </row>
    <row r="2747" spans="1:20" x14ac:dyDescent="0.2">
      <c r="A2747" t="s">
        <v>47</v>
      </c>
      <c r="B2747">
        <v>121</v>
      </c>
      <c r="C2747" t="s">
        <v>25</v>
      </c>
      <c r="D2747" t="s">
        <v>22</v>
      </c>
      <c r="E2747" t="s">
        <v>23</v>
      </c>
      <c r="F2747">
        <v>34</v>
      </c>
      <c r="G2747">
        <v>245</v>
      </c>
      <c r="H2747">
        <v>95</v>
      </c>
      <c r="I2747">
        <v>41.65</v>
      </c>
      <c r="J2747">
        <v>216.9</v>
      </c>
      <c r="K2747">
        <v>66</v>
      </c>
      <c r="L2747">
        <v>18.440000000000001</v>
      </c>
      <c r="M2747">
        <v>112.4</v>
      </c>
      <c r="N2747">
        <v>125</v>
      </c>
      <c r="O2747">
        <v>5.0599999999999996</v>
      </c>
      <c r="P2747">
        <v>7.5</v>
      </c>
      <c r="Q2747">
        <v>8</v>
      </c>
      <c r="R2747">
        <v>2.0299999999999998</v>
      </c>
      <c r="S2747">
        <v>0</v>
      </c>
      <c r="T2747" t="s">
        <v>22</v>
      </c>
    </row>
    <row r="2748" spans="1:20" x14ac:dyDescent="0.2">
      <c r="A2748" t="s">
        <v>53</v>
      </c>
      <c r="B2748">
        <v>142</v>
      </c>
      <c r="C2748" t="s">
        <v>21</v>
      </c>
      <c r="D2748" t="s">
        <v>23</v>
      </c>
      <c r="E2748" t="s">
        <v>22</v>
      </c>
      <c r="F2748">
        <v>0</v>
      </c>
      <c r="G2748">
        <v>140.80000000000001</v>
      </c>
      <c r="H2748">
        <v>140</v>
      </c>
      <c r="I2748">
        <v>23.94</v>
      </c>
      <c r="J2748">
        <v>228.6</v>
      </c>
      <c r="K2748">
        <v>119</v>
      </c>
      <c r="L2748">
        <v>19.43</v>
      </c>
      <c r="M2748">
        <v>152.9</v>
      </c>
      <c r="N2748">
        <v>88</v>
      </c>
      <c r="O2748">
        <v>6.88</v>
      </c>
      <c r="P2748">
        <v>10.9</v>
      </c>
      <c r="Q2748">
        <v>7</v>
      </c>
      <c r="R2748">
        <v>2.94</v>
      </c>
      <c r="S2748">
        <v>1</v>
      </c>
      <c r="T2748" t="s">
        <v>22</v>
      </c>
    </row>
    <row r="2749" spans="1:20" x14ac:dyDescent="0.2">
      <c r="A2749" t="s">
        <v>59</v>
      </c>
      <c r="B2749">
        <v>121</v>
      </c>
      <c r="C2749" t="s">
        <v>28</v>
      </c>
      <c r="D2749" t="s">
        <v>22</v>
      </c>
      <c r="E2749" t="s">
        <v>22</v>
      </c>
      <c r="F2749">
        <v>0</v>
      </c>
      <c r="G2749">
        <v>255.1</v>
      </c>
      <c r="H2749">
        <v>93</v>
      </c>
      <c r="I2749">
        <v>43.37</v>
      </c>
      <c r="J2749">
        <v>266.89999999999998</v>
      </c>
      <c r="K2749">
        <v>97</v>
      </c>
      <c r="L2749">
        <v>22.69</v>
      </c>
      <c r="M2749">
        <v>197.7</v>
      </c>
      <c r="N2749">
        <v>118</v>
      </c>
      <c r="O2749">
        <v>8.9</v>
      </c>
      <c r="P2749">
        <v>8.8000000000000007</v>
      </c>
      <c r="Q2749">
        <v>3</v>
      </c>
      <c r="R2749">
        <v>2.38</v>
      </c>
      <c r="S2749">
        <v>3</v>
      </c>
      <c r="T2749" t="s">
        <v>23</v>
      </c>
    </row>
    <row r="2750" spans="1:20" x14ac:dyDescent="0.2">
      <c r="A2750" t="s">
        <v>57</v>
      </c>
      <c r="B2750">
        <v>87</v>
      </c>
      <c r="C2750" t="s">
        <v>21</v>
      </c>
      <c r="D2750" t="s">
        <v>22</v>
      </c>
      <c r="E2750" t="s">
        <v>23</v>
      </c>
      <c r="F2750">
        <v>33</v>
      </c>
      <c r="G2750">
        <v>125</v>
      </c>
      <c r="H2750">
        <v>99</v>
      </c>
      <c r="I2750">
        <v>21.25</v>
      </c>
      <c r="J2750">
        <v>235.3</v>
      </c>
      <c r="K2750">
        <v>81</v>
      </c>
      <c r="L2750">
        <v>20</v>
      </c>
      <c r="M2750">
        <v>215.3</v>
      </c>
      <c r="N2750">
        <v>95</v>
      </c>
      <c r="O2750">
        <v>9.69</v>
      </c>
      <c r="P2750">
        <v>10.199999999999999</v>
      </c>
      <c r="Q2750">
        <v>7</v>
      </c>
      <c r="R2750">
        <v>2.75</v>
      </c>
      <c r="S2750">
        <v>2</v>
      </c>
      <c r="T2750" t="s">
        <v>22</v>
      </c>
    </row>
    <row r="2751" spans="1:20" x14ac:dyDescent="0.2">
      <c r="A2751" t="s">
        <v>57</v>
      </c>
      <c r="B2751">
        <v>34</v>
      </c>
      <c r="C2751" t="s">
        <v>25</v>
      </c>
      <c r="D2751" t="s">
        <v>22</v>
      </c>
      <c r="E2751" t="s">
        <v>22</v>
      </c>
      <c r="F2751">
        <v>0</v>
      </c>
      <c r="G2751">
        <v>180.6</v>
      </c>
      <c r="H2751">
        <v>65</v>
      </c>
      <c r="I2751">
        <v>30.7</v>
      </c>
      <c r="J2751">
        <v>280.39999999999998</v>
      </c>
      <c r="K2751">
        <v>99</v>
      </c>
      <c r="L2751">
        <v>23.83</v>
      </c>
      <c r="M2751">
        <v>292.39999999999998</v>
      </c>
      <c r="N2751">
        <v>105</v>
      </c>
      <c r="O2751">
        <v>13.16</v>
      </c>
      <c r="P2751">
        <v>5</v>
      </c>
      <c r="Q2751">
        <v>3</v>
      </c>
      <c r="R2751">
        <v>1.35</v>
      </c>
      <c r="S2751">
        <v>1</v>
      </c>
      <c r="T2751" t="s">
        <v>22</v>
      </c>
    </row>
    <row r="2752" spans="1:20" x14ac:dyDescent="0.2">
      <c r="A2752" t="s">
        <v>47</v>
      </c>
      <c r="B2752">
        <v>177</v>
      </c>
      <c r="C2752" t="s">
        <v>21</v>
      </c>
      <c r="D2752" t="s">
        <v>23</v>
      </c>
      <c r="E2752" t="s">
        <v>22</v>
      </c>
      <c r="F2752">
        <v>0</v>
      </c>
      <c r="G2752">
        <v>248.7</v>
      </c>
      <c r="H2752">
        <v>118</v>
      </c>
      <c r="I2752">
        <v>42.28</v>
      </c>
      <c r="J2752">
        <v>172.3</v>
      </c>
      <c r="K2752">
        <v>73</v>
      </c>
      <c r="L2752">
        <v>14.65</v>
      </c>
      <c r="M2752">
        <v>191.9</v>
      </c>
      <c r="N2752">
        <v>87</v>
      </c>
      <c r="O2752">
        <v>8.64</v>
      </c>
      <c r="P2752">
        <v>11.3</v>
      </c>
      <c r="Q2752">
        <v>2</v>
      </c>
      <c r="R2752">
        <v>3.05</v>
      </c>
      <c r="S2752">
        <v>1</v>
      </c>
      <c r="T2752" t="s">
        <v>23</v>
      </c>
    </row>
    <row r="2753" spans="1:20" x14ac:dyDescent="0.2">
      <c r="A2753" t="s">
        <v>27</v>
      </c>
      <c r="B2753">
        <v>58</v>
      </c>
      <c r="C2753" t="s">
        <v>21</v>
      </c>
      <c r="D2753" t="s">
        <v>22</v>
      </c>
      <c r="E2753" t="s">
        <v>23</v>
      </c>
      <c r="F2753">
        <v>30</v>
      </c>
      <c r="G2753">
        <v>178.1</v>
      </c>
      <c r="H2753">
        <v>111</v>
      </c>
      <c r="I2753">
        <v>30.28</v>
      </c>
      <c r="J2753">
        <v>236.7</v>
      </c>
      <c r="K2753">
        <v>109</v>
      </c>
      <c r="L2753">
        <v>20.12</v>
      </c>
      <c r="M2753">
        <v>264</v>
      </c>
      <c r="N2753">
        <v>118</v>
      </c>
      <c r="O2753">
        <v>11.88</v>
      </c>
      <c r="P2753">
        <v>8.4</v>
      </c>
      <c r="Q2753">
        <v>2</v>
      </c>
      <c r="R2753">
        <v>2.27</v>
      </c>
      <c r="S2753">
        <v>0</v>
      </c>
      <c r="T2753" t="s">
        <v>22</v>
      </c>
    </row>
    <row r="2754" spans="1:20" x14ac:dyDescent="0.2">
      <c r="A2754" t="s">
        <v>50</v>
      </c>
      <c r="B2754">
        <v>113</v>
      </c>
      <c r="C2754" t="s">
        <v>21</v>
      </c>
      <c r="D2754" t="s">
        <v>23</v>
      </c>
      <c r="E2754" t="s">
        <v>22</v>
      </c>
      <c r="F2754">
        <v>0</v>
      </c>
      <c r="G2754">
        <v>122.2</v>
      </c>
      <c r="H2754">
        <v>112</v>
      </c>
      <c r="I2754">
        <v>20.77</v>
      </c>
      <c r="J2754">
        <v>131.69999999999999</v>
      </c>
      <c r="K2754">
        <v>94</v>
      </c>
      <c r="L2754">
        <v>11.19</v>
      </c>
      <c r="M2754">
        <v>169.5</v>
      </c>
      <c r="N2754">
        <v>106</v>
      </c>
      <c r="O2754">
        <v>7.63</v>
      </c>
      <c r="P2754">
        <v>10.3</v>
      </c>
      <c r="Q2754">
        <v>9</v>
      </c>
      <c r="R2754">
        <v>2.78</v>
      </c>
      <c r="S2754">
        <v>5</v>
      </c>
      <c r="T2754" t="s">
        <v>23</v>
      </c>
    </row>
    <row r="2755" spans="1:20" x14ac:dyDescent="0.2">
      <c r="A2755" t="s">
        <v>70</v>
      </c>
      <c r="B2755">
        <v>101</v>
      </c>
      <c r="C2755" t="s">
        <v>21</v>
      </c>
      <c r="D2755" t="s">
        <v>22</v>
      </c>
      <c r="E2755" t="s">
        <v>22</v>
      </c>
      <c r="F2755">
        <v>0</v>
      </c>
      <c r="G2755">
        <v>231.3</v>
      </c>
      <c r="H2755">
        <v>87</v>
      </c>
      <c r="I2755">
        <v>39.32</v>
      </c>
      <c r="J2755">
        <v>224.7</v>
      </c>
      <c r="K2755">
        <v>88</v>
      </c>
      <c r="L2755">
        <v>19.100000000000001</v>
      </c>
      <c r="M2755">
        <v>214.6</v>
      </c>
      <c r="N2755">
        <v>69</v>
      </c>
      <c r="O2755">
        <v>9.66</v>
      </c>
      <c r="P2755">
        <v>7.2</v>
      </c>
      <c r="Q2755">
        <v>7</v>
      </c>
      <c r="R2755">
        <v>1.94</v>
      </c>
      <c r="S2755">
        <v>1</v>
      </c>
      <c r="T2755" t="s">
        <v>22</v>
      </c>
    </row>
    <row r="2756" spans="1:20" x14ac:dyDescent="0.2">
      <c r="A2756" t="s">
        <v>52</v>
      </c>
      <c r="B2756">
        <v>89</v>
      </c>
      <c r="C2756" t="s">
        <v>21</v>
      </c>
      <c r="D2756" t="s">
        <v>22</v>
      </c>
      <c r="E2756" t="s">
        <v>22</v>
      </c>
      <c r="F2756">
        <v>0</v>
      </c>
      <c r="G2756">
        <v>111.2</v>
      </c>
      <c r="H2756">
        <v>101</v>
      </c>
      <c r="I2756">
        <v>18.899999999999999</v>
      </c>
      <c r="J2756">
        <v>122.1</v>
      </c>
      <c r="K2756">
        <v>94</v>
      </c>
      <c r="L2756">
        <v>10.38</v>
      </c>
      <c r="M2756">
        <v>180.8</v>
      </c>
      <c r="N2756">
        <v>85</v>
      </c>
      <c r="O2756">
        <v>8.14</v>
      </c>
      <c r="P2756">
        <v>12.6</v>
      </c>
      <c r="Q2756">
        <v>2</v>
      </c>
      <c r="R2756">
        <v>3.4</v>
      </c>
      <c r="S2756">
        <v>3</v>
      </c>
      <c r="T2756" t="s">
        <v>22</v>
      </c>
    </row>
    <row r="2757" spans="1:20" x14ac:dyDescent="0.2">
      <c r="A2757" t="s">
        <v>58</v>
      </c>
      <c r="B2757">
        <v>77</v>
      </c>
      <c r="C2757" t="s">
        <v>25</v>
      </c>
      <c r="D2757" t="s">
        <v>23</v>
      </c>
      <c r="E2757" t="s">
        <v>23</v>
      </c>
      <c r="F2757">
        <v>44</v>
      </c>
      <c r="G2757">
        <v>103.2</v>
      </c>
      <c r="H2757">
        <v>117</v>
      </c>
      <c r="I2757">
        <v>17.54</v>
      </c>
      <c r="J2757">
        <v>236.3</v>
      </c>
      <c r="K2757">
        <v>86</v>
      </c>
      <c r="L2757">
        <v>20.09</v>
      </c>
      <c r="M2757">
        <v>203.5</v>
      </c>
      <c r="N2757">
        <v>101</v>
      </c>
      <c r="O2757">
        <v>9.16</v>
      </c>
      <c r="P2757">
        <v>11.9</v>
      </c>
      <c r="Q2757">
        <v>2</v>
      </c>
      <c r="R2757">
        <v>3.21</v>
      </c>
      <c r="S2757">
        <v>0</v>
      </c>
      <c r="T2757" t="s">
        <v>23</v>
      </c>
    </row>
    <row r="2758" spans="1:20" x14ac:dyDescent="0.2">
      <c r="A2758" t="s">
        <v>26</v>
      </c>
      <c r="B2758">
        <v>146</v>
      </c>
      <c r="C2758" t="s">
        <v>28</v>
      </c>
      <c r="D2758" t="s">
        <v>22</v>
      </c>
      <c r="E2758" t="s">
        <v>22</v>
      </c>
      <c r="F2758">
        <v>0</v>
      </c>
      <c r="G2758">
        <v>138.4</v>
      </c>
      <c r="H2758">
        <v>104</v>
      </c>
      <c r="I2758">
        <v>23.53</v>
      </c>
      <c r="J2758">
        <v>158.9</v>
      </c>
      <c r="K2758">
        <v>122</v>
      </c>
      <c r="L2758">
        <v>13.51</v>
      </c>
      <c r="M2758">
        <v>47.4</v>
      </c>
      <c r="N2758">
        <v>73</v>
      </c>
      <c r="O2758">
        <v>2.13</v>
      </c>
      <c r="P2758">
        <v>3.9</v>
      </c>
      <c r="Q2758">
        <v>9</v>
      </c>
      <c r="R2758">
        <v>1.05</v>
      </c>
      <c r="S2758">
        <v>4</v>
      </c>
      <c r="T2758" t="s">
        <v>23</v>
      </c>
    </row>
    <row r="2759" spans="1:20" x14ac:dyDescent="0.2">
      <c r="A2759" t="s">
        <v>24</v>
      </c>
      <c r="B2759">
        <v>93</v>
      </c>
      <c r="C2759" t="s">
        <v>21</v>
      </c>
      <c r="D2759" t="s">
        <v>22</v>
      </c>
      <c r="E2759" t="s">
        <v>22</v>
      </c>
      <c r="F2759">
        <v>0</v>
      </c>
      <c r="G2759">
        <v>146.30000000000001</v>
      </c>
      <c r="H2759">
        <v>85</v>
      </c>
      <c r="I2759">
        <v>24.87</v>
      </c>
      <c r="J2759">
        <v>216.6</v>
      </c>
      <c r="K2759">
        <v>95</v>
      </c>
      <c r="L2759">
        <v>18.41</v>
      </c>
      <c r="M2759">
        <v>233</v>
      </c>
      <c r="N2759">
        <v>82</v>
      </c>
      <c r="O2759">
        <v>10.49</v>
      </c>
      <c r="P2759">
        <v>11.5</v>
      </c>
      <c r="Q2759">
        <v>3</v>
      </c>
      <c r="R2759">
        <v>3.11</v>
      </c>
      <c r="S2759">
        <v>0</v>
      </c>
      <c r="T2759" t="s">
        <v>22</v>
      </c>
    </row>
    <row r="2760" spans="1:20" x14ac:dyDescent="0.2">
      <c r="A2760" t="s">
        <v>61</v>
      </c>
      <c r="B2760">
        <v>55</v>
      </c>
      <c r="C2760" t="s">
        <v>21</v>
      </c>
      <c r="D2760" t="s">
        <v>22</v>
      </c>
      <c r="E2760" t="s">
        <v>22</v>
      </c>
      <c r="F2760">
        <v>0</v>
      </c>
      <c r="G2760">
        <v>132</v>
      </c>
      <c r="H2760">
        <v>103</v>
      </c>
      <c r="I2760">
        <v>22.44</v>
      </c>
      <c r="J2760">
        <v>279.60000000000002</v>
      </c>
      <c r="K2760">
        <v>114</v>
      </c>
      <c r="L2760">
        <v>23.77</v>
      </c>
      <c r="M2760">
        <v>180</v>
      </c>
      <c r="N2760">
        <v>74</v>
      </c>
      <c r="O2760">
        <v>8.1</v>
      </c>
      <c r="P2760">
        <v>13.5</v>
      </c>
      <c r="Q2760">
        <v>4</v>
      </c>
      <c r="R2760">
        <v>3.65</v>
      </c>
      <c r="S2760">
        <v>0</v>
      </c>
      <c r="T2760" t="s">
        <v>22</v>
      </c>
    </row>
    <row r="2761" spans="1:20" x14ac:dyDescent="0.2">
      <c r="A2761" t="s">
        <v>20</v>
      </c>
      <c r="B2761">
        <v>88</v>
      </c>
      <c r="C2761" t="s">
        <v>25</v>
      </c>
      <c r="D2761" t="s">
        <v>22</v>
      </c>
      <c r="E2761" t="s">
        <v>22</v>
      </c>
      <c r="F2761">
        <v>0</v>
      </c>
      <c r="G2761">
        <v>274.60000000000002</v>
      </c>
      <c r="H2761">
        <v>105</v>
      </c>
      <c r="I2761">
        <v>46.68</v>
      </c>
      <c r="J2761">
        <v>161.1</v>
      </c>
      <c r="K2761">
        <v>121</v>
      </c>
      <c r="L2761">
        <v>13.69</v>
      </c>
      <c r="M2761">
        <v>194.4</v>
      </c>
      <c r="N2761">
        <v>123</v>
      </c>
      <c r="O2761">
        <v>8.75</v>
      </c>
      <c r="P2761">
        <v>9.1999999999999993</v>
      </c>
      <c r="Q2761">
        <v>4</v>
      </c>
      <c r="R2761">
        <v>2.48</v>
      </c>
      <c r="S2761">
        <v>2</v>
      </c>
      <c r="T2761" t="s">
        <v>22</v>
      </c>
    </row>
    <row r="2762" spans="1:20" x14ac:dyDescent="0.2">
      <c r="A2762" t="s">
        <v>53</v>
      </c>
      <c r="B2762">
        <v>63</v>
      </c>
      <c r="C2762" t="s">
        <v>28</v>
      </c>
      <c r="D2762" t="s">
        <v>22</v>
      </c>
      <c r="E2762" t="s">
        <v>22</v>
      </c>
      <c r="F2762">
        <v>0</v>
      </c>
      <c r="G2762">
        <v>185.3</v>
      </c>
      <c r="H2762">
        <v>87</v>
      </c>
      <c r="I2762">
        <v>31.5</v>
      </c>
      <c r="J2762">
        <v>225.3</v>
      </c>
      <c r="K2762">
        <v>87</v>
      </c>
      <c r="L2762">
        <v>19.149999999999999</v>
      </c>
      <c r="M2762">
        <v>194.3</v>
      </c>
      <c r="N2762">
        <v>93</v>
      </c>
      <c r="O2762">
        <v>8.74</v>
      </c>
      <c r="P2762">
        <v>11.7</v>
      </c>
      <c r="Q2762">
        <v>3</v>
      </c>
      <c r="R2762">
        <v>3.16</v>
      </c>
      <c r="S2762">
        <v>0</v>
      </c>
      <c r="T2762" t="s">
        <v>22</v>
      </c>
    </row>
    <row r="2763" spans="1:20" x14ac:dyDescent="0.2">
      <c r="A2763" t="s">
        <v>70</v>
      </c>
      <c r="B2763">
        <v>127</v>
      </c>
      <c r="C2763" t="s">
        <v>21</v>
      </c>
      <c r="D2763" t="s">
        <v>22</v>
      </c>
      <c r="E2763" t="s">
        <v>23</v>
      </c>
      <c r="F2763">
        <v>24</v>
      </c>
      <c r="G2763">
        <v>154.80000000000001</v>
      </c>
      <c r="H2763">
        <v>69</v>
      </c>
      <c r="I2763">
        <v>26.32</v>
      </c>
      <c r="J2763">
        <v>177.2</v>
      </c>
      <c r="K2763">
        <v>105</v>
      </c>
      <c r="L2763">
        <v>15.06</v>
      </c>
      <c r="M2763">
        <v>207.6</v>
      </c>
      <c r="N2763">
        <v>102</v>
      </c>
      <c r="O2763">
        <v>9.34</v>
      </c>
      <c r="P2763">
        <v>9</v>
      </c>
      <c r="Q2763">
        <v>4</v>
      </c>
      <c r="R2763">
        <v>2.4300000000000002</v>
      </c>
      <c r="S2763">
        <v>1</v>
      </c>
      <c r="T2763" t="s">
        <v>22</v>
      </c>
    </row>
    <row r="2764" spans="1:20" x14ac:dyDescent="0.2">
      <c r="A2764" t="s">
        <v>72</v>
      </c>
      <c r="B2764">
        <v>57</v>
      </c>
      <c r="C2764" t="s">
        <v>21</v>
      </c>
      <c r="D2764" t="s">
        <v>22</v>
      </c>
      <c r="E2764" t="s">
        <v>23</v>
      </c>
      <c r="F2764">
        <v>30</v>
      </c>
      <c r="G2764">
        <v>179.2</v>
      </c>
      <c r="H2764">
        <v>105</v>
      </c>
      <c r="I2764">
        <v>30.46</v>
      </c>
      <c r="J2764">
        <v>283.2</v>
      </c>
      <c r="K2764">
        <v>83</v>
      </c>
      <c r="L2764">
        <v>24.07</v>
      </c>
      <c r="M2764">
        <v>228.1</v>
      </c>
      <c r="N2764">
        <v>77</v>
      </c>
      <c r="O2764">
        <v>10.26</v>
      </c>
      <c r="P2764">
        <v>14.7</v>
      </c>
      <c r="Q2764">
        <v>5</v>
      </c>
      <c r="R2764">
        <v>3.97</v>
      </c>
      <c r="S2764">
        <v>1</v>
      </c>
      <c r="T2764" t="s">
        <v>22</v>
      </c>
    </row>
    <row r="2765" spans="1:20" x14ac:dyDescent="0.2">
      <c r="A2765" t="s">
        <v>33</v>
      </c>
      <c r="B2765">
        <v>138</v>
      </c>
      <c r="C2765" t="s">
        <v>28</v>
      </c>
      <c r="D2765" t="s">
        <v>23</v>
      </c>
      <c r="E2765" t="s">
        <v>22</v>
      </c>
      <c r="F2765">
        <v>0</v>
      </c>
      <c r="G2765">
        <v>286.2</v>
      </c>
      <c r="H2765">
        <v>61</v>
      </c>
      <c r="I2765">
        <v>48.65</v>
      </c>
      <c r="J2765">
        <v>187.2</v>
      </c>
      <c r="K2765">
        <v>60</v>
      </c>
      <c r="L2765">
        <v>15.91</v>
      </c>
      <c r="M2765">
        <v>146.19999999999999</v>
      </c>
      <c r="N2765">
        <v>114</v>
      </c>
      <c r="O2765">
        <v>6.58</v>
      </c>
      <c r="P2765">
        <v>11</v>
      </c>
      <c r="Q2765">
        <v>4</v>
      </c>
      <c r="R2765">
        <v>2.97</v>
      </c>
      <c r="S2765">
        <v>2</v>
      </c>
      <c r="T2765" t="s">
        <v>23</v>
      </c>
    </row>
    <row r="2766" spans="1:20" x14ac:dyDescent="0.2">
      <c r="A2766" t="s">
        <v>36</v>
      </c>
      <c r="B2766">
        <v>171</v>
      </c>
      <c r="C2766" t="s">
        <v>21</v>
      </c>
      <c r="D2766" t="s">
        <v>22</v>
      </c>
      <c r="E2766" t="s">
        <v>22</v>
      </c>
      <c r="F2766">
        <v>0</v>
      </c>
      <c r="G2766">
        <v>137.5</v>
      </c>
      <c r="H2766">
        <v>110</v>
      </c>
      <c r="I2766">
        <v>23.38</v>
      </c>
      <c r="J2766">
        <v>198.1</v>
      </c>
      <c r="K2766">
        <v>109</v>
      </c>
      <c r="L2766">
        <v>16.84</v>
      </c>
      <c r="M2766">
        <v>292.7</v>
      </c>
      <c r="N2766">
        <v>131</v>
      </c>
      <c r="O2766">
        <v>13.17</v>
      </c>
      <c r="P2766">
        <v>13.3</v>
      </c>
      <c r="Q2766">
        <v>5</v>
      </c>
      <c r="R2766">
        <v>3.59</v>
      </c>
      <c r="S2766">
        <v>2</v>
      </c>
      <c r="T2766" t="s">
        <v>22</v>
      </c>
    </row>
    <row r="2767" spans="1:20" x14ac:dyDescent="0.2">
      <c r="A2767" t="s">
        <v>44</v>
      </c>
      <c r="B2767">
        <v>148</v>
      </c>
      <c r="C2767" t="s">
        <v>25</v>
      </c>
      <c r="D2767" t="s">
        <v>22</v>
      </c>
      <c r="E2767" t="s">
        <v>22</v>
      </c>
      <c r="F2767">
        <v>0</v>
      </c>
      <c r="G2767">
        <v>243</v>
      </c>
      <c r="H2767">
        <v>115</v>
      </c>
      <c r="I2767">
        <v>41.31</v>
      </c>
      <c r="J2767">
        <v>191.8</v>
      </c>
      <c r="K2767">
        <v>91</v>
      </c>
      <c r="L2767">
        <v>16.3</v>
      </c>
      <c r="M2767">
        <v>117.8</v>
      </c>
      <c r="N2767">
        <v>93</v>
      </c>
      <c r="O2767">
        <v>5.3</v>
      </c>
      <c r="P2767">
        <v>13.4</v>
      </c>
      <c r="Q2767">
        <v>5</v>
      </c>
      <c r="R2767">
        <v>3.62</v>
      </c>
      <c r="S2767">
        <v>2</v>
      </c>
      <c r="T2767" t="s">
        <v>22</v>
      </c>
    </row>
    <row r="2768" spans="1:20" x14ac:dyDescent="0.2">
      <c r="A2768" t="s">
        <v>58</v>
      </c>
      <c r="B2768">
        <v>127</v>
      </c>
      <c r="C2768" t="s">
        <v>28</v>
      </c>
      <c r="D2768" t="s">
        <v>22</v>
      </c>
      <c r="E2768" t="s">
        <v>22</v>
      </c>
      <c r="F2768">
        <v>0</v>
      </c>
      <c r="G2768">
        <v>134.9</v>
      </c>
      <c r="H2768">
        <v>79</v>
      </c>
      <c r="I2768">
        <v>22.93</v>
      </c>
      <c r="J2768">
        <v>221.5</v>
      </c>
      <c r="K2768">
        <v>114</v>
      </c>
      <c r="L2768">
        <v>18.829999999999998</v>
      </c>
      <c r="M2768">
        <v>113.8</v>
      </c>
      <c r="N2768">
        <v>118</v>
      </c>
      <c r="O2768">
        <v>5.12</v>
      </c>
      <c r="P2768">
        <v>15</v>
      </c>
      <c r="Q2768">
        <v>2</v>
      </c>
      <c r="R2768">
        <v>4.05</v>
      </c>
      <c r="S2768">
        <v>1</v>
      </c>
      <c r="T2768" t="s">
        <v>22</v>
      </c>
    </row>
    <row r="2769" spans="1:20" x14ac:dyDescent="0.2">
      <c r="A2769" t="s">
        <v>52</v>
      </c>
      <c r="B2769">
        <v>61</v>
      </c>
      <c r="C2769" t="s">
        <v>21</v>
      </c>
      <c r="D2769" t="s">
        <v>22</v>
      </c>
      <c r="E2769" t="s">
        <v>22</v>
      </c>
      <c r="F2769">
        <v>0</v>
      </c>
      <c r="G2769">
        <v>234.2</v>
      </c>
      <c r="H2769">
        <v>76</v>
      </c>
      <c r="I2769">
        <v>39.81</v>
      </c>
      <c r="J2769">
        <v>216.7</v>
      </c>
      <c r="K2769">
        <v>108</v>
      </c>
      <c r="L2769">
        <v>18.420000000000002</v>
      </c>
      <c r="M2769">
        <v>130.6</v>
      </c>
      <c r="N2769">
        <v>122</v>
      </c>
      <c r="O2769">
        <v>5.88</v>
      </c>
      <c r="P2769">
        <v>13.9</v>
      </c>
      <c r="Q2769">
        <v>2</v>
      </c>
      <c r="R2769">
        <v>3.75</v>
      </c>
      <c r="S2769">
        <v>1</v>
      </c>
      <c r="T2769" t="s">
        <v>22</v>
      </c>
    </row>
    <row r="2770" spans="1:20" x14ac:dyDescent="0.2">
      <c r="A2770" t="s">
        <v>64</v>
      </c>
      <c r="B2770">
        <v>131</v>
      </c>
      <c r="C2770" t="s">
        <v>21</v>
      </c>
      <c r="D2770" t="s">
        <v>22</v>
      </c>
      <c r="E2770" t="s">
        <v>22</v>
      </c>
      <c r="F2770">
        <v>0</v>
      </c>
      <c r="G2770">
        <v>175.1</v>
      </c>
      <c r="H2770">
        <v>73</v>
      </c>
      <c r="I2770">
        <v>29.77</v>
      </c>
      <c r="J2770">
        <v>171.9</v>
      </c>
      <c r="K2770">
        <v>116</v>
      </c>
      <c r="L2770">
        <v>14.61</v>
      </c>
      <c r="M2770">
        <v>131.1</v>
      </c>
      <c r="N2770">
        <v>94</v>
      </c>
      <c r="O2770">
        <v>5.9</v>
      </c>
      <c r="P2770">
        <v>7.3</v>
      </c>
      <c r="Q2770">
        <v>6</v>
      </c>
      <c r="R2770">
        <v>1.97</v>
      </c>
      <c r="S2770">
        <v>1</v>
      </c>
      <c r="T2770" t="s">
        <v>22</v>
      </c>
    </row>
    <row r="2771" spans="1:20" x14ac:dyDescent="0.2">
      <c r="A2771" t="s">
        <v>57</v>
      </c>
      <c r="B2771">
        <v>88</v>
      </c>
      <c r="C2771" t="s">
        <v>25</v>
      </c>
      <c r="D2771" t="s">
        <v>22</v>
      </c>
      <c r="E2771" t="s">
        <v>22</v>
      </c>
      <c r="F2771">
        <v>0</v>
      </c>
      <c r="G2771">
        <v>142.19999999999999</v>
      </c>
      <c r="H2771">
        <v>107</v>
      </c>
      <c r="I2771">
        <v>24.17</v>
      </c>
      <c r="J2771">
        <v>262.39999999999998</v>
      </c>
      <c r="K2771">
        <v>84</v>
      </c>
      <c r="L2771">
        <v>22.3</v>
      </c>
      <c r="M2771">
        <v>139.19999999999999</v>
      </c>
      <c r="N2771">
        <v>99</v>
      </c>
      <c r="O2771">
        <v>6.26</v>
      </c>
      <c r="P2771">
        <v>10.1</v>
      </c>
      <c r="Q2771">
        <v>5</v>
      </c>
      <c r="R2771">
        <v>2.73</v>
      </c>
      <c r="S2771">
        <v>1</v>
      </c>
      <c r="T2771" t="s">
        <v>22</v>
      </c>
    </row>
    <row r="2772" spans="1:20" x14ac:dyDescent="0.2">
      <c r="A2772" t="s">
        <v>33</v>
      </c>
      <c r="B2772">
        <v>89</v>
      </c>
      <c r="C2772" t="s">
        <v>21</v>
      </c>
      <c r="D2772" t="s">
        <v>22</v>
      </c>
      <c r="E2772" t="s">
        <v>23</v>
      </c>
      <c r="F2772">
        <v>24</v>
      </c>
      <c r="G2772">
        <v>97.8</v>
      </c>
      <c r="H2772">
        <v>98</v>
      </c>
      <c r="I2772">
        <v>16.63</v>
      </c>
      <c r="J2772">
        <v>207.2</v>
      </c>
      <c r="K2772">
        <v>67</v>
      </c>
      <c r="L2772">
        <v>17.61</v>
      </c>
      <c r="M2772">
        <v>214.5</v>
      </c>
      <c r="N2772">
        <v>126</v>
      </c>
      <c r="O2772">
        <v>9.65</v>
      </c>
      <c r="P2772">
        <v>5.9</v>
      </c>
      <c r="Q2772">
        <v>2</v>
      </c>
      <c r="R2772">
        <v>1.59</v>
      </c>
      <c r="S2772">
        <v>0</v>
      </c>
      <c r="T2772" t="s">
        <v>22</v>
      </c>
    </row>
    <row r="2773" spans="1:20" x14ac:dyDescent="0.2">
      <c r="A2773" t="s">
        <v>37</v>
      </c>
      <c r="B2773">
        <v>82</v>
      </c>
      <c r="C2773" t="s">
        <v>21</v>
      </c>
      <c r="D2773" t="s">
        <v>22</v>
      </c>
      <c r="E2773" t="s">
        <v>22</v>
      </c>
      <c r="F2773">
        <v>0</v>
      </c>
      <c r="G2773">
        <v>266.89999999999998</v>
      </c>
      <c r="H2773">
        <v>83</v>
      </c>
      <c r="I2773">
        <v>45.37</v>
      </c>
      <c r="J2773">
        <v>229.7</v>
      </c>
      <c r="K2773">
        <v>74</v>
      </c>
      <c r="L2773">
        <v>19.52</v>
      </c>
      <c r="M2773">
        <v>251.7</v>
      </c>
      <c r="N2773">
        <v>99</v>
      </c>
      <c r="O2773">
        <v>11.33</v>
      </c>
      <c r="P2773">
        <v>11</v>
      </c>
      <c r="Q2773">
        <v>6</v>
      </c>
      <c r="R2773">
        <v>2.97</v>
      </c>
      <c r="S2773">
        <v>3</v>
      </c>
      <c r="T2773" t="s">
        <v>23</v>
      </c>
    </row>
    <row r="2774" spans="1:20" x14ac:dyDescent="0.2">
      <c r="A2774" t="s">
        <v>26</v>
      </c>
      <c r="B2774">
        <v>138</v>
      </c>
      <c r="C2774" t="s">
        <v>28</v>
      </c>
      <c r="D2774" t="s">
        <v>22</v>
      </c>
      <c r="E2774" t="s">
        <v>23</v>
      </c>
      <c r="F2774">
        <v>33</v>
      </c>
      <c r="G2774">
        <v>155.19999999999999</v>
      </c>
      <c r="H2774">
        <v>139</v>
      </c>
      <c r="I2774">
        <v>26.38</v>
      </c>
      <c r="J2774">
        <v>268.3</v>
      </c>
      <c r="K2774">
        <v>79</v>
      </c>
      <c r="L2774">
        <v>22.81</v>
      </c>
      <c r="M2774">
        <v>186.4</v>
      </c>
      <c r="N2774">
        <v>71</v>
      </c>
      <c r="O2774">
        <v>8.39</v>
      </c>
      <c r="P2774">
        <v>9.6999999999999993</v>
      </c>
      <c r="Q2774">
        <v>4</v>
      </c>
      <c r="R2774">
        <v>2.62</v>
      </c>
      <c r="S2774">
        <v>3</v>
      </c>
      <c r="T2774" t="s">
        <v>22</v>
      </c>
    </row>
    <row r="2775" spans="1:20" x14ac:dyDescent="0.2">
      <c r="A2775" t="s">
        <v>60</v>
      </c>
      <c r="B2775">
        <v>115</v>
      </c>
      <c r="C2775" t="s">
        <v>21</v>
      </c>
      <c r="D2775" t="s">
        <v>22</v>
      </c>
      <c r="E2775" t="s">
        <v>22</v>
      </c>
      <c r="F2775">
        <v>0</v>
      </c>
      <c r="G2775">
        <v>200.2</v>
      </c>
      <c r="H2775">
        <v>92</v>
      </c>
      <c r="I2775">
        <v>34.03</v>
      </c>
      <c r="J2775">
        <v>244.9</v>
      </c>
      <c r="K2775">
        <v>107</v>
      </c>
      <c r="L2775">
        <v>20.82</v>
      </c>
      <c r="M2775">
        <v>190.9</v>
      </c>
      <c r="N2775">
        <v>96</v>
      </c>
      <c r="O2775">
        <v>8.59</v>
      </c>
      <c r="P2775">
        <v>8.8000000000000007</v>
      </c>
      <c r="Q2775">
        <v>3</v>
      </c>
      <c r="R2775">
        <v>2.38</v>
      </c>
      <c r="S2775">
        <v>1</v>
      </c>
      <c r="T2775" t="s">
        <v>22</v>
      </c>
    </row>
    <row r="2776" spans="1:20" x14ac:dyDescent="0.2">
      <c r="A2776" t="s">
        <v>31</v>
      </c>
      <c r="B2776">
        <v>117</v>
      </c>
      <c r="C2776" t="s">
        <v>28</v>
      </c>
      <c r="D2776" t="s">
        <v>23</v>
      </c>
      <c r="E2776" t="s">
        <v>22</v>
      </c>
      <c r="F2776">
        <v>0</v>
      </c>
      <c r="G2776">
        <v>198.4</v>
      </c>
      <c r="H2776">
        <v>121</v>
      </c>
      <c r="I2776">
        <v>33.729999999999997</v>
      </c>
      <c r="J2776">
        <v>249.5</v>
      </c>
      <c r="K2776">
        <v>104</v>
      </c>
      <c r="L2776">
        <v>21.21</v>
      </c>
      <c r="M2776">
        <v>162.80000000000001</v>
      </c>
      <c r="N2776">
        <v>115</v>
      </c>
      <c r="O2776">
        <v>7.33</v>
      </c>
      <c r="P2776">
        <v>10.5</v>
      </c>
      <c r="Q2776">
        <v>5</v>
      </c>
      <c r="R2776">
        <v>2.84</v>
      </c>
      <c r="S2776">
        <v>1</v>
      </c>
      <c r="T2776" t="s">
        <v>22</v>
      </c>
    </row>
    <row r="2777" spans="1:20" x14ac:dyDescent="0.2">
      <c r="A2777" t="s">
        <v>46</v>
      </c>
      <c r="B2777">
        <v>60</v>
      </c>
      <c r="C2777" t="s">
        <v>21</v>
      </c>
      <c r="D2777" t="s">
        <v>22</v>
      </c>
      <c r="E2777" t="s">
        <v>22</v>
      </c>
      <c r="F2777">
        <v>0</v>
      </c>
      <c r="G2777">
        <v>180.3</v>
      </c>
      <c r="H2777">
        <v>67</v>
      </c>
      <c r="I2777">
        <v>30.65</v>
      </c>
      <c r="J2777">
        <v>208</v>
      </c>
      <c r="K2777">
        <v>68</v>
      </c>
      <c r="L2777">
        <v>17.68</v>
      </c>
      <c r="M2777">
        <v>181.2</v>
      </c>
      <c r="N2777">
        <v>101</v>
      </c>
      <c r="O2777">
        <v>8.15</v>
      </c>
      <c r="P2777">
        <v>12.8</v>
      </c>
      <c r="Q2777">
        <v>6</v>
      </c>
      <c r="R2777">
        <v>3.46</v>
      </c>
      <c r="S2777">
        <v>2</v>
      </c>
      <c r="T2777" t="s">
        <v>22</v>
      </c>
    </row>
    <row r="2778" spans="1:20" x14ac:dyDescent="0.2">
      <c r="A2778" t="s">
        <v>51</v>
      </c>
      <c r="B2778">
        <v>62</v>
      </c>
      <c r="C2778" t="s">
        <v>21</v>
      </c>
      <c r="D2778" t="s">
        <v>22</v>
      </c>
      <c r="E2778" t="s">
        <v>22</v>
      </c>
      <c r="F2778">
        <v>0</v>
      </c>
      <c r="G2778">
        <v>86.3</v>
      </c>
      <c r="H2778">
        <v>84</v>
      </c>
      <c r="I2778">
        <v>14.67</v>
      </c>
      <c r="J2778">
        <v>238.7</v>
      </c>
      <c r="K2778">
        <v>99</v>
      </c>
      <c r="L2778">
        <v>20.29</v>
      </c>
      <c r="M2778">
        <v>238.4</v>
      </c>
      <c r="N2778">
        <v>79</v>
      </c>
      <c r="O2778">
        <v>10.73</v>
      </c>
      <c r="P2778">
        <v>12.5</v>
      </c>
      <c r="Q2778">
        <v>1</v>
      </c>
      <c r="R2778">
        <v>3.38</v>
      </c>
      <c r="S2778">
        <v>2</v>
      </c>
      <c r="T2778" t="s">
        <v>22</v>
      </c>
    </row>
    <row r="2779" spans="1:20" x14ac:dyDescent="0.2">
      <c r="A2779" t="s">
        <v>49</v>
      </c>
      <c r="B2779">
        <v>133</v>
      </c>
      <c r="C2779" t="s">
        <v>28</v>
      </c>
      <c r="D2779" t="s">
        <v>22</v>
      </c>
      <c r="E2779" t="s">
        <v>22</v>
      </c>
      <c r="F2779">
        <v>0</v>
      </c>
      <c r="G2779">
        <v>295</v>
      </c>
      <c r="H2779">
        <v>141</v>
      </c>
      <c r="I2779">
        <v>50.15</v>
      </c>
      <c r="J2779">
        <v>223.6</v>
      </c>
      <c r="K2779">
        <v>101</v>
      </c>
      <c r="L2779">
        <v>19.010000000000002</v>
      </c>
      <c r="M2779">
        <v>229.4</v>
      </c>
      <c r="N2779">
        <v>109</v>
      </c>
      <c r="O2779">
        <v>10.32</v>
      </c>
      <c r="P2779">
        <v>12.9</v>
      </c>
      <c r="Q2779">
        <v>4</v>
      </c>
      <c r="R2779">
        <v>3.48</v>
      </c>
      <c r="S2779">
        <v>2</v>
      </c>
      <c r="T2779" t="s">
        <v>23</v>
      </c>
    </row>
    <row r="2780" spans="1:20" x14ac:dyDescent="0.2">
      <c r="A2780" t="s">
        <v>32</v>
      </c>
      <c r="B2780">
        <v>131</v>
      </c>
      <c r="C2780" t="s">
        <v>25</v>
      </c>
      <c r="D2780" t="s">
        <v>22</v>
      </c>
      <c r="E2780" t="s">
        <v>22</v>
      </c>
      <c r="F2780">
        <v>0</v>
      </c>
      <c r="G2780">
        <v>240.9</v>
      </c>
      <c r="H2780">
        <v>108</v>
      </c>
      <c r="I2780">
        <v>40.950000000000003</v>
      </c>
      <c r="J2780">
        <v>167.4</v>
      </c>
      <c r="K2780">
        <v>91</v>
      </c>
      <c r="L2780">
        <v>14.23</v>
      </c>
      <c r="M2780">
        <v>322.2</v>
      </c>
      <c r="N2780">
        <v>109</v>
      </c>
      <c r="O2780">
        <v>14.5</v>
      </c>
      <c r="P2780">
        <v>14.7</v>
      </c>
      <c r="Q2780">
        <v>8</v>
      </c>
      <c r="R2780">
        <v>3.97</v>
      </c>
      <c r="S2780">
        <v>3</v>
      </c>
      <c r="T2780" t="s">
        <v>22</v>
      </c>
    </row>
    <row r="2781" spans="1:20" x14ac:dyDescent="0.2">
      <c r="A2781" t="s">
        <v>32</v>
      </c>
      <c r="B2781">
        <v>65</v>
      </c>
      <c r="C2781" t="s">
        <v>25</v>
      </c>
      <c r="D2781" t="s">
        <v>22</v>
      </c>
      <c r="E2781" t="s">
        <v>22</v>
      </c>
      <c r="F2781">
        <v>0</v>
      </c>
      <c r="G2781">
        <v>207.7</v>
      </c>
      <c r="H2781">
        <v>109</v>
      </c>
      <c r="I2781">
        <v>35.31</v>
      </c>
      <c r="J2781">
        <v>217.5</v>
      </c>
      <c r="K2781">
        <v>117</v>
      </c>
      <c r="L2781">
        <v>18.489999999999998</v>
      </c>
      <c r="M2781">
        <v>125.6</v>
      </c>
      <c r="N2781">
        <v>111</v>
      </c>
      <c r="O2781">
        <v>5.65</v>
      </c>
      <c r="P2781">
        <v>8</v>
      </c>
      <c r="Q2781">
        <v>5</v>
      </c>
      <c r="R2781">
        <v>2.16</v>
      </c>
      <c r="S2781">
        <v>1</v>
      </c>
      <c r="T2781" t="s">
        <v>22</v>
      </c>
    </row>
    <row r="2782" spans="1:20" x14ac:dyDescent="0.2">
      <c r="A2782" t="s">
        <v>36</v>
      </c>
      <c r="B2782">
        <v>120</v>
      </c>
      <c r="C2782" t="s">
        <v>28</v>
      </c>
      <c r="D2782" t="s">
        <v>22</v>
      </c>
      <c r="E2782" t="s">
        <v>23</v>
      </c>
      <c r="F2782">
        <v>27</v>
      </c>
      <c r="G2782">
        <v>128.5</v>
      </c>
      <c r="H2782">
        <v>115</v>
      </c>
      <c r="I2782">
        <v>21.85</v>
      </c>
      <c r="J2782">
        <v>163.69999999999999</v>
      </c>
      <c r="K2782">
        <v>91</v>
      </c>
      <c r="L2782">
        <v>13.91</v>
      </c>
      <c r="M2782">
        <v>242.9</v>
      </c>
      <c r="N2782">
        <v>121</v>
      </c>
      <c r="O2782">
        <v>10.93</v>
      </c>
      <c r="P2782">
        <v>0</v>
      </c>
      <c r="Q2782">
        <v>0</v>
      </c>
      <c r="R2782">
        <v>0</v>
      </c>
      <c r="S2782">
        <v>1</v>
      </c>
      <c r="T2782" t="s">
        <v>22</v>
      </c>
    </row>
    <row r="2783" spans="1:20" x14ac:dyDescent="0.2">
      <c r="A2783" t="s">
        <v>52</v>
      </c>
      <c r="B2783">
        <v>142</v>
      </c>
      <c r="C2783" t="s">
        <v>28</v>
      </c>
      <c r="D2783" t="s">
        <v>22</v>
      </c>
      <c r="E2783" t="s">
        <v>23</v>
      </c>
      <c r="F2783">
        <v>22</v>
      </c>
      <c r="G2783">
        <v>224.4</v>
      </c>
      <c r="H2783">
        <v>114</v>
      </c>
      <c r="I2783">
        <v>38.15</v>
      </c>
      <c r="J2783">
        <v>146</v>
      </c>
      <c r="K2783">
        <v>106</v>
      </c>
      <c r="L2783">
        <v>12.41</v>
      </c>
      <c r="M2783">
        <v>241.4</v>
      </c>
      <c r="N2783">
        <v>98</v>
      </c>
      <c r="O2783">
        <v>10.86</v>
      </c>
      <c r="P2783">
        <v>8.8000000000000007</v>
      </c>
      <c r="Q2783">
        <v>2</v>
      </c>
      <c r="R2783">
        <v>2.38</v>
      </c>
      <c r="S2783">
        <v>1</v>
      </c>
      <c r="T2783" t="s">
        <v>22</v>
      </c>
    </row>
    <row r="2784" spans="1:20" x14ac:dyDescent="0.2">
      <c r="A2784" t="s">
        <v>26</v>
      </c>
      <c r="B2784">
        <v>134</v>
      </c>
      <c r="C2784" t="s">
        <v>21</v>
      </c>
      <c r="D2784" t="s">
        <v>22</v>
      </c>
      <c r="E2784" t="s">
        <v>22</v>
      </c>
      <c r="F2784">
        <v>0</v>
      </c>
      <c r="G2784">
        <v>164.9</v>
      </c>
      <c r="H2784">
        <v>115</v>
      </c>
      <c r="I2784">
        <v>28.03</v>
      </c>
      <c r="J2784">
        <v>126.5</v>
      </c>
      <c r="K2784">
        <v>96</v>
      </c>
      <c r="L2784">
        <v>10.75</v>
      </c>
      <c r="M2784">
        <v>238.5</v>
      </c>
      <c r="N2784">
        <v>125</v>
      </c>
      <c r="O2784">
        <v>10.73</v>
      </c>
      <c r="P2784">
        <v>10</v>
      </c>
      <c r="Q2784">
        <v>9</v>
      </c>
      <c r="R2784">
        <v>2.7</v>
      </c>
      <c r="S2784">
        <v>2</v>
      </c>
      <c r="T2784" t="s">
        <v>22</v>
      </c>
    </row>
    <row r="2785" spans="1:20" x14ac:dyDescent="0.2">
      <c r="A2785" t="s">
        <v>51</v>
      </c>
      <c r="B2785">
        <v>87</v>
      </c>
      <c r="C2785" t="s">
        <v>21</v>
      </c>
      <c r="D2785" t="s">
        <v>22</v>
      </c>
      <c r="E2785" t="s">
        <v>22</v>
      </c>
      <c r="F2785">
        <v>0</v>
      </c>
      <c r="G2785">
        <v>238</v>
      </c>
      <c r="H2785">
        <v>97</v>
      </c>
      <c r="I2785">
        <v>40.46</v>
      </c>
      <c r="J2785">
        <v>164.5</v>
      </c>
      <c r="K2785">
        <v>97</v>
      </c>
      <c r="L2785">
        <v>13.98</v>
      </c>
      <c r="M2785">
        <v>282.5</v>
      </c>
      <c r="N2785">
        <v>132</v>
      </c>
      <c r="O2785">
        <v>12.71</v>
      </c>
      <c r="P2785">
        <v>10.6</v>
      </c>
      <c r="Q2785">
        <v>6</v>
      </c>
      <c r="R2785">
        <v>2.86</v>
      </c>
      <c r="S2785">
        <v>2</v>
      </c>
      <c r="T2785" t="s">
        <v>22</v>
      </c>
    </row>
    <row r="2786" spans="1:20" x14ac:dyDescent="0.2">
      <c r="A2786" t="s">
        <v>24</v>
      </c>
      <c r="B2786">
        <v>139</v>
      </c>
      <c r="C2786" t="s">
        <v>21</v>
      </c>
      <c r="D2786" t="s">
        <v>22</v>
      </c>
      <c r="E2786" t="s">
        <v>23</v>
      </c>
      <c r="F2786">
        <v>43</v>
      </c>
      <c r="G2786">
        <v>231</v>
      </c>
      <c r="H2786">
        <v>85</v>
      </c>
      <c r="I2786">
        <v>39.270000000000003</v>
      </c>
      <c r="J2786">
        <v>222.3</v>
      </c>
      <c r="K2786">
        <v>82</v>
      </c>
      <c r="L2786">
        <v>18.899999999999999</v>
      </c>
      <c r="M2786">
        <v>148</v>
      </c>
      <c r="N2786">
        <v>105</v>
      </c>
      <c r="O2786">
        <v>6.66</v>
      </c>
      <c r="P2786">
        <v>8.3000000000000007</v>
      </c>
      <c r="Q2786">
        <v>5</v>
      </c>
      <c r="R2786">
        <v>2.2400000000000002</v>
      </c>
      <c r="S2786">
        <v>2</v>
      </c>
      <c r="T2786" t="s">
        <v>22</v>
      </c>
    </row>
    <row r="2787" spans="1:20" x14ac:dyDescent="0.2">
      <c r="A2787" t="s">
        <v>50</v>
      </c>
      <c r="B2787">
        <v>76</v>
      </c>
      <c r="C2787" t="s">
        <v>25</v>
      </c>
      <c r="D2787" t="s">
        <v>22</v>
      </c>
      <c r="E2787" t="s">
        <v>22</v>
      </c>
      <c r="F2787">
        <v>0</v>
      </c>
      <c r="G2787">
        <v>107.3</v>
      </c>
      <c r="H2787">
        <v>140</v>
      </c>
      <c r="I2787">
        <v>18.239999999999998</v>
      </c>
      <c r="J2787">
        <v>238.2</v>
      </c>
      <c r="K2787">
        <v>133</v>
      </c>
      <c r="L2787">
        <v>20.25</v>
      </c>
      <c r="M2787">
        <v>271.8</v>
      </c>
      <c r="N2787">
        <v>116</v>
      </c>
      <c r="O2787">
        <v>12.23</v>
      </c>
      <c r="P2787">
        <v>10</v>
      </c>
      <c r="Q2787">
        <v>3</v>
      </c>
      <c r="R2787">
        <v>2.7</v>
      </c>
      <c r="S2787">
        <v>4</v>
      </c>
      <c r="T2787" t="s">
        <v>23</v>
      </c>
    </row>
    <row r="2788" spans="1:20" x14ac:dyDescent="0.2">
      <c r="A2788" t="s">
        <v>55</v>
      </c>
      <c r="B2788">
        <v>100</v>
      </c>
      <c r="C2788" t="s">
        <v>25</v>
      </c>
      <c r="D2788" t="s">
        <v>22</v>
      </c>
      <c r="E2788" t="s">
        <v>22</v>
      </c>
      <c r="F2788">
        <v>0</v>
      </c>
      <c r="G2788">
        <v>185</v>
      </c>
      <c r="H2788">
        <v>122</v>
      </c>
      <c r="I2788">
        <v>31.45</v>
      </c>
      <c r="J2788">
        <v>182.5</v>
      </c>
      <c r="K2788">
        <v>92</v>
      </c>
      <c r="L2788">
        <v>15.51</v>
      </c>
      <c r="M2788">
        <v>274.89999999999998</v>
      </c>
      <c r="N2788">
        <v>92</v>
      </c>
      <c r="O2788">
        <v>12.37</v>
      </c>
      <c r="P2788">
        <v>5.0999999999999996</v>
      </c>
      <c r="Q2788">
        <v>8</v>
      </c>
      <c r="R2788">
        <v>1.38</v>
      </c>
      <c r="S2788">
        <v>1</v>
      </c>
      <c r="T2788" t="s">
        <v>22</v>
      </c>
    </row>
    <row r="2789" spans="1:20" x14ac:dyDescent="0.2">
      <c r="A2789" t="s">
        <v>63</v>
      </c>
      <c r="B2789">
        <v>99</v>
      </c>
      <c r="C2789" t="s">
        <v>21</v>
      </c>
      <c r="D2789" t="s">
        <v>22</v>
      </c>
      <c r="E2789" t="s">
        <v>23</v>
      </c>
      <c r="F2789">
        <v>31</v>
      </c>
      <c r="G2789">
        <v>244.1</v>
      </c>
      <c r="H2789">
        <v>71</v>
      </c>
      <c r="I2789">
        <v>41.5</v>
      </c>
      <c r="J2789">
        <v>203.4</v>
      </c>
      <c r="K2789">
        <v>58</v>
      </c>
      <c r="L2789">
        <v>17.29</v>
      </c>
      <c r="M2789">
        <v>234</v>
      </c>
      <c r="N2789">
        <v>115</v>
      </c>
      <c r="O2789">
        <v>10.53</v>
      </c>
      <c r="P2789">
        <v>7.7</v>
      </c>
      <c r="Q2789">
        <v>4</v>
      </c>
      <c r="R2789">
        <v>2.08</v>
      </c>
      <c r="S2789">
        <v>3</v>
      </c>
      <c r="T2789" t="s">
        <v>22</v>
      </c>
    </row>
    <row r="2790" spans="1:20" x14ac:dyDescent="0.2">
      <c r="A2790" t="s">
        <v>42</v>
      </c>
      <c r="B2790">
        <v>48</v>
      </c>
      <c r="C2790" t="s">
        <v>21</v>
      </c>
      <c r="D2790" t="s">
        <v>22</v>
      </c>
      <c r="E2790" t="s">
        <v>23</v>
      </c>
      <c r="F2790">
        <v>27</v>
      </c>
      <c r="G2790">
        <v>141.1</v>
      </c>
      <c r="H2790">
        <v>109</v>
      </c>
      <c r="I2790">
        <v>23.99</v>
      </c>
      <c r="J2790">
        <v>224.7</v>
      </c>
      <c r="K2790">
        <v>94</v>
      </c>
      <c r="L2790">
        <v>19.100000000000001</v>
      </c>
      <c r="M2790">
        <v>174.3</v>
      </c>
      <c r="N2790">
        <v>122</v>
      </c>
      <c r="O2790">
        <v>7.84</v>
      </c>
      <c r="P2790">
        <v>13.2</v>
      </c>
      <c r="Q2790">
        <v>2</v>
      </c>
      <c r="R2790">
        <v>3.56</v>
      </c>
      <c r="S2790">
        <v>1</v>
      </c>
      <c r="T2790" t="s">
        <v>22</v>
      </c>
    </row>
    <row r="2791" spans="1:20" x14ac:dyDescent="0.2">
      <c r="A2791" t="s">
        <v>70</v>
      </c>
      <c r="B2791">
        <v>57</v>
      </c>
      <c r="C2791" t="s">
        <v>21</v>
      </c>
      <c r="D2791" t="s">
        <v>22</v>
      </c>
      <c r="E2791" t="s">
        <v>22</v>
      </c>
      <c r="F2791">
        <v>0</v>
      </c>
      <c r="G2791">
        <v>158.1</v>
      </c>
      <c r="H2791">
        <v>117</v>
      </c>
      <c r="I2791">
        <v>26.88</v>
      </c>
      <c r="J2791">
        <v>115.2</v>
      </c>
      <c r="K2791">
        <v>149</v>
      </c>
      <c r="L2791">
        <v>9.7899999999999991</v>
      </c>
      <c r="M2791">
        <v>182.4</v>
      </c>
      <c r="N2791">
        <v>92</v>
      </c>
      <c r="O2791">
        <v>8.2100000000000009</v>
      </c>
      <c r="P2791">
        <v>11.8</v>
      </c>
      <c r="Q2791">
        <v>7</v>
      </c>
      <c r="R2791">
        <v>3.19</v>
      </c>
      <c r="S2791">
        <v>0</v>
      </c>
      <c r="T2791" t="s">
        <v>22</v>
      </c>
    </row>
    <row r="2792" spans="1:20" x14ac:dyDescent="0.2">
      <c r="A2792" t="s">
        <v>70</v>
      </c>
      <c r="B2792">
        <v>170</v>
      </c>
      <c r="C2792" t="s">
        <v>21</v>
      </c>
      <c r="D2792" t="s">
        <v>22</v>
      </c>
      <c r="E2792" t="s">
        <v>23</v>
      </c>
      <c r="F2792">
        <v>42</v>
      </c>
      <c r="G2792">
        <v>199.5</v>
      </c>
      <c r="H2792">
        <v>119</v>
      </c>
      <c r="I2792">
        <v>33.92</v>
      </c>
      <c r="J2792">
        <v>135</v>
      </c>
      <c r="K2792">
        <v>90</v>
      </c>
      <c r="L2792">
        <v>11.48</v>
      </c>
      <c r="M2792">
        <v>184.6</v>
      </c>
      <c r="N2792">
        <v>49</v>
      </c>
      <c r="O2792">
        <v>8.31</v>
      </c>
      <c r="P2792">
        <v>10.9</v>
      </c>
      <c r="Q2792">
        <v>3</v>
      </c>
      <c r="R2792">
        <v>2.94</v>
      </c>
      <c r="S2792">
        <v>4</v>
      </c>
      <c r="T2792" t="s">
        <v>23</v>
      </c>
    </row>
    <row r="2793" spans="1:20" x14ac:dyDescent="0.2">
      <c r="A2793" t="s">
        <v>43</v>
      </c>
      <c r="B2793">
        <v>78</v>
      </c>
      <c r="C2793" t="s">
        <v>21</v>
      </c>
      <c r="D2793" t="s">
        <v>22</v>
      </c>
      <c r="E2793" t="s">
        <v>22</v>
      </c>
      <c r="F2793">
        <v>0</v>
      </c>
      <c r="G2793">
        <v>109.5</v>
      </c>
      <c r="H2793">
        <v>105</v>
      </c>
      <c r="I2793">
        <v>18.62</v>
      </c>
      <c r="J2793">
        <v>286.10000000000002</v>
      </c>
      <c r="K2793">
        <v>90</v>
      </c>
      <c r="L2793">
        <v>24.32</v>
      </c>
      <c r="M2793">
        <v>247.6</v>
      </c>
      <c r="N2793">
        <v>113</v>
      </c>
      <c r="O2793">
        <v>11.14</v>
      </c>
      <c r="P2793">
        <v>4.9000000000000004</v>
      </c>
      <c r="Q2793">
        <v>9</v>
      </c>
      <c r="R2793">
        <v>1.32</v>
      </c>
      <c r="S2793">
        <v>1</v>
      </c>
      <c r="T2793" t="s">
        <v>22</v>
      </c>
    </row>
    <row r="2794" spans="1:20" x14ac:dyDescent="0.2">
      <c r="A2794" t="s">
        <v>56</v>
      </c>
      <c r="B2794">
        <v>127</v>
      </c>
      <c r="C2794" t="s">
        <v>28</v>
      </c>
      <c r="D2794" t="s">
        <v>22</v>
      </c>
      <c r="E2794" t="s">
        <v>22</v>
      </c>
      <c r="F2794">
        <v>0</v>
      </c>
      <c r="G2794">
        <v>107.9</v>
      </c>
      <c r="H2794">
        <v>128</v>
      </c>
      <c r="I2794">
        <v>18.34</v>
      </c>
      <c r="J2794">
        <v>187</v>
      </c>
      <c r="K2794">
        <v>77</v>
      </c>
      <c r="L2794">
        <v>15.9</v>
      </c>
      <c r="M2794">
        <v>218.5</v>
      </c>
      <c r="N2794">
        <v>95</v>
      </c>
      <c r="O2794">
        <v>9.83</v>
      </c>
      <c r="P2794">
        <v>0</v>
      </c>
      <c r="Q2794">
        <v>0</v>
      </c>
      <c r="R2794">
        <v>0</v>
      </c>
      <c r="S2794">
        <v>0</v>
      </c>
      <c r="T2794" t="s">
        <v>22</v>
      </c>
    </row>
    <row r="2795" spans="1:20" x14ac:dyDescent="0.2">
      <c r="A2795" t="s">
        <v>53</v>
      </c>
      <c r="B2795">
        <v>119</v>
      </c>
      <c r="C2795" t="s">
        <v>28</v>
      </c>
      <c r="D2795" t="s">
        <v>23</v>
      </c>
      <c r="E2795" t="s">
        <v>23</v>
      </c>
      <c r="F2795">
        <v>22</v>
      </c>
      <c r="G2795">
        <v>172.1</v>
      </c>
      <c r="H2795">
        <v>119</v>
      </c>
      <c r="I2795">
        <v>29.26</v>
      </c>
      <c r="J2795">
        <v>223.6</v>
      </c>
      <c r="K2795">
        <v>133</v>
      </c>
      <c r="L2795">
        <v>19.010000000000002</v>
      </c>
      <c r="M2795">
        <v>150</v>
      </c>
      <c r="N2795">
        <v>94</v>
      </c>
      <c r="O2795">
        <v>6.75</v>
      </c>
      <c r="P2795">
        <v>13.9</v>
      </c>
      <c r="Q2795">
        <v>20</v>
      </c>
      <c r="R2795">
        <v>3.75</v>
      </c>
      <c r="S2795">
        <v>1</v>
      </c>
      <c r="T2795" t="s">
        <v>23</v>
      </c>
    </row>
    <row r="2796" spans="1:20" x14ac:dyDescent="0.2">
      <c r="A2796" t="s">
        <v>33</v>
      </c>
      <c r="B2796">
        <v>95</v>
      </c>
      <c r="C2796" t="s">
        <v>25</v>
      </c>
      <c r="D2796" t="s">
        <v>22</v>
      </c>
      <c r="E2796" t="s">
        <v>22</v>
      </c>
      <c r="F2796">
        <v>0</v>
      </c>
      <c r="G2796">
        <v>160</v>
      </c>
      <c r="H2796">
        <v>133</v>
      </c>
      <c r="I2796">
        <v>27.2</v>
      </c>
      <c r="J2796">
        <v>215.3</v>
      </c>
      <c r="K2796">
        <v>98</v>
      </c>
      <c r="L2796">
        <v>18.3</v>
      </c>
      <c r="M2796">
        <v>188.9</v>
      </c>
      <c r="N2796">
        <v>87</v>
      </c>
      <c r="O2796">
        <v>8.5</v>
      </c>
      <c r="P2796">
        <v>9.1</v>
      </c>
      <c r="Q2796">
        <v>4</v>
      </c>
      <c r="R2796">
        <v>2.46</v>
      </c>
      <c r="S2796">
        <v>0</v>
      </c>
      <c r="T2796" t="s">
        <v>22</v>
      </c>
    </row>
    <row r="2797" spans="1:20" x14ac:dyDescent="0.2">
      <c r="A2797" t="s">
        <v>71</v>
      </c>
      <c r="B2797">
        <v>110</v>
      </c>
      <c r="C2797" t="s">
        <v>21</v>
      </c>
      <c r="D2797" t="s">
        <v>22</v>
      </c>
      <c r="E2797" t="s">
        <v>22</v>
      </c>
      <c r="F2797">
        <v>0</v>
      </c>
      <c r="G2797">
        <v>227.7</v>
      </c>
      <c r="H2797">
        <v>88</v>
      </c>
      <c r="I2797">
        <v>38.71</v>
      </c>
      <c r="J2797">
        <v>170</v>
      </c>
      <c r="K2797">
        <v>96</v>
      </c>
      <c r="L2797">
        <v>14.45</v>
      </c>
      <c r="M2797">
        <v>128.69999999999999</v>
      </c>
      <c r="N2797">
        <v>57</v>
      </c>
      <c r="O2797">
        <v>5.79</v>
      </c>
      <c r="P2797">
        <v>11.7</v>
      </c>
      <c r="Q2797">
        <v>5</v>
      </c>
      <c r="R2797">
        <v>3.16</v>
      </c>
      <c r="S2797">
        <v>1</v>
      </c>
      <c r="T2797" t="s">
        <v>22</v>
      </c>
    </row>
    <row r="2798" spans="1:20" x14ac:dyDescent="0.2">
      <c r="A2798" t="s">
        <v>74</v>
      </c>
      <c r="B2798">
        <v>74</v>
      </c>
      <c r="C2798" t="s">
        <v>28</v>
      </c>
      <c r="D2798" t="s">
        <v>22</v>
      </c>
      <c r="E2798" t="s">
        <v>22</v>
      </c>
      <c r="F2798">
        <v>0</v>
      </c>
      <c r="G2798">
        <v>203.8</v>
      </c>
      <c r="H2798">
        <v>77</v>
      </c>
      <c r="I2798">
        <v>34.65</v>
      </c>
      <c r="J2798">
        <v>205.1</v>
      </c>
      <c r="K2798">
        <v>111</v>
      </c>
      <c r="L2798">
        <v>17.43</v>
      </c>
      <c r="M2798">
        <v>154.9</v>
      </c>
      <c r="N2798">
        <v>109</v>
      </c>
      <c r="O2798">
        <v>6.97</v>
      </c>
      <c r="P2798">
        <v>9</v>
      </c>
      <c r="Q2798">
        <v>2</v>
      </c>
      <c r="R2798">
        <v>2.4300000000000002</v>
      </c>
      <c r="S2798">
        <v>1</v>
      </c>
      <c r="T2798" t="s">
        <v>22</v>
      </c>
    </row>
    <row r="2799" spans="1:20" x14ac:dyDescent="0.2">
      <c r="A2799" t="s">
        <v>66</v>
      </c>
      <c r="B2799">
        <v>148</v>
      </c>
      <c r="C2799" t="s">
        <v>25</v>
      </c>
      <c r="D2799" t="s">
        <v>22</v>
      </c>
      <c r="E2799" t="s">
        <v>23</v>
      </c>
      <c r="F2799">
        <v>33</v>
      </c>
      <c r="G2799">
        <v>241.7</v>
      </c>
      <c r="H2799">
        <v>84</v>
      </c>
      <c r="I2799">
        <v>41.09</v>
      </c>
      <c r="J2799">
        <v>165.8</v>
      </c>
      <c r="K2799">
        <v>84</v>
      </c>
      <c r="L2799">
        <v>14.09</v>
      </c>
      <c r="M2799">
        <v>160.6</v>
      </c>
      <c r="N2799">
        <v>80</v>
      </c>
      <c r="O2799">
        <v>7.23</v>
      </c>
      <c r="P2799">
        <v>11.3</v>
      </c>
      <c r="Q2799">
        <v>3</v>
      </c>
      <c r="R2799">
        <v>3.05</v>
      </c>
      <c r="S2799">
        <v>1</v>
      </c>
      <c r="T2799" t="s">
        <v>22</v>
      </c>
    </row>
    <row r="2800" spans="1:20" x14ac:dyDescent="0.2">
      <c r="A2800" t="s">
        <v>49</v>
      </c>
      <c r="B2800">
        <v>83</v>
      </c>
      <c r="C2800" t="s">
        <v>28</v>
      </c>
      <c r="D2800" t="s">
        <v>22</v>
      </c>
      <c r="E2800" t="s">
        <v>22</v>
      </c>
      <c r="F2800">
        <v>0</v>
      </c>
      <c r="G2800">
        <v>78.099999999999994</v>
      </c>
      <c r="H2800">
        <v>70</v>
      </c>
      <c r="I2800">
        <v>13.28</v>
      </c>
      <c r="J2800">
        <v>239.3</v>
      </c>
      <c r="K2800">
        <v>115</v>
      </c>
      <c r="L2800">
        <v>20.34</v>
      </c>
      <c r="M2800">
        <v>144.4</v>
      </c>
      <c r="N2800">
        <v>112</v>
      </c>
      <c r="O2800">
        <v>6.5</v>
      </c>
      <c r="P2800">
        <v>12.3</v>
      </c>
      <c r="Q2800">
        <v>4</v>
      </c>
      <c r="R2800">
        <v>3.32</v>
      </c>
      <c r="S2800">
        <v>1</v>
      </c>
      <c r="T2800" t="s">
        <v>22</v>
      </c>
    </row>
    <row r="2801" spans="1:20" x14ac:dyDescent="0.2">
      <c r="A2801" t="s">
        <v>58</v>
      </c>
      <c r="B2801">
        <v>73</v>
      </c>
      <c r="C2801" t="s">
        <v>25</v>
      </c>
      <c r="D2801" t="s">
        <v>22</v>
      </c>
      <c r="E2801" t="s">
        <v>22</v>
      </c>
      <c r="F2801">
        <v>0</v>
      </c>
      <c r="G2801">
        <v>187.8</v>
      </c>
      <c r="H2801">
        <v>95</v>
      </c>
      <c r="I2801">
        <v>31.93</v>
      </c>
      <c r="J2801">
        <v>149.19999999999999</v>
      </c>
      <c r="K2801">
        <v>143</v>
      </c>
      <c r="L2801">
        <v>12.68</v>
      </c>
      <c r="M2801">
        <v>201.4</v>
      </c>
      <c r="N2801">
        <v>113</v>
      </c>
      <c r="O2801">
        <v>9.06</v>
      </c>
      <c r="P2801">
        <v>11</v>
      </c>
      <c r="Q2801">
        <v>4</v>
      </c>
      <c r="R2801">
        <v>2.97</v>
      </c>
      <c r="S2801">
        <v>2</v>
      </c>
      <c r="T2801" t="s">
        <v>22</v>
      </c>
    </row>
    <row r="2802" spans="1:20" x14ac:dyDescent="0.2">
      <c r="A2802" t="s">
        <v>43</v>
      </c>
      <c r="B2802">
        <v>111</v>
      </c>
      <c r="C2802" t="s">
        <v>21</v>
      </c>
      <c r="D2802" t="s">
        <v>22</v>
      </c>
      <c r="E2802" t="s">
        <v>23</v>
      </c>
      <c r="F2802">
        <v>21</v>
      </c>
      <c r="G2802">
        <v>127.1</v>
      </c>
      <c r="H2802">
        <v>94</v>
      </c>
      <c r="I2802">
        <v>21.61</v>
      </c>
      <c r="J2802">
        <v>228.3</v>
      </c>
      <c r="K2802">
        <v>116</v>
      </c>
      <c r="L2802">
        <v>19.41</v>
      </c>
      <c r="M2802">
        <v>166.7</v>
      </c>
      <c r="N2802">
        <v>108</v>
      </c>
      <c r="O2802">
        <v>7.5</v>
      </c>
      <c r="P2802">
        <v>7.1</v>
      </c>
      <c r="Q2802">
        <v>3</v>
      </c>
      <c r="R2802">
        <v>1.92</v>
      </c>
      <c r="S2802">
        <v>1</v>
      </c>
      <c r="T2802" t="s">
        <v>22</v>
      </c>
    </row>
    <row r="2803" spans="1:20" x14ac:dyDescent="0.2">
      <c r="A2803" t="s">
        <v>56</v>
      </c>
      <c r="B2803">
        <v>84</v>
      </c>
      <c r="C2803" t="s">
        <v>21</v>
      </c>
      <c r="D2803" t="s">
        <v>22</v>
      </c>
      <c r="E2803" t="s">
        <v>22</v>
      </c>
      <c r="F2803">
        <v>0</v>
      </c>
      <c r="G2803">
        <v>280</v>
      </c>
      <c r="H2803">
        <v>113</v>
      </c>
      <c r="I2803">
        <v>47.6</v>
      </c>
      <c r="J2803">
        <v>202.2</v>
      </c>
      <c r="K2803">
        <v>90</v>
      </c>
      <c r="L2803">
        <v>17.190000000000001</v>
      </c>
      <c r="M2803">
        <v>156.80000000000001</v>
      </c>
      <c r="N2803">
        <v>103</v>
      </c>
      <c r="O2803">
        <v>7.06</v>
      </c>
      <c r="P2803">
        <v>10.4</v>
      </c>
      <c r="Q2803">
        <v>4</v>
      </c>
      <c r="R2803">
        <v>2.81</v>
      </c>
      <c r="S2803">
        <v>0</v>
      </c>
      <c r="T2803" t="s">
        <v>23</v>
      </c>
    </row>
    <row r="2804" spans="1:20" x14ac:dyDescent="0.2">
      <c r="A2804" t="s">
        <v>30</v>
      </c>
      <c r="B2804">
        <v>75</v>
      </c>
      <c r="C2804" t="s">
        <v>28</v>
      </c>
      <c r="D2804" t="s">
        <v>23</v>
      </c>
      <c r="E2804" t="s">
        <v>22</v>
      </c>
      <c r="F2804">
        <v>0</v>
      </c>
      <c r="G2804">
        <v>153.19999999999999</v>
      </c>
      <c r="H2804">
        <v>78</v>
      </c>
      <c r="I2804">
        <v>26.04</v>
      </c>
      <c r="J2804">
        <v>210.8</v>
      </c>
      <c r="K2804">
        <v>99</v>
      </c>
      <c r="L2804">
        <v>17.920000000000002</v>
      </c>
      <c r="M2804">
        <v>153.5</v>
      </c>
      <c r="N2804">
        <v>100</v>
      </c>
      <c r="O2804">
        <v>6.91</v>
      </c>
      <c r="P2804">
        <v>7.8</v>
      </c>
      <c r="Q2804">
        <v>3</v>
      </c>
      <c r="R2804">
        <v>2.11</v>
      </c>
      <c r="S2804">
        <v>1</v>
      </c>
      <c r="T2804" t="s">
        <v>22</v>
      </c>
    </row>
    <row r="2805" spans="1:20" x14ac:dyDescent="0.2">
      <c r="A2805" t="s">
        <v>51</v>
      </c>
      <c r="B2805">
        <v>114</v>
      </c>
      <c r="C2805" t="s">
        <v>21</v>
      </c>
      <c r="D2805" t="s">
        <v>22</v>
      </c>
      <c r="E2805" t="s">
        <v>23</v>
      </c>
      <c r="F2805">
        <v>26</v>
      </c>
      <c r="G2805">
        <v>137.1</v>
      </c>
      <c r="H2805">
        <v>88</v>
      </c>
      <c r="I2805">
        <v>23.31</v>
      </c>
      <c r="J2805">
        <v>155.69999999999999</v>
      </c>
      <c r="K2805">
        <v>125</v>
      </c>
      <c r="L2805">
        <v>13.23</v>
      </c>
      <c r="M2805">
        <v>247.6</v>
      </c>
      <c r="N2805">
        <v>94</v>
      </c>
      <c r="O2805">
        <v>11.14</v>
      </c>
      <c r="P2805">
        <v>11.5</v>
      </c>
      <c r="Q2805">
        <v>7</v>
      </c>
      <c r="R2805">
        <v>3.11</v>
      </c>
      <c r="S2805">
        <v>2</v>
      </c>
      <c r="T2805" t="s">
        <v>22</v>
      </c>
    </row>
    <row r="2806" spans="1:20" x14ac:dyDescent="0.2">
      <c r="A2806" t="s">
        <v>72</v>
      </c>
      <c r="B2806">
        <v>71</v>
      </c>
      <c r="C2806" t="s">
        <v>28</v>
      </c>
      <c r="D2806" t="s">
        <v>23</v>
      </c>
      <c r="E2806" t="s">
        <v>22</v>
      </c>
      <c r="F2806">
        <v>0</v>
      </c>
      <c r="G2806">
        <v>186.1</v>
      </c>
      <c r="H2806">
        <v>114</v>
      </c>
      <c r="I2806">
        <v>31.64</v>
      </c>
      <c r="J2806">
        <v>198.6</v>
      </c>
      <c r="K2806">
        <v>140</v>
      </c>
      <c r="L2806">
        <v>16.88</v>
      </c>
      <c r="M2806">
        <v>206.5</v>
      </c>
      <c r="N2806">
        <v>80</v>
      </c>
      <c r="O2806">
        <v>9.2899999999999991</v>
      </c>
      <c r="P2806">
        <v>13.8</v>
      </c>
      <c r="Q2806">
        <v>5</v>
      </c>
      <c r="R2806">
        <v>3.73</v>
      </c>
      <c r="S2806">
        <v>4</v>
      </c>
      <c r="T2806" t="s">
        <v>23</v>
      </c>
    </row>
    <row r="2807" spans="1:20" x14ac:dyDescent="0.2">
      <c r="A2807" t="s">
        <v>32</v>
      </c>
      <c r="B2807">
        <v>58</v>
      </c>
      <c r="C2807" t="s">
        <v>21</v>
      </c>
      <c r="D2807" t="s">
        <v>22</v>
      </c>
      <c r="E2807" t="s">
        <v>23</v>
      </c>
      <c r="F2807">
        <v>22</v>
      </c>
      <c r="G2807">
        <v>224.1</v>
      </c>
      <c r="H2807">
        <v>127</v>
      </c>
      <c r="I2807">
        <v>38.1</v>
      </c>
      <c r="J2807">
        <v>238.8</v>
      </c>
      <c r="K2807">
        <v>85</v>
      </c>
      <c r="L2807">
        <v>20.3</v>
      </c>
      <c r="M2807">
        <v>174.2</v>
      </c>
      <c r="N2807">
        <v>86</v>
      </c>
      <c r="O2807">
        <v>7.84</v>
      </c>
      <c r="P2807">
        <v>11.5</v>
      </c>
      <c r="Q2807">
        <v>7</v>
      </c>
      <c r="R2807">
        <v>3.11</v>
      </c>
      <c r="S2807">
        <v>2</v>
      </c>
      <c r="T2807" t="s">
        <v>22</v>
      </c>
    </row>
    <row r="2808" spans="1:20" x14ac:dyDescent="0.2">
      <c r="A2808" t="s">
        <v>68</v>
      </c>
      <c r="B2808">
        <v>106</v>
      </c>
      <c r="C2808" t="s">
        <v>25</v>
      </c>
      <c r="D2808" t="s">
        <v>22</v>
      </c>
      <c r="E2808" t="s">
        <v>23</v>
      </c>
      <c r="F2808">
        <v>29</v>
      </c>
      <c r="G2808">
        <v>83.6</v>
      </c>
      <c r="H2808">
        <v>131</v>
      </c>
      <c r="I2808">
        <v>14.21</v>
      </c>
      <c r="J2808">
        <v>203.9</v>
      </c>
      <c r="K2808">
        <v>131</v>
      </c>
      <c r="L2808">
        <v>17.329999999999998</v>
      </c>
      <c r="M2808">
        <v>229.5</v>
      </c>
      <c r="N2808">
        <v>73</v>
      </c>
      <c r="O2808">
        <v>10.33</v>
      </c>
      <c r="P2808">
        <v>8.1</v>
      </c>
      <c r="Q2808">
        <v>3</v>
      </c>
      <c r="R2808">
        <v>2.19</v>
      </c>
      <c r="S2808">
        <v>1</v>
      </c>
      <c r="T2808" t="s">
        <v>22</v>
      </c>
    </row>
    <row r="2809" spans="1:20" x14ac:dyDescent="0.2">
      <c r="A2809" t="s">
        <v>26</v>
      </c>
      <c r="B2809">
        <v>172</v>
      </c>
      <c r="C2809" t="s">
        <v>25</v>
      </c>
      <c r="D2809" t="s">
        <v>22</v>
      </c>
      <c r="E2809" t="s">
        <v>22</v>
      </c>
      <c r="F2809">
        <v>0</v>
      </c>
      <c r="G2809">
        <v>203.9</v>
      </c>
      <c r="H2809">
        <v>109</v>
      </c>
      <c r="I2809">
        <v>34.659999999999997</v>
      </c>
      <c r="J2809">
        <v>234</v>
      </c>
      <c r="K2809">
        <v>123</v>
      </c>
      <c r="L2809">
        <v>19.89</v>
      </c>
      <c r="M2809">
        <v>160.69999999999999</v>
      </c>
      <c r="N2809">
        <v>65</v>
      </c>
      <c r="O2809">
        <v>7.23</v>
      </c>
      <c r="P2809">
        <v>17.8</v>
      </c>
      <c r="Q2809">
        <v>4</v>
      </c>
      <c r="R2809">
        <v>4.8099999999999996</v>
      </c>
      <c r="S2809">
        <v>4</v>
      </c>
      <c r="T2809" t="s">
        <v>22</v>
      </c>
    </row>
    <row r="2810" spans="1:20" x14ac:dyDescent="0.2">
      <c r="A2810" t="s">
        <v>34</v>
      </c>
      <c r="B2810">
        <v>45</v>
      </c>
      <c r="C2810" t="s">
        <v>21</v>
      </c>
      <c r="D2810" t="s">
        <v>22</v>
      </c>
      <c r="E2810" t="s">
        <v>22</v>
      </c>
      <c r="F2810">
        <v>0</v>
      </c>
      <c r="G2810">
        <v>211.3</v>
      </c>
      <c r="H2810">
        <v>87</v>
      </c>
      <c r="I2810">
        <v>35.92</v>
      </c>
      <c r="J2810">
        <v>165.7</v>
      </c>
      <c r="K2810">
        <v>97</v>
      </c>
      <c r="L2810">
        <v>14.08</v>
      </c>
      <c r="M2810">
        <v>265.89999999999998</v>
      </c>
      <c r="N2810">
        <v>72</v>
      </c>
      <c r="O2810">
        <v>11.97</v>
      </c>
      <c r="P2810">
        <v>13.3</v>
      </c>
      <c r="Q2810">
        <v>6</v>
      </c>
      <c r="R2810">
        <v>3.59</v>
      </c>
      <c r="S2810">
        <v>1</v>
      </c>
      <c r="T2810" t="s">
        <v>22</v>
      </c>
    </row>
    <row r="2811" spans="1:20" x14ac:dyDescent="0.2">
      <c r="A2811" t="s">
        <v>64</v>
      </c>
      <c r="B2811">
        <v>100</v>
      </c>
      <c r="C2811" t="s">
        <v>25</v>
      </c>
      <c r="D2811" t="s">
        <v>23</v>
      </c>
      <c r="E2811" t="s">
        <v>22</v>
      </c>
      <c r="F2811">
        <v>0</v>
      </c>
      <c r="G2811">
        <v>219.4</v>
      </c>
      <c r="H2811">
        <v>112</v>
      </c>
      <c r="I2811">
        <v>37.299999999999997</v>
      </c>
      <c r="J2811">
        <v>225.7</v>
      </c>
      <c r="K2811">
        <v>102</v>
      </c>
      <c r="L2811">
        <v>19.18</v>
      </c>
      <c r="M2811">
        <v>255.3</v>
      </c>
      <c r="N2811">
        <v>95</v>
      </c>
      <c r="O2811">
        <v>11.49</v>
      </c>
      <c r="P2811">
        <v>12</v>
      </c>
      <c r="Q2811">
        <v>4</v>
      </c>
      <c r="R2811">
        <v>3.24</v>
      </c>
      <c r="S2811">
        <v>4</v>
      </c>
      <c r="T2811" t="s">
        <v>22</v>
      </c>
    </row>
    <row r="2812" spans="1:20" x14ac:dyDescent="0.2">
      <c r="A2812" t="s">
        <v>36</v>
      </c>
      <c r="B2812">
        <v>94</v>
      </c>
      <c r="C2812" t="s">
        <v>21</v>
      </c>
      <c r="D2812" t="s">
        <v>22</v>
      </c>
      <c r="E2812" t="s">
        <v>22</v>
      </c>
      <c r="F2812">
        <v>0</v>
      </c>
      <c r="G2812">
        <v>190.4</v>
      </c>
      <c r="H2812">
        <v>91</v>
      </c>
      <c r="I2812">
        <v>32.369999999999997</v>
      </c>
      <c r="J2812">
        <v>92</v>
      </c>
      <c r="K2812">
        <v>107</v>
      </c>
      <c r="L2812">
        <v>7.82</v>
      </c>
      <c r="M2812">
        <v>224.8</v>
      </c>
      <c r="N2812">
        <v>108</v>
      </c>
      <c r="O2812">
        <v>10.119999999999999</v>
      </c>
      <c r="P2812">
        <v>13.6</v>
      </c>
      <c r="Q2812">
        <v>17</v>
      </c>
      <c r="R2812">
        <v>3.67</v>
      </c>
      <c r="S2812">
        <v>2</v>
      </c>
      <c r="T2812" t="s">
        <v>22</v>
      </c>
    </row>
    <row r="2813" spans="1:20" x14ac:dyDescent="0.2">
      <c r="A2813" t="s">
        <v>30</v>
      </c>
      <c r="B2813">
        <v>128</v>
      </c>
      <c r="C2813" t="s">
        <v>21</v>
      </c>
      <c r="D2813" t="s">
        <v>22</v>
      </c>
      <c r="E2813" t="s">
        <v>22</v>
      </c>
      <c r="F2813">
        <v>0</v>
      </c>
      <c r="G2813">
        <v>147.69999999999999</v>
      </c>
      <c r="H2813">
        <v>94</v>
      </c>
      <c r="I2813">
        <v>25.11</v>
      </c>
      <c r="J2813">
        <v>283.3</v>
      </c>
      <c r="K2813">
        <v>83</v>
      </c>
      <c r="L2813">
        <v>24.08</v>
      </c>
      <c r="M2813">
        <v>188.3</v>
      </c>
      <c r="N2813">
        <v>124</v>
      </c>
      <c r="O2813">
        <v>8.4700000000000006</v>
      </c>
      <c r="P2813">
        <v>6.9</v>
      </c>
      <c r="Q2813">
        <v>5</v>
      </c>
      <c r="R2813">
        <v>1.86</v>
      </c>
      <c r="S2813">
        <v>2</v>
      </c>
      <c r="T2813" t="s">
        <v>22</v>
      </c>
    </row>
    <row r="2814" spans="1:20" x14ac:dyDescent="0.2">
      <c r="A2814" t="s">
        <v>43</v>
      </c>
      <c r="B2814">
        <v>181</v>
      </c>
      <c r="C2814" t="s">
        <v>25</v>
      </c>
      <c r="D2814" t="s">
        <v>22</v>
      </c>
      <c r="E2814" t="s">
        <v>22</v>
      </c>
      <c r="F2814">
        <v>0</v>
      </c>
      <c r="G2814">
        <v>229.9</v>
      </c>
      <c r="H2814">
        <v>130</v>
      </c>
      <c r="I2814">
        <v>39.08</v>
      </c>
      <c r="J2814">
        <v>144.4</v>
      </c>
      <c r="K2814">
        <v>93</v>
      </c>
      <c r="L2814">
        <v>12.27</v>
      </c>
      <c r="M2814">
        <v>262.39999999999998</v>
      </c>
      <c r="N2814">
        <v>110</v>
      </c>
      <c r="O2814">
        <v>11.81</v>
      </c>
      <c r="P2814">
        <v>14.2</v>
      </c>
      <c r="Q2814">
        <v>4</v>
      </c>
      <c r="R2814">
        <v>3.83</v>
      </c>
      <c r="S2814">
        <v>2</v>
      </c>
      <c r="T2814" t="s">
        <v>22</v>
      </c>
    </row>
    <row r="2815" spans="1:20" x14ac:dyDescent="0.2">
      <c r="A2815" t="s">
        <v>37</v>
      </c>
      <c r="B2815">
        <v>127</v>
      </c>
      <c r="C2815" t="s">
        <v>25</v>
      </c>
      <c r="D2815" t="s">
        <v>22</v>
      </c>
      <c r="E2815" t="s">
        <v>22</v>
      </c>
      <c r="F2815">
        <v>0</v>
      </c>
      <c r="G2815">
        <v>102.8</v>
      </c>
      <c r="H2815">
        <v>128</v>
      </c>
      <c r="I2815">
        <v>17.48</v>
      </c>
      <c r="J2815">
        <v>143.69999999999999</v>
      </c>
      <c r="K2815">
        <v>95</v>
      </c>
      <c r="L2815">
        <v>12.21</v>
      </c>
      <c r="M2815">
        <v>191.4</v>
      </c>
      <c r="N2815">
        <v>97</v>
      </c>
      <c r="O2815">
        <v>8.61</v>
      </c>
      <c r="P2815">
        <v>10</v>
      </c>
      <c r="Q2815">
        <v>5</v>
      </c>
      <c r="R2815">
        <v>2.7</v>
      </c>
      <c r="S2815">
        <v>1</v>
      </c>
      <c r="T2815" t="s">
        <v>22</v>
      </c>
    </row>
    <row r="2816" spans="1:20" x14ac:dyDescent="0.2">
      <c r="A2816" t="s">
        <v>29</v>
      </c>
      <c r="B2816">
        <v>89</v>
      </c>
      <c r="C2816" t="s">
        <v>21</v>
      </c>
      <c r="D2816" t="s">
        <v>22</v>
      </c>
      <c r="E2816" t="s">
        <v>22</v>
      </c>
      <c r="F2816">
        <v>0</v>
      </c>
      <c r="G2816">
        <v>178.7</v>
      </c>
      <c r="H2816">
        <v>81</v>
      </c>
      <c r="I2816">
        <v>30.38</v>
      </c>
      <c r="J2816">
        <v>233.7</v>
      </c>
      <c r="K2816">
        <v>74</v>
      </c>
      <c r="L2816">
        <v>19.86</v>
      </c>
      <c r="M2816">
        <v>131.9</v>
      </c>
      <c r="N2816">
        <v>120</v>
      </c>
      <c r="O2816">
        <v>5.94</v>
      </c>
      <c r="P2816">
        <v>9.1</v>
      </c>
      <c r="Q2816">
        <v>4</v>
      </c>
      <c r="R2816">
        <v>2.46</v>
      </c>
      <c r="S2816">
        <v>1</v>
      </c>
      <c r="T2816" t="s">
        <v>22</v>
      </c>
    </row>
    <row r="2817" spans="1:20" x14ac:dyDescent="0.2">
      <c r="A2817" t="s">
        <v>66</v>
      </c>
      <c r="B2817">
        <v>149</v>
      </c>
      <c r="C2817" t="s">
        <v>21</v>
      </c>
      <c r="D2817" t="s">
        <v>22</v>
      </c>
      <c r="E2817" t="s">
        <v>23</v>
      </c>
      <c r="F2817">
        <v>18</v>
      </c>
      <c r="G2817">
        <v>148.5</v>
      </c>
      <c r="H2817">
        <v>106</v>
      </c>
      <c r="I2817">
        <v>25.25</v>
      </c>
      <c r="J2817">
        <v>114.5</v>
      </c>
      <c r="K2817">
        <v>106</v>
      </c>
      <c r="L2817">
        <v>9.73</v>
      </c>
      <c r="M2817">
        <v>178.3</v>
      </c>
      <c r="N2817">
        <v>98</v>
      </c>
      <c r="O2817">
        <v>8.02</v>
      </c>
      <c r="P2817">
        <v>6.5</v>
      </c>
      <c r="Q2817">
        <v>4</v>
      </c>
      <c r="R2817">
        <v>1.76</v>
      </c>
      <c r="S2817">
        <v>0</v>
      </c>
      <c r="T2817" t="s">
        <v>22</v>
      </c>
    </row>
    <row r="2818" spans="1:20" x14ac:dyDescent="0.2">
      <c r="A2818" t="s">
        <v>67</v>
      </c>
      <c r="B2818">
        <v>103</v>
      </c>
      <c r="C2818" t="s">
        <v>28</v>
      </c>
      <c r="D2818" t="s">
        <v>22</v>
      </c>
      <c r="E2818" t="s">
        <v>23</v>
      </c>
      <c r="F2818">
        <v>29</v>
      </c>
      <c r="G2818">
        <v>164.1</v>
      </c>
      <c r="H2818">
        <v>111</v>
      </c>
      <c r="I2818">
        <v>27.9</v>
      </c>
      <c r="J2818">
        <v>219.1</v>
      </c>
      <c r="K2818">
        <v>96</v>
      </c>
      <c r="L2818">
        <v>18.62</v>
      </c>
      <c r="M2818">
        <v>220.3</v>
      </c>
      <c r="N2818">
        <v>108</v>
      </c>
      <c r="O2818">
        <v>9.91</v>
      </c>
      <c r="P2818">
        <v>12.3</v>
      </c>
      <c r="Q2818">
        <v>9</v>
      </c>
      <c r="R2818">
        <v>3.32</v>
      </c>
      <c r="S2818">
        <v>0</v>
      </c>
      <c r="T2818" t="s">
        <v>22</v>
      </c>
    </row>
    <row r="2819" spans="1:20" x14ac:dyDescent="0.2">
      <c r="A2819" t="s">
        <v>57</v>
      </c>
      <c r="B2819">
        <v>163</v>
      </c>
      <c r="C2819" t="s">
        <v>21</v>
      </c>
      <c r="D2819" t="s">
        <v>23</v>
      </c>
      <c r="E2819" t="s">
        <v>22</v>
      </c>
      <c r="F2819">
        <v>0</v>
      </c>
      <c r="G2819">
        <v>197.2</v>
      </c>
      <c r="H2819">
        <v>90</v>
      </c>
      <c r="I2819">
        <v>33.520000000000003</v>
      </c>
      <c r="J2819">
        <v>188.5</v>
      </c>
      <c r="K2819">
        <v>113</v>
      </c>
      <c r="L2819">
        <v>16.02</v>
      </c>
      <c r="M2819">
        <v>211.1</v>
      </c>
      <c r="N2819">
        <v>94</v>
      </c>
      <c r="O2819">
        <v>9.5</v>
      </c>
      <c r="P2819">
        <v>7.8</v>
      </c>
      <c r="Q2819">
        <v>8</v>
      </c>
      <c r="R2819">
        <v>2.11</v>
      </c>
      <c r="S2819">
        <v>1</v>
      </c>
      <c r="T2819" t="s">
        <v>22</v>
      </c>
    </row>
    <row r="2820" spans="1:20" x14ac:dyDescent="0.2">
      <c r="A2820" t="s">
        <v>48</v>
      </c>
      <c r="B2820">
        <v>122</v>
      </c>
      <c r="C2820" t="s">
        <v>28</v>
      </c>
      <c r="D2820" t="s">
        <v>23</v>
      </c>
      <c r="E2820" t="s">
        <v>22</v>
      </c>
      <c r="F2820">
        <v>0</v>
      </c>
      <c r="G2820">
        <v>140</v>
      </c>
      <c r="H2820">
        <v>101</v>
      </c>
      <c r="I2820">
        <v>23.8</v>
      </c>
      <c r="J2820">
        <v>196.4</v>
      </c>
      <c r="K2820">
        <v>77</v>
      </c>
      <c r="L2820">
        <v>16.690000000000001</v>
      </c>
      <c r="M2820">
        <v>120.1</v>
      </c>
      <c r="N2820">
        <v>133</v>
      </c>
      <c r="O2820">
        <v>5.4</v>
      </c>
      <c r="P2820">
        <v>9.6999999999999993</v>
      </c>
      <c r="Q2820">
        <v>4</v>
      </c>
      <c r="R2820">
        <v>2.62</v>
      </c>
      <c r="S2820">
        <v>4</v>
      </c>
      <c r="T2820" t="s">
        <v>23</v>
      </c>
    </row>
    <row r="2821" spans="1:20" x14ac:dyDescent="0.2">
      <c r="A2821" t="s">
        <v>64</v>
      </c>
      <c r="B2821">
        <v>60</v>
      </c>
      <c r="C2821" t="s">
        <v>21</v>
      </c>
      <c r="D2821" t="s">
        <v>22</v>
      </c>
      <c r="E2821" t="s">
        <v>22</v>
      </c>
      <c r="F2821">
        <v>0</v>
      </c>
      <c r="G2821">
        <v>193.9</v>
      </c>
      <c r="H2821">
        <v>118</v>
      </c>
      <c r="I2821">
        <v>32.96</v>
      </c>
      <c r="J2821">
        <v>85</v>
      </c>
      <c r="K2821">
        <v>110</v>
      </c>
      <c r="L2821">
        <v>7.23</v>
      </c>
      <c r="M2821">
        <v>210.1</v>
      </c>
      <c r="N2821">
        <v>134</v>
      </c>
      <c r="O2821">
        <v>9.4499999999999993</v>
      </c>
      <c r="P2821">
        <v>13.2</v>
      </c>
      <c r="Q2821">
        <v>8</v>
      </c>
      <c r="R2821">
        <v>3.56</v>
      </c>
      <c r="S2821">
        <v>3</v>
      </c>
      <c r="T2821" t="s">
        <v>22</v>
      </c>
    </row>
    <row r="2822" spans="1:20" x14ac:dyDescent="0.2">
      <c r="A2822" t="s">
        <v>49</v>
      </c>
      <c r="B2822">
        <v>62</v>
      </c>
      <c r="C2822" t="s">
        <v>25</v>
      </c>
      <c r="D2822" t="s">
        <v>22</v>
      </c>
      <c r="E2822" t="s">
        <v>22</v>
      </c>
      <c r="F2822">
        <v>0</v>
      </c>
      <c r="G2822">
        <v>321.10000000000002</v>
      </c>
      <c r="H2822">
        <v>105</v>
      </c>
      <c r="I2822">
        <v>54.59</v>
      </c>
      <c r="J2822">
        <v>265.5</v>
      </c>
      <c r="K2822">
        <v>122</v>
      </c>
      <c r="L2822">
        <v>22.57</v>
      </c>
      <c r="M2822">
        <v>180.5</v>
      </c>
      <c r="N2822">
        <v>72</v>
      </c>
      <c r="O2822">
        <v>8.1199999999999992</v>
      </c>
      <c r="P2822">
        <v>11.5</v>
      </c>
      <c r="Q2822">
        <v>2</v>
      </c>
      <c r="R2822">
        <v>3.11</v>
      </c>
      <c r="S2822">
        <v>4</v>
      </c>
      <c r="T2822" t="s">
        <v>23</v>
      </c>
    </row>
    <row r="2823" spans="1:20" x14ac:dyDescent="0.2">
      <c r="A2823" t="s">
        <v>32</v>
      </c>
      <c r="B2823">
        <v>117</v>
      </c>
      <c r="C2823" t="s">
        <v>21</v>
      </c>
      <c r="D2823" t="s">
        <v>22</v>
      </c>
      <c r="E2823" t="s">
        <v>22</v>
      </c>
      <c r="F2823">
        <v>0</v>
      </c>
      <c r="G2823">
        <v>118.4</v>
      </c>
      <c r="H2823">
        <v>126</v>
      </c>
      <c r="I2823">
        <v>20.13</v>
      </c>
      <c r="J2823">
        <v>249.3</v>
      </c>
      <c r="K2823">
        <v>97</v>
      </c>
      <c r="L2823">
        <v>21.19</v>
      </c>
      <c r="M2823">
        <v>227</v>
      </c>
      <c r="N2823">
        <v>56</v>
      </c>
      <c r="O2823">
        <v>10.220000000000001</v>
      </c>
      <c r="P2823">
        <v>13.6</v>
      </c>
      <c r="Q2823">
        <v>3</v>
      </c>
      <c r="R2823">
        <v>3.67</v>
      </c>
      <c r="S2823">
        <v>5</v>
      </c>
      <c r="T2823" t="s">
        <v>23</v>
      </c>
    </row>
    <row r="2824" spans="1:20" x14ac:dyDescent="0.2">
      <c r="A2824" t="s">
        <v>31</v>
      </c>
      <c r="B2824">
        <v>159</v>
      </c>
      <c r="C2824" t="s">
        <v>21</v>
      </c>
      <c r="D2824" t="s">
        <v>22</v>
      </c>
      <c r="E2824" t="s">
        <v>22</v>
      </c>
      <c r="F2824">
        <v>0</v>
      </c>
      <c r="G2824">
        <v>169.8</v>
      </c>
      <c r="H2824">
        <v>114</v>
      </c>
      <c r="I2824">
        <v>28.87</v>
      </c>
      <c r="J2824">
        <v>197.7</v>
      </c>
      <c r="K2824">
        <v>105</v>
      </c>
      <c r="L2824">
        <v>16.8</v>
      </c>
      <c r="M2824">
        <v>193.7</v>
      </c>
      <c r="N2824">
        <v>82</v>
      </c>
      <c r="O2824">
        <v>8.7200000000000006</v>
      </c>
      <c r="P2824">
        <v>11.6</v>
      </c>
      <c r="Q2824">
        <v>4</v>
      </c>
      <c r="R2824">
        <v>3.13</v>
      </c>
      <c r="S2824">
        <v>1</v>
      </c>
      <c r="T2824" t="s">
        <v>22</v>
      </c>
    </row>
    <row r="2825" spans="1:20" x14ac:dyDescent="0.2">
      <c r="A2825" t="s">
        <v>20</v>
      </c>
      <c r="B2825">
        <v>78</v>
      </c>
      <c r="C2825" t="s">
        <v>25</v>
      </c>
      <c r="D2825" t="s">
        <v>22</v>
      </c>
      <c r="E2825" t="s">
        <v>22</v>
      </c>
      <c r="F2825">
        <v>0</v>
      </c>
      <c r="G2825">
        <v>193.4</v>
      </c>
      <c r="H2825">
        <v>99</v>
      </c>
      <c r="I2825">
        <v>32.880000000000003</v>
      </c>
      <c r="J2825">
        <v>116.9</v>
      </c>
      <c r="K2825">
        <v>88</v>
      </c>
      <c r="L2825">
        <v>9.94</v>
      </c>
      <c r="M2825">
        <v>243.3</v>
      </c>
      <c r="N2825">
        <v>109</v>
      </c>
      <c r="O2825">
        <v>10.95</v>
      </c>
      <c r="P2825">
        <v>9.3000000000000007</v>
      </c>
      <c r="Q2825">
        <v>4</v>
      </c>
      <c r="R2825">
        <v>2.5099999999999998</v>
      </c>
      <c r="S2825">
        <v>2</v>
      </c>
      <c r="T2825" t="s">
        <v>22</v>
      </c>
    </row>
    <row r="2826" spans="1:20" x14ac:dyDescent="0.2">
      <c r="A2826" t="s">
        <v>20</v>
      </c>
      <c r="B2826">
        <v>96</v>
      </c>
      <c r="C2826" t="s">
        <v>21</v>
      </c>
      <c r="D2826" t="s">
        <v>22</v>
      </c>
      <c r="E2826" t="s">
        <v>22</v>
      </c>
      <c r="F2826">
        <v>0</v>
      </c>
      <c r="G2826">
        <v>106.6</v>
      </c>
      <c r="H2826">
        <v>128</v>
      </c>
      <c r="I2826">
        <v>18.12</v>
      </c>
      <c r="J2826">
        <v>284.8</v>
      </c>
      <c r="K2826">
        <v>87</v>
      </c>
      <c r="L2826">
        <v>24.21</v>
      </c>
      <c r="M2826">
        <v>178.9</v>
      </c>
      <c r="N2826">
        <v>92</v>
      </c>
      <c r="O2826">
        <v>8.0500000000000007</v>
      </c>
      <c r="P2826">
        <v>14.9</v>
      </c>
      <c r="Q2826">
        <v>7</v>
      </c>
      <c r="R2826">
        <v>4.0199999999999996</v>
      </c>
      <c r="S2826">
        <v>1</v>
      </c>
      <c r="T2826" t="s">
        <v>22</v>
      </c>
    </row>
    <row r="2827" spans="1:20" x14ac:dyDescent="0.2">
      <c r="A2827" t="s">
        <v>43</v>
      </c>
      <c r="B2827">
        <v>79</v>
      </c>
      <c r="C2827" t="s">
        <v>21</v>
      </c>
      <c r="D2827" t="s">
        <v>22</v>
      </c>
      <c r="E2827" t="s">
        <v>22</v>
      </c>
      <c r="F2827">
        <v>0</v>
      </c>
      <c r="G2827">
        <v>134.69999999999999</v>
      </c>
      <c r="H2827">
        <v>98</v>
      </c>
      <c r="I2827">
        <v>22.9</v>
      </c>
      <c r="J2827">
        <v>189.7</v>
      </c>
      <c r="K2827">
        <v>68</v>
      </c>
      <c r="L2827">
        <v>16.12</v>
      </c>
      <c r="M2827">
        <v>221.4</v>
      </c>
      <c r="N2827">
        <v>128</v>
      </c>
      <c r="O2827">
        <v>9.9600000000000009</v>
      </c>
      <c r="P2827">
        <v>11.8</v>
      </c>
      <c r="Q2827">
        <v>5</v>
      </c>
      <c r="R2827">
        <v>3.19</v>
      </c>
      <c r="S2827">
        <v>2</v>
      </c>
      <c r="T2827" t="s">
        <v>22</v>
      </c>
    </row>
    <row r="2828" spans="1:20" x14ac:dyDescent="0.2">
      <c r="A2828" t="s">
        <v>42</v>
      </c>
      <c r="B2828">
        <v>192</v>
      </c>
      <c r="C2828" t="s">
        <v>21</v>
      </c>
      <c r="D2828" t="s">
        <v>22</v>
      </c>
      <c r="E2828" t="s">
        <v>23</v>
      </c>
      <c r="F2828">
        <v>36</v>
      </c>
      <c r="G2828">
        <v>156.19999999999999</v>
      </c>
      <c r="H2828">
        <v>77</v>
      </c>
      <c r="I2828">
        <v>26.55</v>
      </c>
      <c r="J2828">
        <v>215.5</v>
      </c>
      <c r="K2828">
        <v>126</v>
      </c>
      <c r="L2828">
        <v>18.32</v>
      </c>
      <c r="M2828">
        <v>279.10000000000002</v>
      </c>
      <c r="N2828">
        <v>83</v>
      </c>
      <c r="O2828">
        <v>12.56</v>
      </c>
      <c r="P2828">
        <v>9.9</v>
      </c>
      <c r="Q2828">
        <v>6</v>
      </c>
      <c r="R2828">
        <v>2.67</v>
      </c>
      <c r="S2828">
        <v>2</v>
      </c>
      <c r="T2828" t="s">
        <v>22</v>
      </c>
    </row>
    <row r="2829" spans="1:20" x14ac:dyDescent="0.2">
      <c r="A2829" t="s">
        <v>31</v>
      </c>
      <c r="B2829">
        <v>68</v>
      </c>
      <c r="C2829" t="s">
        <v>21</v>
      </c>
      <c r="D2829" t="s">
        <v>22</v>
      </c>
      <c r="E2829" t="s">
        <v>22</v>
      </c>
      <c r="F2829">
        <v>0</v>
      </c>
      <c r="G2829">
        <v>231.1</v>
      </c>
      <c r="H2829">
        <v>57</v>
      </c>
      <c r="I2829">
        <v>39.29</v>
      </c>
      <c r="J2829">
        <v>153.4</v>
      </c>
      <c r="K2829">
        <v>55</v>
      </c>
      <c r="L2829">
        <v>13.04</v>
      </c>
      <c r="M2829">
        <v>191.3</v>
      </c>
      <c r="N2829">
        <v>123</v>
      </c>
      <c r="O2829">
        <v>8.61</v>
      </c>
      <c r="P2829">
        <v>9.6</v>
      </c>
      <c r="Q2829">
        <v>4</v>
      </c>
      <c r="R2829">
        <v>2.59</v>
      </c>
      <c r="S2829">
        <v>3</v>
      </c>
      <c r="T2829" t="s">
        <v>22</v>
      </c>
    </row>
    <row r="2830" spans="1:20" x14ac:dyDescent="0.2">
      <c r="A2830" t="s">
        <v>33</v>
      </c>
      <c r="B2830">
        <v>28</v>
      </c>
      <c r="C2830" t="s">
        <v>28</v>
      </c>
      <c r="D2830" t="s">
        <v>22</v>
      </c>
      <c r="E2830" t="s">
        <v>22</v>
      </c>
      <c r="F2830">
        <v>0</v>
      </c>
      <c r="G2830">
        <v>180.8</v>
      </c>
      <c r="H2830">
        <v>109</v>
      </c>
      <c r="I2830">
        <v>30.74</v>
      </c>
      <c r="J2830">
        <v>288.8</v>
      </c>
      <c r="K2830">
        <v>58</v>
      </c>
      <c r="L2830">
        <v>24.55</v>
      </c>
      <c r="M2830">
        <v>191.9</v>
      </c>
      <c r="N2830">
        <v>91</v>
      </c>
      <c r="O2830">
        <v>8.64</v>
      </c>
      <c r="P2830">
        <v>14.1</v>
      </c>
      <c r="Q2830">
        <v>6</v>
      </c>
      <c r="R2830">
        <v>3.81</v>
      </c>
      <c r="S2830">
        <v>2</v>
      </c>
      <c r="T2830" t="s">
        <v>22</v>
      </c>
    </row>
    <row r="2831" spans="1:20" x14ac:dyDescent="0.2">
      <c r="A2831" t="s">
        <v>74</v>
      </c>
      <c r="B2831">
        <v>184</v>
      </c>
      <c r="C2831" t="s">
        <v>28</v>
      </c>
      <c r="D2831" t="s">
        <v>23</v>
      </c>
      <c r="E2831" t="s">
        <v>22</v>
      </c>
      <c r="F2831">
        <v>0</v>
      </c>
      <c r="G2831">
        <v>213.8</v>
      </c>
      <c r="H2831">
        <v>105</v>
      </c>
      <c r="I2831">
        <v>36.35</v>
      </c>
      <c r="J2831">
        <v>159.6</v>
      </c>
      <c r="K2831">
        <v>84</v>
      </c>
      <c r="L2831">
        <v>13.57</v>
      </c>
      <c r="M2831">
        <v>139.19999999999999</v>
      </c>
      <c r="N2831">
        <v>137</v>
      </c>
      <c r="O2831">
        <v>6.26</v>
      </c>
      <c r="P2831">
        <v>5</v>
      </c>
      <c r="Q2831">
        <v>10</v>
      </c>
      <c r="R2831">
        <v>1.35</v>
      </c>
      <c r="S2831">
        <v>2</v>
      </c>
      <c r="T2831" t="s">
        <v>22</v>
      </c>
    </row>
    <row r="2832" spans="1:20" x14ac:dyDescent="0.2">
      <c r="A2832" t="s">
        <v>71</v>
      </c>
      <c r="B2832">
        <v>74</v>
      </c>
      <c r="C2832" t="s">
        <v>21</v>
      </c>
      <c r="D2832" t="s">
        <v>22</v>
      </c>
      <c r="E2832" t="s">
        <v>23</v>
      </c>
      <c r="F2832">
        <v>25</v>
      </c>
      <c r="G2832">
        <v>234.4</v>
      </c>
      <c r="H2832">
        <v>113</v>
      </c>
      <c r="I2832">
        <v>39.85</v>
      </c>
      <c r="J2832">
        <v>265.89999999999998</v>
      </c>
      <c r="K2832">
        <v>82</v>
      </c>
      <c r="L2832">
        <v>22.6</v>
      </c>
      <c r="M2832">
        <v>241.4</v>
      </c>
      <c r="N2832">
        <v>77</v>
      </c>
      <c r="O2832">
        <v>10.86</v>
      </c>
      <c r="P2832">
        <v>13.7</v>
      </c>
      <c r="Q2832">
        <v>4</v>
      </c>
      <c r="R2832">
        <v>3.7</v>
      </c>
      <c r="S2832">
        <v>0</v>
      </c>
      <c r="T2832" t="s">
        <v>22</v>
      </c>
    </row>
    <row r="2833" spans="1:20" x14ac:dyDescent="0.2">
      <c r="A2833" t="s">
        <v>35</v>
      </c>
      <c r="B2833">
        <v>137</v>
      </c>
      <c r="C2833" t="s">
        <v>28</v>
      </c>
      <c r="D2833" t="s">
        <v>22</v>
      </c>
      <c r="E2833" t="s">
        <v>22</v>
      </c>
      <c r="F2833">
        <v>0</v>
      </c>
      <c r="G2833">
        <v>223.6</v>
      </c>
      <c r="H2833">
        <v>86</v>
      </c>
      <c r="I2833">
        <v>38.01</v>
      </c>
      <c r="J2833">
        <v>244.8</v>
      </c>
      <c r="K2833">
        <v>139</v>
      </c>
      <c r="L2833">
        <v>20.81</v>
      </c>
      <c r="M2833">
        <v>94.2</v>
      </c>
      <c r="N2833">
        <v>81</v>
      </c>
      <c r="O2833">
        <v>4.24</v>
      </c>
      <c r="P2833">
        <v>9.5</v>
      </c>
      <c r="Q2833">
        <v>7</v>
      </c>
      <c r="R2833">
        <v>2.57</v>
      </c>
      <c r="S2833">
        <v>0</v>
      </c>
      <c r="T2833" t="s">
        <v>22</v>
      </c>
    </row>
    <row r="2834" spans="1:20" x14ac:dyDescent="0.2">
      <c r="A2834" t="s">
        <v>20</v>
      </c>
      <c r="B2834">
        <v>103</v>
      </c>
      <c r="C2834" t="s">
        <v>25</v>
      </c>
      <c r="D2834" t="s">
        <v>22</v>
      </c>
      <c r="E2834" t="s">
        <v>23</v>
      </c>
      <c r="F2834">
        <v>29</v>
      </c>
      <c r="G2834">
        <v>294.7</v>
      </c>
      <c r="H2834">
        <v>95</v>
      </c>
      <c r="I2834">
        <v>50.1</v>
      </c>
      <c r="J2834">
        <v>237.3</v>
      </c>
      <c r="K2834">
        <v>105</v>
      </c>
      <c r="L2834">
        <v>20.170000000000002</v>
      </c>
      <c r="M2834">
        <v>300.3</v>
      </c>
      <c r="N2834">
        <v>127</v>
      </c>
      <c r="O2834">
        <v>13.51</v>
      </c>
      <c r="P2834">
        <v>13.7</v>
      </c>
      <c r="Q2834">
        <v>6</v>
      </c>
      <c r="R2834">
        <v>3.7</v>
      </c>
      <c r="S2834">
        <v>1</v>
      </c>
      <c r="T2834" t="s">
        <v>22</v>
      </c>
    </row>
    <row r="2835" spans="1:20" x14ac:dyDescent="0.2">
      <c r="A2835" t="s">
        <v>61</v>
      </c>
      <c r="B2835">
        <v>99</v>
      </c>
      <c r="C2835" t="s">
        <v>21</v>
      </c>
      <c r="D2835" t="s">
        <v>22</v>
      </c>
      <c r="E2835" t="s">
        <v>22</v>
      </c>
      <c r="F2835">
        <v>0</v>
      </c>
      <c r="G2835">
        <v>216.8</v>
      </c>
      <c r="H2835">
        <v>123</v>
      </c>
      <c r="I2835">
        <v>36.86</v>
      </c>
      <c r="J2835">
        <v>126.4</v>
      </c>
      <c r="K2835">
        <v>88</v>
      </c>
      <c r="L2835">
        <v>10.74</v>
      </c>
      <c r="M2835">
        <v>220.6</v>
      </c>
      <c r="N2835">
        <v>82</v>
      </c>
      <c r="O2835">
        <v>9.93</v>
      </c>
      <c r="P2835">
        <v>15.7</v>
      </c>
      <c r="Q2835">
        <v>2</v>
      </c>
      <c r="R2835">
        <v>4.24</v>
      </c>
      <c r="S2835">
        <v>1</v>
      </c>
      <c r="T2835" t="s">
        <v>22</v>
      </c>
    </row>
    <row r="2836" spans="1:20" x14ac:dyDescent="0.2">
      <c r="A2836" t="s">
        <v>43</v>
      </c>
      <c r="B2836">
        <v>108</v>
      </c>
      <c r="C2836" t="s">
        <v>21</v>
      </c>
      <c r="D2836" t="s">
        <v>22</v>
      </c>
      <c r="E2836" t="s">
        <v>22</v>
      </c>
      <c r="F2836">
        <v>0</v>
      </c>
      <c r="G2836">
        <v>197.4</v>
      </c>
      <c r="H2836">
        <v>78</v>
      </c>
      <c r="I2836">
        <v>33.56</v>
      </c>
      <c r="J2836">
        <v>124</v>
      </c>
      <c r="K2836">
        <v>101</v>
      </c>
      <c r="L2836">
        <v>10.54</v>
      </c>
      <c r="M2836">
        <v>204.5</v>
      </c>
      <c r="N2836">
        <v>107</v>
      </c>
      <c r="O2836">
        <v>9.1999999999999993</v>
      </c>
      <c r="P2836">
        <v>7.7</v>
      </c>
      <c r="Q2836">
        <v>4</v>
      </c>
      <c r="R2836">
        <v>2.08</v>
      </c>
      <c r="S2836">
        <v>2</v>
      </c>
      <c r="T2836" t="s">
        <v>22</v>
      </c>
    </row>
    <row r="2837" spans="1:20" x14ac:dyDescent="0.2">
      <c r="A2837" t="s">
        <v>34</v>
      </c>
      <c r="B2837">
        <v>117</v>
      </c>
      <c r="C2837" t="s">
        <v>21</v>
      </c>
      <c r="D2837" t="s">
        <v>22</v>
      </c>
      <c r="E2837" t="s">
        <v>22</v>
      </c>
      <c r="F2837">
        <v>0</v>
      </c>
      <c r="G2837">
        <v>226.5</v>
      </c>
      <c r="H2837">
        <v>85</v>
      </c>
      <c r="I2837">
        <v>38.51</v>
      </c>
      <c r="J2837">
        <v>141.6</v>
      </c>
      <c r="K2837">
        <v>68</v>
      </c>
      <c r="L2837">
        <v>12.04</v>
      </c>
      <c r="M2837">
        <v>223</v>
      </c>
      <c r="N2837">
        <v>90</v>
      </c>
      <c r="O2837">
        <v>10.039999999999999</v>
      </c>
      <c r="P2837">
        <v>6.9</v>
      </c>
      <c r="Q2837">
        <v>5</v>
      </c>
      <c r="R2837">
        <v>1.86</v>
      </c>
      <c r="S2837">
        <v>1</v>
      </c>
      <c r="T2837" t="s">
        <v>22</v>
      </c>
    </row>
    <row r="2838" spans="1:20" x14ac:dyDescent="0.2">
      <c r="A2838" t="s">
        <v>75</v>
      </c>
      <c r="B2838">
        <v>63</v>
      </c>
      <c r="C2838" t="s">
        <v>21</v>
      </c>
      <c r="D2838" t="s">
        <v>22</v>
      </c>
      <c r="E2838" t="s">
        <v>23</v>
      </c>
      <c r="F2838">
        <v>32</v>
      </c>
      <c r="G2838">
        <v>218.9</v>
      </c>
      <c r="H2838">
        <v>124</v>
      </c>
      <c r="I2838">
        <v>37.21</v>
      </c>
      <c r="J2838">
        <v>214.3</v>
      </c>
      <c r="K2838">
        <v>125</v>
      </c>
      <c r="L2838">
        <v>18.22</v>
      </c>
      <c r="M2838">
        <v>260.3</v>
      </c>
      <c r="N2838">
        <v>120</v>
      </c>
      <c r="O2838">
        <v>11.71</v>
      </c>
      <c r="P2838">
        <v>12.9</v>
      </c>
      <c r="Q2838">
        <v>3</v>
      </c>
      <c r="R2838">
        <v>3.48</v>
      </c>
      <c r="S2838">
        <v>1</v>
      </c>
      <c r="T2838" t="s">
        <v>22</v>
      </c>
    </row>
    <row r="2839" spans="1:20" x14ac:dyDescent="0.2">
      <c r="A2839" t="s">
        <v>29</v>
      </c>
      <c r="B2839">
        <v>138</v>
      </c>
      <c r="C2839" t="s">
        <v>28</v>
      </c>
      <c r="D2839" t="s">
        <v>22</v>
      </c>
      <c r="E2839" t="s">
        <v>22</v>
      </c>
      <c r="F2839">
        <v>0</v>
      </c>
      <c r="G2839">
        <v>89.1</v>
      </c>
      <c r="H2839">
        <v>117</v>
      </c>
      <c r="I2839">
        <v>15.15</v>
      </c>
      <c r="J2839">
        <v>126.8</v>
      </c>
      <c r="K2839">
        <v>46</v>
      </c>
      <c r="L2839">
        <v>10.78</v>
      </c>
      <c r="M2839">
        <v>190.5</v>
      </c>
      <c r="N2839">
        <v>71</v>
      </c>
      <c r="O2839">
        <v>8.57</v>
      </c>
      <c r="P2839">
        <v>9.9</v>
      </c>
      <c r="Q2839">
        <v>4</v>
      </c>
      <c r="R2839">
        <v>2.67</v>
      </c>
      <c r="S2839">
        <v>2</v>
      </c>
      <c r="T2839" t="s">
        <v>22</v>
      </c>
    </row>
    <row r="2840" spans="1:20" x14ac:dyDescent="0.2">
      <c r="A2840" t="s">
        <v>39</v>
      </c>
      <c r="B2840">
        <v>128</v>
      </c>
      <c r="C2840" t="s">
        <v>21</v>
      </c>
      <c r="D2840" t="s">
        <v>22</v>
      </c>
      <c r="E2840" t="s">
        <v>23</v>
      </c>
      <c r="F2840">
        <v>43</v>
      </c>
      <c r="G2840">
        <v>177.8</v>
      </c>
      <c r="H2840">
        <v>100</v>
      </c>
      <c r="I2840">
        <v>30.23</v>
      </c>
      <c r="J2840">
        <v>147.30000000000001</v>
      </c>
      <c r="K2840">
        <v>89</v>
      </c>
      <c r="L2840">
        <v>12.52</v>
      </c>
      <c r="M2840">
        <v>194.2</v>
      </c>
      <c r="N2840">
        <v>92</v>
      </c>
      <c r="O2840">
        <v>8.74</v>
      </c>
      <c r="P2840">
        <v>11.9</v>
      </c>
      <c r="Q2840">
        <v>1</v>
      </c>
      <c r="R2840">
        <v>3.21</v>
      </c>
      <c r="S2840">
        <v>0</v>
      </c>
      <c r="T2840" t="s">
        <v>22</v>
      </c>
    </row>
    <row r="2841" spans="1:20" x14ac:dyDescent="0.2">
      <c r="A2841" t="s">
        <v>39</v>
      </c>
      <c r="B2841">
        <v>140</v>
      </c>
      <c r="C2841" t="s">
        <v>21</v>
      </c>
      <c r="D2841" t="s">
        <v>22</v>
      </c>
      <c r="E2841" t="s">
        <v>22</v>
      </c>
      <c r="F2841">
        <v>0</v>
      </c>
      <c r="G2841">
        <v>93.2</v>
      </c>
      <c r="H2841">
        <v>109</v>
      </c>
      <c r="I2841">
        <v>15.84</v>
      </c>
      <c r="J2841">
        <v>197.6</v>
      </c>
      <c r="K2841">
        <v>116</v>
      </c>
      <c r="L2841">
        <v>16.8</v>
      </c>
      <c r="M2841">
        <v>219.8</v>
      </c>
      <c r="N2841">
        <v>94</v>
      </c>
      <c r="O2841">
        <v>9.89</v>
      </c>
      <c r="P2841">
        <v>10.5</v>
      </c>
      <c r="Q2841">
        <v>2</v>
      </c>
      <c r="R2841">
        <v>2.84</v>
      </c>
      <c r="S2841">
        <v>1</v>
      </c>
      <c r="T2841" t="s">
        <v>22</v>
      </c>
    </row>
    <row r="2842" spans="1:20" x14ac:dyDescent="0.2">
      <c r="A2842" t="s">
        <v>66</v>
      </c>
      <c r="B2842">
        <v>102</v>
      </c>
      <c r="C2842" t="s">
        <v>21</v>
      </c>
      <c r="D2842" t="s">
        <v>22</v>
      </c>
      <c r="E2842" t="s">
        <v>22</v>
      </c>
      <c r="F2842">
        <v>0</v>
      </c>
      <c r="G2842">
        <v>228.1</v>
      </c>
      <c r="H2842">
        <v>86</v>
      </c>
      <c r="I2842">
        <v>38.78</v>
      </c>
      <c r="J2842">
        <v>156</v>
      </c>
      <c r="K2842">
        <v>97</v>
      </c>
      <c r="L2842">
        <v>13.26</v>
      </c>
      <c r="M2842">
        <v>227.9</v>
      </c>
      <c r="N2842">
        <v>124</v>
      </c>
      <c r="O2842">
        <v>10.26</v>
      </c>
      <c r="P2842">
        <v>10.6</v>
      </c>
      <c r="Q2842">
        <v>9</v>
      </c>
      <c r="R2842">
        <v>2.86</v>
      </c>
      <c r="S2842">
        <v>1</v>
      </c>
      <c r="T2842" t="s">
        <v>22</v>
      </c>
    </row>
    <row r="2843" spans="1:20" x14ac:dyDescent="0.2">
      <c r="A2843" t="s">
        <v>60</v>
      </c>
      <c r="B2843">
        <v>96</v>
      </c>
      <c r="C2843" t="s">
        <v>25</v>
      </c>
      <c r="D2843" t="s">
        <v>22</v>
      </c>
      <c r="E2843" t="s">
        <v>22</v>
      </c>
      <c r="F2843">
        <v>0</v>
      </c>
      <c r="G2843">
        <v>208.1</v>
      </c>
      <c r="H2843">
        <v>93</v>
      </c>
      <c r="I2843">
        <v>35.380000000000003</v>
      </c>
      <c r="J2843">
        <v>189.2</v>
      </c>
      <c r="K2843">
        <v>107</v>
      </c>
      <c r="L2843">
        <v>16.079999999999998</v>
      </c>
      <c r="M2843">
        <v>279.60000000000002</v>
      </c>
      <c r="N2843">
        <v>90</v>
      </c>
      <c r="O2843">
        <v>12.58</v>
      </c>
      <c r="P2843">
        <v>7.4</v>
      </c>
      <c r="Q2843">
        <v>2</v>
      </c>
      <c r="R2843">
        <v>2</v>
      </c>
      <c r="S2843">
        <v>1</v>
      </c>
      <c r="T2843" t="s">
        <v>22</v>
      </c>
    </row>
    <row r="2844" spans="1:20" x14ac:dyDescent="0.2">
      <c r="A2844" t="s">
        <v>70</v>
      </c>
      <c r="B2844">
        <v>178</v>
      </c>
      <c r="C2844" t="s">
        <v>21</v>
      </c>
      <c r="D2844" t="s">
        <v>22</v>
      </c>
      <c r="E2844" t="s">
        <v>23</v>
      </c>
      <c r="F2844">
        <v>22</v>
      </c>
      <c r="G2844">
        <v>112.8</v>
      </c>
      <c r="H2844">
        <v>66</v>
      </c>
      <c r="I2844">
        <v>19.18</v>
      </c>
      <c r="J2844">
        <v>232.6</v>
      </c>
      <c r="K2844">
        <v>100</v>
      </c>
      <c r="L2844">
        <v>19.77</v>
      </c>
      <c r="M2844">
        <v>194.8</v>
      </c>
      <c r="N2844">
        <v>119</v>
      </c>
      <c r="O2844">
        <v>8.77</v>
      </c>
      <c r="P2844">
        <v>14.3</v>
      </c>
      <c r="Q2844">
        <v>3</v>
      </c>
      <c r="R2844">
        <v>3.86</v>
      </c>
      <c r="S2844">
        <v>1</v>
      </c>
      <c r="T2844" t="s">
        <v>22</v>
      </c>
    </row>
    <row r="2845" spans="1:20" x14ac:dyDescent="0.2">
      <c r="A2845" t="s">
        <v>60</v>
      </c>
      <c r="B2845">
        <v>75</v>
      </c>
      <c r="C2845" t="s">
        <v>21</v>
      </c>
      <c r="D2845" t="s">
        <v>22</v>
      </c>
      <c r="E2845" t="s">
        <v>22</v>
      </c>
      <c r="F2845">
        <v>0</v>
      </c>
      <c r="G2845">
        <v>225.3</v>
      </c>
      <c r="H2845">
        <v>124</v>
      </c>
      <c r="I2845">
        <v>38.299999999999997</v>
      </c>
      <c r="J2845">
        <v>228</v>
      </c>
      <c r="K2845">
        <v>81</v>
      </c>
      <c r="L2845">
        <v>19.38</v>
      </c>
      <c r="M2845">
        <v>254.3</v>
      </c>
      <c r="N2845">
        <v>106</v>
      </c>
      <c r="O2845">
        <v>11.44</v>
      </c>
      <c r="P2845">
        <v>11.7</v>
      </c>
      <c r="Q2845">
        <v>3</v>
      </c>
      <c r="R2845">
        <v>3.16</v>
      </c>
      <c r="S2845">
        <v>1</v>
      </c>
      <c r="T2845" t="s">
        <v>22</v>
      </c>
    </row>
    <row r="2846" spans="1:20" x14ac:dyDescent="0.2">
      <c r="A2846" t="s">
        <v>58</v>
      </c>
      <c r="B2846">
        <v>106</v>
      </c>
      <c r="C2846" t="s">
        <v>21</v>
      </c>
      <c r="D2846" t="s">
        <v>22</v>
      </c>
      <c r="E2846" t="s">
        <v>23</v>
      </c>
      <c r="F2846">
        <v>25</v>
      </c>
      <c r="G2846">
        <v>169.4</v>
      </c>
      <c r="H2846">
        <v>105</v>
      </c>
      <c r="I2846">
        <v>28.8</v>
      </c>
      <c r="J2846">
        <v>240.5</v>
      </c>
      <c r="K2846">
        <v>108</v>
      </c>
      <c r="L2846">
        <v>20.440000000000001</v>
      </c>
      <c r="M2846">
        <v>159.4</v>
      </c>
      <c r="N2846">
        <v>114</v>
      </c>
      <c r="O2846">
        <v>7.17</v>
      </c>
      <c r="P2846">
        <v>13.9</v>
      </c>
      <c r="Q2846">
        <v>5</v>
      </c>
      <c r="R2846">
        <v>3.75</v>
      </c>
      <c r="S2846">
        <v>4</v>
      </c>
      <c r="T2846" t="s">
        <v>22</v>
      </c>
    </row>
    <row r="2847" spans="1:20" x14ac:dyDescent="0.2">
      <c r="A2847" t="s">
        <v>45</v>
      </c>
      <c r="B2847">
        <v>158</v>
      </c>
      <c r="C2847" t="s">
        <v>28</v>
      </c>
      <c r="D2847" t="s">
        <v>22</v>
      </c>
      <c r="E2847" t="s">
        <v>22</v>
      </c>
      <c r="F2847">
        <v>0</v>
      </c>
      <c r="G2847">
        <v>193.3</v>
      </c>
      <c r="H2847">
        <v>121</v>
      </c>
      <c r="I2847">
        <v>32.86</v>
      </c>
      <c r="J2847">
        <v>208.1</v>
      </c>
      <c r="K2847">
        <v>97</v>
      </c>
      <c r="L2847">
        <v>17.690000000000001</v>
      </c>
      <c r="M2847">
        <v>228.1</v>
      </c>
      <c r="N2847">
        <v>99</v>
      </c>
      <c r="O2847">
        <v>10.26</v>
      </c>
      <c r="P2847">
        <v>7.1</v>
      </c>
      <c r="Q2847">
        <v>9</v>
      </c>
      <c r="R2847">
        <v>1.92</v>
      </c>
      <c r="S2847">
        <v>1</v>
      </c>
      <c r="T2847" t="s">
        <v>22</v>
      </c>
    </row>
    <row r="2848" spans="1:20" x14ac:dyDescent="0.2">
      <c r="A2848" t="s">
        <v>41</v>
      </c>
      <c r="B2848">
        <v>102</v>
      </c>
      <c r="C2848" t="s">
        <v>28</v>
      </c>
      <c r="D2848" t="s">
        <v>22</v>
      </c>
      <c r="E2848" t="s">
        <v>22</v>
      </c>
      <c r="F2848">
        <v>0</v>
      </c>
      <c r="G2848">
        <v>95.6</v>
      </c>
      <c r="H2848">
        <v>88</v>
      </c>
      <c r="I2848">
        <v>16.25</v>
      </c>
      <c r="J2848">
        <v>167.6</v>
      </c>
      <c r="K2848">
        <v>106</v>
      </c>
      <c r="L2848">
        <v>14.25</v>
      </c>
      <c r="M2848">
        <v>177.3</v>
      </c>
      <c r="N2848">
        <v>95</v>
      </c>
      <c r="O2848">
        <v>7.98</v>
      </c>
      <c r="P2848">
        <v>9.8000000000000007</v>
      </c>
      <c r="Q2848">
        <v>2</v>
      </c>
      <c r="R2848">
        <v>2.65</v>
      </c>
      <c r="S2848">
        <v>3</v>
      </c>
      <c r="T2848" t="s">
        <v>22</v>
      </c>
    </row>
    <row r="2849" spans="1:20" x14ac:dyDescent="0.2">
      <c r="A2849" t="s">
        <v>71</v>
      </c>
      <c r="B2849">
        <v>92</v>
      </c>
      <c r="C2849" t="s">
        <v>28</v>
      </c>
      <c r="D2849" t="s">
        <v>22</v>
      </c>
      <c r="E2849" t="s">
        <v>23</v>
      </c>
      <c r="F2849">
        <v>25</v>
      </c>
      <c r="G2849">
        <v>79.8</v>
      </c>
      <c r="H2849">
        <v>99</v>
      </c>
      <c r="I2849">
        <v>13.57</v>
      </c>
      <c r="J2849">
        <v>313.60000000000002</v>
      </c>
      <c r="K2849">
        <v>120</v>
      </c>
      <c r="L2849">
        <v>26.66</v>
      </c>
      <c r="M2849">
        <v>135.5</v>
      </c>
      <c r="N2849">
        <v>104</v>
      </c>
      <c r="O2849">
        <v>6.1</v>
      </c>
      <c r="P2849">
        <v>9.3000000000000007</v>
      </c>
      <c r="Q2849">
        <v>8</v>
      </c>
      <c r="R2849">
        <v>2.5099999999999998</v>
      </c>
      <c r="S2849">
        <v>2</v>
      </c>
      <c r="T2849" t="s">
        <v>22</v>
      </c>
    </row>
    <row r="2850" spans="1:20" x14ac:dyDescent="0.2">
      <c r="A2850" t="s">
        <v>20</v>
      </c>
      <c r="B2850">
        <v>69</v>
      </c>
      <c r="C2850" t="s">
        <v>21</v>
      </c>
      <c r="D2850" t="s">
        <v>22</v>
      </c>
      <c r="E2850" t="s">
        <v>22</v>
      </c>
      <c r="F2850">
        <v>0</v>
      </c>
      <c r="G2850">
        <v>229.2</v>
      </c>
      <c r="H2850">
        <v>111</v>
      </c>
      <c r="I2850">
        <v>38.96</v>
      </c>
      <c r="J2850">
        <v>165.3</v>
      </c>
      <c r="K2850">
        <v>104</v>
      </c>
      <c r="L2850">
        <v>14.05</v>
      </c>
      <c r="M2850">
        <v>235.1</v>
      </c>
      <c r="N2850">
        <v>80</v>
      </c>
      <c r="O2850">
        <v>10.58</v>
      </c>
      <c r="P2850">
        <v>5.2</v>
      </c>
      <c r="Q2850">
        <v>5</v>
      </c>
      <c r="R2850">
        <v>1.4</v>
      </c>
      <c r="S2850">
        <v>1</v>
      </c>
      <c r="T2850" t="s">
        <v>22</v>
      </c>
    </row>
    <row r="2851" spans="1:20" x14ac:dyDescent="0.2">
      <c r="A2851" t="s">
        <v>52</v>
      </c>
      <c r="B2851">
        <v>117</v>
      </c>
      <c r="C2851" t="s">
        <v>21</v>
      </c>
      <c r="D2851" t="s">
        <v>22</v>
      </c>
      <c r="E2851" t="s">
        <v>23</v>
      </c>
      <c r="F2851">
        <v>38</v>
      </c>
      <c r="G2851">
        <v>259.3</v>
      </c>
      <c r="H2851">
        <v>94</v>
      </c>
      <c r="I2851">
        <v>44.08</v>
      </c>
      <c r="J2851">
        <v>245.6</v>
      </c>
      <c r="K2851">
        <v>71</v>
      </c>
      <c r="L2851">
        <v>20.88</v>
      </c>
      <c r="M2851">
        <v>269.3</v>
      </c>
      <c r="N2851">
        <v>125</v>
      </c>
      <c r="O2851">
        <v>12.12</v>
      </c>
      <c r="P2851">
        <v>9.1999999999999993</v>
      </c>
      <c r="Q2851">
        <v>1</v>
      </c>
      <c r="R2851">
        <v>2.48</v>
      </c>
      <c r="S2851">
        <v>3</v>
      </c>
      <c r="T2851" t="s">
        <v>22</v>
      </c>
    </row>
    <row r="2852" spans="1:20" x14ac:dyDescent="0.2">
      <c r="A2852" t="s">
        <v>69</v>
      </c>
      <c r="B2852">
        <v>76</v>
      </c>
      <c r="C2852" t="s">
        <v>21</v>
      </c>
      <c r="D2852" t="s">
        <v>22</v>
      </c>
      <c r="E2852" t="s">
        <v>23</v>
      </c>
      <c r="F2852">
        <v>41</v>
      </c>
      <c r="G2852">
        <v>212.6</v>
      </c>
      <c r="H2852">
        <v>110</v>
      </c>
      <c r="I2852">
        <v>36.14</v>
      </c>
      <c r="J2852">
        <v>172.7</v>
      </c>
      <c r="K2852">
        <v>97</v>
      </c>
      <c r="L2852">
        <v>14.68</v>
      </c>
      <c r="M2852">
        <v>186.3</v>
      </c>
      <c r="N2852">
        <v>78</v>
      </c>
      <c r="O2852">
        <v>8.3800000000000008</v>
      </c>
      <c r="P2852">
        <v>10.1</v>
      </c>
      <c r="Q2852">
        <v>5</v>
      </c>
      <c r="R2852">
        <v>2.73</v>
      </c>
      <c r="S2852">
        <v>0</v>
      </c>
      <c r="T2852" t="s">
        <v>22</v>
      </c>
    </row>
    <row r="2853" spans="1:20" x14ac:dyDescent="0.2">
      <c r="A2853" t="s">
        <v>37</v>
      </c>
      <c r="B2853">
        <v>72</v>
      </c>
      <c r="C2853" t="s">
        <v>21</v>
      </c>
      <c r="D2853" t="s">
        <v>23</v>
      </c>
      <c r="E2853" t="s">
        <v>22</v>
      </c>
      <c r="F2853">
        <v>0</v>
      </c>
      <c r="G2853">
        <v>101</v>
      </c>
      <c r="H2853">
        <v>110</v>
      </c>
      <c r="I2853">
        <v>17.170000000000002</v>
      </c>
      <c r="J2853">
        <v>240</v>
      </c>
      <c r="K2853">
        <v>70</v>
      </c>
      <c r="L2853">
        <v>20.399999999999999</v>
      </c>
      <c r="M2853">
        <v>333.5</v>
      </c>
      <c r="N2853">
        <v>105</v>
      </c>
      <c r="O2853">
        <v>15.01</v>
      </c>
      <c r="P2853">
        <v>11.1</v>
      </c>
      <c r="Q2853">
        <v>6</v>
      </c>
      <c r="R2853">
        <v>3</v>
      </c>
      <c r="S2853">
        <v>0</v>
      </c>
      <c r="T2853" t="s">
        <v>22</v>
      </c>
    </row>
    <row r="2854" spans="1:20" x14ac:dyDescent="0.2">
      <c r="A2854" t="s">
        <v>44</v>
      </c>
      <c r="B2854">
        <v>115</v>
      </c>
      <c r="C2854" t="s">
        <v>21</v>
      </c>
      <c r="D2854" t="s">
        <v>23</v>
      </c>
      <c r="E2854" t="s">
        <v>23</v>
      </c>
      <c r="F2854">
        <v>6</v>
      </c>
      <c r="G2854">
        <v>140.1</v>
      </c>
      <c r="H2854">
        <v>125</v>
      </c>
      <c r="I2854">
        <v>23.82</v>
      </c>
      <c r="J2854">
        <v>157.9</v>
      </c>
      <c r="K2854">
        <v>100</v>
      </c>
      <c r="L2854">
        <v>13.42</v>
      </c>
      <c r="M2854">
        <v>249.4</v>
      </c>
      <c r="N2854">
        <v>96</v>
      </c>
      <c r="O2854">
        <v>11.22</v>
      </c>
      <c r="P2854">
        <v>10.1</v>
      </c>
      <c r="Q2854">
        <v>3</v>
      </c>
      <c r="R2854">
        <v>2.73</v>
      </c>
      <c r="S2854">
        <v>1</v>
      </c>
      <c r="T2854" t="s">
        <v>22</v>
      </c>
    </row>
    <row r="2855" spans="1:20" x14ac:dyDescent="0.2">
      <c r="A2855" t="s">
        <v>49</v>
      </c>
      <c r="B2855">
        <v>68</v>
      </c>
      <c r="C2855" t="s">
        <v>25</v>
      </c>
      <c r="D2855" t="s">
        <v>22</v>
      </c>
      <c r="E2855" t="s">
        <v>22</v>
      </c>
      <c r="F2855">
        <v>0</v>
      </c>
      <c r="G2855">
        <v>150.4</v>
      </c>
      <c r="H2855">
        <v>106</v>
      </c>
      <c r="I2855">
        <v>25.57</v>
      </c>
      <c r="J2855">
        <v>199</v>
      </c>
      <c r="K2855">
        <v>131</v>
      </c>
      <c r="L2855">
        <v>16.920000000000002</v>
      </c>
      <c r="M2855">
        <v>109.7</v>
      </c>
      <c r="N2855">
        <v>103</v>
      </c>
      <c r="O2855">
        <v>4.9400000000000004</v>
      </c>
      <c r="P2855">
        <v>12.3</v>
      </c>
      <c r="Q2855">
        <v>3</v>
      </c>
      <c r="R2855">
        <v>3.32</v>
      </c>
      <c r="S2855">
        <v>3</v>
      </c>
      <c r="T2855" t="s">
        <v>22</v>
      </c>
    </row>
    <row r="2856" spans="1:20" x14ac:dyDescent="0.2">
      <c r="A2856" t="s">
        <v>42</v>
      </c>
      <c r="B2856">
        <v>97</v>
      </c>
      <c r="C2856" t="s">
        <v>21</v>
      </c>
      <c r="D2856" t="s">
        <v>22</v>
      </c>
      <c r="E2856" t="s">
        <v>22</v>
      </c>
      <c r="F2856">
        <v>0</v>
      </c>
      <c r="G2856">
        <v>100.8</v>
      </c>
      <c r="H2856">
        <v>74</v>
      </c>
      <c r="I2856">
        <v>17.14</v>
      </c>
      <c r="J2856">
        <v>233.8</v>
      </c>
      <c r="K2856">
        <v>88</v>
      </c>
      <c r="L2856">
        <v>19.87</v>
      </c>
      <c r="M2856">
        <v>208.7</v>
      </c>
      <c r="N2856">
        <v>79</v>
      </c>
      <c r="O2856">
        <v>9.39</v>
      </c>
      <c r="P2856">
        <v>12.6</v>
      </c>
      <c r="Q2856">
        <v>3</v>
      </c>
      <c r="R2856">
        <v>3.4</v>
      </c>
      <c r="S2856">
        <v>2</v>
      </c>
      <c r="T2856" t="s">
        <v>22</v>
      </c>
    </row>
    <row r="2857" spans="1:20" x14ac:dyDescent="0.2">
      <c r="A2857" t="s">
        <v>34</v>
      </c>
      <c r="B2857">
        <v>92</v>
      </c>
      <c r="C2857" t="s">
        <v>21</v>
      </c>
      <c r="D2857" t="s">
        <v>22</v>
      </c>
      <c r="E2857" t="s">
        <v>22</v>
      </c>
      <c r="F2857">
        <v>0</v>
      </c>
      <c r="G2857">
        <v>138.1</v>
      </c>
      <c r="H2857">
        <v>131</v>
      </c>
      <c r="I2857">
        <v>23.48</v>
      </c>
      <c r="J2857">
        <v>175.7</v>
      </c>
      <c r="K2857">
        <v>128</v>
      </c>
      <c r="L2857">
        <v>14.93</v>
      </c>
      <c r="M2857">
        <v>192.7</v>
      </c>
      <c r="N2857">
        <v>119</v>
      </c>
      <c r="O2857">
        <v>8.67</v>
      </c>
      <c r="P2857">
        <v>10</v>
      </c>
      <c r="Q2857">
        <v>3</v>
      </c>
      <c r="R2857">
        <v>2.7</v>
      </c>
      <c r="S2857">
        <v>3</v>
      </c>
      <c r="T2857" t="s">
        <v>22</v>
      </c>
    </row>
    <row r="2858" spans="1:20" x14ac:dyDescent="0.2">
      <c r="A2858" t="s">
        <v>70</v>
      </c>
      <c r="B2858">
        <v>90</v>
      </c>
      <c r="C2858" t="s">
        <v>21</v>
      </c>
      <c r="D2858" t="s">
        <v>22</v>
      </c>
      <c r="E2858" t="s">
        <v>23</v>
      </c>
      <c r="F2858">
        <v>30</v>
      </c>
      <c r="G2858">
        <v>191.3</v>
      </c>
      <c r="H2858">
        <v>104</v>
      </c>
      <c r="I2858">
        <v>32.520000000000003</v>
      </c>
      <c r="J2858">
        <v>257.10000000000002</v>
      </c>
      <c r="K2858">
        <v>109</v>
      </c>
      <c r="L2858">
        <v>21.85</v>
      </c>
      <c r="M2858">
        <v>177.7</v>
      </c>
      <c r="N2858">
        <v>89</v>
      </c>
      <c r="O2858">
        <v>8</v>
      </c>
      <c r="P2858">
        <v>11</v>
      </c>
      <c r="Q2858">
        <v>1</v>
      </c>
      <c r="R2858">
        <v>2.97</v>
      </c>
      <c r="S2858">
        <v>1</v>
      </c>
      <c r="T2858" t="s">
        <v>22</v>
      </c>
    </row>
    <row r="2859" spans="1:20" x14ac:dyDescent="0.2">
      <c r="A2859" t="s">
        <v>67</v>
      </c>
      <c r="B2859">
        <v>72</v>
      </c>
      <c r="C2859" t="s">
        <v>28</v>
      </c>
      <c r="D2859" t="s">
        <v>22</v>
      </c>
      <c r="E2859" t="s">
        <v>22</v>
      </c>
      <c r="F2859">
        <v>0</v>
      </c>
      <c r="G2859">
        <v>168.3</v>
      </c>
      <c r="H2859">
        <v>76</v>
      </c>
      <c r="I2859">
        <v>28.61</v>
      </c>
      <c r="J2859">
        <v>212.4</v>
      </c>
      <c r="K2859">
        <v>126</v>
      </c>
      <c r="L2859">
        <v>18.05</v>
      </c>
      <c r="M2859">
        <v>200.2</v>
      </c>
      <c r="N2859">
        <v>132</v>
      </c>
      <c r="O2859">
        <v>9.01</v>
      </c>
      <c r="P2859">
        <v>12</v>
      </c>
      <c r="Q2859">
        <v>3</v>
      </c>
      <c r="R2859">
        <v>3.24</v>
      </c>
      <c r="S2859">
        <v>2</v>
      </c>
      <c r="T2859" t="s">
        <v>22</v>
      </c>
    </row>
    <row r="2860" spans="1:20" x14ac:dyDescent="0.2">
      <c r="A2860" t="s">
        <v>56</v>
      </c>
      <c r="B2860">
        <v>73</v>
      </c>
      <c r="C2860" t="s">
        <v>21</v>
      </c>
      <c r="D2860" t="s">
        <v>22</v>
      </c>
      <c r="E2860" t="s">
        <v>22</v>
      </c>
      <c r="F2860">
        <v>0</v>
      </c>
      <c r="G2860">
        <v>137.6</v>
      </c>
      <c r="H2860">
        <v>113</v>
      </c>
      <c r="I2860">
        <v>23.39</v>
      </c>
      <c r="J2860">
        <v>179.7</v>
      </c>
      <c r="K2860">
        <v>75</v>
      </c>
      <c r="L2860">
        <v>15.27</v>
      </c>
      <c r="M2860">
        <v>172.8</v>
      </c>
      <c r="N2860">
        <v>71</v>
      </c>
      <c r="O2860">
        <v>7.78</v>
      </c>
      <c r="P2860">
        <v>10.7</v>
      </c>
      <c r="Q2860">
        <v>2</v>
      </c>
      <c r="R2860">
        <v>2.89</v>
      </c>
      <c r="S2860">
        <v>1</v>
      </c>
      <c r="T2860" t="s">
        <v>23</v>
      </c>
    </row>
    <row r="2861" spans="1:20" x14ac:dyDescent="0.2">
      <c r="A2861" t="s">
        <v>20</v>
      </c>
      <c r="B2861">
        <v>54</v>
      </c>
      <c r="C2861" t="s">
        <v>21</v>
      </c>
      <c r="D2861" t="s">
        <v>22</v>
      </c>
      <c r="E2861" t="s">
        <v>22</v>
      </c>
      <c r="F2861">
        <v>0</v>
      </c>
      <c r="G2861">
        <v>255.4</v>
      </c>
      <c r="H2861">
        <v>122</v>
      </c>
      <c r="I2861">
        <v>43.42</v>
      </c>
      <c r="J2861">
        <v>22.3</v>
      </c>
      <c r="K2861">
        <v>87</v>
      </c>
      <c r="L2861">
        <v>1.9</v>
      </c>
      <c r="M2861">
        <v>152.6</v>
      </c>
      <c r="N2861">
        <v>72</v>
      </c>
      <c r="O2861">
        <v>6.87</v>
      </c>
      <c r="P2861">
        <v>11.1</v>
      </c>
      <c r="Q2861">
        <v>6</v>
      </c>
      <c r="R2861">
        <v>3</v>
      </c>
      <c r="S2861">
        <v>0</v>
      </c>
      <c r="T2861" t="s">
        <v>22</v>
      </c>
    </row>
    <row r="2862" spans="1:20" x14ac:dyDescent="0.2">
      <c r="A2862" t="s">
        <v>69</v>
      </c>
      <c r="B2862">
        <v>161</v>
      </c>
      <c r="C2862" t="s">
        <v>21</v>
      </c>
      <c r="D2862" t="s">
        <v>22</v>
      </c>
      <c r="E2862" t="s">
        <v>22</v>
      </c>
      <c r="F2862">
        <v>0</v>
      </c>
      <c r="G2862">
        <v>166.2</v>
      </c>
      <c r="H2862">
        <v>125</v>
      </c>
      <c r="I2862">
        <v>28.25</v>
      </c>
      <c r="J2862">
        <v>279.39999999999998</v>
      </c>
      <c r="K2862">
        <v>78</v>
      </c>
      <c r="L2862">
        <v>23.75</v>
      </c>
      <c r="M2862">
        <v>181</v>
      </c>
      <c r="N2862">
        <v>85</v>
      </c>
      <c r="O2862">
        <v>8.15</v>
      </c>
      <c r="P2862">
        <v>13.4</v>
      </c>
      <c r="Q2862">
        <v>6</v>
      </c>
      <c r="R2862">
        <v>3.62</v>
      </c>
      <c r="S2862">
        <v>1</v>
      </c>
      <c r="T2862" t="s">
        <v>22</v>
      </c>
    </row>
    <row r="2863" spans="1:20" x14ac:dyDescent="0.2">
      <c r="A2863" t="s">
        <v>56</v>
      </c>
      <c r="B2863">
        <v>125</v>
      </c>
      <c r="C2863" t="s">
        <v>28</v>
      </c>
      <c r="D2863" t="s">
        <v>23</v>
      </c>
      <c r="E2863" t="s">
        <v>22</v>
      </c>
      <c r="F2863">
        <v>0</v>
      </c>
      <c r="G2863">
        <v>158.69999999999999</v>
      </c>
      <c r="H2863">
        <v>112</v>
      </c>
      <c r="I2863">
        <v>26.98</v>
      </c>
      <c r="J2863">
        <v>155.69999999999999</v>
      </c>
      <c r="K2863">
        <v>126</v>
      </c>
      <c r="L2863">
        <v>13.23</v>
      </c>
      <c r="M2863">
        <v>246</v>
      </c>
      <c r="N2863">
        <v>110</v>
      </c>
      <c r="O2863">
        <v>11.07</v>
      </c>
      <c r="P2863">
        <v>8.3000000000000007</v>
      </c>
      <c r="Q2863">
        <v>1</v>
      </c>
      <c r="R2863">
        <v>2.2400000000000002</v>
      </c>
      <c r="S2863">
        <v>2</v>
      </c>
      <c r="T2863" t="s">
        <v>23</v>
      </c>
    </row>
    <row r="2864" spans="1:20" x14ac:dyDescent="0.2">
      <c r="A2864" t="s">
        <v>52</v>
      </c>
      <c r="B2864">
        <v>194</v>
      </c>
      <c r="C2864" t="s">
        <v>21</v>
      </c>
      <c r="D2864" t="s">
        <v>22</v>
      </c>
      <c r="E2864" t="s">
        <v>22</v>
      </c>
      <c r="F2864">
        <v>0</v>
      </c>
      <c r="G2864">
        <v>258.3</v>
      </c>
      <c r="H2864">
        <v>76</v>
      </c>
      <c r="I2864">
        <v>43.91</v>
      </c>
      <c r="J2864">
        <v>306</v>
      </c>
      <c r="K2864">
        <v>88</v>
      </c>
      <c r="L2864">
        <v>26.01</v>
      </c>
      <c r="M2864">
        <v>241.8</v>
      </c>
      <c r="N2864">
        <v>106</v>
      </c>
      <c r="O2864">
        <v>10.88</v>
      </c>
      <c r="P2864">
        <v>13.6</v>
      </c>
      <c r="Q2864">
        <v>4</v>
      </c>
      <c r="R2864">
        <v>3.67</v>
      </c>
      <c r="S2864">
        <v>1</v>
      </c>
      <c r="T2864" t="s">
        <v>23</v>
      </c>
    </row>
    <row r="2865" spans="1:20" x14ac:dyDescent="0.2">
      <c r="A2865" t="s">
        <v>35</v>
      </c>
      <c r="B2865">
        <v>69</v>
      </c>
      <c r="C2865" t="s">
        <v>28</v>
      </c>
      <c r="D2865" t="s">
        <v>22</v>
      </c>
      <c r="E2865" t="s">
        <v>23</v>
      </c>
      <c r="F2865">
        <v>40</v>
      </c>
      <c r="G2865">
        <v>77</v>
      </c>
      <c r="H2865">
        <v>106</v>
      </c>
      <c r="I2865">
        <v>13.09</v>
      </c>
      <c r="J2865">
        <v>161.69999999999999</v>
      </c>
      <c r="K2865">
        <v>94</v>
      </c>
      <c r="L2865">
        <v>13.74</v>
      </c>
      <c r="M2865">
        <v>188.6</v>
      </c>
      <c r="N2865">
        <v>82</v>
      </c>
      <c r="O2865">
        <v>8.49</v>
      </c>
      <c r="P2865">
        <v>12.5</v>
      </c>
      <c r="Q2865">
        <v>6</v>
      </c>
      <c r="R2865">
        <v>3.38</v>
      </c>
      <c r="S2865">
        <v>1</v>
      </c>
      <c r="T2865" t="s">
        <v>22</v>
      </c>
    </row>
    <row r="2866" spans="1:20" x14ac:dyDescent="0.2">
      <c r="A2866" t="s">
        <v>51</v>
      </c>
      <c r="B2866">
        <v>141</v>
      </c>
      <c r="C2866" t="s">
        <v>21</v>
      </c>
      <c r="D2866" t="s">
        <v>22</v>
      </c>
      <c r="E2866" t="s">
        <v>23</v>
      </c>
      <c r="F2866">
        <v>33</v>
      </c>
      <c r="G2866">
        <v>168.4</v>
      </c>
      <c r="H2866">
        <v>127</v>
      </c>
      <c r="I2866">
        <v>28.63</v>
      </c>
      <c r="J2866">
        <v>185.1</v>
      </c>
      <c r="K2866">
        <v>106</v>
      </c>
      <c r="L2866">
        <v>15.73</v>
      </c>
      <c r="M2866">
        <v>220</v>
      </c>
      <c r="N2866">
        <v>78</v>
      </c>
      <c r="O2866">
        <v>9.9</v>
      </c>
      <c r="P2866">
        <v>11</v>
      </c>
      <c r="Q2866">
        <v>4</v>
      </c>
      <c r="R2866">
        <v>2.97</v>
      </c>
      <c r="S2866">
        <v>2</v>
      </c>
      <c r="T2866" t="s">
        <v>22</v>
      </c>
    </row>
    <row r="2867" spans="1:20" x14ac:dyDescent="0.2">
      <c r="A2867" t="s">
        <v>57</v>
      </c>
      <c r="B2867">
        <v>98</v>
      </c>
      <c r="C2867" t="s">
        <v>21</v>
      </c>
      <c r="D2867" t="s">
        <v>22</v>
      </c>
      <c r="E2867" t="s">
        <v>22</v>
      </c>
      <c r="F2867">
        <v>0</v>
      </c>
      <c r="G2867">
        <v>307.2</v>
      </c>
      <c r="H2867">
        <v>65</v>
      </c>
      <c r="I2867">
        <v>52.22</v>
      </c>
      <c r="J2867">
        <v>138.6</v>
      </c>
      <c r="K2867">
        <v>97</v>
      </c>
      <c r="L2867">
        <v>11.78</v>
      </c>
      <c r="M2867">
        <v>381.6</v>
      </c>
      <c r="N2867">
        <v>99</v>
      </c>
      <c r="O2867">
        <v>17.170000000000002</v>
      </c>
      <c r="P2867">
        <v>10.199999999999999</v>
      </c>
      <c r="Q2867">
        <v>4</v>
      </c>
      <c r="R2867">
        <v>2.75</v>
      </c>
      <c r="S2867">
        <v>2</v>
      </c>
      <c r="T2867" t="s">
        <v>23</v>
      </c>
    </row>
    <row r="2868" spans="1:20" x14ac:dyDescent="0.2">
      <c r="A2868" t="s">
        <v>20</v>
      </c>
      <c r="B2868">
        <v>110</v>
      </c>
      <c r="C2868" t="s">
        <v>28</v>
      </c>
      <c r="D2868" t="s">
        <v>22</v>
      </c>
      <c r="E2868" t="s">
        <v>22</v>
      </c>
      <c r="F2868">
        <v>0</v>
      </c>
      <c r="G2868">
        <v>175.6</v>
      </c>
      <c r="H2868">
        <v>91</v>
      </c>
      <c r="I2868">
        <v>29.85</v>
      </c>
      <c r="J2868">
        <v>236.5</v>
      </c>
      <c r="K2868">
        <v>127</v>
      </c>
      <c r="L2868">
        <v>20.100000000000001</v>
      </c>
      <c r="M2868">
        <v>194.9</v>
      </c>
      <c r="N2868">
        <v>114</v>
      </c>
      <c r="O2868">
        <v>8.77</v>
      </c>
      <c r="P2868">
        <v>9.5</v>
      </c>
      <c r="Q2868">
        <v>8</v>
      </c>
      <c r="R2868">
        <v>2.57</v>
      </c>
      <c r="S2868">
        <v>0</v>
      </c>
      <c r="T2868" t="s">
        <v>22</v>
      </c>
    </row>
    <row r="2869" spans="1:20" x14ac:dyDescent="0.2">
      <c r="A2869" t="s">
        <v>66</v>
      </c>
      <c r="B2869">
        <v>70</v>
      </c>
      <c r="C2869" t="s">
        <v>21</v>
      </c>
      <c r="D2869" t="s">
        <v>22</v>
      </c>
      <c r="E2869" t="s">
        <v>22</v>
      </c>
      <c r="F2869">
        <v>0</v>
      </c>
      <c r="G2869">
        <v>169.1</v>
      </c>
      <c r="H2869">
        <v>48</v>
      </c>
      <c r="I2869">
        <v>28.75</v>
      </c>
      <c r="J2869">
        <v>219.8</v>
      </c>
      <c r="K2869">
        <v>62</v>
      </c>
      <c r="L2869">
        <v>18.68</v>
      </c>
      <c r="M2869">
        <v>193.5</v>
      </c>
      <c r="N2869">
        <v>105</v>
      </c>
      <c r="O2869">
        <v>8.7100000000000009</v>
      </c>
      <c r="P2869">
        <v>10.7</v>
      </c>
      <c r="Q2869">
        <v>8</v>
      </c>
      <c r="R2869">
        <v>2.89</v>
      </c>
      <c r="S2869">
        <v>3</v>
      </c>
      <c r="T2869" t="s">
        <v>22</v>
      </c>
    </row>
    <row r="2870" spans="1:20" x14ac:dyDescent="0.2">
      <c r="A2870" t="s">
        <v>61</v>
      </c>
      <c r="B2870">
        <v>72</v>
      </c>
      <c r="C2870" t="s">
        <v>21</v>
      </c>
      <c r="D2870" t="s">
        <v>22</v>
      </c>
      <c r="E2870" t="s">
        <v>22</v>
      </c>
      <c r="F2870">
        <v>0</v>
      </c>
      <c r="G2870">
        <v>190.7</v>
      </c>
      <c r="H2870">
        <v>111</v>
      </c>
      <c r="I2870">
        <v>32.42</v>
      </c>
      <c r="J2870">
        <v>241.6</v>
      </c>
      <c r="K2870">
        <v>103</v>
      </c>
      <c r="L2870">
        <v>20.54</v>
      </c>
      <c r="M2870">
        <v>278.10000000000002</v>
      </c>
      <c r="N2870">
        <v>95</v>
      </c>
      <c r="O2870">
        <v>12.51</v>
      </c>
      <c r="P2870">
        <v>4.4000000000000004</v>
      </c>
      <c r="Q2870">
        <v>3</v>
      </c>
      <c r="R2870">
        <v>1.19</v>
      </c>
      <c r="S2870">
        <v>1</v>
      </c>
      <c r="T2870" t="s">
        <v>22</v>
      </c>
    </row>
    <row r="2871" spans="1:20" x14ac:dyDescent="0.2">
      <c r="A2871" t="s">
        <v>31</v>
      </c>
      <c r="B2871">
        <v>66</v>
      </c>
      <c r="C2871" t="s">
        <v>21</v>
      </c>
      <c r="D2871" t="s">
        <v>22</v>
      </c>
      <c r="E2871" t="s">
        <v>22</v>
      </c>
      <c r="F2871">
        <v>0</v>
      </c>
      <c r="G2871">
        <v>239.6</v>
      </c>
      <c r="H2871">
        <v>120</v>
      </c>
      <c r="I2871">
        <v>40.729999999999997</v>
      </c>
      <c r="J2871">
        <v>230.3</v>
      </c>
      <c r="K2871">
        <v>110</v>
      </c>
      <c r="L2871">
        <v>19.579999999999998</v>
      </c>
      <c r="M2871">
        <v>153</v>
      </c>
      <c r="N2871">
        <v>82</v>
      </c>
      <c r="O2871">
        <v>6.89</v>
      </c>
      <c r="P2871">
        <v>8.6</v>
      </c>
      <c r="Q2871">
        <v>3</v>
      </c>
      <c r="R2871">
        <v>2.3199999999999998</v>
      </c>
      <c r="S2871">
        <v>1</v>
      </c>
      <c r="T2871" t="s">
        <v>22</v>
      </c>
    </row>
    <row r="2872" spans="1:20" x14ac:dyDescent="0.2">
      <c r="A2872" t="s">
        <v>60</v>
      </c>
      <c r="B2872">
        <v>79</v>
      </c>
      <c r="C2872" t="s">
        <v>28</v>
      </c>
      <c r="D2872" t="s">
        <v>22</v>
      </c>
      <c r="E2872" t="s">
        <v>22</v>
      </c>
      <c r="F2872">
        <v>0</v>
      </c>
      <c r="G2872">
        <v>121.3</v>
      </c>
      <c r="H2872">
        <v>112</v>
      </c>
      <c r="I2872">
        <v>20.62</v>
      </c>
      <c r="J2872">
        <v>282.8</v>
      </c>
      <c r="K2872">
        <v>107</v>
      </c>
      <c r="L2872">
        <v>24.04</v>
      </c>
      <c r="M2872">
        <v>123.1</v>
      </c>
      <c r="N2872">
        <v>83</v>
      </c>
      <c r="O2872">
        <v>5.54</v>
      </c>
      <c r="P2872">
        <v>7.4</v>
      </c>
      <c r="Q2872">
        <v>4</v>
      </c>
      <c r="R2872">
        <v>2</v>
      </c>
      <c r="S2872">
        <v>1</v>
      </c>
      <c r="T2872" t="s">
        <v>22</v>
      </c>
    </row>
    <row r="2873" spans="1:20" x14ac:dyDescent="0.2">
      <c r="A2873" t="s">
        <v>53</v>
      </c>
      <c r="B2873">
        <v>61</v>
      </c>
      <c r="C2873" t="s">
        <v>25</v>
      </c>
      <c r="D2873" t="s">
        <v>22</v>
      </c>
      <c r="E2873" t="s">
        <v>22</v>
      </c>
      <c r="F2873">
        <v>0</v>
      </c>
      <c r="G2873">
        <v>208.4</v>
      </c>
      <c r="H2873">
        <v>102</v>
      </c>
      <c r="I2873">
        <v>35.43</v>
      </c>
      <c r="J2873">
        <v>326.10000000000002</v>
      </c>
      <c r="K2873">
        <v>96</v>
      </c>
      <c r="L2873">
        <v>27.72</v>
      </c>
      <c r="M2873">
        <v>201.9</v>
      </c>
      <c r="N2873">
        <v>73</v>
      </c>
      <c r="O2873">
        <v>9.09</v>
      </c>
      <c r="P2873">
        <v>10.1</v>
      </c>
      <c r="Q2873">
        <v>8</v>
      </c>
      <c r="R2873">
        <v>2.73</v>
      </c>
      <c r="S2873">
        <v>1</v>
      </c>
      <c r="T2873" t="s">
        <v>23</v>
      </c>
    </row>
    <row r="2874" spans="1:20" x14ac:dyDescent="0.2">
      <c r="A2874" t="s">
        <v>41</v>
      </c>
      <c r="B2874">
        <v>97</v>
      </c>
      <c r="C2874" t="s">
        <v>28</v>
      </c>
      <c r="D2874" t="s">
        <v>23</v>
      </c>
      <c r="E2874" t="s">
        <v>22</v>
      </c>
      <c r="F2874">
        <v>0</v>
      </c>
      <c r="G2874">
        <v>230.6</v>
      </c>
      <c r="H2874">
        <v>131</v>
      </c>
      <c r="I2874">
        <v>39.200000000000003</v>
      </c>
      <c r="J2874">
        <v>261.3</v>
      </c>
      <c r="K2874">
        <v>136</v>
      </c>
      <c r="L2874">
        <v>22.21</v>
      </c>
      <c r="M2874">
        <v>157.1</v>
      </c>
      <c r="N2874">
        <v>96</v>
      </c>
      <c r="O2874">
        <v>7.07</v>
      </c>
      <c r="P2874">
        <v>6.8</v>
      </c>
      <c r="Q2874">
        <v>4</v>
      </c>
      <c r="R2874">
        <v>1.84</v>
      </c>
      <c r="S2874">
        <v>0</v>
      </c>
      <c r="T2874" t="s">
        <v>22</v>
      </c>
    </row>
    <row r="2875" spans="1:20" x14ac:dyDescent="0.2">
      <c r="A2875" t="s">
        <v>45</v>
      </c>
      <c r="B2875">
        <v>63</v>
      </c>
      <c r="C2875" t="s">
        <v>21</v>
      </c>
      <c r="D2875" t="s">
        <v>22</v>
      </c>
      <c r="E2875" t="s">
        <v>22</v>
      </c>
      <c r="F2875">
        <v>0</v>
      </c>
      <c r="G2875">
        <v>112.5</v>
      </c>
      <c r="H2875">
        <v>95</v>
      </c>
      <c r="I2875">
        <v>19.13</v>
      </c>
      <c r="J2875">
        <v>211.2</v>
      </c>
      <c r="K2875">
        <v>67</v>
      </c>
      <c r="L2875">
        <v>17.95</v>
      </c>
      <c r="M2875">
        <v>227.5</v>
      </c>
      <c r="N2875">
        <v>96</v>
      </c>
      <c r="O2875">
        <v>10.24</v>
      </c>
      <c r="P2875">
        <v>11.1</v>
      </c>
      <c r="Q2875">
        <v>8</v>
      </c>
      <c r="R2875">
        <v>3</v>
      </c>
      <c r="S2875">
        <v>0</v>
      </c>
      <c r="T2875" t="s">
        <v>22</v>
      </c>
    </row>
    <row r="2876" spans="1:20" x14ac:dyDescent="0.2">
      <c r="A2876" t="s">
        <v>64</v>
      </c>
      <c r="B2876">
        <v>105</v>
      </c>
      <c r="C2876" t="s">
        <v>28</v>
      </c>
      <c r="D2876" t="s">
        <v>22</v>
      </c>
      <c r="E2876" t="s">
        <v>22</v>
      </c>
      <c r="F2876">
        <v>0</v>
      </c>
      <c r="G2876">
        <v>167.7</v>
      </c>
      <c r="H2876">
        <v>93</v>
      </c>
      <c r="I2876">
        <v>28.51</v>
      </c>
      <c r="J2876">
        <v>234.1</v>
      </c>
      <c r="K2876">
        <v>103</v>
      </c>
      <c r="L2876">
        <v>19.899999999999999</v>
      </c>
      <c r="M2876">
        <v>169.7</v>
      </c>
      <c r="N2876">
        <v>121</v>
      </c>
      <c r="O2876">
        <v>7.64</v>
      </c>
      <c r="P2876">
        <v>6.9</v>
      </c>
      <c r="Q2876">
        <v>5</v>
      </c>
      <c r="R2876">
        <v>1.86</v>
      </c>
      <c r="S2876">
        <v>3</v>
      </c>
      <c r="T2876" t="s">
        <v>22</v>
      </c>
    </row>
    <row r="2877" spans="1:20" x14ac:dyDescent="0.2">
      <c r="A2877" t="s">
        <v>52</v>
      </c>
      <c r="B2877">
        <v>159</v>
      </c>
      <c r="C2877" t="s">
        <v>25</v>
      </c>
      <c r="D2877" t="s">
        <v>22</v>
      </c>
      <c r="E2877" t="s">
        <v>22</v>
      </c>
      <c r="F2877">
        <v>0</v>
      </c>
      <c r="G2877">
        <v>180.1</v>
      </c>
      <c r="H2877">
        <v>103</v>
      </c>
      <c r="I2877">
        <v>30.62</v>
      </c>
      <c r="J2877">
        <v>193.4</v>
      </c>
      <c r="K2877">
        <v>148</v>
      </c>
      <c r="L2877">
        <v>16.440000000000001</v>
      </c>
      <c r="M2877">
        <v>251.2</v>
      </c>
      <c r="N2877">
        <v>109</v>
      </c>
      <c r="O2877">
        <v>11.3</v>
      </c>
      <c r="P2877">
        <v>13.4</v>
      </c>
      <c r="Q2877">
        <v>5</v>
      </c>
      <c r="R2877">
        <v>3.62</v>
      </c>
      <c r="S2877">
        <v>0</v>
      </c>
      <c r="T2877" t="s">
        <v>22</v>
      </c>
    </row>
    <row r="2878" spans="1:20" x14ac:dyDescent="0.2">
      <c r="A2878" t="s">
        <v>61</v>
      </c>
      <c r="B2878">
        <v>83</v>
      </c>
      <c r="C2878" t="s">
        <v>28</v>
      </c>
      <c r="D2878" t="s">
        <v>22</v>
      </c>
      <c r="E2878" t="s">
        <v>22</v>
      </c>
      <c r="F2878">
        <v>0</v>
      </c>
      <c r="G2878">
        <v>129.6</v>
      </c>
      <c r="H2878">
        <v>81</v>
      </c>
      <c r="I2878">
        <v>22.03</v>
      </c>
      <c r="J2878">
        <v>189.7</v>
      </c>
      <c r="K2878">
        <v>117</v>
      </c>
      <c r="L2878">
        <v>16.12</v>
      </c>
      <c r="M2878">
        <v>219</v>
      </c>
      <c r="N2878">
        <v>118</v>
      </c>
      <c r="O2878">
        <v>9.86</v>
      </c>
      <c r="P2878">
        <v>9.8000000000000007</v>
      </c>
      <c r="Q2878">
        <v>4</v>
      </c>
      <c r="R2878">
        <v>2.65</v>
      </c>
      <c r="S2878">
        <v>2</v>
      </c>
      <c r="T2878" t="s">
        <v>22</v>
      </c>
    </row>
    <row r="2879" spans="1:20" x14ac:dyDescent="0.2">
      <c r="A2879" t="s">
        <v>57</v>
      </c>
      <c r="B2879">
        <v>93</v>
      </c>
      <c r="C2879" t="s">
        <v>28</v>
      </c>
      <c r="D2879" t="s">
        <v>22</v>
      </c>
      <c r="E2879" t="s">
        <v>22</v>
      </c>
      <c r="F2879">
        <v>0</v>
      </c>
      <c r="G2879">
        <v>215.5</v>
      </c>
      <c r="H2879">
        <v>108</v>
      </c>
      <c r="I2879">
        <v>36.64</v>
      </c>
      <c r="J2879">
        <v>230.9</v>
      </c>
      <c r="K2879">
        <v>70</v>
      </c>
      <c r="L2879">
        <v>19.63</v>
      </c>
      <c r="M2879">
        <v>144.1</v>
      </c>
      <c r="N2879">
        <v>134</v>
      </c>
      <c r="O2879">
        <v>6.48</v>
      </c>
      <c r="P2879">
        <v>13.2</v>
      </c>
      <c r="Q2879">
        <v>4</v>
      </c>
      <c r="R2879">
        <v>3.56</v>
      </c>
      <c r="S2879">
        <v>0</v>
      </c>
      <c r="T2879" t="s">
        <v>22</v>
      </c>
    </row>
    <row r="2880" spans="1:20" x14ac:dyDescent="0.2">
      <c r="A2880" t="s">
        <v>55</v>
      </c>
      <c r="B2880">
        <v>98</v>
      </c>
      <c r="C2880" t="s">
        <v>21</v>
      </c>
      <c r="D2880" t="s">
        <v>22</v>
      </c>
      <c r="E2880" t="s">
        <v>22</v>
      </c>
      <c r="F2880">
        <v>0</v>
      </c>
      <c r="G2880">
        <v>211.9</v>
      </c>
      <c r="H2880">
        <v>65</v>
      </c>
      <c r="I2880">
        <v>36.020000000000003</v>
      </c>
      <c r="J2880">
        <v>224.6</v>
      </c>
      <c r="K2880">
        <v>95</v>
      </c>
      <c r="L2880">
        <v>19.09</v>
      </c>
      <c r="M2880">
        <v>233</v>
      </c>
      <c r="N2880">
        <v>81</v>
      </c>
      <c r="O2880">
        <v>10.49</v>
      </c>
      <c r="P2880">
        <v>9.9</v>
      </c>
      <c r="Q2880">
        <v>3</v>
      </c>
      <c r="R2880">
        <v>2.67</v>
      </c>
      <c r="S2880">
        <v>2</v>
      </c>
      <c r="T2880" t="s">
        <v>22</v>
      </c>
    </row>
    <row r="2881" spans="1:20" x14ac:dyDescent="0.2">
      <c r="A2881" t="s">
        <v>24</v>
      </c>
      <c r="B2881">
        <v>163</v>
      </c>
      <c r="C2881" t="s">
        <v>21</v>
      </c>
      <c r="D2881" t="s">
        <v>22</v>
      </c>
      <c r="E2881" t="s">
        <v>22</v>
      </c>
      <c r="F2881">
        <v>0</v>
      </c>
      <c r="G2881">
        <v>82</v>
      </c>
      <c r="H2881">
        <v>95</v>
      </c>
      <c r="I2881">
        <v>13.94</v>
      </c>
      <c r="J2881">
        <v>125.2</v>
      </c>
      <c r="K2881">
        <v>103</v>
      </c>
      <c r="L2881">
        <v>10.64</v>
      </c>
      <c r="M2881">
        <v>171.3</v>
      </c>
      <c r="N2881">
        <v>107</v>
      </c>
      <c r="O2881">
        <v>7.71</v>
      </c>
      <c r="P2881">
        <v>8</v>
      </c>
      <c r="Q2881">
        <v>4</v>
      </c>
      <c r="R2881">
        <v>2.16</v>
      </c>
      <c r="S2881">
        <v>1</v>
      </c>
      <c r="T2881" t="s">
        <v>22</v>
      </c>
    </row>
    <row r="2882" spans="1:20" x14ac:dyDescent="0.2">
      <c r="A2882" t="s">
        <v>27</v>
      </c>
      <c r="B2882">
        <v>169</v>
      </c>
      <c r="C2882" t="s">
        <v>25</v>
      </c>
      <c r="D2882" t="s">
        <v>22</v>
      </c>
      <c r="E2882" t="s">
        <v>23</v>
      </c>
      <c r="F2882">
        <v>22</v>
      </c>
      <c r="G2882">
        <v>149.1</v>
      </c>
      <c r="H2882">
        <v>103</v>
      </c>
      <c r="I2882">
        <v>25.35</v>
      </c>
      <c r="J2882">
        <v>207.2</v>
      </c>
      <c r="K2882">
        <v>91</v>
      </c>
      <c r="L2882">
        <v>17.61</v>
      </c>
      <c r="M2882">
        <v>265.39999999999998</v>
      </c>
      <c r="N2882">
        <v>92</v>
      </c>
      <c r="O2882">
        <v>11.94</v>
      </c>
      <c r="P2882">
        <v>11.4</v>
      </c>
      <c r="Q2882">
        <v>7</v>
      </c>
      <c r="R2882">
        <v>3.08</v>
      </c>
      <c r="S2882">
        <v>2</v>
      </c>
      <c r="T2882" t="s">
        <v>22</v>
      </c>
    </row>
    <row r="2883" spans="1:20" x14ac:dyDescent="0.2">
      <c r="A2883" t="s">
        <v>62</v>
      </c>
      <c r="B2883">
        <v>111</v>
      </c>
      <c r="C2883" t="s">
        <v>21</v>
      </c>
      <c r="D2883" t="s">
        <v>22</v>
      </c>
      <c r="E2883" t="s">
        <v>22</v>
      </c>
      <c r="F2883">
        <v>0</v>
      </c>
      <c r="G2883">
        <v>304.60000000000002</v>
      </c>
      <c r="H2883">
        <v>56</v>
      </c>
      <c r="I2883">
        <v>51.78</v>
      </c>
      <c r="J2883">
        <v>157.6</v>
      </c>
      <c r="K2883">
        <v>101</v>
      </c>
      <c r="L2883">
        <v>13.4</v>
      </c>
      <c r="M2883">
        <v>188.2</v>
      </c>
      <c r="N2883">
        <v>116</v>
      </c>
      <c r="O2883">
        <v>8.4700000000000006</v>
      </c>
      <c r="P2883">
        <v>12.4</v>
      </c>
      <c r="Q2883">
        <v>1</v>
      </c>
      <c r="R2883">
        <v>3.35</v>
      </c>
      <c r="S2883">
        <v>1</v>
      </c>
      <c r="T2883" t="s">
        <v>23</v>
      </c>
    </row>
    <row r="2884" spans="1:20" x14ac:dyDescent="0.2">
      <c r="A2884" t="s">
        <v>71</v>
      </c>
      <c r="B2884">
        <v>163</v>
      </c>
      <c r="C2884" t="s">
        <v>28</v>
      </c>
      <c r="D2884" t="s">
        <v>22</v>
      </c>
      <c r="E2884" t="s">
        <v>22</v>
      </c>
      <c r="F2884">
        <v>0</v>
      </c>
      <c r="G2884">
        <v>277.7</v>
      </c>
      <c r="H2884">
        <v>118</v>
      </c>
      <c r="I2884">
        <v>47.21</v>
      </c>
      <c r="J2884">
        <v>115.3</v>
      </c>
      <c r="K2884">
        <v>91</v>
      </c>
      <c r="L2884">
        <v>9.8000000000000007</v>
      </c>
      <c r="M2884">
        <v>170.3</v>
      </c>
      <c r="N2884">
        <v>90</v>
      </c>
      <c r="O2884">
        <v>7.66</v>
      </c>
      <c r="P2884">
        <v>10.4</v>
      </c>
      <c r="Q2884">
        <v>8</v>
      </c>
      <c r="R2884">
        <v>2.81</v>
      </c>
      <c r="S2884">
        <v>0</v>
      </c>
      <c r="T2884" t="s">
        <v>22</v>
      </c>
    </row>
    <row r="2885" spans="1:20" x14ac:dyDescent="0.2">
      <c r="A2885" t="s">
        <v>30</v>
      </c>
      <c r="B2885">
        <v>85</v>
      </c>
      <c r="C2885" t="s">
        <v>25</v>
      </c>
      <c r="D2885" t="s">
        <v>22</v>
      </c>
      <c r="E2885" t="s">
        <v>22</v>
      </c>
      <c r="F2885">
        <v>0</v>
      </c>
      <c r="G2885">
        <v>209.1</v>
      </c>
      <c r="H2885">
        <v>57</v>
      </c>
      <c r="I2885">
        <v>35.549999999999997</v>
      </c>
      <c r="J2885">
        <v>110.7</v>
      </c>
      <c r="K2885">
        <v>111</v>
      </c>
      <c r="L2885">
        <v>9.41</v>
      </c>
      <c r="M2885">
        <v>113.3</v>
      </c>
      <c r="N2885">
        <v>113</v>
      </c>
      <c r="O2885">
        <v>5.0999999999999996</v>
      </c>
      <c r="P2885">
        <v>12.8</v>
      </c>
      <c r="Q2885">
        <v>4</v>
      </c>
      <c r="R2885">
        <v>3.46</v>
      </c>
      <c r="S2885">
        <v>1</v>
      </c>
      <c r="T2885" t="s">
        <v>22</v>
      </c>
    </row>
    <row r="2886" spans="1:20" x14ac:dyDescent="0.2">
      <c r="A2886" t="s">
        <v>40</v>
      </c>
      <c r="B2886">
        <v>190</v>
      </c>
      <c r="C2886" t="s">
        <v>21</v>
      </c>
      <c r="D2886" t="s">
        <v>22</v>
      </c>
      <c r="E2886" t="s">
        <v>22</v>
      </c>
      <c r="F2886">
        <v>0</v>
      </c>
      <c r="G2886">
        <v>196.1</v>
      </c>
      <c r="H2886">
        <v>95</v>
      </c>
      <c r="I2886">
        <v>33.340000000000003</v>
      </c>
      <c r="J2886">
        <v>228.3</v>
      </c>
      <c r="K2886">
        <v>88</v>
      </c>
      <c r="L2886">
        <v>19.41</v>
      </c>
      <c r="M2886">
        <v>243.6</v>
      </c>
      <c r="N2886">
        <v>95</v>
      </c>
      <c r="O2886">
        <v>10.96</v>
      </c>
      <c r="P2886">
        <v>7.6</v>
      </c>
      <c r="Q2886">
        <v>3</v>
      </c>
      <c r="R2886">
        <v>2.0499999999999998</v>
      </c>
      <c r="S2886">
        <v>3</v>
      </c>
      <c r="T2886" t="s">
        <v>22</v>
      </c>
    </row>
    <row r="2887" spans="1:20" x14ac:dyDescent="0.2">
      <c r="A2887" t="s">
        <v>40</v>
      </c>
      <c r="B2887">
        <v>39</v>
      </c>
      <c r="C2887" t="s">
        <v>28</v>
      </c>
      <c r="D2887" t="s">
        <v>22</v>
      </c>
      <c r="E2887" t="s">
        <v>22</v>
      </c>
      <c r="F2887">
        <v>0</v>
      </c>
      <c r="G2887">
        <v>121.6</v>
      </c>
      <c r="H2887">
        <v>99</v>
      </c>
      <c r="I2887">
        <v>20.67</v>
      </c>
      <c r="J2887">
        <v>267.60000000000002</v>
      </c>
      <c r="K2887">
        <v>99</v>
      </c>
      <c r="L2887">
        <v>22.75</v>
      </c>
      <c r="M2887">
        <v>99.7</v>
      </c>
      <c r="N2887">
        <v>88</v>
      </c>
      <c r="O2887">
        <v>4.49</v>
      </c>
      <c r="P2887">
        <v>7.1</v>
      </c>
      <c r="Q2887">
        <v>2</v>
      </c>
      <c r="R2887">
        <v>1.92</v>
      </c>
      <c r="S2887">
        <v>1</v>
      </c>
      <c r="T2887" t="s">
        <v>22</v>
      </c>
    </row>
    <row r="2888" spans="1:20" x14ac:dyDescent="0.2">
      <c r="A2888" t="s">
        <v>43</v>
      </c>
      <c r="B2888">
        <v>84</v>
      </c>
      <c r="C2888" t="s">
        <v>21</v>
      </c>
      <c r="D2888" t="s">
        <v>22</v>
      </c>
      <c r="E2888" t="s">
        <v>22</v>
      </c>
      <c r="F2888">
        <v>0</v>
      </c>
      <c r="G2888">
        <v>204.1</v>
      </c>
      <c r="H2888">
        <v>132</v>
      </c>
      <c r="I2888">
        <v>34.700000000000003</v>
      </c>
      <c r="J2888">
        <v>164.4</v>
      </c>
      <c r="K2888">
        <v>117</v>
      </c>
      <c r="L2888">
        <v>13.97</v>
      </c>
      <c r="M2888">
        <v>165.1</v>
      </c>
      <c r="N2888">
        <v>123</v>
      </c>
      <c r="O2888">
        <v>7.43</v>
      </c>
      <c r="P2888">
        <v>0</v>
      </c>
      <c r="Q2888">
        <v>0</v>
      </c>
      <c r="R2888">
        <v>0</v>
      </c>
      <c r="S2888">
        <v>1</v>
      </c>
      <c r="T2888" t="s">
        <v>22</v>
      </c>
    </row>
    <row r="2889" spans="1:20" x14ac:dyDescent="0.2">
      <c r="A2889" t="s">
        <v>37</v>
      </c>
      <c r="B2889">
        <v>71</v>
      </c>
      <c r="C2889" t="s">
        <v>21</v>
      </c>
      <c r="D2889" t="s">
        <v>22</v>
      </c>
      <c r="E2889" t="s">
        <v>22</v>
      </c>
      <c r="F2889">
        <v>0</v>
      </c>
      <c r="G2889">
        <v>212.1</v>
      </c>
      <c r="H2889">
        <v>114</v>
      </c>
      <c r="I2889">
        <v>36.06</v>
      </c>
      <c r="J2889">
        <v>235.9</v>
      </c>
      <c r="K2889">
        <v>91</v>
      </c>
      <c r="L2889">
        <v>20.05</v>
      </c>
      <c r="M2889">
        <v>207.7</v>
      </c>
      <c r="N2889">
        <v>135</v>
      </c>
      <c r="O2889">
        <v>9.35</v>
      </c>
      <c r="P2889">
        <v>11.3</v>
      </c>
      <c r="Q2889">
        <v>5</v>
      </c>
      <c r="R2889">
        <v>3.05</v>
      </c>
      <c r="S2889">
        <v>4</v>
      </c>
      <c r="T2889" t="s">
        <v>22</v>
      </c>
    </row>
    <row r="2890" spans="1:20" x14ac:dyDescent="0.2">
      <c r="A2890" t="s">
        <v>44</v>
      </c>
      <c r="B2890">
        <v>114</v>
      </c>
      <c r="C2890" t="s">
        <v>21</v>
      </c>
      <c r="D2890" t="s">
        <v>22</v>
      </c>
      <c r="E2890" t="s">
        <v>22</v>
      </c>
      <c r="F2890">
        <v>0</v>
      </c>
      <c r="G2890">
        <v>178.3</v>
      </c>
      <c r="H2890">
        <v>86</v>
      </c>
      <c r="I2890">
        <v>30.31</v>
      </c>
      <c r="J2890">
        <v>176.5</v>
      </c>
      <c r="K2890">
        <v>99</v>
      </c>
      <c r="L2890">
        <v>15</v>
      </c>
      <c r="M2890">
        <v>187.1</v>
      </c>
      <c r="N2890">
        <v>83</v>
      </c>
      <c r="O2890">
        <v>8.42</v>
      </c>
      <c r="P2890">
        <v>13.8</v>
      </c>
      <c r="Q2890">
        <v>2</v>
      </c>
      <c r="R2890">
        <v>3.73</v>
      </c>
      <c r="S2890">
        <v>1</v>
      </c>
      <c r="T2890" t="s">
        <v>22</v>
      </c>
    </row>
    <row r="2891" spans="1:20" x14ac:dyDescent="0.2">
      <c r="A2891" t="s">
        <v>69</v>
      </c>
      <c r="B2891">
        <v>135</v>
      </c>
      <c r="C2891" t="s">
        <v>21</v>
      </c>
      <c r="D2891" t="s">
        <v>22</v>
      </c>
      <c r="E2891" t="s">
        <v>22</v>
      </c>
      <c r="F2891">
        <v>0</v>
      </c>
      <c r="G2891">
        <v>181.8</v>
      </c>
      <c r="H2891">
        <v>92</v>
      </c>
      <c r="I2891">
        <v>30.91</v>
      </c>
      <c r="J2891">
        <v>159.6</v>
      </c>
      <c r="K2891">
        <v>63</v>
      </c>
      <c r="L2891">
        <v>13.57</v>
      </c>
      <c r="M2891">
        <v>232.4</v>
      </c>
      <c r="N2891">
        <v>78</v>
      </c>
      <c r="O2891">
        <v>10.46</v>
      </c>
      <c r="P2891">
        <v>7</v>
      </c>
      <c r="Q2891">
        <v>6</v>
      </c>
      <c r="R2891">
        <v>1.89</v>
      </c>
      <c r="S2891">
        <v>0</v>
      </c>
      <c r="T2891" t="s">
        <v>22</v>
      </c>
    </row>
    <row r="2892" spans="1:20" x14ac:dyDescent="0.2">
      <c r="A2892" t="s">
        <v>41</v>
      </c>
      <c r="B2892">
        <v>93</v>
      </c>
      <c r="C2892" t="s">
        <v>21</v>
      </c>
      <c r="D2892" t="s">
        <v>22</v>
      </c>
      <c r="E2892" t="s">
        <v>22</v>
      </c>
      <c r="F2892">
        <v>0</v>
      </c>
      <c r="G2892">
        <v>120.6</v>
      </c>
      <c r="H2892">
        <v>104</v>
      </c>
      <c r="I2892">
        <v>20.5</v>
      </c>
      <c r="J2892">
        <v>205.5</v>
      </c>
      <c r="K2892">
        <v>95</v>
      </c>
      <c r="L2892">
        <v>17.47</v>
      </c>
      <c r="M2892">
        <v>182.5</v>
      </c>
      <c r="N2892">
        <v>107</v>
      </c>
      <c r="O2892">
        <v>8.2100000000000009</v>
      </c>
      <c r="P2892">
        <v>9.6</v>
      </c>
      <c r="Q2892">
        <v>6</v>
      </c>
      <c r="R2892">
        <v>2.59</v>
      </c>
      <c r="S2892">
        <v>2</v>
      </c>
      <c r="T2892" t="s">
        <v>22</v>
      </c>
    </row>
    <row r="2893" spans="1:20" x14ac:dyDescent="0.2">
      <c r="A2893" t="s">
        <v>38</v>
      </c>
      <c r="B2893">
        <v>82</v>
      </c>
      <c r="C2893" t="s">
        <v>21</v>
      </c>
      <c r="D2893" t="s">
        <v>22</v>
      </c>
      <c r="E2893" t="s">
        <v>22</v>
      </c>
      <c r="F2893">
        <v>0</v>
      </c>
      <c r="G2893">
        <v>172.4</v>
      </c>
      <c r="H2893">
        <v>112</v>
      </c>
      <c r="I2893">
        <v>29.31</v>
      </c>
      <c r="J2893">
        <v>131.69999999999999</v>
      </c>
      <c r="K2893">
        <v>89</v>
      </c>
      <c r="L2893">
        <v>11.19</v>
      </c>
      <c r="M2893">
        <v>182.8</v>
      </c>
      <c r="N2893">
        <v>78</v>
      </c>
      <c r="O2893">
        <v>8.23</v>
      </c>
      <c r="P2893">
        <v>8.8000000000000007</v>
      </c>
      <c r="Q2893">
        <v>9</v>
      </c>
      <c r="R2893">
        <v>2.38</v>
      </c>
      <c r="S2893">
        <v>1</v>
      </c>
      <c r="T2893" t="s">
        <v>22</v>
      </c>
    </row>
    <row r="2894" spans="1:20" x14ac:dyDescent="0.2">
      <c r="A2894" t="s">
        <v>31</v>
      </c>
      <c r="B2894">
        <v>64</v>
      </c>
      <c r="C2894" t="s">
        <v>21</v>
      </c>
      <c r="D2894" t="s">
        <v>22</v>
      </c>
      <c r="E2894" t="s">
        <v>22</v>
      </c>
      <c r="F2894">
        <v>0</v>
      </c>
      <c r="G2894">
        <v>160.6</v>
      </c>
      <c r="H2894">
        <v>110</v>
      </c>
      <c r="I2894">
        <v>27.3</v>
      </c>
      <c r="J2894">
        <v>171.9</v>
      </c>
      <c r="K2894">
        <v>97</v>
      </c>
      <c r="L2894">
        <v>14.61</v>
      </c>
      <c r="M2894">
        <v>105.2</v>
      </c>
      <c r="N2894">
        <v>56</v>
      </c>
      <c r="O2894">
        <v>4.7300000000000004</v>
      </c>
      <c r="P2894">
        <v>7.3</v>
      </c>
      <c r="Q2894">
        <v>2</v>
      </c>
      <c r="R2894">
        <v>1.97</v>
      </c>
      <c r="S2894">
        <v>0</v>
      </c>
      <c r="T2894" t="s">
        <v>23</v>
      </c>
    </row>
    <row r="2895" spans="1:20" x14ac:dyDescent="0.2">
      <c r="A2895" t="s">
        <v>42</v>
      </c>
      <c r="B2895">
        <v>76</v>
      </c>
      <c r="C2895" t="s">
        <v>25</v>
      </c>
      <c r="D2895" t="s">
        <v>22</v>
      </c>
      <c r="E2895" t="s">
        <v>23</v>
      </c>
      <c r="F2895">
        <v>12</v>
      </c>
      <c r="G2895">
        <v>98.4</v>
      </c>
      <c r="H2895">
        <v>100</v>
      </c>
      <c r="I2895">
        <v>16.73</v>
      </c>
      <c r="J2895">
        <v>187.5</v>
      </c>
      <c r="K2895">
        <v>119</v>
      </c>
      <c r="L2895">
        <v>15.94</v>
      </c>
      <c r="M2895">
        <v>177</v>
      </c>
      <c r="N2895">
        <v>68</v>
      </c>
      <c r="O2895">
        <v>7.97</v>
      </c>
      <c r="P2895">
        <v>15.1</v>
      </c>
      <c r="Q2895">
        <v>3</v>
      </c>
      <c r="R2895">
        <v>4.08</v>
      </c>
      <c r="S2895">
        <v>1</v>
      </c>
      <c r="T2895" t="s">
        <v>22</v>
      </c>
    </row>
    <row r="2896" spans="1:20" x14ac:dyDescent="0.2">
      <c r="A2896" t="s">
        <v>70</v>
      </c>
      <c r="B2896">
        <v>112</v>
      </c>
      <c r="C2896" t="s">
        <v>21</v>
      </c>
      <c r="D2896" t="s">
        <v>22</v>
      </c>
      <c r="E2896" t="s">
        <v>22</v>
      </c>
      <c r="F2896">
        <v>0</v>
      </c>
      <c r="G2896">
        <v>109</v>
      </c>
      <c r="H2896">
        <v>126</v>
      </c>
      <c r="I2896">
        <v>18.53</v>
      </c>
      <c r="J2896">
        <v>212.7</v>
      </c>
      <c r="K2896">
        <v>106</v>
      </c>
      <c r="L2896">
        <v>18.079999999999998</v>
      </c>
      <c r="M2896">
        <v>208.3</v>
      </c>
      <c r="N2896">
        <v>92</v>
      </c>
      <c r="O2896">
        <v>9.3699999999999992</v>
      </c>
      <c r="P2896">
        <v>7.9</v>
      </c>
      <c r="Q2896">
        <v>3</v>
      </c>
      <c r="R2896">
        <v>2.13</v>
      </c>
      <c r="S2896">
        <v>1</v>
      </c>
      <c r="T2896" t="s">
        <v>22</v>
      </c>
    </row>
    <row r="2897" spans="1:20" x14ac:dyDescent="0.2">
      <c r="A2897" t="s">
        <v>57</v>
      </c>
      <c r="B2897">
        <v>137</v>
      </c>
      <c r="C2897" t="s">
        <v>21</v>
      </c>
      <c r="D2897" t="s">
        <v>22</v>
      </c>
      <c r="E2897" t="s">
        <v>22</v>
      </c>
      <c r="F2897">
        <v>0</v>
      </c>
      <c r="G2897">
        <v>144.5</v>
      </c>
      <c r="H2897">
        <v>119</v>
      </c>
      <c r="I2897">
        <v>24.57</v>
      </c>
      <c r="J2897">
        <v>167.3</v>
      </c>
      <c r="K2897">
        <v>89</v>
      </c>
      <c r="L2897">
        <v>14.22</v>
      </c>
      <c r="M2897">
        <v>175.1</v>
      </c>
      <c r="N2897">
        <v>76</v>
      </c>
      <c r="O2897">
        <v>7.88</v>
      </c>
      <c r="P2897">
        <v>6.1</v>
      </c>
      <c r="Q2897">
        <v>4</v>
      </c>
      <c r="R2897">
        <v>1.65</v>
      </c>
      <c r="S2897">
        <v>5</v>
      </c>
      <c r="T2897" t="s">
        <v>23</v>
      </c>
    </row>
    <row r="2898" spans="1:20" x14ac:dyDescent="0.2">
      <c r="A2898" t="s">
        <v>37</v>
      </c>
      <c r="B2898">
        <v>140</v>
      </c>
      <c r="C2898" t="s">
        <v>28</v>
      </c>
      <c r="D2898" t="s">
        <v>22</v>
      </c>
      <c r="E2898" t="s">
        <v>22</v>
      </c>
      <c r="F2898">
        <v>0</v>
      </c>
      <c r="G2898">
        <v>193.1</v>
      </c>
      <c r="H2898">
        <v>82</v>
      </c>
      <c r="I2898">
        <v>32.83</v>
      </c>
      <c r="J2898">
        <v>260.3</v>
      </c>
      <c r="K2898">
        <v>107</v>
      </c>
      <c r="L2898">
        <v>22.13</v>
      </c>
      <c r="M2898">
        <v>241.3</v>
      </c>
      <c r="N2898">
        <v>93</v>
      </c>
      <c r="O2898">
        <v>10.86</v>
      </c>
      <c r="P2898">
        <v>13.3</v>
      </c>
      <c r="Q2898">
        <v>5</v>
      </c>
      <c r="R2898">
        <v>3.59</v>
      </c>
      <c r="S2898">
        <v>2</v>
      </c>
      <c r="T2898" t="s">
        <v>22</v>
      </c>
    </row>
    <row r="2899" spans="1:20" x14ac:dyDescent="0.2">
      <c r="A2899" t="s">
        <v>39</v>
      </c>
      <c r="B2899">
        <v>106</v>
      </c>
      <c r="C2899" t="s">
        <v>21</v>
      </c>
      <c r="D2899" t="s">
        <v>22</v>
      </c>
      <c r="E2899" t="s">
        <v>22</v>
      </c>
      <c r="F2899">
        <v>0</v>
      </c>
      <c r="G2899">
        <v>182.8</v>
      </c>
      <c r="H2899">
        <v>96</v>
      </c>
      <c r="I2899">
        <v>31.08</v>
      </c>
      <c r="J2899">
        <v>193.7</v>
      </c>
      <c r="K2899">
        <v>93</v>
      </c>
      <c r="L2899">
        <v>16.46</v>
      </c>
      <c r="M2899">
        <v>219.5</v>
      </c>
      <c r="N2899">
        <v>113</v>
      </c>
      <c r="O2899">
        <v>9.8800000000000008</v>
      </c>
      <c r="P2899">
        <v>7.7</v>
      </c>
      <c r="Q2899">
        <v>2</v>
      </c>
      <c r="R2899">
        <v>2.08</v>
      </c>
      <c r="S2899">
        <v>2</v>
      </c>
      <c r="T2899" t="s">
        <v>22</v>
      </c>
    </row>
    <row r="2900" spans="1:20" x14ac:dyDescent="0.2">
      <c r="A2900" t="s">
        <v>57</v>
      </c>
      <c r="B2900">
        <v>166</v>
      </c>
      <c r="C2900" t="s">
        <v>28</v>
      </c>
      <c r="D2900" t="s">
        <v>22</v>
      </c>
      <c r="E2900" t="s">
        <v>23</v>
      </c>
      <c r="F2900">
        <v>32</v>
      </c>
      <c r="G2900">
        <v>148.4</v>
      </c>
      <c r="H2900">
        <v>86</v>
      </c>
      <c r="I2900">
        <v>25.23</v>
      </c>
      <c r="J2900">
        <v>170.6</v>
      </c>
      <c r="K2900">
        <v>119</v>
      </c>
      <c r="L2900">
        <v>14.5</v>
      </c>
      <c r="M2900">
        <v>201.5</v>
      </c>
      <c r="N2900">
        <v>124</v>
      </c>
      <c r="O2900">
        <v>9.07</v>
      </c>
      <c r="P2900">
        <v>11.3</v>
      </c>
      <c r="Q2900">
        <v>12</v>
      </c>
      <c r="R2900">
        <v>3.05</v>
      </c>
      <c r="S2900">
        <v>1</v>
      </c>
      <c r="T2900" t="s">
        <v>22</v>
      </c>
    </row>
    <row r="2901" spans="1:20" x14ac:dyDescent="0.2">
      <c r="A2901" t="s">
        <v>71</v>
      </c>
      <c r="B2901">
        <v>137</v>
      </c>
      <c r="C2901" t="s">
        <v>25</v>
      </c>
      <c r="D2901" t="s">
        <v>22</v>
      </c>
      <c r="E2901" t="s">
        <v>22</v>
      </c>
      <c r="F2901">
        <v>0</v>
      </c>
      <c r="G2901">
        <v>75.8</v>
      </c>
      <c r="H2901">
        <v>107</v>
      </c>
      <c r="I2901">
        <v>12.89</v>
      </c>
      <c r="J2901">
        <v>256.89999999999998</v>
      </c>
      <c r="K2901">
        <v>98</v>
      </c>
      <c r="L2901">
        <v>21.84</v>
      </c>
      <c r="M2901">
        <v>204.4</v>
      </c>
      <c r="N2901">
        <v>118</v>
      </c>
      <c r="O2901">
        <v>9.1999999999999993</v>
      </c>
      <c r="P2901">
        <v>10.5</v>
      </c>
      <c r="Q2901">
        <v>3</v>
      </c>
      <c r="R2901">
        <v>2.84</v>
      </c>
      <c r="S2901">
        <v>2</v>
      </c>
      <c r="T2901" t="s">
        <v>22</v>
      </c>
    </row>
    <row r="2902" spans="1:20" x14ac:dyDescent="0.2">
      <c r="A2902" t="s">
        <v>71</v>
      </c>
      <c r="B2902">
        <v>161</v>
      </c>
      <c r="C2902" t="s">
        <v>21</v>
      </c>
      <c r="D2902" t="s">
        <v>22</v>
      </c>
      <c r="E2902" t="s">
        <v>22</v>
      </c>
      <c r="F2902">
        <v>0</v>
      </c>
      <c r="G2902">
        <v>198</v>
      </c>
      <c r="H2902">
        <v>90</v>
      </c>
      <c r="I2902">
        <v>33.659999999999997</v>
      </c>
      <c r="J2902">
        <v>186.4</v>
      </c>
      <c r="K2902">
        <v>102</v>
      </c>
      <c r="L2902">
        <v>15.84</v>
      </c>
      <c r="M2902">
        <v>219.2</v>
      </c>
      <c r="N2902">
        <v>90</v>
      </c>
      <c r="O2902">
        <v>9.86</v>
      </c>
      <c r="P2902">
        <v>9.3000000000000007</v>
      </c>
      <c r="Q2902">
        <v>2</v>
      </c>
      <c r="R2902">
        <v>2.5099999999999998</v>
      </c>
      <c r="S2902">
        <v>1</v>
      </c>
      <c r="T2902" t="s">
        <v>22</v>
      </c>
    </row>
    <row r="2903" spans="1:20" x14ac:dyDescent="0.2">
      <c r="A2903" t="s">
        <v>54</v>
      </c>
      <c r="B2903">
        <v>120</v>
      </c>
      <c r="C2903" t="s">
        <v>21</v>
      </c>
      <c r="D2903" t="s">
        <v>22</v>
      </c>
      <c r="E2903" t="s">
        <v>22</v>
      </c>
      <c r="F2903">
        <v>0</v>
      </c>
      <c r="G2903">
        <v>253.2</v>
      </c>
      <c r="H2903">
        <v>95</v>
      </c>
      <c r="I2903">
        <v>43.04</v>
      </c>
      <c r="J2903">
        <v>210.8</v>
      </c>
      <c r="K2903">
        <v>86</v>
      </c>
      <c r="L2903">
        <v>17.920000000000002</v>
      </c>
      <c r="M2903">
        <v>253.9</v>
      </c>
      <c r="N2903">
        <v>81</v>
      </c>
      <c r="O2903">
        <v>11.43</v>
      </c>
      <c r="P2903">
        <v>9.5</v>
      </c>
      <c r="Q2903">
        <v>4</v>
      </c>
      <c r="R2903">
        <v>2.57</v>
      </c>
      <c r="S2903">
        <v>5</v>
      </c>
      <c r="T2903" t="s">
        <v>23</v>
      </c>
    </row>
    <row r="2904" spans="1:20" x14ac:dyDescent="0.2">
      <c r="A2904" t="s">
        <v>71</v>
      </c>
      <c r="B2904">
        <v>187</v>
      </c>
      <c r="C2904" t="s">
        <v>28</v>
      </c>
      <c r="D2904" t="s">
        <v>22</v>
      </c>
      <c r="E2904" t="s">
        <v>23</v>
      </c>
      <c r="F2904">
        <v>25</v>
      </c>
      <c r="G2904">
        <v>199.9</v>
      </c>
      <c r="H2904">
        <v>64</v>
      </c>
      <c r="I2904">
        <v>33.979999999999997</v>
      </c>
      <c r="J2904">
        <v>134.6</v>
      </c>
      <c r="K2904">
        <v>110</v>
      </c>
      <c r="L2904">
        <v>11.44</v>
      </c>
      <c r="M2904">
        <v>210.4</v>
      </c>
      <c r="N2904">
        <v>78</v>
      </c>
      <c r="O2904">
        <v>9.4700000000000006</v>
      </c>
      <c r="P2904">
        <v>11.7</v>
      </c>
      <c r="Q2904">
        <v>6</v>
      </c>
      <c r="R2904">
        <v>3.16</v>
      </c>
      <c r="S2904">
        <v>3</v>
      </c>
      <c r="T2904" t="s">
        <v>22</v>
      </c>
    </row>
    <row r="2905" spans="1:20" x14ac:dyDescent="0.2">
      <c r="A2905" t="s">
        <v>52</v>
      </c>
      <c r="B2905">
        <v>102</v>
      </c>
      <c r="C2905" t="s">
        <v>21</v>
      </c>
      <c r="D2905" t="s">
        <v>22</v>
      </c>
      <c r="E2905" t="s">
        <v>23</v>
      </c>
      <c r="F2905">
        <v>25</v>
      </c>
      <c r="G2905">
        <v>187.5</v>
      </c>
      <c r="H2905">
        <v>105</v>
      </c>
      <c r="I2905">
        <v>31.88</v>
      </c>
      <c r="J2905">
        <v>272.3</v>
      </c>
      <c r="K2905">
        <v>88</v>
      </c>
      <c r="L2905">
        <v>23.15</v>
      </c>
      <c r="M2905">
        <v>216.4</v>
      </c>
      <c r="N2905">
        <v>91</v>
      </c>
      <c r="O2905">
        <v>9.74</v>
      </c>
      <c r="P2905">
        <v>11.7</v>
      </c>
      <c r="Q2905">
        <v>2</v>
      </c>
      <c r="R2905">
        <v>3.16</v>
      </c>
      <c r="S2905">
        <v>2</v>
      </c>
      <c r="T2905" t="s">
        <v>22</v>
      </c>
    </row>
    <row r="2906" spans="1:20" x14ac:dyDescent="0.2">
      <c r="A2906" t="s">
        <v>34</v>
      </c>
      <c r="B2906">
        <v>82</v>
      </c>
      <c r="C2906" t="s">
        <v>25</v>
      </c>
      <c r="D2906" t="s">
        <v>22</v>
      </c>
      <c r="E2906" t="s">
        <v>22</v>
      </c>
      <c r="F2906">
        <v>0</v>
      </c>
      <c r="G2906">
        <v>183.6</v>
      </c>
      <c r="H2906">
        <v>111</v>
      </c>
      <c r="I2906">
        <v>31.21</v>
      </c>
      <c r="J2906">
        <v>303.5</v>
      </c>
      <c r="K2906">
        <v>88</v>
      </c>
      <c r="L2906">
        <v>25.8</v>
      </c>
      <c r="M2906">
        <v>189.8</v>
      </c>
      <c r="N2906">
        <v>115</v>
      </c>
      <c r="O2906">
        <v>8.5399999999999991</v>
      </c>
      <c r="P2906">
        <v>10.3</v>
      </c>
      <c r="Q2906">
        <v>6</v>
      </c>
      <c r="R2906">
        <v>2.78</v>
      </c>
      <c r="S2906">
        <v>0</v>
      </c>
      <c r="T2906" t="s">
        <v>22</v>
      </c>
    </row>
    <row r="2907" spans="1:20" x14ac:dyDescent="0.2">
      <c r="A2907" t="s">
        <v>53</v>
      </c>
      <c r="B2907">
        <v>100</v>
      </c>
      <c r="C2907" t="s">
        <v>28</v>
      </c>
      <c r="D2907" t="s">
        <v>22</v>
      </c>
      <c r="E2907" t="s">
        <v>23</v>
      </c>
      <c r="F2907">
        <v>21</v>
      </c>
      <c r="G2907">
        <v>86.1</v>
      </c>
      <c r="H2907">
        <v>95</v>
      </c>
      <c r="I2907">
        <v>14.64</v>
      </c>
      <c r="J2907">
        <v>189.9</v>
      </c>
      <c r="K2907">
        <v>126</v>
      </c>
      <c r="L2907">
        <v>16.14</v>
      </c>
      <c r="M2907">
        <v>201.3</v>
      </c>
      <c r="N2907">
        <v>113</v>
      </c>
      <c r="O2907">
        <v>9.06</v>
      </c>
      <c r="P2907">
        <v>11.7</v>
      </c>
      <c r="Q2907">
        <v>4</v>
      </c>
      <c r="R2907">
        <v>3.16</v>
      </c>
      <c r="S2907">
        <v>0</v>
      </c>
      <c r="T2907" t="s">
        <v>22</v>
      </c>
    </row>
    <row r="2908" spans="1:20" x14ac:dyDescent="0.2">
      <c r="A2908" t="s">
        <v>50</v>
      </c>
      <c r="B2908">
        <v>45</v>
      </c>
      <c r="C2908" t="s">
        <v>25</v>
      </c>
      <c r="D2908" t="s">
        <v>22</v>
      </c>
      <c r="E2908" t="s">
        <v>22</v>
      </c>
      <c r="F2908">
        <v>0</v>
      </c>
      <c r="G2908">
        <v>126.8</v>
      </c>
      <c r="H2908">
        <v>83</v>
      </c>
      <c r="I2908">
        <v>21.56</v>
      </c>
      <c r="J2908">
        <v>157.80000000000001</v>
      </c>
      <c r="K2908">
        <v>100</v>
      </c>
      <c r="L2908">
        <v>13.41</v>
      </c>
      <c r="M2908">
        <v>158.30000000000001</v>
      </c>
      <c r="N2908">
        <v>97</v>
      </c>
      <c r="O2908">
        <v>7.12</v>
      </c>
      <c r="P2908">
        <v>11</v>
      </c>
      <c r="Q2908">
        <v>4</v>
      </c>
      <c r="R2908">
        <v>2.97</v>
      </c>
      <c r="S2908">
        <v>3</v>
      </c>
      <c r="T2908" t="s">
        <v>22</v>
      </c>
    </row>
    <row r="2909" spans="1:20" x14ac:dyDescent="0.2">
      <c r="A2909" t="s">
        <v>71</v>
      </c>
      <c r="B2909">
        <v>114</v>
      </c>
      <c r="C2909" t="s">
        <v>21</v>
      </c>
      <c r="D2909" t="s">
        <v>22</v>
      </c>
      <c r="E2909" t="s">
        <v>22</v>
      </c>
      <c r="F2909">
        <v>0</v>
      </c>
      <c r="G2909">
        <v>108.3</v>
      </c>
      <c r="H2909">
        <v>95</v>
      </c>
      <c r="I2909">
        <v>18.41</v>
      </c>
      <c r="J2909">
        <v>168.3</v>
      </c>
      <c r="K2909">
        <v>104</v>
      </c>
      <c r="L2909">
        <v>14.31</v>
      </c>
      <c r="M2909">
        <v>153.1</v>
      </c>
      <c r="N2909">
        <v>109</v>
      </c>
      <c r="O2909">
        <v>6.89</v>
      </c>
      <c r="P2909">
        <v>9.1</v>
      </c>
      <c r="Q2909">
        <v>2</v>
      </c>
      <c r="R2909">
        <v>2.46</v>
      </c>
      <c r="S2909">
        <v>1</v>
      </c>
      <c r="T2909" t="s">
        <v>22</v>
      </c>
    </row>
    <row r="2910" spans="1:20" x14ac:dyDescent="0.2">
      <c r="A2910" t="s">
        <v>31</v>
      </c>
      <c r="B2910">
        <v>43</v>
      </c>
      <c r="C2910" t="s">
        <v>25</v>
      </c>
      <c r="D2910" t="s">
        <v>23</v>
      </c>
      <c r="E2910" t="s">
        <v>22</v>
      </c>
      <c r="F2910">
        <v>0</v>
      </c>
      <c r="G2910">
        <v>160.5</v>
      </c>
      <c r="H2910">
        <v>92</v>
      </c>
      <c r="I2910">
        <v>27.29</v>
      </c>
      <c r="J2910">
        <v>235.8</v>
      </c>
      <c r="K2910">
        <v>121</v>
      </c>
      <c r="L2910">
        <v>20.04</v>
      </c>
      <c r="M2910">
        <v>111.8</v>
      </c>
      <c r="N2910">
        <v>95</v>
      </c>
      <c r="O2910">
        <v>5.03</v>
      </c>
      <c r="P2910">
        <v>13.8</v>
      </c>
      <c r="Q2910">
        <v>5</v>
      </c>
      <c r="R2910">
        <v>3.73</v>
      </c>
      <c r="S2910">
        <v>1</v>
      </c>
      <c r="T2910" t="s">
        <v>23</v>
      </c>
    </row>
    <row r="2911" spans="1:20" x14ac:dyDescent="0.2">
      <c r="A2911" t="s">
        <v>72</v>
      </c>
      <c r="B2911">
        <v>103</v>
      </c>
      <c r="C2911" t="s">
        <v>25</v>
      </c>
      <c r="D2911" t="s">
        <v>22</v>
      </c>
      <c r="E2911" t="s">
        <v>22</v>
      </c>
      <c r="F2911">
        <v>0</v>
      </c>
      <c r="G2911">
        <v>147.30000000000001</v>
      </c>
      <c r="H2911">
        <v>81</v>
      </c>
      <c r="I2911">
        <v>25.04</v>
      </c>
      <c r="J2911">
        <v>158.4</v>
      </c>
      <c r="K2911">
        <v>88</v>
      </c>
      <c r="L2911">
        <v>13.46</v>
      </c>
      <c r="M2911">
        <v>193.8</v>
      </c>
      <c r="N2911">
        <v>103</v>
      </c>
      <c r="O2911">
        <v>8.7200000000000006</v>
      </c>
      <c r="P2911">
        <v>11</v>
      </c>
      <c r="Q2911">
        <v>3</v>
      </c>
      <c r="R2911">
        <v>2.97</v>
      </c>
      <c r="S2911">
        <v>2</v>
      </c>
      <c r="T2911" t="s">
        <v>22</v>
      </c>
    </row>
    <row r="2912" spans="1:20" x14ac:dyDescent="0.2">
      <c r="A2912" t="s">
        <v>54</v>
      </c>
      <c r="B2912">
        <v>57</v>
      </c>
      <c r="C2912" t="s">
        <v>28</v>
      </c>
      <c r="D2912" t="s">
        <v>22</v>
      </c>
      <c r="E2912" t="s">
        <v>22</v>
      </c>
      <c r="F2912">
        <v>0</v>
      </c>
      <c r="G2912">
        <v>165.1</v>
      </c>
      <c r="H2912">
        <v>91</v>
      </c>
      <c r="I2912">
        <v>28.07</v>
      </c>
      <c r="J2912">
        <v>240.8</v>
      </c>
      <c r="K2912">
        <v>56</v>
      </c>
      <c r="L2912">
        <v>20.47</v>
      </c>
      <c r="M2912">
        <v>277</v>
      </c>
      <c r="N2912">
        <v>100</v>
      </c>
      <c r="O2912">
        <v>12.47</v>
      </c>
      <c r="P2912">
        <v>9.5</v>
      </c>
      <c r="Q2912">
        <v>3</v>
      </c>
      <c r="R2912">
        <v>2.57</v>
      </c>
      <c r="S2912">
        <v>2</v>
      </c>
      <c r="T2912" t="s">
        <v>22</v>
      </c>
    </row>
    <row r="2913" spans="1:20" x14ac:dyDescent="0.2">
      <c r="A2913" t="s">
        <v>58</v>
      </c>
      <c r="B2913">
        <v>52</v>
      </c>
      <c r="C2913" t="s">
        <v>25</v>
      </c>
      <c r="D2913" t="s">
        <v>22</v>
      </c>
      <c r="E2913" t="s">
        <v>23</v>
      </c>
      <c r="F2913">
        <v>31</v>
      </c>
      <c r="G2913">
        <v>122.2</v>
      </c>
      <c r="H2913">
        <v>88</v>
      </c>
      <c r="I2913">
        <v>20.77</v>
      </c>
      <c r="J2913">
        <v>139</v>
      </c>
      <c r="K2913">
        <v>100</v>
      </c>
      <c r="L2913">
        <v>11.82</v>
      </c>
      <c r="M2913">
        <v>141.9</v>
      </c>
      <c r="N2913">
        <v>141</v>
      </c>
      <c r="O2913">
        <v>6.39</v>
      </c>
      <c r="P2913">
        <v>5.7</v>
      </c>
      <c r="Q2913">
        <v>10</v>
      </c>
      <c r="R2913">
        <v>1.54</v>
      </c>
      <c r="S2913">
        <v>3</v>
      </c>
      <c r="T2913" t="s">
        <v>22</v>
      </c>
    </row>
    <row r="2914" spans="1:20" x14ac:dyDescent="0.2">
      <c r="A2914" t="s">
        <v>34</v>
      </c>
      <c r="B2914">
        <v>74</v>
      </c>
      <c r="C2914" t="s">
        <v>25</v>
      </c>
      <c r="D2914" t="s">
        <v>22</v>
      </c>
      <c r="E2914" t="s">
        <v>22</v>
      </c>
      <c r="F2914">
        <v>0</v>
      </c>
      <c r="G2914">
        <v>156.30000000000001</v>
      </c>
      <c r="H2914">
        <v>102</v>
      </c>
      <c r="I2914">
        <v>26.57</v>
      </c>
      <c r="J2914">
        <v>273.10000000000002</v>
      </c>
      <c r="K2914">
        <v>118</v>
      </c>
      <c r="L2914">
        <v>23.21</v>
      </c>
      <c r="M2914">
        <v>215.8</v>
      </c>
      <c r="N2914">
        <v>113</v>
      </c>
      <c r="O2914">
        <v>9.7100000000000009</v>
      </c>
      <c r="P2914">
        <v>9</v>
      </c>
      <c r="Q2914">
        <v>4</v>
      </c>
      <c r="R2914">
        <v>2.4300000000000002</v>
      </c>
      <c r="S2914">
        <v>3</v>
      </c>
      <c r="T2914" t="s">
        <v>22</v>
      </c>
    </row>
    <row r="2915" spans="1:20" x14ac:dyDescent="0.2">
      <c r="A2915" t="s">
        <v>68</v>
      </c>
      <c r="B2915">
        <v>74</v>
      </c>
      <c r="C2915" t="s">
        <v>25</v>
      </c>
      <c r="D2915" t="s">
        <v>22</v>
      </c>
      <c r="E2915" t="s">
        <v>23</v>
      </c>
      <c r="F2915">
        <v>46</v>
      </c>
      <c r="G2915">
        <v>277.7</v>
      </c>
      <c r="H2915">
        <v>109</v>
      </c>
      <c r="I2915">
        <v>47.21</v>
      </c>
      <c r="J2915">
        <v>270</v>
      </c>
      <c r="K2915">
        <v>114</v>
      </c>
      <c r="L2915">
        <v>22.95</v>
      </c>
      <c r="M2915">
        <v>165.3</v>
      </c>
      <c r="N2915">
        <v>82</v>
      </c>
      <c r="O2915">
        <v>7.44</v>
      </c>
      <c r="P2915">
        <v>10.4</v>
      </c>
      <c r="Q2915">
        <v>2</v>
      </c>
      <c r="R2915">
        <v>2.81</v>
      </c>
      <c r="S2915">
        <v>1</v>
      </c>
      <c r="T2915" t="s">
        <v>22</v>
      </c>
    </row>
    <row r="2916" spans="1:20" x14ac:dyDescent="0.2">
      <c r="A2916" t="s">
        <v>45</v>
      </c>
      <c r="B2916">
        <v>40</v>
      </c>
      <c r="C2916" t="s">
        <v>21</v>
      </c>
      <c r="D2916" t="s">
        <v>23</v>
      </c>
      <c r="E2916" t="s">
        <v>23</v>
      </c>
      <c r="F2916">
        <v>21</v>
      </c>
      <c r="G2916">
        <v>147.4</v>
      </c>
      <c r="H2916">
        <v>117</v>
      </c>
      <c r="I2916">
        <v>25.06</v>
      </c>
      <c r="J2916">
        <v>262.8</v>
      </c>
      <c r="K2916">
        <v>110</v>
      </c>
      <c r="L2916">
        <v>22.34</v>
      </c>
      <c r="M2916">
        <v>202</v>
      </c>
      <c r="N2916">
        <v>97</v>
      </c>
      <c r="O2916">
        <v>9.09</v>
      </c>
      <c r="P2916">
        <v>10.9</v>
      </c>
      <c r="Q2916">
        <v>5</v>
      </c>
      <c r="R2916">
        <v>2.94</v>
      </c>
      <c r="S2916">
        <v>0</v>
      </c>
      <c r="T2916" t="s">
        <v>22</v>
      </c>
    </row>
    <row r="2917" spans="1:20" x14ac:dyDescent="0.2">
      <c r="A2917" t="s">
        <v>73</v>
      </c>
      <c r="B2917">
        <v>83</v>
      </c>
      <c r="C2917" t="s">
        <v>21</v>
      </c>
      <c r="D2917" t="s">
        <v>22</v>
      </c>
      <c r="E2917" t="s">
        <v>22</v>
      </c>
      <c r="F2917">
        <v>0</v>
      </c>
      <c r="G2917">
        <v>228.4</v>
      </c>
      <c r="H2917">
        <v>113</v>
      </c>
      <c r="I2917">
        <v>38.83</v>
      </c>
      <c r="J2917">
        <v>163.30000000000001</v>
      </c>
      <c r="K2917">
        <v>103</v>
      </c>
      <c r="L2917">
        <v>13.88</v>
      </c>
      <c r="M2917">
        <v>248</v>
      </c>
      <c r="N2917">
        <v>114</v>
      </c>
      <c r="O2917">
        <v>11.16</v>
      </c>
      <c r="P2917">
        <v>7.8</v>
      </c>
      <c r="Q2917">
        <v>6</v>
      </c>
      <c r="R2917">
        <v>2.11</v>
      </c>
      <c r="S2917">
        <v>1</v>
      </c>
      <c r="T2917" t="s">
        <v>22</v>
      </c>
    </row>
    <row r="2918" spans="1:20" x14ac:dyDescent="0.2">
      <c r="A2918" t="s">
        <v>33</v>
      </c>
      <c r="B2918">
        <v>102</v>
      </c>
      <c r="C2918" t="s">
        <v>28</v>
      </c>
      <c r="D2918" t="s">
        <v>22</v>
      </c>
      <c r="E2918" t="s">
        <v>22</v>
      </c>
      <c r="F2918">
        <v>0</v>
      </c>
      <c r="G2918">
        <v>184.6</v>
      </c>
      <c r="H2918">
        <v>133</v>
      </c>
      <c r="I2918">
        <v>31.38</v>
      </c>
      <c r="J2918">
        <v>166.8</v>
      </c>
      <c r="K2918">
        <v>94</v>
      </c>
      <c r="L2918">
        <v>14.18</v>
      </c>
      <c r="M2918">
        <v>225.2</v>
      </c>
      <c r="N2918">
        <v>105</v>
      </c>
      <c r="O2918">
        <v>10.130000000000001</v>
      </c>
      <c r="P2918">
        <v>6.8</v>
      </c>
      <c r="Q2918">
        <v>8</v>
      </c>
      <c r="R2918">
        <v>1.84</v>
      </c>
      <c r="S2918">
        <v>1</v>
      </c>
      <c r="T2918" t="s">
        <v>22</v>
      </c>
    </row>
    <row r="2919" spans="1:20" x14ac:dyDescent="0.2">
      <c r="A2919" t="s">
        <v>63</v>
      </c>
      <c r="B2919">
        <v>79</v>
      </c>
      <c r="C2919" t="s">
        <v>25</v>
      </c>
      <c r="D2919" t="s">
        <v>22</v>
      </c>
      <c r="E2919" t="s">
        <v>23</v>
      </c>
      <c r="F2919">
        <v>25</v>
      </c>
      <c r="G2919">
        <v>219</v>
      </c>
      <c r="H2919">
        <v>95</v>
      </c>
      <c r="I2919">
        <v>37.229999999999997</v>
      </c>
      <c r="J2919">
        <v>241.9</v>
      </c>
      <c r="K2919">
        <v>95</v>
      </c>
      <c r="L2919">
        <v>20.56</v>
      </c>
      <c r="M2919">
        <v>203.4</v>
      </c>
      <c r="N2919">
        <v>102</v>
      </c>
      <c r="O2919">
        <v>9.15</v>
      </c>
      <c r="P2919">
        <v>5.6</v>
      </c>
      <c r="Q2919">
        <v>5</v>
      </c>
      <c r="R2919">
        <v>1.51</v>
      </c>
      <c r="S2919">
        <v>4</v>
      </c>
      <c r="T2919" t="s">
        <v>22</v>
      </c>
    </row>
    <row r="2920" spans="1:20" x14ac:dyDescent="0.2">
      <c r="A2920" t="s">
        <v>71</v>
      </c>
      <c r="B2920">
        <v>110</v>
      </c>
      <c r="C2920" t="s">
        <v>28</v>
      </c>
      <c r="D2920" t="s">
        <v>22</v>
      </c>
      <c r="E2920" t="s">
        <v>22</v>
      </c>
      <c r="F2920">
        <v>0</v>
      </c>
      <c r="G2920">
        <v>220.9</v>
      </c>
      <c r="H2920">
        <v>100</v>
      </c>
      <c r="I2920">
        <v>37.549999999999997</v>
      </c>
      <c r="J2920">
        <v>279.60000000000002</v>
      </c>
      <c r="K2920">
        <v>76</v>
      </c>
      <c r="L2920">
        <v>23.77</v>
      </c>
      <c r="M2920">
        <v>239.8</v>
      </c>
      <c r="N2920">
        <v>107</v>
      </c>
      <c r="O2920">
        <v>10.79</v>
      </c>
      <c r="P2920">
        <v>13.5</v>
      </c>
      <c r="Q2920">
        <v>9</v>
      </c>
      <c r="R2920">
        <v>3.65</v>
      </c>
      <c r="S2920">
        <v>1</v>
      </c>
      <c r="T2920" t="s">
        <v>23</v>
      </c>
    </row>
    <row r="2921" spans="1:20" x14ac:dyDescent="0.2">
      <c r="A2921" t="s">
        <v>68</v>
      </c>
      <c r="B2921">
        <v>69</v>
      </c>
      <c r="C2921" t="s">
        <v>25</v>
      </c>
      <c r="D2921" t="s">
        <v>22</v>
      </c>
      <c r="E2921" t="s">
        <v>23</v>
      </c>
      <c r="F2921">
        <v>27</v>
      </c>
      <c r="G2921">
        <v>188.4</v>
      </c>
      <c r="H2921">
        <v>104</v>
      </c>
      <c r="I2921">
        <v>32.03</v>
      </c>
      <c r="J2921">
        <v>320.60000000000002</v>
      </c>
      <c r="K2921">
        <v>128</v>
      </c>
      <c r="L2921">
        <v>27.25</v>
      </c>
      <c r="M2921">
        <v>161.69999999999999</v>
      </c>
      <c r="N2921">
        <v>120</v>
      </c>
      <c r="O2921">
        <v>7.28</v>
      </c>
      <c r="P2921">
        <v>9.6999999999999993</v>
      </c>
      <c r="Q2921">
        <v>7</v>
      </c>
      <c r="R2921">
        <v>2.62</v>
      </c>
      <c r="S2921">
        <v>1</v>
      </c>
      <c r="T2921" t="s">
        <v>22</v>
      </c>
    </row>
    <row r="2922" spans="1:20" x14ac:dyDescent="0.2">
      <c r="A2922" t="s">
        <v>32</v>
      </c>
      <c r="B2922">
        <v>56</v>
      </c>
      <c r="C2922" t="s">
        <v>28</v>
      </c>
      <c r="D2922" t="s">
        <v>22</v>
      </c>
      <c r="E2922" t="s">
        <v>22</v>
      </c>
      <c r="F2922">
        <v>0</v>
      </c>
      <c r="G2922">
        <v>254.8</v>
      </c>
      <c r="H2922">
        <v>83</v>
      </c>
      <c r="I2922">
        <v>43.32</v>
      </c>
      <c r="J2922">
        <v>194</v>
      </c>
      <c r="K2922">
        <v>98</v>
      </c>
      <c r="L2922">
        <v>16.489999999999998</v>
      </c>
      <c r="M2922">
        <v>186.2</v>
      </c>
      <c r="N2922">
        <v>118</v>
      </c>
      <c r="O2922">
        <v>8.3800000000000008</v>
      </c>
      <c r="P2922">
        <v>13.5</v>
      </c>
      <c r="Q2922">
        <v>2</v>
      </c>
      <c r="R2922">
        <v>3.65</v>
      </c>
      <c r="S2922">
        <v>4</v>
      </c>
      <c r="T2922" t="s">
        <v>22</v>
      </c>
    </row>
    <row r="2923" spans="1:20" x14ac:dyDescent="0.2">
      <c r="A2923" t="s">
        <v>55</v>
      </c>
      <c r="B2923">
        <v>133</v>
      </c>
      <c r="C2923" t="s">
        <v>28</v>
      </c>
      <c r="D2923" t="s">
        <v>22</v>
      </c>
      <c r="E2923" t="s">
        <v>22</v>
      </c>
      <c r="F2923">
        <v>0</v>
      </c>
      <c r="G2923">
        <v>338.4</v>
      </c>
      <c r="H2923">
        <v>86</v>
      </c>
      <c r="I2923">
        <v>57.53</v>
      </c>
      <c r="J2923">
        <v>234.6</v>
      </c>
      <c r="K2923">
        <v>97</v>
      </c>
      <c r="L2923">
        <v>19.940000000000001</v>
      </c>
      <c r="M2923">
        <v>264.8</v>
      </c>
      <c r="N2923">
        <v>139</v>
      </c>
      <c r="O2923">
        <v>11.92</v>
      </c>
      <c r="P2923">
        <v>14.8</v>
      </c>
      <c r="Q2923">
        <v>4</v>
      </c>
      <c r="R2923">
        <v>4</v>
      </c>
      <c r="S2923">
        <v>3</v>
      </c>
      <c r="T2923" t="s">
        <v>23</v>
      </c>
    </row>
    <row r="2924" spans="1:20" x14ac:dyDescent="0.2">
      <c r="A2924" t="s">
        <v>38</v>
      </c>
      <c r="B2924">
        <v>131</v>
      </c>
      <c r="C2924" t="s">
        <v>21</v>
      </c>
      <c r="D2924" t="s">
        <v>22</v>
      </c>
      <c r="E2924" t="s">
        <v>22</v>
      </c>
      <c r="F2924">
        <v>0</v>
      </c>
      <c r="G2924">
        <v>143.1</v>
      </c>
      <c r="H2924">
        <v>114</v>
      </c>
      <c r="I2924">
        <v>24.33</v>
      </c>
      <c r="J2924">
        <v>138.1</v>
      </c>
      <c r="K2924">
        <v>119</v>
      </c>
      <c r="L2924">
        <v>11.74</v>
      </c>
      <c r="M2924">
        <v>199.4</v>
      </c>
      <c r="N2924">
        <v>100</v>
      </c>
      <c r="O2924">
        <v>8.9700000000000006</v>
      </c>
      <c r="P2924">
        <v>8.9</v>
      </c>
      <c r="Q2924">
        <v>3</v>
      </c>
      <c r="R2924">
        <v>2.4</v>
      </c>
      <c r="S2924">
        <v>3</v>
      </c>
      <c r="T2924" t="s">
        <v>22</v>
      </c>
    </row>
    <row r="2925" spans="1:20" x14ac:dyDescent="0.2">
      <c r="A2925" t="s">
        <v>74</v>
      </c>
      <c r="B2925">
        <v>60</v>
      </c>
      <c r="C2925" t="s">
        <v>21</v>
      </c>
      <c r="D2925" t="s">
        <v>22</v>
      </c>
      <c r="E2925" t="s">
        <v>23</v>
      </c>
      <c r="F2925">
        <v>20</v>
      </c>
      <c r="G2925">
        <v>118.3</v>
      </c>
      <c r="H2925">
        <v>113</v>
      </c>
      <c r="I2925">
        <v>20.11</v>
      </c>
      <c r="J2925">
        <v>253.8</v>
      </c>
      <c r="K2925">
        <v>97</v>
      </c>
      <c r="L2925">
        <v>21.57</v>
      </c>
      <c r="M2925">
        <v>172.8</v>
      </c>
      <c r="N2925">
        <v>78</v>
      </c>
      <c r="O2925">
        <v>7.78</v>
      </c>
      <c r="P2925">
        <v>9.4</v>
      </c>
      <c r="Q2925">
        <v>4</v>
      </c>
      <c r="R2925">
        <v>2.54</v>
      </c>
      <c r="S2925">
        <v>1</v>
      </c>
      <c r="T2925" t="s">
        <v>22</v>
      </c>
    </row>
    <row r="2926" spans="1:20" x14ac:dyDescent="0.2">
      <c r="A2926" t="s">
        <v>73</v>
      </c>
      <c r="B2926">
        <v>92</v>
      </c>
      <c r="C2926" t="s">
        <v>28</v>
      </c>
      <c r="D2926" t="s">
        <v>22</v>
      </c>
      <c r="E2926" t="s">
        <v>22</v>
      </c>
      <c r="F2926">
        <v>0</v>
      </c>
      <c r="G2926">
        <v>185.9</v>
      </c>
      <c r="H2926">
        <v>111</v>
      </c>
      <c r="I2926">
        <v>31.6</v>
      </c>
      <c r="J2926">
        <v>216.8</v>
      </c>
      <c r="K2926">
        <v>93</v>
      </c>
      <c r="L2926">
        <v>18.43</v>
      </c>
      <c r="M2926">
        <v>231</v>
      </c>
      <c r="N2926">
        <v>58</v>
      </c>
      <c r="O2926">
        <v>10.4</v>
      </c>
      <c r="P2926">
        <v>8.5</v>
      </c>
      <c r="Q2926">
        <v>2</v>
      </c>
      <c r="R2926">
        <v>2.2999999999999998</v>
      </c>
      <c r="S2926">
        <v>1</v>
      </c>
      <c r="T2926" t="s">
        <v>22</v>
      </c>
    </row>
    <row r="2927" spans="1:20" x14ac:dyDescent="0.2">
      <c r="A2927" t="s">
        <v>53</v>
      </c>
      <c r="B2927">
        <v>52</v>
      </c>
      <c r="C2927" t="s">
        <v>28</v>
      </c>
      <c r="D2927" t="s">
        <v>22</v>
      </c>
      <c r="E2927" t="s">
        <v>22</v>
      </c>
      <c r="F2927">
        <v>0</v>
      </c>
      <c r="G2927">
        <v>219</v>
      </c>
      <c r="H2927">
        <v>100</v>
      </c>
      <c r="I2927">
        <v>37.229999999999997</v>
      </c>
      <c r="J2927">
        <v>148.9</v>
      </c>
      <c r="K2927">
        <v>110</v>
      </c>
      <c r="L2927">
        <v>12.66</v>
      </c>
      <c r="M2927">
        <v>151.80000000000001</v>
      </c>
      <c r="N2927">
        <v>129</v>
      </c>
      <c r="O2927">
        <v>6.83</v>
      </c>
      <c r="P2927">
        <v>11.9</v>
      </c>
      <c r="Q2927">
        <v>8</v>
      </c>
      <c r="R2927">
        <v>3.21</v>
      </c>
      <c r="S2927">
        <v>3</v>
      </c>
      <c r="T2927" t="s">
        <v>22</v>
      </c>
    </row>
    <row r="2928" spans="1:20" x14ac:dyDescent="0.2">
      <c r="A2928" t="s">
        <v>58</v>
      </c>
      <c r="B2928">
        <v>135</v>
      </c>
      <c r="C2928" t="s">
        <v>28</v>
      </c>
      <c r="D2928" t="s">
        <v>22</v>
      </c>
      <c r="E2928" t="s">
        <v>23</v>
      </c>
      <c r="F2928">
        <v>18</v>
      </c>
      <c r="G2928">
        <v>180.1</v>
      </c>
      <c r="H2928">
        <v>90</v>
      </c>
      <c r="I2928">
        <v>30.62</v>
      </c>
      <c r="J2928">
        <v>152.5</v>
      </c>
      <c r="K2928">
        <v>65</v>
      </c>
      <c r="L2928">
        <v>12.96</v>
      </c>
      <c r="M2928">
        <v>258.2</v>
      </c>
      <c r="N2928">
        <v>85</v>
      </c>
      <c r="O2928">
        <v>11.62</v>
      </c>
      <c r="P2928">
        <v>12.7</v>
      </c>
      <c r="Q2928">
        <v>9</v>
      </c>
      <c r="R2928">
        <v>3.43</v>
      </c>
      <c r="S2928">
        <v>1</v>
      </c>
      <c r="T2928" t="s">
        <v>22</v>
      </c>
    </row>
    <row r="2929" spans="1:20" x14ac:dyDescent="0.2">
      <c r="A2929" t="s">
        <v>48</v>
      </c>
      <c r="B2929">
        <v>107</v>
      </c>
      <c r="C2929" t="s">
        <v>25</v>
      </c>
      <c r="D2929" t="s">
        <v>22</v>
      </c>
      <c r="E2929" t="s">
        <v>22</v>
      </c>
      <c r="F2929">
        <v>0</v>
      </c>
      <c r="G2929">
        <v>114.9</v>
      </c>
      <c r="H2929">
        <v>119</v>
      </c>
      <c r="I2929">
        <v>19.53</v>
      </c>
      <c r="J2929">
        <v>239.7</v>
      </c>
      <c r="K2929">
        <v>91</v>
      </c>
      <c r="L2929">
        <v>20.37</v>
      </c>
      <c r="M2929">
        <v>165.3</v>
      </c>
      <c r="N2929">
        <v>112</v>
      </c>
      <c r="O2929">
        <v>7.44</v>
      </c>
      <c r="P2929">
        <v>12.6</v>
      </c>
      <c r="Q2929">
        <v>5</v>
      </c>
      <c r="R2929">
        <v>3.4</v>
      </c>
      <c r="S2929">
        <v>2</v>
      </c>
      <c r="T2929" t="s">
        <v>22</v>
      </c>
    </row>
    <row r="2930" spans="1:20" x14ac:dyDescent="0.2">
      <c r="A2930" t="s">
        <v>73</v>
      </c>
      <c r="B2930">
        <v>110</v>
      </c>
      <c r="C2930" t="s">
        <v>28</v>
      </c>
      <c r="D2930" t="s">
        <v>22</v>
      </c>
      <c r="E2930" t="s">
        <v>22</v>
      </c>
      <c r="F2930">
        <v>0</v>
      </c>
      <c r="G2930">
        <v>158.6</v>
      </c>
      <c r="H2930">
        <v>97</v>
      </c>
      <c r="I2930">
        <v>26.96</v>
      </c>
      <c r="J2930">
        <v>204.4</v>
      </c>
      <c r="K2930">
        <v>123</v>
      </c>
      <c r="L2930">
        <v>17.37</v>
      </c>
      <c r="M2930">
        <v>182.5</v>
      </c>
      <c r="N2930">
        <v>123</v>
      </c>
      <c r="O2930">
        <v>8.2100000000000009</v>
      </c>
      <c r="P2930">
        <v>11.3</v>
      </c>
      <c r="Q2930">
        <v>3</v>
      </c>
      <c r="R2930">
        <v>3.05</v>
      </c>
      <c r="S2930">
        <v>2</v>
      </c>
      <c r="T2930" t="s">
        <v>22</v>
      </c>
    </row>
    <row r="2931" spans="1:20" x14ac:dyDescent="0.2">
      <c r="A2931" t="s">
        <v>54</v>
      </c>
      <c r="B2931">
        <v>109</v>
      </c>
      <c r="C2931" t="s">
        <v>21</v>
      </c>
      <c r="D2931" t="s">
        <v>23</v>
      </c>
      <c r="E2931" t="s">
        <v>23</v>
      </c>
      <c r="F2931">
        <v>36</v>
      </c>
      <c r="G2931">
        <v>244.2</v>
      </c>
      <c r="H2931">
        <v>147</v>
      </c>
      <c r="I2931">
        <v>41.51</v>
      </c>
      <c r="J2931">
        <v>199.7</v>
      </c>
      <c r="K2931">
        <v>65</v>
      </c>
      <c r="L2931">
        <v>16.97</v>
      </c>
      <c r="M2931">
        <v>144.4</v>
      </c>
      <c r="N2931">
        <v>109</v>
      </c>
      <c r="O2931">
        <v>6.5</v>
      </c>
      <c r="P2931">
        <v>15.4</v>
      </c>
      <c r="Q2931">
        <v>3</v>
      </c>
      <c r="R2931">
        <v>4.16</v>
      </c>
      <c r="S2931">
        <v>2</v>
      </c>
      <c r="T2931" t="s">
        <v>23</v>
      </c>
    </row>
    <row r="2932" spans="1:20" x14ac:dyDescent="0.2">
      <c r="A2932" t="s">
        <v>36</v>
      </c>
      <c r="B2932">
        <v>90</v>
      </c>
      <c r="C2932" t="s">
        <v>21</v>
      </c>
      <c r="D2932" t="s">
        <v>22</v>
      </c>
      <c r="E2932" t="s">
        <v>22</v>
      </c>
      <c r="F2932">
        <v>0</v>
      </c>
      <c r="G2932">
        <v>180</v>
      </c>
      <c r="H2932">
        <v>58</v>
      </c>
      <c r="I2932">
        <v>30.6</v>
      </c>
      <c r="J2932">
        <v>229.4</v>
      </c>
      <c r="K2932">
        <v>88</v>
      </c>
      <c r="L2932">
        <v>19.5</v>
      </c>
      <c r="M2932">
        <v>162.19999999999999</v>
      </c>
      <c r="N2932">
        <v>110</v>
      </c>
      <c r="O2932">
        <v>7.3</v>
      </c>
      <c r="P2932">
        <v>13.2</v>
      </c>
      <c r="Q2932">
        <v>9</v>
      </c>
      <c r="R2932">
        <v>3.56</v>
      </c>
      <c r="S2932">
        <v>1</v>
      </c>
      <c r="T2932" t="s">
        <v>22</v>
      </c>
    </row>
    <row r="2933" spans="1:20" x14ac:dyDescent="0.2">
      <c r="A2933" t="s">
        <v>69</v>
      </c>
      <c r="B2933">
        <v>115</v>
      </c>
      <c r="C2933" t="s">
        <v>21</v>
      </c>
      <c r="D2933" t="s">
        <v>22</v>
      </c>
      <c r="E2933" t="s">
        <v>22</v>
      </c>
      <c r="F2933">
        <v>0</v>
      </c>
      <c r="G2933">
        <v>135.4</v>
      </c>
      <c r="H2933">
        <v>104</v>
      </c>
      <c r="I2933">
        <v>23.02</v>
      </c>
      <c r="J2933">
        <v>138.80000000000001</v>
      </c>
      <c r="K2933">
        <v>91</v>
      </c>
      <c r="L2933">
        <v>11.8</v>
      </c>
      <c r="M2933">
        <v>208.5</v>
      </c>
      <c r="N2933">
        <v>92</v>
      </c>
      <c r="O2933">
        <v>9.3800000000000008</v>
      </c>
      <c r="P2933">
        <v>5.4</v>
      </c>
      <c r="Q2933">
        <v>3</v>
      </c>
      <c r="R2933">
        <v>1.46</v>
      </c>
      <c r="S2933">
        <v>1</v>
      </c>
      <c r="T2933" t="s">
        <v>22</v>
      </c>
    </row>
    <row r="2934" spans="1:20" x14ac:dyDescent="0.2">
      <c r="A2934" t="s">
        <v>66</v>
      </c>
      <c r="B2934">
        <v>73</v>
      </c>
      <c r="C2934" t="s">
        <v>25</v>
      </c>
      <c r="D2934" t="s">
        <v>22</v>
      </c>
      <c r="E2934" t="s">
        <v>22</v>
      </c>
      <c r="F2934">
        <v>0</v>
      </c>
      <c r="G2934">
        <v>272.39999999999998</v>
      </c>
      <c r="H2934">
        <v>112</v>
      </c>
      <c r="I2934">
        <v>46.31</v>
      </c>
      <c r="J2934">
        <v>252.2</v>
      </c>
      <c r="K2934">
        <v>91</v>
      </c>
      <c r="L2934">
        <v>21.44</v>
      </c>
      <c r="M2934">
        <v>255.4</v>
      </c>
      <c r="N2934">
        <v>112</v>
      </c>
      <c r="O2934">
        <v>11.49</v>
      </c>
      <c r="P2934">
        <v>10.9</v>
      </c>
      <c r="Q2934">
        <v>5</v>
      </c>
      <c r="R2934">
        <v>2.94</v>
      </c>
      <c r="S2934">
        <v>1</v>
      </c>
      <c r="T2934" t="s">
        <v>23</v>
      </c>
    </row>
    <row r="2935" spans="1:20" x14ac:dyDescent="0.2">
      <c r="A2935" t="s">
        <v>24</v>
      </c>
      <c r="B2935">
        <v>127</v>
      </c>
      <c r="C2935" t="s">
        <v>28</v>
      </c>
      <c r="D2935" t="s">
        <v>22</v>
      </c>
      <c r="E2935" t="s">
        <v>22</v>
      </c>
      <c r="F2935">
        <v>0</v>
      </c>
      <c r="G2935">
        <v>262.89999999999998</v>
      </c>
      <c r="H2935">
        <v>95</v>
      </c>
      <c r="I2935">
        <v>44.69</v>
      </c>
      <c r="J2935">
        <v>175.9</v>
      </c>
      <c r="K2935">
        <v>126</v>
      </c>
      <c r="L2935">
        <v>14.95</v>
      </c>
      <c r="M2935">
        <v>202.1</v>
      </c>
      <c r="N2935">
        <v>101</v>
      </c>
      <c r="O2935">
        <v>9.09</v>
      </c>
      <c r="P2935">
        <v>7.5</v>
      </c>
      <c r="Q2935">
        <v>5</v>
      </c>
      <c r="R2935">
        <v>2.0299999999999998</v>
      </c>
      <c r="S2935">
        <v>1</v>
      </c>
      <c r="T2935" t="s">
        <v>22</v>
      </c>
    </row>
    <row r="2936" spans="1:20" x14ac:dyDescent="0.2">
      <c r="A2936" t="s">
        <v>54</v>
      </c>
      <c r="B2936">
        <v>79</v>
      </c>
      <c r="C2936" t="s">
        <v>21</v>
      </c>
      <c r="D2936" t="s">
        <v>22</v>
      </c>
      <c r="E2936" t="s">
        <v>22</v>
      </c>
      <c r="F2936">
        <v>0</v>
      </c>
      <c r="G2936">
        <v>66.7</v>
      </c>
      <c r="H2936">
        <v>124</v>
      </c>
      <c r="I2936">
        <v>11.34</v>
      </c>
      <c r="J2936">
        <v>204</v>
      </c>
      <c r="K2936">
        <v>91</v>
      </c>
      <c r="L2936">
        <v>17.34</v>
      </c>
      <c r="M2936">
        <v>254.7</v>
      </c>
      <c r="N2936">
        <v>110</v>
      </c>
      <c r="O2936">
        <v>11.46</v>
      </c>
      <c r="P2936">
        <v>15.1</v>
      </c>
      <c r="Q2936">
        <v>2</v>
      </c>
      <c r="R2936">
        <v>4.08</v>
      </c>
      <c r="S2936">
        <v>1</v>
      </c>
      <c r="T2936" t="s">
        <v>22</v>
      </c>
    </row>
    <row r="2937" spans="1:20" x14ac:dyDescent="0.2">
      <c r="A2937" t="s">
        <v>74</v>
      </c>
      <c r="B2937">
        <v>133</v>
      </c>
      <c r="C2937" t="s">
        <v>25</v>
      </c>
      <c r="D2937" t="s">
        <v>22</v>
      </c>
      <c r="E2937" t="s">
        <v>22</v>
      </c>
      <c r="F2937">
        <v>0</v>
      </c>
      <c r="G2937">
        <v>240.8</v>
      </c>
      <c r="H2937">
        <v>72</v>
      </c>
      <c r="I2937">
        <v>40.94</v>
      </c>
      <c r="J2937">
        <v>202.7</v>
      </c>
      <c r="K2937">
        <v>62</v>
      </c>
      <c r="L2937">
        <v>17.23</v>
      </c>
      <c r="M2937">
        <v>212.9</v>
      </c>
      <c r="N2937">
        <v>76</v>
      </c>
      <c r="O2937">
        <v>9.58</v>
      </c>
      <c r="P2937">
        <v>7.7</v>
      </c>
      <c r="Q2937">
        <v>5</v>
      </c>
      <c r="R2937">
        <v>2.08</v>
      </c>
      <c r="S2937">
        <v>1</v>
      </c>
      <c r="T2937" t="s">
        <v>22</v>
      </c>
    </row>
    <row r="2938" spans="1:20" x14ac:dyDescent="0.2">
      <c r="A2938" t="s">
        <v>65</v>
      </c>
      <c r="B2938">
        <v>47</v>
      </c>
      <c r="C2938" t="s">
        <v>21</v>
      </c>
      <c r="D2938" t="s">
        <v>22</v>
      </c>
      <c r="E2938" t="s">
        <v>23</v>
      </c>
      <c r="F2938">
        <v>40</v>
      </c>
      <c r="G2938">
        <v>158.30000000000001</v>
      </c>
      <c r="H2938">
        <v>90</v>
      </c>
      <c r="I2938">
        <v>26.91</v>
      </c>
      <c r="J2938">
        <v>213.2</v>
      </c>
      <c r="K2938">
        <v>71</v>
      </c>
      <c r="L2938">
        <v>18.12</v>
      </c>
      <c r="M2938">
        <v>123</v>
      </c>
      <c r="N2938">
        <v>132</v>
      </c>
      <c r="O2938">
        <v>5.54</v>
      </c>
      <c r="P2938">
        <v>14</v>
      </c>
      <c r="Q2938">
        <v>2</v>
      </c>
      <c r="R2938">
        <v>3.78</v>
      </c>
      <c r="S2938">
        <v>2</v>
      </c>
      <c r="T2938" t="s">
        <v>22</v>
      </c>
    </row>
    <row r="2939" spans="1:20" x14ac:dyDescent="0.2">
      <c r="A2939" t="s">
        <v>41</v>
      </c>
      <c r="B2939">
        <v>53</v>
      </c>
      <c r="C2939" t="s">
        <v>28</v>
      </c>
      <c r="D2939" t="s">
        <v>22</v>
      </c>
      <c r="E2939" t="s">
        <v>23</v>
      </c>
      <c r="F2939">
        <v>24</v>
      </c>
      <c r="G2939">
        <v>201.7</v>
      </c>
      <c r="H2939">
        <v>87</v>
      </c>
      <c r="I2939">
        <v>34.29</v>
      </c>
      <c r="J2939">
        <v>251.7</v>
      </c>
      <c r="K2939">
        <v>97</v>
      </c>
      <c r="L2939">
        <v>21.39</v>
      </c>
      <c r="M2939">
        <v>297.39999999999998</v>
      </c>
      <c r="N2939">
        <v>95</v>
      </c>
      <c r="O2939">
        <v>13.38</v>
      </c>
      <c r="P2939">
        <v>7.9</v>
      </c>
      <c r="Q2939">
        <v>5</v>
      </c>
      <c r="R2939">
        <v>2.13</v>
      </c>
      <c r="S2939">
        <v>0</v>
      </c>
      <c r="T2939" t="s">
        <v>22</v>
      </c>
    </row>
    <row r="2940" spans="1:20" x14ac:dyDescent="0.2">
      <c r="A2940" t="s">
        <v>46</v>
      </c>
      <c r="B2940">
        <v>148</v>
      </c>
      <c r="C2940" t="s">
        <v>28</v>
      </c>
      <c r="D2940" t="s">
        <v>22</v>
      </c>
      <c r="E2940" t="s">
        <v>22</v>
      </c>
      <c r="F2940">
        <v>0</v>
      </c>
      <c r="G2940">
        <v>168.8</v>
      </c>
      <c r="H2940">
        <v>102</v>
      </c>
      <c r="I2940">
        <v>28.7</v>
      </c>
      <c r="J2940">
        <v>248.1</v>
      </c>
      <c r="K2940">
        <v>125</v>
      </c>
      <c r="L2940">
        <v>21.09</v>
      </c>
      <c r="M2940">
        <v>250.7</v>
      </c>
      <c r="N2940">
        <v>96</v>
      </c>
      <c r="O2940">
        <v>11.28</v>
      </c>
      <c r="P2940">
        <v>10.6</v>
      </c>
      <c r="Q2940">
        <v>4</v>
      </c>
      <c r="R2940">
        <v>2.86</v>
      </c>
      <c r="S2940">
        <v>1</v>
      </c>
      <c r="T2940" t="s">
        <v>22</v>
      </c>
    </row>
    <row r="2941" spans="1:20" x14ac:dyDescent="0.2">
      <c r="A2941" t="s">
        <v>27</v>
      </c>
      <c r="B2941">
        <v>72</v>
      </c>
      <c r="C2941" t="s">
        <v>21</v>
      </c>
      <c r="D2941" t="s">
        <v>22</v>
      </c>
      <c r="E2941" t="s">
        <v>22</v>
      </c>
      <c r="F2941">
        <v>0</v>
      </c>
      <c r="G2941">
        <v>141.9</v>
      </c>
      <c r="H2941">
        <v>98</v>
      </c>
      <c r="I2941">
        <v>24.12</v>
      </c>
      <c r="J2941">
        <v>188.1</v>
      </c>
      <c r="K2941">
        <v>63</v>
      </c>
      <c r="L2941">
        <v>15.99</v>
      </c>
      <c r="M2941">
        <v>115.2</v>
      </c>
      <c r="N2941">
        <v>49</v>
      </c>
      <c r="O2941">
        <v>5.18</v>
      </c>
      <c r="P2941">
        <v>12</v>
      </c>
      <c r="Q2941">
        <v>5</v>
      </c>
      <c r="R2941">
        <v>3.24</v>
      </c>
      <c r="S2941">
        <v>2</v>
      </c>
      <c r="T2941" t="s">
        <v>22</v>
      </c>
    </row>
    <row r="2942" spans="1:20" x14ac:dyDescent="0.2">
      <c r="A2942" t="s">
        <v>30</v>
      </c>
      <c r="B2942">
        <v>96</v>
      </c>
      <c r="C2942" t="s">
        <v>28</v>
      </c>
      <c r="D2942" t="s">
        <v>22</v>
      </c>
      <c r="E2942" t="s">
        <v>22</v>
      </c>
      <c r="F2942">
        <v>0</v>
      </c>
      <c r="G2942">
        <v>182.6</v>
      </c>
      <c r="H2942">
        <v>75</v>
      </c>
      <c r="I2942">
        <v>31.04</v>
      </c>
      <c r="J2942">
        <v>188.6</v>
      </c>
      <c r="K2942">
        <v>67</v>
      </c>
      <c r="L2942">
        <v>16.03</v>
      </c>
      <c r="M2942">
        <v>137.69999999999999</v>
      </c>
      <c r="N2942">
        <v>81</v>
      </c>
      <c r="O2942">
        <v>6.2</v>
      </c>
      <c r="P2942">
        <v>9.5</v>
      </c>
      <c r="Q2942">
        <v>3</v>
      </c>
      <c r="R2942">
        <v>2.57</v>
      </c>
      <c r="S2942">
        <v>5</v>
      </c>
      <c r="T2942" t="s">
        <v>23</v>
      </c>
    </row>
    <row r="2943" spans="1:20" x14ac:dyDescent="0.2">
      <c r="A2943" t="s">
        <v>72</v>
      </c>
      <c r="B2943">
        <v>55</v>
      </c>
      <c r="C2943" t="s">
        <v>21</v>
      </c>
      <c r="D2943" t="s">
        <v>22</v>
      </c>
      <c r="E2943" t="s">
        <v>22</v>
      </c>
      <c r="F2943">
        <v>0</v>
      </c>
      <c r="G2943">
        <v>203.7</v>
      </c>
      <c r="H2943">
        <v>80</v>
      </c>
      <c r="I2943">
        <v>34.630000000000003</v>
      </c>
      <c r="J2943">
        <v>230.2</v>
      </c>
      <c r="K2943">
        <v>112</v>
      </c>
      <c r="L2943">
        <v>19.57</v>
      </c>
      <c r="M2943">
        <v>120.3</v>
      </c>
      <c r="N2943">
        <v>48</v>
      </c>
      <c r="O2943">
        <v>5.41</v>
      </c>
      <c r="P2943">
        <v>9.4</v>
      </c>
      <c r="Q2943">
        <v>1</v>
      </c>
      <c r="R2943">
        <v>2.54</v>
      </c>
      <c r="S2943">
        <v>3</v>
      </c>
      <c r="T2943" t="s">
        <v>22</v>
      </c>
    </row>
    <row r="2944" spans="1:20" x14ac:dyDescent="0.2">
      <c r="A2944" t="s">
        <v>53</v>
      </c>
      <c r="B2944">
        <v>143</v>
      </c>
      <c r="C2944" t="s">
        <v>21</v>
      </c>
      <c r="D2944" t="s">
        <v>22</v>
      </c>
      <c r="E2944" t="s">
        <v>22</v>
      </c>
      <c r="F2944">
        <v>0</v>
      </c>
      <c r="G2944">
        <v>191.6</v>
      </c>
      <c r="H2944">
        <v>53</v>
      </c>
      <c r="I2944">
        <v>32.57</v>
      </c>
      <c r="J2944">
        <v>104.6</v>
      </c>
      <c r="K2944">
        <v>104</v>
      </c>
      <c r="L2944">
        <v>8.89</v>
      </c>
      <c r="M2944">
        <v>195.8</v>
      </c>
      <c r="N2944">
        <v>125</v>
      </c>
      <c r="O2944">
        <v>8.81</v>
      </c>
      <c r="P2944">
        <v>10.7</v>
      </c>
      <c r="Q2944">
        <v>9</v>
      </c>
      <c r="R2944">
        <v>2.89</v>
      </c>
      <c r="S2944">
        <v>3</v>
      </c>
      <c r="T2944" t="s">
        <v>22</v>
      </c>
    </row>
    <row r="2945" spans="1:20" x14ac:dyDescent="0.2">
      <c r="A2945" t="s">
        <v>32</v>
      </c>
      <c r="B2945">
        <v>60</v>
      </c>
      <c r="C2945" t="s">
        <v>21</v>
      </c>
      <c r="D2945" t="s">
        <v>22</v>
      </c>
      <c r="E2945" t="s">
        <v>22</v>
      </c>
      <c r="F2945">
        <v>0</v>
      </c>
      <c r="G2945">
        <v>136.4</v>
      </c>
      <c r="H2945">
        <v>147</v>
      </c>
      <c r="I2945">
        <v>23.19</v>
      </c>
      <c r="J2945">
        <v>219.9</v>
      </c>
      <c r="K2945">
        <v>101</v>
      </c>
      <c r="L2945">
        <v>18.690000000000001</v>
      </c>
      <c r="M2945">
        <v>99.7</v>
      </c>
      <c r="N2945">
        <v>73</v>
      </c>
      <c r="O2945">
        <v>4.49</v>
      </c>
      <c r="P2945">
        <v>7</v>
      </c>
      <c r="Q2945">
        <v>3</v>
      </c>
      <c r="R2945">
        <v>1.89</v>
      </c>
      <c r="S2945">
        <v>0</v>
      </c>
      <c r="T2945" t="s">
        <v>22</v>
      </c>
    </row>
    <row r="2946" spans="1:20" x14ac:dyDescent="0.2">
      <c r="A2946" t="s">
        <v>41</v>
      </c>
      <c r="B2946">
        <v>90</v>
      </c>
      <c r="C2946" t="s">
        <v>21</v>
      </c>
      <c r="D2946" t="s">
        <v>22</v>
      </c>
      <c r="E2946" t="s">
        <v>23</v>
      </c>
      <c r="F2946">
        <v>30</v>
      </c>
      <c r="G2946">
        <v>168.2</v>
      </c>
      <c r="H2946">
        <v>103</v>
      </c>
      <c r="I2946">
        <v>28.59</v>
      </c>
      <c r="J2946">
        <v>220.9</v>
      </c>
      <c r="K2946">
        <v>75</v>
      </c>
      <c r="L2946">
        <v>18.78</v>
      </c>
      <c r="M2946">
        <v>224.3</v>
      </c>
      <c r="N2946">
        <v>105</v>
      </c>
      <c r="O2946">
        <v>10.09</v>
      </c>
      <c r="P2946">
        <v>8.1999999999999993</v>
      </c>
      <c r="Q2946">
        <v>2</v>
      </c>
      <c r="R2946">
        <v>2.21</v>
      </c>
      <c r="S2946">
        <v>0</v>
      </c>
      <c r="T2946" t="s">
        <v>22</v>
      </c>
    </row>
    <row r="2947" spans="1:20" x14ac:dyDescent="0.2">
      <c r="A2947" t="s">
        <v>39</v>
      </c>
      <c r="B2947">
        <v>65</v>
      </c>
      <c r="C2947" t="s">
        <v>21</v>
      </c>
      <c r="D2947" t="s">
        <v>22</v>
      </c>
      <c r="E2947" t="s">
        <v>22</v>
      </c>
      <c r="F2947">
        <v>0</v>
      </c>
      <c r="G2947">
        <v>217.9</v>
      </c>
      <c r="H2947">
        <v>89</v>
      </c>
      <c r="I2947">
        <v>37.04</v>
      </c>
      <c r="J2947">
        <v>238.8</v>
      </c>
      <c r="K2947">
        <v>101</v>
      </c>
      <c r="L2947">
        <v>20.3</v>
      </c>
      <c r="M2947">
        <v>194.4</v>
      </c>
      <c r="N2947">
        <v>105</v>
      </c>
      <c r="O2947">
        <v>8.75</v>
      </c>
      <c r="P2947">
        <v>6.6</v>
      </c>
      <c r="Q2947">
        <v>4</v>
      </c>
      <c r="R2947">
        <v>1.78</v>
      </c>
      <c r="S2947">
        <v>0</v>
      </c>
      <c r="T2947" t="s">
        <v>22</v>
      </c>
    </row>
    <row r="2948" spans="1:20" x14ac:dyDescent="0.2">
      <c r="A2948" t="s">
        <v>34</v>
      </c>
      <c r="B2948">
        <v>93</v>
      </c>
      <c r="C2948" t="s">
        <v>25</v>
      </c>
      <c r="D2948" t="s">
        <v>22</v>
      </c>
      <c r="E2948" t="s">
        <v>22</v>
      </c>
      <c r="F2948">
        <v>0</v>
      </c>
      <c r="G2948">
        <v>198.1</v>
      </c>
      <c r="H2948">
        <v>93</v>
      </c>
      <c r="I2948">
        <v>33.68</v>
      </c>
      <c r="J2948">
        <v>236.1</v>
      </c>
      <c r="K2948">
        <v>95</v>
      </c>
      <c r="L2948">
        <v>20.07</v>
      </c>
      <c r="M2948">
        <v>127.3</v>
      </c>
      <c r="N2948">
        <v>121</v>
      </c>
      <c r="O2948">
        <v>5.73</v>
      </c>
      <c r="P2948">
        <v>12.6</v>
      </c>
      <c r="Q2948">
        <v>4</v>
      </c>
      <c r="R2948">
        <v>3.4</v>
      </c>
      <c r="S2948">
        <v>2</v>
      </c>
      <c r="T2948" t="s">
        <v>22</v>
      </c>
    </row>
    <row r="2949" spans="1:20" x14ac:dyDescent="0.2">
      <c r="A2949" t="s">
        <v>55</v>
      </c>
      <c r="B2949">
        <v>117</v>
      </c>
      <c r="C2949" t="s">
        <v>25</v>
      </c>
      <c r="D2949" t="s">
        <v>23</v>
      </c>
      <c r="E2949" t="s">
        <v>23</v>
      </c>
      <c r="F2949">
        <v>15</v>
      </c>
      <c r="G2949">
        <v>178.8</v>
      </c>
      <c r="H2949">
        <v>81</v>
      </c>
      <c r="I2949">
        <v>30.4</v>
      </c>
      <c r="J2949">
        <v>286.10000000000002</v>
      </c>
      <c r="K2949">
        <v>85</v>
      </c>
      <c r="L2949">
        <v>24.32</v>
      </c>
      <c r="M2949">
        <v>229.4</v>
      </c>
      <c r="N2949">
        <v>128</v>
      </c>
      <c r="O2949">
        <v>10.32</v>
      </c>
      <c r="P2949">
        <v>7.1</v>
      </c>
      <c r="Q2949">
        <v>5</v>
      </c>
      <c r="R2949">
        <v>1.92</v>
      </c>
      <c r="S2949">
        <v>1</v>
      </c>
      <c r="T2949" t="s">
        <v>22</v>
      </c>
    </row>
    <row r="2950" spans="1:20" x14ac:dyDescent="0.2">
      <c r="A2950" t="s">
        <v>68</v>
      </c>
      <c r="B2950">
        <v>96</v>
      </c>
      <c r="C2950" t="s">
        <v>21</v>
      </c>
      <c r="D2950" t="s">
        <v>22</v>
      </c>
      <c r="E2950" t="s">
        <v>23</v>
      </c>
      <c r="F2950">
        <v>18</v>
      </c>
      <c r="G2950">
        <v>262.89999999999998</v>
      </c>
      <c r="H2950">
        <v>57</v>
      </c>
      <c r="I2950">
        <v>44.69</v>
      </c>
      <c r="J2950">
        <v>190.2</v>
      </c>
      <c r="K2950">
        <v>107</v>
      </c>
      <c r="L2950">
        <v>16.170000000000002</v>
      </c>
      <c r="M2950">
        <v>293.5</v>
      </c>
      <c r="N2950">
        <v>103</v>
      </c>
      <c r="O2950">
        <v>13.21</v>
      </c>
      <c r="P2950">
        <v>11.8</v>
      </c>
      <c r="Q2950">
        <v>4</v>
      </c>
      <c r="R2950">
        <v>3.19</v>
      </c>
      <c r="S2950">
        <v>3</v>
      </c>
      <c r="T2950" t="s">
        <v>22</v>
      </c>
    </row>
    <row r="2951" spans="1:20" x14ac:dyDescent="0.2">
      <c r="A2951" t="s">
        <v>62</v>
      </c>
      <c r="B2951">
        <v>60</v>
      </c>
      <c r="C2951" t="s">
        <v>21</v>
      </c>
      <c r="D2951" t="s">
        <v>22</v>
      </c>
      <c r="E2951" t="s">
        <v>22</v>
      </c>
      <c r="F2951">
        <v>0</v>
      </c>
      <c r="G2951">
        <v>197</v>
      </c>
      <c r="H2951">
        <v>130</v>
      </c>
      <c r="I2951">
        <v>33.49</v>
      </c>
      <c r="J2951">
        <v>219.2</v>
      </c>
      <c r="K2951">
        <v>105</v>
      </c>
      <c r="L2951">
        <v>18.63</v>
      </c>
      <c r="M2951">
        <v>102.8</v>
      </c>
      <c r="N2951">
        <v>113</v>
      </c>
      <c r="O2951">
        <v>4.63</v>
      </c>
      <c r="P2951">
        <v>12.6</v>
      </c>
      <c r="Q2951">
        <v>4</v>
      </c>
      <c r="R2951">
        <v>3.4</v>
      </c>
      <c r="S2951">
        <v>1</v>
      </c>
      <c r="T2951" t="s">
        <v>22</v>
      </c>
    </row>
    <row r="2952" spans="1:20" x14ac:dyDescent="0.2">
      <c r="A2952" t="s">
        <v>34</v>
      </c>
      <c r="B2952">
        <v>157</v>
      </c>
      <c r="C2952" t="s">
        <v>28</v>
      </c>
      <c r="D2952" t="s">
        <v>22</v>
      </c>
      <c r="E2952" t="s">
        <v>22</v>
      </c>
      <c r="F2952">
        <v>0</v>
      </c>
      <c r="G2952">
        <v>102.9</v>
      </c>
      <c r="H2952">
        <v>94</v>
      </c>
      <c r="I2952">
        <v>17.489999999999998</v>
      </c>
      <c r="J2952">
        <v>229.1</v>
      </c>
      <c r="K2952">
        <v>96</v>
      </c>
      <c r="L2952">
        <v>19.47</v>
      </c>
      <c r="M2952">
        <v>198.7</v>
      </c>
      <c r="N2952">
        <v>129</v>
      </c>
      <c r="O2952">
        <v>8.94</v>
      </c>
      <c r="P2952">
        <v>13.6</v>
      </c>
      <c r="Q2952">
        <v>2</v>
      </c>
      <c r="R2952">
        <v>3.67</v>
      </c>
      <c r="S2952">
        <v>1</v>
      </c>
      <c r="T2952" t="s">
        <v>22</v>
      </c>
    </row>
    <row r="2953" spans="1:20" x14ac:dyDescent="0.2">
      <c r="A2953" t="s">
        <v>55</v>
      </c>
      <c r="B2953">
        <v>89</v>
      </c>
      <c r="C2953" t="s">
        <v>25</v>
      </c>
      <c r="D2953" t="s">
        <v>22</v>
      </c>
      <c r="E2953" t="s">
        <v>22</v>
      </c>
      <c r="F2953">
        <v>0</v>
      </c>
      <c r="G2953">
        <v>144.19999999999999</v>
      </c>
      <c r="H2953">
        <v>74</v>
      </c>
      <c r="I2953">
        <v>24.51</v>
      </c>
      <c r="J2953">
        <v>164.7</v>
      </c>
      <c r="K2953">
        <v>119</v>
      </c>
      <c r="L2953">
        <v>14</v>
      </c>
      <c r="M2953">
        <v>279.2</v>
      </c>
      <c r="N2953">
        <v>121</v>
      </c>
      <c r="O2953">
        <v>12.56</v>
      </c>
      <c r="P2953">
        <v>12.1</v>
      </c>
      <c r="Q2953">
        <v>7</v>
      </c>
      <c r="R2953">
        <v>3.27</v>
      </c>
      <c r="S2953">
        <v>4</v>
      </c>
      <c r="T2953" t="s">
        <v>23</v>
      </c>
    </row>
    <row r="2954" spans="1:20" x14ac:dyDescent="0.2">
      <c r="A2954" t="s">
        <v>73</v>
      </c>
      <c r="B2954">
        <v>91</v>
      </c>
      <c r="C2954" t="s">
        <v>21</v>
      </c>
      <c r="D2954" t="s">
        <v>22</v>
      </c>
      <c r="E2954" t="s">
        <v>22</v>
      </c>
      <c r="F2954">
        <v>0</v>
      </c>
      <c r="G2954">
        <v>139.80000000000001</v>
      </c>
      <c r="H2954">
        <v>109</v>
      </c>
      <c r="I2954">
        <v>23.77</v>
      </c>
      <c r="J2954">
        <v>157</v>
      </c>
      <c r="K2954">
        <v>91</v>
      </c>
      <c r="L2954">
        <v>13.35</v>
      </c>
      <c r="M2954">
        <v>218.6</v>
      </c>
      <c r="N2954">
        <v>122</v>
      </c>
      <c r="O2954">
        <v>9.84</v>
      </c>
      <c r="P2954">
        <v>13.6</v>
      </c>
      <c r="Q2954">
        <v>4</v>
      </c>
      <c r="R2954">
        <v>3.67</v>
      </c>
      <c r="S2954">
        <v>3</v>
      </c>
      <c r="T2954" t="s">
        <v>22</v>
      </c>
    </row>
    <row r="2955" spans="1:20" x14ac:dyDescent="0.2">
      <c r="A2955" t="s">
        <v>38</v>
      </c>
      <c r="B2955">
        <v>104</v>
      </c>
      <c r="C2955" t="s">
        <v>21</v>
      </c>
      <c r="D2955" t="s">
        <v>22</v>
      </c>
      <c r="E2955" t="s">
        <v>22</v>
      </c>
      <c r="F2955">
        <v>0</v>
      </c>
      <c r="G2955">
        <v>139.69999999999999</v>
      </c>
      <c r="H2955">
        <v>112</v>
      </c>
      <c r="I2955">
        <v>23.75</v>
      </c>
      <c r="J2955">
        <v>199.8</v>
      </c>
      <c r="K2955">
        <v>127</v>
      </c>
      <c r="L2955">
        <v>16.98</v>
      </c>
      <c r="M2955">
        <v>189.3</v>
      </c>
      <c r="N2955">
        <v>104</v>
      </c>
      <c r="O2955">
        <v>8.52</v>
      </c>
      <c r="P2955">
        <v>10.3</v>
      </c>
      <c r="Q2955">
        <v>2</v>
      </c>
      <c r="R2955">
        <v>2.78</v>
      </c>
      <c r="S2955">
        <v>2</v>
      </c>
      <c r="T2955" t="s">
        <v>22</v>
      </c>
    </row>
    <row r="2956" spans="1:20" x14ac:dyDescent="0.2">
      <c r="A2956" t="s">
        <v>43</v>
      </c>
      <c r="B2956">
        <v>40</v>
      </c>
      <c r="C2956" t="s">
        <v>21</v>
      </c>
      <c r="D2956" t="s">
        <v>22</v>
      </c>
      <c r="E2956" t="s">
        <v>22</v>
      </c>
      <c r="F2956">
        <v>0</v>
      </c>
      <c r="G2956">
        <v>309.39999999999998</v>
      </c>
      <c r="H2956">
        <v>86</v>
      </c>
      <c r="I2956">
        <v>52.6</v>
      </c>
      <c r="J2956">
        <v>271.3</v>
      </c>
      <c r="K2956">
        <v>98</v>
      </c>
      <c r="L2956">
        <v>23.06</v>
      </c>
      <c r="M2956">
        <v>197.1</v>
      </c>
      <c r="N2956">
        <v>116</v>
      </c>
      <c r="O2956">
        <v>8.8699999999999992</v>
      </c>
      <c r="P2956">
        <v>11.2</v>
      </c>
      <c r="Q2956">
        <v>5</v>
      </c>
      <c r="R2956">
        <v>3.02</v>
      </c>
      <c r="S2956">
        <v>3</v>
      </c>
      <c r="T2956" t="s">
        <v>23</v>
      </c>
    </row>
    <row r="2957" spans="1:20" x14ac:dyDescent="0.2">
      <c r="A2957" t="s">
        <v>31</v>
      </c>
      <c r="B2957">
        <v>161</v>
      </c>
      <c r="C2957" t="s">
        <v>21</v>
      </c>
      <c r="D2957" t="s">
        <v>22</v>
      </c>
      <c r="E2957" t="s">
        <v>22</v>
      </c>
      <c r="F2957">
        <v>0</v>
      </c>
      <c r="G2957">
        <v>159.6</v>
      </c>
      <c r="H2957">
        <v>102</v>
      </c>
      <c r="I2957">
        <v>27.13</v>
      </c>
      <c r="J2957">
        <v>212.6</v>
      </c>
      <c r="K2957">
        <v>119</v>
      </c>
      <c r="L2957">
        <v>18.07</v>
      </c>
      <c r="M2957">
        <v>151.4</v>
      </c>
      <c r="N2957">
        <v>83</v>
      </c>
      <c r="O2957">
        <v>6.81</v>
      </c>
      <c r="P2957">
        <v>12.6</v>
      </c>
      <c r="Q2957">
        <v>7</v>
      </c>
      <c r="R2957">
        <v>3.4</v>
      </c>
      <c r="S2957">
        <v>5</v>
      </c>
      <c r="T2957" t="s">
        <v>23</v>
      </c>
    </row>
    <row r="2958" spans="1:20" x14ac:dyDescent="0.2">
      <c r="A2958" t="s">
        <v>65</v>
      </c>
      <c r="B2958">
        <v>131</v>
      </c>
      <c r="C2958" t="s">
        <v>25</v>
      </c>
      <c r="D2958" t="s">
        <v>22</v>
      </c>
      <c r="E2958" t="s">
        <v>23</v>
      </c>
      <c r="F2958">
        <v>29</v>
      </c>
      <c r="G2958">
        <v>239.7</v>
      </c>
      <c r="H2958">
        <v>102</v>
      </c>
      <c r="I2958">
        <v>40.75</v>
      </c>
      <c r="J2958">
        <v>212.8</v>
      </c>
      <c r="K2958">
        <v>109</v>
      </c>
      <c r="L2958">
        <v>18.09</v>
      </c>
      <c r="M2958">
        <v>187.7</v>
      </c>
      <c r="N2958">
        <v>77</v>
      </c>
      <c r="O2958">
        <v>8.4499999999999993</v>
      </c>
      <c r="P2958">
        <v>10.5</v>
      </c>
      <c r="Q2958">
        <v>2</v>
      </c>
      <c r="R2958">
        <v>2.84</v>
      </c>
      <c r="S2958">
        <v>1</v>
      </c>
      <c r="T2958" t="s">
        <v>22</v>
      </c>
    </row>
    <row r="2959" spans="1:20" x14ac:dyDescent="0.2">
      <c r="A2959" t="s">
        <v>63</v>
      </c>
      <c r="B2959">
        <v>79</v>
      </c>
      <c r="C2959" t="s">
        <v>28</v>
      </c>
      <c r="D2959" t="s">
        <v>22</v>
      </c>
      <c r="E2959" t="s">
        <v>22</v>
      </c>
      <c r="F2959">
        <v>0</v>
      </c>
      <c r="G2959">
        <v>161.1</v>
      </c>
      <c r="H2959">
        <v>110</v>
      </c>
      <c r="I2959">
        <v>27.39</v>
      </c>
      <c r="J2959">
        <v>170.6</v>
      </c>
      <c r="K2959">
        <v>111</v>
      </c>
      <c r="L2959">
        <v>14.5</v>
      </c>
      <c r="M2959">
        <v>274.39999999999998</v>
      </c>
      <c r="N2959">
        <v>80</v>
      </c>
      <c r="O2959">
        <v>12.35</v>
      </c>
      <c r="P2959">
        <v>7.6</v>
      </c>
      <c r="Q2959">
        <v>2</v>
      </c>
      <c r="R2959">
        <v>2.0499999999999998</v>
      </c>
      <c r="S2959">
        <v>2</v>
      </c>
      <c r="T2959" t="s">
        <v>22</v>
      </c>
    </row>
    <row r="2960" spans="1:20" x14ac:dyDescent="0.2">
      <c r="A2960" t="s">
        <v>45</v>
      </c>
      <c r="B2960">
        <v>161</v>
      </c>
      <c r="C2960" t="s">
        <v>25</v>
      </c>
      <c r="D2960" t="s">
        <v>22</v>
      </c>
      <c r="E2960" t="s">
        <v>22</v>
      </c>
      <c r="F2960">
        <v>0</v>
      </c>
      <c r="G2960">
        <v>165.4</v>
      </c>
      <c r="H2960">
        <v>88</v>
      </c>
      <c r="I2960">
        <v>28.12</v>
      </c>
      <c r="J2960">
        <v>209.7</v>
      </c>
      <c r="K2960">
        <v>111</v>
      </c>
      <c r="L2960">
        <v>17.82</v>
      </c>
      <c r="M2960">
        <v>270.7</v>
      </c>
      <c r="N2960">
        <v>129</v>
      </c>
      <c r="O2960">
        <v>12.18</v>
      </c>
      <c r="P2960">
        <v>10.5</v>
      </c>
      <c r="Q2960">
        <v>3</v>
      </c>
      <c r="R2960">
        <v>2.84</v>
      </c>
      <c r="S2960">
        <v>4</v>
      </c>
      <c r="T2960" t="s">
        <v>22</v>
      </c>
    </row>
    <row r="2961" spans="1:20" x14ac:dyDescent="0.2">
      <c r="A2961" t="s">
        <v>67</v>
      </c>
      <c r="B2961">
        <v>108</v>
      </c>
      <c r="C2961" t="s">
        <v>21</v>
      </c>
      <c r="D2961" t="s">
        <v>22</v>
      </c>
      <c r="E2961" t="s">
        <v>23</v>
      </c>
      <c r="F2961">
        <v>28</v>
      </c>
      <c r="G2961">
        <v>221.3</v>
      </c>
      <c r="H2961">
        <v>117</v>
      </c>
      <c r="I2961">
        <v>37.619999999999997</v>
      </c>
      <c r="J2961">
        <v>156</v>
      </c>
      <c r="K2961">
        <v>102</v>
      </c>
      <c r="L2961">
        <v>13.26</v>
      </c>
      <c r="M2961">
        <v>159.30000000000001</v>
      </c>
      <c r="N2961">
        <v>80</v>
      </c>
      <c r="O2961">
        <v>7.17</v>
      </c>
      <c r="P2961">
        <v>8.6999999999999993</v>
      </c>
      <c r="Q2961">
        <v>3</v>
      </c>
      <c r="R2961">
        <v>2.35</v>
      </c>
      <c r="S2961">
        <v>0</v>
      </c>
      <c r="T2961" t="s">
        <v>22</v>
      </c>
    </row>
    <row r="2962" spans="1:20" x14ac:dyDescent="0.2">
      <c r="A2962" t="s">
        <v>31</v>
      </c>
      <c r="B2962">
        <v>69</v>
      </c>
      <c r="C2962" t="s">
        <v>21</v>
      </c>
      <c r="D2962" t="s">
        <v>23</v>
      </c>
      <c r="E2962" t="s">
        <v>22</v>
      </c>
      <c r="F2962">
        <v>0</v>
      </c>
      <c r="G2962">
        <v>176.8</v>
      </c>
      <c r="H2962">
        <v>89</v>
      </c>
      <c r="I2962">
        <v>30.06</v>
      </c>
      <c r="J2962">
        <v>196</v>
      </c>
      <c r="K2962">
        <v>89</v>
      </c>
      <c r="L2962">
        <v>16.66</v>
      </c>
      <c r="M2962">
        <v>232.6</v>
      </c>
      <c r="N2962">
        <v>151</v>
      </c>
      <c r="O2962">
        <v>10.47</v>
      </c>
      <c r="P2962">
        <v>13.1</v>
      </c>
      <c r="Q2962">
        <v>5</v>
      </c>
      <c r="R2962">
        <v>3.54</v>
      </c>
      <c r="S2962">
        <v>1</v>
      </c>
      <c r="T2962" t="s">
        <v>23</v>
      </c>
    </row>
    <row r="2963" spans="1:20" x14ac:dyDescent="0.2">
      <c r="A2963" t="s">
        <v>58</v>
      </c>
      <c r="B2963">
        <v>80</v>
      </c>
      <c r="C2963" t="s">
        <v>25</v>
      </c>
      <c r="D2963" t="s">
        <v>22</v>
      </c>
      <c r="E2963" t="s">
        <v>22</v>
      </c>
      <c r="F2963">
        <v>0</v>
      </c>
      <c r="G2963">
        <v>196</v>
      </c>
      <c r="H2963">
        <v>75</v>
      </c>
      <c r="I2963">
        <v>33.32</v>
      </c>
      <c r="J2963">
        <v>237.8</v>
      </c>
      <c r="K2963">
        <v>112</v>
      </c>
      <c r="L2963">
        <v>20.21</v>
      </c>
      <c r="M2963">
        <v>220.1</v>
      </c>
      <c r="N2963">
        <v>127</v>
      </c>
      <c r="O2963">
        <v>9.9</v>
      </c>
      <c r="P2963">
        <v>13.9</v>
      </c>
      <c r="Q2963">
        <v>5</v>
      </c>
      <c r="R2963">
        <v>3.75</v>
      </c>
      <c r="S2963">
        <v>1</v>
      </c>
      <c r="T2963" t="s">
        <v>22</v>
      </c>
    </row>
    <row r="2964" spans="1:20" x14ac:dyDescent="0.2">
      <c r="A2964" t="s">
        <v>66</v>
      </c>
      <c r="B2964">
        <v>146</v>
      </c>
      <c r="C2964" t="s">
        <v>21</v>
      </c>
      <c r="D2964" t="s">
        <v>22</v>
      </c>
      <c r="E2964" t="s">
        <v>22</v>
      </c>
      <c r="F2964">
        <v>0</v>
      </c>
      <c r="G2964">
        <v>174.3</v>
      </c>
      <c r="H2964">
        <v>113</v>
      </c>
      <c r="I2964">
        <v>29.63</v>
      </c>
      <c r="J2964">
        <v>200.7</v>
      </c>
      <c r="K2964">
        <v>107</v>
      </c>
      <c r="L2964">
        <v>17.059999999999999</v>
      </c>
      <c r="M2964">
        <v>281.2</v>
      </c>
      <c r="N2964">
        <v>145</v>
      </c>
      <c r="O2964">
        <v>12.65</v>
      </c>
      <c r="P2964">
        <v>11.6</v>
      </c>
      <c r="Q2964">
        <v>3</v>
      </c>
      <c r="R2964">
        <v>3.13</v>
      </c>
      <c r="S2964">
        <v>4</v>
      </c>
      <c r="T2964" t="s">
        <v>22</v>
      </c>
    </row>
    <row r="2965" spans="1:20" x14ac:dyDescent="0.2">
      <c r="A2965" t="s">
        <v>44</v>
      </c>
      <c r="B2965">
        <v>113</v>
      </c>
      <c r="C2965" t="s">
        <v>25</v>
      </c>
      <c r="D2965" t="s">
        <v>22</v>
      </c>
      <c r="E2965" t="s">
        <v>22</v>
      </c>
      <c r="F2965">
        <v>0</v>
      </c>
      <c r="G2965">
        <v>158.4</v>
      </c>
      <c r="H2965">
        <v>107</v>
      </c>
      <c r="I2965">
        <v>26.93</v>
      </c>
      <c r="J2965">
        <v>142.19999999999999</v>
      </c>
      <c r="K2965">
        <v>104</v>
      </c>
      <c r="L2965">
        <v>12.09</v>
      </c>
      <c r="M2965">
        <v>174.7</v>
      </c>
      <c r="N2965">
        <v>108</v>
      </c>
      <c r="O2965">
        <v>7.86</v>
      </c>
      <c r="P2965">
        <v>14.9</v>
      </c>
      <c r="Q2965">
        <v>2</v>
      </c>
      <c r="R2965">
        <v>4.0199999999999996</v>
      </c>
      <c r="S2965">
        <v>0</v>
      </c>
      <c r="T2965" t="s">
        <v>22</v>
      </c>
    </row>
    <row r="2966" spans="1:20" x14ac:dyDescent="0.2">
      <c r="A2966" t="s">
        <v>66</v>
      </c>
      <c r="B2966">
        <v>29</v>
      </c>
      <c r="C2966" t="s">
        <v>21</v>
      </c>
      <c r="D2966" t="s">
        <v>22</v>
      </c>
      <c r="E2966" t="s">
        <v>23</v>
      </c>
      <c r="F2966">
        <v>38</v>
      </c>
      <c r="G2966">
        <v>149.4</v>
      </c>
      <c r="H2966">
        <v>93</v>
      </c>
      <c r="I2966">
        <v>25.4</v>
      </c>
      <c r="J2966">
        <v>189.8</v>
      </c>
      <c r="K2966">
        <v>96</v>
      </c>
      <c r="L2966">
        <v>16.13</v>
      </c>
      <c r="M2966">
        <v>127.4</v>
      </c>
      <c r="N2966">
        <v>71</v>
      </c>
      <c r="O2966">
        <v>5.73</v>
      </c>
      <c r="P2966">
        <v>6</v>
      </c>
      <c r="Q2966">
        <v>3</v>
      </c>
      <c r="R2966">
        <v>1.62</v>
      </c>
      <c r="S2966">
        <v>1</v>
      </c>
      <c r="T2966" t="s">
        <v>22</v>
      </c>
    </row>
    <row r="2967" spans="1:20" x14ac:dyDescent="0.2">
      <c r="A2967" t="s">
        <v>65</v>
      </c>
      <c r="B2967">
        <v>78</v>
      </c>
      <c r="C2967" t="s">
        <v>21</v>
      </c>
      <c r="D2967" t="s">
        <v>22</v>
      </c>
      <c r="E2967" t="s">
        <v>22</v>
      </c>
      <c r="F2967">
        <v>0</v>
      </c>
      <c r="G2967">
        <v>145.5</v>
      </c>
      <c r="H2967">
        <v>124</v>
      </c>
      <c r="I2967">
        <v>24.74</v>
      </c>
      <c r="J2967">
        <v>143.4</v>
      </c>
      <c r="K2967">
        <v>71</v>
      </c>
      <c r="L2967">
        <v>12.19</v>
      </c>
      <c r="M2967">
        <v>291.10000000000002</v>
      </c>
      <c r="N2967">
        <v>123</v>
      </c>
      <c r="O2967">
        <v>13.1</v>
      </c>
      <c r="P2967">
        <v>9.5</v>
      </c>
      <c r="Q2967">
        <v>5</v>
      </c>
      <c r="R2967">
        <v>2.57</v>
      </c>
      <c r="S2967">
        <v>3</v>
      </c>
      <c r="T2967" t="s">
        <v>22</v>
      </c>
    </row>
    <row r="2968" spans="1:20" x14ac:dyDescent="0.2">
      <c r="A2968" t="s">
        <v>48</v>
      </c>
      <c r="B2968">
        <v>120</v>
      </c>
      <c r="C2968" t="s">
        <v>28</v>
      </c>
      <c r="D2968" t="s">
        <v>22</v>
      </c>
      <c r="E2968" t="s">
        <v>22</v>
      </c>
      <c r="F2968">
        <v>0</v>
      </c>
      <c r="G2968">
        <v>147.69999999999999</v>
      </c>
      <c r="H2968">
        <v>101</v>
      </c>
      <c r="I2968">
        <v>25.11</v>
      </c>
      <c r="J2968">
        <v>144.1</v>
      </c>
      <c r="K2968">
        <v>71</v>
      </c>
      <c r="L2968">
        <v>12.25</v>
      </c>
      <c r="M2968">
        <v>237</v>
      </c>
      <c r="N2968">
        <v>115</v>
      </c>
      <c r="O2968">
        <v>10.67</v>
      </c>
      <c r="P2968">
        <v>11.1</v>
      </c>
      <c r="Q2968">
        <v>5</v>
      </c>
      <c r="R2968">
        <v>3</v>
      </c>
      <c r="S2968">
        <v>0</v>
      </c>
      <c r="T2968" t="s">
        <v>22</v>
      </c>
    </row>
    <row r="2969" spans="1:20" x14ac:dyDescent="0.2">
      <c r="A2969" t="s">
        <v>32</v>
      </c>
      <c r="B2969">
        <v>185</v>
      </c>
      <c r="C2969" t="s">
        <v>21</v>
      </c>
      <c r="D2969" t="s">
        <v>22</v>
      </c>
      <c r="E2969" t="s">
        <v>22</v>
      </c>
      <c r="F2969">
        <v>0</v>
      </c>
      <c r="G2969">
        <v>89.4</v>
      </c>
      <c r="H2969">
        <v>77</v>
      </c>
      <c r="I2969">
        <v>15.2</v>
      </c>
      <c r="J2969">
        <v>288.89999999999998</v>
      </c>
      <c r="K2969">
        <v>128</v>
      </c>
      <c r="L2969">
        <v>24.56</v>
      </c>
      <c r="M2969">
        <v>162.9</v>
      </c>
      <c r="N2969">
        <v>93</v>
      </c>
      <c r="O2969">
        <v>7.33</v>
      </c>
      <c r="P2969">
        <v>10.4</v>
      </c>
      <c r="Q2969">
        <v>2</v>
      </c>
      <c r="R2969">
        <v>2.81</v>
      </c>
      <c r="S2969">
        <v>3</v>
      </c>
      <c r="T2969" t="s">
        <v>22</v>
      </c>
    </row>
    <row r="2970" spans="1:20" x14ac:dyDescent="0.2">
      <c r="A2970" t="s">
        <v>38</v>
      </c>
      <c r="B2970">
        <v>130</v>
      </c>
      <c r="C2970" t="s">
        <v>21</v>
      </c>
      <c r="D2970" t="s">
        <v>22</v>
      </c>
      <c r="E2970" t="s">
        <v>22</v>
      </c>
      <c r="F2970">
        <v>0</v>
      </c>
      <c r="G2970">
        <v>138.69999999999999</v>
      </c>
      <c r="H2970">
        <v>68</v>
      </c>
      <c r="I2970">
        <v>23.58</v>
      </c>
      <c r="J2970">
        <v>205.6</v>
      </c>
      <c r="K2970">
        <v>102</v>
      </c>
      <c r="L2970">
        <v>17.48</v>
      </c>
      <c r="M2970">
        <v>231.2</v>
      </c>
      <c r="N2970">
        <v>108</v>
      </c>
      <c r="O2970">
        <v>10.4</v>
      </c>
      <c r="P2970">
        <v>13.6</v>
      </c>
      <c r="Q2970">
        <v>3</v>
      </c>
      <c r="R2970">
        <v>3.67</v>
      </c>
      <c r="S2970">
        <v>2</v>
      </c>
      <c r="T2970" t="s">
        <v>22</v>
      </c>
    </row>
    <row r="2971" spans="1:20" x14ac:dyDescent="0.2">
      <c r="A2971" t="s">
        <v>63</v>
      </c>
      <c r="B2971">
        <v>59</v>
      </c>
      <c r="C2971" t="s">
        <v>21</v>
      </c>
      <c r="D2971" t="s">
        <v>22</v>
      </c>
      <c r="E2971" t="s">
        <v>23</v>
      </c>
      <c r="F2971">
        <v>26</v>
      </c>
      <c r="G2971">
        <v>205.4</v>
      </c>
      <c r="H2971">
        <v>68</v>
      </c>
      <c r="I2971">
        <v>34.92</v>
      </c>
      <c r="J2971">
        <v>115</v>
      </c>
      <c r="K2971">
        <v>115</v>
      </c>
      <c r="L2971">
        <v>9.7799999999999994</v>
      </c>
      <c r="M2971">
        <v>214.7</v>
      </c>
      <c r="N2971">
        <v>130</v>
      </c>
      <c r="O2971">
        <v>9.66</v>
      </c>
      <c r="P2971">
        <v>9.4</v>
      </c>
      <c r="Q2971">
        <v>2</v>
      </c>
      <c r="R2971">
        <v>2.54</v>
      </c>
      <c r="S2971">
        <v>5</v>
      </c>
      <c r="T2971" t="s">
        <v>22</v>
      </c>
    </row>
    <row r="2972" spans="1:20" x14ac:dyDescent="0.2">
      <c r="A2972" t="s">
        <v>37</v>
      </c>
      <c r="B2972">
        <v>139</v>
      </c>
      <c r="C2972" t="s">
        <v>25</v>
      </c>
      <c r="D2972" t="s">
        <v>22</v>
      </c>
      <c r="E2972" t="s">
        <v>22</v>
      </c>
      <c r="F2972">
        <v>0</v>
      </c>
      <c r="G2972">
        <v>187.4</v>
      </c>
      <c r="H2972">
        <v>86</v>
      </c>
      <c r="I2972">
        <v>31.86</v>
      </c>
      <c r="J2972">
        <v>169.3</v>
      </c>
      <c r="K2972">
        <v>116</v>
      </c>
      <c r="L2972">
        <v>14.39</v>
      </c>
      <c r="M2972">
        <v>153.4</v>
      </c>
      <c r="N2972">
        <v>88</v>
      </c>
      <c r="O2972">
        <v>6.9</v>
      </c>
      <c r="P2972">
        <v>11.7</v>
      </c>
      <c r="Q2972">
        <v>3</v>
      </c>
      <c r="R2972">
        <v>3.16</v>
      </c>
      <c r="S2972">
        <v>1</v>
      </c>
      <c r="T2972" t="s">
        <v>22</v>
      </c>
    </row>
    <row r="2973" spans="1:20" x14ac:dyDescent="0.2">
      <c r="A2973" t="s">
        <v>54</v>
      </c>
      <c r="B2973">
        <v>12</v>
      </c>
      <c r="C2973" t="s">
        <v>21</v>
      </c>
      <c r="D2973" t="s">
        <v>22</v>
      </c>
      <c r="E2973" t="s">
        <v>22</v>
      </c>
      <c r="F2973">
        <v>0</v>
      </c>
      <c r="G2973">
        <v>206.1</v>
      </c>
      <c r="H2973">
        <v>105</v>
      </c>
      <c r="I2973">
        <v>35.04</v>
      </c>
      <c r="J2973">
        <v>246.6</v>
      </c>
      <c r="K2973">
        <v>104</v>
      </c>
      <c r="L2973">
        <v>20.96</v>
      </c>
      <c r="M2973">
        <v>254.6</v>
      </c>
      <c r="N2973">
        <v>83</v>
      </c>
      <c r="O2973">
        <v>11.46</v>
      </c>
      <c r="P2973">
        <v>12.1</v>
      </c>
      <c r="Q2973">
        <v>7</v>
      </c>
      <c r="R2973">
        <v>3.27</v>
      </c>
      <c r="S2973">
        <v>2</v>
      </c>
      <c r="T2973" t="s">
        <v>22</v>
      </c>
    </row>
    <row r="2974" spans="1:20" x14ac:dyDescent="0.2">
      <c r="A2974" t="s">
        <v>60</v>
      </c>
      <c r="B2974">
        <v>42</v>
      </c>
      <c r="C2974" t="s">
        <v>25</v>
      </c>
      <c r="D2974" t="s">
        <v>22</v>
      </c>
      <c r="E2974" t="s">
        <v>23</v>
      </c>
      <c r="F2974">
        <v>34</v>
      </c>
      <c r="G2974">
        <v>131.5</v>
      </c>
      <c r="H2974">
        <v>143</v>
      </c>
      <c r="I2974">
        <v>22.36</v>
      </c>
      <c r="J2974">
        <v>185.3</v>
      </c>
      <c r="K2974">
        <v>109</v>
      </c>
      <c r="L2974">
        <v>15.75</v>
      </c>
      <c r="M2974">
        <v>177.3</v>
      </c>
      <c r="N2974">
        <v>117</v>
      </c>
      <c r="O2974">
        <v>7.98</v>
      </c>
      <c r="P2974">
        <v>10.9</v>
      </c>
      <c r="Q2974">
        <v>5</v>
      </c>
      <c r="R2974">
        <v>2.94</v>
      </c>
      <c r="S2974">
        <v>0</v>
      </c>
      <c r="T2974" t="s">
        <v>22</v>
      </c>
    </row>
    <row r="2975" spans="1:20" x14ac:dyDescent="0.2">
      <c r="A2975" t="s">
        <v>44</v>
      </c>
      <c r="B2975">
        <v>63</v>
      </c>
      <c r="C2975" t="s">
        <v>21</v>
      </c>
      <c r="D2975" t="s">
        <v>22</v>
      </c>
      <c r="E2975" t="s">
        <v>22</v>
      </c>
      <c r="F2975">
        <v>0</v>
      </c>
      <c r="G2975">
        <v>120.1</v>
      </c>
      <c r="H2975">
        <v>103</v>
      </c>
      <c r="I2975">
        <v>20.420000000000002</v>
      </c>
      <c r="J2975">
        <v>179.2</v>
      </c>
      <c r="K2975">
        <v>132</v>
      </c>
      <c r="L2975">
        <v>15.23</v>
      </c>
      <c r="M2975">
        <v>127.3</v>
      </c>
      <c r="N2975">
        <v>82</v>
      </c>
      <c r="O2975">
        <v>5.73</v>
      </c>
      <c r="P2975">
        <v>6.3</v>
      </c>
      <c r="Q2975">
        <v>4</v>
      </c>
      <c r="R2975">
        <v>1.7</v>
      </c>
      <c r="S2975">
        <v>1</v>
      </c>
      <c r="T2975" t="s">
        <v>22</v>
      </c>
    </row>
    <row r="2976" spans="1:20" x14ac:dyDescent="0.2">
      <c r="A2976" t="s">
        <v>36</v>
      </c>
      <c r="B2976">
        <v>143</v>
      </c>
      <c r="C2976" t="s">
        <v>21</v>
      </c>
      <c r="D2976" t="s">
        <v>22</v>
      </c>
      <c r="E2976" t="s">
        <v>22</v>
      </c>
      <c r="F2976">
        <v>0</v>
      </c>
      <c r="G2976">
        <v>168.6</v>
      </c>
      <c r="H2976">
        <v>85</v>
      </c>
      <c r="I2976">
        <v>28.66</v>
      </c>
      <c r="J2976">
        <v>176.3</v>
      </c>
      <c r="K2976">
        <v>89</v>
      </c>
      <c r="L2976">
        <v>14.99</v>
      </c>
      <c r="M2976">
        <v>282.3</v>
      </c>
      <c r="N2976">
        <v>69</v>
      </c>
      <c r="O2976">
        <v>12.7</v>
      </c>
      <c r="P2976">
        <v>13.3</v>
      </c>
      <c r="Q2976">
        <v>10</v>
      </c>
      <c r="R2976">
        <v>3.59</v>
      </c>
      <c r="S2976">
        <v>1</v>
      </c>
      <c r="T2976" t="s">
        <v>22</v>
      </c>
    </row>
    <row r="2977" spans="1:20" x14ac:dyDescent="0.2">
      <c r="A2977" t="s">
        <v>50</v>
      </c>
      <c r="B2977">
        <v>156</v>
      </c>
      <c r="C2977" t="s">
        <v>28</v>
      </c>
      <c r="D2977" t="s">
        <v>22</v>
      </c>
      <c r="E2977" t="s">
        <v>22</v>
      </c>
      <c r="F2977">
        <v>0</v>
      </c>
      <c r="G2977">
        <v>189.4</v>
      </c>
      <c r="H2977">
        <v>114</v>
      </c>
      <c r="I2977">
        <v>32.200000000000003</v>
      </c>
      <c r="J2977">
        <v>145.69999999999999</v>
      </c>
      <c r="K2977">
        <v>96</v>
      </c>
      <c r="L2977">
        <v>12.38</v>
      </c>
      <c r="M2977">
        <v>192.8</v>
      </c>
      <c r="N2977">
        <v>121</v>
      </c>
      <c r="O2977">
        <v>8.68</v>
      </c>
      <c r="P2977">
        <v>4.5</v>
      </c>
      <c r="Q2977">
        <v>13</v>
      </c>
      <c r="R2977">
        <v>1.22</v>
      </c>
      <c r="S2977">
        <v>0</v>
      </c>
      <c r="T2977" t="s">
        <v>22</v>
      </c>
    </row>
    <row r="2978" spans="1:20" x14ac:dyDescent="0.2">
      <c r="A2978" t="s">
        <v>39</v>
      </c>
      <c r="B2978">
        <v>98</v>
      </c>
      <c r="C2978" t="s">
        <v>25</v>
      </c>
      <c r="D2978" t="s">
        <v>22</v>
      </c>
      <c r="E2978" t="s">
        <v>22</v>
      </c>
      <c r="F2978">
        <v>0</v>
      </c>
      <c r="G2978">
        <v>158.5</v>
      </c>
      <c r="H2978">
        <v>90</v>
      </c>
      <c r="I2978">
        <v>26.95</v>
      </c>
      <c r="J2978">
        <v>254.4</v>
      </c>
      <c r="K2978">
        <v>67</v>
      </c>
      <c r="L2978">
        <v>21.62</v>
      </c>
      <c r="M2978">
        <v>178.4</v>
      </c>
      <c r="N2978">
        <v>104</v>
      </c>
      <c r="O2978">
        <v>8.0299999999999994</v>
      </c>
      <c r="P2978">
        <v>14.8</v>
      </c>
      <c r="Q2978">
        <v>5</v>
      </c>
      <c r="R2978">
        <v>4</v>
      </c>
      <c r="S2978">
        <v>2</v>
      </c>
      <c r="T2978" t="s">
        <v>22</v>
      </c>
    </row>
    <row r="2979" spans="1:20" x14ac:dyDescent="0.2">
      <c r="A2979" t="s">
        <v>30</v>
      </c>
      <c r="B2979">
        <v>140</v>
      </c>
      <c r="C2979" t="s">
        <v>21</v>
      </c>
      <c r="D2979" t="s">
        <v>22</v>
      </c>
      <c r="E2979" t="s">
        <v>23</v>
      </c>
      <c r="F2979">
        <v>27</v>
      </c>
      <c r="G2979">
        <v>176</v>
      </c>
      <c r="H2979">
        <v>141</v>
      </c>
      <c r="I2979">
        <v>29.92</v>
      </c>
      <c r="J2979">
        <v>201.3</v>
      </c>
      <c r="K2979">
        <v>143</v>
      </c>
      <c r="L2979">
        <v>17.11</v>
      </c>
      <c r="M2979">
        <v>167.9</v>
      </c>
      <c r="N2979">
        <v>93</v>
      </c>
      <c r="O2979">
        <v>7.56</v>
      </c>
      <c r="P2979">
        <v>7.1</v>
      </c>
      <c r="Q2979">
        <v>5</v>
      </c>
      <c r="R2979">
        <v>1.92</v>
      </c>
      <c r="S2979">
        <v>3</v>
      </c>
      <c r="T2979" t="s">
        <v>22</v>
      </c>
    </row>
    <row r="2980" spans="1:20" x14ac:dyDescent="0.2">
      <c r="A2980" t="s">
        <v>55</v>
      </c>
      <c r="B2980">
        <v>102</v>
      </c>
      <c r="C2980" t="s">
        <v>28</v>
      </c>
      <c r="D2980" t="s">
        <v>22</v>
      </c>
      <c r="E2980" t="s">
        <v>23</v>
      </c>
      <c r="F2980">
        <v>45</v>
      </c>
      <c r="G2980">
        <v>129.19999999999999</v>
      </c>
      <c r="H2980">
        <v>142</v>
      </c>
      <c r="I2980">
        <v>21.96</v>
      </c>
      <c r="J2980">
        <v>239.4</v>
      </c>
      <c r="K2980">
        <v>114</v>
      </c>
      <c r="L2980">
        <v>20.350000000000001</v>
      </c>
      <c r="M2980">
        <v>223.4</v>
      </c>
      <c r="N2980">
        <v>66</v>
      </c>
      <c r="O2980">
        <v>10.050000000000001</v>
      </c>
      <c r="P2980">
        <v>8.6999999999999993</v>
      </c>
      <c r="Q2980">
        <v>4</v>
      </c>
      <c r="R2980">
        <v>2.35</v>
      </c>
      <c r="S2980">
        <v>0</v>
      </c>
      <c r="T2980" t="s">
        <v>22</v>
      </c>
    </row>
    <row r="2981" spans="1:20" x14ac:dyDescent="0.2">
      <c r="A2981" t="s">
        <v>38</v>
      </c>
      <c r="B2981">
        <v>71</v>
      </c>
      <c r="C2981" t="s">
        <v>21</v>
      </c>
      <c r="D2981" t="s">
        <v>22</v>
      </c>
      <c r="E2981" t="s">
        <v>23</v>
      </c>
      <c r="F2981">
        <v>49</v>
      </c>
      <c r="G2981">
        <v>174</v>
      </c>
      <c r="H2981">
        <v>122</v>
      </c>
      <c r="I2981">
        <v>29.58</v>
      </c>
      <c r="J2981">
        <v>168.6</v>
      </c>
      <c r="K2981">
        <v>85</v>
      </c>
      <c r="L2981">
        <v>14.33</v>
      </c>
      <c r="M2981">
        <v>132.1</v>
      </c>
      <c r="N2981">
        <v>120</v>
      </c>
      <c r="O2981">
        <v>5.94</v>
      </c>
      <c r="P2981">
        <v>7.8</v>
      </c>
      <c r="Q2981">
        <v>4</v>
      </c>
      <c r="R2981">
        <v>2.11</v>
      </c>
      <c r="S2981">
        <v>1</v>
      </c>
      <c r="T2981" t="s">
        <v>22</v>
      </c>
    </row>
    <row r="2982" spans="1:20" x14ac:dyDescent="0.2">
      <c r="A2982" t="s">
        <v>39</v>
      </c>
      <c r="B2982">
        <v>104</v>
      </c>
      <c r="C2982" t="s">
        <v>21</v>
      </c>
      <c r="D2982" t="s">
        <v>22</v>
      </c>
      <c r="E2982" t="s">
        <v>22</v>
      </c>
      <c r="F2982">
        <v>0</v>
      </c>
      <c r="G2982">
        <v>261.2</v>
      </c>
      <c r="H2982">
        <v>81</v>
      </c>
      <c r="I2982">
        <v>44.4</v>
      </c>
      <c r="J2982">
        <v>209.1</v>
      </c>
      <c r="K2982">
        <v>130</v>
      </c>
      <c r="L2982">
        <v>17.77</v>
      </c>
      <c r="M2982">
        <v>281.10000000000002</v>
      </c>
      <c r="N2982">
        <v>121</v>
      </c>
      <c r="O2982">
        <v>12.65</v>
      </c>
      <c r="P2982">
        <v>11.3</v>
      </c>
      <c r="Q2982">
        <v>1</v>
      </c>
      <c r="R2982">
        <v>3.05</v>
      </c>
      <c r="S2982">
        <v>2</v>
      </c>
      <c r="T2982" t="s">
        <v>23</v>
      </c>
    </row>
    <row r="2983" spans="1:20" x14ac:dyDescent="0.2">
      <c r="A2983" t="s">
        <v>71</v>
      </c>
      <c r="B2983">
        <v>96</v>
      </c>
      <c r="C2983" t="s">
        <v>21</v>
      </c>
      <c r="D2983" t="s">
        <v>22</v>
      </c>
      <c r="E2983" t="s">
        <v>22</v>
      </c>
      <c r="F2983">
        <v>0</v>
      </c>
      <c r="G2983">
        <v>264.60000000000002</v>
      </c>
      <c r="H2983">
        <v>117</v>
      </c>
      <c r="I2983">
        <v>44.98</v>
      </c>
      <c r="J2983">
        <v>264.10000000000002</v>
      </c>
      <c r="K2983">
        <v>121</v>
      </c>
      <c r="L2983">
        <v>22.45</v>
      </c>
      <c r="M2983">
        <v>77.099999999999994</v>
      </c>
      <c r="N2983">
        <v>89</v>
      </c>
      <c r="O2983">
        <v>3.47</v>
      </c>
      <c r="P2983">
        <v>8.1</v>
      </c>
      <c r="Q2983">
        <v>4</v>
      </c>
      <c r="R2983">
        <v>2.19</v>
      </c>
      <c r="S2983">
        <v>0</v>
      </c>
      <c r="T2983" t="s">
        <v>22</v>
      </c>
    </row>
    <row r="2984" spans="1:20" x14ac:dyDescent="0.2">
      <c r="A2984" t="s">
        <v>73</v>
      </c>
      <c r="B2984">
        <v>90</v>
      </c>
      <c r="C2984" t="s">
        <v>25</v>
      </c>
      <c r="D2984" t="s">
        <v>22</v>
      </c>
      <c r="E2984" t="s">
        <v>22</v>
      </c>
      <c r="F2984">
        <v>0</v>
      </c>
      <c r="G2984">
        <v>160.9</v>
      </c>
      <c r="H2984">
        <v>97</v>
      </c>
      <c r="I2984">
        <v>27.35</v>
      </c>
      <c r="J2984">
        <v>136.4</v>
      </c>
      <c r="K2984">
        <v>46</v>
      </c>
      <c r="L2984">
        <v>11.59</v>
      </c>
      <c r="M2984">
        <v>209</v>
      </c>
      <c r="N2984">
        <v>121</v>
      </c>
      <c r="O2984">
        <v>9.4</v>
      </c>
      <c r="P2984">
        <v>9.1</v>
      </c>
      <c r="Q2984">
        <v>4</v>
      </c>
      <c r="R2984">
        <v>2.46</v>
      </c>
      <c r="S2984">
        <v>2</v>
      </c>
      <c r="T2984" t="s">
        <v>22</v>
      </c>
    </row>
    <row r="2985" spans="1:20" x14ac:dyDescent="0.2">
      <c r="A2985" t="s">
        <v>74</v>
      </c>
      <c r="B2985">
        <v>106</v>
      </c>
      <c r="C2985" t="s">
        <v>28</v>
      </c>
      <c r="D2985" t="s">
        <v>22</v>
      </c>
      <c r="E2985" t="s">
        <v>23</v>
      </c>
      <c r="F2985">
        <v>36</v>
      </c>
      <c r="G2985">
        <v>124.8</v>
      </c>
      <c r="H2985">
        <v>93</v>
      </c>
      <c r="I2985">
        <v>21.22</v>
      </c>
      <c r="J2985">
        <v>241.7</v>
      </c>
      <c r="K2985">
        <v>83</v>
      </c>
      <c r="L2985">
        <v>20.54</v>
      </c>
      <c r="M2985">
        <v>219</v>
      </c>
      <c r="N2985">
        <v>110</v>
      </c>
      <c r="O2985">
        <v>9.86</v>
      </c>
      <c r="P2985">
        <v>11.3</v>
      </c>
      <c r="Q2985">
        <v>3</v>
      </c>
      <c r="R2985">
        <v>3.05</v>
      </c>
      <c r="S2985">
        <v>1</v>
      </c>
      <c r="T2985" t="s">
        <v>22</v>
      </c>
    </row>
    <row r="2986" spans="1:20" x14ac:dyDescent="0.2">
      <c r="A2986" t="s">
        <v>54</v>
      </c>
      <c r="B2986">
        <v>148</v>
      </c>
      <c r="C2986" t="s">
        <v>28</v>
      </c>
      <c r="D2986" t="s">
        <v>22</v>
      </c>
      <c r="E2986" t="s">
        <v>22</v>
      </c>
      <c r="F2986">
        <v>0</v>
      </c>
      <c r="G2986">
        <v>230.6</v>
      </c>
      <c r="H2986">
        <v>92</v>
      </c>
      <c r="I2986">
        <v>39.200000000000003</v>
      </c>
      <c r="J2986">
        <v>185.6</v>
      </c>
      <c r="K2986">
        <v>97</v>
      </c>
      <c r="L2986">
        <v>15.78</v>
      </c>
      <c r="M2986">
        <v>183.2</v>
      </c>
      <c r="N2986">
        <v>79</v>
      </c>
      <c r="O2986">
        <v>8.24</v>
      </c>
      <c r="P2986">
        <v>6.2</v>
      </c>
      <c r="Q2986">
        <v>4</v>
      </c>
      <c r="R2986">
        <v>1.67</v>
      </c>
      <c r="S2986">
        <v>2</v>
      </c>
      <c r="T2986" t="s">
        <v>22</v>
      </c>
    </row>
    <row r="2987" spans="1:20" x14ac:dyDescent="0.2">
      <c r="A2987" t="s">
        <v>55</v>
      </c>
      <c r="B2987">
        <v>95</v>
      </c>
      <c r="C2987" t="s">
        <v>25</v>
      </c>
      <c r="D2987" t="s">
        <v>22</v>
      </c>
      <c r="E2987" t="s">
        <v>23</v>
      </c>
      <c r="F2987">
        <v>35</v>
      </c>
      <c r="G2987">
        <v>229.1</v>
      </c>
      <c r="H2987">
        <v>143</v>
      </c>
      <c r="I2987">
        <v>38.950000000000003</v>
      </c>
      <c r="J2987">
        <v>148.19999999999999</v>
      </c>
      <c r="K2987">
        <v>104</v>
      </c>
      <c r="L2987">
        <v>12.6</v>
      </c>
      <c r="M2987">
        <v>248.4</v>
      </c>
      <c r="N2987">
        <v>110</v>
      </c>
      <c r="O2987">
        <v>11.18</v>
      </c>
      <c r="P2987">
        <v>3.9</v>
      </c>
      <c r="Q2987">
        <v>3</v>
      </c>
      <c r="R2987">
        <v>1.05</v>
      </c>
      <c r="S2987">
        <v>0</v>
      </c>
      <c r="T2987" t="s">
        <v>22</v>
      </c>
    </row>
    <row r="2988" spans="1:20" x14ac:dyDescent="0.2">
      <c r="A2988" t="s">
        <v>26</v>
      </c>
      <c r="B2988">
        <v>127</v>
      </c>
      <c r="C2988" t="s">
        <v>25</v>
      </c>
      <c r="D2988" t="s">
        <v>22</v>
      </c>
      <c r="E2988" t="s">
        <v>22</v>
      </c>
      <c r="F2988">
        <v>0</v>
      </c>
      <c r="G2988">
        <v>212.9</v>
      </c>
      <c r="H2988">
        <v>92</v>
      </c>
      <c r="I2988">
        <v>36.19</v>
      </c>
      <c r="J2988">
        <v>260.10000000000002</v>
      </c>
      <c r="K2988">
        <v>124</v>
      </c>
      <c r="L2988">
        <v>22.11</v>
      </c>
      <c r="M2988">
        <v>177.6</v>
      </c>
      <c r="N2988">
        <v>85</v>
      </c>
      <c r="O2988">
        <v>7.99</v>
      </c>
      <c r="P2988">
        <v>8.6</v>
      </c>
      <c r="Q2988">
        <v>2</v>
      </c>
      <c r="R2988">
        <v>2.3199999999999998</v>
      </c>
      <c r="S2988">
        <v>2</v>
      </c>
      <c r="T2988" t="s">
        <v>22</v>
      </c>
    </row>
    <row r="2989" spans="1:20" x14ac:dyDescent="0.2">
      <c r="A2989" t="s">
        <v>46</v>
      </c>
      <c r="B2989">
        <v>79</v>
      </c>
      <c r="C2989" t="s">
        <v>25</v>
      </c>
      <c r="D2989" t="s">
        <v>22</v>
      </c>
      <c r="E2989" t="s">
        <v>23</v>
      </c>
      <c r="F2989">
        <v>30</v>
      </c>
      <c r="G2989">
        <v>124.8</v>
      </c>
      <c r="H2989">
        <v>99</v>
      </c>
      <c r="I2989">
        <v>21.22</v>
      </c>
      <c r="J2989">
        <v>207.6</v>
      </c>
      <c r="K2989">
        <v>142</v>
      </c>
      <c r="L2989">
        <v>17.649999999999999</v>
      </c>
      <c r="M2989">
        <v>175</v>
      </c>
      <c r="N2989">
        <v>95</v>
      </c>
      <c r="O2989">
        <v>7.88</v>
      </c>
      <c r="P2989">
        <v>4.5999999999999996</v>
      </c>
      <c r="Q2989">
        <v>3</v>
      </c>
      <c r="R2989">
        <v>1.24</v>
      </c>
      <c r="S2989">
        <v>1</v>
      </c>
      <c r="T2989" t="s">
        <v>22</v>
      </c>
    </row>
    <row r="2990" spans="1:20" x14ac:dyDescent="0.2">
      <c r="A2990" t="s">
        <v>29</v>
      </c>
      <c r="B2990">
        <v>83</v>
      </c>
      <c r="C2990" t="s">
        <v>28</v>
      </c>
      <c r="D2990" t="s">
        <v>22</v>
      </c>
      <c r="E2990" t="s">
        <v>22</v>
      </c>
      <c r="F2990">
        <v>0</v>
      </c>
      <c r="G2990">
        <v>133.9</v>
      </c>
      <c r="H2990">
        <v>82</v>
      </c>
      <c r="I2990">
        <v>22.76</v>
      </c>
      <c r="J2990">
        <v>169.6</v>
      </c>
      <c r="K2990">
        <v>105</v>
      </c>
      <c r="L2990">
        <v>14.42</v>
      </c>
      <c r="M2990">
        <v>222.8</v>
      </c>
      <c r="N2990">
        <v>114</v>
      </c>
      <c r="O2990">
        <v>10.029999999999999</v>
      </c>
      <c r="P2990">
        <v>11.7</v>
      </c>
      <c r="Q2990">
        <v>4</v>
      </c>
      <c r="R2990">
        <v>3.16</v>
      </c>
      <c r="S2990">
        <v>0</v>
      </c>
      <c r="T2990" t="s">
        <v>22</v>
      </c>
    </row>
    <row r="2991" spans="1:20" x14ac:dyDescent="0.2">
      <c r="A2991" t="s">
        <v>62</v>
      </c>
      <c r="B2991">
        <v>83</v>
      </c>
      <c r="C2991" t="s">
        <v>28</v>
      </c>
      <c r="D2991" t="s">
        <v>22</v>
      </c>
      <c r="E2991" t="s">
        <v>23</v>
      </c>
      <c r="F2991">
        <v>31</v>
      </c>
      <c r="G2991">
        <v>129.80000000000001</v>
      </c>
      <c r="H2991">
        <v>87</v>
      </c>
      <c r="I2991">
        <v>22.07</v>
      </c>
      <c r="J2991">
        <v>183.4</v>
      </c>
      <c r="K2991">
        <v>110</v>
      </c>
      <c r="L2991">
        <v>15.59</v>
      </c>
      <c r="M2991">
        <v>169.4</v>
      </c>
      <c r="N2991">
        <v>40</v>
      </c>
      <c r="O2991">
        <v>7.62</v>
      </c>
      <c r="P2991">
        <v>14.3</v>
      </c>
      <c r="Q2991">
        <v>6</v>
      </c>
      <c r="R2991">
        <v>3.86</v>
      </c>
      <c r="S2991">
        <v>1</v>
      </c>
      <c r="T2991" t="s">
        <v>22</v>
      </c>
    </row>
    <row r="2992" spans="1:20" x14ac:dyDescent="0.2">
      <c r="A2992" t="s">
        <v>45</v>
      </c>
      <c r="B2992">
        <v>17</v>
      </c>
      <c r="C2992" t="s">
        <v>25</v>
      </c>
      <c r="D2992" t="s">
        <v>22</v>
      </c>
      <c r="E2992" t="s">
        <v>22</v>
      </c>
      <c r="F2992">
        <v>0</v>
      </c>
      <c r="G2992">
        <v>168.5</v>
      </c>
      <c r="H2992">
        <v>102</v>
      </c>
      <c r="I2992">
        <v>28.65</v>
      </c>
      <c r="J2992">
        <v>297.2</v>
      </c>
      <c r="K2992">
        <v>130</v>
      </c>
      <c r="L2992">
        <v>25.26</v>
      </c>
      <c r="M2992">
        <v>244.7</v>
      </c>
      <c r="N2992">
        <v>117</v>
      </c>
      <c r="O2992">
        <v>11.01</v>
      </c>
      <c r="P2992">
        <v>8.8000000000000007</v>
      </c>
      <c r="Q2992">
        <v>6</v>
      </c>
      <c r="R2992">
        <v>2.38</v>
      </c>
      <c r="S2992">
        <v>3</v>
      </c>
      <c r="T2992" t="s">
        <v>22</v>
      </c>
    </row>
    <row r="2993" spans="1:20" x14ac:dyDescent="0.2">
      <c r="A2993" t="s">
        <v>63</v>
      </c>
      <c r="B2993">
        <v>165</v>
      </c>
      <c r="C2993" t="s">
        <v>21</v>
      </c>
      <c r="D2993" t="s">
        <v>23</v>
      </c>
      <c r="E2993" t="s">
        <v>22</v>
      </c>
      <c r="F2993">
        <v>0</v>
      </c>
      <c r="G2993">
        <v>81.400000000000006</v>
      </c>
      <c r="H2993">
        <v>110</v>
      </c>
      <c r="I2993">
        <v>13.84</v>
      </c>
      <c r="J2993">
        <v>263.7</v>
      </c>
      <c r="K2993">
        <v>150</v>
      </c>
      <c r="L2993">
        <v>22.41</v>
      </c>
      <c r="M2993">
        <v>219.7</v>
      </c>
      <c r="N2993">
        <v>107</v>
      </c>
      <c r="O2993">
        <v>9.89</v>
      </c>
      <c r="P2993">
        <v>12.2</v>
      </c>
      <c r="Q2993">
        <v>3</v>
      </c>
      <c r="R2993">
        <v>3.29</v>
      </c>
      <c r="S2993">
        <v>1</v>
      </c>
      <c r="T2993" t="s">
        <v>22</v>
      </c>
    </row>
    <row r="2994" spans="1:20" x14ac:dyDescent="0.2">
      <c r="A2994" t="s">
        <v>26</v>
      </c>
      <c r="B2994">
        <v>149</v>
      </c>
      <c r="C2994" t="s">
        <v>28</v>
      </c>
      <c r="D2994" t="s">
        <v>22</v>
      </c>
      <c r="E2994" t="s">
        <v>22</v>
      </c>
      <c r="F2994">
        <v>0</v>
      </c>
      <c r="G2994">
        <v>117.2</v>
      </c>
      <c r="H2994">
        <v>99</v>
      </c>
      <c r="I2994">
        <v>19.920000000000002</v>
      </c>
      <c r="J2994">
        <v>227.7</v>
      </c>
      <c r="K2994">
        <v>74</v>
      </c>
      <c r="L2994">
        <v>19.350000000000001</v>
      </c>
      <c r="M2994">
        <v>221.7</v>
      </c>
      <c r="N2994">
        <v>141</v>
      </c>
      <c r="O2994">
        <v>9.98</v>
      </c>
      <c r="P2994">
        <v>9</v>
      </c>
      <c r="Q2994">
        <v>7</v>
      </c>
      <c r="R2994">
        <v>2.4300000000000002</v>
      </c>
      <c r="S2994">
        <v>1</v>
      </c>
      <c r="T2994" t="s">
        <v>22</v>
      </c>
    </row>
    <row r="2995" spans="1:20" x14ac:dyDescent="0.2">
      <c r="A2995" t="s">
        <v>66</v>
      </c>
      <c r="B2995">
        <v>79</v>
      </c>
      <c r="C2995" t="s">
        <v>28</v>
      </c>
      <c r="D2995" t="s">
        <v>23</v>
      </c>
      <c r="E2995" t="s">
        <v>22</v>
      </c>
      <c r="F2995">
        <v>0</v>
      </c>
      <c r="G2995">
        <v>300.39999999999998</v>
      </c>
      <c r="H2995">
        <v>113</v>
      </c>
      <c r="I2995">
        <v>51.07</v>
      </c>
      <c r="J2995">
        <v>210.8</v>
      </c>
      <c r="K2995">
        <v>93</v>
      </c>
      <c r="L2995">
        <v>17.920000000000002</v>
      </c>
      <c r="M2995">
        <v>173.4</v>
      </c>
      <c r="N2995">
        <v>121</v>
      </c>
      <c r="O2995">
        <v>7.8</v>
      </c>
      <c r="P2995">
        <v>11.9</v>
      </c>
      <c r="Q2995">
        <v>3</v>
      </c>
      <c r="R2995">
        <v>3.21</v>
      </c>
      <c r="S2995">
        <v>2</v>
      </c>
      <c r="T2995" t="s">
        <v>23</v>
      </c>
    </row>
    <row r="2996" spans="1:20" x14ac:dyDescent="0.2">
      <c r="A2996" t="s">
        <v>42</v>
      </c>
      <c r="B2996">
        <v>94</v>
      </c>
      <c r="C2996" t="s">
        <v>21</v>
      </c>
      <c r="D2996" t="s">
        <v>22</v>
      </c>
      <c r="E2996" t="s">
        <v>22</v>
      </c>
      <c r="F2996">
        <v>0</v>
      </c>
      <c r="G2996">
        <v>195.1</v>
      </c>
      <c r="H2996">
        <v>105</v>
      </c>
      <c r="I2996">
        <v>33.17</v>
      </c>
      <c r="J2996">
        <v>272.39999999999998</v>
      </c>
      <c r="K2996">
        <v>100</v>
      </c>
      <c r="L2996">
        <v>23.15</v>
      </c>
      <c r="M2996">
        <v>142.69999999999999</v>
      </c>
      <c r="N2996">
        <v>102</v>
      </c>
      <c r="O2996">
        <v>6.42</v>
      </c>
      <c r="P2996">
        <v>11.5</v>
      </c>
      <c r="Q2996">
        <v>16</v>
      </c>
      <c r="R2996">
        <v>3.11</v>
      </c>
      <c r="S2996">
        <v>1</v>
      </c>
      <c r="T2996" t="s">
        <v>22</v>
      </c>
    </row>
    <row r="2997" spans="1:20" x14ac:dyDescent="0.2">
      <c r="A2997" t="s">
        <v>60</v>
      </c>
      <c r="B2997">
        <v>93</v>
      </c>
      <c r="C2997" t="s">
        <v>21</v>
      </c>
      <c r="D2997" t="s">
        <v>22</v>
      </c>
      <c r="E2997" t="s">
        <v>22</v>
      </c>
      <c r="F2997">
        <v>0</v>
      </c>
      <c r="G2997">
        <v>172</v>
      </c>
      <c r="H2997">
        <v>80</v>
      </c>
      <c r="I2997">
        <v>29.24</v>
      </c>
      <c r="J2997">
        <v>219.1</v>
      </c>
      <c r="K2997">
        <v>76</v>
      </c>
      <c r="L2997">
        <v>18.62</v>
      </c>
      <c r="M2997">
        <v>169.8</v>
      </c>
      <c r="N2997">
        <v>108</v>
      </c>
      <c r="O2997">
        <v>7.64</v>
      </c>
      <c r="P2997">
        <v>10.3</v>
      </c>
      <c r="Q2997">
        <v>3</v>
      </c>
      <c r="R2997">
        <v>2.78</v>
      </c>
      <c r="S2997">
        <v>0</v>
      </c>
      <c r="T2997" t="s">
        <v>22</v>
      </c>
    </row>
    <row r="2998" spans="1:20" x14ac:dyDescent="0.2">
      <c r="A2998" t="s">
        <v>44</v>
      </c>
      <c r="B2998">
        <v>109</v>
      </c>
      <c r="C2998" t="s">
        <v>21</v>
      </c>
      <c r="D2998" t="s">
        <v>23</v>
      </c>
      <c r="E2998" t="s">
        <v>23</v>
      </c>
      <c r="F2998">
        <v>46</v>
      </c>
      <c r="G2998">
        <v>165.2</v>
      </c>
      <c r="H2998">
        <v>85</v>
      </c>
      <c r="I2998">
        <v>28.08</v>
      </c>
      <c r="J2998">
        <v>136</v>
      </c>
      <c r="K2998">
        <v>92</v>
      </c>
      <c r="L2998">
        <v>11.56</v>
      </c>
      <c r="M2998">
        <v>184.8</v>
      </c>
      <c r="N2998">
        <v>100</v>
      </c>
      <c r="O2998">
        <v>8.32</v>
      </c>
      <c r="P2998">
        <v>11.9</v>
      </c>
      <c r="Q2998">
        <v>5</v>
      </c>
      <c r="R2998">
        <v>3.21</v>
      </c>
      <c r="S2998">
        <v>1</v>
      </c>
      <c r="T2998" t="s">
        <v>22</v>
      </c>
    </row>
    <row r="2999" spans="1:20" x14ac:dyDescent="0.2">
      <c r="A2999" t="s">
        <v>59</v>
      </c>
      <c r="B2999">
        <v>106</v>
      </c>
      <c r="C2999" t="s">
        <v>21</v>
      </c>
      <c r="D2999" t="s">
        <v>22</v>
      </c>
      <c r="E2999" t="s">
        <v>22</v>
      </c>
      <c r="F2999">
        <v>0</v>
      </c>
      <c r="G2999">
        <v>149.69999999999999</v>
      </c>
      <c r="H2999">
        <v>114</v>
      </c>
      <c r="I2999">
        <v>25.45</v>
      </c>
      <c r="J2999">
        <v>104.5</v>
      </c>
      <c r="K2999">
        <v>72</v>
      </c>
      <c r="L2999">
        <v>8.8800000000000008</v>
      </c>
      <c r="M2999">
        <v>227.9</v>
      </c>
      <c r="N2999">
        <v>87</v>
      </c>
      <c r="O2999">
        <v>10.26</v>
      </c>
      <c r="P2999">
        <v>9</v>
      </c>
      <c r="Q2999">
        <v>2</v>
      </c>
      <c r="R2999">
        <v>2.4300000000000002</v>
      </c>
      <c r="S2999">
        <v>2</v>
      </c>
      <c r="T2999" t="s">
        <v>22</v>
      </c>
    </row>
    <row r="3000" spans="1:20" x14ac:dyDescent="0.2">
      <c r="A3000" t="s">
        <v>68</v>
      </c>
      <c r="B3000">
        <v>92</v>
      </c>
      <c r="C3000" t="s">
        <v>25</v>
      </c>
      <c r="D3000" t="s">
        <v>22</v>
      </c>
      <c r="E3000" t="s">
        <v>22</v>
      </c>
      <c r="F3000">
        <v>0</v>
      </c>
      <c r="G3000">
        <v>185.8</v>
      </c>
      <c r="H3000">
        <v>61</v>
      </c>
      <c r="I3000">
        <v>31.59</v>
      </c>
      <c r="J3000">
        <v>118.1</v>
      </c>
      <c r="K3000">
        <v>131</v>
      </c>
      <c r="L3000">
        <v>10.039999999999999</v>
      </c>
      <c r="M3000">
        <v>257.5</v>
      </c>
      <c r="N3000">
        <v>70</v>
      </c>
      <c r="O3000">
        <v>11.59</v>
      </c>
      <c r="P3000">
        <v>11.8</v>
      </c>
      <c r="Q3000">
        <v>4</v>
      </c>
      <c r="R3000">
        <v>3.19</v>
      </c>
      <c r="S3000">
        <v>1</v>
      </c>
      <c r="T3000" t="s">
        <v>22</v>
      </c>
    </row>
    <row r="3001" spans="1:20" x14ac:dyDescent="0.2">
      <c r="A3001" t="s">
        <v>61</v>
      </c>
      <c r="B3001">
        <v>124</v>
      </c>
      <c r="C3001" t="s">
        <v>25</v>
      </c>
      <c r="D3001" t="s">
        <v>22</v>
      </c>
      <c r="E3001" t="s">
        <v>22</v>
      </c>
      <c r="F3001">
        <v>0</v>
      </c>
      <c r="G3001">
        <v>244.6</v>
      </c>
      <c r="H3001">
        <v>91</v>
      </c>
      <c r="I3001">
        <v>41.58</v>
      </c>
      <c r="J3001">
        <v>125.1</v>
      </c>
      <c r="K3001">
        <v>70</v>
      </c>
      <c r="L3001">
        <v>10.63</v>
      </c>
      <c r="M3001">
        <v>303.39999999999998</v>
      </c>
      <c r="N3001">
        <v>104</v>
      </c>
      <c r="O3001">
        <v>13.65</v>
      </c>
      <c r="P3001">
        <v>12</v>
      </c>
      <c r="Q3001">
        <v>5</v>
      </c>
      <c r="R3001">
        <v>3.24</v>
      </c>
      <c r="S3001">
        <v>0</v>
      </c>
      <c r="T3001" t="s">
        <v>22</v>
      </c>
    </row>
    <row r="3002" spans="1:20" x14ac:dyDescent="0.2">
      <c r="A3002" t="s">
        <v>27</v>
      </c>
      <c r="B3002">
        <v>117</v>
      </c>
      <c r="C3002" t="s">
        <v>25</v>
      </c>
      <c r="D3002" t="s">
        <v>22</v>
      </c>
      <c r="E3002" t="s">
        <v>22</v>
      </c>
      <c r="F3002">
        <v>0</v>
      </c>
      <c r="G3002">
        <v>302.60000000000002</v>
      </c>
      <c r="H3002">
        <v>83</v>
      </c>
      <c r="I3002">
        <v>51.44</v>
      </c>
      <c r="J3002">
        <v>167.1</v>
      </c>
      <c r="K3002">
        <v>106</v>
      </c>
      <c r="L3002">
        <v>14.2</v>
      </c>
      <c r="M3002">
        <v>209.8</v>
      </c>
      <c r="N3002">
        <v>79</v>
      </c>
      <c r="O3002">
        <v>9.44</v>
      </c>
      <c r="P3002">
        <v>10.4</v>
      </c>
      <c r="Q3002">
        <v>7</v>
      </c>
      <c r="R3002">
        <v>2.81</v>
      </c>
      <c r="S3002">
        <v>1</v>
      </c>
      <c r="T3002" t="s">
        <v>23</v>
      </c>
    </row>
    <row r="3003" spans="1:20" x14ac:dyDescent="0.2">
      <c r="A3003" t="s">
        <v>66</v>
      </c>
      <c r="B3003">
        <v>163</v>
      </c>
      <c r="C3003" t="s">
        <v>21</v>
      </c>
      <c r="D3003" t="s">
        <v>22</v>
      </c>
      <c r="E3003" t="s">
        <v>23</v>
      </c>
      <c r="F3003">
        <v>30</v>
      </c>
      <c r="G3003">
        <v>195.2</v>
      </c>
      <c r="H3003">
        <v>123</v>
      </c>
      <c r="I3003">
        <v>33.18</v>
      </c>
      <c r="J3003">
        <v>126.4</v>
      </c>
      <c r="K3003">
        <v>115</v>
      </c>
      <c r="L3003">
        <v>10.74</v>
      </c>
      <c r="M3003">
        <v>221</v>
      </c>
      <c r="N3003">
        <v>90</v>
      </c>
      <c r="O3003">
        <v>9.9499999999999993</v>
      </c>
      <c r="P3003">
        <v>9</v>
      </c>
      <c r="Q3003">
        <v>5</v>
      </c>
      <c r="R3003">
        <v>2.4300000000000002</v>
      </c>
      <c r="S3003">
        <v>5</v>
      </c>
      <c r="T3003" t="s">
        <v>23</v>
      </c>
    </row>
    <row r="3004" spans="1:20" x14ac:dyDescent="0.2">
      <c r="A3004" t="s">
        <v>57</v>
      </c>
      <c r="B3004">
        <v>87</v>
      </c>
      <c r="C3004" t="s">
        <v>28</v>
      </c>
      <c r="D3004" t="s">
        <v>23</v>
      </c>
      <c r="E3004" t="s">
        <v>22</v>
      </c>
      <c r="F3004">
        <v>0</v>
      </c>
      <c r="G3004">
        <v>207.8</v>
      </c>
      <c r="H3004">
        <v>113</v>
      </c>
      <c r="I3004">
        <v>35.33</v>
      </c>
      <c r="J3004">
        <v>182.2</v>
      </c>
      <c r="K3004">
        <v>129</v>
      </c>
      <c r="L3004">
        <v>15.49</v>
      </c>
      <c r="M3004">
        <v>163.4</v>
      </c>
      <c r="N3004">
        <v>98</v>
      </c>
      <c r="O3004">
        <v>7.35</v>
      </c>
      <c r="P3004">
        <v>13</v>
      </c>
      <c r="Q3004">
        <v>3</v>
      </c>
      <c r="R3004">
        <v>3.51</v>
      </c>
      <c r="S3004">
        <v>1</v>
      </c>
      <c r="T3004" t="s">
        <v>22</v>
      </c>
    </row>
    <row r="3005" spans="1:20" x14ac:dyDescent="0.2">
      <c r="A3005" t="s">
        <v>30</v>
      </c>
      <c r="B3005">
        <v>59</v>
      </c>
      <c r="C3005" t="s">
        <v>21</v>
      </c>
      <c r="D3005" t="s">
        <v>22</v>
      </c>
      <c r="E3005" t="s">
        <v>22</v>
      </c>
      <c r="F3005">
        <v>0</v>
      </c>
      <c r="G3005">
        <v>119</v>
      </c>
      <c r="H3005">
        <v>119</v>
      </c>
      <c r="I3005">
        <v>20.23</v>
      </c>
      <c r="J3005">
        <v>134.5</v>
      </c>
      <c r="K3005">
        <v>115</v>
      </c>
      <c r="L3005">
        <v>11.43</v>
      </c>
      <c r="M3005">
        <v>298.60000000000002</v>
      </c>
      <c r="N3005">
        <v>75</v>
      </c>
      <c r="O3005">
        <v>13.44</v>
      </c>
      <c r="P3005">
        <v>9</v>
      </c>
      <c r="Q3005">
        <v>6</v>
      </c>
      <c r="R3005">
        <v>2.4300000000000002</v>
      </c>
      <c r="S3005">
        <v>2</v>
      </c>
      <c r="T3005" t="s">
        <v>23</v>
      </c>
    </row>
    <row r="3006" spans="1:20" x14ac:dyDescent="0.2">
      <c r="A3006" t="s">
        <v>45</v>
      </c>
      <c r="B3006">
        <v>103</v>
      </c>
      <c r="C3006" t="s">
        <v>21</v>
      </c>
      <c r="D3006" t="s">
        <v>22</v>
      </c>
      <c r="E3006" t="s">
        <v>22</v>
      </c>
      <c r="F3006">
        <v>0</v>
      </c>
      <c r="G3006">
        <v>245.8</v>
      </c>
      <c r="H3006">
        <v>116</v>
      </c>
      <c r="I3006">
        <v>41.79</v>
      </c>
      <c r="J3006">
        <v>135.4</v>
      </c>
      <c r="K3006">
        <v>97</v>
      </c>
      <c r="L3006">
        <v>11.51</v>
      </c>
      <c r="M3006">
        <v>190.9</v>
      </c>
      <c r="N3006">
        <v>73</v>
      </c>
      <c r="O3006">
        <v>8.59</v>
      </c>
      <c r="P3006">
        <v>9.9</v>
      </c>
      <c r="Q3006">
        <v>7</v>
      </c>
      <c r="R3006">
        <v>2.67</v>
      </c>
      <c r="S3006">
        <v>1</v>
      </c>
      <c r="T3006" t="s">
        <v>22</v>
      </c>
    </row>
    <row r="3007" spans="1:20" x14ac:dyDescent="0.2">
      <c r="A3007" t="s">
        <v>40</v>
      </c>
      <c r="B3007">
        <v>101</v>
      </c>
      <c r="C3007" t="s">
        <v>25</v>
      </c>
      <c r="D3007" t="s">
        <v>22</v>
      </c>
      <c r="E3007" t="s">
        <v>22</v>
      </c>
      <c r="F3007">
        <v>0</v>
      </c>
      <c r="G3007">
        <v>131</v>
      </c>
      <c r="H3007">
        <v>148</v>
      </c>
      <c r="I3007">
        <v>22.27</v>
      </c>
      <c r="J3007">
        <v>237.7</v>
      </c>
      <c r="K3007">
        <v>126</v>
      </c>
      <c r="L3007">
        <v>20.2</v>
      </c>
      <c r="M3007">
        <v>281.3</v>
      </c>
      <c r="N3007">
        <v>111</v>
      </c>
      <c r="O3007">
        <v>12.66</v>
      </c>
      <c r="P3007">
        <v>12.6</v>
      </c>
      <c r="Q3007">
        <v>4</v>
      </c>
      <c r="R3007">
        <v>3.4</v>
      </c>
      <c r="S3007">
        <v>3</v>
      </c>
      <c r="T3007" t="s">
        <v>22</v>
      </c>
    </row>
    <row r="3008" spans="1:20" x14ac:dyDescent="0.2">
      <c r="A3008" t="s">
        <v>51</v>
      </c>
      <c r="B3008">
        <v>72</v>
      </c>
      <c r="C3008" t="s">
        <v>21</v>
      </c>
      <c r="D3008" t="s">
        <v>22</v>
      </c>
      <c r="E3008" t="s">
        <v>22</v>
      </c>
      <c r="F3008">
        <v>0</v>
      </c>
      <c r="G3008">
        <v>129.80000000000001</v>
      </c>
      <c r="H3008">
        <v>106</v>
      </c>
      <c r="I3008">
        <v>22.07</v>
      </c>
      <c r="J3008">
        <v>188.7</v>
      </c>
      <c r="K3008">
        <v>138</v>
      </c>
      <c r="L3008">
        <v>16.04</v>
      </c>
      <c r="M3008">
        <v>212.5</v>
      </c>
      <c r="N3008">
        <v>116</v>
      </c>
      <c r="O3008">
        <v>9.56</v>
      </c>
      <c r="P3008">
        <v>8.3000000000000007</v>
      </c>
      <c r="Q3008">
        <v>4</v>
      </c>
      <c r="R3008">
        <v>2.2400000000000002</v>
      </c>
      <c r="S3008">
        <v>4</v>
      </c>
      <c r="T3008" t="s">
        <v>23</v>
      </c>
    </row>
    <row r="3009" spans="1:20" x14ac:dyDescent="0.2">
      <c r="A3009" t="s">
        <v>57</v>
      </c>
      <c r="B3009">
        <v>108</v>
      </c>
      <c r="C3009" t="s">
        <v>28</v>
      </c>
      <c r="D3009" t="s">
        <v>23</v>
      </c>
      <c r="E3009" t="s">
        <v>22</v>
      </c>
      <c r="F3009">
        <v>0</v>
      </c>
      <c r="G3009">
        <v>275.89999999999998</v>
      </c>
      <c r="H3009">
        <v>84</v>
      </c>
      <c r="I3009">
        <v>46.9</v>
      </c>
      <c r="J3009">
        <v>203</v>
      </c>
      <c r="K3009">
        <v>91</v>
      </c>
      <c r="L3009">
        <v>17.260000000000002</v>
      </c>
      <c r="M3009">
        <v>211.4</v>
      </c>
      <c r="N3009">
        <v>108</v>
      </c>
      <c r="O3009">
        <v>9.51</v>
      </c>
      <c r="P3009">
        <v>6.7</v>
      </c>
      <c r="Q3009">
        <v>4</v>
      </c>
      <c r="R3009">
        <v>1.81</v>
      </c>
      <c r="S3009">
        <v>2</v>
      </c>
      <c r="T3009" t="s">
        <v>23</v>
      </c>
    </row>
    <row r="3010" spans="1:20" x14ac:dyDescent="0.2">
      <c r="A3010" t="s">
        <v>46</v>
      </c>
      <c r="B3010">
        <v>80</v>
      </c>
      <c r="C3010" t="s">
        <v>28</v>
      </c>
      <c r="D3010" t="s">
        <v>22</v>
      </c>
      <c r="E3010" t="s">
        <v>22</v>
      </c>
      <c r="F3010">
        <v>0</v>
      </c>
      <c r="G3010">
        <v>213.3</v>
      </c>
      <c r="H3010">
        <v>124</v>
      </c>
      <c r="I3010">
        <v>36.26</v>
      </c>
      <c r="J3010">
        <v>189.6</v>
      </c>
      <c r="K3010">
        <v>86</v>
      </c>
      <c r="L3010">
        <v>16.12</v>
      </c>
      <c r="M3010">
        <v>193.7</v>
      </c>
      <c r="N3010">
        <v>107</v>
      </c>
      <c r="O3010">
        <v>8.7200000000000006</v>
      </c>
      <c r="P3010">
        <v>12.1</v>
      </c>
      <c r="Q3010">
        <v>2</v>
      </c>
      <c r="R3010">
        <v>3.27</v>
      </c>
      <c r="S3010">
        <v>1</v>
      </c>
      <c r="T3010" t="s">
        <v>22</v>
      </c>
    </row>
    <row r="3011" spans="1:20" x14ac:dyDescent="0.2">
      <c r="A3011" t="s">
        <v>24</v>
      </c>
      <c r="B3011">
        <v>117</v>
      </c>
      <c r="C3011" t="s">
        <v>21</v>
      </c>
      <c r="D3011" t="s">
        <v>22</v>
      </c>
      <c r="E3011" t="s">
        <v>22</v>
      </c>
      <c r="F3011">
        <v>0</v>
      </c>
      <c r="G3011">
        <v>128.6</v>
      </c>
      <c r="H3011">
        <v>92</v>
      </c>
      <c r="I3011">
        <v>21.86</v>
      </c>
      <c r="J3011">
        <v>191.7</v>
      </c>
      <c r="K3011">
        <v>61</v>
      </c>
      <c r="L3011">
        <v>16.29</v>
      </c>
      <c r="M3011">
        <v>121.7</v>
      </c>
      <c r="N3011">
        <v>117</v>
      </c>
      <c r="O3011">
        <v>5.48</v>
      </c>
      <c r="P3011">
        <v>12.4</v>
      </c>
      <c r="Q3011">
        <v>9</v>
      </c>
      <c r="R3011">
        <v>3.35</v>
      </c>
      <c r="S3011">
        <v>2</v>
      </c>
      <c r="T3011" t="s">
        <v>22</v>
      </c>
    </row>
    <row r="3012" spans="1:20" x14ac:dyDescent="0.2">
      <c r="A3012" t="s">
        <v>75</v>
      </c>
      <c r="B3012">
        <v>51</v>
      </c>
      <c r="C3012" t="s">
        <v>28</v>
      </c>
      <c r="D3012" t="s">
        <v>22</v>
      </c>
      <c r="E3012" t="s">
        <v>22</v>
      </c>
      <c r="F3012">
        <v>0</v>
      </c>
      <c r="G3012">
        <v>95.3</v>
      </c>
      <c r="H3012">
        <v>103</v>
      </c>
      <c r="I3012">
        <v>16.2</v>
      </c>
      <c r="J3012">
        <v>189.3</v>
      </c>
      <c r="K3012">
        <v>116</v>
      </c>
      <c r="L3012">
        <v>16.09</v>
      </c>
      <c r="M3012">
        <v>238.7</v>
      </c>
      <c r="N3012">
        <v>110</v>
      </c>
      <c r="O3012">
        <v>10.74</v>
      </c>
      <c r="P3012">
        <v>13.6</v>
      </c>
      <c r="Q3012">
        <v>4</v>
      </c>
      <c r="R3012">
        <v>3.67</v>
      </c>
      <c r="S3012">
        <v>1</v>
      </c>
      <c r="T3012" t="s">
        <v>22</v>
      </c>
    </row>
    <row r="3013" spans="1:20" x14ac:dyDescent="0.2">
      <c r="A3013" t="s">
        <v>27</v>
      </c>
      <c r="B3013">
        <v>158</v>
      </c>
      <c r="C3013" t="s">
        <v>21</v>
      </c>
      <c r="D3013" t="s">
        <v>22</v>
      </c>
      <c r="E3013" t="s">
        <v>22</v>
      </c>
      <c r="F3013">
        <v>0</v>
      </c>
      <c r="G3013">
        <v>214.7</v>
      </c>
      <c r="H3013">
        <v>112</v>
      </c>
      <c r="I3013">
        <v>36.5</v>
      </c>
      <c r="J3013">
        <v>262.89999999999998</v>
      </c>
      <c r="K3013">
        <v>115</v>
      </c>
      <c r="L3013">
        <v>22.35</v>
      </c>
      <c r="M3013">
        <v>228.9</v>
      </c>
      <c r="N3013">
        <v>68</v>
      </c>
      <c r="O3013">
        <v>10.3</v>
      </c>
      <c r="P3013">
        <v>11.6</v>
      </c>
      <c r="Q3013">
        <v>2</v>
      </c>
      <c r="R3013">
        <v>3.13</v>
      </c>
      <c r="S3013">
        <v>1</v>
      </c>
      <c r="T3013" t="s">
        <v>22</v>
      </c>
    </row>
    <row r="3014" spans="1:20" x14ac:dyDescent="0.2">
      <c r="A3014" t="s">
        <v>31</v>
      </c>
      <c r="B3014">
        <v>66</v>
      </c>
      <c r="C3014" t="s">
        <v>21</v>
      </c>
      <c r="D3014" t="s">
        <v>22</v>
      </c>
      <c r="E3014" t="s">
        <v>22</v>
      </c>
      <c r="F3014">
        <v>0</v>
      </c>
      <c r="G3014">
        <v>180.4</v>
      </c>
      <c r="H3014">
        <v>99</v>
      </c>
      <c r="I3014">
        <v>30.67</v>
      </c>
      <c r="J3014">
        <v>135.1</v>
      </c>
      <c r="K3014">
        <v>114</v>
      </c>
      <c r="L3014">
        <v>11.48</v>
      </c>
      <c r="M3014">
        <v>206</v>
      </c>
      <c r="N3014">
        <v>98</v>
      </c>
      <c r="O3014">
        <v>9.27</v>
      </c>
      <c r="P3014">
        <v>9.5</v>
      </c>
      <c r="Q3014">
        <v>6</v>
      </c>
      <c r="R3014">
        <v>2.57</v>
      </c>
      <c r="S3014">
        <v>1</v>
      </c>
      <c r="T3014" t="s">
        <v>22</v>
      </c>
    </row>
    <row r="3015" spans="1:20" x14ac:dyDescent="0.2">
      <c r="A3015" t="s">
        <v>53</v>
      </c>
      <c r="B3015">
        <v>82</v>
      </c>
      <c r="C3015" t="s">
        <v>21</v>
      </c>
      <c r="D3015" t="s">
        <v>22</v>
      </c>
      <c r="E3015" t="s">
        <v>22</v>
      </c>
      <c r="F3015">
        <v>0</v>
      </c>
      <c r="G3015">
        <v>164.1</v>
      </c>
      <c r="H3015">
        <v>84</v>
      </c>
      <c r="I3015">
        <v>27.9</v>
      </c>
      <c r="J3015">
        <v>317.7</v>
      </c>
      <c r="K3015">
        <v>109</v>
      </c>
      <c r="L3015">
        <v>27</v>
      </c>
      <c r="M3015">
        <v>241.5</v>
      </c>
      <c r="N3015">
        <v>87</v>
      </c>
      <c r="O3015">
        <v>10.87</v>
      </c>
      <c r="P3015">
        <v>13.3</v>
      </c>
      <c r="Q3015">
        <v>4</v>
      </c>
      <c r="R3015">
        <v>3.59</v>
      </c>
      <c r="S3015">
        <v>1</v>
      </c>
      <c r="T3015" t="s">
        <v>22</v>
      </c>
    </row>
    <row r="3016" spans="1:20" x14ac:dyDescent="0.2">
      <c r="A3016" t="s">
        <v>33</v>
      </c>
      <c r="B3016">
        <v>127</v>
      </c>
      <c r="C3016" t="s">
        <v>28</v>
      </c>
      <c r="D3016" t="s">
        <v>22</v>
      </c>
      <c r="E3016" t="s">
        <v>22</v>
      </c>
      <c r="F3016">
        <v>0</v>
      </c>
      <c r="G3016">
        <v>211.1</v>
      </c>
      <c r="H3016">
        <v>62</v>
      </c>
      <c r="I3016">
        <v>35.89</v>
      </c>
      <c r="J3016">
        <v>235.2</v>
      </c>
      <c r="K3016">
        <v>143</v>
      </c>
      <c r="L3016">
        <v>19.989999999999998</v>
      </c>
      <c r="M3016">
        <v>227.5</v>
      </c>
      <c r="N3016">
        <v>66</v>
      </c>
      <c r="O3016">
        <v>10.24</v>
      </c>
      <c r="P3016">
        <v>15.6</v>
      </c>
      <c r="Q3016">
        <v>3</v>
      </c>
      <c r="R3016">
        <v>4.21</v>
      </c>
      <c r="S3016">
        <v>2</v>
      </c>
      <c r="T3016" t="s">
        <v>22</v>
      </c>
    </row>
    <row r="3017" spans="1:20" x14ac:dyDescent="0.2">
      <c r="A3017" t="s">
        <v>36</v>
      </c>
      <c r="B3017">
        <v>108</v>
      </c>
      <c r="C3017" t="s">
        <v>21</v>
      </c>
      <c r="D3017" t="s">
        <v>22</v>
      </c>
      <c r="E3017" t="s">
        <v>23</v>
      </c>
      <c r="F3017">
        <v>19</v>
      </c>
      <c r="G3017">
        <v>312.39999999999998</v>
      </c>
      <c r="H3017">
        <v>98</v>
      </c>
      <c r="I3017">
        <v>53.11</v>
      </c>
      <c r="J3017">
        <v>271.39999999999998</v>
      </c>
      <c r="K3017">
        <v>122</v>
      </c>
      <c r="L3017">
        <v>23.07</v>
      </c>
      <c r="M3017">
        <v>162.6</v>
      </c>
      <c r="N3017">
        <v>91</v>
      </c>
      <c r="O3017">
        <v>7.32</v>
      </c>
      <c r="P3017">
        <v>10.1</v>
      </c>
      <c r="Q3017">
        <v>6</v>
      </c>
      <c r="R3017">
        <v>2.73</v>
      </c>
      <c r="S3017">
        <v>0</v>
      </c>
      <c r="T3017" t="s">
        <v>22</v>
      </c>
    </row>
    <row r="3018" spans="1:20" x14ac:dyDescent="0.2">
      <c r="A3018" t="s">
        <v>57</v>
      </c>
      <c r="B3018">
        <v>106</v>
      </c>
      <c r="C3018" t="s">
        <v>25</v>
      </c>
      <c r="D3018" t="s">
        <v>22</v>
      </c>
      <c r="E3018" t="s">
        <v>23</v>
      </c>
      <c r="F3018">
        <v>27</v>
      </c>
      <c r="G3018">
        <v>223.3</v>
      </c>
      <c r="H3018">
        <v>97</v>
      </c>
      <c r="I3018">
        <v>37.96</v>
      </c>
      <c r="J3018">
        <v>212.5</v>
      </c>
      <c r="K3018">
        <v>131</v>
      </c>
      <c r="L3018">
        <v>18.059999999999999</v>
      </c>
      <c r="M3018">
        <v>154.6</v>
      </c>
      <c r="N3018">
        <v>149</v>
      </c>
      <c r="O3018">
        <v>6.96</v>
      </c>
      <c r="P3018">
        <v>11.6</v>
      </c>
      <c r="Q3018">
        <v>2</v>
      </c>
      <c r="R3018">
        <v>3.13</v>
      </c>
      <c r="S3018">
        <v>1</v>
      </c>
      <c r="T3018" t="s">
        <v>22</v>
      </c>
    </row>
    <row r="3019" spans="1:20" x14ac:dyDescent="0.2">
      <c r="A3019" t="s">
        <v>62</v>
      </c>
      <c r="B3019">
        <v>58</v>
      </c>
      <c r="C3019" t="s">
        <v>21</v>
      </c>
      <c r="D3019" t="s">
        <v>22</v>
      </c>
      <c r="E3019" t="s">
        <v>23</v>
      </c>
      <c r="F3019">
        <v>28</v>
      </c>
      <c r="G3019">
        <v>236.8</v>
      </c>
      <c r="H3019">
        <v>89</v>
      </c>
      <c r="I3019">
        <v>40.26</v>
      </c>
      <c r="J3019">
        <v>158.4</v>
      </c>
      <c r="K3019">
        <v>91</v>
      </c>
      <c r="L3019">
        <v>13.46</v>
      </c>
      <c r="M3019">
        <v>212.3</v>
      </c>
      <c r="N3019">
        <v>97</v>
      </c>
      <c r="O3019">
        <v>9.5500000000000007</v>
      </c>
      <c r="P3019">
        <v>8</v>
      </c>
      <c r="Q3019">
        <v>3</v>
      </c>
      <c r="R3019">
        <v>2.16</v>
      </c>
      <c r="S3019">
        <v>2</v>
      </c>
      <c r="T3019" t="s">
        <v>22</v>
      </c>
    </row>
    <row r="3020" spans="1:20" x14ac:dyDescent="0.2">
      <c r="A3020" t="s">
        <v>63</v>
      </c>
      <c r="B3020">
        <v>138</v>
      </c>
      <c r="C3020" t="s">
        <v>21</v>
      </c>
      <c r="D3020" t="s">
        <v>22</v>
      </c>
      <c r="E3020" t="s">
        <v>22</v>
      </c>
      <c r="F3020">
        <v>0</v>
      </c>
      <c r="G3020">
        <v>149.69999999999999</v>
      </c>
      <c r="H3020">
        <v>99</v>
      </c>
      <c r="I3020">
        <v>25.45</v>
      </c>
      <c r="J3020">
        <v>160</v>
      </c>
      <c r="K3020">
        <v>97</v>
      </c>
      <c r="L3020">
        <v>13.6</v>
      </c>
      <c r="M3020">
        <v>256.5</v>
      </c>
      <c r="N3020">
        <v>161</v>
      </c>
      <c r="O3020">
        <v>11.54</v>
      </c>
      <c r="P3020">
        <v>9.5</v>
      </c>
      <c r="Q3020">
        <v>5</v>
      </c>
      <c r="R3020">
        <v>2.57</v>
      </c>
      <c r="S3020">
        <v>1</v>
      </c>
      <c r="T3020" t="s">
        <v>22</v>
      </c>
    </row>
    <row r="3021" spans="1:20" x14ac:dyDescent="0.2">
      <c r="A3021" t="s">
        <v>50</v>
      </c>
      <c r="B3021">
        <v>81</v>
      </c>
      <c r="C3021" t="s">
        <v>21</v>
      </c>
      <c r="D3021" t="s">
        <v>22</v>
      </c>
      <c r="E3021" t="s">
        <v>23</v>
      </c>
      <c r="F3021">
        <v>17</v>
      </c>
      <c r="G3021">
        <v>268.10000000000002</v>
      </c>
      <c r="H3021">
        <v>94</v>
      </c>
      <c r="I3021">
        <v>45.58</v>
      </c>
      <c r="J3021">
        <v>156.1</v>
      </c>
      <c r="K3021">
        <v>124</v>
      </c>
      <c r="L3021">
        <v>13.27</v>
      </c>
      <c r="M3021">
        <v>160.4</v>
      </c>
      <c r="N3021">
        <v>90</v>
      </c>
      <c r="O3021">
        <v>7.22</v>
      </c>
      <c r="P3021">
        <v>13.6</v>
      </c>
      <c r="Q3021">
        <v>5</v>
      </c>
      <c r="R3021">
        <v>3.67</v>
      </c>
      <c r="S3021">
        <v>2</v>
      </c>
      <c r="T3021" t="s">
        <v>22</v>
      </c>
    </row>
    <row r="3022" spans="1:20" x14ac:dyDescent="0.2">
      <c r="A3022" t="s">
        <v>41</v>
      </c>
      <c r="B3022">
        <v>36</v>
      </c>
      <c r="C3022" t="s">
        <v>21</v>
      </c>
      <c r="D3022" t="s">
        <v>23</v>
      </c>
      <c r="E3022" t="s">
        <v>22</v>
      </c>
      <c r="F3022">
        <v>0</v>
      </c>
      <c r="G3022">
        <v>245</v>
      </c>
      <c r="H3022">
        <v>119</v>
      </c>
      <c r="I3022">
        <v>41.65</v>
      </c>
      <c r="J3022">
        <v>195.5</v>
      </c>
      <c r="K3022">
        <v>91</v>
      </c>
      <c r="L3022">
        <v>16.62</v>
      </c>
      <c r="M3022">
        <v>165.7</v>
      </c>
      <c r="N3022">
        <v>87</v>
      </c>
      <c r="O3022">
        <v>7.46</v>
      </c>
      <c r="P3022">
        <v>7.8</v>
      </c>
      <c r="Q3022">
        <v>7</v>
      </c>
      <c r="R3022">
        <v>2.11</v>
      </c>
      <c r="S3022">
        <v>1</v>
      </c>
      <c r="T3022" t="s">
        <v>22</v>
      </c>
    </row>
    <row r="3023" spans="1:20" x14ac:dyDescent="0.2">
      <c r="A3023" t="s">
        <v>63</v>
      </c>
      <c r="B3023">
        <v>108</v>
      </c>
      <c r="C3023" t="s">
        <v>28</v>
      </c>
      <c r="D3023" t="s">
        <v>23</v>
      </c>
      <c r="E3023" t="s">
        <v>23</v>
      </c>
      <c r="F3023">
        <v>36</v>
      </c>
      <c r="G3023">
        <v>153.80000000000001</v>
      </c>
      <c r="H3023">
        <v>105</v>
      </c>
      <c r="I3023">
        <v>26.15</v>
      </c>
      <c r="J3023">
        <v>246.2</v>
      </c>
      <c r="K3023">
        <v>62</v>
      </c>
      <c r="L3023">
        <v>20.93</v>
      </c>
      <c r="M3023">
        <v>150.9</v>
      </c>
      <c r="N3023">
        <v>125</v>
      </c>
      <c r="O3023">
        <v>6.79</v>
      </c>
      <c r="P3023">
        <v>11.1</v>
      </c>
      <c r="Q3023">
        <v>4</v>
      </c>
      <c r="R3023">
        <v>3</v>
      </c>
      <c r="S3023">
        <v>1</v>
      </c>
      <c r="T3023" t="s">
        <v>22</v>
      </c>
    </row>
    <row r="3024" spans="1:20" x14ac:dyDescent="0.2">
      <c r="A3024" t="s">
        <v>40</v>
      </c>
      <c r="B3024">
        <v>133</v>
      </c>
      <c r="C3024" t="s">
        <v>25</v>
      </c>
      <c r="D3024" t="s">
        <v>22</v>
      </c>
      <c r="E3024" t="s">
        <v>23</v>
      </c>
      <c r="F3024">
        <v>49</v>
      </c>
      <c r="G3024">
        <v>229.4</v>
      </c>
      <c r="H3024">
        <v>78</v>
      </c>
      <c r="I3024">
        <v>39</v>
      </c>
      <c r="J3024">
        <v>219.5</v>
      </c>
      <c r="K3024">
        <v>106</v>
      </c>
      <c r="L3024">
        <v>18.66</v>
      </c>
      <c r="M3024">
        <v>172.3</v>
      </c>
      <c r="N3024">
        <v>115</v>
      </c>
      <c r="O3024">
        <v>7.75</v>
      </c>
      <c r="P3024">
        <v>12</v>
      </c>
      <c r="Q3024">
        <v>4</v>
      </c>
      <c r="R3024">
        <v>3.24</v>
      </c>
      <c r="S3024">
        <v>3</v>
      </c>
      <c r="T3024" t="s">
        <v>22</v>
      </c>
    </row>
    <row r="3025" spans="1:20" x14ac:dyDescent="0.2">
      <c r="A3025" t="s">
        <v>48</v>
      </c>
      <c r="B3025">
        <v>90</v>
      </c>
      <c r="C3025" t="s">
        <v>21</v>
      </c>
      <c r="D3025" t="s">
        <v>22</v>
      </c>
      <c r="E3025" t="s">
        <v>22</v>
      </c>
      <c r="F3025">
        <v>0</v>
      </c>
      <c r="G3025">
        <v>68.8</v>
      </c>
      <c r="H3025">
        <v>124</v>
      </c>
      <c r="I3025">
        <v>11.7</v>
      </c>
      <c r="J3025">
        <v>168.1</v>
      </c>
      <c r="K3025">
        <v>106</v>
      </c>
      <c r="L3025">
        <v>14.29</v>
      </c>
      <c r="M3025">
        <v>281.7</v>
      </c>
      <c r="N3025">
        <v>96</v>
      </c>
      <c r="O3025">
        <v>12.68</v>
      </c>
      <c r="P3025">
        <v>9.8000000000000007</v>
      </c>
      <c r="Q3025">
        <v>5</v>
      </c>
      <c r="R3025">
        <v>2.65</v>
      </c>
      <c r="S3025">
        <v>1</v>
      </c>
      <c r="T3025" t="s">
        <v>22</v>
      </c>
    </row>
    <row r="3026" spans="1:20" x14ac:dyDescent="0.2">
      <c r="A3026" t="s">
        <v>74</v>
      </c>
      <c r="B3026">
        <v>94</v>
      </c>
      <c r="C3026" t="s">
        <v>21</v>
      </c>
      <c r="D3026" t="s">
        <v>22</v>
      </c>
      <c r="E3026" t="s">
        <v>22</v>
      </c>
      <c r="F3026">
        <v>0</v>
      </c>
      <c r="G3026">
        <v>200.2</v>
      </c>
      <c r="H3026">
        <v>113</v>
      </c>
      <c r="I3026">
        <v>34.03</v>
      </c>
      <c r="J3026">
        <v>128.9</v>
      </c>
      <c r="K3026">
        <v>116</v>
      </c>
      <c r="L3026">
        <v>10.96</v>
      </c>
      <c r="M3026">
        <v>278.89999999999998</v>
      </c>
      <c r="N3026">
        <v>109</v>
      </c>
      <c r="O3026">
        <v>12.55</v>
      </c>
      <c r="P3026">
        <v>10.4</v>
      </c>
      <c r="Q3026">
        <v>5</v>
      </c>
      <c r="R3026">
        <v>2.81</v>
      </c>
      <c r="S3026">
        <v>0</v>
      </c>
      <c r="T3026" t="s">
        <v>22</v>
      </c>
    </row>
    <row r="3027" spans="1:20" x14ac:dyDescent="0.2">
      <c r="A3027" t="s">
        <v>72</v>
      </c>
      <c r="B3027">
        <v>68</v>
      </c>
      <c r="C3027" t="s">
        <v>21</v>
      </c>
      <c r="D3027" t="s">
        <v>22</v>
      </c>
      <c r="E3027" t="s">
        <v>22</v>
      </c>
      <c r="F3027">
        <v>0</v>
      </c>
      <c r="G3027">
        <v>134.6</v>
      </c>
      <c r="H3027">
        <v>73</v>
      </c>
      <c r="I3027">
        <v>22.88</v>
      </c>
      <c r="J3027">
        <v>206.8</v>
      </c>
      <c r="K3027">
        <v>117</v>
      </c>
      <c r="L3027">
        <v>17.579999999999998</v>
      </c>
      <c r="M3027">
        <v>138.4</v>
      </c>
      <c r="N3027">
        <v>104</v>
      </c>
      <c r="O3027">
        <v>6.23</v>
      </c>
      <c r="P3027">
        <v>9.4</v>
      </c>
      <c r="Q3027">
        <v>2</v>
      </c>
      <c r="R3027">
        <v>2.54</v>
      </c>
      <c r="S3027">
        <v>2</v>
      </c>
      <c r="T3027" t="s">
        <v>22</v>
      </c>
    </row>
    <row r="3028" spans="1:20" x14ac:dyDescent="0.2">
      <c r="A3028" t="s">
        <v>59</v>
      </c>
      <c r="B3028">
        <v>171</v>
      </c>
      <c r="C3028" t="s">
        <v>21</v>
      </c>
      <c r="D3028" t="s">
        <v>22</v>
      </c>
      <c r="E3028" t="s">
        <v>22</v>
      </c>
      <c r="F3028">
        <v>0</v>
      </c>
      <c r="G3028">
        <v>232.4</v>
      </c>
      <c r="H3028">
        <v>101</v>
      </c>
      <c r="I3028">
        <v>39.51</v>
      </c>
      <c r="J3028">
        <v>182</v>
      </c>
      <c r="K3028">
        <v>80</v>
      </c>
      <c r="L3028">
        <v>15.47</v>
      </c>
      <c r="M3028">
        <v>271.8</v>
      </c>
      <c r="N3028">
        <v>133</v>
      </c>
      <c r="O3028">
        <v>12.23</v>
      </c>
      <c r="P3028">
        <v>9.5</v>
      </c>
      <c r="Q3028">
        <v>3</v>
      </c>
      <c r="R3028">
        <v>2.57</v>
      </c>
      <c r="S3028">
        <v>0</v>
      </c>
      <c r="T3028" t="s">
        <v>22</v>
      </c>
    </row>
    <row r="3029" spans="1:20" x14ac:dyDescent="0.2">
      <c r="A3029" t="s">
        <v>60</v>
      </c>
      <c r="B3029">
        <v>122</v>
      </c>
      <c r="C3029" t="s">
        <v>21</v>
      </c>
      <c r="D3029" t="s">
        <v>22</v>
      </c>
      <c r="E3029" t="s">
        <v>22</v>
      </c>
      <c r="F3029">
        <v>0</v>
      </c>
      <c r="G3029">
        <v>126</v>
      </c>
      <c r="H3029">
        <v>89</v>
      </c>
      <c r="I3029">
        <v>21.42</v>
      </c>
      <c r="J3029">
        <v>147</v>
      </c>
      <c r="K3029">
        <v>95</v>
      </c>
      <c r="L3029">
        <v>12.5</v>
      </c>
      <c r="M3029">
        <v>280.2</v>
      </c>
      <c r="N3029">
        <v>97</v>
      </c>
      <c r="O3029">
        <v>12.61</v>
      </c>
      <c r="P3029">
        <v>5.6</v>
      </c>
      <c r="Q3029">
        <v>4</v>
      </c>
      <c r="R3029">
        <v>1.51</v>
      </c>
      <c r="S3029">
        <v>0</v>
      </c>
      <c r="T3029" t="s">
        <v>22</v>
      </c>
    </row>
    <row r="3030" spans="1:20" x14ac:dyDescent="0.2">
      <c r="A3030" t="s">
        <v>62</v>
      </c>
      <c r="B3030">
        <v>94</v>
      </c>
      <c r="C3030" t="s">
        <v>28</v>
      </c>
      <c r="D3030" t="s">
        <v>22</v>
      </c>
      <c r="E3030" t="s">
        <v>22</v>
      </c>
      <c r="F3030">
        <v>0</v>
      </c>
      <c r="G3030">
        <v>175.9</v>
      </c>
      <c r="H3030">
        <v>121</v>
      </c>
      <c r="I3030">
        <v>29.9</v>
      </c>
      <c r="J3030">
        <v>222.1</v>
      </c>
      <c r="K3030">
        <v>94</v>
      </c>
      <c r="L3030">
        <v>18.88</v>
      </c>
      <c r="M3030">
        <v>191.8</v>
      </c>
      <c r="N3030">
        <v>123</v>
      </c>
      <c r="O3030">
        <v>8.6300000000000008</v>
      </c>
      <c r="P3030">
        <v>10.9</v>
      </c>
      <c r="Q3030">
        <v>5</v>
      </c>
      <c r="R3030">
        <v>2.94</v>
      </c>
      <c r="S3030">
        <v>1</v>
      </c>
      <c r="T3030" t="s">
        <v>22</v>
      </c>
    </row>
    <row r="3031" spans="1:20" x14ac:dyDescent="0.2">
      <c r="A3031" t="s">
        <v>55</v>
      </c>
      <c r="B3031">
        <v>25</v>
      </c>
      <c r="C3031" t="s">
        <v>21</v>
      </c>
      <c r="D3031" t="s">
        <v>23</v>
      </c>
      <c r="E3031" t="s">
        <v>22</v>
      </c>
      <c r="F3031">
        <v>0</v>
      </c>
      <c r="G3031">
        <v>161.69999999999999</v>
      </c>
      <c r="H3031">
        <v>99</v>
      </c>
      <c r="I3031">
        <v>27.49</v>
      </c>
      <c r="J3031">
        <v>216.1</v>
      </c>
      <c r="K3031">
        <v>89</v>
      </c>
      <c r="L3031">
        <v>18.37</v>
      </c>
      <c r="M3031">
        <v>176.7</v>
      </c>
      <c r="N3031">
        <v>115</v>
      </c>
      <c r="O3031">
        <v>7.95</v>
      </c>
      <c r="P3031">
        <v>12.4</v>
      </c>
      <c r="Q3031">
        <v>6</v>
      </c>
      <c r="R3031">
        <v>3.35</v>
      </c>
      <c r="S3031">
        <v>1</v>
      </c>
      <c r="T3031" t="s">
        <v>22</v>
      </c>
    </row>
    <row r="3032" spans="1:20" x14ac:dyDescent="0.2">
      <c r="A3032" t="s">
        <v>67</v>
      </c>
      <c r="B3032">
        <v>120</v>
      </c>
      <c r="C3032" t="s">
        <v>21</v>
      </c>
      <c r="D3032" t="s">
        <v>22</v>
      </c>
      <c r="E3032" t="s">
        <v>22</v>
      </c>
      <c r="F3032">
        <v>0</v>
      </c>
      <c r="G3032">
        <v>112.6</v>
      </c>
      <c r="H3032">
        <v>80</v>
      </c>
      <c r="I3032">
        <v>19.14</v>
      </c>
      <c r="J3032">
        <v>124.4</v>
      </c>
      <c r="K3032">
        <v>86</v>
      </c>
      <c r="L3032">
        <v>10.57</v>
      </c>
      <c r="M3032">
        <v>234.9</v>
      </c>
      <c r="N3032">
        <v>88</v>
      </c>
      <c r="O3032">
        <v>10.57</v>
      </c>
      <c r="P3032">
        <v>8.1</v>
      </c>
      <c r="Q3032">
        <v>3</v>
      </c>
      <c r="R3032">
        <v>2.19</v>
      </c>
      <c r="S3032">
        <v>6</v>
      </c>
      <c r="T3032" t="s">
        <v>23</v>
      </c>
    </row>
    <row r="3033" spans="1:20" x14ac:dyDescent="0.2">
      <c r="A3033" t="s">
        <v>20</v>
      </c>
      <c r="B3033">
        <v>107</v>
      </c>
      <c r="C3033" t="s">
        <v>21</v>
      </c>
      <c r="D3033" t="s">
        <v>22</v>
      </c>
      <c r="E3033" t="s">
        <v>23</v>
      </c>
      <c r="F3033">
        <v>26</v>
      </c>
      <c r="G3033">
        <v>234</v>
      </c>
      <c r="H3033">
        <v>116</v>
      </c>
      <c r="I3033">
        <v>39.78</v>
      </c>
      <c r="J3033">
        <v>223.9</v>
      </c>
      <c r="K3033">
        <v>103</v>
      </c>
      <c r="L3033">
        <v>19.03</v>
      </c>
      <c r="M3033">
        <v>246.5</v>
      </c>
      <c r="N3033">
        <v>105</v>
      </c>
      <c r="O3033">
        <v>11.09</v>
      </c>
      <c r="P3033">
        <v>13.8</v>
      </c>
      <c r="Q3033">
        <v>1</v>
      </c>
      <c r="R3033">
        <v>3.73</v>
      </c>
      <c r="S3033">
        <v>1</v>
      </c>
      <c r="T3033" t="s">
        <v>22</v>
      </c>
    </row>
    <row r="3034" spans="1:20" x14ac:dyDescent="0.2">
      <c r="A3034" t="s">
        <v>31</v>
      </c>
      <c r="B3034">
        <v>78</v>
      </c>
      <c r="C3034" t="s">
        <v>25</v>
      </c>
      <c r="D3034" t="s">
        <v>22</v>
      </c>
      <c r="E3034" t="s">
        <v>22</v>
      </c>
      <c r="F3034">
        <v>0</v>
      </c>
      <c r="G3034">
        <v>226.3</v>
      </c>
      <c r="H3034">
        <v>88</v>
      </c>
      <c r="I3034">
        <v>38.47</v>
      </c>
      <c r="J3034">
        <v>306.2</v>
      </c>
      <c r="K3034">
        <v>81</v>
      </c>
      <c r="L3034">
        <v>26.03</v>
      </c>
      <c r="M3034">
        <v>200.9</v>
      </c>
      <c r="N3034">
        <v>120</v>
      </c>
      <c r="O3034">
        <v>9.0399999999999991</v>
      </c>
      <c r="P3034">
        <v>7.8</v>
      </c>
      <c r="Q3034">
        <v>11</v>
      </c>
      <c r="R3034">
        <v>2.11</v>
      </c>
      <c r="S3034">
        <v>1</v>
      </c>
      <c r="T3034" t="s">
        <v>23</v>
      </c>
    </row>
    <row r="3035" spans="1:20" x14ac:dyDescent="0.2">
      <c r="A3035" t="s">
        <v>55</v>
      </c>
      <c r="B3035">
        <v>93</v>
      </c>
      <c r="C3035" t="s">
        <v>21</v>
      </c>
      <c r="D3035" t="s">
        <v>22</v>
      </c>
      <c r="E3035" t="s">
        <v>22</v>
      </c>
      <c r="F3035">
        <v>0</v>
      </c>
      <c r="G3035">
        <v>174.1</v>
      </c>
      <c r="H3035">
        <v>127</v>
      </c>
      <c r="I3035">
        <v>29.6</v>
      </c>
      <c r="J3035">
        <v>176.8</v>
      </c>
      <c r="K3035">
        <v>73</v>
      </c>
      <c r="L3035">
        <v>15.03</v>
      </c>
      <c r="M3035">
        <v>240</v>
      </c>
      <c r="N3035">
        <v>111</v>
      </c>
      <c r="O3035">
        <v>10.8</v>
      </c>
      <c r="P3035">
        <v>10.7</v>
      </c>
      <c r="Q3035">
        <v>3</v>
      </c>
      <c r="R3035">
        <v>2.89</v>
      </c>
      <c r="S3035">
        <v>0</v>
      </c>
      <c r="T3035" t="s">
        <v>22</v>
      </c>
    </row>
    <row r="3036" spans="1:20" x14ac:dyDescent="0.2">
      <c r="A3036" t="s">
        <v>74</v>
      </c>
      <c r="B3036">
        <v>80</v>
      </c>
      <c r="C3036" t="s">
        <v>21</v>
      </c>
      <c r="D3036" t="s">
        <v>22</v>
      </c>
      <c r="E3036" t="s">
        <v>22</v>
      </c>
      <c r="F3036">
        <v>0</v>
      </c>
      <c r="G3036">
        <v>195.6</v>
      </c>
      <c r="H3036">
        <v>111</v>
      </c>
      <c r="I3036">
        <v>33.25</v>
      </c>
      <c r="J3036">
        <v>221.5</v>
      </c>
      <c r="K3036">
        <v>122</v>
      </c>
      <c r="L3036">
        <v>18.829999999999998</v>
      </c>
      <c r="M3036">
        <v>182</v>
      </c>
      <c r="N3036">
        <v>89</v>
      </c>
      <c r="O3036">
        <v>8.19</v>
      </c>
      <c r="P3036">
        <v>10.8</v>
      </c>
      <c r="Q3036">
        <v>1</v>
      </c>
      <c r="R3036">
        <v>2.92</v>
      </c>
      <c r="S3036">
        <v>1</v>
      </c>
      <c r="T3036" t="s">
        <v>22</v>
      </c>
    </row>
    <row r="3037" spans="1:20" x14ac:dyDescent="0.2">
      <c r="A3037" t="s">
        <v>46</v>
      </c>
      <c r="B3037">
        <v>127</v>
      </c>
      <c r="C3037" t="s">
        <v>21</v>
      </c>
      <c r="D3037" t="s">
        <v>22</v>
      </c>
      <c r="E3037" t="s">
        <v>22</v>
      </c>
      <c r="F3037">
        <v>0</v>
      </c>
      <c r="G3037">
        <v>200.8</v>
      </c>
      <c r="H3037">
        <v>104</v>
      </c>
      <c r="I3037">
        <v>34.14</v>
      </c>
      <c r="J3037">
        <v>181.4</v>
      </c>
      <c r="K3037">
        <v>73</v>
      </c>
      <c r="L3037">
        <v>15.42</v>
      </c>
      <c r="M3037">
        <v>89.7</v>
      </c>
      <c r="N3037">
        <v>49</v>
      </c>
      <c r="O3037">
        <v>4.04</v>
      </c>
      <c r="P3037">
        <v>9.6999999999999993</v>
      </c>
      <c r="Q3037">
        <v>5</v>
      </c>
      <c r="R3037">
        <v>2.62</v>
      </c>
      <c r="S3037">
        <v>0</v>
      </c>
      <c r="T3037" t="s">
        <v>22</v>
      </c>
    </row>
    <row r="3038" spans="1:20" x14ac:dyDescent="0.2">
      <c r="A3038" t="s">
        <v>54</v>
      </c>
      <c r="B3038">
        <v>44</v>
      </c>
      <c r="C3038" t="s">
        <v>21</v>
      </c>
      <c r="D3038" t="s">
        <v>22</v>
      </c>
      <c r="E3038" t="s">
        <v>22</v>
      </c>
      <c r="F3038">
        <v>0</v>
      </c>
      <c r="G3038">
        <v>225.6</v>
      </c>
      <c r="H3038">
        <v>118</v>
      </c>
      <c r="I3038">
        <v>38.35</v>
      </c>
      <c r="J3038">
        <v>135.4</v>
      </c>
      <c r="K3038">
        <v>122</v>
      </c>
      <c r="L3038">
        <v>11.51</v>
      </c>
      <c r="M3038">
        <v>190.1</v>
      </c>
      <c r="N3038">
        <v>96</v>
      </c>
      <c r="O3038">
        <v>8.5500000000000007</v>
      </c>
      <c r="P3038">
        <v>12.1</v>
      </c>
      <c r="Q3038">
        <v>5</v>
      </c>
      <c r="R3038">
        <v>3.27</v>
      </c>
      <c r="S3038">
        <v>1</v>
      </c>
      <c r="T3038" t="s">
        <v>22</v>
      </c>
    </row>
    <row r="3039" spans="1:20" x14ac:dyDescent="0.2">
      <c r="A3039" t="s">
        <v>41</v>
      </c>
      <c r="B3039">
        <v>69</v>
      </c>
      <c r="C3039" t="s">
        <v>25</v>
      </c>
      <c r="D3039" t="s">
        <v>22</v>
      </c>
      <c r="E3039" t="s">
        <v>23</v>
      </c>
      <c r="F3039">
        <v>38</v>
      </c>
      <c r="G3039">
        <v>272.89999999999998</v>
      </c>
      <c r="H3039">
        <v>122</v>
      </c>
      <c r="I3039">
        <v>46.39</v>
      </c>
      <c r="J3039">
        <v>188.4</v>
      </c>
      <c r="K3039">
        <v>97</v>
      </c>
      <c r="L3039">
        <v>16.010000000000002</v>
      </c>
      <c r="M3039">
        <v>132.4</v>
      </c>
      <c r="N3039">
        <v>87</v>
      </c>
      <c r="O3039">
        <v>5.96</v>
      </c>
      <c r="P3039">
        <v>10.5</v>
      </c>
      <c r="Q3039">
        <v>3</v>
      </c>
      <c r="R3039">
        <v>2.84</v>
      </c>
      <c r="S3039">
        <v>2</v>
      </c>
      <c r="T3039" t="s">
        <v>22</v>
      </c>
    </row>
    <row r="3040" spans="1:20" x14ac:dyDescent="0.2">
      <c r="A3040" t="s">
        <v>37</v>
      </c>
      <c r="B3040">
        <v>69</v>
      </c>
      <c r="C3040" t="s">
        <v>28</v>
      </c>
      <c r="D3040" t="s">
        <v>23</v>
      </c>
      <c r="E3040" t="s">
        <v>22</v>
      </c>
      <c r="F3040">
        <v>0</v>
      </c>
      <c r="G3040">
        <v>199.7</v>
      </c>
      <c r="H3040">
        <v>121</v>
      </c>
      <c r="I3040">
        <v>33.950000000000003</v>
      </c>
      <c r="J3040">
        <v>189.4</v>
      </c>
      <c r="K3040">
        <v>92</v>
      </c>
      <c r="L3040">
        <v>16.100000000000001</v>
      </c>
      <c r="M3040">
        <v>264</v>
      </c>
      <c r="N3040">
        <v>120</v>
      </c>
      <c r="O3040">
        <v>11.88</v>
      </c>
      <c r="P3040">
        <v>11.1</v>
      </c>
      <c r="Q3040">
        <v>4</v>
      </c>
      <c r="R3040">
        <v>3</v>
      </c>
      <c r="S3040">
        <v>6</v>
      </c>
      <c r="T3040" t="s">
        <v>23</v>
      </c>
    </row>
    <row r="3041" spans="1:20" x14ac:dyDescent="0.2">
      <c r="A3041" t="s">
        <v>54</v>
      </c>
      <c r="B3041">
        <v>64</v>
      </c>
      <c r="C3041" t="s">
        <v>21</v>
      </c>
      <c r="D3041" t="s">
        <v>22</v>
      </c>
      <c r="E3041" t="s">
        <v>23</v>
      </c>
      <c r="F3041">
        <v>31</v>
      </c>
      <c r="G3041">
        <v>281.89999999999998</v>
      </c>
      <c r="H3041">
        <v>121</v>
      </c>
      <c r="I3041">
        <v>47.92</v>
      </c>
      <c r="J3041">
        <v>240.6</v>
      </c>
      <c r="K3041">
        <v>104</v>
      </c>
      <c r="L3041">
        <v>20.45</v>
      </c>
      <c r="M3041">
        <v>212.2</v>
      </c>
      <c r="N3041">
        <v>120</v>
      </c>
      <c r="O3041">
        <v>9.5500000000000007</v>
      </c>
      <c r="P3041">
        <v>7</v>
      </c>
      <c r="Q3041">
        <v>5</v>
      </c>
      <c r="R3041">
        <v>1.89</v>
      </c>
      <c r="S3041">
        <v>3</v>
      </c>
      <c r="T3041" t="s">
        <v>22</v>
      </c>
    </row>
    <row r="3042" spans="1:20" x14ac:dyDescent="0.2">
      <c r="A3042" t="s">
        <v>73</v>
      </c>
      <c r="B3042">
        <v>167</v>
      </c>
      <c r="C3042" t="s">
        <v>21</v>
      </c>
      <c r="D3042" t="s">
        <v>23</v>
      </c>
      <c r="E3042" t="s">
        <v>22</v>
      </c>
      <c r="F3042">
        <v>0</v>
      </c>
      <c r="G3042">
        <v>181.2</v>
      </c>
      <c r="H3042">
        <v>122</v>
      </c>
      <c r="I3042">
        <v>30.8</v>
      </c>
      <c r="J3042">
        <v>262.5</v>
      </c>
      <c r="K3042">
        <v>77</v>
      </c>
      <c r="L3042">
        <v>22.31</v>
      </c>
      <c r="M3042">
        <v>214</v>
      </c>
      <c r="N3042">
        <v>88</v>
      </c>
      <c r="O3042">
        <v>9.6300000000000008</v>
      </c>
      <c r="P3042">
        <v>8.4</v>
      </c>
      <c r="Q3042">
        <v>4</v>
      </c>
      <c r="R3042">
        <v>2.27</v>
      </c>
      <c r="S3042">
        <v>0</v>
      </c>
      <c r="T3042" t="s">
        <v>22</v>
      </c>
    </row>
    <row r="3043" spans="1:20" x14ac:dyDescent="0.2">
      <c r="A3043" t="s">
        <v>24</v>
      </c>
      <c r="B3043">
        <v>139</v>
      </c>
      <c r="C3043" t="s">
        <v>21</v>
      </c>
      <c r="D3043" t="s">
        <v>22</v>
      </c>
      <c r="E3043" t="s">
        <v>22</v>
      </c>
      <c r="F3043">
        <v>0</v>
      </c>
      <c r="G3043">
        <v>63.3</v>
      </c>
      <c r="H3043">
        <v>116</v>
      </c>
      <c r="I3043">
        <v>10.76</v>
      </c>
      <c r="J3043">
        <v>177.3</v>
      </c>
      <c r="K3043">
        <v>113</v>
      </c>
      <c r="L3043">
        <v>15.07</v>
      </c>
      <c r="M3043">
        <v>171.6</v>
      </c>
      <c r="N3043">
        <v>82</v>
      </c>
      <c r="O3043">
        <v>7.72</v>
      </c>
      <c r="P3043">
        <v>14.2</v>
      </c>
      <c r="Q3043">
        <v>4</v>
      </c>
      <c r="R3043">
        <v>3.83</v>
      </c>
      <c r="S3043">
        <v>1</v>
      </c>
      <c r="T3043" t="s">
        <v>22</v>
      </c>
    </row>
    <row r="3044" spans="1:20" x14ac:dyDescent="0.2">
      <c r="A3044" t="s">
        <v>29</v>
      </c>
      <c r="B3044">
        <v>104</v>
      </c>
      <c r="C3044" t="s">
        <v>28</v>
      </c>
      <c r="D3044" t="s">
        <v>22</v>
      </c>
      <c r="E3044" t="s">
        <v>22</v>
      </c>
      <c r="F3044">
        <v>0</v>
      </c>
      <c r="G3044">
        <v>189.3</v>
      </c>
      <c r="H3044">
        <v>73</v>
      </c>
      <c r="I3044">
        <v>32.18</v>
      </c>
      <c r="J3044">
        <v>156.19999999999999</v>
      </c>
      <c r="K3044">
        <v>120</v>
      </c>
      <c r="L3044">
        <v>13.28</v>
      </c>
      <c r="M3044">
        <v>232.2</v>
      </c>
      <c r="N3044">
        <v>76</v>
      </c>
      <c r="O3044">
        <v>10.45</v>
      </c>
      <c r="P3044">
        <v>7.5</v>
      </c>
      <c r="Q3044">
        <v>8</v>
      </c>
      <c r="R3044">
        <v>2.0299999999999998</v>
      </c>
      <c r="S3044">
        <v>3</v>
      </c>
      <c r="T3044" t="s">
        <v>22</v>
      </c>
    </row>
    <row r="3045" spans="1:20" x14ac:dyDescent="0.2">
      <c r="A3045" t="s">
        <v>26</v>
      </c>
      <c r="B3045">
        <v>78</v>
      </c>
      <c r="C3045" t="s">
        <v>28</v>
      </c>
      <c r="D3045" t="s">
        <v>22</v>
      </c>
      <c r="E3045" t="s">
        <v>22</v>
      </c>
      <c r="F3045">
        <v>0</v>
      </c>
      <c r="G3045">
        <v>140</v>
      </c>
      <c r="H3045">
        <v>84</v>
      </c>
      <c r="I3045">
        <v>23.8</v>
      </c>
      <c r="J3045">
        <v>216.8</v>
      </c>
      <c r="K3045">
        <v>73</v>
      </c>
      <c r="L3045">
        <v>18.43</v>
      </c>
      <c r="M3045">
        <v>224.5</v>
      </c>
      <c r="N3045">
        <v>102</v>
      </c>
      <c r="O3045">
        <v>10.1</v>
      </c>
      <c r="P3045">
        <v>9</v>
      </c>
      <c r="Q3045">
        <v>6</v>
      </c>
      <c r="R3045">
        <v>2.4300000000000002</v>
      </c>
      <c r="S3045">
        <v>2</v>
      </c>
      <c r="T3045" t="s">
        <v>22</v>
      </c>
    </row>
    <row r="3046" spans="1:20" x14ac:dyDescent="0.2">
      <c r="A3046" t="s">
        <v>33</v>
      </c>
      <c r="B3046">
        <v>60</v>
      </c>
      <c r="C3046" t="s">
        <v>21</v>
      </c>
      <c r="D3046" t="s">
        <v>22</v>
      </c>
      <c r="E3046" t="s">
        <v>22</v>
      </c>
      <c r="F3046">
        <v>0</v>
      </c>
      <c r="G3046">
        <v>221</v>
      </c>
      <c r="H3046">
        <v>94</v>
      </c>
      <c r="I3046">
        <v>37.57</v>
      </c>
      <c r="J3046">
        <v>308.2</v>
      </c>
      <c r="K3046">
        <v>72</v>
      </c>
      <c r="L3046">
        <v>26.2</v>
      </c>
      <c r="M3046">
        <v>233.2</v>
      </c>
      <c r="N3046">
        <v>94</v>
      </c>
      <c r="O3046">
        <v>10.49</v>
      </c>
      <c r="P3046">
        <v>10.1</v>
      </c>
      <c r="Q3046">
        <v>5</v>
      </c>
      <c r="R3046">
        <v>2.73</v>
      </c>
      <c r="S3046">
        <v>1</v>
      </c>
      <c r="T3046" t="s">
        <v>23</v>
      </c>
    </row>
    <row r="3047" spans="1:20" x14ac:dyDescent="0.2">
      <c r="A3047" t="s">
        <v>67</v>
      </c>
      <c r="B3047">
        <v>171</v>
      </c>
      <c r="C3047" t="s">
        <v>28</v>
      </c>
      <c r="D3047" t="s">
        <v>23</v>
      </c>
      <c r="E3047" t="s">
        <v>22</v>
      </c>
      <c r="F3047">
        <v>0</v>
      </c>
      <c r="G3047">
        <v>191.6</v>
      </c>
      <c r="H3047">
        <v>83</v>
      </c>
      <c r="I3047">
        <v>32.57</v>
      </c>
      <c r="J3047">
        <v>181.1</v>
      </c>
      <c r="K3047">
        <v>103</v>
      </c>
      <c r="L3047">
        <v>15.39</v>
      </c>
      <c r="M3047">
        <v>195.3</v>
      </c>
      <c r="N3047">
        <v>73</v>
      </c>
      <c r="O3047">
        <v>8.7899999999999991</v>
      </c>
      <c r="P3047">
        <v>8.6</v>
      </c>
      <c r="Q3047">
        <v>3</v>
      </c>
      <c r="R3047">
        <v>2.3199999999999998</v>
      </c>
      <c r="S3047">
        <v>3</v>
      </c>
      <c r="T3047" t="s">
        <v>22</v>
      </c>
    </row>
    <row r="3048" spans="1:20" x14ac:dyDescent="0.2">
      <c r="A3048" t="s">
        <v>38</v>
      </c>
      <c r="B3048">
        <v>88</v>
      </c>
      <c r="C3048" t="s">
        <v>21</v>
      </c>
      <c r="D3048" t="s">
        <v>22</v>
      </c>
      <c r="E3048" t="s">
        <v>22</v>
      </c>
      <c r="F3048">
        <v>0</v>
      </c>
      <c r="G3048">
        <v>294.3</v>
      </c>
      <c r="H3048">
        <v>83</v>
      </c>
      <c r="I3048">
        <v>50.03</v>
      </c>
      <c r="J3048">
        <v>172.1</v>
      </c>
      <c r="K3048">
        <v>104</v>
      </c>
      <c r="L3048">
        <v>14.63</v>
      </c>
      <c r="M3048">
        <v>177.3</v>
      </c>
      <c r="N3048">
        <v>105</v>
      </c>
      <c r="O3048">
        <v>7.98</v>
      </c>
      <c r="P3048">
        <v>5.8</v>
      </c>
      <c r="Q3048">
        <v>7</v>
      </c>
      <c r="R3048">
        <v>1.57</v>
      </c>
      <c r="S3048">
        <v>2</v>
      </c>
      <c r="T3048" t="s">
        <v>23</v>
      </c>
    </row>
    <row r="3049" spans="1:20" x14ac:dyDescent="0.2">
      <c r="A3049" t="s">
        <v>72</v>
      </c>
      <c r="B3049">
        <v>156</v>
      </c>
      <c r="C3049" t="s">
        <v>21</v>
      </c>
      <c r="D3049" t="s">
        <v>22</v>
      </c>
      <c r="E3049" t="s">
        <v>22</v>
      </c>
      <c r="F3049">
        <v>0</v>
      </c>
      <c r="G3049">
        <v>162.6</v>
      </c>
      <c r="H3049">
        <v>113</v>
      </c>
      <c r="I3049">
        <v>27.64</v>
      </c>
      <c r="J3049">
        <v>260.2</v>
      </c>
      <c r="K3049">
        <v>90</v>
      </c>
      <c r="L3049">
        <v>22.12</v>
      </c>
      <c r="M3049">
        <v>214.7</v>
      </c>
      <c r="N3049">
        <v>93</v>
      </c>
      <c r="O3049">
        <v>9.66</v>
      </c>
      <c r="P3049">
        <v>10.9</v>
      </c>
      <c r="Q3049">
        <v>2</v>
      </c>
      <c r="R3049">
        <v>2.94</v>
      </c>
      <c r="S3049">
        <v>0</v>
      </c>
      <c r="T3049" t="s">
        <v>22</v>
      </c>
    </row>
    <row r="3050" spans="1:20" x14ac:dyDescent="0.2">
      <c r="A3050" t="s">
        <v>67</v>
      </c>
      <c r="B3050">
        <v>92</v>
      </c>
      <c r="C3050" t="s">
        <v>28</v>
      </c>
      <c r="D3050" t="s">
        <v>22</v>
      </c>
      <c r="E3050" t="s">
        <v>23</v>
      </c>
      <c r="F3050">
        <v>27</v>
      </c>
      <c r="G3050">
        <v>233.6</v>
      </c>
      <c r="H3050">
        <v>126</v>
      </c>
      <c r="I3050">
        <v>39.71</v>
      </c>
      <c r="J3050">
        <v>152.9</v>
      </c>
      <c r="K3050">
        <v>94</v>
      </c>
      <c r="L3050">
        <v>13</v>
      </c>
      <c r="M3050">
        <v>262.10000000000002</v>
      </c>
      <c r="N3050">
        <v>95</v>
      </c>
      <c r="O3050">
        <v>11.79</v>
      </c>
      <c r="P3050">
        <v>12.8</v>
      </c>
      <c r="Q3050">
        <v>4</v>
      </c>
      <c r="R3050">
        <v>3.46</v>
      </c>
      <c r="S3050">
        <v>1</v>
      </c>
      <c r="T3050" t="s">
        <v>22</v>
      </c>
    </row>
    <row r="3051" spans="1:20" x14ac:dyDescent="0.2">
      <c r="A3051" t="s">
        <v>26</v>
      </c>
      <c r="B3051">
        <v>78</v>
      </c>
      <c r="C3051" t="s">
        <v>21</v>
      </c>
      <c r="D3051" t="s">
        <v>22</v>
      </c>
      <c r="E3051" t="s">
        <v>22</v>
      </c>
      <c r="F3051">
        <v>0</v>
      </c>
      <c r="G3051">
        <v>290.5</v>
      </c>
      <c r="H3051">
        <v>119</v>
      </c>
      <c r="I3051">
        <v>49.39</v>
      </c>
      <c r="J3051">
        <v>158.4</v>
      </c>
      <c r="K3051">
        <v>75</v>
      </c>
      <c r="L3051">
        <v>13.46</v>
      </c>
      <c r="M3051">
        <v>255.6</v>
      </c>
      <c r="N3051">
        <v>101</v>
      </c>
      <c r="O3051">
        <v>11.5</v>
      </c>
      <c r="P3051">
        <v>8.6</v>
      </c>
      <c r="Q3051">
        <v>6</v>
      </c>
      <c r="R3051">
        <v>2.3199999999999998</v>
      </c>
      <c r="S3051">
        <v>2</v>
      </c>
      <c r="T3051" t="s">
        <v>23</v>
      </c>
    </row>
    <row r="3052" spans="1:20" x14ac:dyDescent="0.2">
      <c r="A3052" t="s">
        <v>71</v>
      </c>
      <c r="B3052">
        <v>102</v>
      </c>
      <c r="C3052" t="s">
        <v>21</v>
      </c>
      <c r="D3052" t="s">
        <v>22</v>
      </c>
      <c r="E3052" t="s">
        <v>22</v>
      </c>
      <c r="F3052">
        <v>0</v>
      </c>
      <c r="G3052">
        <v>183.2</v>
      </c>
      <c r="H3052">
        <v>112</v>
      </c>
      <c r="I3052">
        <v>31.14</v>
      </c>
      <c r="J3052">
        <v>187.5</v>
      </c>
      <c r="K3052">
        <v>113</v>
      </c>
      <c r="L3052">
        <v>15.94</v>
      </c>
      <c r="M3052">
        <v>232.3</v>
      </c>
      <c r="N3052">
        <v>77</v>
      </c>
      <c r="O3052">
        <v>10.45</v>
      </c>
      <c r="P3052">
        <v>9.1999999999999993</v>
      </c>
      <c r="Q3052">
        <v>5</v>
      </c>
      <c r="R3052">
        <v>2.48</v>
      </c>
      <c r="S3052">
        <v>1</v>
      </c>
      <c r="T3052" t="s">
        <v>23</v>
      </c>
    </row>
    <row r="3053" spans="1:20" x14ac:dyDescent="0.2">
      <c r="A3053" t="s">
        <v>31</v>
      </c>
      <c r="B3053">
        <v>131</v>
      </c>
      <c r="C3053" t="s">
        <v>25</v>
      </c>
      <c r="D3053" t="s">
        <v>22</v>
      </c>
      <c r="E3053" t="s">
        <v>22</v>
      </c>
      <c r="F3053">
        <v>0</v>
      </c>
      <c r="G3053">
        <v>155.6</v>
      </c>
      <c r="H3053">
        <v>78</v>
      </c>
      <c r="I3053">
        <v>26.45</v>
      </c>
      <c r="J3053">
        <v>165.2</v>
      </c>
      <c r="K3053">
        <v>134</v>
      </c>
      <c r="L3053">
        <v>14.04</v>
      </c>
      <c r="M3053">
        <v>184.1</v>
      </c>
      <c r="N3053">
        <v>89</v>
      </c>
      <c r="O3053">
        <v>8.2799999999999994</v>
      </c>
      <c r="P3053">
        <v>8.6999999999999993</v>
      </c>
      <c r="Q3053">
        <v>2</v>
      </c>
      <c r="R3053">
        <v>2.35</v>
      </c>
      <c r="S3053">
        <v>2</v>
      </c>
      <c r="T3053" t="s">
        <v>22</v>
      </c>
    </row>
    <row r="3054" spans="1:20" x14ac:dyDescent="0.2">
      <c r="A3054" t="s">
        <v>40</v>
      </c>
      <c r="B3054">
        <v>100</v>
      </c>
      <c r="C3054" t="s">
        <v>21</v>
      </c>
      <c r="D3054" t="s">
        <v>22</v>
      </c>
      <c r="E3054" t="s">
        <v>22</v>
      </c>
      <c r="F3054">
        <v>0</v>
      </c>
      <c r="G3054">
        <v>303</v>
      </c>
      <c r="H3054">
        <v>93</v>
      </c>
      <c r="I3054">
        <v>51.51</v>
      </c>
      <c r="J3054">
        <v>175.6</v>
      </c>
      <c r="K3054">
        <v>89</v>
      </c>
      <c r="L3054">
        <v>14.93</v>
      </c>
      <c r="M3054">
        <v>135.19999999999999</v>
      </c>
      <c r="N3054">
        <v>102</v>
      </c>
      <c r="O3054">
        <v>6.08</v>
      </c>
      <c r="P3054">
        <v>10.4</v>
      </c>
      <c r="Q3054">
        <v>5</v>
      </c>
      <c r="R3054">
        <v>2.81</v>
      </c>
      <c r="S3054">
        <v>1</v>
      </c>
      <c r="T3054" t="s">
        <v>23</v>
      </c>
    </row>
    <row r="3055" spans="1:20" x14ac:dyDescent="0.2">
      <c r="A3055" t="s">
        <v>46</v>
      </c>
      <c r="B3055">
        <v>94</v>
      </c>
      <c r="C3055" t="s">
        <v>21</v>
      </c>
      <c r="D3055" t="s">
        <v>22</v>
      </c>
      <c r="E3055" t="s">
        <v>22</v>
      </c>
      <c r="F3055">
        <v>0</v>
      </c>
      <c r="G3055">
        <v>114.4</v>
      </c>
      <c r="H3055">
        <v>115</v>
      </c>
      <c r="I3055">
        <v>19.45</v>
      </c>
      <c r="J3055">
        <v>183.9</v>
      </c>
      <c r="K3055">
        <v>79</v>
      </c>
      <c r="L3055">
        <v>15.63</v>
      </c>
      <c r="M3055">
        <v>205.2</v>
      </c>
      <c r="N3055">
        <v>78</v>
      </c>
      <c r="O3055">
        <v>9.23</v>
      </c>
      <c r="P3055">
        <v>5.9</v>
      </c>
      <c r="Q3055">
        <v>2</v>
      </c>
      <c r="R3055">
        <v>1.59</v>
      </c>
      <c r="S3055">
        <v>3</v>
      </c>
      <c r="T3055" t="s">
        <v>22</v>
      </c>
    </row>
    <row r="3056" spans="1:20" x14ac:dyDescent="0.2">
      <c r="A3056" t="s">
        <v>36</v>
      </c>
      <c r="B3056">
        <v>81</v>
      </c>
      <c r="C3056" t="s">
        <v>25</v>
      </c>
      <c r="D3056" t="s">
        <v>22</v>
      </c>
      <c r="E3056" t="s">
        <v>23</v>
      </c>
      <c r="F3056">
        <v>36</v>
      </c>
      <c r="G3056">
        <v>164.8</v>
      </c>
      <c r="H3056">
        <v>106</v>
      </c>
      <c r="I3056">
        <v>28.02</v>
      </c>
      <c r="J3056">
        <v>210.2</v>
      </c>
      <c r="K3056">
        <v>138</v>
      </c>
      <c r="L3056">
        <v>17.87</v>
      </c>
      <c r="M3056">
        <v>173.6</v>
      </c>
      <c r="N3056">
        <v>78</v>
      </c>
      <c r="O3056">
        <v>7.81</v>
      </c>
      <c r="P3056">
        <v>4.3</v>
      </c>
      <c r="Q3056">
        <v>2</v>
      </c>
      <c r="R3056">
        <v>1.1599999999999999</v>
      </c>
      <c r="S3056">
        <v>2</v>
      </c>
      <c r="T3056" t="s">
        <v>22</v>
      </c>
    </row>
    <row r="3057" spans="1:20" x14ac:dyDescent="0.2">
      <c r="A3057" t="s">
        <v>69</v>
      </c>
      <c r="B3057">
        <v>100</v>
      </c>
      <c r="C3057" t="s">
        <v>21</v>
      </c>
      <c r="D3057" t="s">
        <v>22</v>
      </c>
      <c r="E3057" t="s">
        <v>22</v>
      </c>
      <c r="F3057">
        <v>0</v>
      </c>
      <c r="G3057">
        <v>220.3</v>
      </c>
      <c r="H3057">
        <v>106</v>
      </c>
      <c r="I3057">
        <v>37.450000000000003</v>
      </c>
      <c r="J3057">
        <v>126.1</v>
      </c>
      <c r="K3057">
        <v>124</v>
      </c>
      <c r="L3057">
        <v>10.72</v>
      </c>
      <c r="M3057">
        <v>242</v>
      </c>
      <c r="N3057">
        <v>67</v>
      </c>
      <c r="O3057">
        <v>10.89</v>
      </c>
      <c r="P3057">
        <v>10.199999999999999</v>
      </c>
      <c r="Q3057">
        <v>1</v>
      </c>
      <c r="R3057">
        <v>2.75</v>
      </c>
      <c r="S3057">
        <v>3</v>
      </c>
      <c r="T3057" t="s">
        <v>22</v>
      </c>
    </row>
    <row r="3058" spans="1:20" x14ac:dyDescent="0.2">
      <c r="A3058" t="s">
        <v>31</v>
      </c>
      <c r="B3058">
        <v>78</v>
      </c>
      <c r="C3058" t="s">
        <v>28</v>
      </c>
      <c r="D3058" t="s">
        <v>22</v>
      </c>
      <c r="E3058" t="s">
        <v>23</v>
      </c>
      <c r="F3058">
        <v>26</v>
      </c>
      <c r="G3058">
        <v>189</v>
      </c>
      <c r="H3058">
        <v>98</v>
      </c>
      <c r="I3058">
        <v>32.130000000000003</v>
      </c>
      <c r="J3058">
        <v>191.7</v>
      </c>
      <c r="K3058">
        <v>67</v>
      </c>
      <c r="L3058">
        <v>16.29</v>
      </c>
      <c r="M3058">
        <v>217</v>
      </c>
      <c r="N3058">
        <v>68</v>
      </c>
      <c r="O3058">
        <v>9.76</v>
      </c>
      <c r="P3058">
        <v>11.3</v>
      </c>
      <c r="Q3058">
        <v>3</v>
      </c>
      <c r="R3058">
        <v>3.05</v>
      </c>
      <c r="S3058">
        <v>0</v>
      </c>
      <c r="T3058" t="s">
        <v>22</v>
      </c>
    </row>
    <row r="3059" spans="1:20" x14ac:dyDescent="0.2">
      <c r="A3059" t="s">
        <v>62</v>
      </c>
      <c r="B3059">
        <v>139</v>
      </c>
      <c r="C3059" t="s">
        <v>28</v>
      </c>
      <c r="D3059" t="s">
        <v>23</v>
      </c>
      <c r="E3059" t="s">
        <v>22</v>
      </c>
      <c r="F3059">
        <v>0</v>
      </c>
      <c r="G3059">
        <v>172.6</v>
      </c>
      <c r="H3059">
        <v>92</v>
      </c>
      <c r="I3059">
        <v>29.34</v>
      </c>
      <c r="J3059">
        <v>281.7</v>
      </c>
      <c r="K3059">
        <v>123</v>
      </c>
      <c r="L3059">
        <v>23.94</v>
      </c>
      <c r="M3059">
        <v>253.4</v>
      </c>
      <c r="N3059">
        <v>117</v>
      </c>
      <c r="O3059">
        <v>11.4</v>
      </c>
      <c r="P3059">
        <v>10.5</v>
      </c>
      <c r="Q3059">
        <v>3</v>
      </c>
      <c r="R3059">
        <v>2.84</v>
      </c>
      <c r="S3059">
        <v>3</v>
      </c>
      <c r="T3059" t="s">
        <v>22</v>
      </c>
    </row>
    <row r="3060" spans="1:20" x14ac:dyDescent="0.2">
      <c r="A3060" t="s">
        <v>74</v>
      </c>
      <c r="B3060">
        <v>88</v>
      </c>
      <c r="C3060" t="s">
        <v>21</v>
      </c>
      <c r="D3060" t="s">
        <v>22</v>
      </c>
      <c r="E3060" t="s">
        <v>22</v>
      </c>
      <c r="F3060">
        <v>0</v>
      </c>
      <c r="G3060">
        <v>168.8</v>
      </c>
      <c r="H3060">
        <v>141</v>
      </c>
      <c r="I3060">
        <v>28.7</v>
      </c>
      <c r="J3060">
        <v>211.5</v>
      </c>
      <c r="K3060">
        <v>129</v>
      </c>
      <c r="L3060">
        <v>17.98</v>
      </c>
      <c r="M3060">
        <v>86.9</v>
      </c>
      <c r="N3060">
        <v>92</v>
      </c>
      <c r="O3060">
        <v>3.91</v>
      </c>
      <c r="P3060">
        <v>10.5</v>
      </c>
      <c r="Q3060">
        <v>7</v>
      </c>
      <c r="R3060">
        <v>2.84</v>
      </c>
      <c r="S3060">
        <v>3</v>
      </c>
      <c r="T3060" t="s">
        <v>22</v>
      </c>
    </row>
    <row r="3061" spans="1:20" x14ac:dyDescent="0.2">
      <c r="A3061" t="s">
        <v>70</v>
      </c>
      <c r="B3061">
        <v>152</v>
      </c>
      <c r="C3061" t="s">
        <v>25</v>
      </c>
      <c r="D3061" t="s">
        <v>22</v>
      </c>
      <c r="E3061" t="s">
        <v>23</v>
      </c>
      <c r="F3061">
        <v>39</v>
      </c>
      <c r="G3061">
        <v>243.1</v>
      </c>
      <c r="H3061">
        <v>137</v>
      </c>
      <c r="I3061">
        <v>41.33</v>
      </c>
      <c r="J3061">
        <v>236.7</v>
      </c>
      <c r="K3061">
        <v>103</v>
      </c>
      <c r="L3061">
        <v>20.12</v>
      </c>
      <c r="M3061">
        <v>191.2</v>
      </c>
      <c r="N3061">
        <v>118</v>
      </c>
      <c r="O3061">
        <v>8.6</v>
      </c>
      <c r="P3061">
        <v>9.9</v>
      </c>
      <c r="Q3061">
        <v>3</v>
      </c>
      <c r="R3061">
        <v>2.67</v>
      </c>
      <c r="S3061">
        <v>1</v>
      </c>
      <c r="T3061" t="s">
        <v>22</v>
      </c>
    </row>
    <row r="3062" spans="1:20" x14ac:dyDescent="0.2">
      <c r="A3062" t="s">
        <v>46</v>
      </c>
      <c r="B3062">
        <v>127</v>
      </c>
      <c r="C3062" t="s">
        <v>21</v>
      </c>
      <c r="D3062" t="s">
        <v>23</v>
      </c>
      <c r="E3062" t="s">
        <v>22</v>
      </c>
      <c r="F3062">
        <v>0</v>
      </c>
      <c r="G3062">
        <v>324.3</v>
      </c>
      <c r="H3062">
        <v>107</v>
      </c>
      <c r="I3062">
        <v>55.13</v>
      </c>
      <c r="J3062">
        <v>141.6</v>
      </c>
      <c r="K3062">
        <v>90</v>
      </c>
      <c r="L3062">
        <v>12.04</v>
      </c>
      <c r="M3062">
        <v>207.6</v>
      </c>
      <c r="N3062">
        <v>90</v>
      </c>
      <c r="O3062">
        <v>9.34</v>
      </c>
      <c r="P3062">
        <v>12.8</v>
      </c>
      <c r="Q3062">
        <v>7</v>
      </c>
      <c r="R3062">
        <v>3.46</v>
      </c>
      <c r="S3062">
        <v>1</v>
      </c>
      <c r="T3062" t="s">
        <v>23</v>
      </c>
    </row>
    <row r="3063" spans="1:20" x14ac:dyDescent="0.2">
      <c r="A3063" t="s">
        <v>75</v>
      </c>
      <c r="B3063">
        <v>102</v>
      </c>
      <c r="C3063" t="s">
        <v>28</v>
      </c>
      <c r="D3063" t="s">
        <v>22</v>
      </c>
      <c r="E3063" t="s">
        <v>22</v>
      </c>
      <c r="F3063">
        <v>0</v>
      </c>
      <c r="G3063">
        <v>69.7</v>
      </c>
      <c r="H3063">
        <v>85</v>
      </c>
      <c r="I3063">
        <v>11.85</v>
      </c>
      <c r="J3063">
        <v>226.5</v>
      </c>
      <c r="K3063">
        <v>107</v>
      </c>
      <c r="L3063">
        <v>19.25</v>
      </c>
      <c r="M3063">
        <v>128.5</v>
      </c>
      <c r="N3063">
        <v>104</v>
      </c>
      <c r="O3063">
        <v>5.78</v>
      </c>
      <c r="P3063">
        <v>11.1</v>
      </c>
      <c r="Q3063">
        <v>2</v>
      </c>
      <c r="R3063">
        <v>3</v>
      </c>
      <c r="S3063">
        <v>2</v>
      </c>
      <c r="T3063" t="s">
        <v>22</v>
      </c>
    </row>
    <row r="3064" spans="1:20" x14ac:dyDescent="0.2">
      <c r="A3064" t="s">
        <v>50</v>
      </c>
      <c r="B3064">
        <v>49</v>
      </c>
      <c r="C3064" t="s">
        <v>25</v>
      </c>
      <c r="D3064" t="s">
        <v>23</v>
      </c>
      <c r="E3064" t="s">
        <v>23</v>
      </c>
      <c r="F3064">
        <v>32</v>
      </c>
      <c r="G3064">
        <v>176.9</v>
      </c>
      <c r="H3064">
        <v>118</v>
      </c>
      <c r="I3064">
        <v>30.07</v>
      </c>
      <c r="J3064">
        <v>227</v>
      </c>
      <c r="K3064">
        <v>121</v>
      </c>
      <c r="L3064">
        <v>19.3</v>
      </c>
      <c r="M3064">
        <v>204.4</v>
      </c>
      <c r="N3064">
        <v>115</v>
      </c>
      <c r="O3064">
        <v>9.1999999999999993</v>
      </c>
      <c r="P3064">
        <v>15.1</v>
      </c>
      <c r="Q3064">
        <v>3</v>
      </c>
      <c r="R3064">
        <v>4.08</v>
      </c>
      <c r="S3064">
        <v>3</v>
      </c>
      <c r="T3064" t="s">
        <v>23</v>
      </c>
    </row>
    <row r="3065" spans="1:20" x14ac:dyDescent="0.2">
      <c r="A3065" t="s">
        <v>27</v>
      </c>
      <c r="B3065">
        <v>36</v>
      </c>
      <c r="C3065" t="s">
        <v>21</v>
      </c>
      <c r="D3065" t="s">
        <v>22</v>
      </c>
      <c r="E3065" t="s">
        <v>22</v>
      </c>
      <c r="F3065">
        <v>0</v>
      </c>
      <c r="G3065">
        <v>140.4</v>
      </c>
      <c r="H3065">
        <v>117</v>
      </c>
      <c r="I3065">
        <v>23.87</v>
      </c>
      <c r="J3065">
        <v>204.5</v>
      </c>
      <c r="K3065">
        <v>121</v>
      </c>
      <c r="L3065">
        <v>17.38</v>
      </c>
      <c r="M3065">
        <v>251.3</v>
      </c>
      <c r="N3065">
        <v>79</v>
      </c>
      <c r="O3065">
        <v>11.31</v>
      </c>
      <c r="P3065">
        <v>8.6999999999999993</v>
      </c>
      <c r="Q3065">
        <v>4</v>
      </c>
      <c r="R3065">
        <v>2.35</v>
      </c>
      <c r="S3065">
        <v>2</v>
      </c>
      <c r="T3065" t="s">
        <v>22</v>
      </c>
    </row>
    <row r="3066" spans="1:20" x14ac:dyDescent="0.2">
      <c r="A3066" t="s">
        <v>51</v>
      </c>
      <c r="B3066">
        <v>13</v>
      </c>
      <c r="C3066" t="s">
        <v>28</v>
      </c>
      <c r="D3066" t="s">
        <v>22</v>
      </c>
      <c r="E3066" t="s">
        <v>22</v>
      </c>
      <c r="F3066">
        <v>0</v>
      </c>
      <c r="G3066">
        <v>167.4</v>
      </c>
      <c r="H3066">
        <v>117</v>
      </c>
      <c r="I3066">
        <v>28.46</v>
      </c>
      <c r="J3066">
        <v>223.5</v>
      </c>
      <c r="K3066">
        <v>102</v>
      </c>
      <c r="L3066">
        <v>19</v>
      </c>
      <c r="M3066">
        <v>215.8</v>
      </c>
      <c r="N3066">
        <v>108</v>
      </c>
      <c r="O3066">
        <v>9.7100000000000009</v>
      </c>
      <c r="P3066">
        <v>9</v>
      </c>
      <c r="Q3066">
        <v>3</v>
      </c>
      <c r="R3066">
        <v>2.4300000000000002</v>
      </c>
      <c r="S3066">
        <v>1</v>
      </c>
      <c r="T3066" t="s">
        <v>22</v>
      </c>
    </row>
    <row r="3067" spans="1:20" x14ac:dyDescent="0.2">
      <c r="A3067" t="s">
        <v>68</v>
      </c>
      <c r="B3067">
        <v>151</v>
      </c>
      <c r="C3067" t="s">
        <v>25</v>
      </c>
      <c r="D3067" t="s">
        <v>22</v>
      </c>
      <c r="E3067" t="s">
        <v>23</v>
      </c>
      <c r="F3067">
        <v>27</v>
      </c>
      <c r="G3067">
        <v>166.4</v>
      </c>
      <c r="H3067">
        <v>112</v>
      </c>
      <c r="I3067">
        <v>28.29</v>
      </c>
      <c r="J3067">
        <v>234.3</v>
      </c>
      <c r="K3067">
        <v>116</v>
      </c>
      <c r="L3067">
        <v>19.920000000000002</v>
      </c>
      <c r="M3067">
        <v>161.1</v>
      </c>
      <c r="N3067">
        <v>95</v>
      </c>
      <c r="O3067">
        <v>7.25</v>
      </c>
      <c r="P3067">
        <v>5.5</v>
      </c>
      <c r="Q3067">
        <v>2</v>
      </c>
      <c r="R3067">
        <v>1.49</v>
      </c>
      <c r="S3067">
        <v>0</v>
      </c>
      <c r="T3067" t="s">
        <v>22</v>
      </c>
    </row>
    <row r="3068" spans="1:20" x14ac:dyDescent="0.2">
      <c r="A3068" t="s">
        <v>31</v>
      </c>
      <c r="B3068">
        <v>111</v>
      </c>
      <c r="C3068" t="s">
        <v>25</v>
      </c>
      <c r="D3068" t="s">
        <v>22</v>
      </c>
      <c r="E3068" t="s">
        <v>22</v>
      </c>
      <c r="F3068">
        <v>0</v>
      </c>
      <c r="G3068">
        <v>171.5</v>
      </c>
      <c r="H3068">
        <v>108</v>
      </c>
      <c r="I3068">
        <v>29.16</v>
      </c>
      <c r="J3068">
        <v>204.4</v>
      </c>
      <c r="K3068">
        <v>106</v>
      </c>
      <c r="L3068">
        <v>17.37</v>
      </c>
      <c r="M3068">
        <v>238.8</v>
      </c>
      <c r="N3068">
        <v>90</v>
      </c>
      <c r="O3068">
        <v>10.75</v>
      </c>
      <c r="P3068">
        <v>10.7</v>
      </c>
      <c r="Q3068">
        <v>4</v>
      </c>
      <c r="R3068">
        <v>2.89</v>
      </c>
      <c r="S3068">
        <v>3</v>
      </c>
      <c r="T3068" t="s">
        <v>22</v>
      </c>
    </row>
    <row r="3069" spans="1:20" x14ac:dyDescent="0.2">
      <c r="A3069" t="s">
        <v>41</v>
      </c>
      <c r="B3069">
        <v>135</v>
      </c>
      <c r="C3069" t="s">
        <v>21</v>
      </c>
      <c r="D3069" t="s">
        <v>23</v>
      </c>
      <c r="E3069" t="s">
        <v>22</v>
      </c>
      <c r="F3069">
        <v>0</v>
      </c>
      <c r="G3069">
        <v>177.2</v>
      </c>
      <c r="H3069">
        <v>151</v>
      </c>
      <c r="I3069">
        <v>30.12</v>
      </c>
      <c r="J3069">
        <v>209.3</v>
      </c>
      <c r="K3069">
        <v>83</v>
      </c>
      <c r="L3069">
        <v>17.79</v>
      </c>
      <c r="M3069">
        <v>236.3</v>
      </c>
      <c r="N3069">
        <v>114</v>
      </c>
      <c r="O3069">
        <v>10.63</v>
      </c>
      <c r="P3069">
        <v>11.1</v>
      </c>
      <c r="Q3069">
        <v>5</v>
      </c>
      <c r="R3069">
        <v>3</v>
      </c>
      <c r="S3069">
        <v>2</v>
      </c>
      <c r="T3069" t="s">
        <v>22</v>
      </c>
    </row>
    <row r="3070" spans="1:20" x14ac:dyDescent="0.2">
      <c r="A3070" t="s">
        <v>38</v>
      </c>
      <c r="B3070">
        <v>114</v>
      </c>
      <c r="C3070" t="s">
        <v>21</v>
      </c>
      <c r="D3070" t="s">
        <v>22</v>
      </c>
      <c r="E3070" t="s">
        <v>23</v>
      </c>
      <c r="F3070">
        <v>34</v>
      </c>
      <c r="G3070">
        <v>114.5</v>
      </c>
      <c r="H3070">
        <v>64</v>
      </c>
      <c r="I3070">
        <v>19.47</v>
      </c>
      <c r="J3070">
        <v>229.3</v>
      </c>
      <c r="K3070">
        <v>84</v>
      </c>
      <c r="L3070">
        <v>19.489999999999998</v>
      </c>
      <c r="M3070">
        <v>288.8</v>
      </c>
      <c r="N3070">
        <v>68</v>
      </c>
      <c r="O3070">
        <v>13</v>
      </c>
      <c r="P3070">
        <v>10.4</v>
      </c>
      <c r="Q3070">
        <v>16</v>
      </c>
      <c r="R3070">
        <v>2.81</v>
      </c>
      <c r="S3070">
        <v>0</v>
      </c>
      <c r="T3070" t="s">
        <v>22</v>
      </c>
    </row>
    <row r="3071" spans="1:20" x14ac:dyDescent="0.2">
      <c r="A3071" t="s">
        <v>46</v>
      </c>
      <c r="B3071">
        <v>122</v>
      </c>
      <c r="C3071" t="s">
        <v>21</v>
      </c>
      <c r="D3071" t="s">
        <v>22</v>
      </c>
      <c r="E3071" t="s">
        <v>23</v>
      </c>
      <c r="F3071">
        <v>34</v>
      </c>
      <c r="G3071">
        <v>205.1</v>
      </c>
      <c r="H3071">
        <v>123</v>
      </c>
      <c r="I3071">
        <v>34.869999999999997</v>
      </c>
      <c r="J3071">
        <v>203.3</v>
      </c>
      <c r="K3071">
        <v>123</v>
      </c>
      <c r="L3071">
        <v>17.28</v>
      </c>
      <c r="M3071">
        <v>126.7</v>
      </c>
      <c r="N3071">
        <v>106</v>
      </c>
      <c r="O3071">
        <v>5.7</v>
      </c>
      <c r="P3071">
        <v>10.7</v>
      </c>
      <c r="Q3071">
        <v>1</v>
      </c>
      <c r="R3071">
        <v>2.89</v>
      </c>
      <c r="S3071">
        <v>2</v>
      </c>
      <c r="T3071" t="s">
        <v>22</v>
      </c>
    </row>
    <row r="3072" spans="1:20" x14ac:dyDescent="0.2">
      <c r="A3072" t="s">
        <v>71</v>
      </c>
      <c r="B3072">
        <v>89</v>
      </c>
      <c r="C3072" t="s">
        <v>21</v>
      </c>
      <c r="D3072" t="s">
        <v>22</v>
      </c>
      <c r="E3072" t="s">
        <v>22</v>
      </c>
      <c r="F3072">
        <v>0</v>
      </c>
      <c r="G3072">
        <v>208.4</v>
      </c>
      <c r="H3072">
        <v>112</v>
      </c>
      <c r="I3072">
        <v>35.43</v>
      </c>
      <c r="J3072">
        <v>189.5</v>
      </c>
      <c r="K3072">
        <v>116</v>
      </c>
      <c r="L3072">
        <v>16.11</v>
      </c>
      <c r="M3072">
        <v>264.39999999999998</v>
      </c>
      <c r="N3072">
        <v>101</v>
      </c>
      <c r="O3072">
        <v>11.9</v>
      </c>
      <c r="P3072">
        <v>16.8</v>
      </c>
      <c r="Q3072">
        <v>1</v>
      </c>
      <c r="R3072">
        <v>4.54</v>
      </c>
      <c r="S3072">
        <v>0</v>
      </c>
      <c r="T3072" t="s">
        <v>23</v>
      </c>
    </row>
    <row r="3073" spans="1:20" x14ac:dyDescent="0.2">
      <c r="A3073" t="s">
        <v>55</v>
      </c>
      <c r="B3073">
        <v>96</v>
      </c>
      <c r="C3073" t="s">
        <v>21</v>
      </c>
      <c r="D3073" t="s">
        <v>22</v>
      </c>
      <c r="E3073" t="s">
        <v>22</v>
      </c>
      <c r="F3073">
        <v>0</v>
      </c>
      <c r="G3073">
        <v>125.8</v>
      </c>
      <c r="H3073">
        <v>102</v>
      </c>
      <c r="I3073">
        <v>21.39</v>
      </c>
      <c r="J3073">
        <v>244.4</v>
      </c>
      <c r="K3073">
        <v>111</v>
      </c>
      <c r="L3073">
        <v>20.77</v>
      </c>
      <c r="M3073">
        <v>167.7</v>
      </c>
      <c r="N3073">
        <v>90</v>
      </c>
      <c r="O3073">
        <v>7.55</v>
      </c>
      <c r="P3073">
        <v>9</v>
      </c>
      <c r="Q3073">
        <v>2</v>
      </c>
      <c r="R3073">
        <v>2.4300000000000002</v>
      </c>
      <c r="S3073">
        <v>2</v>
      </c>
      <c r="T3073" t="s">
        <v>22</v>
      </c>
    </row>
    <row r="3074" spans="1:20" x14ac:dyDescent="0.2">
      <c r="A3074" t="s">
        <v>27</v>
      </c>
      <c r="B3074">
        <v>106</v>
      </c>
      <c r="C3074" t="s">
        <v>25</v>
      </c>
      <c r="D3074" t="s">
        <v>22</v>
      </c>
      <c r="E3074" t="s">
        <v>22</v>
      </c>
      <c r="F3074">
        <v>0</v>
      </c>
      <c r="G3074">
        <v>186.2</v>
      </c>
      <c r="H3074">
        <v>97</v>
      </c>
      <c r="I3074">
        <v>31.65</v>
      </c>
      <c r="J3074">
        <v>257.7</v>
      </c>
      <c r="K3074">
        <v>89</v>
      </c>
      <c r="L3074">
        <v>21.9</v>
      </c>
      <c r="M3074">
        <v>164.3</v>
      </c>
      <c r="N3074">
        <v>106</v>
      </c>
      <c r="O3074">
        <v>7.39</v>
      </c>
      <c r="P3074">
        <v>11</v>
      </c>
      <c r="Q3074">
        <v>4</v>
      </c>
      <c r="R3074">
        <v>2.97</v>
      </c>
      <c r="S3074">
        <v>2</v>
      </c>
      <c r="T3074" t="s">
        <v>22</v>
      </c>
    </row>
    <row r="3075" spans="1:20" x14ac:dyDescent="0.2">
      <c r="A3075" t="s">
        <v>65</v>
      </c>
      <c r="B3075">
        <v>122</v>
      </c>
      <c r="C3075" t="s">
        <v>21</v>
      </c>
      <c r="D3075" t="s">
        <v>22</v>
      </c>
      <c r="E3075" t="s">
        <v>22</v>
      </c>
      <c r="F3075">
        <v>0</v>
      </c>
      <c r="G3075">
        <v>128.9</v>
      </c>
      <c r="H3075">
        <v>136</v>
      </c>
      <c r="I3075">
        <v>21.91</v>
      </c>
      <c r="J3075">
        <v>244.4</v>
      </c>
      <c r="K3075">
        <v>133</v>
      </c>
      <c r="L3075">
        <v>20.77</v>
      </c>
      <c r="M3075">
        <v>148.69999999999999</v>
      </c>
      <c r="N3075">
        <v>133</v>
      </c>
      <c r="O3075">
        <v>6.69</v>
      </c>
      <c r="P3075">
        <v>10.7</v>
      </c>
      <c r="Q3075">
        <v>5</v>
      </c>
      <c r="R3075">
        <v>2.89</v>
      </c>
      <c r="S3075">
        <v>0</v>
      </c>
      <c r="T3075" t="s">
        <v>22</v>
      </c>
    </row>
    <row r="3076" spans="1:20" x14ac:dyDescent="0.2">
      <c r="A3076" t="s">
        <v>44</v>
      </c>
      <c r="B3076">
        <v>87</v>
      </c>
      <c r="C3076" t="s">
        <v>21</v>
      </c>
      <c r="D3076" t="s">
        <v>22</v>
      </c>
      <c r="E3076" t="s">
        <v>23</v>
      </c>
      <c r="F3076">
        <v>16</v>
      </c>
      <c r="G3076">
        <v>257.39999999999998</v>
      </c>
      <c r="H3076">
        <v>91</v>
      </c>
      <c r="I3076">
        <v>43.76</v>
      </c>
      <c r="J3076">
        <v>232</v>
      </c>
      <c r="K3076">
        <v>101</v>
      </c>
      <c r="L3076">
        <v>19.72</v>
      </c>
      <c r="M3076">
        <v>143.19999999999999</v>
      </c>
      <c r="N3076">
        <v>73</v>
      </c>
      <c r="O3076">
        <v>6.44</v>
      </c>
      <c r="P3076">
        <v>14.7</v>
      </c>
      <c r="Q3076">
        <v>2</v>
      </c>
      <c r="R3076">
        <v>3.97</v>
      </c>
      <c r="S3076">
        <v>1</v>
      </c>
      <c r="T3076" t="s">
        <v>22</v>
      </c>
    </row>
    <row r="3077" spans="1:20" x14ac:dyDescent="0.2">
      <c r="A3077" t="s">
        <v>54</v>
      </c>
      <c r="B3077">
        <v>145</v>
      </c>
      <c r="C3077" t="s">
        <v>21</v>
      </c>
      <c r="D3077" t="s">
        <v>22</v>
      </c>
      <c r="E3077" t="s">
        <v>22</v>
      </c>
      <c r="F3077">
        <v>0</v>
      </c>
      <c r="G3077">
        <v>189.3</v>
      </c>
      <c r="H3077">
        <v>113</v>
      </c>
      <c r="I3077">
        <v>32.18</v>
      </c>
      <c r="J3077">
        <v>203.7</v>
      </c>
      <c r="K3077">
        <v>92</v>
      </c>
      <c r="L3077">
        <v>17.309999999999999</v>
      </c>
      <c r="M3077">
        <v>218.3</v>
      </c>
      <c r="N3077">
        <v>103</v>
      </c>
      <c r="O3077">
        <v>9.82</v>
      </c>
      <c r="P3077">
        <v>14.2</v>
      </c>
      <c r="Q3077">
        <v>3</v>
      </c>
      <c r="R3077">
        <v>3.83</v>
      </c>
      <c r="S3077">
        <v>5</v>
      </c>
      <c r="T3077" t="s">
        <v>22</v>
      </c>
    </row>
    <row r="3078" spans="1:20" x14ac:dyDescent="0.2">
      <c r="A3078" t="s">
        <v>53</v>
      </c>
      <c r="B3078">
        <v>136</v>
      </c>
      <c r="C3078" t="s">
        <v>21</v>
      </c>
      <c r="D3078" t="s">
        <v>22</v>
      </c>
      <c r="E3078" t="s">
        <v>23</v>
      </c>
      <c r="F3078">
        <v>24</v>
      </c>
      <c r="G3078">
        <v>50.1</v>
      </c>
      <c r="H3078">
        <v>134</v>
      </c>
      <c r="I3078">
        <v>8.52</v>
      </c>
      <c r="J3078">
        <v>295.8</v>
      </c>
      <c r="K3078">
        <v>89</v>
      </c>
      <c r="L3078">
        <v>25.14</v>
      </c>
      <c r="M3078">
        <v>111.8</v>
      </c>
      <c r="N3078">
        <v>115</v>
      </c>
      <c r="O3078">
        <v>5.03</v>
      </c>
      <c r="P3078">
        <v>11</v>
      </c>
      <c r="Q3078">
        <v>6</v>
      </c>
      <c r="R3078">
        <v>2.97</v>
      </c>
      <c r="S3078">
        <v>0</v>
      </c>
      <c r="T3078" t="s">
        <v>22</v>
      </c>
    </row>
    <row r="3079" spans="1:20" x14ac:dyDescent="0.2">
      <c r="A3079" t="s">
        <v>36</v>
      </c>
      <c r="B3079">
        <v>131</v>
      </c>
      <c r="C3079" t="s">
        <v>21</v>
      </c>
      <c r="D3079" t="s">
        <v>22</v>
      </c>
      <c r="E3079" t="s">
        <v>22</v>
      </c>
      <c r="F3079">
        <v>0</v>
      </c>
      <c r="G3079">
        <v>264.2</v>
      </c>
      <c r="H3079">
        <v>118</v>
      </c>
      <c r="I3079">
        <v>44.91</v>
      </c>
      <c r="J3079">
        <v>180</v>
      </c>
      <c r="K3079">
        <v>89</v>
      </c>
      <c r="L3079">
        <v>15.3</v>
      </c>
      <c r="M3079">
        <v>223.9</v>
      </c>
      <c r="N3079">
        <v>104</v>
      </c>
      <c r="O3079">
        <v>10.08</v>
      </c>
      <c r="P3079">
        <v>10.7</v>
      </c>
      <c r="Q3079">
        <v>1</v>
      </c>
      <c r="R3079">
        <v>2.89</v>
      </c>
      <c r="S3079">
        <v>2</v>
      </c>
      <c r="T3079" t="s">
        <v>22</v>
      </c>
    </row>
    <row r="3080" spans="1:20" x14ac:dyDescent="0.2">
      <c r="A3080" t="s">
        <v>46</v>
      </c>
      <c r="B3080">
        <v>90</v>
      </c>
      <c r="C3080" t="s">
        <v>25</v>
      </c>
      <c r="D3080" t="s">
        <v>22</v>
      </c>
      <c r="E3080" t="s">
        <v>22</v>
      </c>
      <c r="F3080">
        <v>0</v>
      </c>
      <c r="G3080">
        <v>192.1</v>
      </c>
      <c r="H3080">
        <v>80</v>
      </c>
      <c r="I3080">
        <v>32.659999999999997</v>
      </c>
      <c r="J3080">
        <v>269.3</v>
      </c>
      <c r="K3080">
        <v>125</v>
      </c>
      <c r="L3080">
        <v>22.89</v>
      </c>
      <c r="M3080">
        <v>259.60000000000002</v>
      </c>
      <c r="N3080">
        <v>97</v>
      </c>
      <c r="O3080">
        <v>11.68</v>
      </c>
      <c r="P3080">
        <v>11.7</v>
      </c>
      <c r="Q3080">
        <v>4</v>
      </c>
      <c r="R3080">
        <v>3.16</v>
      </c>
      <c r="S3080">
        <v>2</v>
      </c>
      <c r="T3080" t="s">
        <v>22</v>
      </c>
    </row>
    <row r="3081" spans="1:20" x14ac:dyDescent="0.2">
      <c r="A3081" t="s">
        <v>54</v>
      </c>
      <c r="B3081">
        <v>95</v>
      </c>
      <c r="C3081" t="s">
        <v>21</v>
      </c>
      <c r="D3081" t="s">
        <v>22</v>
      </c>
      <c r="E3081" t="s">
        <v>22</v>
      </c>
      <c r="F3081">
        <v>0</v>
      </c>
      <c r="G3081">
        <v>145.4</v>
      </c>
      <c r="H3081">
        <v>98</v>
      </c>
      <c r="I3081">
        <v>24.72</v>
      </c>
      <c r="J3081">
        <v>334.1</v>
      </c>
      <c r="K3081">
        <v>109</v>
      </c>
      <c r="L3081">
        <v>28.4</v>
      </c>
      <c r="M3081">
        <v>209.8</v>
      </c>
      <c r="N3081">
        <v>72</v>
      </c>
      <c r="O3081">
        <v>9.44</v>
      </c>
      <c r="P3081">
        <v>8.8000000000000007</v>
      </c>
      <c r="Q3081">
        <v>2</v>
      </c>
      <c r="R3081">
        <v>2.38</v>
      </c>
      <c r="S3081">
        <v>1</v>
      </c>
      <c r="T3081" t="s">
        <v>22</v>
      </c>
    </row>
    <row r="3082" spans="1:20" x14ac:dyDescent="0.2">
      <c r="A3082" t="s">
        <v>24</v>
      </c>
      <c r="B3082">
        <v>42</v>
      </c>
      <c r="C3082" t="s">
        <v>25</v>
      </c>
      <c r="D3082" t="s">
        <v>22</v>
      </c>
      <c r="E3082" t="s">
        <v>23</v>
      </c>
      <c r="F3082">
        <v>16</v>
      </c>
      <c r="G3082">
        <v>240.8</v>
      </c>
      <c r="H3082">
        <v>80</v>
      </c>
      <c r="I3082">
        <v>40.94</v>
      </c>
      <c r="J3082">
        <v>212.6</v>
      </c>
      <c r="K3082">
        <v>121</v>
      </c>
      <c r="L3082">
        <v>18.07</v>
      </c>
      <c r="M3082">
        <v>271.7</v>
      </c>
      <c r="N3082">
        <v>138</v>
      </c>
      <c r="O3082">
        <v>12.23</v>
      </c>
      <c r="P3082">
        <v>9.4</v>
      </c>
      <c r="Q3082">
        <v>4</v>
      </c>
      <c r="R3082">
        <v>2.54</v>
      </c>
      <c r="S3082">
        <v>1</v>
      </c>
      <c r="T3082" t="s">
        <v>22</v>
      </c>
    </row>
    <row r="3083" spans="1:20" x14ac:dyDescent="0.2">
      <c r="A3083" t="s">
        <v>34</v>
      </c>
      <c r="B3083">
        <v>69</v>
      </c>
      <c r="C3083" t="s">
        <v>28</v>
      </c>
      <c r="D3083" t="s">
        <v>22</v>
      </c>
      <c r="E3083" t="s">
        <v>22</v>
      </c>
      <c r="F3083">
        <v>0</v>
      </c>
      <c r="G3083">
        <v>170.7</v>
      </c>
      <c r="H3083">
        <v>98</v>
      </c>
      <c r="I3083">
        <v>29.02</v>
      </c>
      <c r="J3083">
        <v>111.6</v>
      </c>
      <c r="K3083">
        <v>109</v>
      </c>
      <c r="L3083">
        <v>9.49</v>
      </c>
      <c r="M3083">
        <v>171.5</v>
      </c>
      <c r="N3083">
        <v>107</v>
      </c>
      <c r="O3083">
        <v>7.72</v>
      </c>
      <c r="P3083">
        <v>4.8</v>
      </c>
      <c r="Q3083">
        <v>7</v>
      </c>
      <c r="R3083">
        <v>1.3</v>
      </c>
      <c r="S3083">
        <v>3</v>
      </c>
      <c r="T3083" t="s">
        <v>22</v>
      </c>
    </row>
    <row r="3084" spans="1:20" x14ac:dyDescent="0.2">
      <c r="A3084" t="s">
        <v>52</v>
      </c>
      <c r="B3084">
        <v>99</v>
      </c>
      <c r="C3084" t="s">
        <v>25</v>
      </c>
      <c r="D3084" t="s">
        <v>22</v>
      </c>
      <c r="E3084" t="s">
        <v>22</v>
      </c>
      <c r="F3084">
        <v>0</v>
      </c>
      <c r="G3084">
        <v>221</v>
      </c>
      <c r="H3084">
        <v>118</v>
      </c>
      <c r="I3084">
        <v>37.57</v>
      </c>
      <c r="J3084">
        <v>138.80000000000001</v>
      </c>
      <c r="K3084">
        <v>104</v>
      </c>
      <c r="L3084">
        <v>11.8</v>
      </c>
      <c r="M3084">
        <v>198.6</v>
      </c>
      <c r="N3084">
        <v>96</v>
      </c>
      <c r="O3084">
        <v>8.94</v>
      </c>
      <c r="P3084">
        <v>12.1</v>
      </c>
      <c r="Q3084">
        <v>4</v>
      </c>
      <c r="R3084">
        <v>3.27</v>
      </c>
      <c r="S3084">
        <v>0</v>
      </c>
      <c r="T3084" t="s">
        <v>22</v>
      </c>
    </row>
    <row r="3085" spans="1:20" x14ac:dyDescent="0.2">
      <c r="A3085" t="s">
        <v>73</v>
      </c>
      <c r="B3085">
        <v>72</v>
      </c>
      <c r="C3085" t="s">
        <v>21</v>
      </c>
      <c r="D3085" t="s">
        <v>22</v>
      </c>
      <c r="E3085" t="s">
        <v>22</v>
      </c>
      <c r="F3085">
        <v>0</v>
      </c>
      <c r="G3085">
        <v>180</v>
      </c>
      <c r="H3085">
        <v>109</v>
      </c>
      <c r="I3085">
        <v>30.6</v>
      </c>
      <c r="J3085">
        <v>292.7</v>
      </c>
      <c r="K3085">
        <v>96</v>
      </c>
      <c r="L3085">
        <v>24.88</v>
      </c>
      <c r="M3085">
        <v>194.9</v>
      </c>
      <c r="N3085">
        <v>114</v>
      </c>
      <c r="O3085">
        <v>8.77</v>
      </c>
      <c r="P3085">
        <v>10.8</v>
      </c>
      <c r="Q3085">
        <v>4</v>
      </c>
      <c r="R3085">
        <v>2.92</v>
      </c>
      <c r="S3085">
        <v>0</v>
      </c>
      <c r="T3085" t="s">
        <v>22</v>
      </c>
    </row>
    <row r="3086" spans="1:20" x14ac:dyDescent="0.2">
      <c r="A3086" t="s">
        <v>53</v>
      </c>
      <c r="B3086">
        <v>88</v>
      </c>
      <c r="C3086" t="s">
        <v>21</v>
      </c>
      <c r="D3086" t="s">
        <v>22</v>
      </c>
      <c r="E3086" t="s">
        <v>23</v>
      </c>
      <c r="F3086">
        <v>14</v>
      </c>
      <c r="G3086">
        <v>298.8</v>
      </c>
      <c r="H3086">
        <v>92</v>
      </c>
      <c r="I3086">
        <v>50.8</v>
      </c>
      <c r="J3086">
        <v>207.3</v>
      </c>
      <c r="K3086">
        <v>86</v>
      </c>
      <c r="L3086">
        <v>17.62</v>
      </c>
      <c r="M3086">
        <v>257.89999999999998</v>
      </c>
      <c r="N3086">
        <v>65</v>
      </c>
      <c r="O3086">
        <v>11.61</v>
      </c>
      <c r="P3086">
        <v>11.9</v>
      </c>
      <c r="Q3086">
        <v>4</v>
      </c>
      <c r="R3086">
        <v>3.21</v>
      </c>
      <c r="S3086">
        <v>5</v>
      </c>
      <c r="T3086" t="s">
        <v>22</v>
      </c>
    </row>
    <row r="3087" spans="1:20" x14ac:dyDescent="0.2">
      <c r="A3087" t="s">
        <v>40</v>
      </c>
      <c r="B3087">
        <v>113</v>
      </c>
      <c r="C3087" t="s">
        <v>21</v>
      </c>
      <c r="D3087" t="s">
        <v>22</v>
      </c>
      <c r="E3087" t="s">
        <v>22</v>
      </c>
      <c r="F3087">
        <v>0</v>
      </c>
      <c r="G3087">
        <v>317.10000000000002</v>
      </c>
      <c r="H3087">
        <v>97</v>
      </c>
      <c r="I3087">
        <v>53.91</v>
      </c>
      <c r="J3087">
        <v>224.8</v>
      </c>
      <c r="K3087">
        <v>70</v>
      </c>
      <c r="L3087">
        <v>19.11</v>
      </c>
      <c r="M3087">
        <v>215.1</v>
      </c>
      <c r="N3087">
        <v>90</v>
      </c>
      <c r="O3087">
        <v>9.68</v>
      </c>
      <c r="P3087">
        <v>13.6</v>
      </c>
      <c r="Q3087">
        <v>2</v>
      </c>
      <c r="R3087">
        <v>3.67</v>
      </c>
      <c r="S3087">
        <v>1</v>
      </c>
      <c r="T3087" t="s">
        <v>23</v>
      </c>
    </row>
    <row r="3088" spans="1:20" x14ac:dyDescent="0.2">
      <c r="A3088" t="s">
        <v>73</v>
      </c>
      <c r="B3088">
        <v>142</v>
      </c>
      <c r="C3088" t="s">
        <v>25</v>
      </c>
      <c r="D3088" t="s">
        <v>23</v>
      </c>
      <c r="E3088" t="s">
        <v>23</v>
      </c>
      <c r="F3088">
        <v>23</v>
      </c>
      <c r="G3088">
        <v>102.2</v>
      </c>
      <c r="H3088">
        <v>103</v>
      </c>
      <c r="I3088">
        <v>17.37</v>
      </c>
      <c r="J3088">
        <v>229.7</v>
      </c>
      <c r="K3088">
        <v>110</v>
      </c>
      <c r="L3088">
        <v>19.52</v>
      </c>
      <c r="M3088">
        <v>176.3</v>
      </c>
      <c r="N3088">
        <v>100</v>
      </c>
      <c r="O3088">
        <v>7.93</v>
      </c>
      <c r="P3088">
        <v>9</v>
      </c>
      <c r="Q3088">
        <v>4</v>
      </c>
      <c r="R3088">
        <v>2.4300000000000002</v>
      </c>
      <c r="S3088">
        <v>1</v>
      </c>
      <c r="T3088" t="s">
        <v>22</v>
      </c>
    </row>
    <row r="3089" spans="1:20" x14ac:dyDescent="0.2">
      <c r="A3089" t="s">
        <v>31</v>
      </c>
      <c r="B3089">
        <v>3</v>
      </c>
      <c r="C3089" t="s">
        <v>25</v>
      </c>
      <c r="D3089" t="s">
        <v>22</v>
      </c>
      <c r="E3089" t="s">
        <v>22</v>
      </c>
      <c r="F3089">
        <v>0</v>
      </c>
      <c r="G3089">
        <v>182.9</v>
      </c>
      <c r="H3089">
        <v>87</v>
      </c>
      <c r="I3089">
        <v>31.09</v>
      </c>
      <c r="J3089">
        <v>172.1</v>
      </c>
      <c r="K3089">
        <v>103</v>
      </c>
      <c r="L3089">
        <v>14.63</v>
      </c>
      <c r="M3089">
        <v>233.1</v>
      </c>
      <c r="N3089">
        <v>89</v>
      </c>
      <c r="O3089">
        <v>10.49</v>
      </c>
      <c r="P3089">
        <v>12.1</v>
      </c>
      <c r="Q3089">
        <v>3</v>
      </c>
      <c r="R3089">
        <v>3.27</v>
      </c>
      <c r="S3089">
        <v>4</v>
      </c>
      <c r="T3089" t="s">
        <v>22</v>
      </c>
    </row>
    <row r="3090" spans="1:20" x14ac:dyDescent="0.2">
      <c r="A3090" t="s">
        <v>51</v>
      </c>
      <c r="B3090">
        <v>75</v>
      </c>
      <c r="C3090" t="s">
        <v>21</v>
      </c>
      <c r="D3090" t="s">
        <v>22</v>
      </c>
      <c r="E3090" t="s">
        <v>22</v>
      </c>
      <c r="F3090">
        <v>0</v>
      </c>
      <c r="G3090">
        <v>184.8</v>
      </c>
      <c r="H3090">
        <v>126</v>
      </c>
      <c r="I3090">
        <v>31.42</v>
      </c>
      <c r="J3090">
        <v>198.6</v>
      </c>
      <c r="K3090">
        <v>103</v>
      </c>
      <c r="L3090">
        <v>16.88</v>
      </c>
      <c r="M3090">
        <v>103</v>
      </c>
      <c r="N3090">
        <v>90</v>
      </c>
      <c r="O3090">
        <v>4.6399999999999997</v>
      </c>
      <c r="P3090">
        <v>8.3000000000000007</v>
      </c>
      <c r="Q3090">
        <v>3</v>
      </c>
      <c r="R3090">
        <v>2.2400000000000002</v>
      </c>
      <c r="S3090">
        <v>1</v>
      </c>
      <c r="T3090" t="s">
        <v>22</v>
      </c>
    </row>
    <row r="3091" spans="1:20" x14ac:dyDescent="0.2">
      <c r="A3091" t="s">
        <v>39</v>
      </c>
      <c r="B3091">
        <v>91</v>
      </c>
      <c r="C3091" t="s">
        <v>21</v>
      </c>
      <c r="D3091" t="s">
        <v>22</v>
      </c>
      <c r="E3091" t="s">
        <v>22</v>
      </c>
      <c r="F3091">
        <v>0</v>
      </c>
      <c r="G3091">
        <v>251.5</v>
      </c>
      <c r="H3091">
        <v>57</v>
      </c>
      <c r="I3091">
        <v>42.76</v>
      </c>
      <c r="J3091">
        <v>179.1</v>
      </c>
      <c r="K3091">
        <v>113</v>
      </c>
      <c r="L3091">
        <v>15.22</v>
      </c>
      <c r="M3091">
        <v>163.19999999999999</v>
      </c>
      <c r="N3091">
        <v>72</v>
      </c>
      <c r="O3091">
        <v>7.34</v>
      </c>
      <c r="P3091">
        <v>6.6</v>
      </c>
      <c r="Q3091">
        <v>3</v>
      </c>
      <c r="R3091">
        <v>1.78</v>
      </c>
      <c r="S3091">
        <v>1</v>
      </c>
      <c r="T3091" t="s">
        <v>22</v>
      </c>
    </row>
    <row r="3092" spans="1:20" x14ac:dyDescent="0.2">
      <c r="A3092" t="s">
        <v>67</v>
      </c>
      <c r="B3092">
        <v>78</v>
      </c>
      <c r="C3092" t="s">
        <v>28</v>
      </c>
      <c r="D3092" t="s">
        <v>22</v>
      </c>
      <c r="E3092" t="s">
        <v>22</v>
      </c>
      <c r="F3092">
        <v>0</v>
      </c>
      <c r="G3092">
        <v>131.6</v>
      </c>
      <c r="H3092">
        <v>102</v>
      </c>
      <c r="I3092">
        <v>22.37</v>
      </c>
      <c r="J3092">
        <v>290.39999999999998</v>
      </c>
      <c r="K3092">
        <v>134</v>
      </c>
      <c r="L3092">
        <v>24.68</v>
      </c>
      <c r="M3092">
        <v>190.5</v>
      </c>
      <c r="N3092">
        <v>95</v>
      </c>
      <c r="O3092">
        <v>8.57</v>
      </c>
      <c r="P3092">
        <v>0</v>
      </c>
      <c r="Q3092">
        <v>0</v>
      </c>
      <c r="R3092">
        <v>0</v>
      </c>
      <c r="S3092">
        <v>3</v>
      </c>
      <c r="T3092" t="s">
        <v>22</v>
      </c>
    </row>
    <row r="3093" spans="1:20" x14ac:dyDescent="0.2">
      <c r="A3093" t="s">
        <v>40</v>
      </c>
      <c r="B3093">
        <v>98</v>
      </c>
      <c r="C3093" t="s">
        <v>25</v>
      </c>
      <c r="D3093" t="s">
        <v>22</v>
      </c>
      <c r="E3093" t="s">
        <v>22</v>
      </c>
      <c r="F3093">
        <v>0</v>
      </c>
      <c r="G3093">
        <v>92.3</v>
      </c>
      <c r="H3093">
        <v>128</v>
      </c>
      <c r="I3093">
        <v>15.69</v>
      </c>
      <c r="J3093">
        <v>250.1</v>
      </c>
      <c r="K3093">
        <v>89</v>
      </c>
      <c r="L3093">
        <v>21.26</v>
      </c>
      <c r="M3093">
        <v>211.9</v>
      </c>
      <c r="N3093">
        <v>110</v>
      </c>
      <c r="O3093">
        <v>9.5399999999999991</v>
      </c>
      <c r="P3093">
        <v>10.8</v>
      </c>
      <c r="Q3093">
        <v>16</v>
      </c>
      <c r="R3093">
        <v>2.92</v>
      </c>
      <c r="S3093">
        <v>3</v>
      </c>
      <c r="T3093" t="s">
        <v>22</v>
      </c>
    </row>
    <row r="3094" spans="1:20" x14ac:dyDescent="0.2">
      <c r="A3094" t="s">
        <v>31</v>
      </c>
      <c r="B3094">
        <v>166</v>
      </c>
      <c r="C3094" t="s">
        <v>25</v>
      </c>
      <c r="D3094" t="s">
        <v>22</v>
      </c>
      <c r="E3094" t="s">
        <v>23</v>
      </c>
      <c r="F3094">
        <v>41</v>
      </c>
      <c r="G3094">
        <v>196.7</v>
      </c>
      <c r="H3094">
        <v>109</v>
      </c>
      <c r="I3094">
        <v>33.44</v>
      </c>
      <c r="J3094">
        <v>124.3</v>
      </c>
      <c r="K3094">
        <v>107</v>
      </c>
      <c r="L3094">
        <v>10.57</v>
      </c>
      <c r="M3094">
        <v>198.3</v>
      </c>
      <c r="N3094">
        <v>94</v>
      </c>
      <c r="O3094">
        <v>8.92</v>
      </c>
      <c r="P3094">
        <v>11</v>
      </c>
      <c r="Q3094">
        <v>5</v>
      </c>
      <c r="R3094">
        <v>2.97</v>
      </c>
      <c r="S3094">
        <v>5</v>
      </c>
      <c r="T3094" t="s">
        <v>23</v>
      </c>
    </row>
    <row r="3095" spans="1:20" x14ac:dyDescent="0.2">
      <c r="A3095" t="s">
        <v>43</v>
      </c>
      <c r="B3095">
        <v>78</v>
      </c>
      <c r="C3095" t="s">
        <v>21</v>
      </c>
      <c r="D3095" t="s">
        <v>22</v>
      </c>
      <c r="E3095" t="s">
        <v>22</v>
      </c>
      <c r="F3095">
        <v>0</v>
      </c>
      <c r="G3095">
        <v>131.4</v>
      </c>
      <c r="H3095">
        <v>98</v>
      </c>
      <c r="I3095">
        <v>22.34</v>
      </c>
      <c r="J3095">
        <v>189.9</v>
      </c>
      <c r="K3095">
        <v>95</v>
      </c>
      <c r="L3095">
        <v>16.14</v>
      </c>
      <c r="M3095">
        <v>147.4</v>
      </c>
      <c r="N3095">
        <v>83</v>
      </c>
      <c r="O3095">
        <v>6.63</v>
      </c>
      <c r="P3095">
        <v>11.2</v>
      </c>
      <c r="Q3095">
        <v>2</v>
      </c>
      <c r="R3095">
        <v>3.02</v>
      </c>
      <c r="S3095">
        <v>2</v>
      </c>
      <c r="T3095" t="s">
        <v>22</v>
      </c>
    </row>
    <row r="3096" spans="1:20" x14ac:dyDescent="0.2">
      <c r="A3096" t="s">
        <v>48</v>
      </c>
      <c r="B3096">
        <v>69</v>
      </c>
      <c r="C3096" t="s">
        <v>25</v>
      </c>
      <c r="D3096" t="s">
        <v>22</v>
      </c>
      <c r="E3096" t="s">
        <v>22</v>
      </c>
      <c r="F3096">
        <v>0</v>
      </c>
      <c r="G3096">
        <v>215.9</v>
      </c>
      <c r="H3096">
        <v>122</v>
      </c>
      <c r="I3096">
        <v>36.700000000000003</v>
      </c>
      <c r="J3096">
        <v>270.3</v>
      </c>
      <c r="K3096">
        <v>114</v>
      </c>
      <c r="L3096">
        <v>22.98</v>
      </c>
      <c r="M3096">
        <v>301.8</v>
      </c>
      <c r="N3096">
        <v>129</v>
      </c>
      <c r="O3096">
        <v>13.58</v>
      </c>
      <c r="P3096">
        <v>6.1</v>
      </c>
      <c r="Q3096">
        <v>5</v>
      </c>
      <c r="R3096">
        <v>1.65</v>
      </c>
      <c r="S3096">
        <v>4</v>
      </c>
      <c r="T3096" t="s">
        <v>23</v>
      </c>
    </row>
    <row r="3097" spans="1:20" x14ac:dyDescent="0.2">
      <c r="A3097" t="s">
        <v>48</v>
      </c>
      <c r="B3097">
        <v>122</v>
      </c>
      <c r="C3097" t="s">
        <v>25</v>
      </c>
      <c r="D3097" t="s">
        <v>22</v>
      </c>
      <c r="E3097" t="s">
        <v>22</v>
      </c>
      <c r="F3097">
        <v>0</v>
      </c>
      <c r="G3097">
        <v>158.19999999999999</v>
      </c>
      <c r="H3097">
        <v>95</v>
      </c>
      <c r="I3097">
        <v>26.89</v>
      </c>
      <c r="J3097">
        <v>178.5</v>
      </c>
      <c r="K3097">
        <v>113</v>
      </c>
      <c r="L3097">
        <v>15.17</v>
      </c>
      <c r="M3097">
        <v>154.30000000000001</v>
      </c>
      <c r="N3097">
        <v>76</v>
      </c>
      <c r="O3097">
        <v>6.94</v>
      </c>
      <c r="P3097">
        <v>8.5</v>
      </c>
      <c r="Q3097">
        <v>5</v>
      </c>
      <c r="R3097">
        <v>2.2999999999999998</v>
      </c>
      <c r="S3097">
        <v>2</v>
      </c>
      <c r="T3097" t="s">
        <v>22</v>
      </c>
    </row>
    <row r="3098" spans="1:20" x14ac:dyDescent="0.2">
      <c r="A3098" t="s">
        <v>45</v>
      </c>
      <c r="B3098">
        <v>19</v>
      </c>
      <c r="C3098" t="s">
        <v>28</v>
      </c>
      <c r="D3098" t="s">
        <v>22</v>
      </c>
      <c r="E3098" t="s">
        <v>23</v>
      </c>
      <c r="F3098">
        <v>34</v>
      </c>
      <c r="G3098">
        <v>206.4</v>
      </c>
      <c r="H3098">
        <v>111</v>
      </c>
      <c r="I3098">
        <v>35.090000000000003</v>
      </c>
      <c r="J3098">
        <v>229.7</v>
      </c>
      <c r="K3098">
        <v>118</v>
      </c>
      <c r="L3098">
        <v>19.52</v>
      </c>
      <c r="M3098">
        <v>156.69999999999999</v>
      </c>
      <c r="N3098">
        <v>81</v>
      </c>
      <c r="O3098">
        <v>7.05</v>
      </c>
      <c r="P3098">
        <v>11.8</v>
      </c>
      <c r="Q3098">
        <v>10</v>
      </c>
      <c r="R3098">
        <v>3.19</v>
      </c>
      <c r="S3098">
        <v>3</v>
      </c>
      <c r="T3098" t="s">
        <v>22</v>
      </c>
    </row>
    <row r="3099" spans="1:20" x14ac:dyDescent="0.2">
      <c r="A3099" t="s">
        <v>45</v>
      </c>
      <c r="B3099">
        <v>141</v>
      </c>
      <c r="C3099" t="s">
        <v>28</v>
      </c>
      <c r="D3099" t="s">
        <v>22</v>
      </c>
      <c r="E3099" t="s">
        <v>22</v>
      </c>
      <c r="F3099">
        <v>0</v>
      </c>
      <c r="G3099">
        <v>138.19999999999999</v>
      </c>
      <c r="H3099">
        <v>94</v>
      </c>
      <c r="I3099">
        <v>23.49</v>
      </c>
      <c r="J3099">
        <v>176.4</v>
      </c>
      <c r="K3099">
        <v>84</v>
      </c>
      <c r="L3099">
        <v>14.99</v>
      </c>
      <c r="M3099">
        <v>182.9</v>
      </c>
      <c r="N3099">
        <v>110</v>
      </c>
      <c r="O3099">
        <v>8.23</v>
      </c>
      <c r="P3099">
        <v>11.1</v>
      </c>
      <c r="Q3099">
        <v>6</v>
      </c>
      <c r="R3099">
        <v>3</v>
      </c>
      <c r="S3099">
        <v>3</v>
      </c>
      <c r="T3099" t="s">
        <v>22</v>
      </c>
    </row>
    <row r="3100" spans="1:20" x14ac:dyDescent="0.2">
      <c r="A3100" t="s">
        <v>27</v>
      </c>
      <c r="B3100">
        <v>79</v>
      </c>
      <c r="C3100" t="s">
        <v>25</v>
      </c>
      <c r="D3100" t="s">
        <v>22</v>
      </c>
      <c r="E3100" t="s">
        <v>23</v>
      </c>
      <c r="F3100">
        <v>27</v>
      </c>
      <c r="G3100">
        <v>192.3</v>
      </c>
      <c r="H3100">
        <v>125</v>
      </c>
      <c r="I3100">
        <v>32.69</v>
      </c>
      <c r="J3100">
        <v>147.30000000000001</v>
      </c>
      <c r="K3100">
        <v>108</v>
      </c>
      <c r="L3100">
        <v>12.52</v>
      </c>
      <c r="M3100">
        <v>215</v>
      </c>
      <c r="N3100">
        <v>97</v>
      </c>
      <c r="O3100">
        <v>9.67</v>
      </c>
      <c r="P3100">
        <v>7.8</v>
      </c>
      <c r="Q3100">
        <v>4</v>
      </c>
      <c r="R3100">
        <v>2.11</v>
      </c>
      <c r="S3100">
        <v>1</v>
      </c>
      <c r="T3100" t="s">
        <v>22</v>
      </c>
    </row>
    <row r="3101" spans="1:20" x14ac:dyDescent="0.2">
      <c r="A3101" t="s">
        <v>46</v>
      </c>
      <c r="B3101">
        <v>171</v>
      </c>
      <c r="C3101" t="s">
        <v>21</v>
      </c>
      <c r="D3101" t="s">
        <v>22</v>
      </c>
      <c r="E3101" t="s">
        <v>22</v>
      </c>
      <c r="F3101">
        <v>0</v>
      </c>
      <c r="G3101">
        <v>262.10000000000002</v>
      </c>
      <c r="H3101">
        <v>78</v>
      </c>
      <c r="I3101">
        <v>44.56</v>
      </c>
      <c r="J3101">
        <v>171.6</v>
      </c>
      <c r="K3101">
        <v>113</v>
      </c>
      <c r="L3101">
        <v>14.59</v>
      </c>
      <c r="M3101">
        <v>208.7</v>
      </c>
      <c r="N3101">
        <v>100</v>
      </c>
      <c r="O3101">
        <v>9.39</v>
      </c>
      <c r="P3101">
        <v>5.3</v>
      </c>
      <c r="Q3101">
        <v>3</v>
      </c>
      <c r="R3101">
        <v>1.43</v>
      </c>
      <c r="S3101">
        <v>0</v>
      </c>
      <c r="T3101" t="s">
        <v>22</v>
      </c>
    </row>
    <row r="3102" spans="1:20" x14ac:dyDescent="0.2">
      <c r="A3102" t="s">
        <v>68</v>
      </c>
      <c r="B3102">
        <v>51</v>
      </c>
      <c r="C3102" t="s">
        <v>21</v>
      </c>
      <c r="D3102" t="s">
        <v>22</v>
      </c>
      <c r="E3102" t="s">
        <v>22</v>
      </c>
      <c r="F3102">
        <v>0</v>
      </c>
      <c r="G3102">
        <v>41.2</v>
      </c>
      <c r="H3102">
        <v>106</v>
      </c>
      <c r="I3102">
        <v>7</v>
      </c>
      <c r="J3102">
        <v>210.6</v>
      </c>
      <c r="K3102">
        <v>82</v>
      </c>
      <c r="L3102">
        <v>17.899999999999999</v>
      </c>
      <c r="M3102">
        <v>220.1</v>
      </c>
      <c r="N3102">
        <v>115</v>
      </c>
      <c r="O3102">
        <v>9.9</v>
      </c>
      <c r="P3102">
        <v>12.4</v>
      </c>
      <c r="Q3102">
        <v>3</v>
      </c>
      <c r="R3102">
        <v>3.35</v>
      </c>
      <c r="S3102">
        <v>0</v>
      </c>
      <c r="T3102" t="s">
        <v>22</v>
      </c>
    </row>
    <row r="3103" spans="1:20" x14ac:dyDescent="0.2">
      <c r="A3103" t="s">
        <v>58</v>
      </c>
      <c r="B3103">
        <v>98</v>
      </c>
      <c r="C3103" t="s">
        <v>28</v>
      </c>
      <c r="D3103" t="s">
        <v>22</v>
      </c>
      <c r="E3103" t="s">
        <v>22</v>
      </c>
      <c r="F3103">
        <v>0</v>
      </c>
      <c r="G3103">
        <v>167</v>
      </c>
      <c r="H3103">
        <v>60</v>
      </c>
      <c r="I3103">
        <v>28.39</v>
      </c>
      <c r="J3103">
        <v>125.1</v>
      </c>
      <c r="K3103">
        <v>65</v>
      </c>
      <c r="L3103">
        <v>10.63</v>
      </c>
      <c r="M3103">
        <v>262.5</v>
      </c>
      <c r="N3103">
        <v>100</v>
      </c>
      <c r="O3103">
        <v>11.81</v>
      </c>
      <c r="P3103">
        <v>8.9</v>
      </c>
      <c r="Q3103">
        <v>2</v>
      </c>
      <c r="R3103">
        <v>2.4</v>
      </c>
      <c r="S3103">
        <v>1</v>
      </c>
      <c r="T3103" t="s">
        <v>22</v>
      </c>
    </row>
    <row r="3104" spans="1:20" x14ac:dyDescent="0.2">
      <c r="A3104" t="s">
        <v>35</v>
      </c>
      <c r="B3104">
        <v>94</v>
      </c>
      <c r="C3104" t="s">
        <v>28</v>
      </c>
      <c r="D3104" t="s">
        <v>22</v>
      </c>
      <c r="E3104" t="s">
        <v>22</v>
      </c>
      <c r="F3104">
        <v>0</v>
      </c>
      <c r="G3104">
        <v>210.2</v>
      </c>
      <c r="H3104">
        <v>95</v>
      </c>
      <c r="I3104">
        <v>35.729999999999997</v>
      </c>
      <c r="J3104">
        <v>191.2</v>
      </c>
      <c r="K3104">
        <v>87</v>
      </c>
      <c r="L3104">
        <v>16.25</v>
      </c>
      <c r="M3104">
        <v>150.80000000000001</v>
      </c>
      <c r="N3104">
        <v>111</v>
      </c>
      <c r="O3104">
        <v>6.79</v>
      </c>
      <c r="P3104">
        <v>9.4</v>
      </c>
      <c r="Q3104">
        <v>3</v>
      </c>
      <c r="R3104">
        <v>2.54</v>
      </c>
      <c r="S3104">
        <v>2</v>
      </c>
      <c r="T3104" t="s">
        <v>22</v>
      </c>
    </row>
    <row r="3105" spans="1:20" x14ac:dyDescent="0.2">
      <c r="A3105" t="s">
        <v>62</v>
      </c>
      <c r="B3105">
        <v>100</v>
      </c>
      <c r="C3105" t="s">
        <v>21</v>
      </c>
      <c r="D3105" t="s">
        <v>22</v>
      </c>
      <c r="E3105" t="s">
        <v>23</v>
      </c>
      <c r="F3105">
        <v>39</v>
      </c>
      <c r="G3105">
        <v>204.9</v>
      </c>
      <c r="H3105">
        <v>74</v>
      </c>
      <c r="I3105">
        <v>34.83</v>
      </c>
      <c r="J3105">
        <v>210.2</v>
      </c>
      <c r="K3105">
        <v>80</v>
      </c>
      <c r="L3105">
        <v>17.87</v>
      </c>
      <c r="M3105">
        <v>168.8</v>
      </c>
      <c r="N3105">
        <v>89</v>
      </c>
      <c r="O3105">
        <v>7.6</v>
      </c>
      <c r="P3105">
        <v>11.2</v>
      </c>
      <c r="Q3105">
        <v>4</v>
      </c>
      <c r="R3105">
        <v>3.02</v>
      </c>
      <c r="S3105">
        <v>2</v>
      </c>
      <c r="T3105" t="s">
        <v>22</v>
      </c>
    </row>
    <row r="3106" spans="1:20" x14ac:dyDescent="0.2">
      <c r="A3106" t="s">
        <v>43</v>
      </c>
      <c r="B3106">
        <v>125</v>
      </c>
      <c r="C3106" t="s">
        <v>28</v>
      </c>
      <c r="D3106" t="s">
        <v>22</v>
      </c>
      <c r="E3106" t="s">
        <v>22</v>
      </c>
      <c r="F3106">
        <v>0</v>
      </c>
      <c r="G3106">
        <v>184.1</v>
      </c>
      <c r="H3106">
        <v>105</v>
      </c>
      <c r="I3106">
        <v>31.3</v>
      </c>
      <c r="J3106">
        <v>126.7</v>
      </c>
      <c r="K3106">
        <v>123</v>
      </c>
      <c r="L3106">
        <v>10.77</v>
      </c>
      <c r="M3106">
        <v>241.5</v>
      </c>
      <c r="N3106">
        <v>94</v>
      </c>
      <c r="O3106">
        <v>10.87</v>
      </c>
      <c r="P3106">
        <v>4.7</v>
      </c>
      <c r="Q3106">
        <v>6</v>
      </c>
      <c r="R3106">
        <v>1.27</v>
      </c>
      <c r="S3106">
        <v>1</v>
      </c>
      <c r="T3106" t="s">
        <v>22</v>
      </c>
    </row>
    <row r="3107" spans="1:20" x14ac:dyDescent="0.2">
      <c r="A3107" t="s">
        <v>38</v>
      </c>
      <c r="B3107">
        <v>81</v>
      </c>
      <c r="C3107" t="s">
        <v>28</v>
      </c>
      <c r="D3107" t="s">
        <v>22</v>
      </c>
      <c r="E3107" t="s">
        <v>22</v>
      </c>
      <c r="F3107">
        <v>0</v>
      </c>
      <c r="G3107">
        <v>263.8</v>
      </c>
      <c r="H3107">
        <v>84</v>
      </c>
      <c r="I3107">
        <v>44.85</v>
      </c>
      <c r="J3107">
        <v>162.80000000000001</v>
      </c>
      <c r="K3107">
        <v>107</v>
      </c>
      <c r="L3107">
        <v>13.84</v>
      </c>
      <c r="M3107">
        <v>149.69999999999999</v>
      </c>
      <c r="N3107">
        <v>94</v>
      </c>
      <c r="O3107">
        <v>6.74</v>
      </c>
      <c r="P3107">
        <v>8.6999999999999993</v>
      </c>
      <c r="Q3107">
        <v>6</v>
      </c>
      <c r="R3107">
        <v>2.35</v>
      </c>
      <c r="S3107">
        <v>2</v>
      </c>
      <c r="T3107" t="s">
        <v>22</v>
      </c>
    </row>
    <row r="3108" spans="1:20" x14ac:dyDescent="0.2">
      <c r="A3108" t="s">
        <v>33</v>
      </c>
      <c r="B3108">
        <v>94</v>
      </c>
      <c r="C3108" t="s">
        <v>21</v>
      </c>
      <c r="D3108" t="s">
        <v>22</v>
      </c>
      <c r="E3108" t="s">
        <v>22</v>
      </c>
      <c r="F3108">
        <v>0</v>
      </c>
      <c r="G3108">
        <v>142.30000000000001</v>
      </c>
      <c r="H3108">
        <v>50</v>
      </c>
      <c r="I3108">
        <v>24.19</v>
      </c>
      <c r="J3108">
        <v>231.5</v>
      </c>
      <c r="K3108">
        <v>142</v>
      </c>
      <c r="L3108">
        <v>19.68</v>
      </c>
      <c r="M3108">
        <v>205.6</v>
      </c>
      <c r="N3108">
        <v>79</v>
      </c>
      <c r="O3108">
        <v>9.25</v>
      </c>
      <c r="P3108">
        <v>5.5</v>
      </c>
      <c r="Q3108">
        <v>3</v>
      </c>
      <c r="R3108">
        <v>1.49</v>
      </c>
      <c r="S3108">
        <v>1</v>
      </c>
      <c r="T3108" t="s">
        <v>22</v>
      </c>
    </row>
    <row r="3109" spans="1:20" x14ac:dyDescent="0.2">
      <c r="A3109" t="s">
        <v>31</v>
      </c>
      <c r="B3109">
        <v>57</v>
      </c>
      <c r="C3109" t="s">
        <v>21</v>
      </c>
      <c r="D3109" t="s">
        <v>22</v>
      </c>
      <c r="E3109" t="s">
        <v>22</v>
      </c>
      <c r="F3109">
        <v>0</v>
      </c>
      <c r="G3109">
        <v>167.1</v>
      </c>
      <c r="H3109">
        <v>103</v>
      </c>
      <c r="I3109">
        <v>28.41</v>
      </c>
      <c r="J3109">
        <v>188.4</v>
      </c>
      <c r="K3109">
        <v>112</v>
      </c>
      <c r="L3109">
        <v>16.010000000000002</v>
      </c>
      <c r="M3109">
        <v>111.4</v>
      </c>
      <c r="N3109">
        <v>74</v>
      </c>
      <c r="O3109">
        <v>5.01</v>
      </c>
      <c r="P3109">
        <v>9.1</v>
      </c>
      <c r="Q3109">
        <v>2</v>
      </c>
      <c r="R3109">
        <v>2.46</v>
      </c>
      <c r="S3109">
        <v>1</v>
      </c>
      <c r="T3109" t="s">
        <v>22</v>
      </c>
    </row>
    <row r="3110" spans="1:20" x14ac:dyDescent="0.2">
      <c r="A3110" t="s">
        <v>66</v>
      </c>
      <c r="B3110">
        <v>140</v>
      </c>
      <c r="C3110" t="s">
        <v>28</v>
      </c>
      <c r="D3110" t="s">
        <v>22</v>
      </c>
      <c r="E3110" t="s">
        <v>22</v>
      </c>
      <c r="F3110">
        <v>0</v>
      </c>
      <c r="G3110">
        <v>148.30000000000001</v>
      </c>
      <c r="H3110">
        <v>86</v>
      </c>
      <c r="I3110">
        <v>25.21</v>
      </c>
      <c r="J3110">
        <v>184.2</v>
      </c>
      <c r="K3110">
        <v>151</v>
      </c>
      <c r="L3110">
        <v>15.66</v>
      </c>
      <c r="M3110">
        <v>179.1</v>
      </c>
      <c r="N3110">
        <v>83</v>
      </c>
      <c r="O3110">
        <v>8.06</v>
      </c>
      <c r="P3110">
        <v>10.9</v>
      </c>
      <c r="Q3110">
        <v>4</v>
      </c>
      <c r="R3110">
        <v>2.94</v>
      </c>
      <c r="S3110">
        <v>0</v>
      </c>
      <c r="T3110" t="s">
        <v>22</v>
      </c>
    </row>
    <row r="3111" spans="1:20" x14ac:dyDescent="0.2">
      <c r="A3111" t="s">
        <v>68</v>
      </c>
      <c r="B3111">
        <v>64</v>
      </c>
      <c r="C3111" t="s">
        <v>28</v>
      </c>
      <c r="D3111" t="s">
        <v>22</v>
      </c>
      <c r="E3111" t="s">
        <v>22</v>
      </c>
      <c r="F3111">
        <v>0</v>
      </c>
      <c r="G3111">
        <v>297.8</v>
      </c>
      <c r="H3111">
        <v>88</v>
      </c>
      <c r="I3111">
        <v>50.63</v>
      </c>
      <c r="J3111">
        <v>196</v>
      </c>
      <c r="K3111">
        <v>89</v>
      </c>
      <c r="L3111">
        <v>16.66</v>
      </c>
      <c r="M3111">
        <v>213.7</v>
      </c>
      <c r="N3111">
        <v>107</v>
      </c>
      <c r="O3111">
        <v>9.6199999999999992</v>
      </c>
      <c r="P3111">
        <v>12</v>
      </c>
      <c r="Q3111">
        <v>2</v>
      </c>
      <c r="R3111">
        <v>3.24</v>
      </c>
      <c r="S3111">
        <v>1</v>
      </c>
      <c r="T3111" t="s">
        <v>23</v>
      </c>
    </row>
    <row r="3112" spans="1:20" x14ac:dyDescent="0.2">
      <c r="A3112" t="s">
        <v>58</v>
      </c>
      <c r="B3112">
        <v>52</v>
      </c>
      <c r="C3112" t="s">
        <v>25</v>
      </c>
      <c r="D3112" t="s">
        <v>23</v>
      </c>
      <c r="E3112" t="s">
        <v>22</v>
      </c>
      <c r="F3112">
        <v>0</v>
      </c>
      <c r="G3112">
        <v>144.5</v>
      </c>
      <c r="H3112">
        <v>60</v>
      </c>
      <c r="I3112">
        <v>24.57</v>
      </c>
      <c r="J3112">
        <v>296.5</v>
      </c>
      <c r="K3112">
        <v>129</v>
      </c>
      <c r="L3112">
        <v>25.2</v>
      </c>
      <c r="M3112">
        <v>194.3</v>
      </c>
      <c r="N3112">
        <v>117</v>
      </c>
      <c r="O3112">
        <v>8.74</v>
      </c>
      <c r="P3112">
        <v>12.4</v>
      </c>
      <c r="Q3112">
        <v>3</v>
      </c>
      <c r="R3112">
        <v>3.35</v>
      </c>
      <c r="S3112">
        <v>1</v>
      </c>
      <c r="T3112" t="s">
        <v>22</v>
      </c>
    </row>
    <row r="3113" spans="1:20" x14ac:dyDescent="0.2">
      <c r="A3113" t="s">
        <v>35</v>
      </c>
      <c r="B3113">
        <v>117</v>
      </c>
      <c r="C3113" t="s">
        <v>21</v>
      </c>
      <c r="D3113" t="s">
        <v>22</v>
      </c>
      <c r="E3113" t="s">
        <v>22</v>
      </c>
      <c r="F3113">
        <v>0</v>
      </c>
      <c r="G3113">
        <v>233.4</v>
      </c>
      <c r="H3113">
        <v>71</v>
      </c>
      <c r="I3113">
        <v>39.68</v>
      </c>
      <c r="J3113">
        <v>296.39999999999998</v>
      </c>
      <c r="K3113">
        <v>76</v>
      </c>
      <c r="L3113">
        <v>25.19</v>
      </c>
      <c r="M3113">
        <v>276.89999999999998</v>
      </c>
      <c r="N3113">
        <v>103</v>
      </c>
      <c r="O3113">
        <v>12.46</v>
      </c>
      <c r="P3113">
        <v>10.3</v>
      </c>
      <c r="Q3113">
        <v>1</v>
      </c>
      <c r="R3113">
        <v>2.78</v>
      </c>
      <c r="S3113">
        <v>0</v>
      </c>
      <c r="T3113" t="s">
        <v>23</v>
      </c>
    </row>
    <row r="3114" spans="1:20" x14ac:dyDescent="0.2">
      <c r="A3114" t="s">
        <v>71</v>
      </c>
      <c r="B3114">
        <v>119</v>
      </c>
      <c r="C3114" t="s">
        <v>21</v>
      </c>
      <c r="D3114" t="s">
        <v>22</v>
      </c>
      <c r="E3114" t="s">
        <v>22</v>
      </c>
      <c r="F3114">
        <v>0</v>
      </c>
      <c r="G3114">
        <v>130.5</v>
      </c>
      <c r="H3114">
        <v>98</v>
      </c>
      <c r="I3114">
        <v>22.19</v>
      </c>
      <c r="J3114">
        <v>249.5</v>
      </c>
      <c r="K3114">
        <v>91</v>
      </c>
      <c r="L3114">
        <v>21.21</v>
      </c>
      <c r="M3114">
        <v>219.9</v>
      </c>
      <c r="N3114">
        <v>117</v>
      </c>
      <c r="O3114">
        <v>9.9</v>
      </c>
      <c r="P3114">
        <v>12.7</v>
      </c>
      <c r="Q3114">
        <v>1</v>
      </c>
      <c r="R3114">
        <v>3.43</v>
      </c>
      <c r="S3114">
        <v>3</v>
      </c>
      <c r="T3114" t="s">
        <v>22</v>
      </c>
    </row>
    <row r="3115" spans="1:20" x14ac:dyDescent="0.2">
      <c r="A3115" t="s">
        <v>30</v>
      </c>
      <c r="B3115">
        <v>85</v>
      </c>
      <c r="C3115" t="s">
        <v>28</v>
      </c>
      <c r="D3115" t="s">
        <v>22</v>
      </c>
      <c r="E3115" t="s">
        <v>22</v>
      </c>
      <c r="F3115">
        <v>0</v>
      </c>
      <c r="G3115">
        <v>133.30000000000001</v>
      </c>
      <c r="H3115">
        <v>107</v>
      </c>
      <c r="I3115">
        <v>22.66</v>
      </c>
      <c r="J3115">
        <v>185</v>
      </c>
      <c r="K3115">
        <v>101</v>
      </c>
      <c r="L3115">
        <v>15.73</v>
      </c>
      <c r="M3115">
        <v>289</v>
      </c>
      <c r="N3115">
        <v>99</v>
      </c>
      <c r="O3115">
        <v>13.01</v>
      </c>
      <c r="P3115">
        <v>9.1</v>
      </c>
      <c r="Q3115">
        <v>4</v>
      </c>
      <c r="R3115">
        <v>2.46</v>
      </c>
      <c r="S3115">
        <v>3</v>
      </c>
      <c r="T3115" t="s">
        <v>22</v>
      </c>
    </row>
    <row r="3116" spans="1:20" x14ac:dyDescent="0.2">
      <c r="A3116" t="s">
        <v>43</v>
      </c>
      <c r="B3116">
        <v>92</v>
      </c>
      <c r="C3116" t="s">
        <v>28</v>
      </c>
      <c r="D3116" t="s">
        <v>22</v>
      </c>
      <c r="E3116" t="s">
        <v>22</v>
      </c>
      <c r="F3116">
        <v>0</v>
      </c>
      <c r="G3116">
        <v>183.7</v>
      </c>
      <c r="H3116">
        <v>103</v>
      </c>
      <c r="I3116">
        <v>31.23</v>
      </c>
      <c r="J3116">
        <v>270.60000000000002</v>
      </c>
      <c r="K3116">
        <v>97</v>
      </c>
      <c r="L3116">
        <v>23</v>
      </c>
      <c r="M3116">
        <v>132.9</v>
      </c>
      <c r="N3116">
        <v>104</v>
      </c>
      <c r="O3116">
        <v>5.98</v>
      </c>
      <c r="P3116">
        <v>11.2</v>
      </c>
      <c r="Q3116">
        <v>2</v>
      </c>
      <c r="R3116">
        <v>3.02</v>
      </c>
      <c r="S3116">
        <v>0</v>
      </c>
      <c r="T3116" t="s">
        <v>22</v>
      </c>
    </row>
    <row r="3117" spans="1:20" x14ac:dyDescent="0.2">
      <c r="A3117" t="s">
        <v>32</v>
      </c>
      <c r="B3117">
        <v>116</v>
      </c>
      <c r="C3117" t="s">
        <v>21</v>
      </c>
      <c r="D3117" t="s">
        <v>22</v>
      </c>
      <c r="E3117" t="s">
        <v>22</v>
      </c>
      <c r="F3117">
        <v>0</v>
      </c>
      <c r="G3117">
        <v>271</v>
      </c>
      <c r="H3117">
        <v>114</v>
      </c>
      <c r="I3117">
        <v>46.07</v>
      </c>
      <c r="J3117">
        <v>209.9</v>
      </c>
      <c r="K3117">
        <v>71</v>
      </c>
      <c r="L3117">
        <v>17.84</v>
      </c>
      <c r="M3117">
        <v>193.5</v>
      </c>
      <c r="N3117">
        <v>109</v>
      </c>
      <c r="O3117">
        <v>8.7100000000000009</v>
      </c>
      <c r="P3117">
        <v>13.7</v>
      </c>
      <c r="Q3117">
        <v>2</v>
      </c>
      <c r="R3117">
        <v>3.7</v>
      </c>
      <c r="S3117">
        <v>5</v>
      </c>
      <c r="T3117" t="s">
        <v>23</v>
      </c>
    </row>
    <row r="3118" spans="1:20" x14ac:dyDescent="0.2">
      <c r="A3118" t="s">
        <v>34</v>
      </c>
      <c r="B3118">
        <v>163</v>
      </c>
      <c r="C3118" t="s">
        <v>28</v>
      </c>
      <c r="D3118" t="s">
        <v>22</v>
      </c>
      <c r="E3118" t="s">
        <v>22</v>
      </c>
      <c r="F3118">
        <v>0</v>
      </c>
      <c r="G3118">
        <v>122.5</v>
      </c>
      <c r="H3118">
        <v>70</v>
      </c>
      <c r="I3118">
        <v>20.83</v>
      </c>
      <c r="J3118">
        <v>221.4</v>
      </c>
      <c r="K3118">
        <v>92</v>
      </c>
      <c r="L3118">
        <v>18.82</v>
      </c>
      <c r="M3118">
        <v>187.5</v>
      </c>
      <c r="N3118">
        <v>88</v>
      </c>
      <c r="O3118">
        <v>8.44</v>
      </c>
      <c r="P3118">
        <v>10.4</v>
      </c>
      <c r="Q3118">
        <v>6</v>
      </c>
      <c r="R3118">
        <v>2.81</v>
      </c>
      <c r="S3118">
        <v>0</v>
      </c>
      <c r="T3118" t="s">
        <v>22</v>
      </c>
    </row>
    <row r="3119" spans="1:20" x14ac:dyDescent="0.2">
      <c r="A3119" t="s">
        <v>47</v>
      </c>
      <c r="B3119">
        <v>83</v>
      </c>
      <c r="C3119" t="s">
        <v>21</v>
      </c>
      <c r="D3119" t="s">
        <v>22</v>
      </c>
      <c r="E3119" t="s">
        <v>22</v>
      </c>
      <c r="F3119">
        <v>0</v>
      </c>
      <c r="G3119">
        <v>182.5</v>
      </c>
      <c r="H3119">
        <v>85</v>
      </c>
      <c r="I3119">
        <v>31.03</v>
      </c>
      <c r="J3119">
        <v>181.5</v>
      </c>
      <c r="K3119">
        <v>114</v>
      </c>
      <c r="L3119">
        <v>15.43</v>
      </c>
      <c r="M3119">
        <v>199.1</v>
      </c>
      <c r="N3119">
        <v>110</v>
      </c>
      <c r="O3119">
        <v>8.9600000000000009</v>
      </c>
      <c r="P3119">
        <v>14.7</v>
      </c>
      <c r="Q3119">
        <v>6</v>
      </c>
      <c r="R3119">
        <v>3.97</v>
      </c>
      <c r="S3119">
        <v>1</v>
      </c>
      <c r="T3119" t="s">
        <v>22</v>
      </c>
    </row>
    <row r="3120" spans="1:20" x14ac:dyDescent="0.2">
      <c r="A3120" t="s">
        <v>48</v>
      </c>
      <c r="B3120">
        <v>117</v>
      </c>
      <c r="C3120" t="s">
        <v>28</v>
      </c>
      <c r="D3120" t="s">
        <v>22</v>
      </c>
      <c r="E3120" t="s">
        <v>22</v>
      </c>
      <c r="F3120">
        <v>0</v>
      </c>
      <c r="G3120">
        <v>110.4</v>
      </c>
      <c r="H3120">
        <v>122</v>
      </c>
      <c r="I3120">
        <v>18.77</v>
      </c>
      <c r="J3120">
        <v>242.9</v>
      </c>
      <c r="K3120">
        <v>103</v>
      </c>
      <c r="L3120">
        <v>20.65</v>
      </c>
      <c r="M3120">
        <v>170.4</v>
      </c>
      <c r="N3120">
        <v>75</v>
      </c>
      <c r="O3120">
        <v>7.67</v>
      </c>
      <c r="P3120">
        <v>13.9</v>
      </c>
      <c r="Q3120">
        <v>5</v>
      </c>
      <c r="R3120">
        <v>3.75</v>
      </c>
      <c r="S3120">
        <v>1</v>
      </c>
      <c r="T3120" t="s">
        <v>22</v>
      </c>
    </row>
    <row r="3121" spans="1:20" x14ac:dyDescent="0.2">
      <c r="A3121" t="s">
        <v>30</v>
      </c>
      <c r="B3121">
        <v>90</v>
      </c>
      <c r="C3121" t="s">
        <v>25</v>
      </c>
      <c r="D3121" t="s">
        <v>22</v>
      </c>
      <c r="E3121" t="s">
        <v>22</v>
      </c>
      <c r="F3121">
        <v>0</v>
      </c>
      <c r="G3121">
        <v>140.80000000000001</v>
      </c>
      <c r="H3121">
        <v>109</v>
      </c>
      <c r="I3121">
        <v>23.94</v>
      </c>
      <c r="J3121">
        <v>303</v>
      </c>
      <c r="K3121">
        <v>114</v>
      </c>
      <c r="L3121">
        <v>25.76</v>
      </c>
      <c r="M3121">
        <v>267.39999999999998</v>
      </c>
      <c r="N3121">
        <v>112</v>
      </c>
      <c r="O3121">
        <v>12.03</v>
      </c>
      <c r="P3121">
        <v>14.1</v>
      </c>
      <c r="Q3121">
        <v>1</v>
      </c>
      <c r="R3121">
        <v>3.81</v>
      </c>
      <c r="S3121">
        <v>0</v>
      </c>
      <c r="T3121" t="s">
        <v>22</v>
      </c>
    </row>
    <row r="3122" spans="1:20" x14ac:dyDescent="0.2">
      <c r="A3122" t="s">
        <v>53</v>
      </c>
      <c r="B3122">
        <v>137</v>
      </c>
      <c r="C3122" t="s">
        <v>21</v>
      </c>
      <c r="D3122" t="s">
        <v>22</v>
      </c>
      <c r="E3122" t="s">
        <v>22</v>
      </c>
      <c r="F3122">
        <v>0</v>
      </c>
      <c r="G3122">
        <v>137.5</v>
      </c>
      <c r="H3122">
        <v>102</v>
      </c>
      <c r="I3122">
        <v>23.38</v>
      </c>
      <c r="J3122">
        <v>176</v>
      </c>
      <c r="K3122">
        <v>98</v>
      </c>
      <c r="L3122">
        <v>14.96</v>
      </c>
      <c r="M3122">
        <v>210.6</v>
      </c>
      <c r="N3122">
        <v>88</v>
      </c>
      <c r="O3122">
        <v>9.48</v>
      </c>
      <c r="P3122">
        <v>10.4</v>
      </c>
      <c r="Q3122">
        <v>6</v>
      </c>
      <c r="R3122">
        <v>2.81</v>
      </c>
      <c r="S3122">
        <v>0</v>
      </c>
      <c r="T3122" t="s">
        <v>22</v>
      </c>
    </row>
    <row r="3123" spans="1:20" x14ac:dyDescent="0.2">
      <c r="A3123" t="s">
        <v>40</v>
      </c>
      <c r="B3123">
        <v>112</v>
      </c>
      <c r="C3123" t="s">
        <v>21</v>
      </c>
      <c r="D3123" t="s">
        <v>22</v>
      </c>
      <c r="E3123" t="s">
        <v>22</v>
      </c>
      <c r="F3123">
        <v>0</v>
      </c>
      <c r="G3123">
        <v>115.9</v>
      </c>
      <c r="H3123">
        <v>81</v>
      </c>
      <c r="I3123">
        <v>19.7</v>
      </c>
      <c r="J3123">
        <v>199.7</v>
      </c>
      <c r="K3123">
        <v>100</v>
      </c>
      <c r="L3123">
        <v>16.97</v>
      </c>
      <c r="M3123">
        <v>249.3</v>
      </c>
      <c r="N3123">
        <v>111</v>
      </c>
      <c r="O3123">
        <v>11.22</v>
      </c>
      <c r="P3123">
        <v>10</v>
      </c>
      <c r="Q3123">
        <v>4</v>
      </c>
      <c r="R3123">
        <v>2.7</v>
      </c>
      <c r="S3123">
        <v>1</v>
      </c>
      <c r="T3123" t="s">
        <v>22</v>
      </c>
    </row>
    <row r="3124" spans="1:20" x14ac:dyDescent="0.2">
      <c r="A3124" t="s">
        <v>55</v>
      </c>
      <c r="B3124">
        <v>52</v>
      </c>
      <c r="C3124" t="s">
        <v>25</v>
      </c>
      <c r="D3124" t="s">
        <v>22</v>
      </c>
      <c r="E3124" t="s">
        <v>22</v>
      </c>
      <c r="F3124">
        <v>0</v>
      </c>
      <c r="G3124">
        <v>288.2</v>
      </c>
      <c r="H3124">
        <v>108</v>
      </c>
      <c r="I3124">
        <v>48.99</v>
      </c>
      <c r="J3124">
        <v>129.6</v>
      </c>
      <c r="K3124">
        <v>136</v>
      </c>
      <c r="L3124">
        <v>11.02</v>
      </c>
      <c r="M3124">
        <v>229.6</v>
      </c>
      <c r="N3124">
        <v>73</v>
      </c>
      <c r="O3124">
        <v>10.33</v>
      </c>
      <c r="P3124">
        <v>9.6</v>
      </c>
      <c r="Q3124">
        <v>5</v>
      </c>
      <c r="R3124">
        <v>2.59</v>
      </c>
      <c r="S3124">
        <v>4</v>
      </c>
      <c r="T3124" t="s">
        <v>22</v>
      </c>
    </row>
    <row r="3125" spans="1:20" x14ac:dyDescent="0.2">
      <c r="A3125" t="s">
        <v>35</v>
      </c>
      <c r="B3125">
        <v>173</v>
      </c>
      <c r="C3125" t="s">
        <v>28</v>
      </c>
      <c r="D3125" t="s">
        <v>22</v>
      </c>
      <c r="E3125" t="s">
        <v>23</v>
      </c>
      <c r="F3125">
        <v>20</v>
      </c>
      <c r="G3125">
        <v>60.2</v>
      </c>
      <c r="H3125">
        <v>100</v>
      </c>
      <c r="I3125">
        <v>10.23</v>
      </c>
      <c r="J3125">
        <v>118.1</v>
      </c>
      <c r="K3125">
        <v>76</v>
      </c>
      <c r="L3125">
        <v>10.039999999999999</v>
      </c>
      <c r="M3125">
        <v>230.1</v>
      </c>
      <c r="N3125">
        <v>131</v>
      </c>
      <c r="O3125">
        <v>10.35</v>
      </c>
      <c r="P3125">
        <v>13.3</v>
      </c>
      <c r="Q3125">
        <v>4</v>
      </c>
      <c r="R3125">
        <v>3.59</v>
      </c>
      <c r="S3125">
        <v>1</v>
      </c>
      <c r="T3125" t="s">
        <v>22</v>
      </c>
    </row>
    <row r="3126" spans="1:20" x14ac:dyDescent="0.2">
      <c r="A3126" t="s">
        <v>52</v>
      </c>
      <c r="B3126">
        <v>3</v>
      </c>
      <c r="C3126" t="s">
        <v>28</v>
      </c>
      <c r="D3126" t="s">
        <v>22</v>
      </c>
      <c r="E3126" t="s">
        <v>22</v>
      </c>
      <c r="F3126">
        <v>0</v>
      </c>
      <c r="G3126">
        <v>125.5</v>
      </c>
      <c r="H3126">
        <v>100</v>
      </c>
      <c r="I3126">
        <v>21.34</v>
      </c>
      <c r="J3126">
        <v>266.2</v>
      </c>
      <c r="K3126">
        <v>78</v>
      </c>
      <c r="L3126">
        <v>22.63</v>
      </c>
      <c r="M3126">
        <v>270.39999999999998</v>
      </c>
      <c r="N3126">
        <v>119</v>
      </c>
      <c r="O3126">
        <v>12.17</v>
      </c>
      <c r="P3126">
        <v>5.9</v>
      </c>
      <c r="Q3126">
        <v>6</v>
      </c>
      <c r="R3126">
        <v>1.59</v>
      </c>
      <c r="S3126">
        <v>3</v>
      </c>
      <c r="T3126" t="s">
        <v>23</v>
      </c>
    </row>
    <row r="3127" spans="1:20" x14ac:dyDescent="0.2">
      <c r="A3127" t="s">
        <v>68</v>
      </c>
      <c r="B3127">
        <v>120</v>
      </c>
      <c r="C3127" t="s">
        <v>21</v>
      </c>
      <c r="D3127" t="s">
        <v>22</v>
      </c>
      <c r="E3127" t="s">
        <v>23</v>
      </c>
      <c r="F3127">
        <v>27</v>
      </c>
      <c r="G3127">
        <v>179.6</v>
      </c>
      <c r="H3127">
        <v>142</v>
      </c>
      <c r="I3127">
        <v>30.53</v>
      </c>
      <c r="J3127">
        <v>262.8</v>
      </c>
      <c r="K3127">
        <v>103</v>
      </c>
      <c r="L3127">
        <v>22.34</v>
      </c>
      <c r="M3127">
        <v>239.9</v>
      </c>
      <c r="N3127">
        <v>81</v>
      </c>
      <c r="O3127">
        <v>10.8</v>
      </c>
      <c r="P3127">
        <v>11.1</v>
      </c>
      <c r="Q3127">
        <v>2</v>
      </c>
      <c r="R3127">
        <v>3</v>
      </c>
      <c r="S3127">
        <v>1</v>
      </c>
      <c r="T3127" t="s">
        <v>22</v>
      </c>
    </row>
    <row r="3128" spans="1:20" x14ac:dyDescent="0.2">
      <c r="A3128" t="s">
        <v>50</v>
      </c>
      <c r="B3128">
        <v>132</v>
      </c>
      <c r="C3128" t="s">
        <v>21</v>
      </c>
      <c r="D3128" t="s">
        <v>22</v>
      </c>
      <c r="E3128" t="s">
        <v>22</v>
      </c>
      <c r="F3128">
        <v>0</v>
      </c>
      <c r="G3128">
        <v>99</v>
      </c>
      <c r="H3128">
        <v>126</v>
      </c>
      <c r="I3128">
        <v>16.829999999999998</v>
      </c>
      <c r="J3128">
        <v>189.4</v>
      </c>
      <c r="K3128">
        <v>76</v>
      </c>
      <c r="L3128">
        <v>16.100000000000001</v>
      </c>
      <c r="M3128">
        <v>156.30000000000001</v>
      </c>
      <c r="N3128">
        <v>108</v>
      </c>
      <c r="O3128">
        <v>7.03</v>
      </c>
      <c r="P3128">
        <v>8.4</v>
      </c>
      <c r="Q3128">
        <v>3</v>
      </c>
      <c r="R3128">
        <v>2.27</v>
      </c>
      <c r="S3128">
        <v>1</v>
      </c>
      <c r="T3128" t="s">
        <v>22</v>
      </c>
    </row>
    <row r="3129" spans="1:20" x14ac:dyDescent="0.2">
      <c r="A3129" t="s">
        <v>49</v>
      </c>
      <c r="B3129">
        <v>101</v>
      </c>
      <c r="C3129" t="s">
        <v>25</v>
      </c>
      <c r="D3129" t="s">
        <v>22</v>
      </c>
      <c r="E3129" t="s">
        <v>22</v>
      </c>
      <c r="F3129">
        <v>0</v>
      </c>
      <c r="G3129">
        <v>155.4</v>
      </c>
      <c r="H3129">
        <v>71</v>
      </c>
      <c r="I3129">
        <v>26.42</v>
      </c>
      <c r="J3129">
        <v>84</v>
      </c>
      <c r="K3129">
        <v>122</v>
      </c>
      <c r="L3129">
        <v>7.14</v>
      </c>
      <c r="M3129">
        <v>229.1</v>
      </c>
      <c r="N3129">
        <v>97</v>
      </c>
      <c r="O3129">
        <v>10.31</v>
      </c>
      <c r="P3129">
        <v>5.8</v>
      </c>
      <c r="Q3129">
        <v>1</v>
      </c>
      <c r="R3129">
        <v>1.57</v>
      </c>
      <c r="S3129">
        <v>1</v>
      </c>
      <c r="T3129" t="s">
        <v>22</v>
      </c>
    </row>
    <row r="3130" spans="1:20" x14ac:dyDescent="0.2">
      <c r="A3130" t="s">
        <v>75</v>
      </c>
      <c r="B3130">
        <v>58</v>
      </c>
      <c r="C3130" t="s">
        <v>25</v>
      </c>
      <c r="D3130" t="s">
        <v>22</v>
      </c>
      <c r="E3130" t="s">
        <v>22</v>
      </c>
      <c r="F3130">
        <v>0</v>
      </c>
      <c r="G3130">
        <v>177.4</v>
      </c>
      <c r="H3130">
        <v>107</v>
      </c>
      <c r="I3130">
        <v>30.16</v>
      </c>
      <c r="J3130">
        <v>204.7</v>
      </c>
      <c r="K3130">
        <v>104</v>
      </c>
      <c r="L3130">
        <v>17.399999999999999</v>
      </c>
      <c r="M3130">
        <v>141.9</v>
      </c>
      <c r="N3130">
        <v>123</v>
      </c>
      <c r="O3130">
        <v>6.39</v>
      </c>
      <c r="P3130">
        <v>15</v>
      </c>
      <c r="Q3130">
        <v>9</v>
      </c>
      <c r="R3130">
        <v>4.05</v>
      </c>
      <c r="S3130">
        <v>3</v>
      </c>
      <c r="T3130" t="s">
        <v>22</v>
      </c>
    </row>
    <row r="3131" spans="1:20" x14ac:dyDescent="0.2">
      <c r="A3131" t="s">
        <v>46</v>
      </c>
      <c r="B3131">
        <v>74</v>
      </c>
      <c r="C3131" t="s">
        <v>28</v>
      </c>
      <c r="D3131" t="s">
        <v>22</v>
      </c>
      <c r="E3131" t="s">
        <v>22</v>
      </c>
      <c r="F3131">
        <v>0</v>
      </c>
      <c r="G3131">
        <v>233.6</v>
      </c>
      <c r="H3131">
        <v>72</v>
      </c>
      <c r="I3131">
        <v>39.71</v>
      </c>
      <c r="J3131">
        <v>168</v>
      </c>
      <c r="K3131">
        <v>103</v>
      </c>
      <c r="L3131">
        <v>14.28</v>
      </c>
      <c r="M3131">
        <v>276.3</v>
      </c>
      <c r="N3131">
        <v>71</v>
      </c>
      <c r="O3131">
        <v>12.43</v>
      </c>
      <c r="P3131">
        <v>6.3</v>
      </c>
      <c r="Q3131">
        <v>2</v>
      </c>
      <c r="R3131">
        <v>1.7</v>
      </c>
      <c r="S3131">
        <v>2</v>
      </c>
      <c r="T3131" t="s">
        <v>22</v>
      </c>
    </row>
    <row r="3132" spans="1:20" x14ac:dyDescent="0.2">
      <c r="A3132" t="s">
        <v>37</v>
      </c>
      <c r="B3132">
        <v>113</v>
      </c>
      <c r="C3132" t="s">
        <v>25</v>
      </c>
      <c r="D3132" t="s">
        <v>22</v>
      </c>
      <c r="E3132" t="s">
        <v>22</v>
      </c>
      <c r="F3132">
        <v>0</v>
      </c>
      <c r="G3132">
        <v>210.2</v>
      </c>
      <c r="H3132">
        <v>109</v>
      </c>
      <c r="I3132">
        <v>35.729999999999997</v>
      </c>
      <c r="J3132">
        <v>199.4</v>
      </c>
      <c r="K3132">
        <v>81</v>
      </c>
      <c r="L3132">
        <v>16.95</v>
      </c>
      <c r="M3132">
        <v>173.3</v>
      </c>
      <c r="N3132">
        <v>94</v>
      </c>
      <c r="O3132">
        <v>7.8</v>
      </c>
      <c r="P3132">
        <v>9.9</v>
      </c>
      <c r="Q3132">
        <v>4</v>
      </c>
      <c r="R3132">
        <v>2.67</v>
      </c>
      <c r="S3132">
        <v>3</v>
      </c>
      <c r="T3132" t="s">
        <v>22</v>
      </c>
    </row>
    <row r="3133" spans="1:20" x14ac:dyDescent="0.2">
      <c r="A3133" t="s">
        <v>67</v>
      </c>
      <c r="B3133">
        <v>132</v>
      </c>
      <c r="C3133" t="s">
        <v>28</v>
      </c>
      <c r="D3133" t="s">
        <v>22</v>
      </c>
      <c r="E3133" t="s">
        <v>22</v>
      </c>
      <c r="F3133">
        <v>0</v>
      </c>
      <c r="G3133">
        <v>126.8</v>
      </c>
      <c r="H3133">
        <v>83</v>
      </c>
      <c r="I3133">
        <v>21.56</v>
      </c>
      <c r="J3133">
        <v>243.2</v>
      </c>
      <c r="K3133">
        <v>97</v>
      </c>
      <c r="L3133">
        <v>20.67</v>
      </c>
      <c r="M3133">
        <v>223.4</v>
      </c>
      <c r="N3133">
        <v>106</v>
      </c>
      <c r="O3133">
        <v>10.050000000000001</v>
      </c>
      <c r="P3133">
        <v>7.1</v>
      </c>
      <c r="Q3133">
        <v>5</v>
      </c>
      <c r="R3133">
        <v>1.92</v>
      </c>
      <c r="S3133">
        <v>3</v>
      </c>
      <c r="T3133" t="s">
        <v>22</v>
      </c>
    </row>
    <row r="3134" spans="1:20" x14ac:dyDescent="0.2">
      <c r="A3134" t="s">
        <v>70</v>
      </c>
      <c r="B3134">
        <v>24</v>
      </c>
      <c r="C3134" t="s">
        <v>28</v>
      </c>
      <c r="D3134" t="s">
        <v>22</v>
      </c>
      <c r="E3134" t="s">
        <v>23</v>
      </c>
      <c r="F3134">
        <v>41</v>
      </c>
      <c r="G3134">
        <v>187.1</v>
      </c>
      <c r="H3134">
        <v>80</v>
      </c>
      <c r="I3134">
        <v>31.81</v>
      </c>
      <c r="J3134">
        <v>286.10000000000002</v>
      </c>
      <c r="K3134">
        <v>77</v>
      </c>
      <c r="L3134">
        <v>24.32</v>
      </c>
      <c r="M3134">
        <v>188</v>
      </c>
      <c r="N3134">
        <v>107</v>
      </c>
      <c r="O3134">
        <v>8.4600000000000009</v>
      </c>
      <c r="P3134">
        <v>10.4</v>
      </c>
      <c r="Q3134">
        <v>2</v>
      </c>
      <c r="R3134">
        <v>2.81</v>
      </c>
      <c r="S3134">
        <v>1</v>
      </c>
      <c r="T3134" t="s">
        <v>22</v>
      </c>
    </row>
    <row r="3135" spans="1:20" x14ac:dyDescent="0.2">
      <c r="A3135" t="s">
        <v>74</v>
      </c>
      <c r="B3135">
        <v>127</v>
      </c>
      <c r="C3135" t="s">
        <v>25</v>
      </c>
      <c r="D3135" t="s">
        <v>22</v>
      </c>
      <c r="E3135" t="s">
        <v>22</v>
      </c>
      <c r="F3135">
        <v>0</v>
      </c>
      <c r="G3135">
        <v>155.80000000000001</v>
      </c>
      <c r="H3135">
        <v>91</v>
      </c>
      <c r="I3135">
        <v>26.49</v>
      </c>
      <c r="J3135">
        <v>103.7</v>
      </c>
      <c r="K3135">
        <v>85</v>
      </c>
      <c r="L3135">
        <v>8.81</v>
      </c>
      <c r="M3135">
        <v>117.2</v>
      </c>
      <c r="N3135">
        <v>125</v>
      </c>
      <c r="O3135">
        <v>5.27</v>
      </c>
      <c r="P3135">
        <v>8.6</v>
      </c>
      <c r="Q3135">
        <v>3</v>
      </c>
      <c r="R3135">
        <v>2.3199999999999998</v>
      </c>
      <c r="S3135">
        <v>2</v>
      </c>
      <c r="T3135" t="s">
        <v>22</v>
      </c>
    </row>
    <row r="3136" spans="1:20" x14ac:dyDescent="0.2">
      <c r="A3136" t="s">
        <v>24</v>
      </c>
      <c r="B3136">
        <v>85</v>
      </c>
      <c r="C3136" t="s">
        <v>28</v>
      </c>
      <c r="D3136" t="s">
        <v>22</v>
      </c>
      <c r="E3136" t="s">
        <v>22</v>
      </c>
      <c r="F3136">
        <v>0</v>
      </c>
      <c r="G3136">
        <v>232.1</v>
      </c>
      <c r="H3136">
        <v>130</v>
      </c>
      <c r="I3136">
        <v>39.46</v>
      </c>
      <c r="J3136">
        <v>150.69999999999999</v>
      </c>
      <c r="K3136">
        <v>75</v>
      </c>
      <c r="L3136">
        <v>12.81</v>
      </c>
      <c r="M3136">
        <v>253.9</v>
      </c>
      <c r="N3136">
        <v>77</v>
      </c>
      <c r="O3136">
        <v>11.43</v>
      </c>
      <c r="P3136">
        <v>13</v>
      </c>
      <c r="Q3136">
        <v>3</v>
      </c>
      <c r="R3136">
        <v>3.51</v>
      </c>
      <c r="S3136">
        <v>0</v>
      </c>
      <c r="T3136" t="s">
        <v>22</v>
      </c>
    </row>
    <row r="3137" spans="1:20" x14ac:dyDescent="0.2">
      <c r="A3137" t="s">
        <v>43</v>
      </c>
      <c r="B3137">
        <v>59</v>
      </c>
      <c r="C3137" t="s">
        <v>21</v>
      </c>
      <c r="D3137" t="s">
        <v>22</v>
      </c>
      <c r="E3137" t="s">
        <v>22</v>
      </c>
      <c r="F3137">
        <v>0</v>
      </c>
      <c r="G3137">
        <v>128.69999999999999</v>
      </c>
      <c r="H3137">
        <v>85</v>
      </c>
      <c r="I3137">
        <v>21.88</v>
      </c>
      <c r="J3137">
        <v>169.8</v>
      </c>
      <c r="K3137">
        <v>121</v>
      </c>
      <c r="L3137">
        <v>14.43</v>
      </c>
      <c r="M3137">
        <v>207.3</v>
      </c>
      <c r="N3137">
        <v>98</v>
      </c>
      <c r="O3137">
        <v>9.33</v>
      </c>
      <c r="P3137">
        <v>10.5</v>
      </c>
      <c r="Q3137">
        <v>4</v>
      </c>
      <c r="R3137">
        <v>2.84</v>
      </c>
      <c r="S3137">
        <v>3</v>
      </c>
      <c r="T3137" t="s">
        <v>22</v>
      </c>
    </row>
    <row r="3138" spans="1:20" x14ac:dyDescent="0.2">
      <c r="A3138" t="s">
        <v>38</v>
      </c>
      <c r="B3138">
        <v>113</v>
      </c>
      <c r="C3138" t="s">
        <v>25</v>
      </c>
      <c r="D3138" t="s">
        <v>22</v>
      </c>
      <c r="E3138" t="s">
        <v>23</v>
      </c>
      <c r="F3138">
        <v>30</v>
      </c>
      <c r="G3138">
        <v>208.9</v>
      </c>
      <c r="H3138">
        <v>87</v>
      </c>
      <c r="I3138">
        <v>35.51</v>
      </c>
      <c r="J3138">
        <v>145.19999999999999</v>
      </c>
      <c r="K3138">
        <v>89</v>
      </c>
      <c r="L3138">
        <v>12.34</v>
      </c>
      <c r="M3138">
        <v>198.2</v>
      </c>
      <c r="N3138">
        <v>77</v>
      </c>
      <c r="O3138">
        <v>8.92</v>
      </c>
      <c r="P3138">
        <v>14.9</v>
      </c>
      <c r="Q3138">
        <v>5</v>
      </c>
      <c r="R3138">
        <v>4.0199999999999996</v>
      </c>
      <c r="S3138">
        <v>2</v>
      </c>
      <c r="T3138" t="s">
        <v>22</v>
      </c>
    </row>
    <row r="3139" spans="1:20" x14ac:dyDescent="0.2">
      <c r="A3139" t="s">
        <v>40</v>
      </c>
      <c r="B3139">
        <v>185</v>
      </c>
      <c r="C3139" t="s">
        <v>28</v>
      </c>
      <c r="D3139" t="s">
        <v>22</v>
      </c>
      <c r="E3139" t="s">
        <v>23</v>
      </c>
      <c r="F3139">
        <v>24</v>
      </c>
      <c r="G3139">
        <v>121.6</v>
      </c>
      <c r="H3139">
        <v>100</v>
      </c>
      <c r="I3139">
        <v>20.67</v>
      </c>
      <c r="J3139">
        <v>108.3</v>
      </c>
      <c r="K3139">
        <v>77</v>
      </c>
      <c r="L3139">
        <v>9.2100000000000009</v>
      </c>
      <c r="M3139">
        <v>206.3</v>
      </c>
      <c r="N3139">
        <v>98</v>
      </c>
      <c r="O3139">
        <v>9.2799999999999994</v>
      </c>
      <c r="P3139">
        <v>12.3</v>
      </c>
      <c r="Q3139">
        <v>2</v>
      </c>
      <c r="R3139">
        <v>3.32</v>
      </c>
      <c r="S3139">
        <v>5</v>
      </c>
      <c r="T3139" t="s">
        <v>23</v>
      </c>
    </row>
    <row r="3140" spans="1:20" x14ac:dyDescent="0.2">
      <c r="A3140" t="s">
        <v>42</v>
      </c>
      <c r="B3140">
        <v>127</v>
      </c>
      <c r="C3140" t="s">
        <v>21</v>
      </c>
      <c r="D3140" t="s">
        <v>22</v>
      </c>
      <c r="E3140" t="s">
        <v>22</v>
      </c>
      <c r="F3140">
        <v>0</v>
      </c>
      <c r="G3140">
        <v>145</v>
      </c>
      <c r="H3140">
        <v>106</v>
      </c>
      <c r="I3140">
        <v>24.65</v>
      </c>
      <c r="J3140">
        <v>230.3</v>
      </c>
      <c r="K3140">
        <v>99</v>
      </c>
      <c r="L3140">
        <v>19.579999999999998</v>
      </c>
      <c r="M3140">
        <v>164.9</v>
      </c>
      <c r="N3140">
        <v>103</v>
      </c>
      <c r="O3140">
        <v>7.42</v>
      </c>
      <c r="P3140">
        <v>12.7</v>
      </c>
      <c r="Q3140">
        <v>3</v>
      </c>
      <c r="R3140">
        <v>3.43</v>
      </c>
      <c r="S3140">
        <v>1</v>
      </c>
      <c r="T3140" t="s">
        <v>22</v>
      </c>
    </row>
    <row r="3141" spans="1:20" x14ac:dyDescent="0.2">
      <c r="A3141" t="s">
        <v>52</v>
      </c>
      <c r="B3141">
        <v>69</v>
      </c>
      <c r="C3141" t="s">
        <v>21</v>
      </c>
      <c r="D3141" t="s">
        <v>22</v>
      </c>
      <c r="E3141" t="s">
        <v>22</v>
      </c>
      <c r="F3141">
        <v>0</v>
      </c>
      <c r="G3141">
        <v>243.3</v>
      </c>
      <c r="H3141">
        <v>101</v>
      </c>
      <c r="I3141">
        <v>41.36</v>
      </c>
      <c r="J3141">
        <v>109.2</v>
      </c>
      <c r="K3141">
        <v>99</v>
      </c>
      <c r="L3141">
        <v>9.2799999999999994</v>
      </c>
      <c r="M3141">
        <v>176.9</v>
      </c>
      <c r="N3141">
        <v>138</v>
      </c>
      <c r="O3141">
        <v>7.96</v>
      </c>
      <c r="P3141">
        <v>9.3000000000000007</v>
      </c>
      <c r="Q3141">
        <v>3</v>
      </c>
      <c r="R3141">
        <v>2.5099999999999998</v>
      </c>
      <c r="S3141">
        <v>0</v>
      </c>
      <c r="T3141" t="s">
        <v>22</v>
      </c>
    </row>
    <row r="3142" spans="1:20" x14ac:dyDescent="0.2">
      <c r="A3142" t="s">
        <v>39</v>
      </c>
      <c r="B3142">
        <v>102</v>
      </c>
      <c r="C3142" t="s">
        <v>28</v>
      </c>
      <c r="D3142" t="s">
        <v>22</v>
      </c>
      <c r="E3142" t="s">
        <v>22</v>
      </c>
      <c r="F3142">
        <v>0</v>
      </c>
      <c r="G3142">
        <v>214.8</v>
      </c>
      <c r="H3142">
        <v>60</v>
      </c>
      <c r="I3142">
        <v>36.520000000000003</v>
      </c>
      <c r="J3142">
        <v>173.8</v>
      </c>
      <c r="K3142">
        <v>70</v>
      </c>
      <c r="L3142">
        <v>14.77</v>
      </c>
      <c r="M3142">
        <v>166.7</v>
      </c>
      <c r="N3142">
        <v>90</v>
      </c>
      <c r="O3142">
        <v>7.5</v>
      </c>
      <c r="P3142">
        <v>10.9</v>
      </c>
      <c r="Q3142">
        <v>2</v>
      </c>
      <c r="R3142">
        <v>2.94</v>
      </c>
      <c r="S3142">
        <v>1</v>
      </c>
      <c r="T3142" t="s">
        <v>22</v>
      </c>
    </row>
    <row r="3143" spans="1:20" x14ac:dyDescent="0.2">
      <c r="A3143" t="s">
        <v>49</v>
      </c>
      <c r="B3143">
        <v>126</v>
      </c>
      <c r="C3143" t="s">
        <v>28</v>
      </c>
      <c r="D3143" t="s">
        <v>22</v>
      </c>
      <c r="E3143" t="s">
        <v>22</v>
      </c>
      <c r="F3143">
        <v>0</v>
      </c>
      <c r="G3143">
        <v>184.5</v>
      </c>
      <c r="H3143">
        <v>56</v>
      </c>
      <c r="I3143">
        <v>31.37</v>
      </c>
      <c r="J3143">
        <v>197.7</v>
      </c>
      <c r="K3143">
        <v>91</v>
      </c>
      <c r="L3143">
        <v>16.8</v>
      </c>
      <c r="M3143">
        <v>242.3</v>
      </c>
      <c r="N3143">
        <v>74</v>
      </c>
      <c r="O3143">
        <v>10.9</v>
      </c>
      <c r="P3143">
        <v>11.2</v>
      </c>
      <c r="Q3143">
        <v>3</v>
      </c>
      <c r="R3143">
        <v>3.02</v>
      </c>
      <c r="S3143">
        <v>2</v>
      </c>
      <c r="T3143" t="s">
        <v>22</v>
      </c>
    </row>
    <row r="3144" spans="1:20" x14ac:dyDescent="0.2">
      <c r="A3144" t="s">
        <v>31</v>
      </c>
      <c r="B3144">
        <v>137</v>
      </c>
      <c r="C3144" t="s">
        <v>21</v>
      </c>
      <c r="D3144" t="s">
        <v>22</v>
      </c>
      <c r="E3144" t="s">
        <v>22</v>
      </c>
      <c r="F3144">
        <v>0</v>
      </c>
      <c r="G3144">
        <v>84.3</v>
      </c>
      <c r="H3144">
        <v>98</v>
      </c>
      <c r="I3144">
        <v>14.33</v>
      </c>
      <c r="J3144">
        <v>259.5</v>
      </c>
      <c r="K3144">
        <v>115</v>
      </c>
      <c r="L3144">
        <v>22.06</v>
      </c>
      <c r="M3144">
        <v>197.5</v>
      </c>
      <c r="N3144">
        <v>115</v>
      </c>
      <c r="O3144">
        <v>8.89</v>
      </c>
      <c r="P3144">
        <v>10.3</v>
      </c>
      <c r="Q3144">
        <v>2</v>
      </c>
      <c r="R3144">
        <v>2.78</v>
      </c>
      <c r="S3144">
        <v>2</v>
      </c>
      <c r="T3144" t="s">
        <v>22</v>
      </c>
    </row>
    <row r="3145" spans="1:20" x14ac:dyDescent="0.2">
      <c r="A3145" t="s">
        <v>48</v>
      </c>
      <c r="B3145">
        <v>80</v>
      </c>
      <c r="C3145" t="s">
        <v>25</v>
      </c>
      <c r="D3145" t="s">
        <v>22</v>
      </c>
      <c r="E3145" t="s">
        <v>22</v>
      </c>
      <c r="F3145">
        <v>0</v>
      </c>
      <c r="G3145">
        <v>142.9</v>
      </c>
      <c r="H3145">
        <v>70</v>
      </c>
      <c r="I3145">
        <v>24.29</v>
      </c>
      <c r="J3145">
        <v>221.6</v>
      </c>
      <c r="K3145">
        <v>83</v>
      </c>
      <c r="L3145">
        <v>18.84</v>
      </c>
      <c r="M3145">
        <v>121.4</v>
      </c>
      <c r="N3145">
        <v>111</v>
      </c>
      <c r="O3145">
        <v>5.46</v>
      </c>
      <c r="P3145">
        <v>15.2</v>
      </c>
      <c r="Q3145">
        <v>4</v>
      </c>
      <c r="R3145">
        <v>4.0999999999999996</v>
      </c>
      <c r="S3145">
        <v>1</v>
      </c>
      <c r="T3145" t="s">
        <v>22</v>
      </c>
    </row>
    <row r="3146" spans="1:20" x14ac:dyDescent="0.2">
      <c r="A3146" t="s">
        <v>38</v>
      </c>
      <c r="B3146">
        <v>86</v>
      </c>
      <c r="C3146" t="s">
        <v>21</v>
      </c>
      <c r="D3146" t="s">
        <v>22</v>
      </c>
      <c r="E3146" t="s">
        <v>22</v>
      </c>
      <c r="F3146">
        <v>0</v>
      </c>
      <c r="G3146">
        <v>120.6</v>
      </c>
      <c r="H3146">
        <v>82</v>
      </c>
      <c r="I3146">
        <v>20.5</v>
      </c>
      <c r="J3146">
        <v>238.3</v>
      </c>
      <c r="K3146">
        <v>96</v>
      </c>
      <c r="L3146">
        <v>20.260000000000002</v>
      </c>
      <c r="M3146">
        <v>219.8</v>
      </c>
      <c r="N3146">
        <v>125</v>
      </c>
      <c r="O3146">
        <v>9.89</v>
      </c>
      <c r="P3146">
        <v>11.4</v>
      </c>
      <c r="Q3146">
        <v>5</v>
      </c>
      <c r="R3146">
        <v>3.08</v>
      </c>
      <c r="S3146">
        <v>0</v>
      </c>
      <c r="T3146" t="s">
        <v>22</v>
      </c>
    </row>
    <row r="3147" spans="1:20" x14ac:dyDescent="0.2">
      <c r="A3147" t="s">
        <v>69</v>
      </c>
      <c r="B3147">
        <v>120</v>
      </c>
      <c r="C3147" t="s">
        <v>21</v>
      </c>
      <c r="D3147" t="s">
        <v>22</v>
      </c>
      <c r="E3147" t="s">
        <v>23</v>
      </c>
      <c r="F3147">
        <v>40</v>
      </c>
      <c r="G3147">
        <v>222.2</v>
      </c>
      <c r="H3147">
        <v>80</v>
      </c>
      <c r="I3147">
        <v>37.770000000000003</v>
      </c>
      <c r="J3147">
        <v>223.1</v>
      </c>
      <c r="K3147">
        <v>84</v>
      </c>
      <c r="L3147">
        <v>18.96</v>
      </c>
      <c r="M3147">
        <v>164</v>
      </c>
      <c r="N3147">
        <v>65</v>
      </c>
      <c r="O3147">
        <v>7.38</v>
      </c>
      <c r="P3147">
        <v>12.1</v>
      </c>
      <c r="Q3147">
        <v>3</v>
      </c>
      <c r="R3147">
        <v>3.27</v>
      </c>
      <c r="S3147">
        <v>1</v>
      </c>
      <c r="T3147" t="s">
        <v>22</v>
      </c>
    </row>
    <row r="3148" spans="1:20" x14ac:dyDescent="0.2">
      <c r="A3148" t="s">
        <v>39</v>
      </c>
      <c r="B3148">
        <v>85</v>
      </c>
      <c r="C3148" t="s">
        <v>25</v>
      </c>
      <c r="D3148" t="s">
        <v>22</v>
      </c>
      <c r="E3148" t="s">
        <v>23</v>
      </c>
      <c r="F3148">
        <v>21</v>
      </c>
      <c r="G3148">
        <v>219.3</v>
      </c>
      <c r="H3148">
        <v>132</v>
      </c>
      <c r="I3148">
        <v>37.28</v>
      </c>
      <c r="J3148">
        <v>218.2</v>
      </c>
      <c r="K3148">
        <v>105</v>
      </c>
      <c r="L3148">
        <v>18.55</v>
      </c>
      <c r="M3148">
        <v>267.60000000000002</v>
      </c>
      <c r="N3148">
        <v>95</v>
      </c>
      <c r="O3148">
        <v>12.04</v>
      </c>
      <c r="P3148">
        <v>15.7</v>
      </c>
      <c r="Q3148">
        <v>2</v>
      </c>
      <c r="R3148">
        <v>4.24</v>
      </c>
      <c r="S3148">
        <v>2</v>
      </c>
      <c r="T3148" t="s">
        <v>22</v>
      </c>
    </row>
    <row r="3149" spans="1:20" x14ac:dyDescent="0.2">
      <c r="A3149" t="s">
        <v>38</v>
      </c>
      <c r="B3149">
        <v>103</v>
      </c>
      <c r="C3149" t="s">
        <v>21</v>
      </c>
      <c r="D3149" t="s">
        <v>22</v>
      </c>
      <c r="E3149" t="s">
        <v>22</v>
      </c>
      <c r="F3149">
        <v>0</v>
      </c>
      <c r="G3149">
        <v>230.2</v>
      </c>
      <c r="H3149">
        <v>100</v>
      </c>
      <c r="I3149">
        <v>39.130000000000003</v>
      </c>
      <c r="J3149">
        <v>174.1</v>
      </c>
      <c r="K3149">
        <v>100</v>
      </c>
      <c r="L3149">
        <v>14.8</v>
      </c>
      <c r="M3149">
        <v>194.1</v>
      </c>
      <c r="N3149">
        <v>112</v>
      </c>
      <c r="O3149">
        <v>8.73</v>
      </c>
      <c r="P3149">
        <v>9</v>
      </c>
      <c r="Q3149">
        <v>11</v>
      </c>
      <c r="R3149">
        <v>2.4300000000000002</v>
      </c>
      <c r="S3149">
        <v>2</v>
      </c>
      <c r="T3149" t="s">
        <v>22</v>
      </c>
    </row>
    <row r="3150" spans="1:20" x14ac:dyDescent="0.2">
      <c r="A3150" t="s">
        <v>63</v>
      </c>
      <c r="B3150">
        <v>53</v>
      </c>
      <c r="C3150" t="s">
        <v>21</v>
      </c>
      <c r="D3150" t="s">
        <v>22</v>
      </c>
      <c r="E3150" t="s">
        <v>23</v>
      </c>
      <c r="F3150">
        <v>22</v>
      </c>
      <c r="G3150">
        <v>76.099999999999994</v>
      </c>
      <c r="H3150">
        <v>115</v>
      </c>
      <c r="I3150">
        <v>12.94</v>
      </c>
      <c r="J3150">
        <v>171.2</v>
      </c>
      <c r="K3150">
        <v>119</v>
      </c>
      <c r="L3150">
        <v>14.55</v>
      </c>
      <c r="M3150">
        <v>246.3</v>
      </c>
      <c r="N3150">
        <v>126</v>
      </c>
      <c r="O3150">
        <v>11.08</v>
      </c>
      <c r="P3150">
        <v>6</v>
      </c>
      <c r="Q3150">
        <v>2</v>
      </c>
      <c r="R3150">
        <v>1.62</v>
      </c>
      <c r="S3150">
        <v>0</v>
      </c>
      <c r="T3150" t="s">
        <v>22</v>
      </c>
    </row>
    <row r="3151" spans="1:20" x14ac:dyDescent="0.2">
      <c r="A3151" t="s">
        <v>69</v>
      </c>
      <c r="B3151">
        <v>115</v>
      </c>
      <c r="C3151" t="s">
        <v>21</v>
      </c>
      <c r="D3151" t="s">
        <v>23</v>
      </c>
      <c r="E3151" t="s">
        <v>22</v>
      </c>
      <c r="F3151">
        <v>0</v>
      </c>
      <c r="G3151">
        <v>147.69999999999999</v>
      </c>
      <c r="H3151">
        <v>105</v>
      </c>
      <c r="I3151">
        <v>25.11</v>
      </c>
      <c r="J3151">
        <v>184.1</v>
      </c>
      <c r="K3151">
        <v>68</v>
      </c>
      <c r="L3151">
        <v>15.65</v>
      </c>
      <c r="M3151">
        <v>153.5</v>
      </c>
      <c r="N3151">
        <v>102</v>
      </c>
      <c r="O3151">
        <v>6.91</v>
      </c>
      <c r="P3151">
        <v>12.7</v>
      </c>
      <c r="Q3151">
        <v>5</v>
      </c>
      <c r="R3151">
        <v>3.43</v>
      </c>
      <c r="S3151">
        <v>0</v>
      </c>
      <c r="T3151" t="s">
        <v>22</v>
      </c>
    </row>
    <row r="3152" spans="1:20" x14ac:dyDescent="0.2">
      <c r="A3152" t="s">
        <v>67</v>
      </c>
      <c r="B3152">
        <v>116</v>
      </c>
      <c r="C3152" t="s">
        <v>25</v>
      </c>
      <c r="D3152" t="s">
        <v>23</v>
      </c>
      <c r="E3152" t="s">
        <v>22</v>
      </c>
      <c r="F3152">
        <v>0</v>
      </c>
      <c r="G3152">
        <v>139.4</v>
      </c>
      <c r="H3152">
        <v>102</v>
      </c>
      <c r="I3152">
        <v>23.7</v>
      </c>
      <c r="J3152">
        <v>261.8</v>
      </c>
      <c r="K3152">
        <v>97</v>
      </c>
      <c r="L3152">
        <v>22.25</v>
      </c>
      <c r="M3152">
        <v>167.4</v>
      </c>
      <c r="N3152">
        <v>101</v>
      </c>
      <c r="O3152">
        <v>7.53</v>
      </c>
      <c r="P3152">
        <v>10.5</v>
      </c>
      <c r="Q3152">
        <v>4</v>
      </c>
      <c r="R3152">
        <v>2.84</v>
      </c>
      <c r="S3152">
        <v>1</v>
      </c>
      <c r="T3152" t="s">
        <v>22</v>
      </c>
    </row>
    <row r="3153" spans="1:20" x14ac:dyDescent="0.2">
      <c r="A3153" t="s">
        <v>71</v>
      </c>
      <c r="B3153">
        <v>93</v>
      </c>
      <c r="C3153" t="s">
        <v>28</v>
      </c>
      <c r="D3153" t="s">
        <v>22</v>
      </c>
      <c r="E3153" t="s">
        <v>23</v>
      </c>
      <c r="F3153">
        <v>23</v>
      </c>
      <c r="G3153">
        <v>196</v>
      </c>
      <c r="H3153">
        <v>91</v>
      </c>
      <c r="I3153">
        <v>33.32</v>
      </c>
      <c r="J3153">
        <v>156.30000000000001</v>
      </c>
      <c r="K3153">
        <v>107</v>
      </c>
      <c r="L3153">
        <v>13.29</v>
      </c>
      <c r="M3153">
        <v>200.5</v>
      </c>
      <c r="N3153">
        <v>68</v>
      </c>
      <c r="O3153">
        <v>9.02</v>
      </c>
      <c r="P3153">
        <v>15.3</v>
      </c>
      <c r="Q3153">
        <v>2</v>
      </c>
      <c r="R3153">
        <v>4.13</v>
      </c>
      <c r="S3153">
        <v>1</v>
      </c>
      <c r="T3153" t="s">
        <v>22</v>
      </c>
    </row>
    <row r="3154" spans="1:20" x14ac:dyDescent="0.2">
      <c r="A3154" t="s">
        <v>37</v>
      </c>
      <c r="B3154">
        <v>106</v>
      </c>
      <c r="C3154" t="s">
        <v>28</v>
      </c>
      <c r="D3154" t="s">
        <v>22</v>
      </c>
      <c r="E3154" t="s">
        <v>22</v>
      </c>
      <c r="F3154">
        <v>0</v>
      </c>
      <c r="G3154">
        <v>160.80000000000001</v>
      </c>
      <c r="H3154">
        <v>73</v>
      </c>
      <c r="I3154">
        <v>27.34</v>
      </c>
      <c r="J3154">
        <v>170.4</v>
      </c>
      <c r="K3154">
        <v>112</v>
      </c>
      <c r="L3154">
        <v>14.48</v>
      </c>
      <c r="M3154">
        <v>249.2</v>
      </c>
      <c r="N3154">
        <v>131</v>
      </c>
      <c r="O3154">
        <v>11.21</v>
      </c>
      <c r="P3154">
        <v>7.2</v>
      </c>
      <c r="Q3154">
        <v>3</v>
      </c>
      <c r="R3154">
        <v>1.94</v>
      </c>
      <c r="S3154">
        <v>1</v>
      </c>
      <c r="T3154" t="s">
        <v>22</v>
      </c>
    </row>
    <row r="3155" spans="1:20" x14ac:dyDescent="0.2">
      <c r="A3155" t="s">
        <v>70</v>
      </c>
      <c r="B3155">
        <v>92</v>
      </c>
      <c r="C3155" t="s">
        <v>28</v>
      </c>
      <c r="D3155" t="s">
        <v>22</v>
      </c>
      <c r="E3155" t="s">
        <v>22</v>
      </c>
      <c r="F3155">
        <v>0</v>
      </c>
      <c r="G3155">
        <v>325.39999999999998</v>
      </c>
      <c r="H3155">
        <v>73</v>
      </c>
      <c r="I3155">
        <v>55.32</v>
      </c>
      <c r="J3155">
        <v>127.8</v>
      </c>
      <c r="K3155">
        <v>100</v>
      </c>
      <c r="L3155">
        <v>10.86</v>
      </c>
      <c r="M3155">
        <v>209.9</v>
      </c>
      <c r="N3155">
        <v>98</v>
      </c>
      <c r="O3155">
        <v>9.4499999999999993</v>
      </c>
      <c r="P3155">
        <v>9.3000000000000007</v>
      </c>
      <c r="Q3155">
        <v>10</v>
      </c>
      <c r="R3155">
        <v>2.5099999999999998</v>
      </c>
      <c r="S3155">
        <v>1</v>
      </c>
      <c r="T3155" t="s">
        <v>23</v>
      </c>
    </row>
    <row r="3156" spans="1:20" x14ac:dyDescent="0.2">
      <c r="A3156" t="s">
        <v>61</v>
      </c>
      <c r="B3156">
        <v>110</v>
      </c>
      <c r="C3156" t="s">
        <v>21</v>
      </c>
      <c r="D3156" t="s">
        <v>22</v>
      </c>
      <c r="E3156" t="s">
        <v>22</v>
      </c>
      <c r="F3156">
        <v>0</v>
      </c>
      <c r="G3156">
        <v>198.2</v>
      </c>
      <c r="H3156">
        <v>92</v>
      </c>
      <c r="I3156">
        <v>33.69</v>
      </c>
      <c r="J3156">
        <v>147.1</v>
      </c>
      <c r="K3156">
        <v>97</v>
      </c>
      <c r="L3156">
        <v>12.5</v>
      </c>
      <c r="M3156">
        <v>199.6</v>
      </c>
      <c r="N3156">
        <v>76</v>
      </c>
      <c r="O3156">
        <v>8.98</v>
      </c>
      <c r="P3156">
        <v>16.5</v>
      </c>
      <c r="Q3156">
        <v>4</v>
      </c>
      <c r="R3156">
        <v>4.46</v>
      </c>
      <c r="S3156">
        <v>4</v>
      </c>
      <c r="T3156" t="s">
        <v>22</v>
      </c>
    </row>
    <row r="3157" spans="1:20" x14ac:dyDescent="0.2">
      <c r="A3157" t="s">
        <v>31</v>
      </c>
      <c r="B3157">
        <v>122</v>
      </c>
      <c r="C3157" t="s">
        <v>21</v>
      </c>
      <c r="D3157" t="s">
        <v>23</v>
      </c>
      <c r="E3157" t="s">
        <v>22</v>
      </c>
      <c r="F3157">
        <v>0</v>
      </c>
      <c r="G3157">
        <v>168.8</v>
      </c>
      <c r="H3157">
        <v>86</v>
      </c>
      <c r="I3157">
        <v>28.7</v>
      </c>
      <c r="J3157">
        <v>237.6</v>
      </c>
      <c r="K3157">
        <v>98</v>
      </c>
      <c r="L3157">
        <v>20.2</v>
      </c>
      <c r="M3157">
        <v>204.3</v>
      </c>
      <c r="N3157">
        <v>94</v>
      </c>
      <c r="O3157">
        <v>9.19</v>
      </c>
      <c r="P3157">
        <v>5.3</v>
      </c>
      <c r="Q3157">
        <v>9</v>
      </c>
      <c r="R3157">
        <v>1.43</v>
      </c>
      <c r="S3157">
        <v>1</v>
      </c>
      <c r="T3157" t="s">
        <v>22</v>
      </c>
    </row>
    <row r="3158" spans="1:20" x14ac:dyDescent="0.2">
      <c r="A3158" t="s">
        <v>68</v>
      </c>
      <c r="B3158">
        <v>82</v>
      </c>
      <c r="C3158" t="s">
        <v>21</v>
      </c>
      <c r="D3158" t="s">
        <v>22</v>
      </c>
      <c r="E3158" t="s">
        <v>22</v>
      </c>
      <c r="F3158">
        <v>0</v>
      </c>
      <c r="G3158">
        <v>273.8</v>
      </c>
      <c r="H3158">
        <v>99</v>
      </c>
      <c r="I3158">
        <v>46.55</v>
      </c>
      <c r="J3158">
        <v>123.8</v>
      </c>
      <c r="K3158">
        <v>110</v>
      </c>
      <c r="L3158">
        <v>10.52</v>
      </c>
      <c r="M3158">
        <v>147.69999999999999</v>
      </c>
      <c r="N3158">
        <v>61</v>
      </c>
      <c r="O3158">
        <v>6.65</v>
      </c>
      <c r="P3158">
        <v>6.9</v>
      </c>
      <c r="Q3158">
        <v>4</v>
      </c>
      <c r="R3158">
        <v>1.86</v>
      </c>
      <c r="S3158">
        <v>2</v>
      </c>
      <c r="T3158" t="s">
        <v>22</v>
      </c>
    </row>
    <row r="3159" spans="1:20" x14ac:dyDescent="0.2">
      <c r="A3159" t="s">
        <v>41</v>
      </c>
      <c r="B3159">
        <v>71</v>
      </c>
      <c r="C3159" t="s">
        <v>21</v>
      </c>
      <c r="D3159" t="s">
        <v>22</v>
      </c>
      <c r="E3159" t="s">
        <v>22</v>
      </c>
      <c r="F3159">
        <v>0</v>
      </c>
      <c r="G3159">
        <v>217.7</v>
      </c>
      <c r="H3159">
        <v>114</v>
      </c>
      <c r="I3159">
        <v>37.01</v>
      </c>
      <c r="J3159">
        <v>182</v>
      </c>
      <c r="K3159">
        <v>105</v>
      </c>
      <c r="L3159">
        <v>15.47</v>
      </c>
      <c r="M3159">
        <v>113.5</v>
      </c>
      <c r="N3159">
        <v>87</v>
      </c>
      <c r="O3159">
        <v>5.1100000000000003</v>
      </c>
      <c r="P3159">
        <v>8.5</v>
      </c>
      <c r="Q3159">
        <v>10</v>
      </c>
      <c r="R3159">
        <v>2.2999999999999998</v>
      </c>
      <c r="S3159">
        <v>4</v>
      </c>
      <c r="T3159" t="s">
        <v>22</v>
      </c>
    </row>
    <row r="3160" spans="1:20" x14ac:dyDescent="0.2">
      <c r="A3160" t="s">
        <v>24</v>
      </c>
      <c r="B3160">
        <v>91</v>
      </c>
      <c r="C3160" t="s">
        <v>21</v>
      </c>
      <c r="D3160" t="s">
        <v>22</v>
      </c>
      <c r="E3160" t="s">
        <v>22</v>
      </c>
      <c r="F3160">
        <v>0</v>
      </c>
      <c r="G3160">
        <v>93.5</v>
      </c>
      <c r="H3160">
        <v>110</v>
      </c>
      <c r="I3160">
        <v>15.9</v>
      </c>
      <c r="J3160">
        <v>213.3</v>
      </c>
      <c r="K3160">
        <v>79</v>
      </c>
      <c r="L3160">
        <v>18.13</v>
      </c>
      <c r="M3160">
        <v>171.7</v>
      </c>
      <c r="N3160">
        <v>83</v>
      </c>
      <c r="O3160">
        <v>7.73</v>
      </c>
      <c r="P3160">
        <v>8.9</v>
      </c>
      <c r="Q3160">
        <v>4</v>
      </c>
      <c r="R3160">
        <v>2.4</v>
      </c>
      <c r="S3160">
        <v>4</v>
      </c>
      <c r="T3160" t="s">
        <v>23</v>
      </c>
    </row>
    <row r="3161" spans="1:20" x14ac:dyDescent="0.2">
      <c r="A3161" t="s">
        <v>37</v>
      </c>
      <c r="B3161">
        <v>109</v>
      </c>
      <c r="C3161" t="s">
        <v>21</v>
      </c>
      <c r="D3161" t="s">
        <v>22</v>
      </c>
      <c r="E3161" t="s">
        <v>22</v>
      </c>
      <c r="F3161">
        <v>0</v>
      </c>
      <c r="G3161">
        <v>195.4</v>
      </c>
      <c r="H3161">
        <v>104</v>
      </c>
      <c r="I3161">
        <v>33.22</v>
      </c>
      <c r="J3161">
        <v>204.9</v>
      </c>
      <c r="K3161">
        <v>91</v>
      </c>
      <c r="L3161">
        <v>17.420000000000002</v>
      </c>
      <c r="M3161">
        <v>230.2</v>
      </c>
      <c r="N3161">
        <v>95</v>
      </c>
      <c r="O3161">
        <v>10.36</v>
      </c>
      <c r="P3161">
        <v>14</v>
      </c>
      <c r="Q3161">
        <v>4</v>
      </c>
      <c r="R3161">
        <v>3.78</v>
      </c>
      <c r="S3161">
        <v>0</v>
      </c>
      <c r="T3161" t="s">
        <v>22</v>
      </c>
    </row>
    <row r="3162" spans="1:20" x14ac:dyDescent="0.2">
      <c r="A3162" t="s">
        <v>59</v>
      </c>
      <c r="B3162">
        <v>126</v>
      </c>
      <c r="C3162" t="s">
        <v>28</v>
      </c>
      <c r="D3162" t="s">
        <v>22</v>
      </c>
      <c r="E3162" t="s">
        <v>23</v>
      </c>
      <c r="F3162">
        <v>42</v>
      </c>
      <c r="G3162">
        <v>247.8</v>
      </c>
      <c r="H3162">
        <v>96</v>
      </c>
      <c r="I3162">
        <v>42.13</v>
      </c>
      <c r="J3162">
        <v>159.1</v>
      </c>
      <c r="K3162">
        <v>98</v>
      </c>
      <c r="L3162">
        <v>13.52</v>
      </c>
      <c r="M3162">
        <v>201.8</v>
      </c>
      <c r="N3162">
        <v>73</v>
      </c>
      <c r="O3162">
        <v>9.08</v>
      </c>
      <c r="P3162">
        <v>10.6</v>
      </c>
      <c r="Q3162">
        <v>3</v>
      </c>
      <c r="R3162">
        <v>2.86</v>
      </c>
      <c r="S3162">
        <v>2</v>
      </c>
      <c r="T3162" t="s">
        <v>22</v>
      </c>
    </row>
    <row r="3163" spans="1:20" x14ac:dyDescent="0.2">
      <c r="A3163" t="s">
        <v>63</v>
      </c>
      <c r="B3163">
        <v>98</v>
      </c>
      <c r="C3163" t="s">
        <v>21</v>
      </c>
      <c r="D3163" t="s">
        <v>22</v>
      </c>
      <c r="E3163" t="s">
        <v>22</v>
      </c>
      <c r="F3163">
        <v>0</v>
      </c>
      <c r="G3163">
        <v>162.5</v>
      </c>
      <c r="H3163">
        <v>81</v>
      </c>
      <c r="I3163">
        <v>27.63</v>
      </c>
      <c r="J3163">
        <v>159.19999999999999</v>
      </c>
      <c r="K3163">
        <v>114</v>
      </c>
      <c r="L3163">
        <v>13.53</v>
      </c>
      <c r="M3163">
        <v>157.19999999999999</v>
      </c>
      <c r="N3163">
        <v>97</v>
      </c>
      <c r="O3163">
        <v>7.07</v>
      </c>
      <c r="P3163">
        <v>9.6999999999999993</v>
      </c>
      <c r="Q3163">
        <v>1</v>
      </c>
      <c r="R3163">
        <v>2.62</v>
      </c>
      <c r="S3163">
        <v>2</v>
      </c>
      <c r="T3163" t="s">
        <v>22</v>
      </c>
    </row>
    <row r="3164" spans="1:20" x14ac:dyDescent="0.2">
      <c r="A3164" t="s">
        <v>39</v>
      </c>
      <c r="B3164">
        <v>98</v>
      </c>
      <c r="C3164" t="s">
        <v>28</v>
      </c>
      <c r="D3164" t="s">
        <v>22</v>
      </c>
      <c r="E3164" t="s">
        <v>22</v>
      </c>
      <c r="F3164">
        <v>0</v>
      </c>
      <c r="G3164">
        <v>86.1</v>
      </c>
      <c r="H3164">
        <v>78</v>
      </c>
      <c r="I3164">
        <v>14.64</v>
      </c>
      <c r="J3164">
        <v>222.7</v>
      </c>
      <c r="K3164">
        <v>130</v>
      </c>
      <c r="L3164">
        <v>18.93</v>
      </c>
      <c r="M3164">
        <v>155</v>
      </c>
      <c r="N3164">
        <v>124</v>
      </c>
      <c r="O3164">
        <v>6.98</v>
      </c>
      <c r="P3164">
        <v>9</v>
      </c>
      <c r="Q3164">
        <v>7</v>
      </c>
      <c r="R3164">
        <v>2.4300000000000002</v>
      </c>
      <c r="S3164">
        <v>0</v>
      </c>
      <c r="T3164" t="s">
        <v>22</v>
      </c>
    </row>
    <row r="3165" spans="1:20" x14ac:dyDescent="0.2">
      <c r="A3165" t="s">
        <v>45</v>
      </c>
      <c r="B3165">
        <v>78</v>
      </c>
      <c r="C3165" t="s">
        <v>25</v>
      </c>
      <c r="D3165" t="s">
        <v>22</v>
      </c>
      <c r="E3165" t="s">
        <v>22</v>
      </c>
      <c r="F3165">
        <v>0</v>
      </c>
      <c r="G3165">
        <v>89.1</v>
      </c>
      <c r="H3165">
        <v>124</v>
      </c>
      <c r="I3165">
        <v>15.15</v>
      </c>
      <c r="J3165">
        <v>226.6</v>
      </c>
      <c r="K3165">
        <v>121</v>
      </c>
      <c r="L3165">
        <v>19.260000000000002</v>
      </c>
      <c r="M3165">
        <v>249.2</v>
      </c>
      <c r="N3165">
        <v>88</v>
      </c>
      <c r="O3165">
        <v>11.21</v>
      </c>
      <c r="P3165">
        <v>6.9</v>
      </c>
      <c r="Q3165">
        <v>5</v>
      </c>
      <c r="R3165">
        <v>1.86</v>
      </c>
      <c r="S3165">
        <v>0</v>
      </c>
      <c r="T3165" t="s">
        <v>22</v>
      </c>
    </row>
    <row r="3166" spans="1:20" x14ac:dyDescent="0.2">
      <c r="A3166" t="s">
        <v>30</v>
      </c>
      <c r="B3166">
        <v>44</v>
      </c>
      <c r="C3166" t="s">
        <v>28</v>
      </c>
      <c r="D3166" t="s">
        <v>22</v>
      </c>
      <c r="E3166" t="s">
        <v>22</v>
      </c>
      <c r="F3166">
        <v>0</v>
      </c>
      <c r="G3166">
        <v>189.7</v>
      </c>
      <c r="H3166">
        <v>122</v>
      </c>
      <c r="I3166">
        <v>32.25</v>
      </c>
      <c r="J3166">
        <v>178.9</v>
      </c>
      <c r="K3166">
        <v>72</v>
      </c>
      <c r="L3166">
        <v>15.21</v>
      </c>
      <c r="M3166">
        <v>244.7</v>
      </c>
      <c r="N3166">
        <v>93</v>
      </c>
      <c r="O3166">
        <v>11.01</v>
      </c>
      <c r="P3166">
        <v>9.8000000000000007</v>
      </c>
      <c r="Q3166">
        <v>5</v>
      </c>
      <c r="R3166">
        <v>2.65</v>
      </c>
      <c r="S3166">
        <v>0</v>
      </c>
      <c r="T3166" t="s">
        <v>22</v>
      </c>
    </row>
    <row r="3167" spans="1:20" x14ac:dyDescent="0.2">
      <c r="A3167" t="s">
        <v>49</v>
      </c>
      <c r="B3167">
        <v>60</v>
      </c>
      <c r="C3167" t="s">
        <v>28</v>
      </c>
      <c r="D3167" t="s">
        <v>22</v>
      </c>
      <c r="E3167" t="s">
        <v>22</v>
      </c>
      <c r="F3167">
        <v>0</v>
      </c>
      <c r="G3167">
        <v>190.8</v>
      </c>
      <c r="H3167">
        <v>100</v>
      </c>
      <c r="I3167">
        <v>32.44</v>
      </c>
      <c r="J3167">
        <v>196</v>
      </c>
      <c r="K3167">
        <v>85</v>
      </c>
      <c r="L3167">
        <v>16.66</v>
      </c>
      <c r="M3167">
        <v>151.69999999999999</v>
      </c>
      <c r="N3167">
        <v>110</v>
      </c>
      <c r="O3167">
        <v>6.83</v>
      </c>
      <c r="P3167">
        <v>9.9</v>
      </c>
      <c r="Q3167">
        <v>9</v>
      </c>
      <c r="R3167">
        <v>2.67</v>
      </c>
      <c r="S3167">
        <v>0</v>
      </c>
      <c r="T3167" t="s">
        <v>22</v>
      </c>
    </row>
    <row r="3168" spans="1:20" x14ac:dyDescent="0.2">
      <c r="A3168" t="s">
        <v>60</v>
      </c>
      <c r="B3168">
        <v>113</v>
      </c>
      <c r="C3168" t="s">
        <v>25</v>
      </c>
      <c r="D3168" t="s">
        <v>22</v>
      </c>
      <c r="E3168" t="s">
        <v>22</v>
      </c>
      <c r="F3168">
        <v>0</v>
      </c>
      <c r="G3168">
        <v>198.6</v>
      </c>
      <c r="H3168">
        <v>115</v>
      </c>
      <c r="I3168">
        <v>33.76</v>
      </c>
      <c r="J3168">
        <v>258</v>
      </c>
      <c r="K3168">
        <v>106</v>
      </c>
      <c r="L3168">
        <v>21.93</v>
      </c>
      <c r="M3168">
        <v>245.8</v>
      </c>
      <c r="N3168">
        <v>104</v>
      </c>
      <c r="O3168">
        <v>11.06</v>
      </c>
      <c r="P3168">
        <v>10.199999999999999</v>
      </c>
      <c r="Q3168">
        <v>6</v>
      </c>
      <c r="R3168">
        <v>2.75</v>
      </c>
      <c r="S3168">
        <v>1</v>
      </c>
      <c r="T3168" t="s">
        <v>23</v>
      </c>
    </row>
    <row r="3169" spans="1:20" x14ac:dyDescent="0.2">
      <c r="A3169" t="s">
        <v>33</v>
      </c>
      <c r="B3169">
        <v>101</v>
      </c>
      <c r="C3169" t="s">
        <v>21</v>
      </c>
      <c r="D3169" t="s">
        <v>22</v>
      </c>
      <c r="E3169" t="s">
        <v>22</v>
      </c>
      <c r="F3169">
        <v>0</v>
      </c>
      <c r="G3169">
        <v>176.5</v>
      </c>
      <c r="H3169">
        <v>105</v>
      </c>
      <c r="I3169">
        <v>30.01</v>
      </c>
      <c r="J3169">
        <v>198.6</v>
      </c>
      <c r="K3169">
        <v>136</v>
      </c>
      <c r="L3169">
        <v>16.88</v>
      </c>
      <c r="M3169">
        <v>210.2</v>
      </c>
      <c r="N3169">
        <v>150</v>
      </c>
      <c r="O3169">
        <v>9.4600000000000009</v>
      </c>
      <c r="P3169">
        <v>7.7</v>
      </c>
      <c r="Q3169">
        <v>5</v>
      </c>
      <c r="R3169">
        <v>2.08</v>
      </c>
      <c r="S3169">
        <v>0</v>
      </c>
      <c r="T3169" t="s">
        <v>22</v>
      </c>
    </row>
    <row r="3170" spans="1:20" x14ac:dyDescent="0.2">
      <c r="A3170" t="s">
        <v>73</v>
      </c>
      <c r="B3170">
        <v>147</v>
      </c>
      <c r="C3170" t="s">
        <v>21</v>
      </c>
      <c r="D3170" t="s">
        <v>22</v>
      </c>
      <c r="E3170" t="s">
        <v>22</v>
      </c>
      <c r="F3170">
        <v>0</v>
      </c>
      <c r="G3170">
        <v>188.3</v>
      </c>
      <c r="H3170">
        <v>80</v>
      </c>
      <c r="I3170">
        <v>32.01</v>
      </c>
      <c r="J3170">
        <v>214.7</v>
      </c>
      <c r="K3170">
        <v>123</v>
      </c>
      <c r="L3170">
        <v>18.25</v>
      </c>
      <c r="M3170">
        <v>218</v>
      </c>
      <c r="N3170">
        <v>89</v>
      </c>
      <c r="O3170">
        <v>9.81</v>
      </c>
      <c r="P3170">
        <v>10.199999999999999</v>
      </c>
      <c r="Q3170">
        <v>4</v>
      </c>
      <c r="R3170">
        <v>2.75</v>
      </c>
      <c r="S3170">
        <v>2</v>
      </c>
      <c r="T3170" t="s">
        <v>22</v>
      </c>
    </row>
    <row r="3171" spans="1:20" x14ac:dyDescent="0.2">
      <c r="A3171" t="s">
        <v>62</v>
      </c>
      <c r="B3171">
        <v>21</v>
      </c>
      <c r="C3171" t="s">
        <v>28</v>
      </c>
      <c r="D3171" t="s">
        <v>22</v>
      </c>
      <c r="E3171" t="s">
        <v>22</v>
      </c>
      <c r="F3171">
        <v>0</v>
      </c>
      <c r="G3171">
        <v>197.6</v>
      </c>
      <c r="H3171">
        <v>105</v>
      </c>
      <c r="I3171">
        <v>33.590000000000003</v>
      </c>
      <c r="J3171">
        <v>206.4</v>
      </c>
      <c r="K3171">
        <v>88</v>
      </c>
      <c r="L3171">
        <v>17.54</v>
      </c>
      <c r="M3171">
        <v>169.6</v>
      </c>
      <c r="N3171">
        <v>143</v>
      </c>
      <c r="O3171">
        <v>7.63</v>
      </c>
      <c r="P3171">
        <v>9.6</v>
      </c>
      <c r="Q3171">
        <v>2</v>
      </c>
      <c r="R3171">
        <v>2.59</v>
      </c>
      <c r="S3171">
        <v>3</v>
      </c>
      <c r="T3171" t="s">
        <v>22</v>
      </c>
    </row>
    <row r="3172" spans="1:20" x14ac:dyDescent="0.2">
      <c r="A3172" t="s">
        <v>75</v>
      </c>
      <c r="B3172">
        <v>141</v>
      </c>
      <c r="C3172" t="s">
        <v>21</v>
      </c>
      <c r="D3172" t="s">
        <v>22</v>
      </c>
      <c r="E3172" t="s">
        <v>22</v>
      </c>
      <c r="F3172">
        <v>0</v>
      </c>
      <c r="G3172">
        <v>208.5</v>
      </c>
      <c r="H3172">
        <v>129</v>
      </c>
      <c r="I3172">
        <v>35.450000000000003</v>
      </c>
      <c r="J3172">
        <v>190.3</v>
      </c>
      <c r="K3172">
        <v>86</v>
      </c>
      <c r="L3172">
        <v>16.18</v>
      </c>
      <c r="M3172">
        <v>144.69999999999999</v>
      </c>
      <c r="N3172">
        <v>93</v>
      </c>
      <c r="O3172">
        <v>6.51</v>
      </c>
      <c r="P3172">
        <v>12</v>
      </c>
      <c r="Q3172">
        <v>9</v>
      </c>
      <c r="R3172">
        <v>3.24</v>
      </c>
      <c r="S3172">
        <v>1</v>
      </c>
      <c r="T3172" t="s">
        <v>22</v>
      </c>
    </row>
    <row r="3173" spans="1:20" x14ac:dyDescent="0.2">
      <c r="A3173" t="s">
        <v>29</v>
      </c>
      <c r="B3173">
        <v>87</v>
      </c>
      <c r="C3173" t="s">
        <v>28</v>
      </c>
      <c r="D3173" t="s">
        <v>22</v>
      </c>
      <c r="E3173" t="s">
        <v>22</v>
      </c>
      <c r="F3173">
        <v>0</v>
      </c>
      <c r="G3173">
        <v>261</v>
      </c>
      <c r="H3173">
        <v>83</v>
      </c>
      <c r="I3173">
        <v>44.37</v>
      </c>
      <c r="J3173">
        <v>144.19999999999999</v>
      </c>
      <c r="K3173">
        <v>95</v>
      </c>
      <c r="L3173">
        <v>12.26</v>
      </c>
      <c r="M3173">
        <v>284.39999999999998</v>
      </c>
      <c r="N3173">
        <v>119</v>
      </c>
      <c r="O3173">
        <v>12.8</v>
      </c>
      <c r="P3173">
        <v>16.3</v>
      </c>
      <c r="Q3173">
        <v>1</v>
      </c>
      <c r="R3173">
        <v>4.4000000000000004</v>
      </c>
      <c r="S3173">
        <v>4</v>
      </c>
      <c r="T3173" t="s">
        <v>22</v>
      </c>
    </row>
    <row r="3174" spans="1:20" x14ac:dyDescent="0.2">
      <c r="A3174" t="s">
        <v>20</v>
      </c>
      <c r="B3174">
        <v>69</v>
      </c>
      <c r="C3174" t="s">
        <v>21</v>
      </c>
      <c r="D3174" t="s">
        <v>22</v>
      </c>
      <c r="E3174" t="s">
        <v>22</v>
      </c>
      <c r="F3174">
        <v>0</v>
      </c>
      <c r="G3174">
        <v>209.6</v>
      </c>
      <c r="H3174">
        <v>94</v>
      </c>
      <c r="I3174">
        <v>35.630000000000003</v>
      </c>
      <c r="J3174">
        <v>193.1</v>
      </c>
      <c r="K3174">
        <v>106</v>
      </c>
      <c r="L3174">
        <v>16.41</v>
      </c>
      <c r="M3174">
        <v>239.9</v>
      </c>
      <c r="N3174">
        <v>90</v>
      </c>
      <c r="O3174">
        <v>10.8</v>
      </c>
      <c r="P3174">
        <v>12.4</v>
      </c>
      <c r="Q3174">
        <v>4</v>
      </c>
      <c r="R3174">
        <v>3.35</v>
      </c>
      <c r="S3174">
        <v>0</v>
      </c>
      <c r="T3174" t="s">
        <v>22</v>
      </c>
    </row>
    <row r="3175" spans="1:20" x14ac:dyDescent="0.2">
      <c r="A3175" t="s">
        <v>55</v>
      </c>
      <c r="B3175">
        <v>169</v>
      </c>
      <c r="C3175" t="s">
        <v>25</v>
      </c>
      <c r="D3175" t="s">
        <v>22</v>
      </c>
      <c r="E3175" t="s">
        <v>22</v>
      </c>
      <c r="F3175">
        <v>0</v>
      </c>
      <c r="G3175">
        <v>157.80000000000001</v>
      </c>
      <c r="H3175">
        <v>96</v>
      </c>
      <c r="I3175">
        <v>26.83</v>
      </c>
      <c r="J3175">
        <v>160</v>
      </c>
      <c r="K3175">
        <v>120</v>
      </c>
      <c r="L3175">
        <v>13.6</v>
      </c>
      <c r="M3175">
        <v>198.8</v>
      </c>
      <c r="N3175">
        <v>112</v>
      </c>
      <c r="O3175">
        <v>8.9499999999999993</v>
      </c>
      <c r="P3175">
        <v>13.7</v>
      </c>
      <c r="Q3175">
        <v>6</v>
      </c>
      <c r="R3175">
        <v>3.7</v>
      </c>
      <c r="S3175">
        <v>3</v>
      </c>
      <c r="T3175" t="s">
        <v>22</v>
      </c>
    </row>
    <row r="3176" spans="1:20" x14ac:dyDescent="0.2">
      <c r="A3176" t="s">
        <v>54</v>
      </c>
      <c r="B3176">
        <v>102</v>
      </c>
      <c r="C3176" t="s">
        <v>25</v>
      </c>
      <c r="D3176" t="s">
        <v>22</v>
      </c>
      <c r="E3176" t="s">
        <v>22</v>
      </c>
      <c r="F3176">
        <v>0</v>
      </c>
      <c r="G3176">
        <v>245.4</v>
      </c>
      <c r="H3176">
        <v>82</v>
      </c>
      <c r="I3176">
        <v>41.72</v>
      </c>
      <c r="J3176">
        <v>260.3</v>
      </c>
      <c r="K3176">
        <v>124</v>
      </c>
      <c r="L3176">
        <v>22.13</v>
      </c>
      <c r="M3176">
        <v>195.1</v>
      </c>
      <c r="N3176">
        <v>82</v>
      </c>
      <c r="O3176">
        <v>8.7799999999999994</v>
      </c>
      <c r="P3176">
        <v>10.5</v>
      </c>
      <c r="Q3176">
        <v>3</v>
      </c>
      <c r="R3176">
        <v>2.84</v>
      </c>
      <c r="S3176">
        <v>3</v>
      </c>
      <c r="T3176" t="s">
        <v>23</v>
      </c>
    </row>
    <row r="3177" spans="1:20" x14ac:dyDescent="0.2">
      <c r="A3177" t="s">
        <v>74</v>
      </c>
      <c r="B3177">
        <v>174</v>
      </c>
      <c r="C3177" t="s">
        <v>21</v>
      </c>
      <c r="D3177" t="s">
        <v>22</v>
      </c>
      <c r="E3177" t="s">
        <v>22</v>
      </c>
      <c r="F3177">
        <v>0</v>
      </c>
      <c r="G3177">
        <v>72.2</v>
      </c>
      <c r="H3177">
        <v>80</v>
      </c>
      <c r="I3177">
        <v>12.27</v>
      </c>
      <c r="J3177">
        <v>173.4</v>
      </c>
      <c r="K3177">
        <v>81</v>
      </c>
      <c r="L3177">
        <v>14.74</v>
      </c>
      <c r="M3177">
        <v>130.1</v>
      </c>
      <c r="N3177">
        <v>121</v>
      </c>
      <c r="O3177">
        <v>5.85</v>
      </c>
      <c r="P3177">
        <v>11</v>
      </c>
      <c r="Q3177">
        <v>5</v>
      </c>
      <c r="R3177">
        <v>2.97</v>
      </c>
      <c r="S3177">
        <v>2</v>
      </c>
      <c r="T3177" t="s">
        <v>22</v>
      </c>
    </row>
    <row r="3178" spans="1:20" x14ac:dyDescent="0.2">
      <c r="A3178" t="s">
        <v>46</v>
      </c>
      <c r="B3178">
        <v>44</v>
      </c>
      <c r="C3178" t="s">
        <v>28</v>
      </c>
      <c r="D3178" t="s">
        <v>22</v>
      </c>
      <c r="E3178" t="s">
        <v>23</v>
      </c>
      <c r="F3178">
        <v>25</v>
      </c>
      <c r="G3178">
        <v>152.9</v>
      </c>
      <c r="H3178">
        <v>106</v>
      </c>
      <c r="I3178">
        <v>25.99</v>
      </c>
      <c r="J3178">
        <v>205.5</v>
      </c>
      <c r="K3178">
        <v>147</v>
      </c>
      <c r="L3178">
        <v>17.47</v>
      </c>
      <c r="M3178">
        <v>247.3</v>
      </c>
      <c r="N3178">
        <v>107</v>
      </c>
      <c r="O3178">
        <v>11.13</v>
      </c>
      <c r="P3178">
        <v>8</v>
      </c>
      <c r="Q3178">
        <v>5</v>
      </c>
      <c r="R3178">
        <v>2.16</v>
      </c>
      <c r="S3178">
        <v>1</v>
      </c>
      <c r="T3178" t="s">
        <v>22</v>
      </c>
    </row>
    <row r="3179" spans="1:20" x14ac:dyDescent="0.2">
      <c r="A3179" t="s">
        <v>37</v>
      </c>
      <c r="B3179">
        <v>89</v>
      </c>
      <c r="C3179" t="s">
        <v>21</v>
      </c>
      <c r="D3179" t="s">
        <v>22</v>
      </c>
      <c r="E3179" t="s">
        <v>23</v>
      </c>
      <c r="F3179">
        <v>15</v>
      </c>
      <c r="G3179">
        <v>274</v>
      </c>
      <c r="H3179">
        <v>83</v>
      </c>
      <c r="I3179">
        <v>46.58</v>
      </c>
      <c r="J3179">
        <v>192.2</v>
      </c>
      <c r="K3179">
        <v>97</v>
      </c>
      <c r="L3179">
        <v>16.34</v>
      </c>
      <c r="M3179">
        <v>125.9</v>
      </c>
      <c r="N3179">
        <v>141</v>
      </c>
      <c r="O3179">
        <v>5.67</v>
      </c>
      <c r="P3179">
        <v>11.9</v>
      </c>
      <c r="Q3179">
        <v>2</v>
      </c>
      <c r="R3179">
        <v>3.21</v>
      </c>
      <c r="S3179">
        <v>0</v>
      </c>
      <c r="T3179" t="s">
        <v>22</v>
      </c>
    </row>
    <row r="3180" spans="1:20" x14ac:dyDescent="0.2">
      <c r="A3180" t="s">
        <v>30</v>
      </c>
      <c r="B3180">
        <v>143</v>
      </c>
      <c r="C3180" t="s">
        <v>21</v>
      </c>
      <c r="D3180" t="s">
        <v>22</v>
      </c>
      <c r="E3180" t="s">
        <v>22</v>
      </c>
      <c r="F3180">
        <v>0</v>
      </c>
      <c r="G3180">
        <v>178.2</v>
      </c>
      <c r="H3180">
        <v>109</v>
      </c>
      <c r="I3180">
        <v>30.29</v>
      </c>
      <c r="J3180">
        <v>254.6</v>
      </c>
      <c r="K3180">
        <v>93</v>
      </c>
      <c r="L3180">
        <v>21.64</v>
      </c>
      <c r="M3180">
        <v>241.3</v>
      </c>
      <c r="N3180">
        <v>139</v>
      </c>
      <c r="O3180">
        <v>10.86</v>
      </c>
      <c r="P3180">
        <v>8.5</v>
      </c>
      <c r="Q3180">
        <v>7</v>
      </c>
      <c r="R3180">
        <v>2.2999999999999998</v>
      </c>
      <c r="S3180">
        <v>0</v>
      </c>
      <c r="T3180" t="s">
        <v>22</v>
      </c>
    </row>
    <row r="3181" spans="1:20" x14ac:dyDescent="0.2">
      <c r="A3181" t="s">
        <v>38</v>
      </c>
      <c r="B3181">
        <v>78</v>
      </c>
      <c r="C3181" t="s">
        <v>21</v>
      </c>
      <c r="D3181" t="s">
        <v>23</v>
      </c>
      <c r="E3181" t="s">
        <v>23</v>
      </c>
      <c r="F3181">
        <v>20</v>
      </c>
      <c r="G3181">
        <v>252.8</v>
      </c>
      <c r="H3181">
        <v>102</v>
      </c>
      <c r="I3181">
        <v>42.98</v>
      </c>
      <c r="J3181">
        <v>217.6</v>
      </c>
      <c r="K3181">
        <v>105</v>
      </c>
      <c r="L3181">
        <v>18.5</v>
      </c>
      <c r="M3181">
        <v>107.3</v>
      </c>
      <c r="N3181">
        <v>93</v>
      </c>
      <c r="O3181">
        <v>4.83</v>
      </c>
      <c r="P3181">
        <v>11.2</v>
      </c>
      <c r="Q3181">
        <v>3</v>
      </c>
      <c r="R3181">
        <v>3.02</v>
      </c>
      <c r="S3181">
        <v>0</v>
      </c>
      <c r="T3181" t="s">
        <v>22</v>
      </c>
    </row>
    <row r="3182" spans="1:20" x14ac:dyDescent="0.2">
      <c r="A3182" t="s">
        <v>37</v>
      </c>
      <c r="B3182">
        <v>93</v>
      </c>
      <c r="C3182" t="s">
        <v>21</v>
      </c>
      <c r="D3182" t="s">
        <v>22</v>
      </c>
      <c r="E3182" t="s">
        <v>22</v>
      </c>
      <c r="F3182">
        <v>0</v>
      </c>
      <c r="G3182">
        <v>216.2</v>
      </c>
      <c r="H3182">
        <v>100</v>
      </c>
      <c r="I3182">
        <v>36.75</v>
      </c>
      <c r="J3182">
        <v>182.8</v>
      </c>
      <c r="K3182">
        <v>136</v>
      </c>
      <c r="L3182">
        <v>15.54</v>
      </c>
      <c r="M3182">
        <v>237.9</v>
      </c>
      <c r="N3182">
        <v>66</v>
      </c>
      <c r="O3182">
        <v>10.71</v>
      </c>
      <c r="P3182">
        <v>7.8</v>
      </c>
      <c r="Q3182">
        <v>3</v>
      </c>
      <c r="R3182">
        <v>2.11</v>
      </c>
      <c r="S3182">
        <v>2</v>
      </c>
      <c r="T3182" t="s">
        <v>22</v>
      </c>
    </row>
    <row r="3183" spans="1:20" x14ac:dyDescent="0.2">
      <c r="A3183" t="s">
        <v>38</v>
      </c>
      <c r="B3183">
        <v>106</v>
      </c>
      <c r="C3183" t="s">
        <v>25</v>
      </c>
      <c r="D3183" t="s">
        <v>22</v>
      </c>
      <c r="E3183" t="s">
        <v>22</v>
      </c>
      <c r="F3183">
        <v>0</v>
      </c>
      <c r="G3183">
        <v>165.1</v>
      </c>
      <c r="H3183">
        <v>120</v>
      </c>
      <c r="I3183">
        <v>28.07</v>
      </c>
      <c r="J3183">
        <v>290.2</v>
      </c>
      <c r="K3183">
        <v>79</v>
      </c>
      <c r="L3183">
        <v>24.67</v>
      </c>
      <c r="M3183">
        <v>250.3</v>
      </c>
      <c r="N3183">
        <v>140</v>
      </c>
      <c r="O3183">
        <v>11.26</v>
      </c>
      <c r="P3183">
        <v>8.1</v>
      </c>
      <c r="Q3183">
        <v>2</v>
      </c>
      <c r="R3183">
        <v>2.19</v>
      </c>
      <c r="S3183">
        <v>0</v>
      </c>
      <c r="T3183" t="s">
        <v>22</v>
      </c>
    </row>
    <row r="3184" spans="1:20" x14ac:dyDescent="0.2">
      <c r="A3184" t="s">
        <v>68</v>
      </c>
      <c r="B3184">
        <v>116</v>
      </c>
      <c r="C3184" t="s">
        <v>25</v>
      </c>
      <c r="D3184" t="s">
        <v>22</v>
      </c>
      <c r="E3184" t="s">
        <v>22</v>
      </c>
      <c r="F3184">
        <v>0</v>
      </c>
      <c r="G3184">
        <v>133.80000000000001</v>
      </c>
      <c r="H3184">
        <v>88</v>
      </c>
      <c r="I3184">
        <v>22.75</v>
      </c>
      <c r="J3184">
        <v>177.1</v>
      </c>
      <c r="K3184">
        <v>103</v>
      </c>
      <c r="L3184">
        <v>15.05</v>
      </c>
      <c r="M3184">
        <v>185.2</v>
      </c>
      <c r="N3184">
        <v>106</v>
      </c>
      <c r="O3184">
        <v>8.33</v>
      </c>
      <c r="P3184">
        <v>12.4</v>
      </c>
      <c r="Q3184">
        <v>4</v>
      </c>
      <c r="R3184">
        <v>3.35</v>
      </c>
      <c r="S3184">
        <v>2</v>
      </c>
      <c r="T3184" t="s">
        <v>22</v>
      </c>
    </row>
    <row r="3185" spans="1:20" x14ac:dyDescent="0.2">
      <c r="A3185" t="s">
        <v>64</v>
      </c>
      <c r="B3185">
        <v>42</v>
      </c>
      <c r="C3185" t="s">
        <v>21</v>
      </c>
      <c r="D3185" t="s">
        <v>22</v>
      </c>
      <c r="E3185" t="s">
        <v>22</v>
      </c>
      <c r="F3185">
        <v>0</v>
      </c>
      <c r="G3185">
        <v>217.2</v>
      </c>
      <c r="H3185">
        <v>122</v>
      </c>
      <c r="I3185">
        <v>36.92</v>
      </c>
      <c r="J3185">
        <v>303.2</v>
      </c>
      <c r="K3185">
        <v>58</v>
      </c>
      <c r="L3185">
        <v>25.77</v>
      </c>
      <c r="M3185">
        <v>147.30000000000001</v>
      </c>
      <c r="N3185">
        <v>114</v>
      </c>
      <c r="O3185">
        <v>6.63</v>
      </c>
      <c r="P3185">
        <v>14</v>
      </c>
      <c r="Q3185">
        <v>4</v>
      </c>
      <c r="R3185">
        <v>3.78</v>
      </c>
      <c r="S3185">
        <v>2</v>
      </c>
      <c r="T3185" t="s">
        <v>22</v>
      </c>
    </row>
    <row r="3186" spans="1:20" x14ac:dyDescent="0.2">
      <c r="A3186" t="s">
        <v>67</v>
      </c>
      <c r="B3186">
        <v>173</v>
      </c>
      <c r="C3186" t="s">
        <v>21</v>
      </c>
      <c r="D3186" t="s">
        <v>22</v>
      </c>
      <c r="E3186" t="s">
        <v>22</v>
      </c>
      <c r="F3186">
        <v>0</v>
      </c>
      <c r="G3186">
        <v>82.1</v>
      </c>
      <c r="H3186">
        <v>75</v>
      </c>
      <c r="I3186">
        <v>13.96</v>
      </c>
      <c r="J3186">
        <v>201.2</v>
      </c>
      <c r="K3186">
        <v>95</v>
      </c>
      <c r="L3186">
        <v>17.100000000000001</v>
      </c>
      <c r="M3186">
        <v>206.7</v>
      </c>
      <c r="N3186">
        <v>146</v>
      </c>
      <c r="O3186">
        <v>9.3000000000000007</v>
      </c>
      <c r="P3186">
        <v>9.6</v>
      </c>
      <c r="Q3186">
        <v>2</v>
      </c>
      <c r="R3186">
        <v>2.59</v>
      </c>
      <c r="S3186">
        <v>1</v>
      </c>
      <c r="T3186" t="s">
        <v>22</v>
      </c>
    </row>
    <row r="3187" spans="1:20" x14ac:dyDescent="0.2">
      <c r="A3187" t="s">
        <v>45</v>
      </c>
      <c r="B3187">
        <v>80</v>
      </c>
      <c r="C3187" t="s">
        <v>28</v>
      </c>
      <c r="D3187" t="s">
        <v>22</v>
      </c>
      <c r="E3187" t="s">
        <v>22</v>
      </c>
      <c r="F3187">
        <v>0</v>
      </c>
      <c r="G3187">
        <v>157.1</v>
      </c>
      <c r="H3187">
        <v>77</v>
      </c>
      <c r="I3187">
        <v>26.71</v>
      </c>
      <c r="J3187">
        <v>302</v>
      </c>
      <c r="K3187">
        <v>69</v>
      </c>
      <c r="L3187">
        <v>25.67</v>
      </c>
      <c r="M3187">
        <v>317.89999999999998</v>
      </c>
      <c r="N3187">
        <v>159</v>
      </c>
      <c r="O3187">
        <v>14.31</v>
      </c>
      <c r="P3187">
        <v>15.6</v>
      </c>
      <c r="Q3187">
        <v>4</v>
      </c>
      <c r="R3187">
        <v>4.21</v>
      </c>
      <c r="S3187">
        <v>0</v>
      </c>
      <c r="T3187" t="s">
        <v>22</v>
      </c>
    </row>
    <row r="3188" spans="1:20" x14ac:dyDescent="0.2">
      <c r="A3188" t="s">
        <v>20</v>
      </c>
      <c r="B3188">
        <v>70</v>
      </c>
      <c r="C3188" t="s">
        <v>28</v>
      </c>
      <c r="D3188" t="s">
        <v>22</v>
      </c>
      <c r="E3188" t="s">
        <v>23</v>
      </c>
      <c r="F3188">
        <v>23</v>
      </c>
      <c r="G3188">
        <v>205.5</v>
      </c>
      <c r="H3188">
        <v>95</v>
      </c>
      <c r="I3188">
        <v>34.94</v>
      </c>
      <c r="J3188">
        <v>224.3</v>
      </c>
      <c r="K3188">
        <v>80</v>
      </c>
      <c r="L3188">
        <v>19.07</v>
      </c>
      <c r="M3188">
        <v>196.1</v>
      </c>
      <c r="N3188">
        <v>76</v>
      </c>
      <c r="O3188">
        <v>8.82</v>
      </c>
      <c r="P3188">
        <v>9.6999999999999993</v>
      </c>
      <c r="Q3188">
        <v>4</v>
      </c>
      <c r="R3188">
        <v>2.62</v>
      </c>
      <c r="S3188">
        <v>1</v>
      </c>
      <c r="T3188" t="s">
        <v>22</v>
      </c>
    </row>
    <row r="3189" spans="1:20" x14ac:dyDescent="0.2">
      <c r="A3189" t="s">
        <v>36</v>
      </c>
      <c r="B3189">
        <v>112</v>
      </c>
      <c r="C3189" t="s">
        <v>28</v>
      </c>
      <c r="D3189" t="s">
        <v>22</v>
      </c>
      <c r="E3189" t="s">
        <v>22</v>
      </c>
      <c r="F3189">
        <v>0</v>
      </c>
      <c r="G3189">
        <v>172.1</v>
      </c>
      <c r="H3189">
        <v>73</v>
      </c>
      <c r="I3189">
        <v>29.26</v>
      </c>
      <c r="J3189">
        <v>228</v>
      </c>
      <c r="K3189">
        <v>136</v>
      </c>
      <c r="L3189">
        <v>19.38</v>
      </c>
      <c r="M3189">
        <v>269.39999999999998</v>
      </c>
      <c r="N3189">
        <v>96</v>
      </c>
      <c r="O3189">
        <v>12.12</v>
      </c>
      <c r="P3189">
        <v>14.1</v>
      </c>
      <c r="Q3189">
        <v>3</v>
      </c>
      <c r="R3189">
        <v>3.81</v>
      </c>
      <c r="S3189">
        <v>2</v>
      </c>
      <c r="T3189" t="s">
        <v>22</v>
      </c>
    </row>
    <row r="3190" spans="1:20" x14ac:dyDescent="0.2">
      <c r="A3190" t="s">
        <v>51</v>
      </c>
      <c r="B3190">
        <v>186</v>
      </c>
      <c r="C3190" t="s">
        <v>25</v>
      </c>
      <c r="D3190" t="s">
        <v>22</v>
      </c>
      <c r="E3190" t="s">
        <v>22</v>
      </c>
      <c r="F3190">
        <v>0</v>
      </c>
      <c r="G3190">
        <v>206.8</v>
      </c>
      <c r="H3190">
        <v>104</v>
      </c>
      <c r="I3190">
        <v>35.159999999999997</v>
      </c>
      <c r="J3190">
        <v>286</v>
      </c>
      <c r="K3190">
        <v>115</v>
      </c>
      <c r="L3190">
        <v>24.31</v>
      </c>
      <c r="M3190">
        <v>153.9</v>
      </c>
      <c r="N3190">
        <v>112</v>
      </c>
      <c r="O3190">
        <v>6.93</v>
      </c>
      <c r="P3190">
        <v>12.4</v>
      </c>
      <c r="Q3190">
        <v>6</v>
      </c>
      <c r="R3190">
        <v>3.35</v>
      </c>
      <c r="S3190">
        <v>0</v>
      </c>
      <c r="T3190" t="s">
        <v>22</v>
      </c>
    </row>
    <row r="3191" spans="1:20" x14ac:dyDescent="0.2">
      <c r="A3191" t="s">
        <v>29</v>
      </c>
      <c r="B3191">
        <v>99</v>
      </c>
      <c r="C3191" t="s">
        <v>25</v>
      </c>
      <c r="D3191" t="s">
        <v>22</v>
      </c>
      <c r="E3191" t="s">
        <v>22</v>
      </c>
      <c r="F3191">
        <v>0</v>
      </c>
      <c r="G3191">
        <v>193.3</v>
      </c>
      <c r="H3191">
        <v>51</v>
      </c>
      <c r="I3191">
        <v>32.86</v>
      </c>
      <c r="J3191">
        <v>240.1</v>
      </c>
      <c r="K3191">
        <v>117</v>
      </c>
      <c r="L3191">
        <v>20.41</v>
      </c>
      <c r="M3191">
        <v>145.69999999999999</v>
      </c>
      <c r="N3191">
        <v>92</v>
      </c>
      <c r="O3191">
        <v>6.56</v>
      </c>
      <c r="P3191">
        <v>12.2</v>
      </c>
      <c r="Q3191">
        <v>4</v>
      </c>
      <c r="R3191">
        <v>3.29</v>
      </c>
      <c r="S3191">
        <v>1</v>
      </c>
      <c r="T3191" t="s">
        <v>22</v>
      </c>
    </row>
    <row r="3192" spans="1:20" x14ac:dyDescent="0.2">
      <c r="A3192" t="s">
        <v>68</v>
      </c>
      <c r="B3192">
        <v>56</v>
      </c>
      <c r="C3192" t="s">
        <v>21</v>
      </c>
      <c r="D3192" t="s">
        <v>22</v>
      </c>
      <c r="E3192" t="s">
        <v>22</v>
      </c>
      <c r="F3192">
        <v>0</v>
      </c>
      <c r="G3192">
        <v>225.9</v>
      </c>
      <c r="H3192">
        <v>52</v>
      </c>
      <c r="I3192">
        <v>38.4</v>
      </c>
      <c r="J3192">
        <v>242</v>
      </c>
      <c r="K3192">
        <v>69</v>
      </c>
      <c r="L3192">
        <v>20.57</v>
      </c>
      <c r="M3192">
        <v>144.5</v>
      </c>
      <c r="N3192">
        <v>68</v>
      </c>
      <c r="O3192">
        <v>6.5</v>
      </c>
      <c r="P3192">
        <v>11.7</v>
      </c>
      <c r="Q3192">
        <v>3</v>
      </c>
      <c r="R3192">
        <v>3.16</v>
      </c>
      <c r="S3192">
        <v>0</v>
      </c>
      <c r="T3192" t="s">
        <v>22</v>
      </c>
    </row>
    <row r="3193" spans="1:20" x14ac:dyDescent="0.2">
      <c r="A3193" t="s">
        <v>41</v>
      </c>
      <c r="B3193">
        <v>135</v>
      </c>
      <c r="C3193" t="s">
        <v>25</v>
      </c>
      <c r="D3193" t="s">
        <v>22</v>
      </c>
      <c r="E3193" t="s">
        <v>23</v>
      </c>
      <c r="F3193">
        <v>38</v>
      </c>
      <c r="G3193">
        <v>202.6</v>
      </c>
      <c r="H3193">
        <v>92</v>
      </c>
      <c r="I3193">
        <v>34.44</v>
      </c>
      <c r="J3193">
        <v>169.6</v>
      </c>
      <c r="K3193">
        <v>93</v>
      </c>
      <c r="L3193">
        <v>14.42</v>
      </c>
      <c r="M3193">
        <v>185.8</v>
      </c>
      <c r="N3193">
        <v>108</v>
      </c>
      <c r="O3193">
        <v>8.36</v>
      </c>
      <c r="P3193">
        <v>11.9</v>
      </c>
      <c r="Q3193">
        <v>6</v>
      </c>
      <c r="R3193">
        <v>3.21</v>
      </c>
      <c r="S3193">
        <v>4</v>
      </c>
      <c r="T3193" t="s">
        <v>22</v>
      </c>
    </row>
    <row r="3194" spans="1:20" x14ac:dyDescent="0.2">
      <c r="A3194" t="s">
        <v>24</v>
      </c>
      <c r="B3194">
        <v>83</v>
      </c>
      <c r="C3194" t="s">
        <v>25</v>
      </c>
      <c r="D3194" t="s">
        <v>22</v>
      </c>
      <c r="E3194" t="s">
        <v>22</v>
      </c>
      <c r="F3194">
        <v>0</v>
      </c>
      <c r="G3194">
        <v>48.4</v>
      </c>
      <c r="H3194">
        <v>105</v>
      </c>
      <c r="I3194">
        <v>8.23</v>
      </c>
      <c r="J3194">
        <v>139.69999999999999</v>
      </c>
      <c r="K3194">
        <v>86</v>
      </c>
      <c r="L3194">
        <v>11.87</v>
      </c>
      <c r="M3194">
        <v>154.1</v>
      </c>
      <c r="N3194">
        <v>80</v>
      </c>
      <c r="O3194">
        <v>6.93</v>
      </c>
      <c r="P3194">
        <v>11.5</v>
      </c>
      <c r="Q3194">
        <v>4</v>
      </c>
      <c r="R3194">
        <v>3.11</v>
      </c>
      <c r="S3194">
        <v>2</v>
      </c>
      <c r="T3194" t="s">
        <v>22</v>
      </c>
    </row>
    <row r="3195" spans="1:20" x14ac:dyDescent="0.2">
      <c r="A3195" t="s">
        <v>43</v>
      </c>
      <c r="B3195">
        <v>48</v>
      </c>
      <c r="C3195" t="s">
        <v>28</v>
      </c>
      <c r="D3195" t="s">
        <v>22</v>
      </c>
      <c r="E3195" t="s">
        <v>22</v>
      </c>
      <c r="F3195">
        <v>0</v>
      </c>
      <c r="G3195">
        <v>168.6</v>
      </c>
      <c r="H3195">
        <v>93</v>
      </c>
      <c r="I3195">
        <v>28.66</v>
      </c>
      <c r="J3195">
        <v>246</v>
      </c>
      <c r="K3195">
        <v>61</v>
      </c>
      <c r="L3195">
        <v>20.91</v>
      </c>
      <c r="M3195">
        <v>269.89999999999998</v>
      </c>
      <c r="N3195">
        <v>102</v>
      </c>
      <c r="O3195">
        <v>12.15</v>
      </c>
      <c r="P3195">
        <v>11.4</v>
      </c>
      <c r="Q3195">
        <v>7</v>
      </c>
      <c r="R3195">
        <v>3.08</v>
      </c>
      <c r="S3195">
        <v>1</v>
      </c>
      <c r="T3195" t="s">
        <v>22</v>
      </c>
    </row>
    <row r="3196" spans="1:20" x14ac:dyDescent="0.2">
      <c r="A3196" t="s">
        <v>47</v>
      </c>
      <c r="B3196">
        <v>112</v>
      </c>
      <c r="C3196" t="s">
        <v>21</v>
      </c>
      <c r="D3196" t="s">
        <v>22</v>
      </c>
      <c r="E3196" t="s">
        <v>23</v>
      </c>
      <c r="F3196">
        <v>31</v>
      </c>
      <c r="G3196">
        <v>142.9</v>
      </c>
      <c r="H3196">
        <v>92</v>
      </c>
      <c r="I3196">
        <v>24.29</v>
      </c>
      <c r="J3196">
        <v>233.8</v>
      </c>
      <c r="K3196">
        <v>107</v>
      </c>
      <c r="L3196">
        <v>19.87</v>
      </c>
      <c r="M3196">
        <v>329.2</v>
      </c>
      <c r="N3196">
        <v>142</v>
      </c>
      <c r="O3196">
        <v>14.81</v>
      </c>
      <c r="P3196">
        <v>10.4</v>
      </c>
      <c r="Q3196">
        <v>6</v>
      </c>
      <c r="R3196">
        <v>2.81</v>
      </c>
      <c r="S3196">
        <v>0</v>
      </c>
      <c r="T3196" t="s">
        <v>22</v>
      </c>
    </row>
    <row r="3197" spans="1:20" x14ac:dyDescent="0.2">
      <c r="A3197" t="s">
        <v>47</v>
      </c>
      <c r="B3197">
        <v>112</v>
      </c>
      <c r="C3197" t="s">
        <v>28</v>
      </c>
      <c r="D3197" t="s">
        <v>22</v>
      </c>
      <c r="E3197" t="s">
        <v>22</v>
      </c>
      <c r="F3197">
        <v>0</v>
      </c>
      <c r="G3197">
        <v>85.2</v>
      </c>
      <c r="H3197">
        <v>102</v>
      </c>
      <c r="I3197">
        <v>14.48</v>
      </c>
      <c r="J3197">
        <v>153.19999999999999</v>
      </c>
      <c r="K3197">
        <v>118</v>
      </c>
      <c r="L3197">
        <v>13.02</v>
      </c>
      <c r="M3197">
        <v>142.6</v>
      </c>
      <c r="N3197">
        <v>107</v>
      </c>
      <c r="O3197">
        <v>6.42</v>
      </c>
      <c r="P3197">
        <v>8.1999999999999993</v>
      </c>
      <c r="Q3197">
        <v>4</v>
      </c>
      <c r="R3197">
        <v>2.21</v>
      </c>
      <c r="S3197">
        <v>1</v>
      </c>
      <c r="T3197" t="s">
        <v>22</v>
      </c>
    </row>
    <row r="3198" spans="1:20" x14ac:dyDescent="0.2">
      <c r="A3198" t="s">
        <v>60</v>
      </c>
      <c r="B3198">
        <v>141</v>
      </c>
      <c r="C3198" t="s">
        <v>25</v>
      </c>
      <c r="D3198" t="s">
        <v>22</v>
      </c>
      <c r="E3198" t="s">
        <v>22</v>
      </c>
      <c r="F3198">
        <v>0</v>
      </c>
      <c r="G3198">
        <v>77.8</v>
      </c>
      <c r="H3198">
        <v>123</v>
      </c>
      <c r="I3198">
        <v>13.23</v>
      </c>
      <c r="J3198">
        <v>144.4</v>
      </c>
      <c r="K3198">
        <v>119</v>
      </c>
      <c r="L3198">
        <v>12.27</v>
      </c>
      <c r="M3198">
        <v>75.3</v>
      </c>
      <c r="N3198">
        <v>65</v>
      </c>
      <c r="O3198">
        <v>3.39</v>
      </c>
      <c r="P3198">
        <v>5.7</v>
      </c>
      <c r="Q3198">
        <v>7</v>
      </c>
      <c r="R3198">
        <v>1.54</v>
      </c>
      <c r="S3198">
        <v>1</v>
      </c>
      <c r="T3198" t="s">
        <v>22</v>
      </c>
    </row>
    <row r="3199" spans="1:20" x14ac:dyDescent="0.2">
      <c r="A3199" t="s">
        <v>53</v>
      </c>
      <c r="B3199">
        <v>73</v>
      </c>
      <c r="C3199" t="s">
        <v>25</v>
      </c>
      <c r="D3199" t="s">
        <v>22</v>
      </c>
      <c r="E3199" t="s">
        <v>23</v>
      </c>
      <c r="F3199">
        <v>19</v>
      </c>
      <c r="G3199">
        <v>179.4</v>
      </c>
      <c r="H3199">
        <v>108</v>
      </c>
      <c r="I3199">
        <v>30.5</v>
      </c>
      <c r="J3199">
        <v>93.6</v>
      </c>
      <c r="K3199">
        <v>90</v>
      </c>
      <c r="L3199">
        <v>7.96</v>
      </c>
      <c r="M3199">
        <v>234.6</v>
      </c>
      <c r="N3199">
        <v>99</v>
      </c>
      <c r="O3199">
        <v>10.56</v>
      </c>
      <c r="P3199">
        <v>14.9</v>
      </c>
      <c r="Q3199">
        <v>4</v>
      </c>
      <c r="R3199">
        <v>4.0199999999999996</v>
      </c>
      <c r="S3199">
        <v>2</v>
      </c>
      <c r="T3199" t="s">
        <v>22</v>
      </c>
    </row>
    <row r="3200" spans="1:20" x14ac:dyDescent="0.2">
      <c r="A3200" t="s">
        <v>70</v>
      </c>
      <c r="B3200">
        <v>81</v>
      </c>
      <c r="C3200" t="s">
        <v>28</v>
      </c>
      <c r="D3200" t="s">
        <v>22</v>
      </c>
      <c r="E3200" t="s">
        <v>22</v>
      </c>
      <c r="F3200">
        <v>0</v>
      </c>
      <c r="G3200">
        <v>139.80000000000001</v>
      </c>
      <c r="H3200">
        <v>98</v>
      </c>
      <c r="I3200">
        <v>23.77</v>
      </c>
      <c r="J3200">
        <v>247.2</v>
      </c>
      <c r="K3200">
        <v>103</v>
      </c>
      <c r="L3200">
        <v>21.01</v>
      </c>
      <c r="M3200">
        <v>241</v>
      </c>
      <c r="N3200">
        <v>113</v>
      </c>
      <c r="O3200">
        <v>10.85</v>
      </c>
      <c r="P3200">
        <v>11.7</v>
      </c>
      <c r="Q3200">
        <v>3</v>
      </c>
      <c r="R3200">
        <v>3.16</v>
      </c>
      <c r="S3200">
        <v>3</v>
      </c>
      <c r="T3200" t="s">
        <v>22</v>
      </c>
    </row>
    <row r="3201" spans="1:20" x14ac:dyDescent="0.2">
      <c r="A3201" t="s">
        <v>24</v>
      </c>
      <c r="B3201">
        <v>165</v>
      </c>
      <c r="C3201" t="s">
        <v>21</v>
      </c>
      <c r="D3201" t="s">
        <v>22</v>
      </c>
      <c r="E3201" t="s">
        <v>23</v>
      </c>
      <c r="F3201">
        <v>17</v>
      </c>
      <c r="G3201">
        <v>177.9</v>
      </c>
      <c r="H3201">
        <v>68</v>
      </c>
      <c r="I3201">
        <v>30.24</v>
      </c>
      <c r="J3201">
        <v>153.9</v>
      </c>
      <c r="K3201">
        <v>112</v>
      </c>
      <c r="L3201">
        <v>13.08</v>
      </c>
      <c r="M3201">
        <v>251.2</v>
      </c>
      <c r="N3201">
        <v>121</v>
      </c>
      <c r="O3201">
        <v>11.3</v>
      </c>
      <c r="P3201">
        <v>10.6</v>
      </c>
      <c r="Q3201">
        <v>7</v>
      </c>
      <c r="R3201">
        <v>2.86</v>
      </c>
      <c r="S3201">
        <v>1</v>
      </c>
      <c r="T3201" t="s">
        <v>22</v>
      </c>
    </row>
    <row r="3202" spans="1:20" x14ac:dyDescent="0.2">
      <c r="A3202" t="s">
        <v>52</v>
      </c>
      <c r="B3202">
        <v>70</v>
      </c>
      <c r="C3202" t="s">
        <v>21</v>
      </c>
      <c r="D3202" t="s">
        <v>22</v>
      </c>
      <c r="E3202" t="s">
        <v>22</v>
      </c>
      <c r="F3202">
        <v>0</v>
      </c>
      <c r="G3202">
        <v>101.9</v>
      </c>
      <c r="H3202">
        <v>98</v>
      </c>
      <c r="I3202">
        <v>17.32</v>
      </c>
      <c r="J3202">
        <v>193.3</v>
      </c>
      <c r="K3202">
        <v>113</v>
      </c>
      <c r="L3202">
        <v>16.43</v>
      </c>
      <c r="M3202">
        <v>167.5</v>
      </c>
      <c r="N3202">
        <v>126</v>
      </c>
      <c r="O3202">
        <v>7.54</v>
      </c>
      <c r="P3202">
        <v>15</v>
      </c>
      <c r="Q3202">
        <v>6</v>
      </c>
      <c r="R3202">
        <v>4.05</v>
      </c>
      <c r="S3202">
        <v>1</v>
      </c>
      <c r="T3202" t="s">
        <v>22</v>
      </c>
    </row>
    <row r="3203" spans="1:20" x14ac:dyDescent="0.2">
      <c r="A3203" t="s">
        <v>34</v>
      </c>
      <c r="B3203">
        <v>79</v>
      </c>
      <c r="C3203" t="s">
        <v>21</v>
      </c>
      <c r="D3203" t="s">
        <v>22</v>
      </c>
      <c r="E3203" t="s">
        <v>22</v>
      </c>
      <c r="F3203">
        <v>0</v>
      </c>
      <c r="G3203">
        <v>157.5</v>
      </c>
      <c r="H3203">
        <v>90</v>
      </c>
      <c r="I3203">
        <v>26.78</v>
      </c>
      <c r="J3203">
        <v>223.8</v>
      </c>
      <c r="K3203">
        <v>83</v>
      </c>
      <c r="L3203">
        <v>19.02</v>
      </c>
      <c r="M3203">
        <v>241.1</v>
      </c>
      <c r="N3203">
        <v>98</v>
      </c>
      <c r="O3203">
        <v>10.85</v>
      </c>
      <c r="P3203">
        <v>12.2</v>
      </c>
      <c r="Q3203">
        <v>4</v>
      </c>
      <c r="R3203">
        <v>3.29</v>
      </c>
      <c r="S3203">
        <v>1</v>
      </c>
      <c r="T3203" t="s">
        <v>22</v>
      </c>
    </row>
    <row r="3204" spans="1:20" x14ac:dyDescent="0.2">
      <c r="A3204" t="s">
        <v>24</v>
      </c>
      <c r="B3204">
        <v>126</v>
      </c>
      <c r="C3204" t="s">
        <v>21</v>
      </c>
      <c r="D3204" t="s">
        <v>22</v>
      </c>
      <c r="E3204" t="s">
        <v>22</v>
      </c>
      <c r="F3204">
        <v>0</v>
      </c>
      <c r="G3204">
        <v>167.1</v>
      </c>
      <c r="H3204">
        <v>138</v>
      </c>
      <c r="I3204">
        <v>28.41</v>
      </c>
      <c r="J3204">
        <v>154.4</v>
      </c>
      <c r="K3204">
        <v>93</v>
      </c>
      <c r="L3204">
        <v>13.12</v>
      </c>
      <c r="M3204">
        <v>244.5</v>
      </c>
      <c r="N3204">
        <v>148</v>
      </c>
      <c r="O3204">
        <v>11</v>
      </c>
      <c r="P3204">
        <v>13.7</v>
      </c>
      <c r="Q3204">
        <v>10</v>
      </c>
      <c r="R3204">
        <v>3.7</v>
      </c>
      <c r="S3204">
        <v>3</v>
      </c>
      <c r="T3204" t="s">
        <v>22</v>
      </c>
    </row>
    <row r="3205" spans="1:20" x14ac:dyDescent="0.2">
      <c r="A3205" t="s">
        <v>36</v>
      </c>
      <c r="B3205">
        <v>77</v>
      </c>
      <c r="C3205" t="s">
        <v>28</v>
      </c>
      <c r="D3205" t="s">
        <v>22</v>
      </c>
      <c r="E3205" t="s">
        <v>22</v>
      </c>
      <c r="F3205">
        <v>0</v>
      </c>
      <c r="G3205">
        <v>124.1</v>
      </c>
      <c r="H3205">
        <v>92</v>
      </c>
      <c r="I3205">
        <v>21.1</v>
      </c>
      <c r="J3205">
        <v>214.9</v>
      </c>
      <c r="K3205">
        <v>131</v>
      </c>
      <c r="L3205">
        <v>18.27</v>
      </c>
      <c r="M3205">
        <v>241.3</v>
      </c>
      <c r="N3205">
        <v>132</v>
      </c>
      <c r="O3205">
        <v>10.86</v>
      </c>
      <c r="P3205">
        <v>13.7</v>
      </c>
      <c r="Q3205">
        <v>3</v>
      </c>
      <c r="R3205">
        <v>3.7</v>
      </c>
      <c r="S3205">
        <v>0</v>
      </c>
      <c r="T3205" t="s">
        <v>22</v>
      </c>
    </row>
    <row r="3206" spans="1:20" x14ac:dyDescent="0.2">
      <c r="A3206" t="s">
        <v>60</v>
      </c>
      <c r="B3206">
        <v>72</v>
      </c>
      <c r="C3206" t="s">
        <v>25</v>
      </c>
      <c r="D3206" t="s">
        <v>22</v>
      </c>
      <c r="E3206" t="s">
        <v>23</v>
      </c>
      <c r="F3206">
        <v>31</v>
      </c>
      <c r="G3206">
        <v>221.4</v>
      </c>
      <c r="H3206">
        <v>124</v>
      </c>
      <c r="I3206">
        <v>37.64</v>
      </c>
      <c r="J3206">
        <v>313.39999999999998</v>
      </c>
      <c r="K3206">
        <v>96</v>
      </c>
      <c r="L3206">
        <v>26.64</v>
      </c>
      <c r="M3206">
        <v>175.9</v>
      </c>
      <c r="N3206">
        <v>94</v>
      </c>
      <c r="O3206">
        <v>7.92</v>
      </c>
      <c r="P3206">
        <v>11.8</v>
      </c>
      <c r="Q3206">
        <v>1</v>
      </c>
      <c r="R3206">
        <v>3.19</v>
      </c>
      <c r="S3206">
        <v>3</v>
      </c>
      <c r="T3206" t="s">
        <v>22</v>
      </c>
    </row>
    <row r="3207" spans="1:20" x14ac:dyDescent="0.2">
      <c r="A3207" t="s">
        <v>20</v>
      </c>
      <c r="B3207">
        <v>110</v>
      </c>
      <c r="C3207" t="s">
        <v>21</v>
      </c>
      <c r="D3207" t="s">
        <v>22</v>
      </c>
      <c r="E3207" t="s">
        <v>23</v>
      </c>
      <c r="F3207">
        <v>37</v>
      </c>
      <c r="G3207">
        <v>227.9</v>
      </c>
      <c r="H3207">
        <v>80</v>
      </c>
      <c r="I3207">
        <v>38.74</v>
      </c>
      <c r="J3207">
        <v>101.9</v>
      </c>
      <c r="K3207">
        <v>141</v>
      </c>
      <c r="L3207">
        <v>8.66</v>
      </c>
      <c r="M3207">
        <v>188.1</v>
      </c>
      <c r="N3207">
        <v>110</v>
      </c>
      <c r="O3207">
        <v>8.4600000000000009</v>
      </c>
      <c r="P3207">
        <v>5.0999999999999996</v>
      </c>
      <c r="Q3207">
        <v>6</v>
      </c>
      <c r="R3207">
        <v>1.38</v>
      </c>
      <c r="S3207">
        <v>0</v>
      </c>
      <c r="T3207" t="s">
        <v>22</v>
      </c>
    </row>
    <row r="3208" spans="1:20" x14ac:dyDescent="0.2">
      <c r="A3208" t="s">
        <v>57</v>
      </c>
      <c r="B3208">
        <v>88</v>
      </c>
      <c r="C3208" t="s">
        <v>21</v>
      </c>
      <c r="D3208" t="s">
        <v>22</v>
      </c>
      <c r="E3208" t="s">
        <v>22</v>
      </c>
      <c r="F3208">
        <v>0</v>
      </c>
      <c r="G3208">
        <v>177.8</v>
      </c>
      <c r="H3208">
        <v>112</v>
      </c>
      <c r="I3208">
        <v>30.23</v>
      </c>
      <c r="J3208">
        <v>226.5</v>
      </c>
      <c r="K3208">
        <v>80</v>
      </c>
      <c r="L3208">
        <v>19.25</v>
      </c>
      <c r="M3208">
        <v>221.8</v>
      </c>
      <c r="N3208">
        <v>71</v>
      </c>
      <c r="O3208">
        <v>9.98</v>
      </c>
      <c r="P3208">
        <v>7.9</v>
      </c>
      <c r="Q3208">
        <v>4</v>
      </c>
      <c r="R3208">
        <v>2.13</v>
      </c>
      <c r="S3208">
        <v>1</v>
      </c>
      <c r="T3208" t="s">
        <v>22</v>
      </c>
    </row>
    <row r="3209" spans="1:20" x14ac:dyDescent="0.2">
      <c r="A3209" t="s">
        <v>55</v>
      </c>
      <c r="B3209">
        <v>80</v>
      </c>
      <c r="C3209" t="s">
        <v>21</v>
      </c>
      <c r="D3209" t="s">
        <v>22</v>
      </c>
      <c r="E3209" t="s">
        <v>23</v>
      </c>
      <c r="F3209">
        <v>33</v>
      </c>
      <c r="G3209">
        <v>189.4</v>
      </c>
      <c r="H3209">
        <v>109</v>
      </c>
      <c r="I3209">
        <v>32.200000000000003</v>
      </c>
      <c r="J3209">
        <v>148.69999999999999</v>
      </c>
      <c r="K3209">
        <v>68</v>
      </c>
      <c r="L3209">
        <v>12.64</v>
      </c>
      <c r="M3209">
        <v>208.9</v>
      </c>
      <c r="N3209">
        <v>119</v>
      </c>
      <c r="O3209">
        <v>9.4</v>
      </c>
      <c r="P3209">
        <v>11.2</v>
      </c>
      <c r="Q3209">
        <v>4</v>
      </c>
      <c r="R3209">
        <v>3.02</v>
      </c>
      <c r="S3209">
        <v>1</v>
      </c>
      <c r="T3209" t="s">
        <v>23</v>
      </c>
    </row>
    <row r="3210" spans="1:20" x14ac:dyDescent="0.2">
      <c r="A3210" t="s">
        <v>20</v>
      </c>
      <c r="B3210">
        <v>43</v>
      </c>
      <c r="C3210" t="s">
        <v>28</v>
      </c>
      <c r="D3210" t="s">
        <v>22</v>
      </c>
      <c r="E3210" t="s">
        <v>23</v>
      </c>
      <c r="F3210">
        <v>39</v>
      </c>
      <c r="G3210">
        <v>188.3</v>
      </c>
      <c r="H3210">
        <v>108</v>
      </c>
      <c r="I3210">
        <v>32.01</v>
      </c>
      <c r="J3210">
        <v>167.6</v>
      </c>
      <c r="K3210">
        <v>116</v>
      </c>
      <c r="L3210">
        <v>14.25</v>
      </c>
      <c r="M3210">
        <v>189.9</v>
      </c>
      <c r="N3210">
        <v>92</v>
      </c>
      <c r="O3210">
        <v>8.5500000000000007</v>
      </c>
      <c r="P3210">
        <v>15.6</v>
      </c>
      <c r="Q3210">
        <v>5</v>
      </c>
      <c r="R3210">
        <v>4.21</v>
      </c>
      <c r="S3210">
        <v>1</v>
      </c>
      <c r="T3210" t="s">
        <v>22</v>
      </c>
    </row>
    <row r="3211" spans="1:20" x14ac:dyDescent="0.2">
      <c r="A3211" t="s">
        <v>67</v>
      </c>
      <c r="B3211">
        <v>144</v>
      </c>
      <c r="C3211" t="s">
        <v>21</v>
      </c>
      <c r="D3211" t="s">
        <v>22</v>
      </c>
      <c r="E3211" t="s">
        <v>23</v>
      </c>
      <c r="F3211">
        <v>26</v>
      </c>
      <c r="G3211">
        <v>177.1</v>
      </c>
      <c r="H3211">
        <v>94</v>
      </c>
      <c r="I3211">
        <v>30.11</v>
      </c>
      <c r="J3211">
        <v>206</v>
      </c>
      <c r="K3211">
        <v>85</v>
      </c>
      <c r="L3211">
        <v>17.510000000000002</v>
      </c>
      <c r="M3211">
        <v>254.8</v>
      </c>
      <c r="N3211">
        <v>95</v>
      </c>
      <c r="O3211">
        <v>11.47</v>
      </c>
      <c r="P3211">
        <v>6.6</v>
      </c>
      <c r="Q3211">
        <v>2</v>
      </c>
      <c r="R3211">
        <v>1.78</v>
      </c>
      <c r="S3211">
        <v>2</v>
      </c>
      <c r="T3211" t="s">
        <v>22</v>
      </c>
    </row>
    <row r="3212" spans="1:20" x14ac:dyDescent="0.2">
      <c r="A3212" t="s">
        <v>73</v>
      </c>
      <c r="B3212">
        <v>142</v>
      </c>
      <c r="C3212" t="s">
        <v>25</v>
      </c>
      <c r="D3212" t="s">
        <v>22</v>
      </c>
      <c r="E3212" t="s">
        <v>22</v>
      </c>
      <c r="F3212">
        <v>0</v>
      </c>
      <c r="G3212">
        <v>128.5</v>
      </c>
      <c r="H3212">
        <v>95</v>
      </c>
      <c r="I3212">
        <v>21.85</v>
      </c>
      <c r="J3212">
        <v>192.6</v>
      </c>
      <c r="K3212">
        <v>91</v>
      </c>
      <c r="L3212">
        <v>16.37</v>
      </c>
      <c r="M3212">
        <v>79</v>
      </c>
      <c r="N3212">
        <v>95</v>
      </c>
      <c r="O3212">
        <v>3.56</v>
      </c>
      <c r="P3212">
        <v>9.1999999999999993</v>
      </c>
      <c r="Q3212">
        <v>6</v>
      </c>
      <c r="R3212">
        <v>2.48</v>
      </c>
      <c r="S3212">
        <v>2</v>
      </c>
      <c r="T3212" t="s">
        <v>22</v>
      </c>
    </row>
    <row r="3213" spans="1:20" x14ac:dyDescent="0.2">
      <c r="A3213" t="s">
        <v>46</v>
      </c>
      <c r="B3213">
        <v>78</v>
      </c>
      <c r="C3213" t="s">
        <v>25</v>
      </c>
      <c r="D3213" t="s">
        <v>22</v>
      </c>
      <c r="E3213" t="s">
        <v>23</v>
      </c>
      <c r="F3213">
        <v>28</v>
      </c>
      <c r="G3213">
        <v>130.5</v>
      </c>
      <c r="H3213">
        <v>109</v>
      </c>
      <c r="I3213">
        <v>22.19</v>
      </c>
      <c r="J3213">
        <v>173.3</v>
      </c>
      <c r="K3213">
        <v>99</v>
      </c>
      <c r="L3213">
        <v>14.73</v>
      </c>
      <c r="M3213">
        <v>192.2</v>
      </c>
      <c r="N3213">
        <v>106</v>
      </c>
      <c r="O3213">
        <v>8.65</v>
      </c>
      <c r="P3213">
        <v>10.4</v>
      </c>
      <c r="Q3213">
        <v>3</v>
      </c>
      <c r="R3213">
        <v>2.81</v>
      </c>
      <c r="S3213">
        <v>3</v>
      </c>
      <c r="T3213" t="s">
        <v>22</v>
      </c>
    </row>
    <row r="3214" spans="1:20" x14ac:dyDescent="0.2">
      <c r="A3214" t="s">
        <v>29</v>
      </c>
      <c r="B3214">
        <v>131</v>
      </c>
      <c r="C3214" t="s">
        <v>21</v>
      </c>
      <c r="D3214" t="s">
        <v>22</v>
      </c>
      <c r="E3214" t="s">
        <v>22</v>
      </c>
      <c r="F3214">
        <v>0</v>
      </c>
      <c r="G3214">
        <v>201.1</v>
      </c>
      <c r="H3214">
        <v>141</v>
      </c>
      <c r="I3214">
        <v>34.19</v>
      </c>
      <c r="J3214">
        <v>216.5</v>
      </c>
      <c r="K3214">
        <v>93</v>
      </c>
      <c r="L3214">
        <v>18.399999999999999</v>
      </c>
      <c r="M3214">
        <v>217.4</v>
      </c>
      <c r="N3214">
        <v>132</v>
      </c>
      <c r="O3214">
        <v>9.7799999999999994</v>
      </c>
      <c r="P3214">
        <v>11.5</v>
      </c>
      <c r="Q3214">
        <v>4</v>
      </c>
      <c r="R3214">
        <v>3.11</v>
      </c>
      <c r="S3214">
        <v>1</v>
      </c>
      <c r="T3214" t="s">
        <v>22</v>
      </c>
    </row>
    <row r="3215" spans="1:20" x14ac:dyDescent="0.2">
      <c r="A3215" t="s">
        <v>71</v>
      </c>
      <c r="B3215">
        <v>61</v>
      </c>
      <c r="C3215" t="s">
        <v>21</v>
      </c>
      <c r="D3215" t="s">
        <v>22</v>
      </c>
      <c r="E3215" t="s">
        <v>23</v>
      </c>
      <c r="F3215">
        <v>38</v>
      </c>
      <c r="G3215">
        <v>139.80000000000001</v>
      </c>
      <c r="H3215">
        <v>108</v>
      </c>
      <c r="I3215">
        <v>23.77</v>
      </c>
      <c r="J3215">
        <v>58.3</v>
      </c>
      <c r="K3215">
        <v>120</v>
      </c>
      <c r="L3215">
        <v>4.96</v>
      </c>
      <c r="M3215">
        <v>203.4</v>
      </c>
      <c r="N3215">
        <v>160</v>
      </c>
      <c r="O3215">
        <v>9.15</v>
      </c>
      <c r="P3215">
        <v>9.6999999999999993</v>
      </c>
      <c r="Q3215">
        <v>1</v>
      </c>
      <c r="R3215">
        <v>2.62</v>
      </c>
      <c r="S3215">
        <v>3</v>
      </c>
      <c r="T3215" t="s">
        <v>22</v>
      </c>
    </row>
    <row r="3216" spans="1:20" x14ac:dyDescent="0.2">
      <c r="A3216" t="s">
        <v>71</v>
      </c>
      <c r="B3216">
        <v>73</v>
      </c>
      <c r="C3216" t="s">
        <v>28</v>
      </c>
      <c r="D3216" t="s">
        <v>22</v>
      </c>
      <c r="E3216" t="s">
        <v>23</v>
      </c>
      <c r="F3216">
        <v>6</v>
      </c>
      <c r="G3216">
        <v>237.6</v>
      </c>
      <c r="H3216">
        <v>105</v>
      </c>
      <c r="I3216">
        <v>40.39</v>
      </c>
      <c r="J3216">
        <v>244.9</v>
      </c>
      <c r="K3216">
        <v>98</v>
      </c>
      <c r="L3216">
        <v>20.82</v>
      </c>
      <c r="M3216">
        <v>188.3</v>
      </c>
      <c r="N3216">
        <v>107</v>
      </c>
      <c r="O3216">
        <v>8.4700000000000006</v>
      </c>
      <c r="P3216">
        <v>6.8</v>
      </c>
      <c r="Q3216">
        <v>11</v>
      </c>
      <c r="R3216">
        <v>1.84</v>
      </c>
      <c r="S3216">
        <v>4</v>
      </c>
      <c r="T3216" t="s">
        <v>22</v>
      </c>
    </row>
    <row r="3217" spans="1:20" x14ac:dyDescent="0.2">
      <c r="A3217" t="s">
        <v>68</v>
      </c>
      <c r="B3217">
        <v>100</v>
      </c>
      <c r="C3217" t="s">
        <v>21</v>
      </c>
      <c r="D3217" t="s">
        <v>22</v>
      </c>
      <c r="E3217" t="s">
        <v>23</v>
      </c>
      <c r="F3217">
        <v>26</v>
      </c>
      <c r="G3217">
        <v>197.7</v>
      </c>
      <c r="H3217">
        <v>80</v>
      </c>
      <c r="I3217">
        <v>33.61</v>
      </c>
      <c r="J3217">
        <v>232.6</v>
      </c>
      <c r="K3217">
        <v>83</v>
      </c>
      <c r="L3217">
        <v>19.77</v>
      </c>
      <c r="M3217">
        <v>196.7</v>
      </c>
      <c r="N3217">
        <v>120</v>
      </c>
      <c r="O3217">
        <v>8.85</v>
      </c>
      <c r="P3217">
        <v>12</v>
      </c>
      <c r="Q3217">
        <v>5</v>
      </c>
      <c r="R3217">
        <v>3.24</v>
      </c>
      <c r="S3217">
        <v>1</v>
      </c>
      <c r="T3217" t="s">
        <v>22</v>
      </c>
    </row>
    <row r="3218" spans="1:20" x14ac:dyDescent="0.2">
      <c r="A3218" t="s">
        <v>30</v>
      </c>
      <c r="B3218">
        <v>100</v>
      </c>
      <c r="C3218" t="s">
        <v>28</v>
      </c>
      <c r="D3218" t="s">
        <v>22</v>
      </c>
      <c r="E3218" t="s">
        <v>22</v>
      </c>
      <c r="F3218">
        <v>0</v>
      </c>
      <c r="G3218">
        <v>222.1</v>
      </c>
      <c r="H3218">
        <v>115</v>
      </c>
      <c r="I3218">
        <v>37.76</v>
      </c>
      <c r="J3218">
        <v>245</v>
      </c>
      <c r="K3218">
        <v>130</v>
      </c>
      <c r="L3218">
        <v>20.83</v>
      </c>
      <c r="M3218">
        <v>129.30000000000001</v>
      </c>
      <c r="N3218">
        <v>119</v>
      </c>
      <c r="O3218">
        <v>5.82</v>
      </c>
      <c r="P3218">
        <v>8.1</v>
      </c>
      <c r="Q3218">
        <v>2</v>
      </c>
      <c r="R3218">
        <v>2.19</v>
      </c>
      <c r="S3218">
        <v>2</v>
      </c>
      <c r="T3218" t="s">
        <v>22</v>
      </c>
    </row>
    <row r="3219" spans="1:20" x14ac:dyDescent="0.2">
      <c r="A3219" t="s">
        <v>62</v>
      </c>
      <c r="B3219">
        <v>109</v>
      </c>
      <c r="C3219" t="s">
        <v>25</v>
      </c>
      <c r="D3219" t="s">
        <v>22</v>
      </c>
      <c r="E3219" t="s">
        <v>23</v>
      </c>
      <c r="F3219">
        <v>39</v>
      </c>
      <c r="G3219">
        <v>270</v>
      </c>
      <c r="H3219">
        <v>58</v>
      </c>
      <c r="I3219">
        <v>45.9</v>
      </c>
      <c r="J3219">
        <v>235.5</v>
      </c>
      <c r="K3219">
        <v>108</v>
      </c>
      <c r="L3219">
        <v>20.02</v>
      </c>
      <c r="M3219">
        <v>194.3</v>
      </c>
      <c r="N3219">
        <v>57</v>
      </c>
      <c r="O3219">
        <v>8.74</v>
      </c>
      <c r="P3219">
        <v>7.8</v>
      </c>
      <c r="Q3219">
        <v>6</v>
      </c>
      <c r="R3219">
        <v>2.11</v>
      </c>
      <c r="S3219">
        <v>1</v>
      </c>
      <c r="T3219" t="s">
        <v>23</v>
      </c>
    </row>
    <row r="3220" spans="1:20" x14ac:dyDescent="0.2">
      <c r="A3220" t="s">
        <v>26</v>
      </c>
      <c r="B3220">
        <v>139</v>
      </c>
      <c r="C3220" t="s">
        <v>28</v>
      </c>
      <c r="D3220" t="s">
        <v>22</v>
      </c>
      <c r="E3220" t="s">
        <v>22</v>
      </c>
      <c r="F3220">
        <v>0</v>
      </c>
      <c r="G3220">
        <v>148.69999999999999</v>
      </c>
      <c r="H3220">
        <v>90</v>
      </c>
      <c r="I3220">
        <v>25.28</v>
      </c>
      <c r="J3220">
        <v>204.3</v>
      </c>
      <c r="K3220">
        <v>106</v>
      </c>
      <c r="L3220">
        <v>17.37</v>
      </c>
      <c r="M3220">
        <v>144.1</v>
      </c>
      <c r="N3220">
        <v>105</v>
      </c>
      <c r="O3220">
        <v>6.48</v>
      </c>
      <c r="P3220">
        <v>9.8000000000000007</v>
      </c>
      <c r="Q3220">
        <v>4</v>
      </c>
      <c r="R3220">
        <v>2.65</v>
      </c>
      <c r="S3220">
        <v>2</v>
      </c>
      <c r="T3220" t="s">
        <v>22</v>
      </c>
    </row>
    <row r="3221" spans="1:20" x14ac:dyDescent="0.2">
      <c r="A3221" t="s">
        <v>40</v>
      </c>
      <c r="B3221">
        <v>115</v>
      </c>
      <c r="C3221" t="s">
        <v>28</v>
      </c>
      <c r="D3221" t="s">
        <v>22</v>
      </c>
      <c r="E3221" t="s">
        <v>22</v>
      </c>
      <c r="F3221">
        <v>0</v>
      </c>
      <c r="G3221">
        <v>143.6</v>
      </c>
      <c r="H3221">
        <v>135</v>
      </c>
      <c r="I3221">
        <v>24.41</v>
      </c>
      <c r="J3221">
        <v>278</v>
      </c>
      <c r="K3221">
        <v>119</v>
      </c>
      <c r="L3221">
        <v>23.63</v>
      </c>
      <c r="M3221">
        <v>46.7</v>
      </c>
      <c r="N3221">
        <v>84</v>
      </c>
      <c r="O3221">
        <v>2.1</v>
      </c>
      <c r="P3221">
        <v>12.7</v>
      </c>
      <c r="Q3221">
        <v>3</v>
      </c>
      <c r="R3221">
        <v>3.43</v>
      </c>
      <c r="S3221">
        <v>0</v>
      </c>
      <c r="T3221" t="s">
        <v>22</v>
      </c>
    </row>
    <row r="3222" spans="1:20" x14ac:dyDescent="0.2">
      <c r="A3222" t="s">
        <v>49</v>
      </c>
      <c r="B3222">
        <v>77</v>
      </c>
      <c r="C3222" t="s">
        <v>21</v>
      </c>
      <c r="D3222" t="s">
        <v>22</v>
      </c>
      <c r="E3222" t="s">
        <v>22</v>
      </c>
      <c r="F3222">
        <v>0</v>
      </c>
      <c r="G3222">
        <v>205.3</v>
      </c>
      <c r="H3222">
        <v>69</v>
      </c>
      <c r="I3222">
        <v>34.9</v>
      </c>
      <c r="J3222">
        <v>171</v>
      </c>
      <c r="K3222">
        <v>84</v>
      </c>
      <c r="L3222">
        <v>14.54</v>
      </c>
      <c r="M3222">
        <v>242.4</v>
      </c>
      <c r="N3222">
        <v>96</v>
      </c>
      <c r="O3222">
        <v>10.91</v>
      </c>
      <c r="P3222">
        <v>10.1</v>
      </c>
      <c r="Q3222">
        <v>2</v>
      </c>
      <c r="R3222">
        <v>2.73</v>
      </c>
      <c r="S3222">
        <v>3</v>
      </c>
      <c r="T3222" t="s">
        <v>22</v>
      </c>
    </row>
    <row r="3223" spans="1:20" x14ac:dyDescent="0.2">
      <c r="A3223" t="s">
        <v>65</v>
      </c>
      <c r="B3223">
        <v>14</v>
      </c>
      <c r="C3223" t="s">
        <v>21</v>
      </c>
      <c r="D3223" t="s">
        <v>22</v>
      </c>
      <c r="E3223" t="s">
        <v>22</v>
      </c>
      <c r="F3223">
        <v>0</v>
      </c>
      <c r="G3223">
        <v>184.5</v>
      </c>
      <c r="H3223">
        <v>77</v>
      </c>
      <c r="I3223">
        <v>31.37</v>
      </c>
      <c r="J3223">
        <v>272.5</v>
      </c>
      <c r="K3223">
        <v>103</v>
      </c>
      <c r="L3223">
        <v>23.16</v>
      </c>
      <c r="M3223">
        <v>190.3</v>
      </c>
      <c r="N3223">
        <v>129</v>
      </c>
      <c r="O3223">
        <v>8.56</v>
      </c>
      <c r="P3223">
        <v>9.6999999999999993</v>
      </c>
      <c r="Q3223">
        <v>3</v>
      </c>
      <c r="R3223">
        <v>2.62</v>
      </c>
      <c r="S3223">
        <v>4</v>
      </c>
      <c r="T3223" t="s">
        <v>22</v>
      </c>
    </row>
    <row r="3224" spans="1:20" x14ac:dyDescent="0.2">
      <c r="A3224" t="s">
        <v>36</v>
      </c>
      <c r="B3224">
        <v>81</v>
      </c>
      <c r="C3224" t="s">
        <v>21</v>
      </c>
      <c r="D3224" t="s">
        <v>22</v>
      </c>
      <c r="E3224" t="s">
        <v>22</v>
      </c>
      <c r="F3224">
        <v>0</v>
      </c>
      <c r="G3224">
        <v>140.80000000000001</v>
      </c>
      <c r="H3224">
        <v>97</v>
      </c>
      <c r="I3224">
        <v>23.94</v>
      </c>
      <c r="J3224">
        <v>211.5</v>
      </c>
      <c r="K3224">
        <v>109</v>
      </c>
      <c r="L3224">
        <v>17.98</v>
      </c>
      <c r="M3224">
        <v>216.9</v>
      </c>
      <c r="N3224">
        <v>53</v>
      </c>
      <c r="O3224">
        <v>9.76</v>
      </c>
      <c r="P3224">
        <v>12.2</v>
      </c>
      <c r="Q3224">
        <v>4</v>
      </c>
      <c r="R3224">
        <v>3.29</v>
      </c>
      <c r="S3224">
        <v>0</v>
      </c>
      <c r="T3224" t="s">
        <v>22</v>
      </c>
    </row>
    <row r="3225" spans="1:20" x14ac:dyDescent="0.2">
      <c r="A3225" t="s">
        <v>65</v>
      </c>
      <c r="B3225">
        <v>113</v>
      </c>
      <c r="C3225" t="s">
        <v>21</v>
      </c>
      <c r="D3225" t="s">
        <v>22</v>
      </c>
      <c r="E3225" t="s">
        <v>22</v>
      </c>
      <c r="F3225">
        <v>0</v>
      </c>
      <c r="G3225">
        <v>140.80000000000001</v>
      </c>
      <c r="H3225">
        <v>107</v>
      </c>
      <c r="I3225">
        <v>23.94</v>
      </c>
      <c r="J3225">
        <v>252.6</v>
      </c>
      <c r="K3225">
        <v>87</v>
      </c>
      <c r="L3225">
        <v>21.47</v>
      </c>
      <c r="M3225">
        <v>215.4</v>
      </c>
      <c r="N3225">
        <v>136</v>
      </c>
      <c r="O3225">
        <v>9.69</v>
      </c>
      <c r="P3225">
        <v>9.1</v>
      </c>
      <c r="Q3225">
        <v>4</v>
      </c>
      <c r="R3225">
        <v>2.46</v>
      </c>
      <c r="S3225">
        <v>3</v>
      </c>
      <c r="T3225" t="s">
        <v>22</v>
      </c>
    </row>
    <row r="3226" spans="1:20" x14ac:dyDescent="0.2">
      <c r="A3226" t="s">
        <v>67</v>
      </c>
      <c r="B3226">
        <v>93</v>
      </c>
      <c r="C3226" t="s">
        <v>21</v>
      </c>
      <c r="D3226" t="s">
        <v>23</v>
      </c>
      <c r="E3226" t="s">
        <v>23</v>
      </c>
      <c r="F3226">
        <v>36</v>
      </c>
      <c r="G3226">
        <v>169.7</v>
      </c>
      <c r="H3226">
        <v>109</v>
      </c>
      <c r="I3226">
        <v>28.85</v>
      </c>
      <c r="J3226">
        <v>318.60000000000002</v>
      </c>
      <c r="K3226">
        <v>88</v>
      </c>
      <c r="L3226">
        <v>27.08</v>
      </c>
      <c r="M3226">
        <v>246.5</v>
      </c>
      <c r="N3226">
        <v>95</v>
      </c>
      <c r="O3226">
        <v>11.09</v>
      </c>
      <c r="P3226">
        <v>9.8000000000000007</v>
      </c>
      <c r="Q3226">
        <v>3</v>
      </c>
      <c r="R3226">
        <v>2.65</v>
      </c>
      <c r="S3226">
        <v>0</v>
      </c>
      <c r="T3226" t="s">
        <v>22</v>
      </c>
    </row>
    <row r="3227" spans="1:20" x14ac:dyDescent="0.2">
      <c r="A3227" t="s">
        <v>51</v>
      </c>
      <c r="B3227">
        <v>77</v>
      </c>
      <c r="C3227" t="s">
        <v>25</v>
      </c>
      <c r="D3227" t="s">
        <v>22</v>
      </c>
      <c r="E3227" t="s">
        <v>22</v>
      </c>
      <c r="F3227">
        <v>0</v>
      </c>
      <c r="G3227">
        <v>168.1</v>
      </c>
      <c r="H3227">
        <v>83</v>
      </c>
      <c r="I3227">
        <v>28.58</v>
      </c>
      <c r="J3227">
        <v>202</v>
      </c>
      <c r="K3227">
        <v>91</v>
      </c>
      <c r="L3227">
        <v>17.170000000000002</v>
      </c>
      <c r="M3227">
        <v>173.2</v>
      </c>
      <c r="N3227">
        <v>91</v>
      </c>
      <c r="O3227">
        <v>7.79</v>
      </c>
      <c r="P3227">
        <v>10</v>
      </c>
      <c r="Q3227">
        <v>3</v>
      </c>
      <c r="R3227">
        <v>2.7</v>
      </c>
      <c r="S3227">
        <v>3</v>
      </c>
      <c r="T3227" t="s">
        <v>22</v>
      </c>
    </row>
    <row r="3228" spans="1:20" x14ac:dyDescent="0.2">
      <c r="A3228" t="s">
        <v>46</v>
      </c>
      <c r="B3228">
        <v>125</v>
      </c>
      <c r="C3228" t="s">
        <v>21</v>
      </c>
      <c r="D3228" t="s">
        <v>22</v>
      </c>
      <c r="E3228" t="s">
        <v>23</v>
      </c>
      <c r="F3228">
        <v>25</v>
      </c>
      <c r="G3228">
        <v>190.1</v>
      </c>
      <c r="H3228">
        <v>133</v>
      </c>
      <c r="I3228">
        <v>32.32</v>
      </c>
      <c r="J3228">
        <v>181.1</v>
      </c>
      <c r="K3228">
        <v>61</v>
      </c>
      <c r="L3228">
        <v>15.39</v>
      </c>
      <c r="M3228">
        <v>104</v>
      </c>
      <c r="N3228">
        <v>110</v>
      </c>
      <c r="O3228">
        <v>4.68</v>
      </c>
      <c r="P3228">
        <v>12.5</v>
      </c>
      <c r="Q3228">
        <v>3</v>
      </c>
      <c r="R3228">
        <v>3.38</v>
      </c>
      <c r="S3228">
        <v>2</v>
      </c>
      <c r="T3228" t="s">
        <v>22</v>
      </c>
    </row>
    <row r="3229" spans="1:20" x14ac:dyDescent="0.2">
      <c r="A3229" t="s">
        <v>52</v>
      </c>
      <c r="B3229">
        <v>88</v>
      </c>
      <c r="C3229" t="s">
        <v>25</v>
      </c>
      <c r="D3229" t="s">
        <v>22</v>
      </c>
      <c r="E3229" t="s">
        <v>22</v>
      </c>
      <c r="F3229">
        <v>0</v>
      </c>
      <c r="G3229">
        <v>192.6</v>
      </c>
      <c r="H3229">
        <v>96</v>
      </c>
      <c r="I3229">
        <v>32.74</v>
      </c>
      <c r="J3229">
        <v>184</v>
      </c>
      <c r="K3229">
        <v>92</v>
      </c>
      <c r="L3229">
        <v>15.64</v>
      </c>
      <c r="M3229">
        <v>173.6</v>
      </c>
      <c r="N3229">
        <v>113</v>
      </c>
      <c r="O3229">
        <v>7.81</v>
      </c>
      <c r="P3229">
        <v>8.8000000000000007</v>
      </c>
      <c r="Q3229">
        <v>6</v>
      </c>
      <c r="R3229">
        <v>2.38</v>
      </c>
      <c r="S3229">
        <v>2</v>
      </c>
      <c r="T3229" t="s">
        <v>22</v>
      </c>
    </row>
    <row r="3230" spans="1:20" x14ac:dyDescent="0.2">
      <c r="A3230" t="s">
        <v>51</v>
      </c>
      <c r="B3230">
        <v>89</v>
      </c>
      <c r="C3230" t="s">
        <v>25</v>
      </c>
      <c r="D3230" t="s">
        <v>22</v>
      </c>
      <c r="E3230" t="s">
        <v>22</v>
      </c>
      <c r="F3230">
        <v>0</v>
      </c>
      <c r="G3230">
        <v>234.8</v>
      </c>
      <c r="H3230">
        <v>95</v>
      </c>
      <c r="I3230">
        <v>39.92</v>
      </c>
      <c r="J3230">
        <v>109.7</v>
      </c>
      <c r="K3230">
        <v>87</v>
      </c>
      <c r="L3230">
        <v>9.32</v>
      </c>
      <c r="M3230">
        <v>180.3</v>
      </c>
      <c r="N3230">
        <v>99</v>
      </c>
      <c r="O3230">
        <v>8.11</v>
      </c>
      <c r="P3230">
        <v>10.4</v>
      </c>
      <c r="Q3230">
        <v>2</v>
      </c>
      <c r="R3230">
        <v>2.81</v>
      </c>
      <c r="S3230">
        <v>0</v>
      </c>
      <c r="T3230" t="s">
        <v>22</v>
      </c>
    </row>
    <row r="3231" spans="1:20" x14ac:dyDescent="0.2">
      <c r="A3231" t="s">
        <v>70</v>
      </c>
      <c r="B3231">
        <v>124</v>
      </c>
      <c r="C3231" t="s">
        <v>28</v>
      </c>
      <c r="D3231" t="s">
        <v>22</v>
      </c>
      <c r="E3231" t="s">
        <v>22</v>
      </c>
      <c r="F3231">
        <v>0</v>
      </c>
      <c r="G3231">
        <v>247.2</v>
      </c>
      <c r="H3231">
        <v>84</v>
      </c>
      <c r="I3231">
        <v>42.02</v>
      </c>
      <c r="J3231">
        <v>161.9</v>
      </c>
      <c r="K3231">
        <v>130</v>
      </c>
      <c r="L3231">
        <v>13.76</v>
      </c>
      <c r="M3231">
        <v>170.3</v>
      </c>
      <c r="N3231">
        <v>73</v>
      </c>
      <c r="O3231">
        <v>7.66</v>
      </c>
      <c r="P3231">
        <v>6.1</v>
      </c>
      <c r="Q3231">
        <v>6</v>
      </c>
      <c r="R3231">
        <v>1.65</v>
      </c>
      <c r="S3231">
        <v>1</v>
      </c>
      <c r="T3231" t="s">
        <v>22</v>
      </c>
    </row>
    <row r="3232" spans="1:20" x14ac:dyDescent="0.2">
      <c r="A3232" t="s">
        <v>35</v>
      </c>
      <c r="B3232">
        <v>83</v>
      </c>
      <c r="C3232" t="s">
        <v>25</v>
      </c>
      <c r="D3232" t="s">
        <v>22</v>
      </c>
      <c r="E3232" t="s">
        <v>22</v>
      </c>
      <c r="F3232">
        <v>0</v>
      </c>
      <c r="G3232">
        <v>185.9</v>
      </c>
      <c r="H3232">
        <v>115</v>
      </c>
      <c r="I3232">
        <v>31.6</v>
      </c>
      <c r="J3232">
        <v>232.5</v>
      </c>
      <c r="K3232">
        <v>98</v>
      </c>
      <c r="L3232">
        <v>19.760000000000002</v>
      </c>
      <c r="M3232">
        <v>205.2</v>
      </c>
      <c r="N3232">
        <v>124</v>
      </c>
      <c r="O3232">
        <v>9.23</v>
      </c>
      <c r="P3232">
        <v>10.199999999999999</v>
      </c>
      <c r="Q3232">
        <v>2</v>
      </c>
      <c r="R3232">
        <v>2.75</v>
      </c>
      <c r="S3232">
        <v>2</v>
      </c>
      <c r="T3232" t="s">
        <v>22</v>
      </c>
    </row>
    <row r="3233" spans="1:20" x14ac:dyDescent="0.2">
      <c r="A3233" t="s">
        <v>37</v>
      </c>
      <c r="B3233">
        <v>7</v>
      </c>
      <c r="C3233" t="s">
        <v>25</v>
      </c>
      <c r="D3233" t="s">
        <v>22</v>
      </c>
      <c r="E3233" t="s">
        <v>22</v>
      </c>
      <c r="F3233">
        <v>0</v>
      </c>
      <c r="G3233">
        <v>98.5</v>
      </c>
      <c r="H3233">
        <v>85</v>
      </c>
      <c r="I3233">
        <v>16.75</v>
      </c>
      <c r="J3233">
        <v>200.3</v>
      </c>
      <c r="K3233">
        <v>80</v>
      </c>
      <c r="L3233">
        <v>17.03</v>
      </c>
      <c r="M3233">
        <v>252.3</v>
      </c>
      <c r="N3233">
        <v>68</v>
      </c>
      <c r="O3233">
        <v>11.35</v>
      </c>
      <c r="P3233">
        <v>12</v>
      </c>
      <c r="Q3233">
        <v>7</v>
      </c>
      <c r="R3233">
        <v>3.24</v>
      </c>
      <c r="S3233">
        <v>2</v>
      </c>
      <c r="T3233" t="s">
        <v>22</v>
      </c>
    </row>
    <row r="3234" spans="1:20" x14ac:dyDescent="0.2">
      <c r="A3234" t="s">
        <v>39</v>
      </c>
      <c r="B3234">
        <v>104</v>
      </c>
      <c r="C3234" t="s">
        <v>21</v>
      </c>
      <c r="D3234" t="s">
        <v>22</v>
      </c>
      <c r="E3234" t="s">
        <v>22</v>
      </c>
      <c r="F3234">
        <v>0</v>
      </c>
      <c r="G3234">
        <v>304</v>
      </c>
      <c r="H3234">
        <v>141</v>
      </c>
      <c r="I3234">
        <v>51.68</v>
      </c>
      <c r="J3234">
        <v>264.10000000000002</v>
      </c>
      <c r="K3234">
        <v>127</v>
      </c>
      <c r="L3234">
        <v>22.45</v>
      </c>
      <c r="M3234">
        <v>138.1</v>
      </c>
      <c r="N3234">
        <v>104</v>
      </c>
      <c r="O3234">
        <v>6.21</v>
      </c>
      <c r="P3234">
        <v>7.2</v>
      </c>
      <c r="Q3234">
        <v>4</v>
      </c>
      <c r="R3234">
        <v>1.94</v>
      </c>
      <c r="S3234">
        <v>0</v>
      </c>
      <c r="T3234" t="s">
        <v>23</v>
      </c>
    </row>
    <row r="3235" spans="1:20" x14ac:dyDescent="0.2">
      <c r="A3235" t="s">
        <v>36</v>
      </c>
      <c r="B3235">
        <v>76</v>
      </c>
      <c r="C3235" t="s">
        <v>21</v>
      </c>
      <c r="D3235" t="s">
        <v>22</v>
      </c>
      <c r="E3235" t="s">
        <v>22</v>
      </c>
      <c r="F3235">
        <v>0</v>
      </c>
      <c r="G3235">
        <v>201.5</v>
      </c>
      <c r="H3235">
        <v>127</v>
      </c>
      <c r="I3235">
        <v>34.26</v>
      </c>
      <c r="J3235">
        <v>155.19999999999999</v>
      </c>
      <c r="K3235">
        <v>91</v>
      </c>
      <c r="L3235">
        <v>13.19</v>
      </c>
      <c r="M3235">
        <v>249.6</v>
      </c>
      <c r="N3235">
        <v>103</v>
      </c>
      <c r="O3235">
        <v>11.23</v>
      </c>
      <c r="P3235">
        <v>8.6</v>
      </c>
      <c r="Q3235">
        <v>1</v>
      </c>
      <c r="R3235">
        <v>2.3199999999999998</v>
      </c>
      <c r="S3235">
        <v>2</v>
      </c>
      <c r="T3235" t="s">
        <v>22</v>
      </c>
    </row>
    <row r="3236" spans="1:20" x14ac:dyDescent="0.2">
      <c r="A3236" t="s">
        <v>24</v>
      </c>
      <c r="B3236">
        <v>135</v>
      </c>
      <c r="C3236" t="s">
        <v>21</v>
      </c>
      <c r="D3236" t="s">
        <v>22</v>
      </c>
      <c r="E3236" t="s">
        <v>22</v>
      </c>
      <c r="F3236">
        <v>0</v>
      </c>
      <c r="G3236">
        <v>191.7</v>
      </c>
      <c r="H3236">
        <v>125</v>
      </c>
      <c r="I3236">
        <v>32.590000000000003</v>
      </c>
      <c r="J3236">
        <v>284.2</v>
      </c>
      <c r="K3236">
        <v>100</v>
      </c>
      <c r="L3236">
        <v>24.16</v>
      </c>
      <c r="M3236">
        <v>211.7</v>
      </c>
      <c r="N3236">
        <v>87</v>
      </c>
      <c r="O3236">
        <v>9.5299999999999994</v>
      </c>
      <c r="P3236">
        <v>12.5</v>
      </c>
      <c r="Q3236">
        <v>2</v>
      </c>
      <c r="R3236">
        <v>3.38</v>
      </c>
      <c r="S3236">
        <v>0</v>
      </c>
      <c r="T3236" t="s">
        <v>22</v>
      </c>
    </row>
    <row r="3237" spans="1:20" x14ac:dyDescent="0.2">
      <c r="A3237" t="s">
        <v>70</v>
      </c>
      <c r="B3237">
        <v>59</v>
      </c>
      <c r="C3237" t="s">
        <v>28</v>
      </c>
      <c r="D3237" t="s">
        <v>22</v>
      </c>
      <c r="E3237" t="s">
        <v>23</v>
      </c>
      <c r="F3237">
        <v>45</v>
      </c>
      <c r="G3237">
        <v>71.2</v>
      </c>
      <c r="H3237">
        <v>113</v>
      </c>
      <c r="I3237">
        <v>12.1</v>
      </c>
      <c r="J3237">
        <v>233.7</v>
      </c>
      <c r="K3237">
        <v>95</v>
      </c>
      <c r="L3237">
        <v>19.86</v>
      </c>
      <c r="M3237">
        <v>139.30000000000001</v>
      </c>
      <c r="N3237">
        <v>129</v>
      </c>
      <c r="O3237">
        <v>6.27</v>
      </c>
      <c r="P3237">
        <v>14</v>
      </c>
      <c r="Q3237">
        <v>12</v>
      </c>
      <c r="R3237">
        <v>3.78</v>
      </c>
      <c r="S3237">
        <v>1</v>
      </c>
      <c r="T3237" t="s">
        <v>22</v>
      </c>
    </row>
    <row r="3238" spans="1:20" x14ac:dyDescent="0.2">
      <c r="A3238" t="s">
        <v>67</v>
      </c>
      <c r="B3238">
        <v>110</v>
      </c>
      <c r="C3238" t="s">
        <v>21</v>
      </c>
      <c r="D3238" t="s">
        <v>22</v>
      </c>
      <c r="E3238" t="s">
        <v>22</v>
      </c>
      <c r="F3238">
        <v>0</v>
      </c>
      <c r="G3238">
        <v>178.4</v>
      </c>
      <c r="H3238">
        <v>110</v>
      </c>
      <c r="I3238">
        <v>30.33</v>
      </c>
      <c r="J3238">
        <v>179.1</v>
      </c>
      <c r="K3238">
        <v>116</v>
      </c>
      <c r="L3238">
        <v>15.22</v>
      </c>
      <c r="M3238">
        <v>228.1</v>
      </c>
      <c r="N3238">
        <v>99</v>
      </c>
      <c r="O3238">
        <v>10.26</v>
      </c>
      <c r="P3238">
        <v>6.5</v>
      </c>
      <c r="Q3238">
        <v>4</v>
      </c>
      <c r="R3238">
        <v>1.76</v>
      </c>
      <c r="S3238">
        <v>1</v>
      </c>
      <c r="T3238" t="s">
        <v>22</v>
      </c>
    </row>
    <row r="3239" spans="1:20" x14ac:dyDescent="0.2">
      <c r="A3239" t="s">
        <v>53</v>
      </c>
      <c r="B3239">
        <v>173</v>
      </c>
      <c r="C3239" t="s">
        <v>21</v>
      </c>
      <c r="D3239" t="s">
        <v>23</v>
      </c>
      <c r="E3239" t="s">
        <v>23</v>
      </c>
      <c r="F3239">
        <v>18</v>
      </c>
      <c r="G3239">
        <v>127.2</v>
      </c>
      <c r="H3239">
        <v>89</v>
      </c>
      <c r="I3239">
        <v>21.62</v>
      </c>
      <c r="J3239">
        <v>130.69999999999999</v>
      </c>
      <c r="K3239">
        <v>114</v>
      </c>
      <c r="L3239">
        <v>11.11</v>
      </c>
      <c r="M3239">
        <v>229.7</v>
      </c>
      <c r="N3239">
        <v>115</v>
      </c>
      <c r="O3239">
        <v>10.34</v>
      </c>
      <c r="P3239">
        <v>11.2</v>
      </c>
      <c r="Q3239">
        <v>5</v>
      </c>
      <c r="R3239">
        <v>3.02</v>
      </c>
      <c r="S3239">
        <v>2</v>
      </c>
      <c r="T3239" t="s">
        <v>22</v>
      </c>
    </row>
    <row r="3240" spans="1:20" x14ac:dyDescent="0.2">
      <c r="A3240" t="s">
        <v>54</v>
      </c>
      <c r="B3240">
        <v>60</v>
      </c>
      <c r="C3240" t="s">
        <v>28</v>
      </c>
      <c r="D3240" t="s">
        <v>22</v>
      </c>
      <c r="E3240" t="s">
        <v>22</v>
      </c>
      <c r="F3240">
        <v>0</v>
      </c>
      <c r="G3240">
        <v>230.7</v>
      </c>
      <c r="H3240">
        <v>66</v>
      </c>
      <c r="I3240">
        <v>39.22</v>
      </c>
      <c r="J3240">
        <v>165.4</v>
      </c>
      <c r="K3240">
        <v>65</v>
      </c>
      <c r="L3240">
        <v>14.06</v>
      </c>
      <c r="M3240">
        <v>309.10000000000002</v>
      </c>
      <c r="N3240">
        <v>139</v>
      </c>
      <c r="O3240">
        <v>13.91</v>
      </c>
      <c r="P3240">
        <v>13.3</v>
      </c>
      <c r="Q3240">
        <v>10</v>
      </c>
      <c r="R3240">
        <v>3.59</v>
      </c>
      <c r="S3240">
        <v>1</v>
      </c>
      <c r="T3240" t="s">
        <v>22</v>
      </c>
    </row>
    <row r="3241" spans="1:20" x14ac:dyDescent="0.2">
      <c r="A3241" t="s">
        <v>72</v>
      </c>
      <c r="B3241">
        <v>117</v>
      </c>
      <c r="C3241" t="s">
        <v>25</v>
      </c>
      <c r="D3241" t="s">
        <v>22</v>
      </c>
      <c r="E3241" t="s">
        <v>22</v>
      </c>
      <c r="F3241">
        <v>0</v>
      </c>
      <c r="G3241">
        <v>228.3</v>
      </c>
      <c r="H3241">
        <v>84</v>
      </c>
      <c r="I3241">
        <v>38.81</v>
      </c>
      <c r="J3241">
        <v>152.6</v>
      </c>
      <c r="K3241">
        <v>92</v>
      </c>
      <c r="L3241">
        <v>12.97</v>
      </c>
      <c r="M3241">
        <v>309.7</v>
      </c>
      <c r="N3241">
        <v>101</v>
      </c>
      <c r="O3241">
        <v>13.94</v>
      </c>
      <c r="P3241">
        <v>3.7</v>
      </c>
      <c r="Q3241">
        <v>3</v>
      </c>
      <c r="R3241">
        <v>1</v>
      </c>
      <c r="S3241">
        <v>3</v>
      </c>
      <c r="T3241" t="s">
        <v>22</v>
      </c>
    </row>
    <row r="3242" spans="1:20" x14ac:dyDescent="0.2">
      <c r="A3242" t="s">
        <v>38</v>
      </c>
      <c r="B3242">
        <v>54</v>
      </c>
      <c r="C3242" t="s">
        <v>25</v>
      </c>
      <c r="D3242" t="s">
        <v>22</v>
      </c>
      <c r="E3242" t="s">
        <v>22</v>
      </c>
      <c r="F3242">
        <v>0</v>
      </c>
      <c r="G3242">
        <v>197.7</v>
      </c>
      <c r="H3242">
        <v>84</v>
      </c>
      <c r="I3242">
        <v>33.61</v>
      </c>
      <c r="J3242">
        <v>221.3</v>
      </c>
      <c r="K3242">
        <v>89</v>
      </c>
      <c r="L3242">
        <v>18.809999999999999</v>
      </c>
      <c r="M3242">
        <v>189.4</v>
      </c>
      <c r="N3242">
        <v>109</v>
      </c>
      <c r="O3242">
        <v>8.52</v>
      </c>
      <c r="P3242">
        <v>7.8</v>
      </c>
      <c r="Q3242">
        <v>3</v>
      </c>
      <c r="R3242">
        <v>2.11</v>
      </c>
      <c r="S3242">
        <v>2</v>
      </c>
      <c r="T3242" t="s">
        <v>22</v>
      </c>
    </row>
    <row r="3243" spans="1:20" x14ac:dyDescent="0.2">
      <c r="A3243" t="s">
        <v>32</v>
      </c>
      <c r="B3243">
        <v>76</v>
      </c>
      <c r="C3243" t="s">
        <v>21</v>
      </c>
      <c r="D3243" t="s">
        <v>22</v>
      </c>
      <c r="E3243" t="s">
        <v>23</v>
      </c>
      <c r="F3243">
        <v>35</v>
      </c>
      <c r="G3243">
        <v>273.7</v>
      </c>
      <c r="H3243">
        <v>94</v>
      </c>
      <c r="I3243">
        <v>46.53</v>
      </c>
      <c r="J3243">
        <v>153.30000000000001</v>
      </c>
      <c r="K3243">
        <v>101</v>
      </c>
      <c r="L3243">
        <v>13.03</v>
      </c>
      <c r="M3243">
        <v>259</v>
      </c>
      <c r="N3243">
        <v>109</v>
      </c>
      <c r="O3243">
        <v>11.66</v>
      </c>
      <c r="P3243">
        <v>3.8</v>
      </c>
      <c r="Q3243">
        <v>3</v>
      </c>
      <c r="R3243">
        <v>1.03</v>
      </c>
      <c r="S3243">
        <v>0</v>
      </c>
      <c r="T3243" t="s">
        <v>22</v>
      </c>
    </row>
    <row r="3244" spans="1:20" x14ac:dyDescent="0.2">
      <c r="A3244" t="s">
        <v>71</v>
      </c>
      <c r="B3244">
        <v>98</v>
      </c>
      <c r="C3244" t="s">
        <v>21</v>
      </c>
      <c r="D3244" t="s">
        <v>22</v>
      </c>
      <c r="E3244" t="s">
        <v>22</v>
      </c>
      <c r="F3244">
        <v>0</v>
      </c>
      <c r="G3244">
        <v>190.5</v>
      </c>
      <c r="H3244">
        <v>106</v>
      </c>
      <c r="I3244">
        <v>32.39</v>
      </c>
      <c r="J3244">
        <v>164.2</v>
      </c>
      <c r="K3244">
        <v>92</v>
      </c>
      <c r="L3244">
        <v>13.96</v>
      </c>
      <c r="M3244">
        <v>110.8</v>
      </c>
      <c r="N3244">
        <v>88</v>
      </c>
      <c r="O3244">
        <v>4.99</v>
      </c>
      <c r="P3244">
        <v>11.4</v>
      </c>
      <c r="Q3244">
        <v>5</v>
      </c>
      <c r="R3244">
        <v>3.08</v>
      </c>
      <c r="S3244">
        <v>2</v>
      </c>
      <c r="T3244" t="s">
        <v>22</v>
      </c>
    </row>
    <row r="3245" spans="1:20" x14ac:dyDescent="0.2">
      <c r="A3245" t="s">
        <v>31</v>
      </c>
      <c r="B3245">
        <v>74</v>
      </c>
      <c r="C3245" t="s">
        <v>25</v>
      </c>
      <c r="D3245" t="s">
        <v>22</v>
      </c>
      <c r="E3245" t="s">
        <v>22</v>
      </c>
      <c r="F3245">
        <v>0</v>
      </c>
      <c r="G3245">
        <v>176.1</v>
      </c>
      <c r="H3245">
        <v>79</v>
      </c>
      <c r="I3245">
        <v>29.94</v>
      </c>
      <c r="J3245">
        <v>208.3</v>
      </c>
      <c r="K3245">
        <v>105</v>
      </c>
      <c r="L3245">
        <v>17.71</v>
      </c>
      <c r="M3245">
        <v>237.5</v>
      </c>
      <c r="N3245">
        <v>86</v>
      </c>
      <c r="O3245">
        <v>10.69</v>
      </c>
      <c r="P3245">
        <v>16.100000000000001</v>
      </c>
      <c r="Q3245">
        <v>4</v>
      </c>
      <c r="R3245">
        <v>4.3499999999999996</v>
      </c>
      <c r="S3245">
        <v>4</v>
      </c>
      <c r="T3245" t="s">
        <v>22</v>
      </c>
    </row>
    <row r="3246" spans="1:20" x14ac:dyDescent="0.2">
      <c r="A3246" t="s">
        <v>39</v>
      </c>
      <c r="B3246">
        <v>112</v>
      </c>
      <c r="C3246" t="s">
        <v>21</v>
      </c>
      <c r="D3246" t="s">
        <v>22</v>
      </c>
      <c r="E3246" t="s">
        <v>22</v>
      </c>
      <c r="F3246">
        <v>0</v>
      </c>
      <c r="G3246">
        <v>210.4</v>
      </c>
      <c r="H3246">
        <v>78</v>
      </c>
      <c r="I3246">
        <v>35.770000000000003</v>
      </c>
      <c r="J3246">
        <v>172.4</v>
      </c>
      <c r="K3246">
        <v>75</v>
      </c>
      <c r="L3246">
        <v>14.65</v>
      </c>
      <c r="M3246">
        <v>240</v>
      </c>
      <c r="N3246">
        <v>105</v>
      </c>
      <c r="O3246">
        <v>10.8</v>
      </c>
      <c r="P3246">
        <v>11.7</v>
      </c>
      <c r="Q3246">
        <v>3</v>
      </c>
      <c r="R3246">
        <v>3.16</v>
      </c>
      <c r="S3246">
        <v>2</v>
      </c>
      <c r="T3246" t="s">
        <v>22</v>
      </c>
    </row>
    <row r="3247" spans="1:20" x14ac:dyDescent="0.2">
      <c r="A3247" t="s">
        <v>35</v>
      </c>
      <c r="B3247">
        <v>138</v>
      </c>
      <c r="C3247" t="s">
        <v>21</v>
      </c>
      <c r="D3247" t="s">
        <v>22</v>
      </c>
      <c r="E3247" t="s">
        <v>23</v>
      </c>
      <c r="F3247">
        <v>28</v>
      </c>
      <c r="G3247">
        <v>151</v>
      </c>
      <c r="H3247">
        <v>59</v>
      </c>
      <c r="I3247">
        <v>25.67</v>
      </c>
      <c r="J3247">
        <v>269.5</v>
      </c>
      <c r="K3247">
        <v>122</v>
      </c>
      <c r="L3247">
        <v>22.91</v>
      </c>
      <c r="M3247">
        <v>179.4</v>
      </c>
      <c r="N3247">
        <v>116</v>
      </c>
      <c r="O3247">
        <v>8.07</v>
      </c>
      <c r="P3247">
        <v>8.9</v>
      </c>
      <c r="Q3247">
        <v>9</v>
      </c>
      <c r="R3247">
        <v>2.4</v>
      </c>
      <c r="S3247">
        <v>0</v>
      </c>
      <c r="T3247" t="s">
        <v>22</v>
      </c>
    </row>
    <row r="3248" spans="1:20" x14ac:dyDescent="0.2">
      <c r="A3248" t="s">
        <v>68</v>
      </c>
      <c r="B3248">
        <v>65</v>
      </c>
      <c r="C3248" t="s">
        <v>21</v>
      </c>
      <c r="D3248" t="s">
        <v>22</v>
      </c>
      <c r="E3248" t="s">
        <v>22</v>
      </c>
      <c r="F3248">
        <v>0</v>
      </c>
      <c r="G3248">
        <v>144.30000000000001</v>
      </c>
      <c r="H3248">
        <v>109</v>
      </c>
      <c r="I3248">
        <v>24.53</v>
      </c>
      <c r="J3248">
        <v>331.3</v>
      </c>
      <c r="K3248">
        <v>89</v>
      </c>
      <c r="L3248">
        <v>28.16</v>
      </c>
      <c r="M3248">
        <v>155.30000000000001</v>
      </c>
      <c r="N3248">
        <v>69</v>
      </c>
      <c r="O3248">
        <v>6.99</v>
      </c>
      <c r="P3248">
        <v>11.8</v>
      </c>
      <c r="Q3248">
        <v>15</v>
      </c>
      <c r="R3248">
        <v>3.19</v>
      </c>
      <c r="S3248">
        <v>3</v>
      </c>
      <c r="T3248" t="s">
        <v>22</v>
      </c>
    </row>
    <row r="3249" spans="1:20" x14ac:dyDescent="0.2">
      <c r="A3249" t="s">
        <v>40</v>
      </c>
      <c r="B3249">
        <v>194</v>
      </c>
      <c r="C3249" t="s">
        <v>25</v>
      </c>
      <c r="D3249" t="s">
        <v>22</v>
      </c>
      <c r="E3249" t="s">
        <v>23</v>
      </c>
      <c r="F3249">
        <v>42</v>
      </c>
      <c r="G3249">
        <v>203.7</v>
      </c>
      <c r="H3249">
        <v>109</v>
      </c>
      <c r="I3249">
        <v>34.630000000000003</v>
      </c>
      <c r="J3249">
        <v>192.9</v>
      </c>
      <c r="K3249">
        <v>125</v>
      </c>
      <c r="L3249">
        <v>16.399999999999999</v>
      </c>
      <c r="M3249">
        <v>318</v>
      </c>
      <c r="N3249">
        <v>81</v>
      </c>
      <c r="O3249">
        <v>14.31</v>
      </c>
      <c r="P3249">
        <v>10.8</v>
      </c>
      <c r="Q3249">
        <v>16</v>
      </c>
      <c r="R3249">
        <v>2.92</v>
      </c>
      <c r="S3249">
        <v>3</v>
      </c>
      <c r="T3249" t="s">
        <v>22</v>
      </c>
    </row>
    <row r="3250" spans="1:20" x14ac:dyDescent="0.2">
      <c r="A3250" t="s">
        <v>65</v>
      </c>
      <c r="B3250">
        <v>131</v>
      </c>
      <c r="C3250" t="s">
        <v>21</v>
      </c>
      <c r="D3250" t="s">
        <v>22</v>
      </c>
      <c r="E3250" t="s">
        <v>22</v>
      </c>
      <c r="F3250">
        <v>0</v>
      </c>
      <c r="G3250">
        <v>210.1</v>
      </c>
      <c r="H3250">
        <v>97</v>
      </c>
      <c r="I3250">
        <v>35.72</v>
      </c>
      <c r="J3250">
        <v>177.3</v>
      </c>
      <c r="K3250">
        <v>96</v>
      </c>
      <c r="L3250">
        <v>15.07</v>
      </c>
      <c r="M3250">
        <v>130.19999999999999</v>
      </c>
      <c r="N3250">
        <v>136</v>
      </c>
      <c r="O3250">
        <v>5.86</v>
      </c>
      <c r="P3250">
        <v>13.3</v>
      </c>
      <c r="Q3250">
        <v>1</v>
      </c>
      <c r="R3250">
        <v>3.59</v>
      </c>
      <c r="S3250">
        <v>0</v>
      </c>
      <c r="T3250" t="s">
        <v>23</v>
      </c>
    </row>
    <row r="3251" spans="1:20" x14ac:dyDescent="0.2">
      <c r="A3251" t="s">
        <v>20</v>
      </c>
      <c r="B3251">
        <v>78</v>
      </c>
      <c r="C3251" t="s">
        <v>21</v>
      </c>
      <c r="D3251" t="s">
        <v>22</v>
      </c>
      <c r="E3251" t="s">
        <v>23</v>
      </c>
      <c r="F3251">
        <v>27</v>
      </c>
      <c r="G3251">
        <v>121.9</v>
      </c>
      <c r="H3251">
        <v>88</v>
      </c>
      <c r="I3251">
        <v>20.72</v>
      </c>
      <c r="J3251">
        <v>225.4</v>
      </c>
      <c r="K3251">
        <v>75</v>
      </c>
      <c r="L3251">
        <v>19.16</v>
      </c>
      <c r="M3251">
        <v>90.8</v>
      </c>
      <c r="N3251">
        <v>118</v>
      </c>
      <c r="O3251">
        <v>4.09</v>
      </c>
      <c r="P3251">
        <v>13</v>
      </c>
      <c r="Q3251">
        <v>4</v>
      </c>
      <c r="R3251">
        <v>3.51</v>
      </c>
      <c r="S3251">
        <v>3</v>
      </c>
      <c r="T3251" t="s">
        <v>22</v>
      </c>
    </row>
    <row r="3252" spans="1:20" x14ac:dyDescent="0.2">
      <c r="A3252" t="s">
        <v>37</v>
      </c>
      <c r="B3252">
        <v>99</v>
      </c>
      <c r="C3252" t="s">
        <v>21</v>
      </c>
      <c r="D3252" t="s">
        <v>22</v>
      </c>
      <c r="E3252" t="s">
        <v>22</v>
      </c>
      <c r="F3252">
        <v>0</v>
      </c>
      <c r="G3252">
        <v>201.5</v>
      </c>
      <c r="H3252">
        <v>103</v>
      </c>
      <c r="I3252">
        <v>34.26</v>
      </c>
      <c r="J3252">
        <v>124.2</v>
      </c>
      <c r="K3252">
        <v>120</v>
      </c>
      <c r="L3252">
        <v>10.56</v>
      </c>
      <c r="M3252">
        <v>239.9</v>
      </c>
      <c r="N3252">
        <v>56</v>
      </c>
      <c r="O3252">
        <v>10.8</v>
      </c>
      <c r="P3252">
        <v>11.5</v>
      </c>
      <c r="Q3252">
        <v>3</v>
      </c>
      <c r="R3252">
        <v>3.11</v>
      </c>
      <c r="S3252">
        <v>0</v>
      </c>
      <c r="T3252" t="s">
        <v>22</v>
      </c>
    </row>
    <row r="3253" spans="1:20" x14ac:dyDescent="0.2">
      <c r="A3253" t="s">
        <v>24</v>
      </c>
      <c r="B3253">
        <v>120</v>
      </c>
      <c r="C3253" t="s">
        <v>21</v>
      </c>
      <c r="D3253" t="s">
        <v>22</v>
      </c>
      <c r="E3253" t="s">
        <v>22</v>
      </c>
      <c r="F3253">
        <v>0</v>
      </c>
      <c r="G3253">
        <v>146</v>
      </c>
      <c r="H3253">
        <v>58</v>
      </c>
      <c r="I3253">
        <v>24.82</v>
      </c>
      <c r="J3253">
        <v>208.7</v>
      </c>
      <c r="K3253">
        <v>103</v>
      </c>
      <c r="L3253">
        <v>17.739999999999998</v>
      </c>
      <c r="M3253">
        <v>215.5</v>
      </c>
      <c r="N3253">
        <v>91</v>
      </c>
      <c r="O3253">
        <v>9.6999999999999993</v>
      </c>
      <c r="P3253">
        <v>11.9</v>
      </c>
      <c r="Q3253">
        <v>2</v>
      </c>
      <c r="R3253">
        <v>3.21</v>
      </c>
      <c r="S3253">
        <v>0</v>
      </c>
      <c r="T3253" t="s">
        <v>22</v>
      </c>
    </row>
    <row r="3254" spans="1:20" x14ac:dyDescent="0.2">
      <c r="A3254" t="s">
        <v>61</v>
      </c>
      <c r="B3254">
        <v>1</v>
      </c>
      <c r="C3254" t="s">
        <v>28</v>
      </c>
      <c r="D3254" t="s">
        <v>22</v>
      </c>
      <c r="E3254" t="s">
        <v>23</v>
      </c>
      <c r="F3254">
        <v>26</v>
      </c>
      <c r="G3254">
        <v>69.7</v>
      </c>
      <c r="H3254">
        <v>84</v>
      </c>
      <c r="I3254">
        <v>11.85</v>
      </c>
      <c r="J3254">
        <v>250.4</v>
      </c>
      <c r="K3254">
        <v>79</v>
      </c>
      <c r="L3254">
        <v>21.28</v>
      </c>
      <c r="M3254">
        <v>230.2</v>
      </c>
      <c r="N3254">
        <v>122</v>
      </c>
      <c r="O3254">
        <v>10.36</v>
      </c>
      <c r="P3254">
        <v>8.3000000000000007</v>
      </c>
      <c r="Q3254">
        <v>3</v>
      </c>
      <c r="R3254">
        <v>2.2400000000000002</v>
      </c>
      <c r="S3254">
        <v>2</v>
      </c>
      <c r="T3254" t="s">
        <v>22</v>
      </c>
    </row>
    <row r="3255" spans="1:20" x14ac:dyDescent="0.2">
      <c r="A3255" t="s">
        <v>55</v>
      </c>
      <c r="B3255">
        <v>94</v>
      </c>
      <c r="C3255" t="s">
        <v>21</v>
      </c>
      <c r="D3255" t="s">
        <v>22</v>
      </c>
      <c r="E3255" t="s">
        <v>22</v>
      </c>
      <c r="F3255">
        <v>0</v>
      </c>
      <c r="G3255">
        <v>183.1</v>
      </c>
      <c r="H3255">
        <v>109</v>
      </c>
      <c r="I3255">
        <v>31.13</v>
      </c>
      <c r="J3255">
        <v>199.4</v>
      </c>
      <c r="K3255">
        <v>109</v>
      </c>
      <c r="L3255">
        <v>16.95</v>
      </c>
      <c r="M3255">
        <v>214.1</v>
      </c>
      <c r="N3255">
        <v>71</v>
      </c>
      <c r="O3255">
        <v>9.6300000000000008</v>
      </c>
      <c r="P3255">
        <v>13.9</v>
      </c>
      <c r="Q3255">
        <v>4</v>
      </c>
      <c r="R3255">
        <v>3.75</v>
      </c>
      <c r="S3255">
        <v>0</v>
      </c>
      <c r="T3255" t="s">
        <v>22</v>
      </c>
    </row>
    <row r="3256" spans="1:20" x14ac:dyDescent="0.2">
      <c r="A3256" t="s">
        <v>29</v>
      </c>
      <c r="B3256">
        <v>178</v>
      </c>
      <c r="C3256" t="s">
        <v>25</v>
      </c>
      <c r="D3256" t="s">
        <v>22</v>
      </c>
      <c r="E3256" t="s">
        <v>23</v>
      </c>
      <c r="F3256">
        <v>32</v>
      </c>
      <c r="G3256">
        <v>148.69999999999999</v>
      </c>
      <c r="H3256">
        <v>95</v>
      </c>
      <c r="I3256">
        <v>25.28</v>
      </c>
      <c r="J3256">
        <v>198.6</v>
      </c>
      <c r="K3256">
        <v>55</v>
      </c>
      <c r="L3256">
        <v>16.88</v>
      </c>
      <c r="M3256">
        <v>187</v>
      </c>
      <c r="N3256">
        <v>113</v>
      </c>
      <c r="O3256">
        <v>8.41</v>
      </c>
      <c r="P3256">
        <v>10.4</v>
      </c>
      <c r="Q3256">
        <v>7</v>
      </c>
      <c r="R3256">
        <v>2.81</v>
      </c>
      <c r="S3256">
        <v>6</v>
      </c>
      <c r="T3256" t="s">
        <v>23</v>
      </c>
    </row>
    <row r="3257" spans="1:20" x14ac:dyDescent="0.2">
      <c r="A3257" t="s">
        <v>31</v>
      </c>
      <c r="B3257">
        <v>136</v>
      </c>
      <c r="C3257" t="s">
        <v>28</v>
      </c>
      <c r="D3257" t="s">
        <v>22</v>
      </c>
      <c r="E3257" t="s">
        <v>22</v>
      </c>
      <c r="F3257">
        <v>0</v>
      </c>
      <c r="G3257">
        <v>240.1</v>
      </c>
      <c r="H3257">
        <v>121</v>
      </c>
      <c r="I3257">
        <v>40.82</v>
      </c>
      <c r="J3257">
        <v>271.2</v>
      </c>
      <c r="K3257">
        <v>123</v>
      </c>
      <c r="L3257">
        <v>23.05</v>
      </c>
      <c r="M3257">
        <v>132.69999999999999</v>
      </c>
      <c r="N3257">
        <v>98</v>
      </c>
      <c r="O3257">
        <v>5.97</v>
      </c>
      <c r="P3257">
        <v>17.2</v>
      </c>
      <c r="Q3257">
        <v>4</v>
      </c>
      <c r="R3257">
        <v>4.6399999999999997</v>
      </c>
      <c r="S3257">
        <v>0</v>
      </c>
      <c r="T3257" t="s">
        <v>23</v>
      </c>
    </row>
    <row r="3258" spans="1:20" x14ac:dyDescent="0.2">
      <c r="A3258" t="s">
        <v>75</v>
      </c>
      <c r="B3258">
        <v>86</v>
      </c>
      <c r="C3258" t="s">
        <v>21</v>
      </c>
      <c r="D3258" t="s">
        <v>22</v>
      </c>
      <c r="E3258" t="s">
        <v>23</v>
      </c>
      <c r="F3258">
        <v>25</v>
      </c>
      <c r="G3258">
        <v>126.4</v>
      </c>
      <c r="H3258">
        <v>97</v>
      </c>
      <c r="I3258">
        <v>21.49</v>
      </c>
      <c r="J3258">
        <v>189.7</v>
      </c>
      <c r="K3258">
        <v>118</v>
      </c>
      <c r="L3258">
        <v>16.12</v>
      </c>
      <c r="M3258">
        <v>233.6</v>
      </c>
      <c r="N3258">
        <v>97</v>
      </c>
      <c r="O3258">
        <v>10.51</v>
      </c>
      <c r="P3258">
        <v>12</v>
      </c>
      <c r="Q3258">
        <v>2</v>
      </c>
      <c r="R3258">
        <v>3.24</v>
      </c>
      <c r="S3258">
        <v>1</v>
      </c>
      <c r="T3258" t="s">
        <v>22</v>
      </c>
    </row>
    <row r="3259" spans="1:20" x14ac:dyDescent="0.2">
      <c r="A3259" t="s">
        <v>70</v>
      </c>
      <c r="B3259">
        <v>18</v>
      </c>
      <c r="C3259" t="s">
        <v>28</v>
      </c>
      <c r="D3259" t="s">
        <v>22</v>
      </c>
      <c r="E3259" t="s">
        <v>22</v>
      </c>
      <c r="F3259">
        <v>0</v>
      </c>
      <c r="G3259">
        <v>180.2</v>
      </c>
      <c r="H3259">
        <v>115</v>
      </c>
      <c r="I3259">
        <v>30.63</v>
      </c>
      <c r="J3259">
        <v>83.4</v>
      </c>
      <c r="K3259">
        <v>114</v>
      </c>
      <c r="L3259">
        <v>7.09</v>
      </c>
      <c r="M3259">
        <v>245.3</v>
      </c>
      <c r="N3259">
        <v>111</v>
      </c>
      <c r="O3259">
        <v>11.04</v>
      </c>
      <c r="P3259">
        <v>11.9</v>
      </c>
      <c r="Q3259">
        <v>6</v>
      </c>
      <c r="R3259">
        <v>3.21</v>
      </c>
      <c r="S3259">
        <v>1</v>
      </c>
      <c r="T3259" t="s">
        <v>22</v>
      </c>
    </row>
    <row r="3260" spans="1:20" x14ac:dyDescent="0.2">
      <c r="A3260" t="s">
        <v>41</v>
      </c>
      <c r="B3260">
        <v>49</v>
      </c>
      <c r="C3260" t="s">
        <v>21</v>
      </c>
      <c r="D3260" t="s">
        <v>22</v>
      </c>
      <c r="E3260" t="s">
        <v>22</v>
      </c>
      <c r="F3260">
        <v>0</v>
      </c>
      <c r="G3260">
        <v>172</v>
      </c>
      <c r="H3260">
        <v>142</v>
      </c>
      <c r="I3260">
        <v>29.24</v>
      </c>
      <c r="J3260">
        <v>224</v>
      </c>
      <c r="K3260">
        <v>100</v>
      </c>
      <c r="L3260">
        <v>19.04</v>
      </c>
      <c r="M3260">
        <v>177.3</v>
      </c>
      <c r="N3260">
        <v>86</v>
      </c>
      <c r="O3260">
        <v>7.98</v>
      </c>
      <c r="P3260">
        <v>7.4</v>
      </c>
      <c r="Q3260">
        <v>1</v>
      </c>
      <c r="R3260">
        <v>2</v>
      </c>
      <c r="S3260">
        <v>0</v>
      </c>
      <c r="T3260" t="s">
        <v>22</v>
      </c>
    </row>
    <row r="3261" spans="1:20" x14ac:dyDescent="0.2">
      <c r="A3261" t="s">
        <v>20</v>
      </c>
      <c r="B3261">
        <v>20</v>
      </c>
      <c r="C3261" t="s">
        <v>21</v>
      </c>
      <c r="D3261" t="s">
        <v>22</v>
      </c>
      <c r="E3261" t="s">
        <v>23</v>
      </c>
      <c r="F3261">
        <v>27</v>
      </c>
      <c r="G3261">
        <v>231.6</v>
      </c>
      <c r="H3261">
        <v>105</v>
      </c>
      <c r="I3261">
        <v>39.369999999999997</v>
      </c>
      <c r="J3261">
        <v>223.3</v>
      </c>
      <c r="K3261">
        <v>120</v>
      </c>
      <c r="L3261">
        <v>18.98</v>
      </c>
      <c r="M3261">
        <v>212</v>
      </c>
      <c r="N3261">
        <v>99</v>
      </c>
      <c r="O3261">
        <v>9.5399999999999991</v>
      </c>
      <c r="P3261">
        <v>8.9</v>
      </c>
      <c r="Q3261">
        <v>4</v>
      </c>
      <c r="R3261">
        <v>2.4</v>
      </c>
      <c r="S3261">
        <v>1</v>
      </c>
      <c r="T3261" t="s">
        <v>22</v>
      </c>
    </row>
    <row r="3262" spans="1:20" x14ac:dyDescent="0.2">
      <c r="A3262" t="s">
        <v>32</v>
      </c>
      <c r="B3262">
        <v>131</v>
      </c>
      <c r="C3262" t="s">
        <v>21</v>
      </c>
      <c r="D3262" t="s">
        <v>22</v>
      </c>
      <c r="E3262" t="s">
        <v>23</v>
      </c>
      <c r="F3262">
        <v>29</v>
      </c>
      <c r="G3262">
        <v>42.1</v>
      </c>
      <c r="H3262">
        <v>114</v>
      </c>
      <c r="I3262">
        <v>7.16</v>
      </c>
      <c r="J3262">
        <v>183.3</v>
      </c>
      <c r="K3262">
        <v>70</v>
      </c>
      <c r="L3262">
        <v>15.58</v>
      </c>
      <c r="M3262">
        <v>158.69999999999999</v>
      </c>
      <c r="N3262">
        <v>82</v>
      </c>
      <c r="O3262">
        <v>7.14</v>
      </c>
      <c r="P3262">
        <v>10</v>
      </c>
      <c r="Q3262">
        <v>1</v>
      </c>
      <c r="R3262">
        <v>2.7</v>
      </c>
      <c r="S3262">
        <v>0</v>
      </c>
      <c r="T3262" t="s">
        <v>22</v>
      </c>
    </row>
    <row r="3263" spans="1:20" x14ac:dyDescent="0.2">
      <c r="A3263" t="s">
        <v>26</v>
      </c>
      <c r="B3263">
        <v>99</v>
      </c>
      <c r="C3263" t="s">
        <v>25</v>
      </c>
      <c r="D3263" t="s">
        <v>22</v>
      </c>
      <c r="E3263" t="s">
        <v>22</v>
      </c>
      <c r="F3263">
        <v>0</v>
      </c>
      <c r="G3263">
        <v>155.6</v>
      </c>
      <c r="H3263">
        <v>90</v>
      </c>
      <c r="I3263">
        <v>26.45</v>
      </c>
      <c r="J3263">
        <v>240.1</v>
      </c>
      <c r="K3263">
        <v>117</v>
      </c>
      <c r="L3263">
        <v>20.41</v>
      </c>
      <c r="M3263">
        <v>230.8</v>
      </c>
      <c r="N3263">
        <v>88</v>
      </c>
      <c r="O3263">
        <v>10.39</v>
      </c>
      <c r="P3263">
        <v>10.8</v>
      </c>
      <c r="Q3263">
        <v>4</v>
      </c>
      <c r="R3263">
        <v>2.92</v>
      </c>
      <c r="S3263">
        <v>3</v>
      </c>
      <c r="T3263" t="s">
        <v>22</v>
      </c>
    </row>
    <row r="3264" spans="1:20" x14ac:dyDescent="0.2">
      <c r="A3264" t="s">
        <v>37</v>
      </c>
      <c r="B3264">
        <v>61</v>
      </c>
      <c r="C3264" t="s">
        <v>21</v>
      </c>
      <c r="D3264" t="s">
        <v>22</v>
      </c>
      <c r="E3264" t="s">
        <v>22</v>
      </c>
      <c r="F3264">
        <v>0</v>
      </c>
      <c r="G3264">
        <v>234.6</v>
      </c>
      <c r="H3264">
        <v>126</v>
      </c>
      <c r="I3264">
        <v>39.880000000000003</v>
      </c>
      <c r="J3264">
        <v>200.7</v>
      </c>
      <c r="K3264">
        <v>76</v>
      </c>
      <c r="L3264">
        <v>17.059999999999999</v>
      </c>
      <c r="M3264">
        <v>171.1</v>
      </c>
      <c r="N3264">
        <v>81</v>
      </c>
      <c r="O3264">
        <v>7.7</v>
      </c>
      <c r="P3264">
        <v>8.1</v>
      </c>
      <c r="Q3264">
        <v>2</v>
      </c>
      <c r="R3264">
        <v>2.19</v>
      </c>
      <c r="S3264">
        <v>0</v>
      </c>
      <c r="T3264" t="s">
        <v>22</v>
      </c>
    </row>
    <row r="3265" spans="1:20" x14ac:dyDescent="0.2">
      <c r="A3265" t="s">
        <v>54</v>
      </c>
      <c r="B3265">
        <v>137</v>
      </c>
      <c r="C3265" t="s">
        <v>21</v>
      </c>
      <c r="D3265" t="s">
        <v>22</v>
      </c>
      <c r="E3265" t="s">
        <v>22</v>
      </c>
      <c r="F3265">
        <v>0</v>
      </c>
      <c r="G3265">
        <v>115.5</v>
      </c>
      <c r="H3265">
        <v>101</v>
      </c>
      <c r="I3265">
        <v>19.64</v>
      </c>
      <c r="J3265">
        <v>226.2</v>
      </c>
      <c r="K3265">
        <v>81</v>
      </c>
      <c r="L3265">
        <v>19.23</v>
      </c>
      <c r="M3265">
        <v>179.1</v>
      </c>
      <c r="N3265">
        <v>123</v>
      </c>
      <c r="O3265">
        <v>8.06</v>
      </c>
      <c r="P3265">
        <v>13.6</v>
      </c>
      <c r="Q3265">
        <v>4</v>
      </c>
      <c r="R3265">
        <v>3.67</v>
      </c>
      <c r="S3265">
        <v>0</v>
      </c>
      <c r="T3265" t="s">
        <v>22</v>
      </c>
    </row>
    <row r="3266" spans="1:20" x14ac:dyDescent="0.2">
      <c r="A3266" t="s">
        <v>59</v>
      </c>
      <c r="B3266">
        <v>49</v>
      </c>
      <c r="C3266" t="s">
        <v>28</v>
      </c>
      <c r="D3266" t="s">
        <v>22</v>
      </c>
      <c r="E3266" t="s">
        <v>23</v>
      </c>
      <c r="F3266">
        <v>42</v>
      </c>
      <c r="G3266">
        <v>159</v>
      </c>
      <c r="H3266">
        <v>67</v>
      </c>
      <c r="I3266">
        <v>27.03</v>
      </c>
      <c r="J3266">
        <v>126.3</v>
      </c>
      <c r="K3266">
        <v>125</v>
      </c>
      <c r="L3266">
        <v>10.74</v>
      </c>
      <c r="M3266">
        <v>206.8</v>
      </c>
      <c r="N3266">
        <v>88</v>
      </c>
      <c r="O3266">
        <v>9.31</v>
      </c>
      <c r="P3266">
        <v>7.4</v>
      </c>
      <c r="Q3266">
        <v>3</v>
      </c>
      <c r="R3266">
        <v>2</v>
      </c>
      <c r="S3266">
        <v>2</v>
      </c>
      <c r="T3266" t="s">
        <v>22</v>
      </c>
    </row>
    <row r="3267" spans="1:20" x14ac:dyDescent="0.2">
      <c r="A3267" t="s">
        <v>27</v>
      </c>
      <c r="B3267">
        <v>83</v>
      </c>
      <c r="C3267" t="s">
        <v>25</v>
      </c>
      <c r="D3267" t="s">
        <v>22</v>
      </c>
      <c r="E3267" t="s">
        <v>22</v>
      </c>
      <c r="F3267">
        <v>0</v>
      </c>
      <c r="G3267">
        <v>286.60000000000002</v>
      </c>
      <c r="H3267">
        <v>114</v>
      </c>
      <c r="I3267">
        <v>48.72</v>
      </c>
      <c r="J3267">
        <v>101</v>
      </c>
      <c r="K3267">
        <v>138</v>
      </c>
      <c r="L3267">
        <v>8.59</v>
      </c>
      <c r="M3267">
        <v>199.6</v>
      </c>
      <c r="N3267">
        <v>146</v>
      </c>
      <c r="O3267">
        <v>8.98</v>
      </c>
      <c r="P3267">
        <v>13.2</v>
      </c>
      <c r="Q3267">
        <v>4</v>
      </c>
      <c r="R3267">
        <v>3.56</v>
      </c>
      <c r="S3267">
        <v>1</v>
      </c>
      <c r="T3267" t="s">
        <v>22</v>
      </c>
    </row>
    <row r="3268" spans="1:20" x14ac:dyDescent="0.2">
      <c r="A3268" t="s">
        <v>40</v>
      </c>
      <c r="B3268">
        <v>105</v>
      </c>
      <c r="C3268" t="s">
        <v>25</v>
      </c>
      <c r="D3268" t="s">
        <v>22</v>
      </c>
      <c r="E3268" t="s">
        <v>22</v>
      </c>
      <c r="F3268">
        <v>0</v>
      </c>
      <c r="G3268">
        <v>181.9</v>
      </c>
      <c r="H3268">
        <v>70</v>
      </c>
      <c r="I3268">
        <v>30.92</v>
      </c>
      <c r="J3268">
        <v>233.5</v>
      </c>
      <c r="K3268">
        <v>83</v>
      </c>
      <c r="L3268">
        <v>19.850000000000001</v>
      </c>
      <c r="M3268">
        <v>194.6</v>
      </c>
      <c r="N3268">
        <v>80</v>
      </c>
      <c r="O3268">
        <v>8.76</v>
      </c>
      <c r="P3268">
        <v>8.1</v>
      </c>
      <c r="Q3268">
        <v>9</v>
      </c>
      <c r="R3268">
        <v>2.19</v>
      </c>
      <c r="S3268">
        <v>1</v>
      </c>
      <c r="T3268" t="s">
        <v>22</v>
      </c>
    </row>
    <row r="3269" spans="1:20" x14ac:dyDescent="0.2">
      <c r="A3269" t="s">
        <v>50</v>
      </c>
      <c r="B3269">
        <v>90</v>
      </c>
      <c r="C3269" t="s">
        <v>25</v>
      </c>
      <c r="D3269" t="s">
        <v>22</v>
      </c>
      <c r="E3269" t="s">
        <v>22</v>
      </c>
      <c r="F3269">
        <v>0</v>
      </c>
      <c r="G3269">
        <v>235</v>
      </c>
      <c r="H3269">
        <v>77</v>
      </c>
      <c r="I3269">
        <v>39.950000000000003</v>
      </c>
      <c r="J3269">
        <v>267.3</v>
      </c>
      <c r="K3269">
        <v>94</v>
      </c>
      <c r="L3269">
        <v>22.72</v>
      </c>
      <c r="M3269">
        <v>222.1</v>
      </c>
      <c r="N3269">
        <v>119</v>
      </c>
      <c r="O3269">
        <v>9.99</v>
      </c>
      <c r="P3269">
        <v>5.3</v>
      </c>
      <c r="Q3269">
        <v>4</v>
      </c>
      <c r="R3269">
        <v>1.43</v>
      </c>
      <c r="S3269">
        <v>3</v>
      </c>
      <c r="T3269" t="s">
        <v>23</v>
      </c>
    </row>
    <row r="3270" spans="1:20" x14ac:dyDescent="0.2">
      <c r="A3270" t="s">
        <v>68</v>
      </c>
      <c r="B3270">
        <v>111</v>
      </c>
      <c r="C3270" t="s">
        <v>21</v>
      </c>
      <c r="D3270" t="s">
        <v>22</v>
      </c>
      <c r="E3270" t="s">
        <v>22</v>
      </c>
      <c r="F3270">
        <v>0</v>
      </c>
      <c r="G3270">
        <v>187.8</v>
      </c>
      <c r="H3270">
        <v>107</v>
      </c>
      <c r="I3270">
        <v>31.93</v>
      </c>
      <c r="J3270">
        <v>246</v>
      </c>
      <c r="K3270">
        <v>70</v>
      </c>
      <c r="L3270">
        <v>20.91</v>
      </c>
      <c r="M3270">
        <v>175.9</v>
      </c>
      <c r="N3270">
        <v>88</v>
      </c>
      <c r="O3270">
        <v>7.92</v>
      </c>
      <c r="P3270">
        <v>10.5</v>
      </c>
      <c r="Q3270">
        <v>7</v>
      </c>
      <c r="R3270">
        <v>2.84</v>
      </c>
      <c r="S3270">
        <v>0</v>
      </c>
      <c r="T3270" t="s">
        <v>22</v>
      </c>
    </row>
    <row r="3271" spans="1:20" x14ac:dyDescent="0.2">
      <c r="A3271" t="s">
        <v>56</v>
      </c>
      <c r="B3271">
        <v>135</v>
      </c>
      <c r="C3271" t="s">
        <v>25</v>
      </c>
      <c r="D3271" t="s">
        <v>22</v>
      </c>
      <c r="E3271" t="s">
        <v>22</v>
      </c>
      <c r="F3271">
        <v>0</v>
      </c>
      <c r="G3271">
        <v>167.1</v>
      </c>
      <c r="H3271">
        <v>105</v>
      </c>
      <c r="I3271">
        <v>28.41</v>
      </c>
      <c r="J3271">
        <v>131.6</v>
      </c>
      <c r="K3271">
        <v>120</v>
      </c>
      <c r="L3271">
        <v>11.19</v>
      </c>
      <c r="M3271">
        <v>242.6</v>
      </c>
      <c r="N3271">
        <v>83</v>
      </c>
      <c r="O3271">
        <v>10.92</v>
      </c>
      <c r="P3271">
        <v>10.4</v>
      </c>
      <c r="Q3271">
        <v>2</v>
      </c>
      <c r="R3271">
        <v>2.81</v>
      </c>
      <c r="S3271">
        <v>3</v>
      </c>
      <c r="T3271" t="s">
        <v>22</v>
      </c>
    </row>
    <row r="3272" spans="1:20" x14ac:dyDescent="0.2">
      <c r="A3272" t="s">
        <v>33</v>
      </c>
      <c r="B3272">
        <v>121</v>
      </c>
      <c r="C3272" t="s">
        <v>21</v>
      </c>
      <c r="D3272" t="s">
        <v>22</v>
      </c>
      <c r="E3272" t="s">
        <v>23</v>
      </c>
      <c r="F3272">
        <v>22</v>
      </c>
      <c r="G3272">
        <v>212.3</v>
      </c>
      <c r="H3272">
        <v>107</v>
      </c>
      <c r="I3272">
        <v>36.090000000000003</v>
      </c>
      <c r="J3272">
        <v>238</v>
      </c>
      <c r="K3272">
        <v>94</v>
      </c>
      <c r="L3272">
        <v>20.23</v>
      </c>
      <c r="M3272">
        <v>332.8</v>
      </c>
      <c r="N3272">
        <v>114</v>
      </c>
      <c r="O3272">
        <v>14.98</v>
      </c>
      <c r="P3272">
        <v>10.4</v>
      </c>
      <c r="Q3272">
        <v>2</v>
      </c>
      <c r="R3272">
        <v>2.81</v>
      </c>
      <c r="S3272">
        <v>1</v>
      </c>
      <c r="T3272" t="s">
        <v>22</v>
      </c>
    </row>
    <row r="3273" spans="1:20" x14ac:dyDescent="0.2">
      <c r="A3273" t="s">
        <v>75</v>
      </c>
      <c r="B3273">
        <v>57</v>
      </c>
      <c r="C3273" t="s">
        <v>21</v>
      </c>
      <c r="D3273" t="s">
        <v>23</v>
      </c>
      <c r="E3273" t="s">
        <v>22</v>
      </c>
      <c r="F3273">
        <v>0</v>
      </c>
      <c r="G3273">
        <v>227.4</v>
      </c>
      <c r="H3273">
        <v>94</v>
      </c>
      <c r="I3273">
        <v>38.659999999999997</v>
      </c>
      <c r="J3273">
        <v>146.4</v>
      </c>
      <c r="K3273">
        <v>115</v>
      </c>
      <c r="L3273">
        <v>12.44</v>
      </c>
      <c r="M3273">
        <v>211.4</v>
      </c>
      <c r="N3273">
        <v>92</v>
      </c>
      <c r="O3273">
        <v>9.51</v>
      </c>
      <c r="P3273">
        <v>8.3000000000000007</v>
      </c>
      <c r="Q3273">
        <v>5</v>
      </c>
      <c r="R3273">
        <v>2.2400000000000002</v>
      </c>
      <c r="S3273">
        <v>1</v>
      </c>
      <c r="T3273" t="s">
        <v>22</v>
      </c>
    </row>
    <row r="3274" spans="1:20" x14ac:dyDescent="0.2">
      <c r="A3274" t="s">
        <v>35</v>
      </c>
      <c r="B3274">
        <v>63</v>
      </c>
      <c r="C3274" t="s">
        <v>21</v>
      </c>
      <c r="D3274" t="s">
        <v>22</v>
      </c>
      <c r="E3274" t="s">
        <v>22</v>
      </c>
      <c r="F3274">
        <v>0</v>
      </c>
      <c r="G3274">
        <v>162.5</v>
      </c>
      <c r="H3274">
        <v>86</v>
      </c>
      <c r="I3274">
        <v>27.63</v>
      </c>
      <c r="J3274">
        <v>165.4</v>
      </c>
      <c r="K3274">
        <v>112</v>
      </c>
      <c r="L3274">
        <v>14.06</v>
      </c>
      <c r="M3274">
        <v>163.69999999999999</v>
      </c>
      <c r="N3274">
        <v>67</v>
      </c>
      <c r="O3274">
        <v>7.37</v>
      </c>
      <c r="P3274">
        <v>13.4</v>
      </c>
      <c r="Q3274">
        <v>6</v>
      </c>
      <c r="R3274">
        <v>3.62</v>
      </c>
      <c r="S3274">
        <v>4</v>
      </c>
      <c r="T3274" t="s">
        <v>23</v>
      </c>
    </row>
    <row r="3275" spans="1:20" x14ac:dyDescent="0.2">
      <c r="A3275" t="s">
        <v>24</v>
      </c>
      <c r="B3275">
        <v>97</v>
      </c>
      <c r="C3275" t="s">
        <v>21</v>
      </c>
      <c r="D3275" t="s">
        <v>22</v>
      </c>
      <c r="E3275" t="s">
        <v>22</v>
      </c>
      <c r="F3275">
        <v>0</v>
      </c>
      <c r="G3275">
        <v>259.60000000000002</v>
      </c>
      <c r="H3275">
        <v>138</v>
      </c>
      <c r="I3275">
        <v>44.13</v>
      </c>
      <c r="J3275">
        <v>233.9</v>
      </c>
      <c r="K3275">
        <v>91</v>
      </c>
      <c r="L3275">
        <v>19.88</v>
      </c>
      <c r="M3275">
        <v>140.6</v>
      </c>
      <c r="N3275">
        <v>119</v>
      </c>
      <c r="O3275">
        <v>6.33</v>
      </c>
      <c r="P3275">
        <v>13</v>
      </c>
      <c r="Q3275">
        <v>4</v>
      </c>
      <c r="R3275">
        <v>3.51</v>
      </c>
      <c r="S3275">
        <v>1</v>
      </c>
      <c r="T3275" t="s">
        <v>22</v>
      </c>
    </row>
    <row r="3276" spans="1:20" x14ac:dyDescent="0.2">
      <c r="A3276" t="s">
        <v>26</v>
      </c>
      <c r="B3276">
        <v>134</v>
      </c>
      <c r="C3276" t="s">
        <v>25</v>
      </c>
      <c r="D3276" t="s">
        <v>22</v>
      </c>
      <c r="E3276" t="s">
        <v>23</v>
      </c>
      <c r="F3276">
        <v>10</v>
      </c>
      <c r="G3276">
        <v>159.4</v>
      </c>
      <c r="H3276">
        <v>79</v>
      </c>
      <c r="I3276">
        <v>27.1</v>
      </c>
      <c r="J3276">
        <v>91</v>
      </c>
      <c r="K3276">
        <v>94</v>
      </c>
      <c r="L3276">
        <v>7.74</v>
      </c>
      <c r="M3276">
        <v>199.5</v>
      </c>
      <c r="N3276">
        <v>137</v>
      </c>
      <c r="O3276">
        <v>8.98</v>
      </c>
      <c r="P3276">
        <v>10</v>
      </c>
      <c r="Q3276">
        <v>3</v>
      </c>
      <c r="R3276">
        <v>2.7</v>
      </c>
      <c r="S3276">
        <v>2</v>
      </c>
      <c r="T3276" t="s">
        <v>22</v>
      </c>
    </row>
    <row r="3277" spans="1:20" x14ac:dyDescent="0.2">
      <c r="A3277" t="s">
        <v>66</v>
      </c>
      <c r="B3277">
        <v>57</v>
      </c>
      <c r="C3277" t="s">
        <v>28</v>
      </c>
      <c r="D3277" t="s">
        <v>22</v>
      </c>
      <c r="E3277" t="s">
        <v>23</v>
      </c>
      <c r="F3277">
        <v>37</v>
      </c>
      <c r="G3277">
        <v>69.5</v>
      </c>
      <c r="H3277">
        <v>94</v>
      </c>
      <c r="I3277">
        <v>11.82</v>
      </c>
      <c r="J3277">
        <v>220.9</v>
      </c>
      <c r="K3277">
        <v>76</v>
      </c>
      <c r="L3277">
        <v>18.78</v>
      </c>
      <c r="M3277">
        <v>218.5</v>
      </c>
      <c r="N3277">
        <v>113</v>
      </c>
      <c r="O3277">
        <v>9.83</v>
      </c>
      <c r="P3277">
        <v>11.9</v>
      </c>
      <c r="Q3277">
        <v>3</v>
      </c>
      <c r="R3277">
        <v>3.21</v>
      </c>
      <c r="S3277">
        <v>0</v>
      </c>
      <c r="T3277" t="s">
        <v>22</v>
      </c>
    </row>
    <row r="3278" spans="1:20" x14ac:dyDescent="0.2">
      <c r="A3278" t="s">
        <v>26</v>
      </c>
      <c r="B3278">
        <v>109</v>
      </c>
      <c r="C3278" t="s">
        <v>21</v>
      </c>
      <c r="D3278" t="s">
        <v>23</v>
      </c>
      <c r="E3278" t="s">
        <v>22</v>
      </c>
      <c r="F3278">
        <v>0</v>
      </c>
      <c r="G3278">
        <v>166.5</v>
      </c>
      <c r="H3278">
        <v>101</v>
      </c>
      <c r="I3278">
        <v>28.31</v>
      </c>
      <c r="J3278">
        <v>268.39999999999998</v>
      </c>
      <c r="K3278">
        <v>119</v>
      </c>
      <c r="L3278">
        <v>22.81</v>
      </c>
      <c r="M3278">
        <v>126.2</v>
      </c>
      <c r="N3278">
        <v>112</v>
      </c>
      <c r="O3278">
        <v>5.68</v>
      </c>
      <c r="P3278">
        <v>10.199999999999999</v>
      </c>
      <c r="Q3278">
        <v>3</v>
      </c>
      <c r="R3278">
        <v>2.75</v>
      </c>
      <c r="S3278">
        <v>3</v>
      </c>
      <c r="T3278" t="s">
        <v>22</v>
      </c>
    </row>
    <row r="3279" spans="1:20" x14ac:dyDescent="0.2">
      <c r="A3279" t="s">
        <v>72</v>
      </c>
      <c r="B3279">
        <v>66</v>
      </c>
      <c r="C3279" t="s">
        <v>21</v>
      </c>
      <c r="D3279" t="s">
        <v>22</v>
      </c>
      <c r="E3279" t="s">
        <v>23</v>
      </c>
      <c r="F3279">
        <v>21</v>
      </c>
      <c r="G3279">
        <v>134.4</v>
      </c>
      <c r="H3279">
        <v>110</v>
      </c>
      <c r="I3279">
        <v>22.85</v>
      </c>
      <c r="J3279">
        <v>136.19999999999999</v>
      </c>
      <c r="K3279">
        <v>104</v>
      </c>
      <c r="L3279">
        <v>11.58</v>
      </c>
      <c r="M3279">
        <v>215.6</v>
      </c>
      <c r="N3279">
        <v>105</v>
      </c>
      <c r="O3279">
        <v>9.6999999999999993</v>
      </c>
      <c r="P3279">
        <v>9.6999999999999993</v>
      </c>
      <c r="Q3279">
        <v>4</v>
      </c>
      <c r="R3279">
        <v>2.62</v>
      </c>
      <c r="S3279">
        <v>3</v>
      </c>
      <c r="T3279" t="s">
        <v>22</v>
      </c>
    </row>
    <row r="3280" spans="1:20" x14ac:dyDescent="0.2">
      <c r="A3280" t="s">
        <v>48</v>
      </c>
      <c r="B3280">
        <v>162</v>
      </c>
      <c r="C3280" t="s">
        <v>25</v>
      </c>
      <c r="D3280" t="s">
        <v>22</v>
      </c>
      <c r="E3280" t="s">
        <v>23</v>
      </c>
      <c r="F3280">
        <v>21</v>
      </c>
      <c r="G3280">
        <v>205.2</v>
      </c>
      <c r="H3280">
        <v>128</v>
      </c>
      <c r="I3280">
        <v>34.880000000000003</v>
      </c>
      <c r="J3280">
        <v>231.7</v>
      </c>
      <c r="K3280">
        <v>128</v>
      </c>
      <c r="L3280">
        <v>19.690000000000001</v>
      </c>
      <c r="M3280">
        <v>180.3</v>
      </c>
      <c r="N3280">
        <v>100</v>
      </c>
      <c r="O3280">
        <v>8.11</v>
      </c>
      <c r="P3280">
        <v>10.6</v>
      </c>
      <c r="Q3280">
        <v>3</v>
      </c>
      <c r="R3280">
        <v>2.86</v>
      </c>
      <c r="S3280">
        <v>2</v>
      </c>
      <c r="T3280" t="s">
        <v>22</v>
      </c>
    </row>
    <row r="3281" spans="1:20" x14ac:dyDescent="0.2">
      <c r="A3281" t="s">
        <v>58</v>
      </c>
      <c r="B3281">
        <v>115</v>
      </c>
      <c r="C3281" t="s">
        <v>21</v>
      </c>
      <c r="D3281" t="s">
        <v>22</v>
      </c>
      <c r="E3281" t="s">
        <v>23</v>
      </c>
      <c r="F3281">
        <v>26</v>
      </c>
      <c r="G3281">
        <v>132.30000000000001</v>
      </c>
      <c r="H3281">
        <v>142</v>
      </c>
      <c r="I3281">
        <v>22.49</v>
      </c>
      <c r="J3281">
        <v>273.39999999999998</v>
      </c>
      <c r="K3281">
        <v>89</v>
      </c>
      <c r="L3281">
        <v>23.24</v>
      </c>
      <c r="M3281">
        <v>195.7</v>
      </c>
      <c r="N3281">
        <v>77</v>
      </c>
      <c r="O3281">
        <v>8.81</v>
      </c>
      <c r="P3281">
        <v>14.8</v>
      </c>
      <c r="Q3281">
        <v>7</v>
      </c>
      <c r="R3281">
        <v>4</v>
      </c>
      <c r="S3281">
        <v>0</v>
      </c>
      <c r="T3281" t="s">
        <v>22</v>
      </c>
    </row>
    <row r="3282" spans="1:20" x14ac:dyDescent="0.2">
      <c r="A3282" t="s">
        <v>45</v>
      </c>
      <c r="B3282">
        <v>132</v>
      </c>
      <c r="C3282" t="s">
        <v>21</v>
      </c>
      <c r="D3282" t="s">
        <v>22</v>
      </c>
      <c r="E3282" t="s">
        <v>22</v>
      </c>
      <c r="F3282">
        <v>0</v>
      </c>
      <c r="G3282">
        <v>140.30000000000001</v>
      </c>
      <c r="H3282">
        <v>144</v>
      </c>
      <c r="I3282">
        <v>23.85</v>
      </c>
      <c r="J3282">
        <v>294.8</v>
      </c>
      <c r="K3282">
        <v>89</v>
      </c>
      <c r="L3282">
        <v>25.06</v>
      </c>
      <c r="M3282">
        <v>153.5</v>
      </c>
      <c r="N3282">
        <v>126</v>
      </c>
      <c r="O3282">
        <v>6.91</v>
      </c>
      <c r="P3282">
        <v>11.7</v>
      </c>
      <c r="Q3282">
        <v>4</v>
      </c>
      <c r="R3282">
        <v>3.16</v>
      </c>
      <c r="S3282">
        <v>2</v>
      </c>
      <c r="T3282" t="s">
        <v>22</v>
      </c>
    </row>
    <row r="3283" spans="1:20" x14ac:dyDescent="0.2">
      <c r="A3283" t="s">
        <v>26</v>
      </c>
      <c r="B3283">
        <v>152</v>
      </c>
      <c r="C3283" t="s">
        <v>21</v>
      </c>
      <c r="D3283" t="s">
        <v>22</v>
      </c>
      <c r="E3283" t="s">
        <v>22</v>
      </c>
      <c r="F3283">
        <v>0</v>
      </c>
      <c r="G3283">
        <v>284.60000000000002</v>
      </c>
      <c r="H3283">
        <v>113</v>
      </c>
      <c r="I3283">
        <v>48.38</v>
      </c>
      <c r="J3283">
        <v>141.80000000000001</v>
      </c>
      <c r="K3283">
        <v>101</v>
      </c>
      <c r="L3283">
        <v>12.05</v>
      </c>
      <c r="M3283">
        <v>127.4</v>
      </c>
      <c r="N3283">
        <v>78</v>
      </c>
      <c r="O3283">
        <v>5.73</v>
      </c>
      <c r="P3283">
        <v>12.6</v>
      </c>
      <c r="Q3283">
        <v>5</v>
      </c>
      <c r="R3283">
        <v>3.4</v>
      </c>
      <c r="S3283">
        <v>0</v>
      </c>
      <c r="T3283" t="s">
        <v>22</v>
      </c>
    </row>
    <row r="3284" spans="1:20" x14ac:dyDescent="0.2">
      <c r="A3284" t="s">
        <v>63</v>
      </c>
      <c r="B3284">
        <v>86</v>
      </c>
      <c r="C3284" t="s">
        <v>21</v>
      </c>
      <c r="D3284" t="s">
        <v>22</v>
      </c>
      <c r="E3284" t="s">
        <v>23</v>
      </c>
      <c r="F3284">
        <v>29</v>
      </c>
      <c r="G3284">
        <v>189.3</v>
      </c>
      <c r="H3284">
        <v>107</v>
      </c>
      <c r="I3284">
        <v>32.18</v>
      </c>
      <c r="J3284">
        <v>221.3</v>
      </c>
      <c r="K3284">
        <v>101</v>
      </c>
      <c r="L3284">
        <v>18.809999999999999</v>
      </c>
      <c r="M3284">
        <v>325.60000000000002</v>
      </c>
      <c r="N3284">
        <v>137</v>
      </c>
      <c r="O3284">
        <v>14.65</v>
      </c>
      <c r="P3284">
        <v>13.8</v>
      </c>
      <c r="Q3284">
        <v>3</v>
      </c>
      <c r="R3284">
        <v>3.73</v>
      </c>
      <c r="S3284">
        <v>1</v>
      </c>
      <c r="T3284" t="s">
        <v>22</v>
      </c>
    </row>
    <row r="3285" spans="1:20" x14ac:dyDescent="0.2">
      <c r="A3285" t="s">
        <v>43</v>
      </c>
      <c r="B3285">
        <v>36</v>
      </c>
      <c r="C3285" t="s">
        <v>21</v>
      </c>
      <c r="D3285" t="s">
        <v>22</v>
      </c>
      <c r="E3285" t="s">
        <v>22</v>
      </c>
      <c r="F3285">
        <v>0</v>
      </c>
      <c r="G3285">
        <v>184.6</v>
      </c>
      <c r="H3285">
        <v>132</v>
      </c>
      <c r="I3285">
        <v>31.38</v>
      </c>
      <c r="J3285">
        <v>193.7</v>
      </c>
      <c r="K3285">
        <v>69</v>
      </c>
      <c r="L3285">
        <v>16.46</v>
      </c>
      <c r="M3285">
        <v>283.5</v>
      </c>
      <c r="N3285">
        <v>83</v>
      </c>
      <c r="O3285">
        <v>12.76</v>
      </c>
      <c r="P3285">
        <v>5.9</v>
      </c>
      <c r="Q3285">
        <v>3</v>
      </c>
      <c r="R3285">
        <v>1.59</v>
      </c>
      <c r="S3285">
        <v>1</v>
      </c>
      <c r="T3285" t="s">
        <v>22</v>
      </c>
    </row>
    <row r="3286" spans="1:20" x14ac:dyDescent="0.2">
      <c r="A3286" t="s">
        <v>60</v>
      </c>
      <c r="B3286">
        <v>118</v>
      </c>
      <c r="C3286" t="s">
        <v>21</v>
      </c>
      <c r="D3286" t="s">
        <v>22</v>
      </c>
      <c r="E3286" t="s">
        <v>22</v>
      </c>
      <c r="F3286">
        <v>0</v>
      </c>
      <c r="G3286">
        <v>161.6</v>
      </c>
      <c r="H3286">
        <v>96</v>
      </c>
      <c r="I3286">
        <v>27.47</v>
      </c>
      <c r="J3286">
        <v>223.9</v>
      </c>
      <c r="K3286">
        <v>113</v>
      </c>
      <c r="L3286">
        <v>19.03</v>
      </c>
      <c r="M3286">
        <v>240.6</v>
      </c>
      <c r="N3286">
        <v>137</v>
      </c>
      <c r="O3286">
        <v>10.83</v>
      </c>
      <c r="P3286">
        <v>6.8</v>
      </c>
      <c r="Q3286">
        <v>2</v>
      </c>
      <c r="R3286">
        <v>1.84</v>
      </c>
      <c r="S3286">
        <v>0</v>
      </c>
      <c r="T3286" t="s">
        <v>22</v>
      </c>
    </row>
    <row r="3287" spans="1:20" x14ac:dyDescent="0.2">
      <c r="A3287" t="s">
        <v>45</v>
      </c>
      <c r="B3287">
        <v>137</v>
      </c>
      <c r="C3287" t="s">
        <v>28</v>
      </c>
      <c r="D3287" t="s">
        <v>22</v>
      </c>
      <c r="E3287" t="s">
        <v>23</v>
      </c>
      <c r="F3287">
        <v>20</v>
      </c>
      <c r="G3287">
        <v>268.5</v>
      </c>
      <c r="H3287">
        <v>91</v>
      </c>
      <c r="I3287">
        <v>45.65</v>
      </c>
      <c r="J3287">
        <v>128.80000000000001</v>
      </c>
      <c r="K3287">
        <v>121</v>
      </c>
      <c r="L3287">
        <v>10.95</v>
      </c>
      <c r="M3287">
        <v>146.4</v>
      </c>
      <c r="N3287">
        <v>98</v>
      </c>
      <c r="O3287">
        <v>6.59</v>
      </c>
      <c r="P3287">
        <v>12.7</v>
      </c>
      <c r="Q3287">
        <v>6</v>
      </c>
      <c r="R3287">
        <v>3.43</v>
      </c>
      <c r="S3287">
        <v>1</v>
      </c>
      <c r="T3287" t="s">
        <v>22</v>
      </c>
    </row>
    <row r="3288" spans="1:20" x14ac:dyDescent="0.2">
      <c r="A3288" t="s">
        <v>24</v>
      </c>
      <c r="B3288">
        <v>67</v>
      </c>
      <c r="C3288" t="s">
        <v>21</v>
      </c>
      <c r="D3288" t="s">
        <v>22</v>
      </c>
      <c r="E3288" t="s">
        <v>22</v>
      </c>
      <c r="F3288">
        <v>0</v>
      </c>
      <c r="G3288">
        <v>178</v>
      </c>
      <c r="H3288">
        <v>77</v>
      </c>
      <c r="I3288">
        <v>30.26</v>
      </c>
      <c r="J3288">
        <v>233.6</v>
      </c>
      <c r="K3288">
        <v>88</v>
      </c>
      <c r="L3288">
        <v>19.86</v>
      </c>
      <c r="M3288">
        <v>175.6</v>
      </c>
      <c r="N3288">
        <v>88</v>
      </c>
      <c r="O3288">
        <v>7.9</v>
      </c>
      <c r="P3288">
        <v>6.3</v>
      </c>
      <c r="Q3288">
        <v>4</v>
      </c>
      <c r="R3288">
        <v>1.7</v>
      </c>
      <c r="S3288">
        <v>2</v>
      </c>
      <c r="T3288" t="s">
        <v>22</v>
      </c>
    </row>
    <row r="3289" spans="1:20" x14ac:dyDescent="0.2">
      <c r="A3289" t="s">
        <v>53</v>
      </c>
      <c r="B3289">
        <v>164</v>
      </c>
      <c r="C3289" t="s">
        <v>21</v>
      </c>
      <c r="D3289" t="s">
        <v>22</v>
      </c>
      <c r="E3289" t="s">
        <v>22</v>
      </c>
      <c r="F3289">
        <v>0</v>
      </c>
      <c r="G3289">
        <v>215.6</v>
      </c>
      <c r="H3289">
        <v>90</v>
      </c>
      <c r="I3289">
        <v>36.65</v>
      </c>
      <c r="J3289">
        <v>171.6</v>
      </c>
      <c r="K3289">
        <v>99</v>
      </c>
      <c r="L3289">
        <v>14.59</v>
      </c>
      <c r="M3289">
        <v>110.4</v>
      </c>
      <c r="N3289">
        <v>105</v>
      </c>
      <c r="O3289">
        <v>4.97</v>
      </c>
      <c r="P3289">
        <v>11.3</v>
      </c>
      <c r="Q3289">
        <v>6</v>
      </c>
      <c r="R3289">
        <v>3.05</v>
      </c>
      <c r="S3289">
        <v>1</v>
      </c>
      <c r="T3289" t="s">
        <v>22</v>
      </c>
    </row>
    <row r="3290" spans="1:20" x14ac:dyDescent="0.2">
      <c r="A3290" t="s">
        <v>55</v>
      </c>
      <c r="B3290">
        <v>180</v>
      </c>
      <c r="C3290" t="s">
        <v>28</v>
      </c>
      <c r="D3290" t="s">
        <v>22</v>
      </c>
      <c r="E3290" t="s">
        <v>22</v>
      </c>
      <c r="F3290">
        <v>0</v>
      </c>
      <c r="G3290">
        <v>253.9</v>
      </c>
      <c r="H3290">
        <v>69</v>
      </c>
      <c r="I3290">
        <v>43.16</v>
      </c>
      <c r="J3290">
        <v>184.2</v>
      </c>
      <c r="K3290">
        <v>138</v>
      </c>
      <c r="L3290">
        <v>15.66</v>
      </c>
      <c r="M3290">
        <v>174.3</v>
      </c>
      <c r="N3290">
        <v>83</v>
      </c>
      <c r="O3290">
        <v>7.84</v>
      </c>
      <c r="P3290">
        <v>0.4</v>
      </c>
      <c r="Q3290">
        <v>7</v>
      </c>
      <c r="R3290">
        <v>0.11</v>
      </c>
      <c r="S3290">
        <v>1</v>
      </c>
      <c r="T3290" t="s">
        <v>22</v>
      </c>
    </row>
    <row r="3291" spans="1:20" x14ac:dyDescent="0.2">
      <c r="A3291" t="s">
        <v>34</v>
      </c>
      <c r="B3291">
        <v>80</v>
      </c>
      <c r="C3291" t="s">
        <v>25</v>
      </c>
      <c r="D3291" t="s">
        <v>22</v>
      </c>
      <c r="E3291" t="s">
        <v>23</v>
      </c>
      <c r="F3291">
        <v>22</v>
      </c>
      <c r="G3291">
        <v>182.8</v>
      </c>
      <c r="H3291">
        <v>142</v>
      </c>
      <c r="I3291">
        <v>31.08</v>
      </c>
      <c r="J3291">
        <v>229.3</v>
      </c>
      <c r="K3291">
        <v>111</v>
      </c>
      <c r="L3291">
        <v>19.489999999999998</v>
      </c>
      <c r="M3291">
        <v>313.8</v>
      </c>
      <c r="N3291">
        <v>85</v>
      </c>
      <c r="O3291">
        <v>14.12</v>
      </c>
      <c r="P3291">
        <v>11.3</v>
      </c>
      <c r="Q3291">
        <v>2</v>
      </c>
      <c r="R3291">
        <v>3.05</v>
      </c>
      <c r="S3291">
        <v>1</v>
      </c>
      <c r="T3291" t="s">
        <v>22</v>
      </c>
    </row>
    <row r="3292" spans="1:20" x14ac:dyDescent="0.2">
      <c r="A3292" t="s">
        <v>41</v>
      </c>
      <c r="B3292">
        <v>126</v>
      </c>
      <c r="C3292" t="s">
        <v>21</v>
      </c>
      <c r="D3292" t="s">
        <v>22</v>
      </c>
      <c r="E3292" t="s">
        <v>22</v>
      </c>
      <c r="F3292">
        <v>0</v>
      </c>
      <c r="G3292">
        <v>120</v>
      </c>
      <c r="H3292">
        <v>82</v>
      </c>
      <c r="I3292">
        <v>20.399999999999999</v>
      </c>
      <c r="J3292">
        <v>213.6</v>
      </c>
      <c r="K3292">
        <v>111</v>
      </c>
      <c r="L3292">
        <v>18.16</v>
      </c>
      <c r="M3292">
        <v>312.89999999999998</v>
      </c>
      <c r="N3292">
        <v>136</v>
      </c>
      <c r="O3292">
        <v>14.08</v>
      </c>
      <c r="P3292">
        <v>7.5</v>
      </c>
      <c r="Q3292">
        <v>6</v>
      </c>
      <c r="R3292">
        <v>2.0299999999999998</v>
      </c>
      <c r="S3292">
        <v>1</v>
      </c>
      <c r="T3292" t="s">
        <v>22</v>
      </c>
    </row>
    <row r="3293" spans="1:20" x14ac:dyDescent="0.2">
      <c r="A3293" t="s">
        <v>67</v>
      </c>
      <c r="B3293">
        <v>138</v>
      </c>
      <c r="C3293" t="s">
        <v>25</v>
      </c>
      <c r="D3293" t="s">
        <v>22</v>
      </c>
      <c r="E3293" t="s">
        <v>22</v>
      </c>
      <c r="F3293">
        <v>0</v>
      </c>
      <c r="G3293">
        <v>138.69999999999999</v>
      </c>
      <c r="H3293">
        <v>124</v>
      </c>
      <c r="I3293">
        <v>23.58</v>
      </c>
      <c r="J3293">
        <v>280.3</v>
      </c>
      <c r="K3293">
        <v>64</v>
      </c>
      <c r="L3293">
        <v>23.83</v>
      </c>
      <c r="M3293">
        <v>206.7</v>
      </c>
      <c r="N3293">
        <v>98</v>
      </c>
      <c r="O3293">
        <v>9.3000000000000007</v>
      </c>
      <c r="P3293">
        <v>10.4</v>
      </c>
      <c r="Q3293">
        <v>4</v>
      </c>
      <c r="R3293">
        <v>2.81</v>
      </c>
      <c r="S3293">
        <v>1</v>
      </c>
      <c r="T3293" t="s">
        <v>22</v>
      </c>
    </row>
    <row r="3294" spans="1:20" x14ac:dyDescent="0.2">
      <c r="A3294" t="s">
        <v>27</v>
      </c>
      <c r="B3294">
        <v>101</v>
      </c>
      <c r="C3294" t="s">
        <v>25</v>
      </c>
      <c r="D3294" t="s">
        <v>22</v>
      </c>
      <c r="E3294" t="s">
        <v>22</v>
      </c>
      <c r="F3294">
        <v>0</v>
      </c>
      <c r="G3294">
        <v>189</v>
      </c>
      <c r="H3294">
        <v>122</v>
      </c>
      <c r="I3294">
        <v>32.130000000000003</v>
      </c>
      <c r="J3294">
        <v>179.2</v>
      </c>
      <c r="K3294">
        <v>91</v>
      </c>
      <c r="L3294">
        <v>15.23</v>
      </c>
      <c r="M3294">
        <v>186.8</v>
      </c>
      <c r="N3294">
        <v>170</v>
      </c>
      <c r="O3294">
        <v>8.41</v>
      </c>
      <c r="P3294">
        <v>11.1</v>
      </c>
      <c r="Q3294">
        <v>6</v>
      </c>
      <c r="R3294">
        <v>3</v>
      </c>
      <c r="S3294">
        <v>0</v>
      </c>
      <c r="T3294" t="s">
        <v>22</v>
      </c>
    </row>
    <row r="3295" spans="1:20" x14ac:dyDescent="0.2">
      <c r="A3295" t="s">
        <v>36</v>
      </c>
      <c r="B3295">
        <v>147</v>
      </c>
      <c r="C3295" t="s">
        <v>25</v>
      </c>
      <c r="D3295" t="s">
        <v>22</v>
      </c>
      <c r="E3295" t="s">
        <v>22</v>
      </c>
      <c r="F3295">
        <v>0</v>
      </c>
      <c r="G3295">
        <v>134.6</v>
      </c>
      <c r="H3295">
        <v>91</v>
      </c>
      <c r="I3295">
        <v>22.88</v>
      </c>
      <c r="J3295">
        <v>175.1</v>
      </c>
      <c r="K3295">
        <v>83</v>
      </c>
      <c r="L3295">
        <v>14.88</v>
      </c>
      <c r="M3295">
        <v>201.1</v>
      </c>
      <c r="N3295">
        <v>114</v>
      </c>
      <c r="O3295">
        <v>9.0500000000000007</v>
      </c>
      <c r="P3295">
        <v>8.9</v>
      </c>
      <c r="Q3295">
        <v>3</v>
      </c>
      <c r="R3295">
        <v>2.4</v>
      </c>
      <c r="S3295">
        <v>0</v>
      </c>
      <c r="T3295" t="s">
        <v>22</v>
      </c>
    </row>
    <row r="3296" spans="1:20" x14ac:dyDescent="0.2">
      <c r="A3296" t="s">
        <v>38</v>
      </c>
      <c r="B3296">
        <v>58</v>
      </c>
      <c r="C3296" t="s">
        <v>25</v>
      </c>
      <c r="D3296" t="s">
        <v>22</v>
      </c>
      <c r="E3296" t="s">
        <v>22</v>
      </c>
      <c r="F3296">
        <v>0</v>
      </c>
      <c r="G3296">
        <v>181.4</v>
      </c>
      <c r="H3296">
        <v>106</v>
      </c>
      <c r="I3296">
        <v>30.84</v>
      </c>
      <c r="J3296">
        <v>145.80000000000001</v>
      </c>
      <c r="K3296">
        <v>77</v>
      </c>
      <c r="L3296">
        <v>12.39</v>
      </c>
      <c r="M3296">
        <v>200.3</v>
      </c>
      <c r="N3296">
        <v>85</v>
      </c>
      <c r="O3296">
        <v>9.01</v>
      </c>
      <c r="P3296">
        <v>7.9</v>
      </c>
      <c r="Q3296">
        <v>3</v>
      </c>
      <c r="R3296">
        <v>2.13</v>
      </c>
      <c r="S3296">
        <v>0</v>
      </c>
      <c r="T3296" t="s">
        <v>22</v>
      </c>
    </row>
    <row r="3297" spans="1:20" x14ac:dyDescent="0.2">
      <c r="A3297" t="s">
        <v>32</v>
      </c>
      <c r="B3297">
        <v>35</v>
      </c>
      <c r="C3297" t="s">
        <v>28</v>
      </c>
      <c r="D3297" t="s">
        <v>22</v>
      </c>
      <c r="E3297" t="s">
        <v>23</v>
      </c>
      <c r="F3297">
        <v>23</v>
      </c>
      <c r="G3297">
        <v>194.6</v>
      </c>
      <c r="H3297">
        <v>106</v>
      </c>
      <c r="I3297">
        <v>33.08</v>
      </c>
      <c r="J3297">
        <v>199.8</v>
      </c>
      <c r="K3297">
        <v>132</v>
      </c>
      <c r="L3297">
        <v>16.98</v>
      </c>
      <c r="M3297">
        <v>189.6</v>
      </c>
      <c r="N3297">
        <v>88</v>
      </c>
      <c r="O3297">
        <v>8.5299999999999994</v>
      </c>
      <c r="P3297">
        <v>10.1</v>
      </c>
      <c r="Q3297">
        <v>7</v>
      </c>
      <c r="R3297">
        <v>2.73</v>
      </c>
      <c r="S3297">
        <v>4</v>
      </c>
      <c r="T3297" t="s">
        <v>22</v>
      </c>
    </row>
    <row r="3298" spans="1:20" x14ac:dyDescent="0.2">
      <c r="A3298" t="s">
        <v>46</v>
      </c>
      <c r="B3298">
        <v>163</v>
      </c>
      <c r="C3298" t="s">
        <v>21</v>
      </c>
      <c r="D3298" t="s">
        <v>22</v>
      </c>
      <c r="E3298" t="s">
        <v>23</v>
      </c>
      <c r="F3298">
        <v>39</v>
      </c>
      <c r="G3298">
        <v>268.10000000000002</v>
      </c>
      <c r="H3298">
        <v>104</v>
      </c>
      <c r="I3298">
        <v>45.58</v>
      </c>
      <c r="J3298">
        <v>216.6</v>
      </c>
      <c r="K3298">
        <v>65</v>
      </c>
      <c r="L3298">
        <v>18.41</v>
      </c>
      <c r="M3298">
        <v>359.9</v>
      </c>
      <c r="N3298">
        <v>118</v>
      </c>
      <c r="O3298">
        <v>16.2</v>
      </c>
      <c r="P3298">
        <v>11.4</v>
      </c>
      <c r="Q3298">
        <v>4</v>
      </c>
      <c r="R3298">
        <v>3.08</v>
      </c>
      <c r="S3298">
        <v>0</v>
      </c>
      <c r="T3298" t="s">
        <v>22</v>
      </c>
    </row>
    <row r="3299" spans="1:20" x14ac:dyDescent="0.2">
      <c r="A3299" t="s">
        <v>47</v>
      </c>
      <c r="B3299">
        <v>152</v>
      </c>
      <c r="C3299" t="s">
        <v>28</v>
      </c>
      <c r="D3299" t="s">
        <v>22</v>
      </c>
      <c r="E3299" t="s">
        <v>22</v>
      </c>
      <c r="F3299">
        <v>0</v>
      </c>
      <c r="G3299">
        <v>302.8</v>
      </c>
      <c r="H3299">
        <v>143</v>
      </c>
      <c r="I3299">
        <v>51.48</v>
      </c>
      <c r="J3299">
        <v>189.8</v>
      </c>
      <c r="K3299">
        <v>69</v>
      </c>
      <c r="L3299">
        <v>16.13</v>
      </c>
      <c r="M3299">
        <v>214.9</v>
      </c>
      <c r="N3299">
        <v>114</v>
      </c>
      <c r="O3299">
        <v>9.67</v>
      </c>
      <c r="P3299">
        <v>10.9</v>
      </c>
      <c r="Q3299">
        <v>4</v>
      </c>
      <c r="R3299">
        <v>2.94</v>
      </c>
      <c r="S3299">
        <v>2</v>
      </c>
      <c r="T3299" t="s">
        <v>23</v>
      </c>
    </row>
    <row r="3300" spans="1:20" x14ac:dyDescent="0.2">
      <c r="A3300" t="s">
        <v>31</v>
      </c>
      <c r="B3300">
        <v>44</v>
      </c>
      <c r="C3300" t="s">
        <v>25</v>
      </c>
      <c r="D3300" t="s">
        <v>22</v>
      </c>
      <c r="E3300" t="s">
        <v>22</v>
      </c>
      <c r="F3300">
        <v>0</v>
      </c>
      <c r="G3300">
        <v>213.2</v>
      </c>
      <c r="H3300">
        <v>85</v>
      </c>
      <c r="I3300">
        <v>36.24</v>
      </c>
      <c r="J3300">
        <v>224</v>
      </c>
      <c r="K3300">
        <v>128</v>
      </c>
      <c r="L3300">
        <v>19.04</v>
      </c>
      <c r="M3300">
        <v>137.80000000000001</v>
      </c>
      <c r="N3300">
        <v>74</v>
      </c>
      <c r="O3300">
        <v>6.2</v>
      </c>
      <c r="P3300">
        <v>12.5</v>
      </c>
      <c r="Q3300">
        <v>5</v>
      </c>
      <c r="R3300">
        <v>3.38</v>
      </c>
      <c r="S3300">
        <v>1</v>
      </c>
      <c r="T3300" t="s">
        <v>22</v>
      </c>
    </row>
    <row r="3301" spans="1:20" x14ac:dyDescent="0.2">
      <c r="A3301" t="s">
        <v>61</v>
      </c>
      <c r="B3301">
        <v>103</v>
      </c>
      <c r="C3301" t="s">
        <v>25</v>
      </c>
      <c r="D3301" t="s">
        <v>22</v>
      </c>
      <c r="E3301" t="s">
        <v>22</v>
      </c>
      <c r="F3301">
        <v>0</v>
      </c>
      <c r="G3301">
        <v>107.9</v>
      </c>
      <c r="H3301">
        <v>111</v>
      </c>
      <c r="I3301">
        <v>18.34</v>
      </c>
      <c r="J3301">
        <v>166.9</v>
      </c>
      <c r="K3301">
        <v>129</v>
      </c>
      <c r="L3301">
        <v>14.19</v>
      </c>
      <c r="M3301">
        <v>208.5</v>
      </c>
      <c r="N3301">
        <v>78</v>
      </c>
      <c r="O3301">
        <v>9.3800000000000008</v>
      </c>
      <c r="P3301">
        <v>9.6999999999999993</v>
      </c>
      <c r="Q3301">
        <v>3</v>
      </c>
      <c r="R3301">
        <v>2.62</v>
      </c>
      <c r="S3301">
        <v>1</v>
      </c>
      <c r="T3301" t="s">
        <v>22</v>
      </c>
    </row>
    <row r="3302" spans="1:20" x14ac:dyDescent="0.2">
      <c r="A3302" t="s">
        <v>33</v>
      </c>
      <c r="B3302">
        <v>126</v>
      </c>
      <c r="C3302" t="s">
        <v>28</v>
      </c>
      <c r="D3302" t="s">
        <v>22</v>
      </c>
      <c r="E3302" t="s">
        <v>22</v>
      </c>
      <c r="F3302">
        <v>0</v>
      </c>
      <c r="G3302">
        <v>181.7</v>
      </c>
      <c r="H3302">
        <v>102</v>
      </c>
      <c r="I3302">
        <v>30.89</v>
      </c>
      <c r="J3302">
        <v>216.3</v>
      </c>
      <c r="K3302">
        <v>114</v>
      </c>
      <c r="L3302">
        <v>18.39</v>
      </c>
      <c r="M3302">
        <v>317.89999999999998</v>
      </c>
      <c r="N3302">
        <v>83</v>
      </c>
      <c r="O3302">
        <v>14.31</v>
      </c>
      <c r="P3302">
        <v>12.4</v>
      </c>
      <c r="Q3302">
        <v>6</v>
      </c>
      <c r="R3302">
        <v>3.35</v>
      </c>
      <c r="S3302">
        <v>1</v>
      </c>
      <c r="T3302" t="s">
        <v>22</v>
      </c>
    </row>
    <row r="3303" spans="1:20" x14ac:dyDescent="0.2">
      <c r="A3303" t="s">
        <v>70</v>
      </c>
      <c r="B3303">
        <v>104</v>
      </c>
      <c r="C3303" t="s">
        <v>25</v>
      </c>
      <c r="D3303" t="s">
        <v>22</v>
      </c>
      <c r="E3303" t="s">
        <v>22</v>
      </c>
      <c r="F3303">
        <v>0</v>
      </c>
      <c r="G3303">
        <v>191.8</v>
      </c>
      <c r="H3303">
        <v>105</v>
      </c>
      <c r="I3303">
        <v>32.61</v>
      </c>
      <c r="J3303">
        <v>148.69999999999999</v>
      </c>
      <c r="K3303">
        <v>96</v>
      </c>
      <c r="L3303">
        <v>12.64</v>
      </c>
      <c r="M3303">
        <v>234.8</v>
      </c>
      <c r="N3303">
        <v>123</v>
      </c>
      <c r="O3303">
        <v>10.57</v>
      </c>
      <c r="P3303">
        <v>19.3</v>
      </c>
      <c r="Q3303">
        <v>4</v>
      </c>
      <c r="R3303">
        <v>5.21</v>
      </c>
      <c r="S3303">
        <v>1</v>
      </c>
      <c r="T3303" t="s">
        <v>22</v>
      </c>
    </row>
    <row r="3304" spans="1:20" x14ac:dyDescent="0.2">
      <c r="A3304" t="s">
        <v>50</v>
      </c>
      <c r="B3304">
        <v>99</v>
      </c>
      <c r="C3304" t="s">
        <v>25</v>
      </c>
      <c r="D3304" t="s">
        <v>22</v>
      </c>
      <c r="E3304" t="s">
        <v>23</v>
      </c>
      <c r="F3304">
        <v>21</v>
      </c>
      <c r="G3304">
        <v>180.2</v>
      </c>
      <c r="H3304">
        <v>97</v>
      </c>
      <c r="I3304">
        <v>30.63</v>
      </c>
      <c r="J3304">
        <v>167.7</v>
      </c>
      <c r="K3304">
        <v>47</v>
      </c>
      <c r="L3304">
        <v>14.25</v>
      </c>
      <c r="M3304">
        <v>203.1</v>
      </c>
      <c r="N3304">
        <v>84</v>
      </c>
      <c r="O3304">
        <v>9.14</v>
      </c>
      <c r="P3304">
        <v>14.6</v>
      </c>
      <c r="Q3304">
        <v>5</v>
      </c>
      <c r="R3304">
        <v>3.94</v>
      </c>
      <c r="S3304">
        <v>2</v>
      </c>
      <c r="T3304" t="s">
        <v>22</v>
      </c>
    </row>
    <row r="3305" spans="1:20" x14ac:dyDescent="0.2">
      <c r="A3305" t="s">
        <v>46</v>
      </c>
      <c r="B3305">
        <v>119</v>
      </c>
      <c r="C3305" t="s">
        <v>25</v>
      </c>
      <c r="D3305" t="s">
        <v>22</v>
      </c>
      <c r="E3305" t="s">
        <v>22</v>
      </c>
      <c r="F3305">
        <v>0</v>
      </c>
      <c r="G3305">
        <v>215.1</v>
      </c>
      <c r="H3305">
        <v>105</v>
      </c>
      <c r="I3305">
        <v>36.57</v>
      </c>
      <c r="J3305">
        <v>249.4</v>
      </c>
      <c r="K3305">
        <v>104</v>
      </c>
      <c r="L3305">
        <v>21.2</v>
      </c>
      <c r="M3305">
        <v>249.9</v>
      </c>
      <c r="N3305">
        <v>83</v>
      </c>
      <c r="O3305">
        <v>11.25</v>
      </c>
      <c r="P3305">
        <v>10.8</v>
      </c>
      <c r="Q3305">
        <v>8</v>
      </c>
      <c r="R3305">
        <v>2.92</v>
      </c>
      <c r="S3305">
        <v>2</v>
      </c>
      <c r="T3305" t="s">
        <v>22</v>
      </c>
    </row>
    <row r="3306" spans="1:20" x14ac:dyDescent="0.2">
      <c r="A3306" t="s">
        <v>65</v>
      </c>
      <c r="B3306">
        <v>155</v>
      </c>
      <c r="C3306" t="s">
        <v>28</v>
      </c>
      <c r="D3306" t="s">
        <v>23</v>
      </c>
      <c r="E3306" t="s">
        <v>23</v>
      </c>
      <c r="F3306">
        <v>38</v>
      </c>
      <c r="G3306">
        <v>234.6</v>
      </c>
      <c r="H3306">
        <v>84</v>
      </c>
      <c r="I3306">
        <v>39.880000000000003</v>
      </c>
      <c r="J3306">
        <v>214.9</v>
      </c>
      <c r="K3306">
        <v>119</v>
      </c>
      <c r="L3306">
        <v>18.27</v>
      </c>
      <c r="M3306">
        <v>196.7</v>
      </c>
      <c r="N3306">
        <v>69</v>
      </c>
      <c r="O3306">
        <v>8.85</v>
      </c>
      <c r="P3306">
        <v>8</v>
      </c>
      <c r="Q3306">
        <v>2</v>
      </c>
      <c r="R3306">
        <v>2.16</v>
      </c>
      <c r="S3306">
        <v>1</v>
      </c>
      <c r="T3306" t="s">
        <v>23</v>
      </c>
    </row>
    <row r="3307" spans="1:20" x14ac:dyDescent="0.2">
      <c r="A3307" t="s">
        <v>70</v>
      </c>
      <c r="B3307">
        <v>51</v>
      </c>
      <c r="C3307" t="s">
        <v>21</v>
      </c>
      <c r="D3307" t="s">
        <v>22</v>
      </c>
      <c r="E3307" t="s">
        <v>23</v>
      </c>
      <c r="F3307">
        <v>43</v>
      </c>
      <c r="G3307">
        <v>158.19999999999999</v>
      </c>
      <c r="H3307">
        <v>94</v>
      </c>
      <c r="I3307">
        <v>26.89</v>
      </c>
      <c r="J3307">
        <v>213.2</v>
      </c>
      <c r="K3307">
        <v>105</v>
      </c>
      <c r="L3307">
        <v>18.12</v>
      </c>
      <c r="M3307">
        <v>190.4</v>
      </c>
      <c r="N3307">
        <v>91</v>
      </c>
      <c r="O3307">
        <v>8.57</v>
      </c>
      <c r="P3307">
        <v>8.5</v>
      </c>
      <c r="Q3307">
        <v>2</v>
      </c>
      <c r="R3307">
        <v>2.2999999999999998</v>
      </c>
      <c r="S3307">
        <v>2</v>
      </c>
      <c r="T3307" t="s">
        <v>22</v>
      </c>
    </row>
    <row r="3308" spans="1:20" x14ac:dyDescent="0.2">
      <c r="A3308" t="s">
        <v>43</v>
      </c>
      <c r="B3308">
        <v>142</v>
      </c>
      <c r="C3308" t="s">
        <v>28</v>
      </c>
      <c r="D3308" t="s">
        <v>22</v>
      </c>
      <c r="E3308" t="s">
        <v>22</v>
      </c>
      <c r="F3308">
        <v>0</v>
      </c>
      <c r="G3308">
        <v>204.2</v>
      </c>
      <c r="H3308">
        <v>98</v>
      </c>
      <c r="I3308">
        <v>34.71</v>
      </c>
      <c r="J3308">
        <v>188.9</v>
      </c>
      <c r="K3308">
        <v>85</v>
      </c>
      <c r="L3308">
        <v>16.059999999999999</v>
      </c>
      <c r="M3308">
        <v>231.2</v>
      </c>
      <c r="N3308">
        <v>136</v>
      </c>
      <c r="O3308">
        <v>10.4</v>
      </c>
      <c r="P3308">
        <v>6.5</v>
      </c>
      <c r="Q3308">
        <v>6</v>
      </c>
      <c r="R3308">
        <v>1.76</v>
      </c>
      <c r="S3308">
        <v>1</v>
      </c>
      <c r="T3308" t="s">
        <v>22</v>
      </c>
    </row>
    <row r="3309" spans="1:20" x14ac:dyDescent="0.2">
      <c r="A3309" t="s">
        <v>37</v>
      </c>
      <c r="B3309">
        <v>108</v>
      </c>
      <c r="C3309" t="s">
        <v>21</v>
      </c>
      <c r="D3309" t="s">
        <v>22</v>
      </c>
      <c r="E3309" t="s">
        <v>22</v>
      </c>
      <c r="F3309">
        <v>0</v>
      </c>
      <c r="G3309">
        <v>221.8</v>
      </c>
      <c r="H3309">
        <v>105</v>
      </c>
      <c r="I3309">
        <v>37.71</v>
      </c>
      <c r="J3309">
        <v>108.2</v>
      </c>
      <c r="K3309">
        <v>107</v>
      </c>
      <c r="L3309">
        <v>9.1999999999999993</v>
      </c>
      <c r="M3309">
        <v>207.1</v>
      </c>
      <c r="N3309">
        <v>87</v>
      </c>
      <c r="O3309">
        <v>9.32</v>
      </c>
      <c r="P3309">
        <v>12.1</v>
      </c>
      <c r="Q3309">
        <v>3</v>
      </c>
      <c r="R3309">
        <v>3.27</v>
      </c>
      <c r="S3309">
        <v>2</v>
      </c>
      <c r="T3309" t="s">
        <v>22</v>
      </c>
    </row>
    <row r="3310" spans="1:20" x14ac:dyDescent="0.2">
      <c r="A3310" t="s">
        <v>20</v>
      </c>
      <c r="B3310">
        <v>154</v>
      </c>
      <c r="C3310" t="s">
        <v>21</v>
      </c>
      <c r="D3310" t="s">
        <v>22</v>
      </c>
      <c r="E3310" t="s">
        <v>23</v>
      </c>
      <c r="F3310">
        <v>14</v>
      </c>
      <c r="G3310">
        <v>183</v>
      </c>
      <c r="H3310">
        <v>113</v>
      </c>
      <c r="I3310">
        <v>31.11</v>
      </c>
      <c r="J3310">
        <v>187</v>
      </c>
      <c r="K3310">
        <v>144</v>
      </c>
      <c r="L3310">
        <v>15.9</v>
      </c>
      <c r="M3310">
        <v>181.1</v>
      </c>
      <c r="N3310">
        <v>112</v>
      </c>
      <c r="O3310">
        <v>8.15</v>
      </c>
      <c r="P3310">
        <v>10.199999999999999</v>
      </c>
      <c r="Q3310">
        <v>3</v>
      </c>
      <c r="R3310">
        <v>2.75</v>
      </c>
      <c r="S3310">
        <v>1</v>
      </c>
      <c r="T3310" t="s">
        <v>22</v>
      </c>
    </row>
    <row r="3311" spans="1:20" x14ac:dyDescent="0.2">
      <c r="A3311" t="s">
        <v>68</v>
      </c>
      <c r="B3311">
        <v>171</v>
      </c>
      <c r="C3311" t="s">
        <v>28</v>
      </c>
      <c r="D3311" t="s">
        <v>22</v>
      </c>
      <c r="E3311" t="s">
        <v>22</v>
      </c>
      <c r="F3311">
        <v>0</v>
      </c>
      <c r="G3311">
        <v>221.5</v>
      </c>
      <c r="H3311">
        <v>103</v>
      </c>
      <c r="I3311">
        <v>37.659999999999997</v>
      </c>
      <c r="J3311">
        <v>109.5</v>
      </c>
      <c r="K3311">
        <v>58</v>
      </c>
      <c r="L3311">
        <v>9.31</v>
      </c>
      <c r="M3311">
        <v>134.6</v>
      </c>
      <c r="N3311">
        <v>115</v>
      </c>
      <c r="O3311">
        <v>6.06</v>
      </c>
      <c r="P3311">
        <v>11.6</v>
      </c>
      <c r="Q3311">
        <v>4</v>
      </c>
      <c r="R3311">
        <v>3.13</v>
      </c>
      <c r="S3311">
        <v>1</v>
      </c>
      <c r="T3311" t="s">
        <v>22</v>
      </c>
    </row>
    <row r="3312" spans="1:20" x14ac:dyDescent="0.2">
      <c r="A3312" t="s">
        <v>70</v>
      </c>
      <c r="B3312">
        <v>33</v>
      </c>
      <c r="C3312" t="s">
        <v>21</v>
      </c>
      <c r="D3312" t="s">
        <v>22</v>
      </c>
      <c r="E3312" t="s">
        <v>22</v>
      </c>
      <c r="F3312">
        <v>0</v>
      </c>
      <c r="G3312">
        <v>228.1</v>
      </c>
      <c r="H3312">
        <v>77</v>
      </c>
      <c r="I3312">
        <v>38.78</v>
      </c>
      <c r="J3312">
        <v>176.3</v>
      </c>
      <c r="K3312">
        <v>102</v>
      </c>
      <c r="L3312">
        <v>14.99</v>
      </c>
      <c r="M3312">
        <v>224.5</v>
      </c>
      <c r="N3312">
        <v>119</v>
      </c>
      <c r="O3312">
        <v>10.1</v>
      </c>
      <c r="P3312">
        <v>7.5</v>
      </c>
      <c r="Q3312">
        <v>1</v>
      </c>
      <c r="R3312">
        <v>2.0299999999999998</v>
      </c>
      <c r="S3312">
        <v>0</v>
      </c>
      <c r="T3312" t="s">
        <v>22</v>
      </c>
    </row>
    <row r="3313" spans="1:20" x14ac:dyDescent="0.2">
      <c r="A3313" t="s">
        <v>74</v>
      </c>
      <c r="B3313">
        <v>68</v>
      </c>
      <c r="C3313" t="s">
        <v>28</v>
      </c>
      <c r="D3313" t="s">
        <v>23</v>
      </c>
      <c r="E3313" t="s">
        <v>22</v>
      </c>
      <c r="F3313">
        <v>0</v>
      </c>
      <c r="G3313">
        <v>197.7</v>
      </c>
      <c r="H3313">
        <v>99</v>
      </c>
      <c r="I3313">
        <v>33.61</v>
      </c>
      <c r="J3313">
        <v>188.8</v>
      </c>
      <c r="K3313">
        <v>106</v>
      </c>
      <c r="L3313">
        <v>16.05</v>
      </c>
      <c r="M3313">
        <v>254.6</v>
      </c>
      <c r="N3313">
        <v>80</v>
      </c>
      <c r="O3313">
        <v>11.46</v>
      </c>
      <c r="P3313">
        <v>19.2</v>
      </c>
      <c r="Q3313">
        <v>4</v>
      </c>
      <c r="R3313">
        <v>5.18</v>
      </c>
      <c r="S3313">
        <v>3</v>
      </c>
      <c r="T3313" t="s">
        <v>23</v>
      </c>
    </row>
    <row r="3314" spans="1:20" x14ac:dyDescent="0.2">
      <c r="A3314" t="s">
        <v>44</v>
      </c>
      <c r="B3314">
        <v>65</v>
      </c>
      <c r="C3314" t="s">
        <v>21</v>
      </c>
      <c r="D3314" t="s">
        <v>22</v>
      </c>
      <c r="E3314" t="s">
        <v>23</v>
      </c>
      <c r="F3314">
        <v>21</v>
      </c>
      <c r="G3314">
        <v>135.1</v>
      </c>
      <c r="H3314">
        <v>120</v>
      </c>
      <c r="I3314">
        <v>22.97</v>
      </c>
      <c r="J3314">
        <v>238.4</v>
      </c>
      <c r="K3314">
        <v>90</v>
      </c>
      <c r="L3314">
        <v>20.260000000000002</v>
      </c>
      <c r="M3314">
        <v>286.39999999999998</v>
      </c>
      <c r="N3314">
        <v>93</v>
      </c>
      <c r="O3314">
        <v>12.89</v>
      </c>
      <c r="P3314">
        <v>11</v>
      </c>
      <c r="Q3314">
        <v>9</v>
      </c>
      <c r="R3314">
        <v>2.97</v>
      </c>
      <c r="S3314">
        <v>4</v>
      </c>
      <c r="T3314" t="s">
        <v>22</v>
      </c>
    </row>
    <row r="3315" spans="1:20" x14ac:dyDescent="0.2">
      <c r="A3315" t="s">
        <v>62</v>
      </c>
      <c r="B3315">
        <v>95</v>
      </c>
      <c r="C3315" t="s">
        <v>21</v>
      </c>
      <c r="D3315" t="s">
        <v>22</v>
      </c>
      <c r="E3315" t="s">
        <v>23</v>
      </c>
      <c r="F3315">
        <v>35</v>
      </c>
      <c r="G3315">
        <v>238.3</v>
      </c>
      <c r="H3315">
        <v>86</v>
      </c>
      <c r="I3315">
        <v>40.51</v>
      </c>
      <c r="J3315">
        <v>258.10000000000002</v>
      </c>
      <c r="K3315">
        <v>132</v>
      </c>
      <c r="L3315">
        <v>21.94</v>
      </c>
      <c r="M3315">
        <v>194.9</v>
      </c>
      <c r="N3315">
        <v>72</v>
      </c>
      <c r="O3315">
        <v>8.77</v>
      </c>
      <c r="P3315">
        <v>13.1</v>
      </c>
      <c r="Q3315">
        <v>4</v>
      </c>
      <c r="R3315">
        <v>3.54</v>
      </c>
      <c r="S3315">
        <v>5</v>
      </c>
      <c r="T3315" t="s">
        <v>22</v>
      </c>
    </row>
    <row r="3316" spans="1:20" x14ac:dyDescent="0.2">
      <c r="A3316" t="s">
        <v>37</v>
      </c>
      <c r="B3316">
        <v>47</v>
      </c>
      <c r="C3316" t="s">
        <v>21</v>
      </c>
      <c r="D3316" t="s">
        <v>22</v>
      </c>
      <c r="E3316" t="s">
        <v>23</v>
      </c>
      <c r="F3316">
        <v>28</v>
      </c>
      <c r="G3316">
        <v>196.2</v>
      </c>
      <c r="H3316">
        <v>88</v>
      </c>
      <c r="I3316">
        <v>33.35</v>
      </c>
      <c r="J3316">
        <v>194.8</v>
      </c>
      <c r="K3316">
        <v>106</v>
      </c>
      <c r="L3316">
        <v>16.559999999999999</v>
      </c>
      <c r="M3316">
        <v>243</v>
      </c>
      <c r="N3316">
        <v>103</v>
      </c>
      <c r="O3316">
        <v>10.93</v>
      </c>
      <c r="P3316">
        <v>10.5</v>
      </c>
      <c r="Q3316">
        <v>10</v>
      </c>
      <c r="R3316">
        <v>2.84</v>
      </c>
      <c r="S3316">
        <v>0</v>
      </c>
      <c r="T3316" t="s">
        <v>22</v>
      </c>
    </row>
    <row r="3317" spans="1:20" x14ac:dyDescent="0.2">
      <c r="A3317" t="s">
        <v>32</v>
      </c>
      <c r="B3317">
        <v>49</v>
      </c>
      <c r="C3317" t="s">
        <v>21</v>
      </c>
      <c r="D3317" t="s">
        <v>22</v>
      </c>
      <c r="E3317" t="s">
        <v>23</v>
      </c>
      <c r="F3317">
        <v>20</v>
      </c>
      <c r="G3317">
        <v>205.9</v>
      </c>
      <c r="H3317">
        <v>109</v>
      </c>
      <c r="I3317">
        <v>35</v>
      </c>
      <c r="J3317">
        <v>298.39999999999998</v>
      </c>
      <c r="K3317">
        <v>105</v>
      </c>
      <c r="L3317">
        <v>25.36</v>
      </c>
      <c r="M3317">
        <v>142.1</v>
      </c>
      <c r="N3317">
        <v>91</v>
      </c>
      <c r="O3317">
        <v>6.39</v>
      </c>
      <c r="P3317">
        <v>12.3</v>
      </c>
      <c r="Q3317">
        <v>3</v>
      </c>
      <c r="R3317">
        <v>3.32</v>
      </c>
      <c r="S3317">
        <v>4</v>
      </c>
      <c r="T3317" t="s">
        <v>22</v>
      </c>
    </row>
    <row r="3318" spans="1:20" x14ac:dyDescent="0.2">
      <c r="A3318" t="s">
        <v>47</v>
      </c>
      <c r="B3318">
        <v>104</v>
      </c>
      <c r="C3318" t="s">
        <v>21</v>
      </c>
      <c r="D3318" t="s">
        <v>22</v>
      </c>
      <c r="E3318" t="s">
        <v>22</v>
      </c>
      <c r="F3318">
        <v>0</v>
      </c>
      <c r="G3318">
        <v>174.1</v>
      </c>
      <c r="H3318">
        <v>97</v>
      </c>
      <c r="I3318">
        <v>29.6</v>
      </c>
      <c r="J3318">
        <v>174.6</v>
      </c>
      <c r="K3318">
        <v>104</v>
      </c>
      <c r="L3318">
        <v>14.84</v>
      </c>
      <c r="M3318">
        <v>182.7</v>
      </c>
      <c r="N3318">
        <v>158</v>
      </c>
      <c r="O3318">
        <v>8.2200000000000006</v>
      </c>
      <c r="P3318">
        <v>9.3000000000000007</v>
      </c>
      <c r="Q3318">
        <v>4</v>
      </c>
      <c r="R3318">
        <v>2.5099999999999998</v>
      </c>
      <c r="S3318">
        <v>3</v>
      </c>
      <c r="T3318" t="s">
        <v>22</v>
      </c>
    </row>
    <row r="3319" spans="1:20" x14ac:dyDescent="0.2">
      <c r="A3319" t="s">
        <v>50</v>
      </c>
      <c r="B3319">
        <v>173</v>
      </c>
      <c r="C3319" t="s">
        <v>25</v>
      </c>
      <c r="D3319" t="s">
        <v>22</v>
      </c>
      <c r="E3319" t="s">
        <v>22</v>
      </c>
      <c r="F3319">
        <v>0</v>
      </c>
      <c r="G3319">
        <v>154.6</v>
      </c>
      <c r="H3319">
        <v>81</v>
      </c>
      <c r="I3319">
        <v>26.28</v>
      </c>
      <c r="J3319">
        <v>147.30000000000001</v>
      </c>
      <c r="K3319">
        <v>100</v>
      </c>
      <c r="L3319">
        <v>12.52</v>
      </c>
      <c r="M3319">
        <v>132.9</v>
      </c>
      <c r="N3319">
        <v>99</v>
      </c>
      <c r="O3319">
        <v>5.98</v>
      </c>
      <c r="P3319">
        <v>6.9</v>
      </c>
      <c r="Q3319">
        <v>5</v>
      </c>
      <c r="R3319">
        <v>1.86</v>
      </c>
      <c r="S3319">
        <v>0</v>
      </c>
      <c r="T3319" t="s">
        <v>22</v>
      </c>
    </row>
    <row r="3320" spans="1:20" x14ac:dyDescent="0.2">
      <c r="A3320" t="s">
        <v>51</v>
      </c>
      <c r="B3320">
        <v>98</v>
      </c>
      <c r="C3320" t="s">
        <v>21</v>
      </c>
      <c r="D3320" t="s">
        <v>23</v>
      </c>
      <c r="E3320" t="s">
        <v>23</v>
      </c>
      <c r="F3320">
        <v>20</v>
      </c>
      <c r="G3320">
        <v>186.2</v>
      </c>
      <c r="H3320">
        <v>112</v>
      </c>
      <c r="I3320">
        <v>31.65</v>
      </c>
      <c r="J3320">
        <v>145.30000000000001</v>
      </c>
      <c r="K3320">
        <v>65</v>
      </c>
      <c r="L3320">
        <v>12.35</v>
      </c>
      <c r="M3320">
        <v>142.80000000000001</v>
      </c>
      <c r="N3320">
        <v>104</v>
      </c>
      <c r="O3320">
        <v>6.43</v>
      </c>
      <c r="P3320">
        <v>10.9</v>
      </c>
      <c r="Q3320">
        <v>4</v>
      </c>
      <c r="R3320">
        <v>2.94</v>
      </c>
      <c r="S3320">
        <v>3</v>
      </c>
      <c r="T3320" t="s">
        <v>22</v>
      </c>
    </row>
    <row r="3321" spans="1:20" x14ac:dyDescent="0.2">
      <c r="A3321" t="s">
        <v>32</v>
      </c>
      <c r="B3321">
        <v>81</v>
      </c>
      <c r="C3321" t="s">
        <v>21</v>
      </c>
      <c r="D3321" t="s">
        <v>22</v>
      </c>
      <c r="E3321" t="s">
        <v>22</v>
      </c>
      <c r="F3321">
        <v>0</v>
      </c>
      <c r="G3321">
        <v>176.1</v>
      </c>
      <c r="H3321">
        <v>113</v>
      </c>
      <c r="I3321">
        <v>29.94</v>
      </c>
      <c r="J3321">
        <v>162</v>
      </c>
      <c r="K3321">
        <v>80</v>
      </c>
      <c r="L3321">
        <v>13.77</v>
      </c>
      <c r="M3321">
        <v>160.9</v>
      </c>
      <c r="N3321">
        <v>83</v>
      </c>
      <c r="O3321">
        <v>7.24</v>
      </c>
      <c r="P3321">
        <v>11.9</v>
      </c>
      <c r="Q3321">
        <v>4</v>
      </c>
      <c r="R3321">
        <v>3.21</v>
      </c>
      <c r="S3321">
        <v>1</v>
      </c>
      <c r="T3321" t="s">
        <v>22</v>
      </c>
    </row>
    <row r="3322" spans="1:20" x14ac:dyDescent="0.2">
      <c r="A3322" t="s">
        <v>42</v>
      </c>
      <c r="B3322">
        <v>63</v>
      </c>
      <c r="C3322" t="s">
        <v>21</v>
      </c>
      <c r="D3322" t="s">
        <v>22</v>
      </c>
      <c r="E3322" t="s">
        <v>23</v>
      </c>
      <c r="F3322">
        <v>19</v>
      </c>
      <c r="G3322">
        <v>163</v>
      </c>
      <c r="H3322">
        <v>75</v>
      </c>
      <c r="I3322">
        <v>27.71</v>
      </c>
      <c r="J3322">
        <v>238.4</v>
      </c>
      <c r="K3322">
        <v>103</v>
      </c>
      <c r="L3322">
        <v>20.260000000000002</v>
      </c>
      <c r="M3322">
        <v>171.8</v>
      </c>
      <c r="N3322">
        <v>100</v>
      </c>
      <c r="O3322">
        <v>7.73</v>
      </c>
      <c r="P3322">
        <v>11.3</v>
      </c>
      <c r="Q3322">
        <v>3</v>
      </c>
      <c r="R3322">
        <v>3.05</v>
      </c>
      <c r="S3322">
        <v>3</v>
      </c>
      <c r="T3322" t="s">
        <v>22</v>
      </c>
    </row>
    <row r="3323" spans="1:20" x14ac:dyDescent="0.2">
      <c r="A3323" t="s">
        <v>32</v>
      </c>
      <c r="B3323">
        <v>32</v>
      </c>
      <c r="C3323" t="s">
        <v>21</v>
      </c>
      <c r="D3323" t="s">
        <v>22</v>
      </c>
      <c r="E3323" t="s">
        <v>22</v>
      </c>
      <c r="F3323">
        <v>0</v>
      </c>
      <c r="G3323">
        <v>103.6</v>
      </c>
      <c r="H3323">
        <v>78</v>
      </c>
      <c r="I3323">
        <v>17.61</v>
      </c>
      <c r="J3323">
        <v>238.5</v>
      </c>
      <c r="K3323">
        <v>115</v>
      </c>
      <c r="L3323">
        <v>20.27</v>
      </c>
      <c r="M3323">
        <v>186.9</v>
      </c>
      <c r="N3323">
        <v>70</v>
      </c>
      <c r="O3323">
        <v>8.41</v>
      </c>
      <c r="P3323">
        <v>11</v>
      </c>
      <c r="Q3323">
        <v>4</v>
      </c>
      <c r="R3323">
        <v>2.97</v>
      </c>
      <c r="S3323">
        <v>2</v>
      </c>
      <c r="T3323" t="s">
        <v>22</v>
      </c>
    </row>
    <row r="3324" spans="1:20" x14ac:dyDescent="0.2">
      <c r="A3324" t="s">
        <v>58</v>
      </c>
      <c r="B3324">
        <v>111</v>
      </c>
      <c r="C3324" t="s">
        <v>21</v>
      </c>
      <c r="D3324" t="s">
        <v>22</v>
      </c>
      <c r="E3324" t="s">
        <v>22</v>
      </c>
      <c r="F3324">
        <v>0</v>
      </c>
      <c r="G3324">
        <v>162.1</v>
      </c>
      <c r="H3324">
        <v>98</v>
      </c>
      <c r="I3324">
        <v>27.56</v>
      </c>
      <c r="J3324">
        <v>217.6</v>
      </c>
      <c r="K3324">
        <v>87</v>
      </c>
      <c r="L3324">
        <v>18.5</v>
      </c>
      <c r="M3324">
        <v>264.10000000000002</v>
      </c>
      <c r="N3324">
        <v>107</v>
      </c>
      <c r="O3324">
        <v>11.88</v>
      </c>
      <c r="P3324">
        <v>7.7</v>
      </c>
      <c r="Q3324">
        <v>1</v>
      </c>
      <c r="R3324">
        <v>2.08</v>
      </c>
      <c r="S3324">
        <v>0</v>
      </c>
      <c r="T3324" t="s">
        <v>22</v>
      </c>
    </row>
    <row r="3325" spans="1:20" x14ac:dyDescent="0.2">
      <c r="A3325" t="s">
        <v>49</v>
      </c>
      <c r="B3325">
        <v>96</v>
      </c>
      <c r="C3325" t="s">
        <v>21</v>
      </c>
      <c r="D3325" t="s">
        <v>22</v>
      </c>
      <c r="E3325" t="s">
        <v>22</v>
      </c>
      <c r="F3325">
        <v>0</v>
      </c>
      <c r="G3325">
        <v>149.19999999999999</v>
      </c>
      <c r="H3325">
        <v>125</v>
      </c>
      <c r="I3325">
        <v>25.36</v>
      </c>
      <c r="J3325">
        <v>210.6</v>
      </c>
      <c r="K3325">
        <v>119</v>
      </c>
      <c r="L3325">
        <v>17.899999999999999</v>
      </c>
      <c r="M3325">
        <v>290.5</v>
      </c>
      <c r="N3325">
        <v>102</v>
      </c>
      <c r="O3325">
        <v>13.07</v>
      </c>
      <c r="P3325">
        <v>9.4</v>
      </c>
      <c r="Q3325">
        <v>3</v>
      </c>
      <c r="R3325">
        <v>2.54</v>
      </c>
      <c r="S3325">
        <v>4</v>
      </c>
      <c r="T3325" t="s">
        <v>22</v>
      </c>
    </row>
    <row r="3326" spans="1:20" x14ac:dyDescent="0.2">
      <c r="A3326" t="s">
        <v>61</v>
      </c>
      <c r="B3326">
        <v>79</v>
      </c>
      <c r="C3326" t="s">
        <v>21</v>
      </c>
      <c r="D3326" t="s">
        <v>22</v>
      </c>
      <c r="E3326" t="s">
        <v>22</v>
      </c>
      <c r="F3326">
        <v>0</v>
      </c>
      <c r="G3326">
        <v>187.3</v>
      </c>
      <c r="H3326">
        <v>108</v>
      </c>
      <c r="I3326">
        <v>31.84</v>
      </c>
      <c r="J3326">
        <v>177.1</v>
      </c>
      <c r="K3326">
        <v>72</v>
      </c>
      <c r="L3326">
        <v>15.05</v>
      </c>
      <c r="M3326">
        <v>269.2</v>
      </c>
      <c r="N3326">
        <v>135</v>
      </c>
      <c r="O3326">
        <v>12.11</v>
      </c>
      <c r="P3326">
        <v>9.5</v>
      </c>
      <c r="Q3326">
        <v>3</v>
      </c>
      <c r="R3326">
        <v>2.57</v>
      </c>
      <c r="S3326">
        <v>3</v>
      </c>
      <c r="T3326" t="s">
        <v>22</v>
      </c>
    </row>
    <row r="3327" spans="1:20" x14ac:dyDescent="0.2">
      <c r="A3327" t="s">
        <v>20</v>
      </c>
      <c r="B3327">
        <v>123</v>
      </c>
      <c r="C3327" t="s">
        <v>28</v>
      </c>
      <c r="D3327" t="s">
        <v>22</v>
      </c>
      <c r="E3327" t="s">
        <v>22</v>
      </c>
      <c r="F3327">
        <v>0</v>
      </c>
      <c r="G3327">
        <v>222.4</v>
      </c>
      <c r="H3327">
        <v>90</v>
      </c>
      <c r="I3327">
        <v>37.81</v>
      </c>
      <c r="J3327">
        <v>286.3</v>
      </c>
      <c r="K3327">
        <v>104</v>
      </c>
      <c r="L3327">
        <v>24.34</v>
      </c>
      <c r="M3327">
        <v>300.8</v>
      </c>
      <c r="N3327">
        <v>95</v>
      </c>
      <c r="O3327">
        <v>13.54</v>
      </c>
      <c r="P3327">
        <v>9.9</v>
      </c>
      <c r="Q3327">
        <v>3</v>
      </c>
      <c r="R3327">
        <v>2.67</v>
      </c>
      <c r="S3327">
        <v>2</v>
      </c>
      <c r="T3327" t="s">
        <v>23</v>
      </c>
    </row>
    <row r="3328" spans="1:20" x14ac:dyDescent="0.2">
      <c r="A3328" t="s">
        <v>32</v>
      </c>
      <c r="B3328">
        <v>88</v>
      </c>
      <c r="C3328" t="s">
        <v>21</v>
      </c>
      <c r="D3328" t="s">
        <v>22</v>
      </c>
      <c r="E3328" t="s">
        <v>22</v>
      </c>
      <c r="F3328">
        <v>0</v>
      </c>
      <c r="G3328">
        <v>82.7</v>
      </c>
      <c r="H3328">
        <v>94</v>
      </c>
      <c r="I3328">
        <v>14.06</v>
      </c>
      <c r="J3328">
        <v>157.5</v>
      </c>
      <c r="K3328">
        <v>130</v>
      </c>
      <c r="L3328">
        <v>13.39</v>
      </c>
      <c r="M3328">
        <v>205.9</v>
      </c>
      <c r="N3328">
        <v>81</v>
      </c>
      <c r="O3328">
        <v>9.27</v>
      </c>
      <c r="P3328">
        <v>10.6</v>
      </c>
      <c r="Q3328">
        <v>4</v>
      </c>
      <c r="R3328">
        <v>2.86</v>
      </c>
      <c r="S3328">
        <v>0</v>
      </c>
      <c r="T3328" t="s">
        <v>23</v>
      </c>
    </row>
    <row r="3329" spans="1:20" x14ac:dyDescent="0.2">
      <c r="A3329" t="s">
        <v>38</v>
      </c>
      <c r="B3329">
        <v>182</v>
      </c>
      <c r="C3329" t="s">
        <v>25</v>
      </c>
      <c r="D3329" t="s">
        <v>22</v>
      </c>
      <c r="E3329" t="s">
        <v>23</v>
      </c>
      <c r="F3329">
        <v>24</v>
      </c>
      <c r="G3329">
        <v>215.2</v>
      </c>
      <c r="H3329">
        <v>73</v>
      </c>
      <c r="I3329">
        <v>36.58</v>
      </c>
      <c r="J3329">
        <v>133.1</v>
      </c>
      <c r="K3329">
        <v>85</v>
      </c>
      <c r="L3329">
        <v>11.31</v>
      </c>
      <c r="M3329">
        <v>205.1</v>
      </c>
      <c r="N3329">
        <v>79</v>
      </c>
      <c r="O3329">
        <v>9.23</v>
      </c>
      <c r="P3329">
        <v>10.9</v>
      </c>
      <c r="Q3329">
        <v>7</v>
      </c>
      <c r="R3329">
        <v>2.94</v>
      </c>
      <c r="S3329">
        <v>0</v>
      </c>
      <c r="T3329" t="s">
        <v>22</v>
      </c>
    </row>
    <row r="3330" spans="1:20" x14ac:dyDescent="0.2">
      <c r="A3330" t="s">
        <v>68</v>
      </c>
      <c r="B3330">
        <v>109</v>
      </c>
      <c r="C3330" t="s">
        <v>21</v>
      </c>
      <c r="D3330" t="s">
        <v>22</v>
      </c>
      <c r="E3330" t="s">
        <v>22</v>
      </c>
      <c r="F3330">
        <v>0</v>
      </c>
      <c r="G3330">
        <v>168</v>
      </c>
      <c r="H3330">
        <v>103</v>
      </c>
      <c r="I3330">
        <v>28.56</v>
      </c>
      <c r="J3330">
        <v>190.8</v>
      </c>
      <c r="K3330">
        <v>100</v>
      </c>
      <c r="L3330">
        <v>16.22</v>
      </c>
      <c r="M3330">
        <v>196.9</v>
      </c>
      <c r="N3330">
        <v>65</v>
      </c>
      <c r="O3330">
        <v>8.86</v>
      </c>
      <c r="P3330">
        <v>7.1</v>
      </c>
      <c r="Q3330">
        <v>4</v>
      </c>
      <c r="R3330">
        <v>1.92</v>
      </c>
      <c r="S3330">
        <v>0</v>
      </c>
      <c r="T3330" t="s">
        <v>22</v>
      </c>
    </row>
    <row r="3331" spans="1:20" x14ac:dyDescent="0.2">
      <c r="A3331" t="s">
        <v>34</v>
      </c>
      <c r="B3331">
        <v>79</v>
      </c>
      <c r="C3331" t="s">
        <v>21</v>
      </c>
      <c r="D3331" t="s">
        <v>22</v>
      </c>
      <c r="E3331" t="s">
        <v>23</v>
      </c>
      <c r="F3331">
        <v>12</v>
      </c>
      <c r="G3331">
        <v>62.4</v>
      </c>
      <c r="H3331">
        <v>119</v>
      </c>
      <c r="I3331">
        <v>10.61</v>
      </c>
      <c r="J3331">
        <v>237.6</v>
      </c>
      <c r="K3331">
        <v>96</v>
      </c>
      <c r="L3331">
        <v>20.2</v>
      </c>
      <c r="M3331">
        <v>193.4</v>
      </c>
      <c r="N3331">
        <v>116</v>
      </c>
      <c r="O3331">
        <v>8.6999999999999993</v>
      </c>
      <c r="P3331">
        <v>7.8</v>
      </c>
      <c r="Q3331">
        <v>2</v>
      </c>
      <c r="R3331">
        <v>2.11</v>
      </c>
      <c r="S3331">
        <v>0</v>
      </c>
      <c r="T3331" t="s">
        <v>22</v>
      </c>
    </row>
    <row r="3332" spans="1:20" x14ac:dyDescent="0.2">
      <c r="A3332" t="s">
        <v>38</v>
      </c>
      <c r="B3332">
        <v>68</v>
      </c>
      <c r="C3332" t="s">
        <v>21</v>
      </c>
      <c r="D3332" t="s">
        <v>22</v>
      </c>
      <c r="E3332" t="s">
        <v>23</v>
      </c>
      <c r="F3332">
        <v>41</v>
      </c>
      <c r="G3332">
        <v>226</v>
      </c>
      <c r="H3332">
        <v>113</v>
      </c>
      <c r="I3332">
        <v>38.42</v>
      </c>
      <c r="J3332">
        <v>149.80000000000001</v>
      </c>
      <c r="K3332">
        <v>115</v>
      </c>
      <c r="L3332">
        <v>12.73</v>
      </c>
      <c r="M3332">
        <v>184.9</v>
      </c>
      <c r="N3332">
        <v>88</v>
      </c>
      <c r="O3332">
        <v>8.32</v>
      </c>
      <c r="P3332">
        <v>11.5</v>
      </c>
      <c r="Q3332">
        <v>2</v>
      </c>
      <c r="R3332">
        <v>3.11</v>
      </c>
      <c r="S3332">
        <v>2</v>
      </c>
      <c r="T3332" t="s">
        <v>22</v>
      </c>
    </row>
    <row r="3333" spans="1:20" x14ac:dyDescent="0.2">
      <c r="A3333" t="s">
        <v>62</v>
      </c>
      <c r="B3333">
        <v>70</v>
      </c>
      <c r="C3333" t="s">
        <v>21</v>
      </c>
      <c r="D3333" t="s">
        <v>22</v>
      </c>
      <c r="E3333" t="s">
        <v>22</v>
      </c>
      <c r="F3333">
        <v>0</v>
      </c>
      <c r="G3333">
        <v>205.7</v>
      </c>
      <c r="H3333">
        <v>80</v>
      </c>
      <c r="I3333">
        <v>34.97</v>
      </c>
      <c r="J3333">
        <v>221.4</v>
      </c>
      <c r="K3333">
        <v>103</v>
      </c>
      <c r="L3333">
        <v>18.82</v>
      </c>
      <c r="M3333">
        <v>206.2</v>
      </c>
      <c r="N3333">
        <v>117</v>
      </c>
      <c r="O3333">
        <v>9.2799999999999994</v>
      </c>
      <c r="P3333">
        <v>14.2</v>
      </c>
      <c r="Q3333">
        <v>5</v>
      </c>
      <c r="R3333">
        <v>3.83</v>
      </c>
      <c r="S3333">
        <v>2</v>
      </c>
      <c r="T3333" t="s">
        <v>22</v>
      </c>
    </row>
    <row r="3334" spans="1:20" x14ac:dyDescent="0.2">
      <c r="A3334" t="s">
        <v>44</v>
      </c>
      <c r="B3334">
        <v>44</v>
      </c>
      <c r="C3334" t="s">
        <v>21</v>
      </c>
      <c r="D3334" t="s">
        <v>22</v>
      </c>
      <c r="E3334" t="s">
        <v>23</v>
      </c>
      <c r="F3334">
        <v>20</v>
      </c>
      <c r="G3334">
        <v>184.8</v>
      </c>
      <c r="H3334">
        <v>105</v>
      </c>
      <c r="I3334">
        <v>31.42</v>
      </c>
      <c r="J3334">
        <v>195</v>
      </c>
      <c r="K3334">
        <v>169</v>
      </c>
      <c r="L3334">
        <v>16.579999999999998</v>
      </c>
      <c r="M3334">
        <v>130.1</v>
      </c>
      <c r="N3334">
        <v>121</v>
      </c>
      <c r="O3334">
        <v>5.85</v>
      </c>
      <c r="P3334">
        <v>11.6</v>
      </c>
      <c r="Q3334">
        <v>3</v>
      </c>
      <c r="R3334">
        <v>3.13</v>
      </c>
      <c r="S3334">
        <v>1</v>
      </c>
      <c r="T3334" t="s">
        <v>22</v>
      </c>
    </row>
    <row r="3335" spans="1:20" x14ac:dyDescent="0.2">
      <c r="A3335" t="s">
        <v>27</v>
      </c>
      <c r="B3335">
        <v>113</v>
      </c>
      <c r="C3335" t="s">
        <v>28</v>
      </c>
      <c r="D3335" t="s">
        <v>22</v>
      </c>
      <c r="E3335" t="s">
        <v>22</v>
      </c>
      <c r="F3335">
        <v>0</v>
      </c>
      <c r="G3335">
        <v>193.1</v>
      </c>
      <c r="H3335">
        <v>93</v>
      </c>
      <c r="I3335">
        <v>32.83</v>
      </c>
      <c r="J3335">
        <v>206.4</v>
      </c>
      <c r="K3335">
        <v>85</v>
      </c>
      <c r="L3335">
        <v>17.54</v>
      </c>
      <c r="M3335">
        <v>215.9</v>
      </c>
      <c r="N3335">
        <v>102</v>
      </c>
      <c r="O3335">
        <v>9.7200000000000006</v>
      </c>
      <c r="P3335">
        <v>11.1</v>
      </c>
      <c r="Q3335">
        <v>2</v>
      </c>
      <c r="R3335">
        <v>3</v>
      </c>
      <c r="S3335">
        <v>1</v>
      </c>
      <c r="T3335" t="s">
        <v>22</v>
      </c>
    </row>
    <row r="3336" spans="1:20" x14ac:dyDescent="0.2">
      <c r="A3336" t="s">
        <v>55</v>
      </c>
      <c r="B3336">
        <v>86</v>
      </c>
      <c r="C3336" t="s">
        <v>28</v>
      </c>
      <c r="D3336" t="s">
        <v>23</v>
      </c>
      <c r="E3336" t="s">
        <v>23</v>
      </c>
      <c r="F3336">
        <v>41</v>
      </c>
      <c r="G3336">
        <v>225.5</v>
      </c>
      <c r="H3336">
        <v>95</v>
      </c>
      <c r="I3336">
        <v>38.340000000000003</v>
      </c>
      <c r="J3336">
        <v>229.3</v>
      </c>
      <c r="K3336">
        <v>101</v>
      </c>
      <c r="L3336">
        <v>19.489999999999998</v>
      </c>
      <c r="M3336">
        <v>134</v>
      </c>
      <c r="N3336">
        <v>82</v>
      </c>
      <c r="O3336">
        <v>6.03</v>
      </c>
      <c r="P3336">
        <v>11.6</v>
      </c>
      <c r="Q3336">
        <v>10</v>
      </c>
      <c r="R3336">
        <v>3.13</v>
      </c>
      <c r="S3336">
        <v>2</v>
      </c>
      <c r="T3336" t="s">
        <v>22</v>
      </c>
    </row>
    <row r="3337" spans="1:20" x14ac:dyDescent="0.2">
      <c r="A3337" t="s">
        <v>46</v>
      </c>
      <c r="B3337">
        <v>59</v>
      </c>
      <c r="C3337" t="s">
        <v>21</v>
      </c>
      <c r="D3337" t="s">
        <v>22</v>
      </c>
      <c r="E3337" t="s">
        <v>22</v>
      </c>
      <c r="F3337">
        <v>0</v>
      </c>
      <c r="G3337">
        <v>163.5</v>
      </c>
      <c r="H3337">
        <v>107</v>
      </c>
      <c r="I3337">
        <v>27.8</v>
      </c>
      <c r="J3337">
        <v>187.1</v>
      </c>
      <c r="K3337">
        <v>91</v>
      </c>
      <c r="L3337">
        <v>15.9</v>
      </c>
      <c r="M3337">
        <v>179.1</v>
      </c>
      <c r="N3337">
        <v>100</v>
      </c>
      <c r="O3337">
        <v>8.06</v>
      </c>
      <c r="P3337">
        <v>10.3</v>
      </c>
      <c r="Q3337">
        <v>1</v>
      </c>
      <c r="R3337">
        <v>2.78</v>
      </c>
      <c r="S3337">
        <v>2</v>
      </c>
      <c r="T3337" t="s">
        <v>22</v>
      </c>
    </row>
    <row r="3338" spans="1:20" x14ac:dyDescent="0.2">
      <c r="A3338" t="s">
        <v>24</v>
      </c>
      <c r="B3338">
        <v>112</v>
      </c>
      <c r="C3338" t="s">
        <v>28</v>
      </c>
      <c r="D3338" t="s">
        <v>22</v>
      </c>
      <c r="E3338" t="s">
        <v>23</v>
      </c>
      <c r="F3338">
        <v>22</v>
      </c>
      <c r="G3338">
        <v>244.7</v>
      </c>
      <c r="H3338">
        <v>104</v>
      </c>
      <c r="I3338">
        <v>41.6</v>
      </c>
      <c r="J3338">
        <v>203.1</v>
      </c>
      <c r="K3338">
        <v>88</v>
      </c>
      <c r="L3338">
        <v>17.260000000000002</v>
      </c>
      <c r="M3338">
        <v>222</v>
      </c>
      <c r="N3338">
        <v>84</v>
      </c>
      <c r="O3338">
        <v>9.99</v>
      </c>
      <c r="P3338">
        <v>7.4</v>
      </c>
      <c r="Q3338">
        <v>6</v>
      </c>
      <c r="R3338">
        <v>2</v>
      </c>
      <c r="S3338">
        <v>0</v>
      </c>
      <c r="T3338" t="s">
        <v>22</v>
      </c>
    </row>
    <row r="3339" spans="1:20" x14ac:dyDescent="0.2">
      <c r="A3339" t="s">
        <v>27</v>
      </c>
      <c r="B3339">
        <v>152</v>
      </c>
      <c r="C3339" t="s">
        <v>25</v>
      </c>
      <c r="D3339" t="s">
        <v>22</v>
      </c>
      <c r="E3339" t="s">
        <v>22</v>
      </c>
      <c r="F3339">
        <v>0</v>
      </c>
      <c r="G3339">
        <v>216.7</v>
      </c>
      <c r="H3339">
        <v>70</v>
      </c>
      <c r="I3339">
        <v>36.840000000000003</v>
      </c>
      <c r="J3339">
        <v>152.69999999999999</v>
      </c>
      <c r="K3339">
        <v>102</v>
      </c>
      <c r="L3339">
        <v>12.98</v>
      </c>
      <c r="M3339">
        <v>181.2</v>
      </c>
      <c r="N3339">
        <v>99</v>
      </c>
      <c r="O3339">
        <v>8.15</v>
      </c>
      <c r="P3339">
        <v>11.6</v>
      </c>
      <c r="Q3339">
        <v>6</v>
      </c>
      <c r="R3339">
        <v>3.13</v>
      </c>
      <c r="S3339">
        <v>1</v>
      </c>
      <c r="T3339" t="s">
        <v>22</v>
      </c>
    </row>
    <row r="3340" spans="1:20" x14ac:dyDescent="0.2">
      <c r="A3340" t="s">
        <v>48</v>
      </c>
      <c r="B3340">
        <v>108</v>
      </c>
      <c r="C3340" t="s">
        <v>21</v>
      </c>
      <c r="D3340" t="s">
        <v>22</v>
      </c>
      <c r="E3340" t="s">
        <v>23</v>
      </c>
      <c r="F3340">
        <v>15</v>
      </c>
      <c r="G3340">
        <v>196.8</v>
      </c>
      <c r="H3340">
        <v>79</v>
      </c>
      <c r="I3340">
        <v>33.46</v>
      </c>
      <c r="J3340">
        <v>173.5</v>
      </c>
      <c r="K3340">
        <v>99</v>
      </c>
      <c r="L3340">
        <v>14.75</v>
      </c>
      <c r="M3340">
        <v>274.7</v>
      </c>
      <c r="N3340">
        <v>108</v>
      </c>
      <c r="O3340">
        <v>12.36</v>
      </c>
      <c r="P3340">
        <v>14.6</v>
      </c>
      <c r="Q3340">
        <v>5</v>
      </c>
      <c r="R3340">
        <v>3.94</v>
      </c>
      <c r="S3340">
        <v>1</v>
      </c>
      <c r="T3340" t="s">
        <v>22</v>
      </c>
    </row>
    <row r="3341" spans="1:20" x14ac:dyDescent="0.2">
      <c r="A3341" t="s">
        <v>47</v>
      </c>
      <c r="B3341">
        <v>91</v>
      </c>
      <c r="C3341" t="s">
        <v>28</v>
      </c>
      <c r="D3341" t="s">
        <v>22</v>
      </c>
      <c r="E3341" t="s">
        <v>22</v>
      </c>
      <c r="F3341">
        <v>0</v>
      </c>
      <c r="G3341">
        <v>197.3</v>
      </c>
      <c r="H3341">
        <v>120</v>
      </c>
      <c r="I3341">
        <v>33.54</v>
      </c>
      <c r="J3341">
        <v>202.4</v>
      </c>
      <c r="K3341">
        <v>89</v>
      </c>
      <c r="L3341">
        <v>17.2</v>
      </c>
      <c r="M3341">
        <v>290.5</v>
      </c>
      <c r="N3341">
        <v>128</v>
      </c>
      <c r="O3341">
        <v>13.07</v>
      </c>
      <c r="P3341">
        <v>15.3</v>
      </c>
      <c r="Q3341">
        <v>7</v>
      </c>
      <c r="R3341">
        <v>4.13</v>
      </c>
      <c r="S3341">
        <v>1</v>
      </c>
      <c r="T3341" t="s">
        <v>22</v>
      </c>
    </row>
    <row r="3342" spans="1:20" x14ac:dyDescent="0.2">
      <c r="A3342" t="s">
        <v>50</v>
      </c>
      <c r="B3342">
        <v>57</v>
      </c>
      <c r="C3342" t="s">
        <v>21</v>
      </c>
      <c r="D3342" t="s">
        <v>22</v>
      </c>
      <c r="E3342" t="s">
        <v>23</v>
      </c>
      <c r="F3342">
        <v>23</v>
      </c>
      <c r="G3342">
        <v>208.7</v>
      </c>
      <c r="H3342">
        <v>57</v>
      </c>
      <c r="I3342">
        <v>35.479999999999997</v>
      </c>
      <c r="J3342">
        <v>233.4</v>
      </c>
      <c r="K3342">
        <v>132</v>
      </c>
      <c r="L3342">
        <v>19.84</v>
      </c>
      <c r="M3342">
        <v>108.8</v>
      </c>
      <c r="N3342">
        <v>117</v>
      </c>
      <c r="O3342">
        <v>4.9000000000000004</v>
      </c>
      <c r="P3342">
        <v>9.1</v>
      </c>
      <c r="Q3342">
        <v>5</v>
      </c>
      <c r="R3342">
        <v>2.46</v>
      </c>
      <c r="S3342">
        <v>1</v>
      </c>
      <c r="T3342" t="s">
        <v>22</v>
      </c>
    </row>
    <row r="3343" spans="1:20" x14ac:dyDescent="0.2">
      <c r="A3343" t="s">
        <v>31</v>
      </c>
      <c r="B3343">
        <v>112</v>
      </c>
      <c r="C3343" t="s">
        <v>25</v>
      </c>
      <c r="D3343" t="s">
        <v>22</v>
      </c>
      <c r="E3343" t="s">
        <v>22</v>
      </c>
      <c r="F3343">
        <v>0</v>
      </c>
      <c r="G3343">
        <v>168.4</v>
      </c>
      <c r="H3343">
        <v>53</v>
      </c>
      <c r="I3343">
        <v>28.63</v>
      </c>
      <c r="J3343">
        <v>187.5</v>
      </c>
      <c r="K3343">
        <v>68</v>
      </c>
      <c r="L3343">
        <v>15.94</v>
      </c>
      <c r="M3343">
        <v>204.5</v>
      </c>
      <c r="N3343">
        <v>125</v>
      </c>
      <c r="O3343">
        <v>9.1999999999999993</v>
      </c>
      <c r="P3343">
        <v>9.8000000000000007</v>
      </c>
      <c r="Q3343">
        <v>3</v>
      </c>
      <c r="R3343">
        <v>2.65</v>
      </c>
      <c r="S3343">
        <v>1</v>
      </c>
      <c r="T3343" t="s">
        <v>22</v>
      </c>
    </row>
    <row r="3344" spans="1:20" x14ac:dyDescent="0.2">
      <c r="A3344" t="s">
        <v>52</v>
      </c>
      <c r="B3344">
        <v>100</v>
      </c>
      <c r="C3344" t="s">
        <v>21</v>
      </c>
      <c r="D3344" t="s">
        <v>22</v>
      </c>
      <c r="E3344" t="s">
        <v>22</v>
      </c>
      <c r="F3344">
        <v>0</v>
      </c>
      <c r="G3344">
        <v>129.4</v>
      </c>
      <c r="H3344">
        <v>69</v>
      </c>
      <c r="I3344">
        <v>22</v>
      </c>
      <c r="J3344">
        <v>251.3</v>
      </c>
      <c r="K3344">
        <v>73</v>
      </c>
      <c r="L3344">
        <v>21.36</v>
      </c>
      <c r="M3344">
        <v>157.1</v>
      </c>
      <c r="N3344">
        <v>92</v>
      </c>
      <c r="O3344">
        <v>7.07</v>
      </c>
      <c r="P3344">
        <v>10.4</v>
      </c>
      <c r="Q3344">
        <v>3</v>
      </c>
      <c r="R3344">
        <v>2.81</v>
      </c>
      <c r="S3344">
        <v>1</v>
      </c>
      <c r="T3344" t="s">
        <v>22</v>
      </c>
    </row>
    <row r="3345" spans="1:20" x14ac:dyDescent="0.2">
      <c r="A3345" t="s">
        <v>37</v>
      </c>
      <c r="B3345">
        <v>42</v>
      </c>
      <c r="C3345" t="s">
        <v>28</v>
      </c>
      <c r="D3345" t="s">
        <v>23</v>
      </c>
      <c r="E3345" t="s">
        <v>22</v>
      </c>
      <c r="F3345">
        <v>0</v>
      </c>
      <c r="G3345">
        <v>260.89999999999998</v>
      </c>
      <c r="H3345">
        <v>94</v>
      </c>
      <c r="I3345">
        <v>44.35</v>
      </c>
      <c r="J3345">
        <v>152.80000000000001</v>
      </c>
      <c r="K3345">
        <v>123</v>
      </c>
      <c r="L3345">
        <v>12.99</v>
      </c>
      <c r="M3345">
        <v>212.6</v>
      </c>
      <c r="N3345">
        <v>94</v>
      </c>
      <c r="O3345">
        <v>9.57</v>
      </c>
      <c r="P3345">
        <v>11.1</v>
      </c>
      <c r="Q3345">
        <v>4</v>
      </c>
      <c r="R3345">
        <v>3</v>
      </c>
      <c r="S3345">
        <v>1</v>
      </c>
      <c r="T3345" t="s">
        <v>22</v>
      </c>
    </row>
    <row r="3346" spans="1:20" x14ac:dyDescent="0.2">
      <c r="A3346" t="s">
        <v>36</v>
      </c>
      <c r="B3346">
        <v>68</v>
      </c>
      <c r="C3346" t="s">
        <v>21</v>
      </c>
      <c r="D3346" t="s">
        <v>22</v>
      </c>
      <c r="E3346" t="s">
        <v>22</v>
      </c>
      <c r="F3346">
        <v>0</v>
      </c>
      <c r="G3346">
        <v>267.89999999999998</v>
      </c>
      <c r="H3346">
        <v>80</v>
      </c>
      <c r="I3346">
        <v>45.54</v>
      </c>
      <c r="J3346">
        <v>145.4</v>
      </c>
      <c r="K3346">
        <v>143</v>
      </c>
      <c r="L3346">
        <v>12.36</v>
      </c>
      <c r="M3346">
        <v>273.3</v>
      </c>
      <c r="N3346">
        <v>119</v>
      </c>
      <c r="O3346">
        <v>12.3</v>
      </c>
      <c r="P3346">
        <v>14.9</v>
      </c>
      <c r="Q3346">
        <v>1</v>
      </c>
      <c r="R3346">
        <v>4.0199999999999996</v>
      </c>
      <c r="S3346">
        <v>3</v>
      </c>
      <c r="T3346" t="s">
        <v>23</v>
      </c>
    </row>
    <row r="3347" spans="1:20" x14ac:dyDescent="0.2">
      <c r="A3347" t="s">
        <v>65</v>
      </c>
      <c r="B3347">
        <v>132</v>
      </c>
      <c r="C3347" t="s">
        <v>21</v>
      </c>
      <c r="D3347" t="s">
        <v>22</v>
      </c>
      <c r="E3347" t="s">
        <v>22</v>
      </c>
      <c r="F3347">
        <v>0</v>
      </c>
      <c r="G3347">
        <v>172.7</v>
      </c>
      <c r="H3347">
        <v>90</v>
      </c>
      <c r="I3347">
        <v>29.36</v>
      </c>
      <c r="J3347">
        <v>344</v>
      </c>
      <c r="K3347">
        <v>62</v>
      </c>
      <c r="L3347">
        <v>29.24</v>
      </c>
      <c r="M3347">
        <v>301.60000000000002</v>
      </c>
      <c r="N3347">
        <v>113</v>
      </c>
      <c r="O3347">
        <v>13.57</v>
      </c>
      <c r="P3347">
        <v>5.5</v>
      </c>
      <c r="Q3347">
        <v>4</v>
      </c>
      <c r="R3347">
        <v>1.49</v>
      </c>
      <c r="S3347">
        <v>0</v>
      </c>
      <c r="T3347" t="s">
        <v>22</v>
      </c>
    </row>
    <row r="3348" spans="1:20" x14ac:dyDescent="0.2">
      <c r="A3348" t="s">
        <v>33</v>
      </c>
      <c r="B3348">
        <v>137</v>
      </c>
      <c r="C3348" t="s">
        <v>25</v>
      </c>
      <c r="D3348" t="s">
        <v>23</v>
      </c>
      <c r="E3348" t="s">
        <v>22</v>
      </c>
      <c r="F3348">
        <v>0</v>
      </c>
      <c r="G3348">
        <v>159.1</v>
      </c>
      <c r="H3348">
        <v>80</v>
      </c>
      <c r="I3348">
        <v>27.05</v>
      </c>
      <c r="J3348">
        <v>239.8</v>
      </c>
      <c r="K3348">
        <v>81</v>
      </c>
      <c r="L3348">
        <v>20.38</v>
      </c>
      <c r="M3348">
        <v>249</v>
      </c>
      <c r="N3348">
        <v>96</v>
      </c>
      <c r="O3348">
        <v>11.21</v>
      </c>
      <c r="P3348">
        <v>8.5</v>
      </c>
      <c r="Q3348">
        <v>5</v>
      </c>
      <c r="R3348">
        <v>2.2999999999999998</v>
      </c>
      <c r="S3348">
        <v>0</v>
      </c>
      <c r="T3348" t="s">
        <v>22</v>
      </c>
    </row>
    <row r="3349" spans="1:20" x14ac:dyDescent="0.2">
      <c r="A3349" t="s">
        <v>37</v>
      </c>
      <c r="B3349">
        <v>42</v>
      </c>
      <c r="C3349" t="s">
        <v>28</v>
      </c>
      <c r="D3349" t="s">
        <v>22</v>
      </c>
      <c r="E3349" t="s">
        <v>22</v>
      </c>
      <c r="F3349">
        <v>0</v>
      </c>
      <c r="G3349">
        <v>166.8</v>
      </c>
      <c r="H3349">
        <v>138</v>
      </c>
      <c r="I3349">
        <v>28.36</v>
      </c>
      <c r="J3349">
        <v>212.4</v>
      </c>
      <c r="K3349">
        <v>78</v>
      </c>
      <c r="L3349">
        <v>18.05</v>
      </c>
      <c r="M3349">
        <v>194.7</v>
      </c>
      <c r="N3349">
        <v>70</v>
      </c>
      <c r="O3349">
        <v>8.76</v>
      </c>
      <c r="P3349">
        <v>12.4</v>
      </c>
      <c r="Q3349">
        <v>9</v>
      </c>
      <c r="R3349">
        <v>3.35</v>
      </c>
      <c r="S3349">
        <v>2</v>
      </c>
      <c r="T3349" t="s">
        <v>22</v>
      </c>
    </row>
    <row r="3350" spans="1:20" x14ac:dyDescent="0.2">
      <c r="A3350" t="s">
        <v>46</v>
      </c>
      <c r="B3350">
        <v>81</v>
      </c>
      <c r="C3350" t="s">
        <v>21</v>
      </c>
      <c r="D3350" t="s">
        <v>22</v>
      </c>
      <c r="E3350" t="s">
        <v>23</v>
      </c>
      <c r="F3350">
        <v>17</v>
      </c>
      <c r="G3350">
        <v>145.69999999999999</v>
      </c>
      <c r="H3350">
        <v>89</v>
      </c>
      <c r="I3350">
        <v>24.77</v>
      </c>
      <c r="J3350">
        <v>202.9</v>
      </c>
      <c r="K3350">
        <v>70</v>
      </c>
      <c r="L3350">
        <v>17.25</v>
      </c>
      <c r="M3350">
        <v>212.4</v>
      </c>
      <c r="N3350">
        <v>92</v>
      </c>
      <c r="O3350">
        <v>9.56</v>
      </c>
      <c r="P3350">
        <v>9.5</v>
      </c>
      <c r="Q3350">
        <v>5</v>
      </c>
      <c r="R3350">
        <v>2.57</v>
      </c>
      <c r="S3350">
        <v>1</v>
      </c>
      <c r="T3350" t="s">
        <v>22</v>
      </c>
    </row>
    <row r="3351" spans="1:20" x14ac:dyDescent="0.2">
      <c r="A3351" t="s">
        <v>41</v>
      </c>
      <c r="B3351">
        <v>135</v>
      </c>
      <c r="C3351" t="s">
        <v>25</v>
      </c>
      <c r="D3351" t="s">
        <v>22</v>
      </c>
      <c r="E3351" t="s">
        <v>22</v>
      </c>
      <c r="F3351">
        <v>0</v>
      </c>
      <c r="G3351">
        <v>129.4</v>
      </c>
      <c r="H3351">
        <v>104</v>
      </c>
      <c r="I3351">
        <v>22</v>
      </c>
      <c r="J3351">
        <v>199</v>
      </c>
      <c r="K3351">
        <v>96</v>
      </c>
      <c r="L3351">
        <v>16.920000000000002</v>
      </c>
      <c r="M3351">
        <v>142.4</v>
      </c>
      <c r="N3351">
        <v>81</v>
      </c>
      <c r="O3351">
        <v>6.41</v>
      </c>
      <c r="P3351">
        <v>12.3</v>
      </c>
      <c r="Q3351">
        <v>4</v>
      </c>
      <c r="R3351">
        <v>3.32</v>
      </c>
      <c r="S3351">
        <v>1</v>
      </c>
      <c r="T3351" t="s">
        <v>22</v>
      </c>
    </row>
    <row r="3352" spans="1:20" x14ac:dyDescent="0.2">
      <c r="A3352" t="s">
        <v>34</v>
      </c>
      <c r="B3352">
        <v>102</v>
      </c>
      <c r="C3352" t="s">
        <v>28</v>
      </c>
      <c r="D3352" t="s">
        <v>22</v>
      </c>
      <c r="E3352" t="s">
        <v>22</v>
      </c>
      <c r="F3352">
        <v>0</v>
      </c>
      <c r="G3352">
        <v>171.5</v>
      </c>
      <c r="H3352">
        <v>77</v>
      </c>
      <c r="I3352">
        <v>29.16</v>
      </c>
      <c r="J3352">
        <v>261</v>
      </c>
      <c r="K3352">
        <v>107</v>
      </c>
      <c r="L3352">
        <v>22.19</v>
      </c>
      <c r="M3352">
        <v>328.8</v>
      </c>
      <c r="N3352">
        <v>72</v>
      </c>
      <c r="O3352">
        <v>14.8</v>
      </c>
      <c r="P3352">
        <v>10.199999999999999</v>
      </c>
      <c r="Q3352">
        <v>1</v>
      </c>
      <c r="R3352">
        <v>2.75</v>
      </c>
      <c r="S3352">
        <v>0</v>
      </c>
      <c r="T3352" t="s">
        <v>22</v>
      </c>
    </row>
    <row r="3353" spans="1:20" x14ac:dyDescent="0.2">
      <c r="A3353" t="s">
        <v>35</v>
      </c>
      <c r="B3353">
        <v>117</v>
      </c>
      <c r="C3353" t="s">
        <v>28</v>
      </c>
      <c r="D3353" t="s">
        <v>22</v>
      </c>
      <c r="E3353" t="s">
        <v>22</v>
      </c>
      <c r="F3353">
        <v>0</v>
      </c>
      <c r="G3353">
        <v>180.6</v>
      </c>
      <c r="H3353">
        <v>134</v>
      </c>
      <c r="I3353">
        <v>30.7</v>
      </c>
      <c r="J3353">
        <v>216.6</v>
      </c>
      <c r="K3353">
        <v>96</v>
      </c>
      <c r="L3353">
        <v>18.41</v>
      </c>
      <c r="M3353">
        <v>101</v>
      </c>
      <c r="N3353">
        <v>122</v>
      </c>
      <c r="O3353">
        <v>4.55</v>
      </c>
      <c r="P3353">
        <v>10.6</v>
      </c>
      <c r="Q3353">
        <v>6</v>
      </c>
      <c r="R3353">
        <v>2.86</v>
      </c>
      <c r="S3353">
        <v>4</v>
      </c>
      <c r="T3353" t="s">
        <v>23</v>
      </c>
    </row>
    <row r="3354" spans="1:20" x14ac:dyDescent="0.2">
      <c r="A3354" t="s">
        <v>44</v>
      </c>
      <c r="B3354">
        <v>37</v>
      </c>
      <c r="C3354" t="s">
        <v>28</v>
      </c>
      <c r="D3354" t="s">
        <v>22</v>
      </c>
      <c r="E3354" t="s">
        <v>23</v>
      </c>
      <c r="F3354">
        <v>33</v>
      </c>
      <c r="G3354">
        <v>225.7</v>
      </c>
      <c r="H3354">
        <v>133</v>
      </c>
      <c r="I3354">
        <v>38.369999999999997</v>
      </c>
      <c r="J3354">
        <v>223.9</v>
      </c>
      <c r="K3354">
        <v>115</v>
      </c>
      <c r="L3354">
        <v>19.03</v>
      </c>
      <c r="M3354">
        <v>192.7</v>
      </c>
      <c r="N3354">
        <v>131</v>
      </c>
      <c r="O3354">
        <v>8.67</v>
      </c>
      <c r="P3354">
        <v>11.2</v>
      </c>
      <c r="Q3354">
        <v>5</v>
      </c>
      <c r="R3354">
        <v>3.02</v>
      </c>
      <c r="S3354">
        <v>3</v>
      </c>
      <c r="T3354" t="s">
        <v>22</v>
      </c>
    </row>
    <row r="3355" spans="1:20" x14ac:dyDescent="0.2">
      <c r="A3355" t="s">
        <v>51</v>
      </c>
      <c r="B3355">
        <v>48</v>
      </c>
      <c r="C3355" t="s">
        <v>28</v>
      </c>
      <c r="D3355" t="s">
        <v>22</v>
      </c>
      <c r="E3355" t="s">
        <v>22</v>
      </c>
      <c r="F3355">
        <v>0</v>
      </c>
      <c r="G3355">
        <v>176.9</v>
      </c>
      <c r="H3355">
        <v>110</v>
      </c>
      <c r="I3355">
        <v>30.07</v>
      </c>
      <c r="J3355">
        <v>274.3</v>
      </c>
      <c r="K3355">
        <v>114</v>
      </c>
      <c r="L3355">
        <v>23.32</v>
      </c>
      <c r="M3355">
        <v>115.3</v>
      </c>
      <c r="N3355">
        <v>125</v>
      </c>
      <c r="O3355">
        <v>5.19</v>
      </c>
      <c r="P3355">
        <v>11</v>
      </c>
      <c r="Q3355">
        <v>2</v>
      </c>
      <c r="R3355">
        <v>2.97</v>
      </c>
      <c r="S3355">
        <v>1</v>
      </c>
      <c r="T3355" t="s">
        <v>22</v>
      </c>
    </row>
    <row r="3356" spans="1:20" x14ac:dyDescent="0.2">
      <c r="A3356" t="s">
        <v>54</v>
      </c>
      <c r="B3356">
        <v>155</v>
      </c>
      <c r="C3356" t="s">
        <v>21</v>
      </c>
      <c r="D3356" t="s">
        <v>22</v>
      </c>
      <c r="E3356" t="s">
        <v>22</v>
      </c>
      <c r="F3356">
        <v>0</v>
      </c>
      <c r="G3356">
        <v>250.5</v>
      </c>
      <c r="H3356">
        <v>89</v>
      </c>
      <c r="I3356">
        <v>42.59</v>
      </c>
      <c r="J3356">
        <v>146.1</v>
      </c>
      <c r="K3356">
        <v>84</v>
      </c>
      <c r="L3356">
        <v>12.42</v>
      </c>
      <c r="M3356">
        <v>164.2</v>
      </c>
      <c r="N3356">
        <v>60</v>
      </c>
      <c r="O3356">
        <v>7.39</v>
      </c>
      <c r="P3356">
        <v>8.4</v>
      </c>
      <c r="Q3356">
        <v>3</v>
      </c>
      <c r="R3356">
        <v>2.27</v>
      </c>
      <c r="S3356">
        <v>1</v>
      </c>
      <c r="T3356" t="s">
        <v>22</v>
      </c>
    </row>
    <row r="3357" spans="1:20" x14ac:dyDescent="0.2">
      <c r="A3357" t="s">
        <v>59</v>
      </c>
      <c r="B3357">
        <v>124</v>
      </c>
      <c r="C3357" t="s">
        <v>25</v>
      </c>
      <c r="D3357" t="s">
        <v>22</v>
      </c>
      <c r="E3357" t="s">
        <v>22</v>
      </c>
      <c r="F3357">
        <v>0</v>
      </c>
      <c r="G3357">
        <v>282.8</v>
      </c>
      <c r="H3357">
        <v>108</v>
      </c>
      <c r="I3357">
        <v>48.08</v>
      </c>
      <c r="J3357">
        <v>246.3</v>
      </c>
      <c r="K3357">
        <v>89</v>
      </c>
      <c r="L3357">
        <v>20.94</v>
      </c>
      <c r="M3357">
        <v>256.39999999999998</v>
      </c>
      <c r="N3357">
        <v>96</v>
      </c>
      <c r="O3357">
        <v>11.54</v>
      </c>
      <c r="P3357">
        <v>10.3</v>
      </c>
      <c r="Q3357">
        <v>1</v>
      </c>
      <c r="R3357">
        <v>2.78</v>
      </c>
      <c r="S3357">
        <v>3</v>
      </c>
      <c r="T3357" t="s">
        <v>23</v>
      </c>
    </row>
    <row r="3358" spans="1:20" x14ac:dyDescent="0.2">
      <c r="A3358" t="s">
        <v>55</v>
      </c>
      <c r="B3358">
        <v>91</v>
      </c>
      <c r="C3358" t="s">
        <v>28</v>
      </c>
      <c r="D3358" t="s">
        <v>22</v>
      </c>
      <c r="E3358" t="s">
        <v>22</v>
      </c>
      <c r="F3358">
        <v>0</v>
      </c>
      <c r="G3358">
        <v>142.6</v>
      </c>
      <c r="H3358">
        <v>90</v>
      </c>
      <c r="I3358">
        <v>24.24</v>
      </c>
      <c r="J3358">
        <v>286.8</v>
      </c>
      <c r="K3358">
        <v>102</v>
      </c>
      <c r="L3358">
        <v>24.38</v>
      </c>
      <c r="M3358">
        <v>222.2</v>
      </c>
      <c r="N3358">
        <v>113</v>
      </c>
      <c r="O3358">
        <v>10</v>
      </c>
      <c r="P3358">
        <v>14.8</v>
      </c>
      <c r="Q3358">
        <v>3</v>
      </c>
      <c r="R3358">
        <v>4</v>
      </c>
      <c r="S3358">
        <v>0</v>
      </c>
      <c r="T3358" t="s">
        <v>22</v>
      </c>
    </row>
    <row r="3359" spans="1:20" x14ac:dyDescent="0.2">
      <c r="A3359" t="s">
        <v>65</v>
      </c>
      <c r="B3359">
        <v>169</v>
      </c>
      <c r="C3359" t="s">
        <v>28</v>
      </c>
      <c r="D3359" t="s">
        <v>22</v>
      </c>
      <c r="E3359" t="s">
        <v>22</v>
      </c>
      <c r="F3359">
        <v>0</v>
      </c>
      <c r="G3359">
        <v>276.10000000000002</v>
      </c>
      <c r="H3359">
        <v>120</v>
      </c>
      <c r="I3359">
        <v>46.94</v>
      </c>
      <c r="J3359">
        <v>123.5</v>
      </c>
      <c r="K3359">
        <v>88</v>
      </c>
      <c r="L3359">
        <v>10.5</v>
      </c>
      <c r="M3359">
        <v>261.89999999999998</v>
      </c>
      <c r="N3359">
        <v>116</v>
      </c>
      <c r="O3359">
        <v>11.79</v>
      </c>
      <c r="P3359">
        <v>11.9</v>
      </c>
      <c r="Q3359">
        <v>5</v>
      </c>
      <c r="R3359">
        <v>3.21</v>
      </c>
      <c r="S3359">
        <v>1</v>
      </c>
      <c r="T3359" t="s">
        <v>22</v>
      </c>
    </row>
    <row r="3360" spans="1:20" x14ac:dyDescent="0.2">
      <c r="A3360" t="s">
        <v>46</v>
      </c>
      <c r="B3360">
        <v>74</v>
      </c>
      <c r="C3360" t="s">
        <v>28</v>
      </c>
      <c r="D3360" t="s">
        <v>22</v>
      </c>
      <c r="E3360" t="s">
        <v>22</v>
      </c>
      <c r="F3360">
        <v>0</v>
      </c>
      <c r="G3360">
        <v>154.30000000000001</v>
      </c>
      <c r="H3360">
        <v>71</v>
      </c>
      <c r="I3360">
        <v>26.23</v>
      </c>
      <c r="J3360">
        <v>262.3</v>
      </c>
      <c r="K3360">
        <v>105</v>
      </c>
      <c r="L3360">
        <v>22.3</v>
      </c>
      <c r="M3360">
        <v>235.3</v>
      </c>
      <c r="N3360">
        <v>99</v>
      </c>
      <c r="O3360">
        <v>10.59</v>
      </c>
      <c r="P3360">
        <v>13.9</v>
      </c>
      <c r="Q3360">
        <v>4</v>
      </c>
      <c r="R3360">
        <v>3.75</v>
      </c>
      <c r="S3360">
        <v>0</v>
      </c>
      <c r="T3360" t="s">
        <v>22</v>
      </c>
    </row>
    <row r="3361" spans="1:20" x14ac:dyDescent="0.2">
      <c r="A3361" t="s">
        <v>33</v>
      </c>
      <c r="B3361">
        <v>101</v>
      </c>
      <c r="C3361" t="s">
        <v>25</v>
      </c>
      <c r="D3361" t="s">
        <v>23</v>
      </c>
      <c r="E3361" t="s">
        <v>23</v>
      </c>
      <c r="F3361">
        <v>35</v>
      </c>
      <c r="G3361">
        <v>181</v>
      </c>
      <c r="H3361">
        <v>88</v>
      </c>
      <c r="I3361">
        <v>30.77</v>
      </c>
      <c r="J3361">
        <v>222.5</v>
      </c>
      <c r="K3361">
        <v>113</v>
      </c>
      <c r="L3361">
        <v>18.91</v>
      </c>
      <c r="M3361">
        <v>217.8</v>
      </c>
      <c r="N3361">
        <v>103</v>
      </c>
      <c r="O3361">
        <v>9.8000000000000007</v>
      </c>
      <c r="P3361">
        <v>11.1</v>
      </c>
      <c r="Q3361">
        <v>3</v>
      </c>
      <c r="R3361">
        <v>3</v>
      </c>
      <c r="S3361">
        <v>1</v>
      </c>
      <c r="T3361" t="s">
        <v>22</v>
      </c>
    </row>
    <row r="3362" spans="1:20" x14ac:dyDescent="0.2">
      <c r="A3362" t="s">
        <v>56</v>
      </c>
      <c r="B3362">
        <v>142</v>
      </c>
      <c r="C3362" t="s">
        <v>21</v>
      </c>
      <c r="D3362" t="s">
        <v>22</v>
      </c>
      <c r="E3362" t="s">
        <v>22</v>
      </c>
      <c r="F3362">
        <v>0</v>
      </c>
      <c r="G3362">
        <v>108.1</v>
      </c>
      <c r="H3362">
        <v>81</v>
      </c>
      <c r="I3362">
        <v>18.38</v>
      </c>
      <c r="J3362">
        <v>146.9</v>
      </c>
      <c r="K3362">
        <v>115</v>
      </c>
      <c r="L3362">
        <v>12.49</v>
      </c>
      <c r="M3362">
        <v>197.6</v>
      </c>
      <c r="N3362">
        <v>84</v>
      </c>
      <c r="O3362">
        <v>8.89</v>
      </c>
      <c r="P3362">
        <v>9</v>
      </c>
      <c r="Q3362">
        <v>7</v>
      </c>
      <c r="R3362">
        <v>2.4300000000000002</v>
      </c>
      <c r="S3362">
        <v>1</v>
      </c>
      <c r="T3362" t="s">
        <v>22</v>
      </c>
    </row>
    <row r="3363" spans="1:20" x14ac:dyDescent="0.2">
      <c r="A3363" t="s">
        <v>73</v>
      </c>
      <c r="B3363">
        <v>61</v>
      </c>
      <c r="C3363" t="s">
        <v>21</v>
      </c>
      <c r="D3363" t="s">
        <v>22</v>
      </c>
      <c r="E3363" t="s">
        <v>23</v>
      </c>
      <c r="F3363">
        <v>31</v>
      </c>
      <c r="G3363">
        <v>252.1</v>
      </c>
      <c r="H3363">
        <v>98</v>
      </c>
      <c r="I3363">
        <v>42.86</v>
      </c>
      <c r="J3363">
        <v>215.7</v>
      </c>
      <c r="K3363">
        <v>149</v>
      </c>
      <c r="L3363">
        <v>18.329999999999998</v>
      </c>
      <c r="M3363">
        <v>135.69999999999999</v>
      </c>
      <c r="N3363">
        <v>117</v>
      </c>
      <c r="O3363">
        <v>6.11</v>
      </c>
      <c r="P3363">
        <v>5.0999999999999996</v>
      </c>
      <c r="Q3363">
        <v>4</v>
      </c>
      <c r="R3363">
        <v>1.38</v>
      </c>
      <c r="S3363">
        <v>2</v>
      </c>
      <c r="T3363" t="s">
        <v>22</v>
      </c>
    </row>
    <row r="3364" spans="1:20" x14ac:dyDescent="0.2">
      <c r="A3364" t="s">
        <v>27</v>
      </c>
      <c r="B3364">
        <v>50</v>
      </c>
      <c r="C3364" t="s">
        <v>28</v>
      </c>
      <c r="D3364" t="s">
        <v>22</v>
      </c>
      <c r="E3364" t="s">
        <v>22</v>
      </c>
      <c r="F3364">
        <v>0</v>
      </c>
      <c r="G3364">
        <v>160.1</v>
      </c>
      <c r="H3364">
        <v>64</v>
      </c>
      <c r="I3364">
        <v>27.22</v>
      </c>
      <c r="J3364">
        <v>208.7</v>
      </c>
      <c r="K3364">
        <v>123</v>
      </c>
      <c r="L3364">
        <v>17.739999999999998</v>
      </c>
      <c r="M3364">
        <v>199.7</v>
      </c>
      <c r="N3364">
        <v>84</v>
      </c>
      <c r="O3364">
        <v>8.99</v>
      </c>
      <c r="P3364">
        <v>7.6</v>
      </c>
      <c r="Q3364">
        <v>12</v>
      </c>
      <c r="R3364">
        <v>2.0499999999999998</v>
      </c>
      <c r="S3364">
        <v>5</v>
      </c>
      <c r="T3364" t="s">
        <v>23</v>
      </c>
    </row>
    <row r="3365" spans="1:20" x14ac:dyDescent="0.2">
      <c r="A3365" t="s">
        <v>51</v>
      </c>
      <c r="B3365">
        <v>82</v>
      </c>
      <c r="C3365" t="s">
        <v>25</v>
      </c>
      <c r="D3365" t="s">
        <v>22</v>
      </c>
      <c r="E3365" t="s">
        <v>22</v>
      </c>
      <c r="F3365">
        <v>0</v>
      </c>
      <c r="G3365">
        <v>217.6</v>
      </c>
      <c r="H3365">
        <v>82</v>
      </c>
      <c r="I3365">
        <v>36.99</v>
      </c>
      <c r="J3365">
        <v>169.4</v>
      </c>
      <c r="K3365">
        <v>101</v>
      </c>
      <c r="L3365">
        <v>14.4</v>
      </c>
      <c r="M3365">
        <v>248.9</v>
      </c>
      <c r="N3365">
        <v>124</v>
      </c>
      <c r="O3365">
        <v>11.2</v>
      </c>
      <c r="P3365">
        <v>12.7</v>
      </c>
      <c r="Q3365">
        <v>3</v>
      </c>
      <c r="R3365">
        <v>3.43</v>
      </c>
      <c r="S3365">
        <v>0</v>
      </c>
      <c r="T3365" t="s">
        <v>22</v>
      </c>
    </row>
    <row r="3366" spans="1:20" x14ac:dyDescent="0.2">
      <c r="A3366" t="s">
        <v>35</v>
      </c>
      <c r="B3366">
        <v>142</v>
      </c>
      <c r="C3366" t="s">
        <v>21</v>
      </c>
      <c r="D3366" t="s">
        <v>22</v>
      </c>
      <c r="E3366" t="s">
        <v>23</v>
      </c>
      <c r="F3366">
        <v>22</v>
      </c>
      <c r="G3366">
        <v>198.3</v>
      </c>
      <c r="H3366">
        <v>144</v>
      </c>
      <c r="I3366">
        <v>33.71</v>
      </c>
      <c r="J3366">
        <v>157.19999999999999</v>
      </c>
      <c r="K3366">
        <v>96</v>
      </c>
      <c r="L3366">
        <v>13.36</v>
      </c>
      <c r="M3366">
        <v>180.9</v>
      </c>
      <c r="N3366">
        <v>114</v>
      </c>
      <c r="O3366">
        <v>8.14</v>
      </c>
      <c r="P3366">
        <v>11.1</v>
      </c>
      <c r="Q3366">
        <v>4</v>
      </c>
      <c r="R3366">
        <v>3</v>
      </c>
      <c r="S3366">
        <v>2</v>
      </c>
      <c r="T3366" t="s">
        <v>22</v>
      </c>
    </row>
    <row r="3367" spans="1:20" x14ac:dyDescent="0.2">
      <c r="A3367" t="s">
        <v>48</v>
      </c>
      <c r="B3367">
        <v>27</v>
      </c>
      <c r="C3367" t="s">
        <v>21</v>
      </c>
      <c r="D3367" t="s">
        <v>22</v>
      </c>
      <c r="E3367" t="s">
        <v>23</v>
      </c>
      <c r="F3367">
        <v>32</v>
      </c>
      <c r="G3367">
        <v>190.3</v>
      </c>
      <c r="H3367">
        <v>97</v>
      </c>
      <c r="I3367">
        <v>32.35</v>
      </c>
      <c r="J3367">
        <v>279</v>
      </c>
      <c r="K3367">
        <v>77</v>
      </c>
      <c r="L3367">
        <v>23.72</v>
      </c>
      <c r="M3367">
        <v>133.80000000000001</v>
      </c>
      <c r="N3367">
        <v>117</v>
      </c>
      <c r="O3367">
        <v>6.02</v>
      </c>
      <c r="P3367">
        <v>8.4</v>
      </c>
      <c r="Q3367">
        <v>3</v>
      </c>
      <c r="R3367">
        <v>2.27</v>
      </c>
      <c r="S3367">
        <v>2</v>
      </c>
      <c r="T3367" t="s">
        <v>22</v>
      </c>
    </row>
    <row r="3368" spans="1:20" x14ac:dyDescent="0.2">
      <c r="A3368" t="s">
        <v>42</v>
      </c>
      <c r="B3368">
        <v>165</v>
      </c>
      <c r="C3368" t="s">
        <v>25</v>
      </c>
      <c r="D3368" t="s">
        <v>22</v>
      </c>
      <c r="E3368" t="s">
        <v>23</v>
      </c>
      <c r="F3368">
        <v>23</v>
      </c>
      <c r="G3368">
        <v>184.7</v>
      </c>
      <c r="H3368">
        <v>63</v>
      </c>
      <c r="I3368">
        <v>31.4</v>
      </c>
      <c r="J3368">
        <v>168</v>
      </c>
      <c r="K3368">
        <v>62</v>
      </c>
      <c r="L3368">
        <v>14.28</v>
      </c>
      <c r="M3368">
        <v>176.1</v>
      </c>
      <c r="N3368">
        <v>125</v>
      </c>
      <c r="O3368">
        <v>7.92</v>
      </c>
      <c r="P3368">
        <v>8.6999999999999993</v>
      </c>
      <c r="Q3368">
        <v>5</v>
      </c>
      <c r="R3368">
        <v>2.35</v>
      </c>
      <c r="S3368">
        <v>1</v>
      </c>
      <c r="T3368" t="s">
        <v>22</v>
      </c>
    </row>
    <row r="3369" spans="1:20" x14ac:dyDescent="0.2">
      <c r="A3369" t="s">
        <v>66</v>
      </c>
      <c r="B3369">
        <v>33</v>
      </c>
      <c r="C3369" t="s">
        <v>28</v>
      </c>
      <c r="D3369" t="s">
        <v>22</v>
      </c>
      <c r="E3369" t="s">
        <v>23</v>
      </c>
      <c r="F3369">
        <v>16</v>
      </c>
      <c r="G3369">
        <v>125.1</v>
      </c>
      <c r="H3369">
        <v>56</v>
      </c>
      <c r="I3369">
        <v>21.27</v>
      </c>
      <c r="J3369">
        <v>246.6</v>
      </c>
      <c r="K3369">
        <v>140</v>
      </c>
      <c r="L3369">
        <v>20.96</v>
      </c>
      <c r="M3369">
        <v>235.4</v>
      </c>
      <c r="N3369">
        <v>109</v>
      </c>
      <c r="O3369">
        <v>10.59</v>
      </c>
      <c r="P3369">
        <v>12.1</v>
      </c>
      <c r="Q3369">
        <v>2</v>
      </c>
      <c r="R3369">
        <v>3.27</v>
      </c>
      <c r="S3369">
        <v>0</v>
      </c>
      <c r="T3369" t="s">
        <v>22</v>
      </c>
    </row>
    <row r="3370" spans="1:20" x14ac:dyDescent="0.2">
      <c r="A3370" t="s">
        <v>66</v>
      </c>
      <c r="B3370">
        <v>55</v>
      </c>
      <c r="C3370" t="s">
        <v>28</v>
      </c>
      <c r="D3370" t="s">
        <v>22</v>
      </c>
      <c r="E3370" t="s">
        <v>22</v>
      </c>
      <c r="F3370">
        <v>0</v>
      </c>
      <c r="G3370">
        <v>181.3</v>
      </c>
      <c r="H3370">
        <v>100</v>
      </c>
      <c r="I3370">
        <v>30.82</v>
      </c>
      <c r="J3370">
        <v>200.5</v>
      </c>
      <c r="K3370">
        <v>122</v>
      </c>
      <c r="L3370">
        <v>17.04</v>
      </c>
      <c r="M3370">
        <v>226.9</v>
      </c>
      <c r="N3370">
        <v>99</v>
      </c>
      <c r="O3370">
        <v>10.210000000000001</v>
      </c>
      <c r="P3370">
        <v>10.9</v>
      </c>
      <c r="Q3370">
        <v>2</v>
      </c>
      <c r="R3370">
        <v>2.94</v>
      </c>
      <c r="S3370">
        <v>1</v>
      </c>
      <c r="T3370" t="s">
        <v>22</v>
      </c>
    </row>
    <row r="3371" spans="1:20" x14ac:dyDescent="0.2">
      <c r="A3371" t="s">
        <v>55</v>
      </c>
      <c r="B3371">
        <v>96</v>
      </c>
      <c r="C3371" t="s">
        <v>28</v>
      </c>
      <c r="D3371" t="s">
        <v>23</v>
      </c>
      <c r="E3371" t="s">
        <v>22</v>
      </c>
      <c r="F3371">
        <v>0</v>
      </c>
      <c r="G3371">
        <v>99.8</v>
      </c>
      <c r="H3371">
        <v>101</v>
      </c>
      <c r="I3371">
        <v>16.97</v>
      </c>
      <c r="J3371">
        <v>253.6</v>
      </c>
      <c r="K3371">
        <v>83</v>
      </c>
      <c r="L3371">
        <v>21.56</v>
      </c>
      <c r="M3371">
        <v>112.5</v>
      </c>
      <c r="N3371">
        <v>75</v>
      </c>
      <c r="O3371">
        <v>5.0599999999999996</v>
      </c>
      <c r="P3371">
        <v>7.5</v>
      </c>
      <c r="Q3371">
        <v>6</v>
      </c>
      <c r="R3371">
        <v>2.0299999999999998</v>
      </c>
      <c r="S3371">
        <v>0</v>
      </c>
      <c r="T3371" t="s">
        <v>22</v>
      </c>
    </row>
    <row r="3372" spans="1:20" x14ac:dyDescent="0.2">
      <c r="A3372" t="s">
        <v>49</v>
      </c>
      <c r="B3372">
        <v>115</v>
      </c>
      <c r="C3372" t="s">
        <v>25</v>
      </c>
      <c r="D3372" t="s">
        <v>22</v>
      </c>
      <c r="E3372" t="s">
        <v>22</v>
      </c>
      <c r="F3372">
        <v>0</v>
      </c>
      <c r="G3372">
        <v>254.8</v>
      </c>
      <c r="H3372">
        <v>97</v>
      </c>
      <c r="I3372">
        <v>43.32</v>
      </c>
      <c r="J3372">
        <v>153.5</v>
      </c>
      <c r="K3372">
        <v>110</v>
      </c>
      <c r="L3372">
        <v>13.05</v>
      </c>
      <c r="M3372">
        <v>217.6</v>
      </c>
      <c r="N3372">
        <v>117</v>
      </c>
      <c r="O3372">
        <v>9.7899999999999991</v>
      </c>
      <c r="P3372">
        <v>9</v>
      </c>
      <c r="Q3372">
        <v>4</v>
      </c>
      <c r="R3372">
        <v>2.4300000000000002</v>
      </c>
      <c r="S3372">
        <v>1</v>
      </c>
      <c r="T3372" t="s">
        <v>22</v>
      </c>
    </row>
    <row r="3373" spans="1:20" x14ac:dyDescent="0.2">
      <c r="A3373" t="s">
        <v>63</v>
      </c>
      <c r="B3373">
        <v>65</v>
      </c>
      <c r="C3373" t="s">
        <v>25</v>
      </c>
      <c r="D3373" t="s">
        <v>22</v>
      </c>
      <c r="E3373" t="s">
        <v>22</v>
      </c>
      <c r="F3373">
        <v>0</v>
      </c>
      <c r="G3373">
        <v>244.5</v>
      </c>
      <c r="H3373">
        <v>72</v>
      </c>
      <c r="I3373">
        <v>41.57</v>
      </c>
      <c r="J3373">
        <v>206.2</v>
      </c>
      <c r="K3373">
        <v>88</v>
      </c>
      <c r="L3373">
        <v>17.53</v>
      </c>
      <c r="M3373">
        <v>299.8</v>
      </c>
      <c r="N3373">
        <v>110</v>
      </c>
      <c r="O3373">
        <v>13.49</v>
      </c>
      <c r="P3373">
        <v>7.6</v>
      </c>
      <c r="Q3373">
        <v>1</v>
      </c>
      <c r="R3373">
        <v>2.0499999999999998</v>
      </c>
      <c r="S3373">
        <v>5</v>
      </c>
      <c r="T3373" t="s">
        <v>23</v>
      </c>
    </row>
    <row r="3374" spans="1:20" x14ac:dyDescent="0.2">
      <c r="A3374" t="s">
        <v>20</v>
      </c>
      <c r="B3374">
        <v>50</v>
      </c>
      <c r="C3374" t="s">
        <v>25</v>
      </c>
      <c r="D3374" t="s">
        <v>22</v>
      </c>
      <c r="E3374" t="s">
        <v>22</v>
      </c>
      <c r="F3374">
        <v>0</v>
      </c>
      <c r="G3374">
        <v>167.7</v>
      </c>
      <c r="H3374">
        <v>74</v>
      </c>
      <c r="I3374">
        <v>28.51</v>
      </c>
      <c r="J3374">
        <v>179.9</v>
      </c>
      <c r="K3374">
        <v>98</v>
      </c>
      <c r="L3374">
        <v>15.29</v>
      </c>
      <c r="M3374">
        <v>166.5</v>
      </c>
      <c r="N3374">
        <v>73</v>
      </c>
      <c r="O3374">
        <v>7.49</v>
      </c>
      <c r="P3374">
        <v>10.9</v>
      </c>
      <c r="Q3374">
        <v>2</v>
      </c>
      <c r="R3374">
        <v>2.94</v>
      </c>
      <c r="S3374">
        <v>1</v>
      </c>
      <c r="T3374" t="s">
        <v>22</v>
      </c>
    </row>
    <row r="3375" spans="1:20" x14ac:dyDescent="0.2">
      <c r="A3375" t="s">
        <v>29</v>
      </c>
      <c r="B3375">
        <v>137</v>
      </c>
      <c r="C3375" t="s">
        <v>28</v>
      </c>
      <c r="D3375" t="s">
        <v>22</v>
      </c>
      <c r="E3375" t="s">
        <v>22</v>
      </c>
      <c r="F3375">
        <v>0</v>
      </c>
      <c r="G3375">
        <v>79.5</v>
      </c>
      <c r="H3375">
        <v>121</v>
      </c>
      <c r="I3375">
        <v>13.52</v>
      </c>
      <c r="J3375">
        <v>164.1</v>
      </c>
      <c r="K3375">
        <v>86</v>
      </c>
      <c r="L3375">
        <v>13.95</v>
      </c>
      <c r="M3375">
        <v>121.8</v>
      </c>
      <c r="N3375">
        <v>108</v>
      </c>
      <c r="O3375">
        <v>5.48</v>
      </c>
      <c r="P3375">
        <v>11.7</v>
      </c>
      <c r="Q3375">
        <v>7</v>
      </c>
      <c r="R3375">
        <v>3.16</v>
      </c>
      <c r="S3375">
        <v>2</v>
      </c>
      <c r="T3375" t="s">
        <v>22</v>
      </c>
    </row>
    <row r="3376" spans="1:20" x14ac:dyDescent="0.2">
      <c r="A3376" t="s">
        <v>37</v>
      </c>
      <c r="B3376">
        <v>95</v>
      </c>
      <c r="C3376" t="s">
        <v>25</v>
      </c>
      <c r="D3376" t="s">
        <v>22</v>
      </c>
      <c r="E3376" t="s">
        <v>22</v>
      </c>
      <c r="F3376">
        <v>0</v>
      </c>
      <c r="G3376">
        <v>133</v>
      </c>
      <c r="H3376">
        <v>94</v>
      </c>
      <c r="I3376">
        <v>22.61</v>
      </c>
      <c r="J3376">
        <v>196.6</v>
      </c>
      <c r="K3376">
        <v>126</v>
      </c>
      <c r="L3376">
        <v>16.71</v>
      </c>
      <c r="M3376">
        <v>181</v>
      </c>
      <c r="N3376">
        <v>128</v>
      </c>
      <c r="O3376">
        <v>8.15</v>
      </c>
      <c r="P3376">
        <v>9.9</v>
      </c>
      <c r="Q3376">
        <v>3</v>
      </c>
      <c r="R3376">
        <v>2.67</v>
      </c>
      <c r="S3376">
        <v>4</v>
      </c>
      <c r="T3376" t="s">
        <v>23</v>
      </c>
    </row>
    <row r="3377" spans="1:20" x14ac:dyDescent="0.2">
      <c r="A3377" t="s">
        <v>59</v>
      </c>
      <c r="B3377">
        <v>118</v>
      </c>
      <c r="C3377" t="s">
        <v>25</v>
      </c>
      <c r="D3377" t="s">
        <v>22</v>
      </c>
      <c r="E3377" t="s">
        <v>22</v>
      </c>
      <c r="F3377">
        <v>0</v>
      </c>
      <c r="G3377">
        <v>297.2</v>
      </c>
      <c r="H3377">
        <v>113</v>
      </c>
      <c r="I3377">
        <v>50.52</v>
      </c>
      <c r="J3377">
        <v>188.8</v>
      </c>
      <c r="K3377">
        <v>114</v>
      </c>
      <c r="L3377">
        <v>16.05</v>
      </c>
      <c r="M3377">
        <v>188.9</v>
      </c>
      <c r="N3377">
        <v>100</v>
      </c>
      <c r="O3377">
        <v>8.5</v>
      </c>
      <c r="P3377">
        <v>12.4</v>
      </c>
      <c r="Q3377">
        <v>6</v>
      </c>
      <c r="R3377">
        <v>3.35</v>
      </c>
      <c r="S3377">
        <v>1</v>
      </c>
      <c r="T3377" t="s">
        <v>23</v>
      </c>
    </row>
    <row r="3378" spans="1:20" x14ac:dyDescent="0.2">
      <c r="A3378" t="s">
        <v>36</v>
      </c>
      <c r="B3378">
        <v>84</v>
      </c>
      <c r="C3378" t="s">
        <v>21</v>
      </c>
      <c r="D3378" t="s">
        <v>22</v>
      </c>
      <c r="E3378" t="s">
        <v>22</v>
      </c>
      <c r="F3378">
        <v>0</v>
      </c>
      <c r="G3378">
        <v>214.9</v>
      </c>
      <c r="H3378">
        <v>72</v>
      </c>
      <c r="I3378">
        <v>36.53</v>
      </c>
      <c r="J3378">
        <v>197.7</v>
      </c>
      <c r="K3378">
        <v>92</v>
      </c>
      <c r="L3378">
        <v>16.8</v>
      </c>
      <c r="M3378">
        <v>153.1</v>
      </c>
      <c r="N3378">
        <v>79</v>
      </c>
      <c r="O3378">
        <v>6.89</v>
      </c>
      <c r="P3378">
        <v>11.9</v>
      </c>
      <c r="Q3378">
        <v>2</v>
      </c>
      <c r="R3378">
        <v>3.21</v>
      </c>
      <c r="S3378">
        <v>2</v>
      </c>
      <c r="T3378" t="s">
        <v>22</v>
      </c>
    </row>
    <row r="3379" spans="1:20" x14ac:dyDescent="0.2">
      <c r="A3379" t="s">
        <v>24</v>
      </c>
      <c r="B3379">
        <v>42</v>
      </c>
      <c r="C3379" t="s">
        <v>25</v>
      </c>
      <c r="D3379" t="s">
        <v>22</v>
      </c>
      <c r="E3379" t="s">
        <v>22</v>
      </c>
      <c r="F3379">
        <v>0</v>
      </c>
      <c r="G3379">
        <v>269.89999999999998</v>
      </c>
      <c r="H3379">
        <v>99</v>
      </c>
      <c r="I3379">
        <v>45.88</v>
      </c>
      <c r="J3379">
        <v>37.799999999999997</v>
      </c>
      <c r="K3379">
        <v>76</v>
      </c>
      <c r="L3379">
        <v>3.21</v>
      </c>
      <c r="M3379">
        <v>166.6</v>
      </c>
      <c r="N3379">
        <v>139</v>
      </c>
      <c r="O3379">
        <v>7.5</v>
      </c>
      <c r="P3379">
        <v>13.8</v>
      </c>
      <c r="Q3379">
        <v>1</v>
      </c>
      <c r="R3379">
        <v>3.73</v>
      </c>
      <c r="S3379">
        <v>1</v>
      </c>
      <c r="T3379" t="s">
        <v>22</v>
      </c>
    </row>
    <row r="3380" spans="1:20" x14ac:dyDescent="0.2">
      <c r="A3380" t="s">
        <v>61</v>
      </c>
      <c r="B3380">
        <v>53</v>
      </c>
      <c r="C3380" t="s">
        <v>21</v>
      </c>
      <c r="D3380" t="s">
        <v>22</v>
      </c>
      <c r="E3380" t="s">
        <v>22</v>
      </c>
      <c r="F3380">
        <v>0</v>
      </c>
      <c r="G3380">
        <v>143.80000000000001</v>
      </c>
      <c r="H3380">
        <v>102</v>
      </c>
      <c r="I3380">
        <v>24.45</v>
      </c>
      <c r="J3380">
        <v>199.6</v>
      </c>
      <c r="K3380">
        <v>124</v>
      </c>
      <c r="L3380">
        <v>16.97</v>
      </c>
      <c r="M3380">
        <v>177.8</v>
      </c>
      <c r="N3380">
        <v>65</v>
      </c>
      <c r="O3380">
        <v>8</v>
      </c>
      <c r="P3380">
        <v>7.8</v>
      </c>
      <c r="Q3380">
        <v>4</v>
      </c>
      <c r="R3380">
        <v>2.11</v>
      </c>
      <c r="S3380">
        <v>1</v>
      </c>
      <c r="T3380" t="s">
        <v>22</v>
      </c>
    </row>
    <row r="3381" spans="1:20" x14ac:dyDescent="0.2">
      <c r="A3381" t="s">
        <v>37</v>
      </c>
      <c r="B3381">
        <v>123</v>
      </c>
      <c r="C3381" t="s">
        <v>21</v>
      </c>
      <c r="D3381" t="s">
        <v>22</v>
      </c>
      <c r="E3381" t="s">
        <v>22</v>
      </c>
      <c r="F3381">
        <v>0</v>
      </c>
      <c r="G3381">
        <v>132.19999999999999</v>
      </c>
      <c r="H3381">
        <v>122</v>
      </c>
      <c r="I3381">
        <v>22.47</v>
      </c>
      <c r="J3381">
        <v>169.9</v>
      </c>
      <c r="K3381">
        <v>101</v>
      </c>
      <c r="L3381">
        <v>14.44</v>
      </c>
      <c r="M3381">
        <v>150.1</v>
      </c>
      <c r="N3381">
        <v>123</v>
      </c>
      <c r="O3381">
        <v>6.75</v>
      </c>
      <c r="P3381">
        <v>12.9</v>
      </c>
      <c r="Q3381">
        <v>11</v>
      </c>
      <c r="R3381">
        <v>3.48</v>
      </c>
      <c r="S3381">
        <v>3</v>
      </c>
      <c r="T3381" t="s">
        <v>23</v>
      </c>
    </row>
    <row r="3382" spans="1:20" x14ac:dyDescent="0.2">
      <c r="A3382" t="s">
        <v>29</v>
      </c>
      <c r="B3382">
        <v>60</v>
      </c>
      <c r="C3382" t="s">
        <v>25</v>
      </c>
      <c r="D3382" t="s">
        <v>22</v>
      </c>
      <c r="E3382" t="s">
        <v>22</v>
      </c>
      <c r="F3382">
        <v>0</v>
      </c>
      <c r="G3382">
        <v>162.80000000000001</v>
      </c>
      <c r="H3382">
        <v>117</v>
      </c>
      <c r="I3382">
        <v>27.68</v>
      </c>
      <c r="J3382">
        <v>163.19999999999999</v>
      </c>
      <c r="K3382">
        <v>121</v>
      </c>
      <c r="L3382">
        <v>13.87</v>
      </c>
      <c r="M3382">
        <v>242.4</v>
      </c>
      <c r="N3382">
        <v>140</v>
      </c>
      <c r="O3382">
        <v>10.91</v>
      </c>
      <c r="P3382">
        <v>14.2</v>
      </c>
      <c r="Q3382">
        <v>2</v>
      </c>
      <c r="R3382">
        <v>3.83</v>
      </c>
      <c r="S3382">
        <v>1</v>
      </c>
      <c r="T3382" t="s">
        <v>22</v>
      </c>
    </row>
    <row r="3383" spans="1:20" x14ac:dyDescent="0.2">
      <c r="A3383" t="s">
        <v>24</v>
      </c>
      <c r="B3383">
        <v>112</v>
      </c>
      <c r="C3383" t="s">
        <v>25</v>
      </c>
      <c r="D3383" t="s">
        <v>22</v>
      </c>
      <c r="E3383" t="s">
        <v>22</v>
      </c>
      <c r="F3383">
        <v>0</v>
      </c>
      <c r="G3383">
        <v>351.5</v>
      </c>
      <c r="H3383">
        <v>95</v>
      </c>
      <c r="I3383">
        <v>59.76</v>
      </c>
      <c r="J3383">
        <v>206.8</v>
      </c>
      <c r="K3383">
        <v>108</v>
      </c>
      <c r="L3383">
        <v>17.579999999999998</v>
      </c>
      <c r="M3383">
        <v>275.8</v>
      </c>
      <c r="N3383">
        <v>146</v>
      </c>
      <c r="O3383">
        <v>12.41</v>
      </c>
      <c r="P3383">
        <v>11.9</v>
      </c>
      <c r="Q3383">
        <v>4</v>
      </c>
      <c r="R3383">
        <v>3.21</v>
      </c>
      <c r="S3383">
        <v>1</v>
      </c>
      <c r="T3383" t="s">
        <v>23</v>
      </c>
    </row>
    <row r="3384" spans="1:20" x14ac:dyDescent="0.2">
      <c r="A3384" t="s">
        <v>58</v>
      </c>
      <c r="B3384">
        <v>43</v>
      </c>
      <c r="C3384" t="s">
        <v>21</v>
      </c>
      <c r="D3384" t="s">
        <v>22</v>
      </c>
      <c r="E3384" t="s">
        <v>22</v>
      </c>
      <c r="F3384">
        <v>0</v>
      </c>
      <c r="G3384">
        <v>165.8</v>
      </c>
      <c r="H3384">
        <v>96</v>
      </c>
      <c r="I3384">
        <v>28.19</v>
      </c>
      <c r="J3384">
        <v>132</v>
      </c>
      <c r="K3384">
        <v>105</v>
      </c>
      <c r="L3384">
        <v>11.22</v>
      </c>
      <c r="M3384">
        <v>323.2</v>
      </c>
      <c r="N3384">
        <v>62</v>
      </c>
      <c r="O3384">
        <v>14.54</v>
      </c>
      <c r="P3384">
        <v>10.7</v>
      </c>
      <c r="Q3384">
        <v>6</v>
      </c>
      <c r="R3384">
        <v>2.89</v>
      </c>
      <c r="S3384">
        <v>0</v>
      </c>
      <c r="T3384" t="s">
        <v>22</v>
      </c>
    </row>
    <row r="3385" spans="1:20" x14ac:dyDescent="0.2">
      <c r="A3385" t="s">
        <v>65</v>
      </c>
      <c r="B3385">
        <v>150</v>
      </c>
      <c r="C3385" t="s">
        <v>21</v>
      </c>
      <c r="D3385" t="s">
        <v>22</v>
      </c>
      <c r="E3385" t="s">
        <v>23</v>
      </c>
      <c r="F3385">
        <v>24</v>
      </c>
      <c r="G3385">
        <v>195.7</v>
      </c>
      <c r="H3385">
        <v>108</v>
      </c>
      <c r="I3385">
        <v>33.270000000000003</v>
      </c>
      <c r="J3385">
        <v>208.8</v>
      </c>
      <c r="K3385">
        <v>110</v>
      </c>
      <c r="L3385">
        <v>17.75</v>
      </c>
      <c r="M3385">
        <v>177</v>
      </c>
      <c r="N3385">
        <v>84</v>
      </c>
      <c r="O3385">
        <v>7.97</v>
      </c>
      <c r="P3385">
        <v>11.7</v>
      </c>
      <c r="Q3385">
        <v>2</v>
      </c>
      <c r="R3385">
        <v>3.16</v>
      </c>
      <c r="S3385">
        <v>2</v>
      </c>
      <c r="T3385" t="s">
        <v>22</v>
      </c>
    </row>
    <row r="3386" spans="1:20" x14ac:dyDescent="0.2">
      <c r="A3386" t="s">
        <v>74</v>
      </c>
      <c r="B3386">
        <v>92</v>
      </c>
      <c r="C3386" t="s">
        <v>25</v>
      </c>
      <c r="D3386" t="s">
        <v>22</v>
      </c>
      <c r="E3386" t="s">
        <v>22</v>
      </c>
      <c r="F3386">
        <v>0</v>
      </c>
      <c r="G3386">
        <v>250.6</v>
      </c>
      <c r="H3386">
        <v>100</v>
      </c>
      <c r="I3386">
        <v>42.6</v>
      </c>
      <c r="J3386">
        <v>41.7</v>
      </c>
      <c r="K3386">
        <v>94</v>
      </c>
      <c r="L3386">
        <v>3.54</v>
      </c>
      <c r="M3386">
        <v>186.2</v>
      </c>
      <c r="N3386">
        <v>100</v>
      </c>
      <c r="O3386">
        <v>8.3800000000000008</v>
      </c>
      <c r="P3386">
        <v>9.6999999999999993</v>
      </c>
      <c r="Q3386">
        <v>6</v>
      </c>
      <c r="R3386">
        <v>2.62</v>
      </c>
      <c r="S3386">
        <v>2</v>
      </c>
      <c r="T3386" t="s">
        <v>22</v>
      </c>
    </row>
    <row r="3387" spans="1:20" x14ac:dyDescent="0.2">
      <c r="A3387" t="s">
        <v>36</v>
      </c>
      <c r="B3387">
        <v>68</v>
      </c>
      <c r="C3387" t="s">
        <v>28</v>
      </c>
      <c r="D3387" t="s">
        <v>22</v>
      </c>
      <c r="E3387" t="s">
        <v>22</v>
      </c>
      <c r="F3387">
        <v>0</v>
      </c>
      <c r="G3387">
        <v>141.9</v>
      </c>
      <c r="H3387">
        <v>112</v>
      </c>
      <c r="I3387">
        <v>24.12</v>
      </c>
      <c r="J3387">
        <v>166.2</v>
      </c>
      <c r="K3387">
        <v>94</v>
      </c>
      <c r="L3387">
        <v>14.13</v>
      </c>
      <c r="M3387">
        <v>223.5</v>
      </c>
      <c r="N3387">
        <v>77</v>
      </c>
      <c r="O3387">
        <v>10.06</v>
      </c>
      <c r="P3387">
        <v>9.1999999999999993</v>
      </c>
      <c r="Q3387">
        <v>6</v>
      </c>
      <c r="R3387">
        <v>2.48</v>
      </c>
      <c r="S3387">
        <v>1</v>
      </c>
      <c r="T3387" t="s">
        <v>22</v>
      </c>
    </row>
    <row r="3388" spans="1:20" x14ac:dyDescent="0.2">
      <c r="A3388" t="s">
        <v>20</v>
      </c>
      <c r="B3388">
        <v>159</v>
      </c>
      <c r="C3388" t="s">
        <v>28</v>
      </c>
      <c r="D3388" t="s">
        <v>22</v>
      </c>
      <c r="E3388" t="s">
        <v>22</v>
      </c>
      <c r="F3388">
        <v>0</v>
      </c>
      <c r="G3388">
        <v>168.5</v>
      </c>
      <c r="H3388">
        <v>80</v>
      </c>
      <c r="I3388">
        <v>28.65</v>
      </c>
      <c r="J3388">
        <v>203.9</v>
      </c>
      <c r="K3388">
        <v>119</v>
      </c>
      <c r="L3388">
        <v>17.329999999999998</v>
      </c>
      <c r="M3388">
        <v>199.1</v>
      </c>
      <c r="N3388">
        <v>126</v>
      </c>
      <c r="O3388">
        <v>8.9600000000000009</v>
      </c>
      <c r="P3388">
        <v>8.1</v>
      </c>
      <c r="Q3388">
        <v>2</v>
      </c>
      <c r="R3388">
        <v>2.19</v>
      </c>
      <c r="S3388">
        <v>1</v>
      </c>
      <c r="T3388" t="s">
        <v>22</v>
      </c>
    </row>
    <row r="3389" spans="1:20" x14ac:dyDescent="0.2">
      <c r="A3389" t="s">
        <v>72</v>
      </c>
      <c r="B3389">
        <v>158</v>
      </c>
      <c r="C3389" t="s">
        <v>21</v>
      </c>
      <c r="D3389" t="s">
        <v>22</v>
      </c>
      <c r="E3389" t="s">
        <v>23</v>
      </c>
      <c r="F3389">
        <v>19</v>
      </c>
      <c r="G3389">
        <v>127.6</v>
      </c>
      <c r="H3389">
        <v>88</v>
      </c>
      <c r="I3389">
        <v>21.69</v>
      </c>
      <c r="J3389">
        <v>235.2</v>
      </c>
      <c r="K3389">
        <v>82</v>
      </c>
      <c r="L3389">
        <v>19.989999999999998</v>
      </c>
      <c r="M3389">
        <v>195</v>
      </c>
      <c r="N3389">
        <v>87</v>
      </c>
      <c r="O3389">
        <v>8.7799999999999994</v>
      </c>
      <c r="P3389">
        <v>10.1</v>
      </c>
      <c r="Q3389">
        <v>3</v>
      </c>
      <c r="R3389">
        <v>2.73</v>
      </c>
      <c r="S3389">
        <v>0</v>
      </c>
      <c r="T3389" t="s">
        <v>22</v>
      </c>
    </row>
    <row r="3390" spans="1:20" x14ac:dyDescent="0.2">
      <c r="A3390" t="s">
        <v>72</v>
      </c>
      <c r="B3390">
        <v>119</v>
      </c>
      <c r="C3390" t="s">
        <v>25</v>
      </c>
      <c r="D3390" t="s">
        <v>22</v>
      </c>
      <c r="E3390" t="s">
        <v>22</v>
      </c>
      <c r="F3390">
        <v>0</v>
      </c>
      <c r="G3390">
        <v>197.2</v>
      </c>
      <c r="H3390">
        <v>111</v>
      </c>
      <c r="I3390">
        <v>33.520000000000003</v>
      </c>
      <c r="J3390">
        <v>168.1</v>
      </c>
      <c r="K3390">
        <v>78</v>
      </c>
      <c r="L3390">
        <v>14.29</v>
      </c>
      <c r="M3390">
        <v>209.8</v>
      </c>
      <c r="N3390">
        <v>84</v>
      </c>
      <c r="O3390">
        <v>9.44</v>
      </c>
      <c r="P3390">
        <v>4.2</v>
      </c>
      <c r="Q3390">
        <v>2</v>
      </c>
      <c r="R3390">
        <v>1.1299999999999999</v>
      </c>
      <c r="S3390">
        <v>1</v>
      </c>
      <c r="T3390" t="s">
        <v>22</v>
      </c>
    </row>
    <row r="3391" spans="1:20" x14ac:dyDescent="0.2">
      <c r="A3391" t="s">
        <v>59</v>
      </c>
      <c r="B3391">
        <v>54</v>
      </c>
      <c r="C3391" t="s">
        <v>21</v>
      </c>
      <c r="D3391" t="s">
        <v>22</v>
      </c>
      <c r="E3391" t="s">
        <v>23</v>
      </c>
      <c r="F3391">
        <v>28</v>
      </c>
      <c r="G3391">
        <v>217.4</v>
      </c>
      <c r="H3391">
        <v>98</v>
      </c>
      <c r="I3391">
        <v>36.96</v>
      </c>
      <c r="J3391">
        <v>246.2</v>
      </c>
      <c r="K3391">
        <v>120</v>
      </c>
      <c r="L3391">
        <v>20.93</v>
      </c>
      <c r="M3391">
        <v>127</v>
      </c>
      <c r="N3391">
        <v>92</v>
      </c>
      <c r="O3391">
        <v>5.72</v>
      </c>
      <c r="P3391">
        <v>7.5</v>
      </c>
      <c r="Q3391">
        <v>8</v>
      </c>
      <c r="R3391">
        <v>2.0299999999999998</v>
      </c>
      <c r="S3391">
        <v>1</v>
      </c>
      <c r="T3391" t="s">
        <v>22</v>
      </c>
    </row>
    <row r="3392" spans="1:20" x14ac:dyDescent="0.2">
      <c r="A3392" t="s">
        <v>24</v>
      </c>
      <c r="B3392">
        <v>60</v>
      </c>
      <c r="C3392" t="s">
        <v>21</v>
      </c>
      <c r="D3392" t="s">
        <v>23</v>
      </c>
      <c r="E3392" t="s">
        <v>22</v>
      </c>
      <c r="F3392">
        <v>0</v>
      </c>
      <c r="G3392">
        <v>97.2</v>
      </c>
      <c r="H3392">
        <v>91</v>
      </c>
      <c r="I3392">
        <v>16.52</v>
      </c>
      <c r="J3392">
        <v>243.7</v>
      </c>
      <c r="K3392">
        <v>93</v>
      </c>
      <c r="L3392">
        <v>20.71</v>
      </c>
      <c r="M3392">
        <v>235</v>
      </c>
      <c r="N3392">
        <v>116</v>
      </c>
      <c r="O3392">
        <v>10.58</v>
      </c>
      <c r="P3392">
        <v>10.1</v>
      </c>
      <c r="Q3392">
        <v>2</v>
      </c>
      <c r="R3392">
        <v>2.73</v>
      </c>
      <c r="S3392">
        <v>1</v>
      </c>
      <c r="T3392" t="s">
        <v>23</v>
      </c>
    </row>
    <row r="3393" spans="1:20" x14ac:dyDescent="0.2">
      <c r="A3393" t="s">
        <v>51</v>
      </c>
      <c r="B3393">
        <v>111</v>
      </c>
      <c r="C3393" t="s">
        <v>21</v>
      </c>
      <c r="D3393" t="s">
        <v>22</v>
      </c>
      <c r="E3393" t="s">
        <v>23</v>
      </c>
      <c r="F3393">
        <v>23</v>
      </c>
      <c r="G3393">
        <v>87.7</v>
      </c>
      <c r="H3393">
        <v>91</v>
      </c>
      <c r="I3393">
        <v>14.91</v>
      </c>
      <c r="J3393">
        <v>218.3</v>
      </c>
      <c r="K3393">
        <v>118</v>
      </c>
      <c r="L3393">
        <v>18.559999999999999</v>
      </c>
      <c r="M3393">
        <v>173.1</v>
      </c>
      <c r="N3393">
        <v>87</v>
      </c>
      <c r="O3393">
        <v>7.79</v>
      </c>
      <c r="P3393">
        <v>12.3</v>
      </c>
      <c r="Q3393">
        <v>4</v>
      </c>
      <c r="R3393">
        <v>3.32</v>
      </c>
      <c r="S3393">
        <v>1</v>
      </c>
      <c r="T3393" t="s">
        <v>22</v>
      </c>
    </row>
    <row r="3394" spans="1:20" x14ac:dyDescent="0.2">
      <c r="A3394" t="s">
        <v>31</v>
      </c>
      <c r="B3394">
        <v>119</v>
      </c>
      <c r="C3394" t="s">
        <v>21</v>
      </c>
      <c r="D3394" t="s">
        <v>22</v>
      </c>
      <c r="E3394" t="s">
        <v>23</v>
      </c>
      <c r="F3394">
        <v>32</v>
      </c>
      <c r="G3394">
        <v>186.4</v>
      </c>
      <c r="H3394">
        <v>75</v>
      </c>
      <c r="I3394">
        <v>31.69</v>
      </c>
      <c r="J3394">
        <v>206.9</v>
      </c>
      <c r="K3394">
        <v>92</v>
      </c>
      <c r="L3394">
        <v>17.59</v>
      </c>
      <c r="M3394">
        <v>150.6</v>
      </c>
      <c r="N3394">
        <v>80</v>
      </c>
      <c r="O3394">
        <v>6.78</v>
      </c>
      <c r="P3394">
        <v>12.1</v>
      </c>
      <c r="Q3394">
        <v>2</v>
      </c>
      <c r="R3394">
        <v>3.27</v>
      </c>
      <c r="S3394">
        <v>1</v>
      </c>
      <c r="T3394" t="s">
        <v>22</v>
      </c>
    </row>
    <row r="3395" spans="1:20" x14ac:dyDescent="0.2">
      <c r="A3395" t="s">
        <v>68</v>
      </c>
      <c r="B3395">
        <v>74</v>
      </c>
      <c r="C3395" t="s">
        <v>21</v>
      </c>
      <c r="D3395" t="s">
        <v>22</v>
      </c>
      <c r="E3395" t="s">
        <v>22</v>
      </c>
      <c r="F3395">
        <v>0</v>
      </c>
      <c r="G3395">
        <v>180</v>
      </c>
      <c r="H3395">
        <v>110</v>
      </c>
      <c r="I3395">
        <v>30.6</v>
      </c>
      <c r="J3395">
        <v>212.9</v>
      </c>
      <c r="K3395">
        <v>100</v>
      </c>
      <c r="L3395">
        <v>18.100000000000001</v>
      </c>
      <c r="M3395">
        <v>182.3</v>
      </c>
      <c r="N3395">
        <v>95</v>
      </c>
      <c r="O3395">
        <v>8.1999999999999993</v>
      </c>
      <c r="P3395">
        <v>11.8</v>
      </c>
      <c r="Q3395">
        <v>10</v>
      </c>
      <c r="R3395">
        <v>3.19</v>
      </c>
      <c r="S3395">
        <v>0</v>
      </c>
      <c r="T3395" t="s">
        <v>22</v>
      </c>
    </row>
    <row r="3396" spans="1:20" x14ac:dyDescent="0.2">
      <c r="A3396" t="s">
        <v>44</v>
      </c>
      <c r="B3396">
        <v>118</v>
      </c>
      <c r="C3396" t="s">
        <v>25</v>
      </c>
      <c r="D3396" t="s">
        <v>22</v>
      </c>
      <c r="E3396" t="s">
        <v>22</v>
      </c>
      <c r="F3396">
        <v>0</v>
      </c>
      <c r="G3396">
        <v>232.4</v>
      </c>
      <c r="H3396">
        <v>92</v>
      </c>
      <c r="I3396">
        <v>39.51</v>
      </c>
      <c r="J3396">
        <v>191</v>
      </c>
      <c r="K3396">
        <v>68</v>
      </c>
      <c r="L3396">
        <v>16.239999999999998</v>
      </c>
      <c r="M3396">
        <v>213</v>
      </c>
      <c r="N3396">
        <v>138</v>
      </c>
      <c r="O3396">
        <v>9.58</v>
      </c>
      <c r="P3396">
        <v>7.7</v>
      </c>
      <c r="Q3396">
        <v>4</v>
      </c>
      <c r="R3396">
        <v>2.08</v>
      </c>
      <c r="S3396">
        <v>1</v>
      </c>
      <c r="T3396" t="s">
        <v>22</v>
      </c>
    </row>
    <row r="3397" spans="1:20" x14ac:dyDescent="0.2">
      <c r="A3397" t="s">
        <v>66</v>
      </c>
      <c r="B3397">
        <v>124</v>
      </c>
      <c r="C3397" t="s">
        <v>21</v>
      </c>
      <c r="D3397" t="s">
        <v>22</v>
      </c>
      <c r="E3397" t="s">
        <v>22</v>
      </c>
      <c r="F3397">
        <v>0</v>
      </c>
      <c r="G3397">
        <v>151.6</v>
      </c>
      <c r="H3397">
        <v>119</v>
      </c>
      <c r="I3397">
        <v>25.77</v>
      </c>
      <c r="J3397">
        <v>198.1</v>
      </c>
      <c r="K3397">
        <v>93</v>
      </c>
      <c r="L3397">
        <v>16.84</v>
      </c>
      <c r="M3397">
        <v>173.4</v>
      </c>
      <c r="N3397">
        <v>91</v>
      </c>
      <c r="O3397">
        <v>7.8</v>
      </c>
      <c r="P3397">
        <v>11.6</v>
      </c>
      <c r="Q3397">
        <v>3</v>
      </c>
      <c r="R3397">
        <v>3.13</v>
      </c>
      <c r="S3397">
        <v>3</v>
      </c>
      <c r="T3397" t="s">
        <v>22</v>
      </c>
    </row>
    <row r="3398" spans="1:20" x14ac:dyDescent="0.2">
      <c r="A3398" t="s">
        <v>30</v>
      </c>
      <c r="B3398">
        <v>133</v>
      </c>
      <c r="C3398" t="s">
        <v>28</v>
      </c>
      <c r="D3398" t="s">
        <v>22</v>
      </c>
      <c r="E3398" t="s">
        <v>22</v>
      </c>
      <c r="F3398">
        <v>0</v>
      </c>
      <c r="G3398">
        <v>172.2</v>
      </c>
      <c r="H3398">
        <v>81</v>
      </c>
      <c r="I3398">
        <v>29.27</v>
      </c>
      <c r="J3398">
        <v>214.9</v>
      </c>
      <c r="K3398">
        <v>123</v>
      </c>
      <c r="L3398">
        <v>18.27</v>
      </c>
      <c r="M3398">
        <v>184.3</v>
      </c>
      <c r="N3398">
        <v>90</v>
      </c>
      <c r="O3398">
        <v>8.2899999999999991</v>
      </c>
      <c r="P3398">
        <v>11.1</v>
      </c>
      <c r="Q3398">
        <v>6</v>
      </c>
      <c r="R3398">
        <v>3</v>
      </c>
      <c r="S3398">
        <v>3</v>
      </c>
      <c r="T3398" t="s">
        <v>22</v>
      </c>
    </row>
    <row r="3399" spans="1:20" x14ac:dyDescent="0.2">
      <c r="A3399" t="s">
        <v>51</v>
      </c>
      <c r="B3399">
        <v>49</v>
      </c>
      <c r="C3399" t="s">
        <v>25</v>
      </c>
      <c r="D3399" t="s">
        <v>22</v>
      </c>
      <c r="E3399" t="s">
        <v>22</v>
      </c>
      <c r="F3399">
        <v>0</v>
      </c>
      <c r="G3399">
        <v>260.89999999999998</v>
      </c>
      <c r="H3399">
        <v>88</v>
      </c>
      <c r="I3399">
        <v>44.35</v>
      </c>
      <c r="J3399">
        <v>174.2</v>
      </c>
      <c r="K3399">
        <v>103</v>
      </c>
      <c r="L3399">
        <v>14.81</v>
      </c>
      <c r="M3399">
        <v>262.8</v>
      </c>
      <c r="N3399">
        <v>98</v>
      </c>
      <c r="O3399">
        <v>11.83</v>
      </c>
      <c r="P3399">
        <v>10.6</v>
      </c>
      <c r="Q3399">
        <v>4</v>
      </c>
      <c r="R3399">
        <v>2.86</v>
      </c>
      <c r="S3399">
        <v>1</v>
      </c>
      <c r="T3399" t="s">
        <v>22</v>
      </c>
    </row>
    <row r="3400" spans="1:20" x14ac:dyDescent="0.2">
      <c r="A3400" t="s">
        <v>46</v>
      </c>
      <c r="B3400">
        <v>112</v>
      </c>
      <c r="C3400" t="s">
        <v>21</v>
      </c>
      <c r="D3400" t="s">
        <v>22</v>
      </c>
      <c r="E3400" t="s">
        <v>22</v>
      </c>
      <c r="F3400">
        <v>0</v>
      </c>
      <c r="G3400">
        <v>124.4</v>
      </c>
      <c r="H3400">
        <v>109</v>
      </c>
      <c r="I3400">
        <v>21.15</v>
      </c>
      <c r="J3400">
        <v>196.1</v>
      </c>
      <c r="K3400">
        <v>119</v>
      </c>
      <c r="L3400">
        <v>16.670000000000002</v>
      </c>
      <c r="M3400">
        <v>166.1</v>
      </c>
      <c r="N3400">
        <v>89</v>
      </c>
      <c r="O3400">
        <v>7.47</v>
      </c>
      <c r="P3400">
        <v>10.199999999999999</v>
      </c>
      <c r="Q3400">
        <v>4</v>
      </c>
      <c r="R3400">
        <v>2.75</v>
      </c>
      <c r="S3400">
        <v>2</v>
      </c>
      <c r="T3400" t="s">
        <v>22</v>
      </c>
    </row>
    <row r="3401" spans="1:20" x14ac:dyDescent="0.2">
      <c r="A3401" t="s">
        <v>45</v>
      </c>
      <c r="B3401">
        <v>130</v>
      </c>
      <c r="C3401" t="s">
        <v>28</v>
      </c>
      <c r="D3401" t="s">
        <v>22</v>
      </c>
      <c r="E3401" t="s">
        <v>22</v>
      </c>
      <c r="F3401">
        <v>0</v>
      </c>
      <c r="G3401">
        <v>126.8</v>
      </c>
      <c r="H3401">
        <v>101</v>
      </c>
      <c r="I3401">
        <v>21.56</v>
      </c>
      <c r="J3401">
        <v>144.1</v>
      </c>
      <c r="K3401">
        <v>105</v>
      </c>
      <c r="L3401">
        <v>12.25</v>
      </c>
      <c r="M3401">
        <v>249.6</v>
      </c>
      <c r="N3401">
        <v>117</v>
      </c>
      <c r="O3401">
        <v>11.23</v>
      </c>
      <c r="P3401">
        <v>11.4</v>
      </c>
      <c r="Q3401">
        <v>8</v>
      </c>
      <c r="R3401">
        <v>3.08</v>
      </c>
      <c r="S3401">
        <v>2</v>
      </c>
      <c r="T3401" t="s">
        <v>22</v>
      </c>
    </row>
    <row r="3402" spans="1:20" x14ac:dyDescent="0.2">
      <c r="A3402" t="s">
        <v>31</v>
      </c>
      <c r="B3402">
        <v>130</v>
      </c>
      <c r="C3402" t="s">
        <v>28</v>
      </c>
      <c r="D3402" t="s">
        <v>22</v>
      </c>
      <c r="E3402" t="s">
        <v>22</v>
      </c>
      <c r="F3402">
        <v>0</v>
      </c>
      <c r="G3402">
        <v>110</v>
      </c>
      <c r="H3402">
        <v>107</v>
      </c>
      <c r="I3402">
        <v>18.7</v>
      </c>
      <c r="J3402">
        <v>181.9</v>
      </c>
      <c r="K3402">
        <v>85</v>
      </c>
      <c r="L3402">
        <v>15.46</v>
      </c>
      <c r="M3402">
        <v>208</v>
      </c>
      <c r="N3402">
        <v>94</v>
      </c>
      <c r="O3402">
        <v>9.36</v>
      </c>
      <c r="P3402">
        <v>11.7</v>
      </c>
      <c r="Q3402">
        <v>3</v>
      </c>
      <c r="R3402">
        <v>3.16</v>
      </c>
      <c r="S3402">
        <v>1</v>
      </c>
      <c r="T3402" t="s">
        <v>22</v>
      </c>
    </row>
    <row r="3403" spans="1:20" x14ac:dyDescent="0.2">
      <c r="A3403" t="s">
        <v>55</v>
      </c>
      <c r="B3403">
        <v>188</v>
      </c>
      <c r="C3403" t="s">
        <v>25</v>
      </c>
      <c r="D3403" t="s">
        <v>22</v>
      </c>
      <c r="E3403" t="s">
        <v>22</v>
      </c>
      <c r="F3403">
        <v>0</v>
      </c>
      <c r="G3403">
        <v>231.1</v>
      </c>
      <c r="H3403">
        <v>92</v>
      </c>
      <c r="I3403">
        <v>39.29</v>
      </c>
      <c r="J3403">
        <v>182.4</v>
      </c>
      <c r="K3403">
        <v>93</v>
      </c>
      <c r="L3403">
        <v>15.5</v>
      </c>
      <c r="M3403">
        <v>227.2</v>
      </c>
      <c r="N3403">
        <v>89</v>
      </c>
      <c r="O3403">
        <v>10.220000000000001</v>
      </c>
      <c r="P3403">
        <v>9.8000000000000007</v>
      </c>
      <c r="Q3403">
        <v>5</v>
      </c>
      <c r="R3403">
        <v>2.65</v>
      </c>
      <c r="S3403">
        <v>4</v>
      </c>
      <c r="T3403" t="s">
        <v>22</v>
      </c>
    </row>
    <row r="3404" spans="1:20" x14ac:dyDescent="0.2">
      <c r="A3404" t="s">
        <v>45</v>
      </c>
      <c r="B3404">
        <v>174</v>
      </c>
      <c r="C3404" t="s">
        <v>21</v>
      </c>
      <c r="D3404" t="s">
        <v>22</v>
      </c>
      <c r="E3404" t="s">
        <v>22</v>
      </c>
      <c r="F3404">
        <v>0</v>
      </c>
      <c r="G3404">
        <v>187.4</v>
      </c>
      <c r="H3404">
        <v>74</v>
      </c>
      <c r="I3404">
        <v>31.86</v>
      </c>
      <c r="J3404">
        <v>144.6</v>
      </c>
      <c r="K3404">
        <v>142</v>
      </c>
      <c r="L3404">
        <v>12.29</v>
      </c>
      <c r="M3404">
        <v>235.7</v>
      </c>
      <c r="N3404">
        <v>102</v>
      </c>
      <c r="O3404">
        <v>10.61</v>
      </c>
      <c r="P3404">
        <v>10.199999999999999</v>
      </c>
      <c r="Q3404">
        <v>1</v>
      </c>
      <c r="R3404">
        <v>2.75</v>
      </c>
      <c r="S3404">
        <v>1</v>
      </c>
      <c r="T3404" t="s">
        <v>22</v>
      </c>
    </row>
    <row r="3405" spans="1:20" x14ac:dyDescent="0.2">
      <c r="A3405" t="s">
        <v>64</v>
      </c>
      <c r="B3405">
        <v>57</v>
      </c>
      <c r="C3405" t="s">
        <v>21</v>
      </c>
      <c r="D3405" t="s">
        <v>22</v>
      </c>
      <c r="E3405" t="s">
        <v>22</v>
      </c>
      <c r="F3405">
        <v>0</v>
      </c>
      <c r="G3405">
        <v>166.4</v>
      </c>
      <c r="H3405">
        <v>114</v>
      </c>
      <c r="I3405">
        <v>28.29</v>
      </c>
      <c r="J3405">
        <v>76.8</v>
      </c>
      <c r="K3405">
        <v>119</v>
      </c>
      <c r="L3405">
        <v>6.53</v>
      </c>
      <c r="M3405">
        <v>260.10000000000002</v>
      </c>
      <c r="N3405">
        <v>77</v>
      </c>
      <c r="O3405">
        <v>11.7</v>
      </c>
      <c r="P3405">
        <v>10.9</v>
      </c>
      <c r="Q3405">
        <v>3</v>
      </c>
      <c r="R3405">
        <v>2.94</v>
      </c>
      <c r="S3405">
        <v>3</v>
      </c>
      <c r="T3405" t="s">
        <v>22</v>
      </c>
    </row>
    <row r="3406" spans="1:20" x14ac:dyDescent="0.2">
      <c r="A3406" t="s">
        <v>49</v>
      </c>
      <c r="B3406">
        <v>105</v>
      </c>
      <c r="C3406" t="s">
        <v>25</v>
      </c>
      <c r="D3406" t="s">
        <v>22</v>
      </c>
      <c r="E3406" t="s">
        <v>22</v>
      </c>
      <c r="F3406">
        <v>0</v>
      </c>
      <c r="G3406">
        <v>141.80000000000001</v>
      </c>
      <c r="H3406">
        <v>85</v>
      </c>
      <c r="I3406">
        <v>24.11</v>
      </c>
      <c r="J3406">
        <v>191.3</v>
      </c>
      <c r="K3406">
        <v>101</v>
      </c>
      <c r="L3406">
        <v>16.260000000000002</v>
      </c>
      <c r="M3406">
        <v>133.6</v>
      </c>
      <c r="N3406">
        <v>126</v>
      </c>
      <c r="O3406">
        <v>6.01</v>
      </c>
      <c r="P3406">
        <v>10.9</v>
      </c>
      <c r="Q3406">
        <v>3</v>
      </c>
      <c r="R3406">
        <v>2.94</v>
      </c>
      <c r="S3406">
        <v>1</v>
      </c>
      <c r="T3406" t="s">
        <v>22</v>
      </c>
    </row>
    <row r="3407" spans="1:20" x14ac:dyDescent="0.2">
      <c r="A3407" t="s">
        <v>71</v>
      </c>
      <c r="B3407">
        <v>175</v>
      </c>
      <c r="C3407" t="s">
        <v>25</v>
      </c>
      <c r="D3407" t="s">
        <v>23</v>
      </c>
      <c r="E3407" t="s">
        <v>23</v>
      </c>
      <c r="F3407">
        <v>35</v>
      </c>
      <c r="G3407">
        <v>159.5</v>
      </c>
      <c r="H3407">
        <v>95</v>
      </c>
      <c r="I3407">
        <v>27.12</v>
      </c>
      <c r="J3407">
        <v>140.69999999999999</v>
      </c>
      <c r="K3407">
        <v>100</v>
      </c>
      <c r="L3407">
        <v>11.96</v>
      </c>
      <c r="M3407">
        <v>176.3</v>
      </c>
      <c r="N3407">
        <v>99</v>
      </c>
      <c r="O3407">
        <v>7.93</v>
      </c>
      <c r="P3407">
        <v>5.4</v>
      </c>
      <c r="Q3407">
        <v>4</v>
      </c>
      <c r="R3407">
        <v>1.46</v>
      </c>
      <c r="S3407">
        <v>5</v>
      </c>
      <c r="T3407" t="s">
        <v>23</v>
      </c>
    </row>
    <row r="3408" spans="1:20" x14ac:dyDescent="0.2">
      <c r="A3408" t="s">
        <v>48</v>
      </c>
      <c r="B3408">
        <v>100</v>
      </c>
      <c r="C3408" t="s">
        <v>21</v>
      </c>
      <c r="D3408" t="s">
        <v>22</v>
      </c>
      <c r="E3408" t="s">
        <v>22</v>
      </c>
      <c r="F3408">
        <v>0</v>
      </c>
      <c r="G3408">
        <v>218.9</v>
      </c>
      <c r="H3408">
        <v>124</v>
      </c>
      <c r="I3408">
        <v>37.21</v>
      </c>
      <c r="J3408">
        <v>237.5</v>
      </c>
      <c r="K3408">
        <v>99</v>
      </c>
      <c r="L3408">
        <v>20.190000000000001</v>
      </c>
      <c r="M3408">
        <v>189.7</v>
      </c>
      <c r="N3408">
        <v>52</v>
      </c>
      <c r="O3408">
        <v>8.5399999999999991</v>
      </c>
      <c r="P3408">
        <v>11</v>
      </c>
      <c r="Q3408">
        <v>6</v>
      </c>
      <c r="R3408">
        <v>2.97</v>
      </c>
      <c r="S3408">
        <v>2</v>
      </c>
      <c r="T3408" t="s">
        <v>22</v>
      </c>
    </row>
    <row r="3409" spans="1:20" x14ac:dyDescent="0.2">
      <c r="A3409" t="s">
        <v>27</v>
      </c>
      <c r="B3409">
        <v>132</v>
      </c>
      <c r="C3409" t="s">
        <v>21</v>
      </c>
      <c r="D3409" t="s">
        <v>22</v>
      </c>
      <c r="E3409" t="s">
        <v>22</v>
      </c>
      <c r="F3409">
        <v>0</v>
      </c>
      <c r="G3409">
        <v>138.69999999999999</v>
      </c>
      <c r="H3409">
        <v>101</v>
      </c>
      <c r="I3409">
        <v>23.58</v>
      </c>
      <c r="J3409">
        <v>257.5</v>
      </c>
      <c r="K3409">
        <v>85</v>
      </c>
      <c r="L3409">
        <v>21.89</v>
      </c>
      <c r="M3409">
        <v>165.6</v>
      </c>
      <c r="N3409">
        <v>92</v>
      </c>
      <c r="O3409">
        <v>7.45</v>
      </c>
      <c r="P3409">
        <v>7.8</v>
      </c>
      <c r="Q3409">
        <v>1</v>
      </c>
      <c r="R3409">
        <v>2.11</v>
      </c>
      <c r="S3409">
        <v>2</v>
      </c>
      <c r="T3409" t="s">
        <v>22</v>
      </c>
    </row>
    <row r="3410" spans="1:20" x14ac:dyDescent="0.2">
      <c r="A3410" t="s">
        <v>75</v>
      </c>
      <c r="B3410">
        <v>117</v>
      </c>
      <c r="C3410" t="s">
        <v>21</v>
      </c>
      <c r="D3410" t="s">
        <v>23</v>
      </c>
      <c r="E3410" t="s">
        <v>22</v>
      </c>
      <c r="F3410">
        <v>0</v>
      </c>
      <c r="G3410">
        <v>158.1</v>
      </c>
      <c r="H3410">
        <v>101</v>
      </c>
      <c r="I3410">
        <v>26.88</v>
      </c>
      <c r="J3410">
        <v>315.10000000000002</v>
      </c>
      <c r="K3410">
        <v>96</v>
      </c>
      <c r="L3410">
        <v>26.78</v>
      </c>
      <c r="M3410">
        <v>176.1</v>
      </c>
      <c r="N3410">
        <v>108</v>
      </c>
      <c r="O3410">
        <v>7.92</v>
      </c>
      <c r="P3410">
        <v>13.9</v>
      </c>
      <c r="Q3410">
        <v>2</v>
      </c>
      <c r="R3410">
        <v>3.75</v>
      </c>
      <c r="S3410">
        <v>3</v>
      </c>
      <c r="T3410" t="s">
        <v>23</v>
      </c>
    </row>
    <row r="3411" spans="1:20" x14ac:dyDescent="0.2">
      <c r="A3411" t="s">
        <v>24</v>
      </c>
      <c r="B3411">
        <v>65</v>
      </c>
      <c r="C3411" t="s">
        <v>21</v>
      </c>
      <c r="D3411" t="s">
        <v>22</v>
      </c>
      <c r="E3411" t="s">
        <v>22</v>
      </c>
      <c r="F3411">
        <v>0</v>
      </c>
      <c r="G3411">
        <v>97.9</v>
      </c>
      <c r="H3411">
        <v>138</v>
      </c>
      <c r="I3411">
        <v>16.64</v>
      </c>
      <c r="J3411">
        <v>173</v>
      </c>
      <c r="K3411">
        <v>102</v>
      </c>
      <c r="L3411">
        <v>14.71</v>
      </c>
      <c r="M3411">
        <v>262.2</v>
      </c>
      <c r="N3411">
        <v>92</v>
      </c>
      <c r="O3411">
        <v>11.8</v>
      </c>
      <c r="P3411">
        <v>9.1999999999999993</v>
      </c>
      <c r="Q3411">
        <v>4</v>
      </c>
      <c r="R3411">
        <v>2.48</v>
      </c>
      <c r="S3411">
        <v>1</v>
      </c>
      <c r="T3411" t="s">
        <v>22</v>
      </c>
    </row>
    <row r="3412" spans="1:20" x14ac:dyDescent="0.2">
      <c r="A3412" t="s">
        <v>46</v>
      </c>
      <c r="B3412">
        <v>131</v>
      </c>
      <c r="C3412" t="s">
        <v>28</v>
      </c>
      <c r="D3412" t="s">
        <v>22</v>
      </c>
      <c r="E3412" t="s">
        <v>22</v>
      </c>
      <c r="F3412">
        <v>0</v>
      </c>
      <c r="G3412">
        <v>103.5</v>
      </c>
      <c r="H3412">
        <v>105</v>
      </c>
      <c r="I3412">
        <v>17.600000000000001</v>
      </c>
      <c r="J3412">
        <v>174.1</v>
      </c>
      <c r="K3412">
        <v>103</v>
      </c>
      <c r="L3412">
        <v>14.8</v>
      </c>
      <c r="M3412">
        <v>248.2</v>
      </c>
      <c r="N3412">
        <v>95</v>
      </c>
      <c r="O3412">
        <v>11.17</v>
      </c>
      <c r="P3412">
        <v>11.7</v>
      </c>
      <c r="Q3412">
        <v>2</v>
      </c>
      <c r="R3412">
        <v>3.16</v>
      </c>
      <c r="S3412">
        <v>5</v>
      </c>
      <c r="T3412" t="s">
        <v>23</v>
      </c>
    </row>
    <row r="3413" spans="1:20" x14ac:dyDescent="0.2">
      <c r="A3413" t="s">
        <v>24</v>
      </c>
      <c r="B3413">
        <v>114</v>
      </c>
      <c r="C3413" t="s">
        <v>25</v>
      </c>
      <c r="D3413" t="s">
        <v>22</v>
      </c>
      <c r="E3413" t="s">
        <v>22</v>
      </c>
      <c r="F3413">
        <v>0</v>
      </c>
      <c r="G3413">
        <v>206.3</v>
      </c>
      <c r="H3413">
        <v>113</v>
      </c>
      <c r="I3413">
        <v>35.07</v>
      </c>
      <c r="J3413">
        <v>223.5</v>
      </c>
      <c r="K3413">
        <v>97</v>
      </c>
      <c r="L3413">
        <v>19</v>
      </c>
      <c r="M3413">
        <v>234.3</v>
      </c>
      <c r="N3413">
        <v>119</v>
      </c>
      <c r="O3413">
        <v>10.54</v>
      </c>
      <c r="P3413">
        <v>8.1</v>
      </c>
      <c r="Q3413">
        <v>6</v>
      </c>
      <c r="R3413">
        <v>2.19</v>
      </c>
      <c r="S3413">
        <v>2</v>
      </c>
      <c r="T3413" t="s">
        <v>22</v>
      </c>
    </row>
    <row r="3414" spans="1:20" x14ac:dyDescent="0.2">
      <c r="A3414" t="s">
        <v>40</v>
      </c>
      <c r="B3414">
        <v>127</v>
      </c>
      <c r="C3414" t="s">
        <v>21</v>
      </c>
      <c r="D3414" t="s">
        <v>22</v>
      </c>
      <c r="E3414" t="s">
        <v>23</v>
      </c>
      <c r="F3414">
        <v>24</v>
      </c>
      <c r="G3414">
        <v>211.5</v>
      </c>
      <c r="H3414">
        <v>121</v>
      </c>
      <c r="I3414">
        <v>35.96</v>
      </c>
      <c r="J3414">
        <v>183.9</v>
      </c>
      <c r="K3414">
        <v>115</v>
      </c>
      <c r="L3414">
        <v>15.63</v>
      </c>
      <c r="M3414">
        <v>186.2</v>
      </c>
      <c r="N3414">
        <v>103</v>
      </c>
      <c r="O3414">
        <v>8.3800000000000008</v>
      </c>
      <c r="P3414">
        <v>13.5</v>
      </c>
      <c r="Q3414">
        <v>1</v>
      </c>
      <c r="R3414">
        <v>3.65</v>
      </c>
      <c r="S3414">
        <v>3</v>
      </c>
      <c r="T3414" t="s">
        <v>22</v>
      </c>
    </row>
    <row r="3415" spans="1:20" x14ac:dyDescent="0.2">
      <c r="A3415" t="s">
        <v>44</v>
      </c>
      <c r="B3415">
        <v>67</v>
      </c>
      <c r="C3415" t="s">
        <v>28</v>
      </c>
      <c r="D3415" t="s">
        <v>22</v>
      </c>
      <c r="E3415" t="s">
        <v>22</v>
      </c>
      <c r="F3415">
        <v>0</v>
      </c>
      <c r="G3415">
        <v>125</v>
      </c>
      <c r="H3415">
        <v>96</v>
      </c>
      <c r="I3415">
        <v>21.25</v>
      </c>
      <c r="J3415">
        <v>294.5</v>
      </c>
      <c r="K3415">
        <v>114</v>
      </c>
      <c r="L3415">
        <v>25.03</v>
      </c>
      <c r="M3415">
        <v>205.7</v>
      </c>
      <c r="N3415">
        <v>75</v>
      </c>
      <c r="O3415">
        <v>9.26</v>
      </c>
      <c r="P3415">
        <v>10.199999999999999</v>
      </c>
      <c r="Q3415">
        <v>4</v>
      </c>
      <c r="R3415">
        <v>2.75</v>
      </c>
      <c r="S3415">
        <v>1</v>
      </c>
      <c r="T3415" t="s">
        <v>23</v>
      </c>
    </row>
    <row r="3416" spans="1:20" x14ac:dyDescent="0.2">
      <c r="A3416" t="s">
        <v>39</v>
      </c>
      <c r="B3416">
        <v>123</v>
      </c>
      <c r="C3416" t="s">
        <v>25</v>
      </c>
      <c r="D3416" t="s">
        <v>22</v>
      </c>
      <c r="E3416" t="s">
        <v>23</v>
      </c>
      <c r="F3416">
        <v>41</v>
      </c>
      <c r="G3416">
        <v>141.30000000000001</v>
      </c>
      <c r="H3416">
        <v>127</v>
      </c>
      <c r="I3416">
        <v>24.02</v>
      </c>
      <c r="J3416">
        <v>152</v>
      </c>
      <c r="K3416">
        <v>96</v>
      </c>
      <c r="L3416">
        <v>12.92</v>
      </c>
      <c r="M3416">
        <v>218.8</v>
      </c>
      <c r="N3416">
        <v>114</v>
      </c>
      <c r="O3416">
        <v>9.85</v>
      </c>
      <c r="P3416">
        <v>8.1</v>
      </c>
      <c r="Q3416">
        <v>3</v>
      </c>
      <c r="R3416">
        <v>2.19</v>
      </c>
      <c r="S3416">
        <v>3</v>
      </c>
      <c r="T3416" t="s">
        <v>22</v>
      </c>
    </row>
    <row r="3417" spans="1:20" x14ac:dyDescent="0.2">
      <c r="A3417" t="s">
        <v>27</v>
      </c>
      <c r="B3417">
        <v>116</v>
      </c>
      <c r="C3417" t="s">
        <v>21</v>
      </c>
      <c r="D3417" t="s">
        <v>22</v>
      </c>
      <c r="E3417" t="s">
        <v>22</v>
      </c>
      <c r="F3417">
        <v>0</v>
      </c>
      <c r="G3417">
        <v>119</v>
      </c>
      <c r="H3417">
        <v>94</v>
      </c>
      <c r="I3417">
        <v>20.23</v>
      </c>
      <c r="J3417">
        <v>144.30000000000001</v>
      </c>
      <c r="K3417">
        <v>110</v>
      </c>
      <c r="L3417">
        <v>12.27</v>
      </c>
      <c r="M3417">
        <v>199.7</v>
      </c>
      <c r="N3417">
        <v>65</v>
      </c>
      <c r="O3417">
        <v>8.99</v>
      </c>
      <c r="P3417">
        <v>8.8000000000000007</v>
      </c>
      <c r="Q3417">
        <v>5</v>
      </c>
      <c r="R3417">
        <v>2.38</v>
      </c>
      <c r="S3417">
        <v>2</v>
      </c>
      <c r="T3417" t="s">
        <v>22</v>
      </c>
    </row>
    <row r="3418" spans="1:20" x14ac:dyDescent="0.2">
      <c r="A3418" t="s">
        <v>37</v>
      </c>
      <c r="B3418">
        <v>107</v>
      </c>
      <c r="C3418" t="s">
        <v>21</v>
      </c>
      <c r="D3418" t="s">
        <v>22</v>
      </c>
      <c r="E3418" t="s">
        <v>22</v>
      </c>
      <c r="F3418">
        <v>0</v>
      </c>
      <c r="G3418">
        <v>260.60000000000002</v>
      </c>
      <c r="H3418">
        <v>81</v>
      </c>
      <c r="I3418">
        <v>44.3</v>
      </c>
      <c r="J3418">
        <v>246.1</v>
      </c>
      <c r="K3418">
        <v>116</v>
      </c>
      <c r="L3418">
        <v>20.92</v>
      </c>
      <c r="M3418">
        <v>243.3</v>
      </c>
      <c r="N3418">
        <v>117</v>
      </c>
      <c r="O3418">
        <v>10.95</v>
      </c>
      <c r="P3418">
        <v>12.8</v>
      </c>
      <c r="Q3418">
        <v>9</v>
      </c>
      <c r="R3418">
        <v>3.46</v>
      </c>
      <c r="S3418">
        <v>0</v>
      </c>
      <c r="T3418" t="s">
        <v>23</v>
      </c>
    </row>
    <row r="3419" spans="1:20" x14ac:dyDescent="0.2">
      <c r="A3419" t="s">
        <v>39</v>
      </c>
      <c r="B3419">
        <v>110</v>
      </c>
      <c r="C3419" t="s">
        <v>21</v>
      </c>
      <c r="D3419" t="s">
        <v>22</v>
      </c>
      <c r="E3419" t="s">
        <v>22</v>
      </c>
      <c r="F3419">
        <v>0</v>
      </c>
      <c r="G3419">
        <v>149.19999999999999</v>
      </c>
      <c r="H3419">
        <v>128</v>
      </c>
      <c r="I3419">
        <v>25.36</v>
      </c>
      <c r="J3419">
        <v>112.8</v>
      </c>
      <c r="K3419">
        <v>101</v>
      </c>
      <c r="L3419">
        <v>9.59</v>
      </c>
      <c r="M3419">
        <v>156.30000000000001</v>
      </c>
      <c r="N3419">
        <v>111</v>
      </c>
      <c r="O3419">
        <v>7.03</v>
      </c>
      <c r="P3419">
        <v>12.2</v>
      </c>
      <c r="Q3419">
        <v>4</v>
      </c>
      <c r="R3419">
        <v>3.29</v>
      </c>
      <c r="S3419">
        <v>1</v>
      </c>
      <c r="T3419" t="s">
        <v>22</v>
      </c>
    </row>
    <row r="3420" spans="1:20" x14ac:dyDescent="0.2">
      <c r="A3420" t="s">
        <v>54</v>
      </c>
      <c r="B3420">
        <v>29</v>
      </c>
      <c r="C3420" t="s">
        <v>21</v>
      </c>
      <c r="D3420" t="s">
        <v>22</v>
      </c>
      <c r="E3420" t="s">
        <v>22</v>
      </c>
      <c r="F3420">
        <v>0</v>
      </c>
      <c r="G3420">
        <v>163.69999999999999</v>
      </c>
      <c r="H3420">
        <v>109</v>
      </c>
      <c r="I3420">
        <v>27.83</v>
      </c>
      <c r="J3420">
        <v>207.3</v>
      </c>
      <c r="K3420">
        <v>88</v>
      </c>
      <c r="L3420">
        <v>17.62</v>
      </c>
      <c r="M3420">
        <v>266.2</v>
      </c>
      <c r="N3420">
        <v>101</v>
      </c>
      <c r="O3420">
        <v>11.98</v>
      </c>
      <c r="P3420">
        <v>10.4</v>
      </c>
      <c r="Q3420">
        <v>2</v>
      </c>
      <c r="R3420">
        <v>2.81</v>
      </c>
      <c r="S3420">
        <v>1</v>
      </c>
      <c r="T3420" t="s">
        <v>22</v>
      </c>
    </row>
    <row r="3421" spans="1:20" x14ac:dyDescent="0.2">
      <c r="A3421" t="s">
        <v>36</v>
      </c>
      <c r="B3421">
        <v>76</v>
      </c>
      <c r="C3421" t="s">
        <v>21</v>
      </c>
      <c r="D3421" t="s">
        <v>22</v>
      </c>
      <c r="E3421" t="s">
        <v>22</v>
      </c>
      <c r="F3421">
        <v>0</v>
      </c>
      <c r="G3421">
        <v>223</v>
      </c>
      <c r="H3421">
        <v>109</v>
      </c>
      <c r="I3421">
        <v>37.909999999999997</v>
      </c>
      <c r="J3421">
        <v>218.7</v>
      </c>
      <c r="K3421">
        <v>97</v>
      </c>
      <c r="L3421">
        <v>18.59</v>
      </c>
      <c r="M3421">
        <v>138.6</v>
      </c>
      <c r="N3421">
        <v>126</v>
      </c>
      <c r="O3421">
        <v>6.24</v>
      </c>
      <c r="P3421">
        <v>11.6</v>
      </c>
      <c r="Q3421">
        <v>8</v>
      </c>
      <c r="R3421">
        <v>3.13</v>
      </c>
      <c r="S3421">
        <v>2</v>
      </c>
      <c r="T3421" t="s">
        <v>22</v>
      </c>
    </row>
    <row r="3422" spans="1:20" x14ac:dyDescent="0.2">
      <c r="A3422" t="s">
        <v>66</v>
      </c>
      <c r="B3422">
        <v>115</v>
      </c>
      <c r="C3422" t="s">
        <v>25</v>
      </c>
      <c r="D3422" t="s">
        <v>22</v>
      </c>
      <c r="E3422" t="s">
        <v>22</v>
      </c>
      <c r="F3422">
        <v>0</v>
      </c>
      <c r="G3422">
        <v>200.2</v>
      </c>
      <c r="H3422">
        <v>115</v>
      </c>
      <c r="I3422">
        <v>34.03</v>
      </c>
      <c r="J3422">
        <v>268.8</v>
      </c>
      <c r="K3422">
        <v>109</v>
      </c>
      <c r="L3422">
        <v>22.85</v>
      </c>
      <c r="M3422">
        <v>185.4</v>
      </c>
      <c r="N3422">
        <v>102</v>
      </c>
      <c r="O3422">
        <v>8.34</v>
      </c>
      <c r="P3422">
        <v>12.8</v>
      </c>
      <c r="Q3422">
        <v>2</v>
      </c>
      <c r="R3422">
        <v>3.46</v>
      </c>
      <c r="S3422">
        <v>3</v>
      </c>
      <c r="T3422" t="s">
        <v>22</v>
      </c>
    </row>
    <row r="3423" spans="1:20" x14ac:dyDescent="0.2">
      <c r="A3423" t="s">
        <v>61</v>
      </c>
      <c r="B3423">
        <v>68</v>
      </c>
      <c r="C3423" t="s">
        <v>21</v>
      </c>
      <c r="D3423" t="s">
        <v>22</v>
      </c>
      <c r="E3423" t="s">
        <v>22</v>
      </c>
      <c r="F3423">
        <v>0</v>
      </c>
      <c r="G3423">
        <v>248.6</v>
      </c>
      <c r="H3423">
        <v>59</v>
      </c>
      <c r="I3423">
        <v>42.26</v>
      </c>
      <c r="J3423">
        <v>199.1</v>
      </c>
      <c r="K3423">
        <v>126</v>
      </c>
      <c r="L3423">
        <v>16.920000000000002</v>
      </c>
      <c r="M3423">
        <v>112.5</v>
      </c>
      <c r="N3423">
        <v>117</v>
      </c>
      <c r="O3423">
        <v>5.0599999999999996</v>
      </c>
      <c r="P3423">
        <v>6.5</v>
      </c>
      <c r="Q3423">
        <v>3</v>
      </c>
      <c r="R3423">
        <v>1.76</v>
      </c>
      <c r="S3423">
        <v>2</v>
      </c>
      <c r="T3423" t="s">
        <v>22</v>
      </c>
    </row>
    <row r="3424" spans="1:20" x14ac:dyDescent="0.2">
      <c r="A3424" t="s">
        <v>72</v>
      </c>
      <c r="B3424">
        <v>63</v>
      </c>
      <c r="C3424" t="s">
        <v>21</v>
      </c>
      <c r="D3424" t="s">
        <v>22</v>
      </c>
      <c r="E3424" t="s">
        <v>23</v>
      </c>
      <c r="F3424">
        <v>26</v>
      </c>
      <c r="G3424">
        <v>214.2</v>
      </c>
      <c r="H3424">
        <v>80</v>
      </c>
      <c r="I3424">
        <v>36.409999999999997</v>
      </c>
      <c r="J3424">
        <v>253</v>
      </c>
      <c r="K3424">
        <v>152</v>
      </c>
      <c r="L3424">
        <v>21.51</v>
      </c>
      <c r="M3424">
        <v>156.4</v>
      </c>
      <c r="N3424">
        <v>109</v>
      </c>
      <c r="O3424">
        <v>7.04</v>
      </c>
      <c r="P3424">
        <v>10.3</v>
      </c>
      <c r="Q3424">
        <v>2</v>
      </c>
      <c r="R3424">
        <v>2.78</v>
      </c>
      <c r="S3424">
        <v>2</v>
      </c>
      <c r="T3424" t="s">
        <v>22</v>
      </c>
    </row>
    <row r="3425" spans="1:20" x14ac:dyDescent="0.2">
      <c r="A3425" t="s">
        <v>30</v>
      </c>
      <c r="B3425">
        <v>69</v>
      </c>
      <c r="C3425" t="s">
        <v>21</v>
      </c>
      <c r="D3425" t="s">
        <v>22</v>
      </c>
      <c r="E3425" t="s">
        <v>22</v>
      </c>
      <c r="F3425">
        <v>0</v>
      </c>
      <c r="G3425">
        <v>245.6</v>
      </c>
      <c r="H3425">
        <v>128</v>
      </c>
      <c r="I3425">
        <v>41.75</v>
      </c>
      <c r="J3425">
        <v>173</v>
      </c>
      <c r="K3425">
        <v>101</v>
      </c>
      <c r="L3425">
        <v>14.71</v>
      </c>
      <c r="M3425">
        <v>111.8</v>
      </c>
      <c r="N3425">
        <v>118</v>
      </c>
      <c r="O3425">
        <v>5.03</v>
      </c>
      <c r="P3425">
        <v>14.2</v>
      </c>
      <c r="Q3425">
        <v>7</v>
      </c>
      <c r="R3425">
        <v>3.83</v>
      </c>
      <c r="S3425">
        <v>2</v>
      </c>
      <c r="T3425" t="s">
        <v>22</v>
      </c>
    </row>
    <row r="3426" spans="1:20" x14ac:dyDescent="0.2">
      <c r="A3426" t="s">
        <v>71</v>
      </c>
      <c r="B3426">
        <v>97</v>
      </c>
      <c r="C3426" t="s">
        <v>25</v>
      </c>
      <c r="D3426" t="s">
        <v>22</v>
      </c>
      <c r="E3426" t="s">
        <v>22</v>
      </c>
      <c r="F3426">
        <v>0</v>
      </c>
      <c r="G3426">
        <v>238.6</v>
      </c>
      <c r="H3426">
        <v>85</v>
      </c>
      <c r="I3426">
        <v>40.56</v>
      </c>
      <c r="J3426">
        <v>203.3</v>
      </c>
      <c r="K3426">
        <v>75</v>
      </c>
      <c r="L3426">
        <v>17.28</v>
      </c>
      <c r="M3426">
        <v>180.5</v>
      </c>
      <c r="N3426">
        <v>127</v>
      </c>
      <c r="O3426">
        <v>8.1199999999999992</v>
      </c>
      <c r="P3426">
        <v>16.2</v>
      </c>
      <c r="Q3426">
        <v>8</v>
      </c>
      <c r="R3426">
        <v>4.37</v>
      </c>
      <c r="S3426">
        <v>0</v>
      </c>
      <c r="T3426" t="s">
        <v>22</v>
      </c>
    </row>
    <row r="3427" spans="1:20" x14ac:dyDescent="0.2">
      <c r="A3427" t="s">
        <v>53</v>
      </c>
      <c r="B3427">
        <v>108</v>
      </c>
      <c r="C3427" t="s">
        <v>28</v>
      </c>
      <c r="D3427" t="s">
        <v>23</v>
      </c>
      <c r="E3427" t="s">
        <v>22</v>
      </c>
      <c r="F3427">
        <v>0</v>
      </c>
      <c r="G3427">
        <v>86.1</v>
      </c>
      <c r="H3427">
        <v>97</v>
      </c>
      <c r="I3427">
        <v>14.64</v>
      </c>
      <c r="J3427">
        <v>227.9</v>
      </c>
      <c r="K3427">
        <v>101</v>
      </c>
      <c r="L3427">
        <v>19.37</v>
      </c>
      <c r="M3427">
        <v>225.8</v>
      </c>
      <c r="N3427">
        <v>102</v>
      </c>
      <c r="O3427">
        <v>10.16</v>
      </c>
      <c r="P3427">
        <v>9.1</v>
      </c>
      <c r="Q3427">
        <v>3</v>
      </c>
      <c r="R3427">
        <v>2.46</v>
      </c>
      <c r="S3427">
        <v>3</v>
      </c>
      <c r="T3427" t="s">
        <v>22</v>
      </c>
    </row>
    <row r="3428" spans="1:20" x14ac:dyDescent="0.2">
      <c r="A3428" t="s">
        <v>67</v>
      </c>
      <c r="B3428">
        <v>79</v>
      </c>
      <c r="C3428" t="s">
        <v>21</v>
      </c>
      <c r="D3428" t="s">
        <v>22</v>
      </c>
      <c r="E3428" t="s">
        <v>22</v>
      </c>
      <c r="F3428">
        <v>0</v>
      </c>
      <c r="G3428">
        <v>161.6</v>
      </c>
      <c r="H3428">
        <v>94</v>
      </c>
      <c r="I3428">
        <v>27.47</v>
      </c>
      <c r="J3428">
        <v>187.5</v>
      </c>
      <c r="K3428">
        <v>110</v>
      </c>
      <c r="L3428">
        <v>15.94</v>
      </c>
      <c r="M3428">
        <v>220.8</v>
      </c>
      <c r="N3428">
        <v>71</v>
      </c>
      <c r="O3428">
        <v>9.94</v>
      </c>
      <c r="P3428">
        <v>10.3</v>
      </c>
      <c r="Q3428">
        <v>7</v>
      </c>
      <c r="R3428">
        <v>2.78</v>
      </c>
      <c r="S3428">
        <v>2</v>
      </c>
      <c r="T3428" t="s">
        <v>22</v>
      </c>
    </row>
    <row r="3429" spans="1:20" x14ac:dyDescent="0.2">
      <c r="A3429" t="s">
        <v>54</v>
      </c>
      <c r="B3429">
        <v>52</v>
      </c>
      <c r="C3429" t="s">
        <v>21</v>
      </c>
      <c r="D3429" t="s">
        <v>22</v>
      </c>
      <c r="E3429" t="s">
        <v>22</v>
      </c>
      <c r="F3429">
        <v>0</v>
      </c>
      <c r="G3429">
        <v>257.89999999999998</v>
      </c>
      <c r="H3429">
        <v>80</v>
      </c>
      <c r="I3429">
        <v>43.84</v>
      </c>
      <c r="J3429">
        <v>220.7</v>
      </c>
      <c r="K3429">
        <v>82</v>
      </c>
      <c r="L3429">
        <v>18.760000000000002</v>
      </c>
      <c r="M3429">
        <v>225.4</v>
      </c>
      <c r="N3429">
        <v>70</v>
      </c>
      <c r="O3429">
        <v>10.14</v>
      </c>
      <c r="P3429">
        <v>16.8</v>
      </c>
      <c r="Q3429">
        <v>3</v>
      </c>
      <c r="R3429">
        <v>4.54</v>
      </c>
      <c r="S3429">
        <v>2</v>
      </c>
      <c r="T3429" t="s">
        <v>23</v>
      </c>
    </row>
    <row r="3430" spans="1:20" x14ac:dyDescent="0.2">
      <c r="A3430" t="s">
        <v>70</v>
      </c>
      <c r="B3430">
        <v>114</v>
      </c>
      <c r="C3430" t="s">
        <v>21</v>
      </c>
      <c r="D3430" t="s">
        <v>22</v>
      </c>
      <c r="E3430" t="s">
        <v>22</v>
      </c>
      <c r="F3430">
        <v>0</v>
      </c>
      <c r="G3430">
        <v>209.2</v>
      </c>
      <c r="H3430">
        <v>127</v>
      </c>
      <c r="I3430">
        <v>35.56</v>
      </c>
      <c r="J3430">
        <v>165.3</v>
      </c>
      <c r="K3430">
        <v>93</v>
      </c>
      <c r="L3430">
        <v>14.05</v>
      </c>
      <c r="M3430">
        <v>196.8</v>
      </c>
      <c r="N3430">
        <v>98</v>
      </c>
      <c r="O3430">
        <v>8.86</v>
      </c>
      <c r="P3430">
        <v>10.6</v>
      </c>
      <c r="Q3430">
        <v>8</v>
      </c>
      <c r="R3430">
        <v>2.86</v>
      </c>
      <c r="S3430">
        <v>3</v>
      </c>
      <c r="T3430" t="s">
        <v>22</v>
      </c>
    </row>
    <row r="3431" spans="1:20" x14ac:dyDescent="0.2">
      <c r="A3431" t="s">
        <v>33</v>
      </c>
      <c r="B3431">
        <v>90</v>
      </c>
      <c r="C3431" t="s">
        <v>28</v>
      </c>
      <c r="D3431" t="s">
        <v>22</v>
      </c>
      <c r="E3431" t="s">
        <v>23</v>
      </c>
      <c r="F3431">
        <v>19</v>
      </c>
      <c r="G3431">
        <v>214</v>
      </c>
      <c r="H3431">
        <v>57</v>
      </c>
      <c r="I3431">
        <v>36.380000000000003</v>
      </c>
      <c r="J3431">
        <v>245.3</v>
      </c>
      <c r="K3431">
        <v>105</v>
      </c>
      <c r="L3431">
        <v>20.85</v>
      </c>
      <c r="M3431">
        <v>205.6</v>
      </c>
      <c r="N3431">
        <v>68</v>
      </c>
      <c r="O3431">
        <v>9.25</v>
      </c>
      <c r="P3431">
        <v>10.3</v>
      </c>
      <c r="Q3431">
        <v>2</v>
      </c>
      <c r="R3431">
        <v>2.78</v>
      </c>
      <c r="S3431">
        <v>1</v>
      </c>
      <c r="T3431" t="s">
        <v>22</v>
      </c>
    </row>
    <row r="3432" spans="1:20" x14ac:dyDescent="0.2">
      <c r="A3432" t="s">
        <v>51</v>
      </c>
      <c r="B3432">
        <v>122</v>
      </c>
      <c r="C3432" t="s">
        <v>21</v>
      </c>
      <c r="D3432" t="s">
        <v>22</v>
      </c>
      <c r="E3432" t="s">
        <v>23</v>
      </c>
      <c r="F3432">
        <v>21</v>
      </c>
      <c r="G3432">
        <v>196</v>
      </c>
      <c r="H3432">
        <v>104</v>
      </c>
      <c r="I3432">
        <v>33.32</v>
      </c>
      <c r="J3432">
        <v>194.7</v>
      </c>
      <c r="K3432">
        <v>73</v>
      </c>
      <c r="L3432">
        <v>16.55</v>
      </c>
      <c r="M3432">
        <v>150.80000000000001</v>
      </c>
      <c r="N3432">
        <v>92</v>
      </c>
      <c r="O3432">
        <v>6.79</v>
      </c>
      <c r="P3432">
        <v>9.6</v>
      </c>
      <c r="Q3432">
        <v>4</v>
      </c>
      <c r="R3432">
        <v>2.59</v>
      </c>
      <c r="S3432">
        <v>0</v>
      </c>
      <c r="T3432" t="s">
        <v>22</v>
      </c>
    </row>
    <row r="3433" spans="1:20" x14ac:dyDescent="0.2">
      <c r="A3433" t="s">
        <v>35</v>
      </c>
      <c r="B3433">
        <v>73</v>
      </c>
      <c r="C3433" t="s">
        <v>21</v>
      </c>
      <c r="D3433" t="s">
        <v>22</v>
      </c>
      <c r="E3433" t="s">
        <v>23</v>
      </c>
      <c r="F3433">
        <v>33</v>
      </c>
      <c r="G3433">
        <v>129.80000000000001</v>
      </c>
      <c r="H3433">
        <v>112</v>
      </c>
      <c r="I3433">
        <v>22.07</v>
      </c>
      <c r="J3433">
        <v>225.3</v>
      </c>
      <c r="K3433">
        <v>96</v>
      </c>
      <c r="L3433">
        <v>19.149999999999999</v>
      </c>
      <c r="M3433">
        <v>262.5</v>
      </c>
      <c r="N3433">
        <v>104</v>
      </c>
      <c r="O3433">
        <v>11.81</v>
      </c>
      <c r="P3433">
        <v>8.6</v>
      </c>
      <c r="Q3433">
        <v>3</v>
      </c>
      <c r="R3433">
        <v>2.3199999999999998</v>
      </c>
      <c r="S3433">
        <v>1</v>
      </c>
      <c r="T3433" t="s">
        <v>22</v>
      </c>
    </row>
    <row r="3434" spans="1:20" x14ac:dyDescent="0.2">
      <c r="A3434" t="s">
        <v>31</v>
      </c>
      <c r="B3434">
        <v>100</v>
      </c>
      <c r="C3434" t="s">
        <v>25</v>
      </c>
      <c r="D3434" t="s">
        <v>22</v>
      </c>
      <c r="E3434" t="s">
        <v>22</v>
      </c>
      <c r="F3434">
        <v>0</v>
      </c>
      <c r="G3434">
        <v>239.1</v>
      </c>
      <c r="H3434">
        <v>96</v>
      </c>
      <c r="I3434">
        <v>40.65</v>
      </c>
      <c r="J3434">
        <v>180.1</v>
      </c>
      <c r="K3434">
        <v>110</v>
      </c>
      <c r="L3434">
        <v>15.31</v>
      </c>
      <c r="M3434">
        <v>259.2</v>
      </c>
      <c r="N3434">
        <v>112</v>
      </c>
      <c r="O3434">
        <v>11.66</v>
      </c>
      <c r="P3434">
        <v>14</v>
      </c>
      <c r="Q3434">
        <v>2</v>
      </c>
      <c r="R3434">
        <v>3.78</v>
      </c>
      <c r="S3434">
        <v>0</v>
      </c>
      <c r="T3434" t="s">
        <v>22</v>
      </c>
    </row>
    <row r="3435" spans="1:20" x14ac:dyDescent="0.2">
      <c r="A3435" t="s">
        <v>72</v>
      </c>
      <c r="B3435">
        <v>124</v>
      </c>
      <c r="C3435" t="s">
        <v>28</v>
      </c>
      <c r="D3435" t="s">
        <v>22</v>
      </c>
      <c r="E3435" t="s">
        <v>22</v>
      </c>
      <c r="F3435">
        <v>0</v>
      </c>
      <c r="G3435">
        <v>133.19999999999999</v>
      </c>
      <c r="H3435">
        <v>80</v>
      </c>
      <c r="I3435">
        <v>22.64</v>
      </c>
      <c r="J3435">
        <v>144.19999999999999</v>
      </c>
      <c r="K3435">
        <v>98</v>
      </c>
      <c r="L3435">
        <v>12.26</v>
      </c>
      <c r="M3435">
        <v>261</v>
      </c>
      <c r="N3435">
        <v>102</v>
      </c>
      <c r="O3435">
        <v>11.75</v>
      </c>
      <c r="P3435">
        <v>12</v>
      </c>
      <c r="Q3435">
        <v>3</v>
      </c>
      <c r="R3435">
        <v>3.24</v>
      </c>
      <c r="S3435">
        <v>3</v>
      </c>
      <c r="T3435" t="s">
        <v>23</v>
      </c>
    </row>
    <row r="3436" spans="1:20" x14ac:dyDescent="0.2">
      <c r="A3436" t="s">
        <v>52</v>
      </c>
      <c r="B3436">
        <v>112</v>
      </c>
      <c r="C3436" t="s">
        <v>25</v>
      </c>
      <c r="D3436" t="s">
        <v>22</v>
      </c>
      <c r="E3436" t="s">
        <v>22</v>
      </c>
      <c r="F3436">
        <v>0</v>
      </c>
      <c r="G3436">
        <v>135.69999999999999</v>
      </c>
      <c r="H3436">
        <v>34</v>
      </c>
      <c r="I3436">
        <v>23.07</v>
      </c>
      <c r="J3436">
        <v>243</v>
      </c>
      <c r="K3436">
        <v>99</v>
      </c>
      <c r="L3436">
        <v>20.66</v>
      </c>
      <c r="M3436">
        <v>209.3</v>
      </c>
      <c r="N3436">
        <v>115</v>
      </c>
      <c r="O3436">
        <v>9.42</v>
      </c>
      <c r="P3436">
        <v>12.2</v>
      </c>
      <c r="Q3436">
        <v>8</v>
      </c>
      <c r="R3436">
        <v>3.29</v>
      </c>
      <c r="S3436">
        <v>1</v>
      </c>
      <c r="T3436" t="s">
        <v>22</v>
      </c>
    </row>
    <row r="3437" spans="1:20" x14ac:dyDescent="0.2">
      <c r="A3437" t="s">
        <v>60</v>
      </c>
      <c r="B3437">
        <v>120</v>
      </c>
      <c r="C3437" t="s">
        <v>21</v>
      </c>
      <c r="D3437" t="s">
        <v>22</v>
      </c>
      <c r="E3437" t="s">
        <v>23</v>
      </c>
      <c r="F3437">
        <v>31</v>
      </c>
      <c r="G3437">
        <v>211</v>
      </c>
      <c r="H3437">
        <v>117</v>
      </c>
      <c r="I3437">
        <v>35.869999999999997</v>
      </c>
      <c r="J3437">
        <v>238.7</v>
      </c>
      <c r="K3437">
        <v>77</v>
      </c>
      <c r="L3437">
        <v>20.29</v>
      </c>
      <c r="M3437">
        <v>184.5</v>
      </c>
      <c r="N3437">
        <v>99</v>
      </c>
      <c r="O3437">
        <v>8.3000000000000007</v>
      </c>
      <c r="P3437">
        <v>14</v>
      </c>
      <c r="Q3437">
        <v>8</v>
      </c>
      <c r="R3437">
        <v>3.78</v>
      </c>
      <c r="S3437">
        <v>1</v>
      </c>
      <c r="T3437" t="s">
        <v>22</v>
      </c>
    </row>
    <row r="3438" spans="1:20" x14ac:dyDescent="0.2">
      <c r="A3438" t="s">
        <v>39</v>
      </c>
      <c r="B3438">
        <v>95</v>
      </c>
      <c r="C3438" t="s">
        <v>28</v>
      </c>
      <c r="D3438" t="s">
        <v>22</v>
      </c>
      <c r="E3438" t="s">
        <v>22</v>
      </c>
      <c r="F3438">
        <v>0</v>
      </c>
      <c r="G3438">
        <v>135.19999999999999</v>
      </c>
      <c r="H3438">
        <v>93</v>
      </c>
      <c r="I3438">
        <v>22.98</v>
      </c>
      <c r="J3438">
        <v>285.89999999999998</v>
      </c>
      <c r="K3438">
        <v>123</v>
      </c>
      <c r="L3438">
        <v>24.3</v>
      </c>
      <c r="M3438">
        <v>228.1</v>
      </c>
      <c r="N3438">
        <v>112</v>
      </c>
      <c r="O3438">
        <v>10.26</v>
      </c>
      <c r="P3438">
        <v>10</v>
      </c>
      <c r="Q3438">
        <v>2</v>
      </c>
      <c r="R3438">
        <v>2.7</v>
      </c>
      <c r="S3438">
        <v>3</v>
      </c>
      <c r="T3438" t="s">
        <v>22</v>
      </c>
    </row>
    <row r="3439" spans="1:20" x14ac:dyDescent="0.2">
      <c r="A3439" t="s">
        <v>30</v>
      </c>
      <c r="B3439">
        <v>61</v>
      </c>
      <c r="C3439" t="s">
        <v>25</v>
      </c>
      <c r="D3439" t="s">
        <v>22</v>
      </c>
      <c r="E3439" t="s">
        <v>22</v>
      </c>
      <c r="F3439">
        <v>0</v>
      </c>
      <c r="G3439">
        <v>140.80000000000001</v>
      </c>
      <c r="H3439">
        <v>126</v>
      </c>
      <c r="I3439">
        <v>23.94</v>
      </c>
      <c r="J3439">
        <v>212.5</v>
      </c>
      <c r="K3439">
        <v>115</v>
      </c>
      <c r="L3439">
        <v>18.059999999999999</v>
      </c>
      <c r="M3439">
        <v>141.69999999999999</v>
      </c>
      <c r="N3439">
        <v>79</v>
      </c>
      <c r="O3439">
        <v>6.38</v>
      </c>
      <c r="P3439">
        <v>6.4</v>
      </c>
      <c r="Q3439">
        <v>5</v>
      </c>
      <c r="R3439">
        <v>1.73</v>
      </c>
      <c r="S3439">
        <v>4</v>
      </c>
      <c r="T3439" t="s">
        <v>23</v>
      </c>
    </row>
    <row r="3440" spans="1:20" x14ac:dyDescent="0.2">
      <c r="A3440" t="s">
        <v>68</v>
      </c>
      <c r="B3440">
        <v>42</v>
      </c>
      <c r="C3440" t="s">
        <v>28</v>
      </c>
      <c r="D3440" t="s">
        <v>22</v>
      </c>
      <c r="E3440" t="s">
        <v>22</v>
      </c>
      <c r="F3440">
        <v>0</v>
      </c>
      <c r="G3440">
        <v>160.19999999999999</v>
      </c>
      <c r="H3440">
        <v>103</v>
      </c>
      <c r="I3440">
        <v>27.23</v>
      </c>
      <c r="J3440">
        <v>159.80000000000001</v>
      </c>
      <c r="K3440">
        <v>116</v>
      </c>
      <c r="L3440">
        <v>13.58</v>
      </c>
      <c r="M3440">
        <v>255.7</v>
      </c>
      <c r="N3440">
        <v>87</v>
      </c>
      <c r="O3440">
        <v>11.51</v>
      </c>
      <c r="P3440">
        <v>12.9</v>
      </c>
      <c r="Q3440">
        <v>3</v>
      </c>
      <c r="R3440">
        <v>3.48</v>
      </c>
      <c r="S3440">
        <v>1</v>
      </c>
      <c r="T3440" t="s">
        <v>22</v>
      </c>
    </row>
    <row r="3441" spans="1:20" x14ac:dyDescent="0.2">
      <c r="A3441" t="s">
        <v>49</v>
      </c>
      <c r="B3441">
        <v>104</v>
      </c>
      <c r="C3441" t="s">
        <v>21</v>
      </c>
      <c r="D3441" t="s">
        <v>22</v>
      </c>
      <c r="E3441" t="s">
        <v>22</v>
      </c>
      <c r="F3441">
        <v>0</v>
      </c>
      <c r="G3441">
        <v>153.69999999999999</v>
      </c>
      <c r="H3441">
        <v>86</v>
      </c>
      <c r="I3441">
        <v>26.13</v>
      </c>
      <c r="J3441">
        <v>160.30000000000001</v>
      </c>
      <c r="K3441">
        <v>78</v>
      </c>
      <c r="L3441">
        <v>13.63</v>
      </c>
      <c r="M3441">
        <v>176.6</v>
      </c>
      <c r="N3441">
        <v>140</v>
      </c>
      <c r="O3441">
        <v>7.95</v>
      </c>
      <c r="P3441">
        <v>9.6</v>
      </c>
      <c r="Q3441">
        <v>8</v>
      </c>
      <c r="R3441">
        <v>2.59</v>
      </c>
      <c r="S3441">
        <v>1</v>
      </c>
      <c r="T3441" t="s">
        <v>22</v>
      </c>
    </row>
    <row r="3442" spans="1:20" x14ac:dyDescent="0.2">
      <c r="A3442" t="s">
        <v>75</v>
      </c>
      <c r="B3442">
        <v>184</v>
      </c>
      <c r="C3442" t="s">
        <v>21</v>
      </c>
      <c r="D3442" t="s">
        <v>22</v>
      </c>
      <c r="E3442" t="s">
        <v>22</v>
      </c>
      <c r="F3442">
        <v>0</v>
      </c>
      <c r="G3442">
        <v>237.6</v>
      </c>
      <c r="H3442">
        <v>86</v>
      </c>
      <c r="I3442">
        <v>40.39</v>
      </c>
      <c r="J3442">
        <v>157</v>
      </c>
      <c r="K3442">
        <v>105</v>
      </c>
      <c r="L3442">
        <v>13.35</v>
      </c>
      <c r="M3442">
        <v>163.6</v>
      </c>
      <c r="N3442">
        <v>103</v>
      </c>
      <c r="O3442">
        <v>7.36</v>
      </c>
      <c r="P3442">
        <v>14.2</v>
      </c>
      <c r="Q3442">
        <v>2</v>
      </c>
      <c r="R3442">
        <v>3.83</v>
      </c>
      <c r="S3442">
        <v>2</v>
      </c>
      <c r="T3442" t="s">
        <v>22</v>
      </c>
    </row>
    <row r="3443" spans="1:20" x14ac:dyDescent="0.2">
      <c r="A3443" t="s">
        <v>63</v>
      </c>
      <c r="B3443">
        <v>29</v>
      </c>
      <c r="C3443" t="s">
        <v>28</v>
      </c>
      <c r="D3443" t="s">
        <v>22</v>
      </c>
      <c r="E3443" t="s">
        <v>22</v>
      </c>
      <c r="F3443">
        <v>0</v>
      </c>
      <c r="G3443">
        <v>182.1</v>
      </c>
      <c r="H3443">
        <v>92</v>
      </c>
      <c r="I3443">
        <v>30.96</v>
      </c>
      <c r="J3443">
        <v>180.4</v>
      </c>
      <c r="K3443">
        <v>91</v>
      </c>
      <c r="L3443">
        <v>15.33</v>
      </c>
      <c r="M3443">
        <v>206.4</v>
      </c>
      <c r="N3443">
        <v>128</v>
      </c>
      <c r="O3443">
        <v>9.2899999999999991</v>
      </c>
      <c r="P3443">
        <v>7.2</v>
      </c>
      <c r="Q3443">
        <v>2</v>
      </c>
      <c r="R3443">
        <v>1.94</v>
      </c>
      <c r="S3443">
        <v>2</v>
      </c>
      <c r="T3443" t="s">
        <v>22</v>
      </c>
    </row>
    <row r="3444" spans="1:20" x14ac:dyDescent="0.2">
      <c r="A3444" t="s">
        <v>49</v>
      </c>
      <c r="B3444">
        <v>5</v>
      </c>
      <c r="C3444" t="s">
        <v>25</v>
      </c>
      <c r="D3444" t="s">
        <v>22</v>
      </c>
      <c r="E3444" t="s">
        <v>22</v>
      </c>
      <c r="F3444">
        <v>0</v>
      </c>
      <c r="G3444">
        <v>198.7</v>
      </c>
      <c r="H3444">
        <v>108</v>
      </c>
      <c r="I3444">
        <v>33.78</v>
      </c>
      <c r="J3444">
        <v>146.69999999999999</v>
      </c>
      <c r="K3444">
        <v>86</v>
      </c>
      <c r="L3444">
        <v>12.47</v>
      </c>
      <c r="M3444">
        <v>216.8</v>
      </c>
      <c r="N3444">
        <v>95</v>
      </c>
      <c r="O3444">
        <v>9.76</v>
      </c>
      <c r="P3444">
        <v>9.5</v>
      </c>
      <c r="Q3444">
        <v>3</v>
      </c>
      <c r="R3444">
        <v>2.57</v>
      </c>
      <c r="S3444">
        <v>2</v>
      </c>
      <c r="T3444" t="s">
        <v>22</v>
      </c>
    </row>
    <row r="3445" spans="1:20" x14ac:dyDescent="0.2">
      <c r="A3445" t="s">
        <v>27</v>
      </c>
      <c r="B3445">
        <v>58</v>
      </c>
      <c r="C3445" t="s">
        <v>25</v>
      </c>
      <c r="D3445" t="s">
        <v>22</v>
      </c>
      <c r="E3445" t="s">
        <v>23</v>
      </c>
      <c r="F3445">
        <v>47</v>
      </c>
      <c r="G3445">
        <v>151.1</v>
      </c>
      <c r="H3445">
        <v>117</v>
      </c>
      <c r="I3445">
        <v>25.69</v>
      </c>
      <c r="J3445">
        <v>137.4</v>
      </c>
      <c r="K3445">
        <v>103</v>
      </c>
      <c r="L3445">
        <v>11.68</v>
      </c>
      <c r="M3445">
        <v>172.6</v>
      </c>
      <c r="N3445">
        <v>99</v>
      </c>
      <c r="O3445">
        <v>7.77</v>
      </c>
      <c r="P3445">
        <v>9.1999999999999993</v>
      </c>
      <c r="Q3445">
        <v>8</v>
      </c>
      <c r="R3445">
        <v>2.48</v>
      </c>
      <c r="S3445">
        <v>1</v>
      </c>
      <c r="T3445" t="s">
        <v>22</v>
      </c>
    </row>
    <row r="3446" spans="1:20" x14ac:dyDescent="0.2">
      <c r="A3446" t="s">
        <v>63</v>
      </c>
      <c r="B3446">
        <v>165</v>
      </c>
      <c r="C3446" t="s">
        <v>28</v>
      </c>
      <c r="D3446" t="s">
        <v>22</v>
      </c>
      <c r="E3446" t="s">
        <v>22</v>
      </c>
      <c r="F3446">
        <v>0</v>
      </c>
      <c r="G3446">
        <v>195.2</v>
      </c>
      <c r="H3446">
        <v>84</v>
      </c>
      <c r="I3446">
        <v>33.18</v>
      </c>
      <c r="J3446">
        <v>229.5</v>
      </c>
      <c r="K3446">
        <v>116</v>
      </c>
      <c r="L3446">
        <v>19.510000000000002</v>
      </c>
      <c r="M3446">
        <v>185.3</v>
      </c>
      <c r="N3446">
        <v>147</v>
      </c>
      <c r="O3446">
        <v>8.34</v>
      </c>
      <c r="P3446">
        <v>11.9</v>
      </c>
      <c r="Q3446">
        <v>3</v>
      </c>
      <c r="R3446">
        <v>3.21</v>
      </c>
      <c r="S3446">
        <v>0</v>
      </c>
      <c r="T3446" t="s">
        <v>22</v>
      </c>
    </row>
    <row r="3447" spans="1:20" x14ac:dyDescent="0.2">
      <c r="A3447" t="s">
        <v>24</v>
      </c>
      <c r="B3447">
        <v>77</v>
      </c>
      <c r="C3447" t="s">
        <v>25</v>
      </c>
      <c r="D3447" t="s">
        <v>23</v>
      </c>
      <c r="E3447" t="s">
        <v>23</v>
      </c>
      <c r="F3447">
        <v>34</v>
      </c>
      <c r="G3447">
        <v>209.9</v>
      </c>
      <c r="H3447">
        <v>79</v>
      </c>
      <c r="I3447">
        <v>35.68</v>
      </c>
      <c r="J3447">
        <v>226.1</v>
      </c>
      <c r="K3447">
        <v>88</v>
      </c>
      <c r="L3447">
        <v>19.22</v>
      </c>
      <c r="M3447">
        <v>101.8</v>
      </c>
      <c r="N3447">
        <v>103</v>
      </c>
      <c r="O3447">
        <v>4.58</v>
      </c>
      <c r="P3447">
        <v>11.4</v>
      </c>
      <c r="Q3447">
        <v>2</v>
      </c>
      <c r="R3447">
        <v>3.08</v>
      </c>
      <c r="S3447">
        <v>2</v>
      </c>
      <c r="T3447" t="s">
        <v>23</v>
      </c>
    </row>
    <row r="3448" spans="1:20" x14ac:dyDescent="0.2">
      <c r="A3448" t="s">
        <v>33</v>
      </c>
      <c r="B3448">
        <v>132</v>
      </c>
      <c r="C3448" t="s">
        <v>21</v>
      </c>
      <c r="D3448" t="s">
        <v>23</v>
      </c>
      <c r="E3448" t="s">
        <v>23</v>
      </c>
      <c r="F3448">
        <v>18</v>
      </c>
      <c r="G3448">
        <v>130.69999999999999</v>
      </c>
      <c r="H3448">
        <v>86</v>
      </c>
      <c r="I3448">
        <v>22.22</v>
      </c>
      <c r="J3448">
        <v>186.1</v>
      </c>
      <c r="K3448">
        <v>98</v>
      </c>
      <c r="L3448">
        <v>15.82</v>
      </c>
      <c r="M3448">
        <v>204.8</v>
      </c>
      <c r="N3448">
        <v>103</v>
      </c>
      <c r="O3448">
        <v>9.2200000000000006</v>
      </c>
      <c r="P3448">
        <v>11.9</v>
      </c>
      <c r="Q3448">
        <v>6</v>
      </c>
      <c r="R3448">
        <v>3.21</v>
      </c>
      <c r="S3448">
        <v>0</v>
      </c>
      <c r="T3448" t="s">
        <v>22</v>
      </c>
    </row>
    <row r="3449" spans="1:20" x14ac:dyDescent="0.2">
      <c r="A3449" t="s">
        <v>68</v>
      </c>
      <c r="B3449">
        <v>115</v>
      </c>
      <c r="C3449" t="s">
        <v>21</v>
      </c>
      <c r="D3449" t="s">
        <v>22</v>
      </c>
      <c r="E3449" t="s">
        <v>22</v>
      </c>
      <c r="F3449">
        <v>0</v>
      </c>
      <c r="G3449">
        <v>265.89999999999998</v>
      </c>
      <c r="H3449">
        <v>112</v>
      </c>
      <c r="I3449">
        <v>45.2</v>
      </c>
      <c r="J3449">
        <v>132.9</v>
      </c>
      <c r="K3449">
        <v>94</v>
      </c>
      <c r="L3449">
        <v>11.3</v>
      </c>
      <c r="M3449">
        <v>185.2</v>
      </c>
      <c r="N3449">
        <v>106</v>
      </c>
      <c r="O3449">
        <v>8.33</v>
      </c>
      <c r="P3449">
        <v>14.6</v>
      </c>
      <c r="Q3449">
        <v>7</v>
      </c>
      <c r="R3449">
        <v>3.94</v>
      </c>
      <c r="S3449">
        <v>1</v>
      </c>
      <c r="T3449" t="s">
        <v>22</v>
      </c>
    </row>
    <row r="3450" spans="1:20" x14ac:dyDescent="0.2">
      <c r="A3450" t="s">
        <v>39</v>
      </c>
      <c r="B3450">
        <v>148</v>
      </c>
      <c r="C3450" t="s">
        <v>25</v>
      </c>
      <c r="D3450" t="s">
        <v>22</v>
      </c>
      <c r="E3450" t="s">
        <v>22</v>
      </c>
      <c r="F3450">
        <v>0</v>
      </c>
      <c r="G3450">
        <v>249.7</v>
      </c>
      <c r="H3450">
        <v>91</v>
      </c>
      <c r="I3450">
        <v>42.45</v>
      </c>
      <c r="J3450">
        <v>185.1</v>
      </c>
      <c r="K3450">
        <v>90</v>
      </c>
      <c r="L3450">
        <v>15.73</v>
      </c>
      <c r="M3450">
        <v>234.2</v>
      </c>
      <c r="N3450">
        <v>88</v>
      </c>
      <c r="O3450">
        <v>10.54</v>
      </c>
      <c r="P3450">
        <v>10.5</v>
      </c>
      <c r="Q3450">
        <v>1</v>
      </c>
      <c r="R3450">
        <v>2.84</v>
      </c>
      <c r="S3450">
        <v>1</v>
      </c>
      <c r="T3450" t="s">
        <v>22</v>
      </c>
    </row>
    <row r="3451" spans="1:20" x14ac:dyDescent="0.2">
      <c r="A3451" t="s">
        <v>67</v>
      </c>
      <c r="B3451">
        <v>135</v>
      </c>
      <c r="C3451" t="s">
        <v>28</v>
      </c>
      <c r="D3451" t="s">
        <v>22</v>
      </c>
      <c r="E3451" t="s">
        <v>22</v>
      </c>
      <c r="F3451">
        <v>0</v>
      </c>
      <c r="G3451">
        <v>204.1</v>
      </c>
      <c r="H3451">
        <v>116</v>
      </c>
      <c r="I3451">
        <v>34.700000000000003</v>
      </c>
      <c r="J3451">
        <v>150.19999999999999</v>
      </c>
      <c r="K3451">
        <v>74</v>
      </c>
      <c r="L3451">
        <v>12.77</v>
      </c>
      <c r="M3451">
        <v>108.1</v>
      </c>
      <c r="N3451">
        <v>154</v>
      </c>
      <c r="O3451">
        <v>4.8600000000000003</v>
      </c>
      <c r="P3451">
        <v>8.1</v>
      </c>
      <c r="Q3451">
        <v>1</v>
      </c>
      <c r="R3451">
        <v>2.19</v>
      </c>
      <c r="S3451">
        <v>2</v>
      </c>
      <c r="T3451" t="s">
        <v>22</v>
      </c>
    </row>
    <row r="3452" spans="1:20" x14ac:dyDescent="0.2">
      <c r="A3452" t="s">
        <v>51</v>
      </c>
      <c r="B3452">
        <v>87</v>
      </c>
      <c r="C3452" t="s">
        <v>28</v>
      </c>
      <c r="D3452" t="s">
        <v>22</v>
      </c>
      <c r="E3452" t="s">
        <v>23</v>
      </c>
      <c r="F3452">
        <v>24</v>
      </c>
      <c r="G3452">
        <v>135.80000000000001</v>
      </c>
      <c r="H3452">
        <v>108</v>
      </c>
      <c r="I3452">
        <v>23.09</v>
      </c>
      <c r="J3452">
        <v>251.4</v>
      </c>
      <c r="K3452">
        <v>62</v>
      </c>
      <c r="L3452">
        <v>21.37</v>
      </c>
      <c r="M3452">
        <v>181.5</v>
      </c>
      <c r="N3452">
        <v>91</v>
      </c>
      <c r="O3452">
        <v>8.17</v>
      </c>
      <c r="P3452">
        <v>6.4</v>
      </c>
      <c r="Q3452">
        <v>4</v>
      </c>
      <c r="R3452">
        <v>1.73</v>
      </c>
      <c r="S3452">
        <v>0</v>
      </c>
      <c r="T3452" t="s">
        <v>22</v>
      </c>
    </row>
    <row r="3453" spans="1:20" x14ac:dyDescent="0.2">
      <c r="A3453" t="s">
        <v>66</v>
      </c>
      <c r="B3453">
        <v>78</v>
      </c>
      <c r="C3453" t="s">
        <v>21</v>
      </c>
      <c r="D3453" t="s">
        <v>22</v>
      </c>
      <c r="E3453" t="s">
        <v>22</v>
      </c>
      <c r="F3453">
        <v>0</v>
      </c>
      <c r="G3453">
        <v>211.4</v>
      </c>
      <c r="H3453">
        <v>105</v>
      </c>
      <c r="I3453">
        <v>35.94</v>
      </c>
      <c r="J3453">
        <v>249.9</v>
      </c>
      <c r="K3453">
        <v>77</v>
      </c>
      <c r="L3453">
        <v>21.24</v>
      </c>
      <c r="M3453">
        <v>199.6</v>
      </c>
      <c r="N3453">
        <v>129</v>
      </c>
      <c r="O3453">
        <v>8.98</v>
      </c>
      <c r="P3453">
        <v>9.3000000000000007</v>
      </c>
      <c r="Q3453">
        <v>2</v>
      </c>
      <c r="R3453">
        <v>2.5099999999999998</v>
      </c>
      <c r="S3453">
        <v>2</v>
      </c>
      <c r="T3453" t="s">
        <v>22</v>
      </c>
    </row>
    <row r="3454" spans="1:20" x14ac:dyDescent="0.2">
      <c r="A3454" t="s">
        <v>35</v>
      </c>
      <c r="B3454">
        <v>78</v>
      </c>
      <c r="C3454" t="s">
        <v>28</v>
      </c>
      <c r="D3454" t="s">
        <v>22</v>
      </c>
      <c r="E3454" t="s">
        <v>22</v>
      </c>
      <c r="F3454">
        <v>0</v>
      </c>
      <c r="G3454">
        <v>185.8</v>
      </c>
      <c r="H3454">
        <v>102</v>
      </c>
      <c r="I3454">
        <v>31.59</v>
      </c>
      <c r="J3454">
        <v>251.6</v>
      </c>
      <c r="K3454">
        <v>88</v>
      </c>
      <c r="L3454">
        <v>21.39</v>
      </c>
      <c r="M3454">
        <v>202.8</v>
      </c>
      <c r="N3454">
        <v>86</v>
      </c>
      <c r="O3454">
        <v>9.1300000000000008</v>
      </c>
      <c r="P3454">
        <v>13.3</v>
      </c>
      <c r="Q3454">
        <v>6</v>
      </c>
      <c r="R3454">
        <v>3.59</v>
      </c>
      <c r="S3454">
        <v>2</v>
      </c>
      <c r="T3454" t="s">
        <v>22</v>
      </c>
    </row>
    <row r="3455" spans="1:20" x14ac:dyDescent="0.2">
      <c r="A3455" t="s">
        <v>37</v>
      </c>
      <c r="B3455">
        <v>101</v>
      </c>
      <c r="C3455" t="s">
        <v>21</v>
      </c>
      <c r="D3455" t="s">
        <v>22</v>
      </c>
      <c r="E3455" t="s">
        <v>22</v>
      </c>
      <c r="F3455">
        <v>0</v>
      </c>
      <c r="G3455">
        <v>202.5</v>
      </c>
      <c r="H3455">
        <v>91</v>
      </c>
      <c r="I3455">
        <v>34.43</v>
      </c>
      <c r="J3455">
        <v>142.5</v>
      </c>
      <c r="K3455">
        <v>134</v>
      </c>
      <c r="L3455">
        <v>12.11</v>
      </c>
      <c r="M3455">
        <v>219.6</v>
      </c>
      <c r="N3455">
        <v>102</v>
      </c>
      <c r="O3455">
        <v>9.8800000000000008</v>
      </c>
      <c r="P3455">
        <v>10.1</v>
      </c>
      <c r="Q3455">
        <v>4</v>
      </c>
      <c r="R3455">
        <v>2.73</v>
      </c>
      <c r="S3455">
        <v>3</v>
      </c>
      <c r="T3455" t="s">
        <v>22</v>
      </c>
    </row>
    <row r="3456" spans="1:20" x14ac:dyDescent="0.2">
      <c r="A3456" t="s">
        <v>75</v>
      </c>
      <c r="B3456">
        <v>90</v>
      </c>
      <c r="C3456" t="s">
        <v>28</v>
      </c>
      <c r="D3456" t="s">
        <v>22</v>
      </c>
      <c r="E3456" t="s">
        <v>22</v>
      </c>
      <c r="F3456">
        <v>0</v>
      </c>
      <c r="G3456">
        <v>169.4</v>
      </c>
      <c r="H3456">
        <v>127</v>
      </c>
      <c r="I3456">
        <v>28.8</v>
      </c>
      <c r="J3456">
        <v>157.19999999999999</v>
      </c>
      <c r="K3456">
        <v>111</v>
      </c>
      <c r="L3456">
        <v>13.36</v>
      </c>
      <c r="M3456">
        <v>172.4</v>
      </c>
      <c r="N3456">
        <v>103</v>
      </c>
      <c r="O3456">
        <v>7.76</v>
      </c>
      <c r="P3456">
        <v>10.7</v>
      </c>
      <c r="Q3456">
        <v>2</v>
      </c>
      <c r="R3456">
        <v>2.89</v>
      </c>
      <c r="S3456">
        <v>1</v>
      </c>
      <c r="T3456" t="s">
        <v>22</v>
      </c>
    </row>
    <row r="3457" spans="1:20" x14ac:dyDescent="0.2">
      <c r="A3457" t="s">
        <v>42</v>
      </c>
      <c r="B3457">
        <v>83</v>
      </c>
      <c r="C3457" t="s">
        <v>21</v>
      </c>
      <c r="D3457" t="s">
        <v>22</v>
      </c>
      <c r="E3457" t="s">
        <v>22</v>
      </c>
      <c r="F3457">
        <v>0</v>
      </c>
      <c r="G3457">
        <v>135.19999999999999</v>
      </c>
      <c r="H3457">
        <v>76</v>
      </c>
      <c r="I3457">
        <v>22.98</v>
      </c>
      <c r="J3457">
        <v>161</v>
      </c>
      <c r="K3457">
        <v>98</v>
      </c>
      <c r="L3457">
        <v>13.69</v>
      </c>
      <c r="M3457">
        <v>129.30000000000001</v>
      </c>
      <c r="N3457">
        <v>105</v>
      </c>
      <c r="O3457">
        <v>5.82</v>
      </c>
      <c r="P3457">
        <v>9</v>
      </c>
      <c r="Q3457">
        <v>6</v>
      </c>
      <c r="R3457">
        <v>2.4300000000000002</v>
      </c>
      <c r="S3457">
        <v>0</v>
      </c>
      <c r="T3457" t="s">
        <v>22</v>
      </c>
    </row>
    <row r="3458" spans="1:20" x14ac:dyDescent="0.2">
      <c r="A3458" t="s">
        <v>56</v>
      </c>
      <c r="B3458">
        <v>81</v>
      </c>
      <c r="C3458" t="s">
        <v>25</v>
      </c>
      <c r="D3458" t="s">
        <v>22</v>
      </c>
      <c r="E3458" t="s">
        <v>22</v>
      </c>
      <c r="F3458">
        <v>0</v>
      </c>
      <c r="G3458">
        <v>125.1</v>
      </c>
      <c r="H3458">
        <v>103</v>
      </c>
      <c r="I3458">
        <v>21.27</v>
      </c>
      <c r="J3458">
        <v>209.6</v>
      </c>
      <c r="K3458">
        <v>103</v>
      </c>
      <c r="L3458">
        <v>17.82</v>
      </c>
      <c r="M3458">
        <v>186.2</v>
      </c>
      <c r="N3458">
        <v>78</v>
      </c>
      <c r="O3458">
        <v>8.3800000000000008</v>
      </c>
      <c r="P3458">
        <v>11.8</v>
      </c>
      <c r="Q3458">
        <v>1</v>
      </c>
      <c r="R3458">
        <v>3.19</v>
      </c>
      <c r="S3458">
        <v>1</v>
      </c>
      <c r="T3458" t="s">
        <v>22</v>
      </c>
    </row>
    <row r="3459" spans="1:20" x14ac:dyDescent="0.2">
      <c r="A3459" t="s">
        <v>24</v>
      </c>
      <c r="B3459">
        <v>119</v>
      </c>
      <c r="C3459" t="s">
        <v>25</v>
      </c>
      <c r="D3459" t="s">
        <v>22</v>
      </c>
      <c r="E3459" t="s">
        <v>22</v>
      </c>
      <c r="F3459">
        <v>0</v>
      </c>
      <c r="G3459">
        <v>287.10000000000002</v>
      </c>
      <c r="H3459">
        <v>83</v>
      </c>
      <c r="I3459">
        <v>48.81</v>
      </c>
      <c r="J3459">
        <v>218.4</v>
      </c>
      <c r="K3459">
        <v>124</v>
      </c>
      <c r="L3459">
        <v>18.559999999999999</v>
      </c>
      <c r="M3459">
        <v>151.5</v>
      </c>
      <c r="N3459">
        <v>42</v>
      </c>
      <c r="O3459">
        <v>6.82</v>
      </c>
      <c r="P3459">
        <v>11</v>
      </c>
      <c r="Q3459">
        <v>4</v>
      </c>
      <c r="R3459">
        <v>2.97</v>
      </c>
      <c r="S3459">
        <v>1</v>
      </c>
      <c r="T3459" t="s">
        <v>23</v>
      </c>
    </row>
    <row r="3460" spans="1:20" x14ac:dyDescent="0.2">
      <c r="A3460" t="s">
        <v>62</v>
      </c>
      <c r="B3460">
        <v>134</v>
      </c>
      <c r="C3460" t="s">
        <v>21</v>
      </c>
      <c r="D3460" t="s">
        <v>22</v>
      </c>
      <c r="E3460" t="s">
        <v>22</v>
      </c>
      <c r="F3460">
        <v>0</v>
      </c>
      <c r="G3460">
        <v>199.7</v>
      </c>
      <c r="H3460">
        <v>107</v>
      </c>
      <c r="I3460">
        <v>33.950000000000003</v>
      </c>
      <c r="J3460">
        <v>205.8</v>
      </c>
      <c r="K3460">
        <v>86</v>
      </c>
      <c r="L3460">
        <v>17.489999999999998</v>
      </c>
      <c r="M3460">
        <v>198.8</v>
      </c>
      <c r="N3460">
        <v>125</v>
      </c>
      <c r="O3460">
        <v>8.9499999999999993</v>
      </c>
      <c r="P3460">
        <v>8.3000000000000007</v>
      </c>
      <c r="Q3460">
        <v>5</v>
      </c>
      <c r="R3460">
        <v>2.2400000000000002</v>
      </c>
      <c r="S3460">
        <v>0</v>
      </c>
      <c r="T3460" t="s">
        <v>22</v>
      </c>
    </row>
    <row r="3461" spans="1:20" x14ac:dyDescent="0.2">
      <c r="A3461" t="s">
        <v>62</v>
      </c>
      <c r="B3461">
        <v>48</v>
      </c>
      <c r="C3461" t="s">
        <v>25</v>
      </c>
      <c r="D3461" t="s">
        <v>22</v>
      </c>
      <c r="E3461" t="s">
        <v>22</v>
      </c>
      <c r="F3461">
        <v>0</v>
      </c>
      <c r="G3461">
        <v>247.6</v>
      </c>
      <c r="H3461">
        <v>114</v>
      </c>
      <c r="I3461">
        <v>42.09</v>
      </c>
      <c r="J3461">
        <v>172.3</v>
      </c>
      <c r="K3461">
        <v>110</v>
      </c>
      <c r="L3461">
        <v>14.65</v>
      </c>
      <c r="M3461">
        <v>264.39999999999998</v>
      </c>
      <c r="N3461">
        <v>107</v>
      </c>
      <c r="O3461">
        <v>11.9</v>
      </c>
      <c r="P3461">
        <v>7.1</v>
      </c>
      <c r="Q3461">
        <v>3</v>
      </c>
      <c r="R3461">
        <v>1.92</v>
      </c>
      <c r="S3461">
        <v>1</v>
      </c>
      <c r="T3461" t="s">
        <v>22</v>
      </c>
    </row>
    <row r="3462" spans="1:20" x14ac:dyDescent="0.2">
      <c r="A3462" t="s">
        <v>68</v>
      </c>
      <c r="B3462">
        <v>91</v>
      </c>
      <c r="C3462" t="s">
        <v>28</v>
      </c>
      <c r="D3462" t="s">
        <v>22</v>
      </c>
      <c r="E3462" t="s">
        <v>23</v>
      </c>
      <c r="F3462">
        <v>39</v>
      </c>
      <c r="G3462">
        <v>160.80000000000001</v>
      </c>
      <c r="H3462">
        <v>97</v>
      </c>
      <c r="I3462">
        <v>27.34</v>
      </c>
      <c r="J3462">
        <v>119.3</v>
      </c>
      <c r="K3462">
        <v>54</v>
      </c>
      <c r="L3462">
        <v>10.14</v>
      </c>
      <c r="M3462">
        <v>147.9</v>
      </c>
      <c r="N3462">
        <v>101</v>
      </c>
      <c r="O3462">
        <v>6.66</v>
      </c>
      <c r="P3462">
        <v>10.3</v>
      </c>
      <c r="Q3462">
        <v>3</v>
      </c>
      <c r="R3462">
        <v>2.78</v>
      </c>
      <c r="S3462">
        <v>3</v>
      </c>
      <c r="T3462" t="s">
        <v>22</v>
      </c>
    </row>
    <row r="3463" spans="1:20" x14ac:dyDescent="0.2">
      <c r="A3463" t="s">
        <v>43</v>
      </c>
      <c r="B3463">
        <v>90</v>
      </c>
      <c r="C3463" t="s">
        <v>25</v>
      </c>
      <c r="D3463" t="s">
        <v>22</v>
      </c>
      <c r="E3463" t="s">
        <v>23</v>
      </c>
      <c r="F3463">
        <v>31</v>
      </c>
      <c r="G3463">
        <v>118.5</v>
      </c>
      <c r="H3463">
        <v>92</v>
      </c>
      <c r="I3463">
        <v>20.149999999999999</v>
      </c>
      <c r="J3463">
        <v>257.89999999999998</v>
      </c>
      <c r="K3463">
        <v>76</v>
      </c>
      <c r="L3463">
        <v>21.92</v>
      </c>
      <c r="M3463">
        <v>186.2</v>
      </c>
      <c r="N3463">
        <v>96</v>
      </c>
      <c r="O3463">
        <v>8.3800000000000008</v>
      </c>
      <c r="P3463">
        <v>9</v>
      </c>
      <c r="Q3463">
        <v>6</v>
      </c>
      <c r="R3463">
        <v>2.4300000000000002</v>
      </c>
      <c r="S3463">
        <v>1</v>
      </c>
      <c r="T3463" t="s">
        <v>22</v>
      </c>
    </row>
    <row r="3464" spans="1:20" x14ac:dyDescent="0.2">
      <c r="A3464" t="s">
        <v>31</v>
      </c>
      <c r="B3464">
        <v>159</v>
      </c>
      <c r="C3464" t="s">
        <v>21</v>
      </c>
      <c r="D3464" t="s">
        <v>22</v>
      </c>
      <c r="E3464" t="s">
        <v>22</v>
      </c>
      <c r="F3464">
        <v>0</v>
      </c>
      <c r="G3464">
        <v>181</v>
      </c>
      <c r="H3464">
        <v>107</v>
      </c>
      <c r="I3464">
        <v>30.77</v>
      </c>
      <c r="J3464">
        <v>188.4</v>
      </c>
      <c r="K3464">
        <v>114</v>
      </c>
      <c r="L3464">
        <v>16.010000000000002</v>
      </c>
      <c r="M3464">
        <v>175.8</v>
      </c>
      <c r="N3464">
        <v>41</v>
      </c>
      <c r="O3464">
        <v>7.91</v>
      </c>
      <c r="P3464">
        <v>9.9</v>
      </c>
      <c r="Q3464">
        <v>4</v>
      </c>
      <c r="R3464">
        <v>2.67</v>
      </c>
      <c r="S3464">
        <v>7</v>
      </c>
      <c r="T3464" t="s">
        <v>22</v>
      </c>
    </row>
    <row r="3465" spans="1:20" x14ac:dyDescent="0.2">
      <c r="A3465" t="s">
        <v>20</v>
      </c>
      <c r="B3465">
        <v>142</v>
      </c>
      <c r="C3465" t="s">
        <v>25</v>
      </c>
      <c r="D3465" t="s">
        <v>23</v>
      </c>
      <c r="E3465" t="s">
        <v>22</v>
      </c>
      <c r="F3465">
        <v>0</v>
      </c>
      <c r="G3465">
        <v>160.6</v>
      </c>
      <c r="H3465">
        <v>101</v>
      </c>
      <c r="I3465">
        <v>27.3</v>
      </c>
      <c r="J3465">
        <v>202</v>
      </c>
      <c r="K3465">
        <v>125</v>
      </c>
      <c r="L3465">
        <v>17.170000000000002</v>
      </c>
      <c r="M3465">
        <v>221.7</v>
      </c>
      <c r="N3465">
        <v>100</v>
      </c>
      <c r="O3465">
        <v>9.98</v>
      </c>
      <c r="P3465">
        <v>8.8000000000000007</v>
      </c>
      <c r="Q3465">
        <v>2</v>
      </c>
      <c r="R3465">
        <v>2.38</v>
      </c>
      <c r="S3465">
        <v>1</v>
      </c>
      <c r="T3465" t="s">
        <v>23</v>
      </c>
    </row>
    <row r="3466" spans="1:20" x14ac:dyDescent="0.2">
      <c r="A3466" t="s">
        <v>39</v>
      </c>
      <c r="B3466">
        <v>104</v>
      </c>
      <c r="C3466" t="s">
        <v>28</v>
      </c>
      <c r="D3466" t="s">
        <v>22</v>
      </c>
      <c r="E3466" t="s">
        <v>22</v>
      </c>
      <c r="F3466">
        <v>0</v>
      </c>
      <c r="G3466">
        <v>111.9</v>
      </c>
      <c r="H3466">
        <v>105</v>
      </c>
      <c r="I3466">
        <v>19.02</v>
      </c>
      <c r="J3466">
        <v>197.7</v>
      </c>
      <c r="K3466">
        <v>121</v>
      </c>
      <c r="L3466">
        <v>16.8</v>
      </c>
      <c r="M3466">
        <v>302.8</v>
      </c>
      <c r="N3466">
        <v>108</v>
      </c>
      <c r="O3466">
        <v>13.63</v>
      </c>
      <c r="P3466">
        <v>10.1</v>
      </c>
      <c r="Q3466">
        <v>5</v>
      </c>
      <c r="R3466">
        <v>2.73</v>
      </c>
      <c r="S3466">
        <v>1</v>
      </c>
      <c r="T3466" t="s">
        <v>22</v>
      </c>
    </row>
    <row r="3467" spans="1:20" x14ac:dyDescent="0.2">
      <c r="A3467" t="s">
        <v>66</v>
      </c>
      <c r="B3467">
        <v>82</v>
      </c>
      <c r="C3467" t="s">
        <v>21</v>
      </c>
      <c r="D3467" t="s">
        <v>22</v>
      </c>
      <c r="E3467" t="s">
        <v>22</v>
      </c>
      <c r="F3467">
        <v>0</v>
      </c>
      <c r="G3467">
        <v>120.5</v>
      </c>
      <c r="H3467">
        <v>107</v>
      </c>
      <c r="I3467">
        <v>20.49</v>
      </c>
      <c r="J3467">
        <v>176.3</v>
      </c>
      <c r="K3467">
        <v>124</v>
      </c>
      <c r="L3467">
        <v>14.99</v>
      </c>
      <c r="M3467">
        <v>258</v>
      </c>
      <c r="N3467">
        <v>121</v>
      </c>
      <c r="O3467">
        <v>11.61</v>
      </c>
      <c r="P3467">
        <v>10.5</v>
      </c>
      <c r="Q3467">
        <v>5</v>
      </c>
      <c r="R3467">
        <v>2.84</v>
      </c>
      <c r="S3467">
        <v>0</v>
      </c>
      <c r="T3467" t="s">
        <v>22</v>
      </c>
    </row>
    <row r="3468" spans="1:20" x14ac:dyDescent="0.2">
      <c r="A3468" t="s">
        <v>35</v>
      </c>
      <c r="B3468">
        <v>88</v>
      </c>
      <c r="C3468" t="s">
        <v>25</v>
      </c>
      <c r="D3468" t="s">
        <v>22</v>
      </c>
      <c r="E3468" t="s">
        <v>22</v>
      </c>
      <c r="F3468">
        <v>0</v>
      </c>
      <c r="G3468">
        <v>242.4</v>
      </c>
      <c r="H3468">
        <v>89</v>
      </c>
      <c r="I3468">
        <v>41.21</v>
      </c>
      <c r="J3468">
        <v>161.4</v>
      </c>
      <c r="K3468">
        <v>89</v>
      </c>
      <c r="L3468">
        <v>13.72</v>
      </c>
      <c r="M3468">
        <v>142.4</v>
      </c>
      <c r="N3468">
        <v>95</v>
      </c>
      <c r="O3468">
        <v>6.41</v>
      </c>
      <c r="P3468">
        <v>5.4</v>
      </c>
      <c r="Q3468">
        <v>2</v>
      </c>
      <c r="R3468">
        <v>1.46</v>
      </c>
      <c r="S3468">
        <v>1</v>
      </c>
      <c r="T3468" t="s">
        <v>22</v>
      </c>
    </row>
    <row r="3469" spans="1:20" x14ac:dyDescent="0.2">
      <c r="A3469" t="s">
        <v>24</v>
      </c>
      <c r="B3469">
        <v>118</v>
      </c>
      <c r="C3469" t="s">
        <v>25</v>
      </c>
      <c r="D3469" t="s">
        <v>22</v>
      </c>
      <c r="E3469" t="s">
        <v>22</v>
      </c>
      <c r="F3469">
        <v>0</v>
      </c>
      <c r="G3469">
        <v>178.4</v>
      </c>
      <c r="H3469">
        <v>81</v>
      </c>
      <c r="I3469">
        <v>30.33</v>
      </c>
      <c r="J3469">
        <v>182.7</v>
      </c>
      <c r="K3469">
        <v>119</v>
      </c>
      <c r="L3469">
        <v>15.53</v>
      </c>
      <c r="M3469">
        <v>251.4</v>
      </c>
      <c r="N3469">
        <v>109</v>
      </c>
      <c r="O3469">
        <v>11.31</v>
      </c>
      <c r="P3469">
        <v>10.8</v>
      </c>
      <c r="Q3469">
        <v>2</v>
      </c>
      <c r="R3469">
        <v>2.92</v>
      </c>
      <c r="S3469">
        <v>1</v>
      </c>
      <c r="T3469" t="s">
        <v>22</v>
      </c>
    </row>
    <row r="3470" spans="1:20" x14ac:dyDescent="0.2">
      <c r="A3470" t="s">
        <v>55</v>
      </c>
      <c r="B3470">
        <v>139</v>
      </c>
      <c r="C3470" t="s">
        <v>28</v>
      </c>
      <c r="D3470" t="s">
        <v>22</v>
      </c>
      <c r="E3470" t="s">
        <v>22</v>
      </c>
      <c r="F3470">
        <v>0</v>
      </c>
      <c r="G3470">
        <v>258.7</v>
      </c>
      <c r="H3470">
        <v>94</v>
      </c>
      <c r="I3470">
        <v>43.98</v>
      </c>
      <c r="J3470">
        <v>190.3</v>
      </c>
      <c r="K3470">
        <v>132</v>
      </c>
      <c r="L3470">
        <v>16.18</v>
      </c>
      <c r="M3470">
        <v>247.2</v>
      </c>
      <c r="N3470">
        <v>73</v>
      </c>
      <c r="O3470">
        <v>11.12</v>
      </c>
      <c r="P3470">
        <v>11.4</v>
      </c>
      <c r="Q3470">
        <v>2</v>
      </c>
      <c r="R3470">
        <v>3.08</v>
      </c>
      <c r="S3470">
        <v>1</v>
      </c>
      <c r="T3470" t="s">
        <v>23</v>
      </c>
    </row>
    <row r="3471" spans="1:20" x14ac:dyDescent="0.2">
      <c r="A3471" t="s">
        <v>63</v>
      </c>
      <c r="B3471">
        <v>87</v>
      </c>
      <c r="C3471" t="s">
        <v>21</v>
      </c>
      <c r="D3471" t="s">
        <v>22</v>
      </c>
      <c r="E3471" t="s">
        <v>23</v>
      </c>
      <c r="F3471">
        <v>18</v>
      </c>
      <c r="G3471">
        <v>124.3</v>
      </c>
      <c r="H3471">
        <v>104</v>
      </c>
      <c r="I3471">
        <v>21.13</v>
      </c>
      <c r="J3471">
        <v>196.1</v>
      </c>
      <c r="K3471">
        <v>80</v>
      </c>
      <c r="L3471">
        <v>16.670000000000002</v>
      </c>
      <c r="M3471">
        <v>290</v>
      </c>
      <c r="N3471">
        <v>110</v>
      </c>
      <c r="O3471">
        <v>13.05</v>
      </c>
      <c r="P3471">
        <v>7.2</v>
      </c>
      <c r="Q3471">
        <v>3</v>
      </c>
      <c r="R3471">
        <v>1.94</v>
      </c>
      <c r="S3471">
        <v>1</v>
      </c>
      <c r="T3471" t="s">
        <v>22</v>
      </c>
    </row>
    <row r="3472" spans="1:20" x14ac:dyDescent="0.2">
      <c r="A3472" t="s">
        <v>55</v>
      </c>
      <c r="B3472">
        <v>167</v>
      </c>
      <c r="C3472" t="s">
        <v>21</v>
      </c>
      <c r="D3472" t="s">
        <v>22</v>
      </c>
      <c r="E3472" t="s">
        <v>22</v>
      </c>
      <c r="F3472">
        <v>0</v>
      </c>
      <c r="G3472">
        <v>94.9</v>
      </c>
      <c r="H3472">
        <v>114</v>
      </c>
      <c r="I3472">
        <v>16.13</v>
      </c>
      <c r="J3472">
        <v>315.8</v>
      </c>
      <c r="K3472">
        <v>105</v>
      </c>
      <c r="L3472">
        <v>26.84</v>
      </c>
      <c r="M3472">
        <v>181</v>
      </c>
      <c r="N3472">
        <v>71</v>
      </c>
      <c r="O3472">
        <v>8.15</v>
      </c>
      <c r="P3472">
        <v>10.8</v>
      </c>
      <c r="Q3472">
        <v>6</v>
      </c>
      <c r="R3472">
        <v>2.92</v>
      </c>
      <c r="S3472">
        <v>0</v>
      </c>
      <c r="T3472" t="s">
        <v>22</v>
      </c>
    </row>
    <row r="3473" spans="1:20" x14ac:dyDescent="0.2">
      <c r="A3473" t="s">
        <v>41</v>
      </c>
      <c r="B3473">
        <v>138</v>
      </c>
      <c r="C3473" t="s">
        <v>25</v>
      </c>
      <c r="D3473" t="s">
        <v>22</v>
      </c>
      <c r="E3473" t="s">
        <v>22</v>
      </c>
      <c r="F3473">
        <v>0</v>
      </c>
      <c r="G3473">
        <v>182</v>
      </c>
      <c r="H3473">
        <v>101</v>
      </c>
      <c r="I3473">
        <v>30.94</v>
      </c>
      <c r="J3473">
        <v>200.3</v>
      </c>
      <c r="K3473">
        <v>119</v>
      </c>
      <c r="L3473">
        <v>17.03</v>
      </c>
      <c r="M3473">
        <v>208.9</v>
      </c>
      <c r="N3473">
        <v>131</v>
      </c>
      <c r="O3473">
        <v>9.4</v>
      </c>
      <c r="P3473">
        <v>13.4</v>
      </c>
      <c r="Q3473">
        <v>3</v>
      </c>
      <c r="R3473">
        <v>3.62</v>
      </c>
      <c r="S3473">
        <v>4</v>
      </c>
      <c r="T3473" t="s">
        <v>22</v>
      </c>
    </row>
    <row r="3474" spans="1:20" x14ac:dyDescent="0.2">
      <c r="A3474" t="s">
        <v>27</v>
      </c>
      <c r="B3474">
        <v>130</v>
      </c>
      <c r="C3474" t="s">
        <v>25</v>
      </c>
      <c r="D3474" t="s">
        <v>22</v>
      </c>
      <c r="E3474" t="s">
        <v>22</v>
      </c>
      <c r="F3474">
        <v>0</v>
      </c>
      <c r="G3474">
        <v>162</v>
      </c>
      <c r="H3474">
        <v>62</v>
      </c>
      <c r="I3474">
        <v>27.54</v>
      </c>
      <c r="J3474">
        <v>278.10000000000002</v>
      </c>
      <c r="K3474">
        <v>108</v>
      </c>
      <c r="L3474">
        <v>23.64</v>
      </c>
      <c r="M3474">
        <v>197.5</v>
      </c>
      <c r="N3474">
        <v>82</v>
      </c>
      <c r="O3474">
        <v>8.89</v>
      </c>
      <c r="P3474">
        <v>9.1</v>
      </c>
      <c r="Q3474">
        <v>4</v>
      </c>
      <c r="R3474">
        <v>2.46</v>
      </c>
      <c r="S3474">
        <v>1</v>
      </c>
      <c r="T3474" t="s">
        <v>22</v>
      </c>
    </row>
    <row r="3475" spans="1:20" x14ac:dyDescent="0.2">
      <c r="A3475" t="s">
        <v>40</v>
      </c>
      <c r="B3475">
        <v>87</v>
      </c>
      <c r="C3475" t="s">
        <v>21</v>
      </c>
      <c r="D3475" t="s">
        <v>22</v>
      </c>
      <c r="E3475" t="s">
        <v>22</v>
      </c>
      <c r="F3475">
        <v>0</v>
      </c>
      <c r="G3475">
        <v>176.6</v>
      </c>
      <c r="H3475">
        <v>83</v>
      </c>
      <c r="I3475">
        <v>30.02</v>
      </c>
      <c r="J3475">
        <v>221.6</v>
      </c>
      <c r="K3475">
        <v>101</v>
      </c>
      <c r="L3475">
        <v>18.84</v>
      </c>
      <c r="M3475">
        <v>185.3</v>
      </c>
      <c r="N3475">
        <v>89</v>
      </c>
      <c r="O3475">
        <v>8.34</v>
      </c>
      <c r="P3475">
        <v>9.4</v>
      </c>
      <c r="Q3475">
        <v>1</v>
      </c>
      <c r="R3475">
        <v>2.54</v>
      </c>
      <c r="S3475">
        <v>0</v>
      </c>
      <c r="T3475" t="s">
        <v>22</v>
      </c>
    </row>
    <row r="3476" spans="1:20" x14ac:dyDescent="0.2">
      <c r="A3476" t="s">
        <v>37</v>
      </c>
      <c r="B3476">
        <v>164</v>
      </c>
      <c r="C3476" t="s">
        <v>25</v>
      </c>
      <c r="D3476" t="s">
        <v>23</v>
      </c>
      <c r="E3476" t="s">
        <v>23</v>
      </c>
      <c r="F3476">
        <v>28</v>
      </c>
      <c r="G3476">
        <v>156.1</v>
      </c>
      <c r="H3476">
        <v>98</v>
      </c>
      <c r="I3476">
        <v>26.54</v>
      </c>
      <c r="J3476">
        <v>209.9</v>
      </c>
      <c r="K3476">
        <v>140</v>
      </c>
      <c r="L3476">
        <v>17.84</v>
      </c>
      <c r="M3476">
        <v>190</v>
      </c>
      <c r="N3476">
        <v>69</v>
      </c>
      <c r="O3476">
        <v>8.5500000000000007</v>
      </c>
      <c r="P3476">
        <v>11.4</v>
      </c>
      <c r="Q3476">
        <v>4</v>
      </c>
      <c r="R3476">
        <v>3.08</v>
      </c>
      <c r="S3476">
        <v>0</v>
      </c>
      <c r="T3476" t="s">
        <v>22</v>
      </c>
    </row>
    <row r="3477" spans="1:20" x14ac:dyDescent="0.2">
      <c r="A3477" t="s">
        <v>41</v>
      </c>
      <c r="B3477">
        <v>109</v>
      </c>
      <c r="C3477" t="s">
        <v>28</v>
      </c>
      <c r="D3477" t="s">
        <v>22</v>
      </c>
      <c r="E3477" t="s">
        <v>22</v>
      </c>
      <c r="F3477">
        <v>0</v>
      </c>
      <c r="G3477">
        <v>150.6</v>
      </c>
      <c r="H3477">
        <v>106</v>
      </c>
      <c r="I3477">
        <v>25.6</v>
      </c>
      <c r="J3477">
        <v>147.4</v>
      </c>
      <c r="K3477">
        <v>108</v>
      </c>
      <c r="L3477">
        <v>12.53</v>
      </c>
      <c r="M3477">
        <v>173.2</v>
      </c>
      <c r="N3477">
        <v>109</v>
      </c>
      <c r="O3477">
        <v>7.79</v>
      </c>
      <c r="P3477">
        <v>9.5</v>
      </c>
      <c r="Q3477">
        <v>5</v>
      </c>
      <c r="R3477">
        <v>2.57</v>
      </c>
      <c r="S3477">
        <v>1</v>
      </c>
      <c r="T3477" t="s">
        <v>22</v>
      </c>
    </row>
    <row r="3478" spans="1:20" x14ac:dyDescent="0.2">
      <c r="A3478" t="s">
        <v>73</v>
      </c>
      <c r="B3478">
        <v>59</v>
      </c>
      <c r="C3478" t="s">
        <v>28</v>
      </c>
      <c r="D3478" t="s">
        <v>22</v>
      </c>
      <c r="E3478" t="s">
        <v>22</v>
      </c>
      <c r="F3478">
        <v>0</v>
      </c>
      <c r="G3478">
        <v>189.1</v>
      </c>
      <c r="H3478">
        <v>141</v>
      </c>
      <c r="I3478">
        <v>32.15</v>
      </c>
      <c r="J3478">
        <v>198.2</v>
      </c>
      <c r="K3478">
        <v>113</v>
      </c>
      <c r="L3478">
        <v>16.850000000000001</v>
      </c>
      <c r="M3478">
        <v>280.2</v>
      </c>
      <c r="N3478">
        <v>103</v>
      </c>
      <c r="O3478">
        <v>12.61</v>
      </c>
      <c r="P3478">
        <v>2.2000000000000002</v>
      </c>
      <c r="Q3478">
        <v>7</v>
      </c>
      <c r="R3478">
        <v>0.59</v>
      </c>
      <c r="S3478">
        <v>1</v>
      </c>
      <c r="T3478" t="s">
        <v>22</v>
      </c>
    </row>
    <row r="3479" spans="1:20" x14ac:dyDescent="0.2">
      <c r="A3479" t="s">
        <v>65</v>
      </c>
      <c r="B3479">
        <v>124</v>
      </c>
      <c r="C3479" t="s">
        <v>25</v>
      </c>
      <c r="D3479" t="s">
        <v>22</v>
      </c>
      <c r="E3479" t="s">
        <v>22</v>
      </c>
      <c r="F3479">
        <v>0</v>
      </c>
      <c r="G3479">
        <v>156.9</v>
      </c>
      <c r="H3479">
        <v>74</v>
      </c>
      <c r="I3479">
        <v>26.67</v>
      </c>
      <c r="J3479">
        <v>195.8</v>
      </c>
      <c r="K3479">
        <v>82</v>
      </c>
      <c r="L3479">
        <v>16.64</v>
      </c>
      <c r="M3479">
        <v>181</v>
      </c>
      <c r="N3479">
        <v>99</v>
      </c>
      <c r="O3479">
        <v>8.15</v>
      </c>
      <c r="P3479">
        <v>8.8000000000000007</v>
      </c>
      <c r="Q3479">
        <v>2</v>
      </c>
      <c r="R3479">
        <v>2.38</v>
      </c>
      <c r="S3479">
        <v>1</v>
      </c>
      <c r="T3479" t="s">
        <v>22</v>
      </c>
    </row>
    <row r="3480" spans="1:20" x14ac:dyDescent="0.2">
      <c r="A3480" t="s">
        <v>37</v>
      </c>
      <c r="B3480">
        <v>73</v>
      </c>
      <c r="C3480" t="s">
        <v>25</v>
      </c>
      <c r="D3480" t="s">
        <v>22</v>
      </c>
      <c r="E3480" t="s">
        <v>22</v>
      </c>
      <c r="F3480">
        <v>0</v>
      </c>
      <c r="G3480">
        <v>67</v>
      </c>
      <c r="H3480">
        <v>76</v>
      </c>
      <c r="I3480">
        <v>11.39</v>
      </c>
      <c r="J3480">
        <v>223</v>
      </c>
      <c r="K3480">
        <v>154</v>
      </c>
      <c r="L3480">
        <v>18.96</v>
      </c>
      <c r="M3480">
        <v>236.5</v>
      </c>
      <c r="N3480">
        <v>151</v>
      </c>
      <c r="O3480">
        <v>10.64</v>
      </c>
      <c r="P3480">
        <v>11.2</v>
      </c>
      <c r="Q3480">
        <v>2</v>
      </c>
      <c r="R3480">
        <v>3.02</v>
      </c>
      <c r="S3480">
        <v>1</v>
      </c>
      <c r="T3480" t="s">
        <v>22</v>
      </c>
    </row>
    <row r="3481" spans="1:20" x14ac:dyDescent="0.2">
      <c r="A3481" t="s">
        <v>47</v>
      </c>
      <c r="B3481">
        <v>94</v>
      </c>
      <c r="C3481" t="s">
        <v>21</v>
      </c>
      <c r="D3481" t="s">
        <v>22</v>
      </c>
      <c r="E3481" t="s">
        <v>22</v>
      </c>
      <c r="F3481">
        <v>0</v>
      </c>
      <c r="G3481">
        <v>261.3</v>
      </c>
      <c r="H3481">
        <v>89</v>
      </c>
      <c r="I3481">
        <v>44.42</v>
      </c>
      <c r="J3481">
        <v>152.4</v>
      </c>
      <c r="K3481">
        <v>139</v>
      </c>
      <c r="L3481">
        <v>12.95</v>
      </c>
      <c r="M3481">
        <v>120.2</v>
      </c>
      <c r="N3481">
        <v>124</v>
      </c>
      <c r="O3481">
        <v>5.41</v>
      </c>
      <c r="P3481">
        <v>10.5</v>
      </c>
      <c r="Q3481">
        <v>2</v>
      </c>
      <c r="R3481">
        <v>2.84</v>
      </c>
      <c r="S3481">
        <v>0</v>
      </c>
      <c r="T3481" t="s">
        <v>22</v>
      </c>
    </row>
    <row r="3482" spans="1:20" x14ac:dyDescent="0.2">
      <c r="A3482" t="s">
        <v>68</v>
      </c>
      <c r="B3482">
        <v>80</v>
      </c>
      <c r="C3482" t="s">
        <v>21</v>
      </c>
      <c r="D3482" t="s">
        <v>22</v>
      </c>
      <c r="E3482" t="s">
        <v>22</v>
      </c>
      <c r="F3482">
        <v>0</v>
      </c>
      <c r="G3482">
        <v>135.1</v>
      </c>
      <c r="H3482">
        <v>92</v>
      </c>
      <c r="I3482">
        <v>22.97</v>
      </c>
      <c r="J3482">
        <v>185</v>
      </c>
      <c r="K3482">
        <v>103</v>
      </c>
      <c r="L3482">
        <v>15.73</v>
      </c>
      <c r="M3482">
        <v>147.1</v>
      </c>
      <c r="N3482">
        <v>74</v>
      </c>
      <c r="O3482">
        <v>6.62</v>
      </c>
      <c r="P3482">
        <v>14.7</v>
      </c>
      <c r="Q3482">
        <v>5</v>
      </c>
      <c r="R3482">
        <v>3.97</v>
      </c>
      <c r="S3482">
        <v>3</v>
      </c>
      <c r="T3482" t="s">
        <v>22</v>
      </c>
    </row>
    <row r="3483" spans="1:20" x14ac:dyDescent="0.2">
      <c r="A3483" t="s">
        <v>43</v>
      </c>
      <c r="B3483">
        <v>101</v>
      </c>
      <c r="C3483" t="s">
        <v>21</v>
      </c>
      <c r="D3483" t="s">
        <v>23</v>
      </c>
      <c r="E3483" t="s">
        <v>22</v>
      </c>
      <c r="F3483">
        <v>0</v>
      </c>
      <c r="G3483">
        <v>92.1</v>
      </c>
      <c r="H3483">
        <v>109</v>
      </c>
      <c r="I3483">
        <v>15.66</v>
      </c>
      <c r="J3483">
        <v>163</v>
      </c>
      <c r="K3483">
        <v>83</v>
      </c>
      <c r="L3483">
        <v>13.86</v>
      </c>
      <c r="M3483">
        <v>133.30000000000001</v>
      </c>
      <c r="N3483">
        <v>102</v>
      </c>
      <c r="O3483">
        <v>6</v>
      </c>
      <c r="P3483">
        <v>9.6999999999999993</v>
      </c>
      <c r="Q3483">
        <v>11</v>
      </c>
      <c r="R3483">
        <v>2.62</v>
      </c>
      <c r="S3483">
        <v>2</v>
      </c>
      <c r="T3483" t="s">
        <v>22</v>
      </c>
    </row>
    <row r="3484" spans="1:20" x14ac:dyDescent="0.2">
      <c r="A3484" t="s">
        <v>60</v>
      </c>
      <c r="B3484">
        <v>115</v>
      </c>
      <c r="C3484" t="s">
        <v>25</v>
      </c>
      <c r="D3484" t="s">
        <v>22</v>
      </c>
      <c r="E3484" t="s">
        <v>22</v>
      </c>
      <c r="F3484">
        <v>0</v>
      </c>
      <c r="G3484">
        <v>173.5</v>
      </c>
      <c r="H3484">
        <v>121</v>
      </c>
      <c r="I3484">
        <v>29.5</v>
      </c>
      <c r="J3484">
        <v>168.3</v>
      </c>
      <c r="K3484">
        <v>100</v>
      </c>
      <c r="L3484">
        <v>14.31</v>
      </c>
      <c r="M3484">
        <v>138.30000000000001</v>
      </c>
      <c r="N3484">
        <v>105</v>
      </c>
      <c r="O3484">
        <v>6.22</v>
      </c>
      <c r="P3484">
        <v>7.8</v>
      </c>
      <c r="Q3484">
        <v>5</v>
      </c>
      <c r="R3484">
        <v>2.11</v>
      </c>
      <c r="S3484">
        <v>1</v>
      </c>
      <c r="T3484" t="s">
        <v>22</v>
      </c>
    </row>
    <row r="3485" spans="1:20" x14ac:dyDescent="0.2">
      <c r="A3485" t="s">
        <v>70</v>
      </c>
      <c r="B3485">
        <v>100</v>
      </c>
      <c r="C3485" t="s">
        <v>21</v>
      </c>
      <c r="D3485" t="s">
        <v>23</v>
      </c>
      <c r="E3485" t="s">
        <v>22</v>
      </c>
      <c r="F3485">
        <v>0</v>
      </c>
      <c r="G3485">
        <v>156.30000000000001</v>
      </c>
      <c r="H3485">
        <v>82</v>
      </c>
      <c r="I3485">
        <v>26.57</v>
      </c>
      <c r="J3485">
        <v>259.39999999999998</v>
      </c>
      <c r="K3485">
        <v>91</v>
      </c>
      <c r="L3485">
        <v>22.05</v>
      </c>
      <c r="M3485">
        <v>143.69999999999999</v>
      </c>
      <c r="N3485">
        <v>93</v>
      </c>
      <c r="O3485">
        <v>6.47</v>
      </c>
      <c r="P3485">
        <v>8.3000000000000007</v>
      </c>
      <c r="Q3485">
        <v>7</v>
      </c>
      <c r="R3485">
        <v>2.2400000000000002</v>
      </c>
      <c r="S3485">
        <v>5</v>
      </c>
      <c r="T3485" t="s">
        <v>22</v>
      </c>
    </row>
    <row r="3486" spans="1:20" x14ac:dyDescent="0.2">
      <c r="A3486" t="s">
        <v>27</v>
      </c>
      <c r="B3486">
        <v>85</v>
      </c>
      <c r="C3486" t="s">
        <v>21</v>
      </c>
      <c r="D3486" t="s">
        <v>22</v>
      </c>
      <c r="E3486" t="s">
        <v>22</v>
      </c>
      <c r="F3486">
        <v>0</v>
      </c>
      <c r="G3486">
        <v>274.7</v>
      </c>
      <c r="H3486">
        <v>79</v>
      </c>
      <c r="I3486">
        <v>46.7</v>
      </c>
      <c r="J3486">
        <v>119.4</v>
      </c>
      <c r="K3486">
        <v>122</v>
      </c>
      <c r="L3486">
        <v>10.15</v>
      </c>
      <c r="M3486">
        <v>296.89999999999998</v>
      </c>
      <c r="N3486">
        <v>74</v>
      </c>
      <c r="O3486">
        <v>13.36</v>
      </c>
      <c r="P3486">
        <v>9.4</v>
      </c>
      <c r="Q3486">
        <v>10</v>
      </c>
      <c r="R3486">
        <v>2.54</v>
      </c>
      <c r="S3486">
        <v>1</v>
      </c>
      <c r="T3486" t="s">
        <v>22</v>
      </c>
    </row>
    <row r="3487" spans="1:20" x14ac:dyDescent="0.2">
      <c r="A3487" t="s">
        <v>65</v>
      </c>
      <c r="B3487">
        <v>110</v>
      </c>
      <c r="C3487" t="s">
        <v>25</v>
      </c>
      <c r="D3487" t="s">
        <v>22</v>
      </c>
      <c r="E3487" t="s">
        <v>22</v>
      </c>
      <c r="F3487">
        <v>0</v>
      </c>
      <c r="G3487">
        <v>244.7</v>
      </c>
      <c r="H3487">
        <v>84</v>
      </c>
      <c r="I3487">
        <v>41.6</v>
      </c>
      <c r="J3487">
        <v>106.4</v>
      </c>
      <c r="K3487">
        <v>95</v>
      </c>
      <c r="L3487">
        <v>9.0399999999999991</v>
      </c>
      <c r="M3487">
        <v>194.9</v>
      </c>
      <c r="N3487">
        <v>61</v>
      </c>
      <c r="O3487">
        <v>8.77</v>
      </c>
      <c r="P3487">
        <v>10.5</v>
      </c>
      <c r="Q3487">
        <v>1</v>
      </c>
      <c r="R3487">
        <v>2.84</v>
      </c>
      <c r="S3487">
        <v>2</v>
      </c>
      <c r="T3487" t="s">
        <v>23</v>
      </c>
    </row>
    <row r="3488" spans="1:20" x14ac:dyDescent="0.2">
      <c r="A3488" t="s">
        <v>51</v>
      </c>
      <c r="B3488">
        <v>92</v>
      </c>
      <c r="C3488" t="s">
        <v>25</v>
      </c>
      <c r="D3488" t="s">
        <v>23</v>
      </c>
      <c r="E3488" t="s">
        <v>22</v>
      </c>
      <c r="F3488">
        <v>0</v>
      </c>
      <c r="G3488">
        <v>183.6</v>
      </c>
      <c r="H3488">
        <v>96</v>
      </c>
      <c r="I3488">
        <v>31.21</v>
      </c>
      <c r="J3488">
        <v>149.69999999999999</v>
      </c>
      <c r="K3488">
        <v>55</v>
      </c>
      <c r="L3488">
        <v>12.72</v>
      </c>
      <c r="M3488">
        <v>135.19999999999999</v>
      </c>
      <c r="N3488">
        <v>71</v>
      </c>
      <c r="O3488">
        <v>6.08</v>
      </c>
      <c r="P3488">
        <v>11.8</v>
      </c>
      <c r="Q3488">
        <v>4</v>
      </c>
      <c r="R3488">
        <v>3.19</v>
      </c>
      <c r="S3488">
        <v>0</v>
      </c>
      <c r="T3488" t="s">
        <v>22</v>
      </c>
    </row>
    <row r="3489" spans="1:20" x14ac:dyDescent="0.2">
      <c r="A3489" t="s">
        <v>53</v>
      </c>
      <c r="B3489">
        <v>102</v>
      </c>
      <c r="C3489" t="s">
        <v>25</v>
      </c>
      <c r="D3489" t="s">
        <v>22</v>
      </c>
      <c r="E3489" t="s">
        <v>22</v>
      </c>
      <c r="F3489">
        <v>0</v>
      </c>
      <c r="G3489">
        <v>167.1</v>
      </c>
      <c r="H3489">
        <v>80</v>
      </c>
      <c r="I3489">
        <v>28.41</v>
      </c>
      <c r="J3489">
        <v>222.9</v>
      </c>
      <c r="K3489">
        <v>94</v>
      </c>
      <c r="L3489">
        <v>18.95</v>
      </c>
      <c r="M3489">
        <v>179.9</v>
      </c>
      <c r="N3489">
        <v>103</v>
      </c>
      <c r="O3489">
        <v>8.1</v>
      </c>
      <c r="P3489">
        <v>11.6</v>
      </c>
      <c r="Q3489">
        <v>3</v>
      </c>
      <c r="R3489">
        <v>3.13</v>
      </c>
      <c r="S3489">
        <v>5</v>
      </c>
      <c r="T3489" t="s">
        <v>22</v>
      </c>
    </row>
    <row r="3490" spans="1:20" x14ac:dyDescent="0.2">
      <c r="A3490" t="s">
        <v>62</v>
      </c>
      <c r="B3490">
        <v>134</v>
      </c>
      <c r="C3490" t="s">
        <v>25</v>
      </c>
      <c r="D3490" t="s">
        <v>22</v>
      </c>
      <c r="E3490" t="s">
        <v>22</v>
      </c>
      <c r="F3490">
        <v>0</v>
      </c>
      <c r="G3490">
        <v>177.1</v>
      </c>
      <c r="H3490">
        <v>120</v>
      </c>
      <c r="I3490">
        <v>30.11</v>
      </c>
      <c r="J3490">
        <v>218.1</v>
      </c>
      <c r="K3490">
        <v>123</v>
      </c>
      <c r="L3490">
        <v>18.54</v>
      </c>
      <c r="M3490">
        <v>183.8</v>
      </c>
      <c r="N3490">
        <v>93</v>
      </c>
      <c r="O3490">
        <v>8.27</v>
      </c>
      <c r="P3490">
        <v>12.7</v>
      </c>
      <c r="Q3490">
        <v>5</v>
      </c>
      <c r="R3490">
        <v>3.43</v>
      </c>
      <c r="S3490">
        <v>3</v>
      </c>
      <c r="T3490" t="s">
        <v>22</v>
      </c>
    </row>
    <row r="3491" spans="1:20" x14ac:dyDescent="0.2">
      <c r="A3491" t="s">
        <v>63</v>
      </c>
      <c r="B3491">
        <v>96</v>
      </c>
      <c r="C3491" t="s">
        <v>21</v>
      </c>
      <c r="D3491" t="s">
        <v>22</v>
      </c>
      <c r="E3491" t="s">
        <v>22</v>
      </c>
      <c r="F3491">
        <v>0</v>
      </c>
      <c r="G3491">
        <v>217.8</v>
      </c>
      <c r="H3491">
        <v>120</v>
      </c>
      <c r="I3491">
        <v>37.03</v>
      </c>
      <c r="J3491">
        <v>139.6</v>
      </c>
      <c r="K3491">
        <v>109</v>
      </c>
      <c r="L3491">
        <v>11.87</v>
      </c>
      <c r="M3491">
        <v>227.7</v>
      </c>
      <c r="N3491">
        <v>111</v>
      </c>
      <c r="O3491">
        <v>10.25</v>
      </c>
      <c r="P3491">
        <v>11.6</v>
      </c>
      <c r="Q3491">
        <v>3</v>
      </c>
      <c r="R3491">
        <v>3.13</v>
      </c>
      <c r="S3491">
        <v>0</v>
      </c>
      <c r="T3491" t="s">
        <v>22</v>
      </c>
    </row>
    <row r="3492" spans="1:20" x14ac:dyDescent="0.2">
      <c r="A3492" t="s">
        <v>69</v>
      </c>
      <c r="B3492">
        <v>42</v>
      </c>
      <c r="C3492" t="s">
        <v>28</v>
      </c>
      <c r="D3492" t="s">
        <v>22</v>
      </c>
      <c r="E3492" t="s">
        <v>22</v>
      </c>
      <c r="F3492">
        <v>0</v>
      </c>
      <c r="G3492">
        <v>143.69999999999999</v>
      </c>
      <c r="H3492">
        <v>96</v>
      </c>
      <c r="I3492">
        <v>24.43</v>
      </c>
      <c r="J3492">
        <v>221</v>
      </c>
      <c r="K3492">
        <v>98</v>
      </c>
      <c r="L3492">
        <v>18.79</v>
      </c>
      <c r="M3492">
        <v>108.9</v>
      </c>
      <c r="N3492">
        <v>94</v>
      </c>
      <c r="O3492">
        <v>4.9000000000000004</v>
      </c>
      <c r="P3492">
        <v>8.6</v>
      </c>
      <c r="Q3492">
        <v>1</v>
      </c>
      <c r="R3492">
        <v>2.3199999999999998</v>
      </c>
      <c r="S3492">
        <v>2</v>
      </c>
      <c r="T3492" t="s">
        <v>22</v>
      </c>
    </row>
    <row r="3493" spans="1:20" x14ac:dyDescent="0.2">
      <c r="A3493" t="s">
        <v>52</v>
      </c>
      <c r="B3493">
        <v>175</v>
      </c>
      <c r="C3493" t="s">
        <v>21</v>
      </c>
      <c r="D3493" t="s">
        <v>22</v>
      </c>
      <c r="E3493" t="s">
        <v>22</v>
      </c>
      <c r="F3493">
        <v>0</v>
      </c>
      <c r="G3493">
        <v>185</v>
      </c>
      <c r="H3493">
        <v>104</v>
      </c>
      <c r="I3493">
        <v>31.45</v>
      </c>
      <c r="J3493">
        <v>325.8</v>
      </c>
      <c r="K3493">
        <v>86</v>
      </c>
      <c r="L3493">
        <v>27.69</v>
      </c>
      <c r="M3493">
        <v>85.4</v>
      </c>
      <c r="N3493">
        <v>105</v>
      </c>
      <c r="O3493">
        <v>3.84</v>
      </c>
      <c r="P3493">
        <v>14.6</v>
      </c>
      <c r="Q3493">
        <v>2</v>
      </c>
      <c r="R3493">
        <v>3.94</v>
      </c>
      <c r="S3493">
        <v>1</v>
      </c>
      <c r="T3493" t="s">
        <v>22</v>
      </c>
    </row>
    <row r="3494" spans="1:20" x14ac:dyDescent="0.2">
      <c r="A3494" t="s">
        <v>52</v>
      </c>
      <c r="B3494">
        <v>136</v>
      </c>
      <c r="C3494" t="s">
        <v>21</v>
      </c>
      <c r="D3494" t="s">
        <v>22</v>
      </c>
      <c r="E3494" t="s">
        <v>23</v>
      </c>
      <c r="F3494">
        <v>23</v>
      </c>
      <c r="G3494">
        <v>235.6</v>
      </c>
      <c r="H3494">
        <v>65</v>
      </c>
      <c r="I3494">
        <v>40.049999999999997</v>
      </c>
      <c r="J3494">
        <v>177.7</v>
      </c>
      <c r="K3494">
        <v>81</v>
      </c>
      <c r="L3494">
        <v>15.1</v>
      </c>
      <c r="M3494">
        <v>138.69999999999999</v>
      </c>
      <c r="N3494">
        <v>105</v>
      </c>
      <c r="O3494">
        <v>6.24</v>
      </c>
      <c r="P3494">
        <v>11.3</v>
      </c>
      <c r="Q3494">
        <v>5</v>
      </c>
      <c r="R3494">
        <v>3.05</v>
      </c>
      <c r="S3494">
        <v>1</v>
      </c>
      <c r="T3494" t="s">
        <v>22</v>
      </c>
    </row>
    <row r="3495" spans="1:20" x14ac:dyDescent="0.2">
      <c r="A3495" t="s">
        <v>50</v>
      </c>
      <c r="B3495">
        <v>32</v>
      </c>
      <c r="C3495" t="s">
        <v>21</v>
      </c>
      <c r="D3495" t="s">
        <v>23</v>
      </c>
      <c r="E3495" t="s">
        <v>22</v>
      </c>
      <c r="F3495">
        <v>0</v>
      </c>
      <c r="G3495">
        <v>265.5</v>
      </c>
      <c r="H3495">
        <v>75</v>
      </c>
      <c r="I3495">
        <v>45.14</v>
      </c>
      <c r="J3495">
        <v>119.7</v>
      </c>
      <c r="K3495">
        <v>77</v>
      </c>
      <c r="L3495">
        <v>10.17</v>
      </c>
      <c r="M3495">
        <v>169.9</v>
      </c>
      <c r="N3495">
        <v>128</v>
      </c>
      <c r="O3495">
        <v>7.65</v>
      </c>
      <c r="P3495">
        <v>14.8</v>
      </c>
      <c r="Q3495">
        <v>6</v>
      </c>
      <c r="R3495">
        <v>4</v>
      </c>
      <c r="S3495">
        <v>2</v>
      </c>
      <c r="T3495" t="s">
        <v>23</v>
      </c>
    </row>
    <row r="3496" spans="1:20" x14ac:dyDescent="0.2">
      <c r="A3496" t="s">
        <v>55</v>
      </c>
      <c r="B3496">
        <v>101</v>
      </c>
      <c r="C3496" t="s">
        <v>21</v>
      </c>
      <c r="D3496" t="s">
        <v>22</v>
      </c>
      <c r="E3496" t="s">
        <v>22</v>
      </c>
      <c r="F3496">
        <v>0</v>
      </c>
      <c r="G3496">
        <v>332.1</v>
      </c>
      <c r="H3496">
        <v>91</v>
      </c>
      <c r="I3496">
        <v>56.46</v>
      </c>
      <c r="J3496">
        <v>151</v>
      </c>
      <c r="K3496">
        <v>123</v>
      </c>
      <c r="L3496">
        <v>12.84</v>
      </c>
      <c r="M3496">
        <v>277.8</v>
      </c>
      <c r="N3496">
        <v>99</v>
      </c>
      <c r="O3496">
        <v>12.5</v>
      </c>
      <c r="P3496">
        <v>11.3</v>
      </c>
      <c r="Q3496">
        <v>3</v>
      </c>
      <c r="R3496">
        <v>3.05</v>
      </c>
      <c r="S3496">
        <v>1</v>
      </c>
      <c r="T3496" t="s">
        <v>23</v>
      </c>
    </row>
    <row r="3497" spans="1:20" x14ac:dyDescent="0.2">
      <c r="A3497" t="s">
        <v>42</v>
      </c>
      <c r="B3497">
        <v>132</v>
      </c>
      <c r="C3497" t="s">
        <v>25</v>
      </c>
      <c r="D3497" t="s">
        <v>23</v>
      </c>
      <c r="E3497" t="s">
        <v>23</v>
      </c>
      <c r="F3497">
        <v>21</v>
      </c>
      <c r="G3497">
        <v>223.4</v>
      </c>
      <c r="H3497">
        <v>89</v>
      </c>
      <c r="I3497">
        <v>37.979999999999997</v>
      </c>
      <c r="J3497">
        <v>193.2</v>
      </c>
      <c r="K3497">
        <v>105</v>
      </c>
      <c r="L3497">
        <v>16.420000000000002</v>
      </c>
      <c r="M3497">
        <v>226.2</v>
      </c>
      <c r="N3497">
        <v>85</v>
      </c>
      <c r="O3497">
        <v>10.18</v>
      </c>
      <c r="P3497">
        <v>7.7</v>
      </c>
      <c r="Q3497">
        <v>5</v>
      </c>
      <c r="R3497">
        <v>2.08</v>
      </c>
      <c r="S3497">
        <v>3</v>
      </c>
      <c r="T3497" t="s">
        <v>22</v>
      </c>
    </row>
    <row r="3498" spans="1:20" x14ac:dyDescent="0.2">
      <c r="A3498" t="s">
        <v>66</v>
      </c>
      <c r="B3498">
        <v>120</v>
      </c>
      <c r="C3498" t="s">
        <v>28</v>
      </c>
      <c r="D3498" t="s">
        <v>22</v>
      </c>
      <c r="E3498" t="s">
        <v>22</v>
      </c>
      <c r="F3498">
        <v>0</v>
      </c>
      <c r="G3498">
        <v>163.6</v>
      </c>
      <c r="H3498">
        <v>109</v>
      </c>
      <c r="I3498">
        <v>27.81</v>
      </c>
      <c r="J3498">
        <v>237.3</v>
      </c>
      <c r="K3498">
        <v>95</v>
      </c>
      <c r="L3498">
        <v>20.170000000000002</v>
      </c>
      <c r="M3498">
        <v>186.2</v>
      </c>
      <c r="N3498">
        <v>141</v>
      </c>
      <c r="O3498">
        <v>8.3800000000000008</v>
      </c>
      <c r="P3498">
        <v>12.3</v>
      </c>
      <c r="Q3498">
        <v>5</v>
      </c>
      <c r="R3498">
        <v>3.32</v>
      </c>
      <c r="S3498">
        <v>0</v>
      </c>
      <c r="T3498" t="s">
        <v>22</v>
      </c>
    </row>
    <row r="3499" spans="1:20" x14ac:dyDescent="0.2">
      <c r="A3499" t="s">
        <v>35</v>
      </c>
      <c r="B3499">
        <v>122</v>
      </c>
      <c r="C3499" t="s">
        <v>28</v>
      </c>
      <c r="D3499" t="s">
        <v>22</v>
      </c>
      <c r="E3499" t="s">
        <v>22</v>
      </c>
      <c r="F3499">
        <v>0</v>
      </c>
      <c r="G3499">
        <v>190</v>
      </c>
      <c r="H3499">
        <v>125</v>
      </c>
      <c r="I3499">
        <v>32.299999999999997</v>
      </c>
      <c r="J3499">
        <v>141.5</v>
      </c>
      <c r="K3499">
        <v>77</v>
      </c>
      <c r="L3499">
        <v>12.03</v>
      </c>
      <c r="M3499">
        <v>216.8</v>
      </c>
      <c r="N3499">
        <v>68</v>
      </c>
      <c r="O3499">
        <v>9.76</v>
      </c>
      <c r="P3499">
        <v>15.9</v>
      </c>
      <c r="Q3499">
        <v>3</v>
      </c>
      <c r="R3499">
        <v>4.29</v>
      </c>
      <c r="S3499">
        <v>3</v>
      </c>
      <c r="T3499" t="s">
        <v>22</v>
      </c>
    </row>
    <row r="3500" spans="1:20" x14ac:dyDescent="0.2">
      <c r="A3500" t="s">
        <v>26</v>
      </c>
      <c r="B3500">
        <v>52</v>
      </c>
      <c r="C3500" t="s">
        <v>28</v>
      </c>
      <c r="D3500" t="s">
        <v>22</v>
      </c>
      <c r="E3500" t="s">
        <v>22</v>
      </c>
      <c r="F3500">
        <v>0</v>
      </c>
      <c r="G3500">
        <v>153.69999999999999</v>
      </c>
      <c r="H3500">
        <v>100</v>
      </c>
      <c r="I3500">
        <v>26.13</v>
      </c>
      <c r="J3500">
        <v>174.2</v>
      </c>
      <c r="K3500">
        <v>139</v>
      </c>
      <c r="L3500">
        <v>14.81</v>
      </c>
      <c r="M3500">
        <v>242.3</v>
      </c>
      <c r="N3500">
        <v>53</v>
      </c>
      <c r="O3500">
        <v>10.9</v>
      </c>
      <c r="P3500">
        <v>14.1</v>
      </c>
      <c r="Q3500">
        <v>3</v>
      </c>
      <c r="R3500">
        <v>3.81</v>
      </c>
      <c r="S3500">
        <v>1</v>
      </c>
      <c r="T3500" t="s">
        <v>22</v>
      </c>
    </row>
    <row r="3501" spans="1:20" x14ac:dyDescent="0.2">
      <c r="A3501" t="s">
        <v>64</v>
      </c>
      <c r="B3501">
        <v>182</v>
      </c>
      <c r="C3501" t="s">
        <v>21</v>
      </c>
      <c r="D3501" t="s">
        <v>22</v>
      </c>
      <c r="E3501" t="s">
        <v>22</v>
      </c>
      <c r="F3501">
        <v>0</v>
      </c>
      <c r="G3501">
        <v>160.30000000000001</v>
      </c>
      <c r="H3501">
        <v>87</v>
      </c>
      <c r="I3501">
        <v>27.25</v>
      </c>
      <c r="J3501">
        <v>229.9</v>
      </c>
      <c r="K3501">
        <v>101</v>
      </c>
      <c r="L3501">
        <v>19.54</v>
      </c>
      <c r="M3501">
        <v>185.3</v>
      </c>
      <c r="N3501">
        <v>96</v>
      </c>
      <c r="O3501">
        <v>8.34</v>
      </c>
      <c r="P3501">
        <v>8.6999999999999993</v>
      </c>
      <c r="Q3501">
        <v>11</v>
      </c>
      <c r="R3501">
        <v>2.35</v>
      </c>
      <c r="S3501">
        <v>2</v>
      </c>
      <c r="T3501" t="s">
        <v>22</v>
      </c>
    </row>
    <row r="3502" spans="1:20" x14ac:dyDescent="0.2">
      <c r="A3502" t="s">
        <v>37</v>
      </c>
      <c r="B3502">
        <v>130</v>
      </c>
      <c r="C3502" t="s">
        <v>28</v>
      </c>
      <c r="D3502" t="s">
        <v>22</v>
      </c>
      <c r="E3502" t="s">
        <v>22</v>
      </c>
      <c r="F3502">
        <v>0</v>
      </c>
      <c r="G3502">
        <v>140.9</v>
      </c>
      <c r="H3502">
        <v>68</v>
      </c>
      <c r="I3502">
        <v>23.95</v>
      </c>
      <c r="J3502">
        <v>217.5</v>
      </c>
      <c r="K3502">
        <v>109</v>
      </c>
      <c r="L3502">
        <v>18.489999999999998</v>
      </c>
      <c r="M3502">
        <v>123.6</v>
      </c>
      <c r="N3502">
        <v>96</v>
      </c>
      <c r="O3502">
        <v>5.56</v>
      </c>
      <c r="P3502">
        <v>13.6</v>
      </c>
      <c r="Q3502">
        <v>4</v>
      </c>
      <c r="R3502">
        <v>3.67</v>
      </c>
      <c r="S3502">
        <v>3</v>
      </c>
      <c r="T3502" t="s">
        <v>22</v>
      </c>
    </row>
    <row r="3503" spans="1:20" x14ac:dyDescent="0.2">
      <c r="A3503" t="s">
        <v>43</v>
      </c>
      <c r="B3503">
        <v>106</v>
      </c>
      <c r="C3503" t="s">
        <v>28</v>
      </c>
      <c r="D3503" t="s">
        <v>22</v>
      </c>
      <c r="E3503" t="s">
        <v>22</v>
      </c>
      <c r="F3503">
        <v>0</v>
      </c>
      <c r="G3503">
        <v>168.4</v>
      </c>
      <c r="H3503">
        <v>85</v>
      </c>
      <c r="I3503">
        <v>28.63</v>
      </c>
      <c r="J3503">
        <v>123.3</v>
      </c>
      <c r="K3503">
        <v>95</v>
      </c>
      <c r="L3503">
        <v>10.48</v>
      </c>
      <c r="M3503">
        <v>162.5</v>
      </c>
      <c r="N3503">
        <v>83</v>
      </c>
      <c r="O3503">
        <v>7.31</v>
      </c>
      <c r="P3503">
        <v>4.5999999999999996</v>
      </c>
      <c r="Q3503">
        <v>4</v>
      </c>
      <c r="R3503">
        <v>1.24</v>
      </c>
      <c r="S3503">
        <v>3</v>
      </c>
      <c r="T3503" t="s">
        <v>22</v>
      </c>
    </row>
    <row r="3504" spans="1:20" x14ac:dyDescent="0.2">
      <c r="A3504" t="s">
        <v>27</v>
      </c>
      <c r="B3504">
        <v>150</v>
      </c>
      <c r="C3504" t="s">
        <v>25</v>
      </c>
      <c r="D3504" t="s">
        <v>22</v>
      </c>
      <c r="E3504" t="s">
        <v>22</v>
      </c>
      <c r="F3504">
        <v>0</v>
      </c>
      <c r="G3504">
        <v>150.9</v>
      </c>
      <c r="H3504">
        <v>92</v>
      </c>
      <c r="I3504">
        <v>25.65</v>
      </c>
      <c r="J3504">
        <v>191</v>
      </c>
      <c r="K3504">
        <v>106</v>
      </c>
      <c r="L3504">
        <v>16.239999999999998</v>
      </c>
      <c r="M3504">
        <v>223.6</v>
      </c>
      <c r="N3504">
        <v>107</v>
      </c>
      <c r="O3504">
        <v>10.06</v>
      </c>
      <c r="P3504">
        <v>8.3000000000000007</v>
      </c>
      <c r="Q3504">
        <v>4</v>
      </c>
      <c r="R3504">
        <v>2.2400000000000002</v>
      </c>
      <c r="S3504">
        <v>5</v>
      </c>
      <c r="T3504" t="s">
        <v>23</v>
      </c>
    </row>
    <row r="3505" spans="1:20" x14ac:dyDescent="0.2">
      <c r="A3505" t="s">
        <v>26</v>
      </c>
      <c r="B3505">
        <v>94</v>
      </c>
      <c r="C3505" t="s">
        <v>21</v>
      </c>
      <c r="D3505" t="s">
        <v>22</v>
      </c>
      <c r="E3505" t="s">
        <v>22</v>
      </c>
      <c r="F3505">
        <v>0</v>
      </c>
      <c r="G3505">
        <v>255.1</v>
      </c>
      <c r="H3505">
        <v>96</v>
      </c>
      <c r="I3505">
        <v>43.37</v>
      </c>
      <c r="J3505">
        <v>276.89999999999998</v>
      </c>
      <c r="K3505">
        <v>67</v>
      </c>
      <c r="L3505">
        <v>23.54</v>
      </c>
      <c r="M3505">
        <v>226.5</v>
      </c>
      <c r="N3505">
        <v>74</v>
      </c>
      <c r="O3505">
        <v>10.19</v>
      </c>
      <c r="P3505">
        <v>10.6</v>
      </c>
      <c r="Q3505">
        <v>2</v>
      </c>
      <c r="R3505">
        <v>2.86</v>
      </c>
      <c r="S3505">
        <v>0</v>
      </c>
      <c r="T3505" t="s">
        <v>23</v>
      </c>
    </row>
    <row r="3506" spans="1:20" x14ac:dyDescent="0.2">
      <c r="A3506" t="s">
        <v>41</v>
      </c>
      <c r="B3506">
        <v>89</v>
      </c>
      <c r="C3506" t="s">
        <v>21</v>
      </c>
      <c r="D3506" t="s">
        <v>22</v>
      </c>
      <c r="E3506" t="s">
        <v>22</v>
      </c>
      <c r="F3506">
        <v>0</v>
      </c>
      <c r="G3506">
        <v>94.5</v>
      </c>
      <c r="H3506">
        <v>107</v>
      </c>
      <c r="I3506">
        <v>16.07</v>
      </c>
      <c r="J3506">
        <v>191.8</v>
      </c>
      <c r="K3506">
        <v>85</v>
      </c>
      <c r="L3506">
        <v>16.3</v>
      </c>
      <c r="M3506">
        <v>196.2</v>
      </c>
      <c r="N3506">
        <v>131</v>
      </c>
      <c r="O3506">
        <v>8.83</v>
      </c>
      <c r="P3506">
        <v>15</v>
      </c>
      <c r="Q3506">
        <v>5</v>
      </c>
      <c r="R3506">
        <v>4.05</v>
      </c>
      <c r="S3506">
        <v>1</v>
      </c>
      <c r="T3506" t="s">
        <v>22</v>
      </c>
    </row>
    <row r="3507" spans="1:20" x14ac:dyDescent="0.2">
      <c r="A3507" t="s">
        <v>59</v>
      </c>
      <c r="B3507">
        <v>45</v>
      </c>
      <c r="C3507" t="s">
        <v>21</v>
      </c>
      <c r="D3507" t="s">
        <v>22</v>
      </c>
      <c r="E3507" t="s">
        <v>22</v>
      </c>
      <c r="F3507">
        <v>0</v>
      </c>
      <c r="G3507">
        <v>135</v>
      </c>
      <c r="H3507">
        <v>116</v>
      </c>
      <c r="I3507">
        <v>22.95</v>
      </c>
      <c r="J3507">
        <v>159</v>
      </c>
      <c r="K3507">
        <v>108</v>
      </c>
      <c r="L3507">
        <v>13.52</v>
      </c>
      <c r="M3507">
        <v>170.3</v>
      </c>
      <c r="N3507">
        <v>130</v>
      </c>
      <c r="O3507">
        <v>7.66</v>
      </c>
      <c r="P3507">
        <v>11.1</v>
      </c>
      <c r="Q3507">
        <v>15</v>
      </c>
      <c r="R3507">
        <v>3</v>
      </c>
      <c r="S3507">
        <v>1</v>
      </c>
      <c r="T3507" t="s">
        <v>22</v>
      </c>
    </row>
    <row r="3508" spans="1:20" x14ac:dyDescent="0.2">
      <c r="A3508" t="s">
        <v>70</v>
      </c>
      <c r="B3508">
        <v>74</v>
      </c>
      <c r="C3508" t="s">
        <v>25</v>
      </c>
      <c r="D3508" t="s">
        <v>22</v>
      </c>
      <c r="E3508" t="s">
        <v>22</v>
      </c>
      <c r="F3508">
        <v>0</v>
      </c>
      <c r="G3508">
        <v>286.89999999999998</v>
      </c>
      <c r="H3508">
        <v>113</v>
      </c>
      <c r="I3508">
        <v>48.77</v>
      </c>
      <c r="J3508">
        <v>260.8</v>
      </c>
      <c r="K3508">
        <v>121</v>
      </c>
      <c r="L3508">
        <v>22.17</v>
      </c>
      <c r="M3508">
        <v>137.1</v>
      </c>
      <c r="N3508">
        <v>94</v>
      </c>
      <c r="O3508">
        <v>6.17</v>
      </c>
      <c r="P3508">
        <v>12.6</v>
      </c>
      <c r="Q3508">
        <v>6</v>
      </c>
      <c r="R3508">
        <v>3.4</v>
      </c>
      <c r="S3508">
        <v>0</v>
      </c>
      <c r="T3508" t="s">
        <v>23</v>
      </c>
    </row>
    <row r="3509" spans="1:20" x14ac:dyDescent="0.2">
      <c r="A3509" t="s">
        <v>48</v>
      </c>
      <c r="B3509">
        <v>158</v>
      </c>
      <c r="C3509" t="s">
        <v>21</v>
      </c>
      <c r="D3509" t="s">
        <v>22</v>
      </c>
      <c r="E3509" t="s">
        <v>22</v>
      </c>
      <c r="F3509">
        <v>0</v>
      </c>
      <c r="G3509">
        <v>165.4</v>
      </c>
      <c r="H3509">
        <v>70</v>
      </c>
      <c r="I3509">
        <v>28.12</v>
      </c>
      <c r="J3509">
        <v>280.10000000000002</v>
      </c>
      <c r="K3509">
        <v>104</v>
      </c>
      <c r="L3509">
        <v>23.81</v>
      </c>
      <c r="M3509">
        <v>121.8</v>
      </c>
      <c r="N3509">
        <v>106</v>
      </c>
      <c r="O3509">
        <v>5.48</v>
      </c>
      <c r="P3509">
        <v>10.4</v>
      </c>
      <c r="Q3509">
        <v>9</v>
      </c>
      <c r="R3509">
        <v>2.81</v>
      </c>
      <c r="S3509">
        <v>1</v>
      </c>
      <c r="T3509" t="s">
        <v>22</v>
      </c>
    </row>
    <row r="3510" spans="1:20" x14ac:dyDescent="0.2">
      <c r="A3510" t="s">
        <v>68</v>
      </c>
      <c r="B3510">
        <v>76</v>
      </c>
      <c r="C3510" t="s">
        <v>21</v>
      </c>
      <c r="D3510" t="s">
        <v>22</v>
      </c>
      <c r="E3510" t="s">
        <v>22</v>
      </c>
      <c r="F3510">
        <v>0</v>
      </c>
      <c r="G3510">
        <v>222</v>
      </c>
      <c r="H3510">
        <v>99</v>
      </c>
      <c r="I3510">
        <v>37.74</v>
      </c>
      <c r="J3510">
        <v>215.9</v>
      </c>
      <c r="K3510">
        <v>122</v>
      </c>
      <c r="L3510">
        <v>18.350000000000001</v>
      </c>
      <c r="M3510">
        <v>204.1</v>
      </c>
      <c r="N3510">
        <v>131</v>
      </c>
      <c r="O3510">
        <v>9.18</v>
      </c>
      <c r="P3510">
        <v>8.1999999999999993</v>
      </c>
      <c r="Q3510">
        <v>5</v>
      </c>
      <c r="R3510">
        <v>2.21</v>
      </c>
      <c r="S3510">
        <v>3</v>
      </c>
      <c r="T3510" t="s">
        <v>23</v>
      </c>
    </row>
    <row r="3511" spans="1:20" x14ac:dyDescent="0.2">
      <c r="A3511" t="s">
        <v>65</v>
      </c>
      <c r="B3511">
        <v>102</v>
      </c>
      <c r="C3511" t="s">
        <v>21</v>
      </c>
      <c r="D3511" t="s">
        <v>23</v>
      </c>
      <c r="E3511" t="s">
        <v>22</v>
      </c>
      <c r="F3511">
        <v>0</v>
      </c>
      <c r="G3511">
        <v>209.8</v>
      </c>
      <c r="H3511">
        <v>85</v>
      </c>
      <c r="I3511">
        <v>35.67</v>
      </c>
      <c r="J3511">
        <v>165.7</v>
      </c>
      <c r="K3511">
        <v>100</v>
      </c>
      <c r="L3511">
        <v>14.08</v>
      </c>
      <c r="M3511">
        <v>230.1</v>
      </c>
      <c r="N3511">
        <v>92</v>
      </c>
      <c r="O3511">
        <v>10.35</v>
      </c>
      <c r="P3511">
        <v>8.6999999999999993</v>
      </c>
      <c r="Q3511">
        <v>6</v>
      </c>
      <c r="R3511">
        <v>2.35</v>
      </c>
      <c r="S3511">
        <v>0</v>
      </c>
      <c r="T3511" t="s">
        <v>22</v>
      </c>
    </row>
    <row r="3512" spans="1:20" x14ac:dyDescent="0.2">
      <c r="A3512" t="s">
        <v>30</v>
      </c>
      <c r="B3512">
        <v>4</v>
      </c>
      <c r="C3512" t="s">
        <v>25</v>
      </c>
      <c r="D3512" t="s">
        <v>22</v>
      </c>
      <c r="E3512" t="s">
        <v>23</v>
      </c>
      <c r="F3512">
        <v>31</v>
      </c>
      <c r="G3512">
        <v>158.30000000000001</v>
      </c>
      <c r="H3512">
        <v>99</v>
      </c>
      <c r="I3512">
        <v>26.91</v>
      </c>
      <c r="J3512">
        <v>164.2</v>
      </c>
      <c r="K3512">
        <v>98</v>
      </c>
      <c r="L3512">
        <v>13.96</v>
      </c>
      <c r="M3512">
        <v>192.7</v>
      </c>
      <c r="N3512">
        <v>108</v>
      </c>
      <c r="O3512">
        <v>8.67</v>
      </c>
      <c r="P3512">
        <v>12.5</v>
      </c>
      <c r="Q3512">
        <v>3</v>
      </c>
      <c r="R3512">
        <v>3.38</v>
      </c>
      <c r="S3512">
        <v>2</v>
      </c>
      <c r="T3512" t="s">
        <v>22</v>
      </c>
    </row>
    <row r="3513" spans="1:20" x14ac:dyDescent="0.2">
      <c r="A3513" t="s">
        <v>60</v>
      </c>
      <c r="B3513">
        <v>161</v>
      </c>
      <c r="C3513" t="s">
        <v>25</v>
      </c>
      <c r="D3513" t="s">
        <v>22</v>
      </c>
      <c r="E3513" t="s">
        <v>22</v>
      </c>
      <c r="F3513">
        <v>0</v>
      </c>
      <c r="G3513">
        <v>252.3</v>
      </c>
      <c r="H3513">
        <v>120</v>
      </c>
      <c r="I3513">
        <v>42.89</v>
      </c>
      <c r="J3513">
        <v>243.8</v>
      </c>
      <c r="K3513">
        <v>98</v>
      </c>
      <c r="L3513">
        <v>20.72</v>
      </c>
      <c r="M3513">
        <v>284.39999999999998</v>
      </c>
      <c r="N3513">
        <v>96</v>
      </c>
      <c r="O3513">
        <v>12.8</v>
      </c>
      <c r="P3513">
        <v>9.1999999999999993</v>
      </c>
      <c r="Q3513">
        <v>2</v>
      </c>
      <c r="R3513">
        <v>2.48</v>
      </c>
      <c r="S3513">
        <v>1</v>
      </c>
      <c r="T3513" t="s">
        <v>23</v>
      </c>
    </row>
    <row r="3514" spans="1:20" x14ac:dyDescent="0.2">
      <c r="A3514" t="s">
        <v>31</v>
      </c>
      <c r="B3514">
        <v>116</v>
      </c>
      <c r="C3514" t="s">
        <v>21</v>
      </c>
      <c r="D3514" t="s">
        <v>22</v>
      </c>
      <c r="E3514" t="s">
        <v>22</v>
      </c>
      <c r="F3514">
        <v>0</v>
      </c>
      <c r="G3514">
        <v>255.5</v>
      </c>
      <c r="H3514">
        <v>93</v>
      </c>
      <c r="I3514">
        <v>43.44</v>
      </c>
      <c r="J3514">
        <v>224.4</v>
      </c>
      <c r="K3514">
        <v>122</v>
      </c>
      <c r="L3514">
        <v>19.07</v>
      </c>
      <c r="M3514">
        <v>317.3</v>
      </c>
      <c r="N3514">
        <v>85</v>
      </c>
      <c r="O3514">
        <v>14.28</v>
      </c>
      <c r="P3514">
        <v>12.7</v>
      </c>
      <c r="Q3514">
        <v>4</v>
      </c>
      <c r="R3514">
        <v>3.43</v>
      </c>
      <c r="S3514">
        <v>1</v>
      </c>
      <c r="T3514" t="s">
        <v>23</v>
      </c>
    </row>
    <row r="3515" spans="1:20" x14ac:dyDescent="0.2">
      <c r="A3515" t="s">
        <v>44</v>
      </c>
      <c r="B3515">
        <v>86</v>
      </c>
      <c r="C3515" t="s">
        <v>21</v>
      </c>
      <c r="D3515" t="s">
        <v>22</v>
      </c>
      <c r="E3515" t="s">
        <v>22</v>
      </c>
      <c r="F3515">
        <v>0</v>
      </c>
      <c r="G3515">
        <v>227.9</v>
      </c>
      <c r="H3515">
        <v>105</v>
      </c>
      <c r="I3515">
        <v>38.74</v>
      </c>
      <c r="J3515">
        <v>218.7</v>
      </c>
      <c r="K3515">
        <v>118</v>
      </c>
      <c r="L3515">
        <v>18.59</v>
      </c>
      <c r="M3515">
        <v>223.2</v>
      </c>
      <c r="N3515">
        <v>120</v>
      </c>
      <c r="O3515">
        <v>10.039999999999999</v>
      </c>
      <c r="P3515">
        <v>14.2</v>
      </c>
      <c r="Q3515">
        <v>5</v>
      </c>
      <c r="R3515">
        <v>3.83</v>
      </c>
      <c r="S3515">
        <v>3</v>
      </c>
      <c r="T3515" t="s">
        <v>22</v>
      </c>
    </row>
    <row r="3516" spans="1:20" x14ac:dyDescent="0.2">
      <c r="A3516" t="s">
        <v>69</v>
      </c>
      <c r="B3516">
        <v>39</v>
      </c>
      <c r="C3516" t="s">
        <v>28</v>
      </c>
      <c r="D3516" t="s">
        <v>22</v>
      </c>
      <c r="E3516" t="s">
        <v>22</v>
      </c>
      <c r="F3516">
        <v>0</v>
      </c>
      <c r="G3516">
        <v>185</v>
      </c>
      <c r="H3516">
        <v>113</v>
      </c>
      <c r="I3516">
        <v>31.45</v>
      </c>
      <c r="J3516">
        <v>106.5</v>
      </c>
      <c r="K3516">
        <v>125</v>
      </c>
      <c r="L3516">
        <v>9.0500000000000007</v>
      </c>
      <c r="M3516">
        <v>167.3</v>
      </c>
      <c r="N3516">
        <v>78</v>
      </c>
      <c r="O3516">
        <v>7.53</v>
      </c>
      <c r="P3516">
        <v>12</v>
      </c>
      <c r="Q3516">
        <v>2</v>
      </c>
      <c r="R3516">
        <v>3.24</v>
      </c>
      <c r="S3516">
        <v>0</v>
      </c>
      <c r="T3516" t="s">
        <v>22</v>
      </c>
    </row>
    <row r="3517" spans="1:20" x14ac:dyDescent="0.2">
      <c r="A3517" t="s">
        <v>53</v>
      </c>
      <c r="B3517">
        <v>57</v>
      </c>
      <c r="C3517" t="s">
        <v>21</v>
      </c>
      <c r="D3517" t="s">
        <v>22</v>
      </c>
      <c r="E3517" t="s">
        <v>22</v>
      </c>
      <c r="F3517">
        <v>0</v>
      </c>
      <c r="G3517">
        <v>140</v>
      </c>
      <c r="H3517">
        <v>100</v>
      </c>
      <c r="I3517">
        <v>23.8</v>
      </c>
      <c r="J3517">
        <v>174.7</v>
      </c>
      <c r="K3517">
        <v>102</v>
      </c>
      <c r="L3517">
        <v>14.85</v>
      </c>
      <c r="M3517">
        <v>258.5</v>
      </c>
      <c r="N3517">
        <v>111</v>
      </c>
      <c r="O3517">
        <v>11.63</v>
      </c>
      <c r="P3517">
        <v>13.3</v>
      </c>
      <c r="Q3517">
        <v>4</v>
      </c>
      <c r="R3517">
        <v>3.59</v>
      </c>
      <c r="S3517">
        <v>1</v>
      </c>
      <c r="T3517" t="s">
        <v>22</v>
      </c>
    </row>
    <row r="3518" spans="1:20" x14ac:dyDescent="0.2">
      <c r="A3518" t="s">
        <v>46</v>
      </c>
      <c r="B3518">
        <v>138</v>
      </c>
      <c r="C3518" t="s">
        <v>21</v>
      </c>
      <c r="D3518" t="s">
        <v>22</v>
      </c>
      <c r="E3518" t="s">
        <v>22</v>
      </c>
      <c r="F3518">
        <v>0</v>
      </c>
      <c r="G3518">
        <v>157.5</v>
      </c>
      <c r="H3518">
        <v>96</v>
      </c>
      <c r="I3518">
        <v>26.78</v>
      </c>
      <c r="J3518">
        <v>271.7</v>
      </c>
      <c r="K3518">
        <v>107</v>
      </c>
      <c r="L3518">
        <v>23.09</v>
      </c>
      <c r="M3518">
        <v>138.19999999999999</v>
      </c>
      <c r="N3518">
        <v>84</v>
      </c>
      <c r="O3518">
        <v>6.22</v>
      </c>
      <c r="P3518">
        <v>10.7</v>
      </c>
      <c r="Q3518">
        <v>6</v>
      </c>
      <c r="R3518">
        <v>2.89</v>
      </c>
      <c r="S3518">
        <v>2</v>
      </c>
      <c r="T3518" t="s">
        <v>22</v>
      </c>
    </row>
    <row r="3519" spans="1:20" x14ac:dyDescent="0.2">
      <c r="A3519" t="s">
        <v>47</v>
      </c>
      <c r="B3519">
        <v>98</v>
      </c>
      <c r="C3519" t="s">
        <v>21</v>
      </c>
      <c r="D3519" t="s">
        <v>22</v>
      </c>
      <c r="E3519" t="s">
        <v>22</v>
      </c>
      <c r="F3519">
        <v>0</v>
      </c>
      <c r="G3519">
        <v>237.5</v>
      </c>
      <c r="H3519">
        <v>130</v>
      </c>
      <c r="I3519">
        <v>40.380000000000003</v>
      </c>
      <c r="J3519">
        <v>213.2</v>
      </c>
      <c r="K3519">
        <v>85</v>
      </c>
      <c r="L3519">
        <v>18.12</v>
      </c>
      <c r="M3519">
        <v>194.1</v>
      </c>
      <c r="N3519">
        <v>107</v>
      </c>
      <c r="O3519">
        <v>8.73</v>
      </c>
      <c r="P3519">
        <v>10.1</v>
      </c>
      <c r="Q3519">
        <v>3</v>
      </c>
      <c r="R3519">
        <v>2.73</v>
      </c>
      <c r="S3519">
        <v>0</v>
      </c>
      <c r="T3519" t="s">
        <v>22</v>
      </c>
    </row>
    <row r="3520" spans="1:20" x14ac:dyDescent="0.2">
      <c r="A3520" t="s">
        <v>42</v>
      </c>
      <c r="B3520">
        <v>145</v>
      </c>
      <c r="C3520" t="s">
        <v>21</v>
      </c>
      <c r="D3520" t="s">
        <v>22</v>
      </c>
      <c r="E3520" t="s">
        <v>23</v>
      </c>
      <c r="F3520">
        <v>10</v>
      </c>
      <c r="G3520">
        <v>190.7</v>
      </c>
      <c r="H3520">
        <v>100</v>
      </c>
      <c r="I3520">
        <v>32.42</v>
      </c>
      <c r="J3520">
        <v>177.7</v>
      </c>
      <c r="K3520">
        <v>114</v>
      </c>
      <c r="L3520">
        <v>15.1</v>
      </c>
      <c r="M3520">
        <v>167.3</v>
      </c>
      <c r="N3520">
        <v>100</v>
      </c>
      <c r="O3520">
        <v>7.53</v>
      </c>
      <c r="P3520">
        <v>12.8</v>
      </c>
      <c r="Q3520">
        <v>2</v>
      </c>
      <c r="R3520">
        <v>3.46</v>
      </c>
      <c r="S3520">
        <v>0</v>
      </c>
      <c r="T3520" t="s">
        <v>22</v>
      </c>
    </row>
    <row r="3521" spans="1:20" x14ac:dyDescent="0.2">
      <c r="A3521" t="s">
        <v>62</v>
      </c>
      <c r="B3521">
        <v>77</v>
      </c>
      <c r="C3521" t="s">
        <v>21</v>
      </c>
      <c r="D3521" t="s">
        <v>22</v>
      </c>
      <c r="E3521" t="s">
        <v>22</v>
      </c>
      <c r="F3521">
        <v>0</v>
      </c>
      <c r="G3521">
        <v>215.5</v>
      </c>
      <c r="H3521">
        <v>81</v>
      </c>
      <c r="I3521">
        <v>36.64</v>
      </c>
      <c r="J3521">
        <v>170.9</v>
      </c>
      <c r="K3521">
        <v>100</v>
      </c>
      <c r="L3521">
        <v>14.53</v>
      </c>
      <c r="M3521">
        <v>170.3</v>
      </c>
      <c r="N3521">
        <v>59</v>
      </c>
      <c r="O3521">
        <v>7.66</v>
      </c>
      <c r="P3521">
        <v>10.3</v>
      </c>
      <c r="Q3521">
        <v>3</v>
      </c>
      <c r="R3521">
        <v>2.78</v>
      </c>
      <c r="S3521">
        <v>1</v>
      </c>
      <c r="T3521" t="s">
        <v>22</v>
      </c>
    </row>
    <row r="3522" spans="1:20" x14ac:dyDescent="0.2">
      <c r="A3522" t="s">
        <v>31</v>
      </c>
      <c r="B3522">
        <v>99</v>
      </c>
      <c r="C3522" t="s">
        <v>25</v>
      </c>
      <c r="D3522" t="s">
        <v>22</v>
      </c>
      <c r="E3522" t="s">
        <v>23</v>
      </c>
      <c r="F3522">
        <v>12</v>
      </c>
      <c r="G3522">
        <v>119.9</v>
      </c>
      <c r="H3522">
        <v>83</v>
      </c>
      <c r="I3522">
        <v>20.38</v>
      </c>
      <c r="J3522">
        <v>237.7</v>
      </c>
      <c r="K3522">
        <v>98</v>
      </c>
      <c r="L3522">
        <v>20.2</v>
      </c>
      <c r="M3522">
        <v>187.6</v>
      </c>
      <c r="N3522">
        <v>159</v>
      </c>
      <c r="O3522">
        <v>8.44</v>
      </c>
      <c r="P3522">
        <v>16.600000000000001</v>
      </c>
      <c r="Q3522">
        <v>2</v>
      </c>
      <c r="R3522">
        <v>4.4800000000000004</v>
      </c>
      <c r="S3522">
        <v>1</v>
      </c>
      <c r="T3522" t="s">
        <v>22</v>
      </c>
    </row>
    <row r="3523" spans="1:20" x14ac:dyDescent="0.2">
      <c r="A3523" t="s">
        <v>64</v>
      </c>
      <c r="B3523">
        <v>106</v>
      </c>
      <c r="C3523" t="s">
        <v>28</v>
      </c>
      <c r="D3523" t="s">
        <v>23</v>
      </c>
      <c r="E3523" t="s">
        <v>22</v>
      </c>
      <c r="F3523">
        <v>0</v>
      </c>
      <c r="G3523">
        <v>196.7</v>
      </c>
      <c r="H3523">
        <v>100</v>
      </c>
      <c r="I3523">
        <v>33.44</v>
      </c>
      <c r="J3523">
        <v>210.2</v>
      </c>
      <c r="K3523">
        <v>109</v>
      </c>
      <c r="L3523">
        <v>17.87</v>
      </c>
      <c r="M3523">
        <v>173.8</v>
      </c>
      <c r="N3523">
        <v>83</v>
      </c>
      <c r="O3523">
        <v>7.82</v>
      </c>
      <c r="P3523">
        <v>7.8</v>
      </c>
      <c r="Q3523">
        <v>1</v>
      </c>
      <c r="R3523">
        <v>2.11</v>
      </c>
      <c r="S3523">
        <v>4</v>
      </c>
      <c r="T3523" t="s">
        <v>23</v>
      </c>
    </row>
    <row r="3524" spans="1:20" x14ac:dyDescent="0.2">
      <c r="A3524" t="s">
        <v>26</v>
      </c>
      <c r="B3524">
        <v>32</v>
      </c>
      <c r="C3524" t="s">
        <v>28</v>
      </c>
      <c r="D3524" t="s">
        <v>22</v>
      </c>
      <c r="E3524" t="s">
        <v>22</v>
      </c>
      <c r="F3524">
        <v>0</v>
      </c>
      <c r="G3524">
        <v>230.7</v>
      </c>
      <c r="H3524">
        <v>122</v>
      </c>
      <c r="I3524">
        <v>39.22</v>
      </c>
      <c r="J3524">
        <v>204.7</v>
      </c>
      <c r="K3524">
        <v>134</v>
      </c>
      <c r="L3524">
        <v>17.399999999999999</v>
      </c>
      <c r="M3524">
        <v>142</v>
      </c>
      <c r="N3524">
        <v>86</v>
      </c>
      <c r="O3524">
        <v>6.39</v>
      </c>
      <c r="P3524">
        <v>8.6999999999999993</v>
      </c>
      <c r="Q3524">
        <v>3</v>
      </c>
      <c r="R3524">
        <v>2.35</v>
      </c>
      <c r="S3524">
        <v>2</v>
      </c>
      <c r="T3524" t="s">
        <v>22</v>
      </c>
    </row>
    <row r="3525" spans="1:20" x14ac:dyDescent="0.2">
      <c r="A3525" t="s">
        <v>52</v>
      </c>
      <c r="B3525">
        <v>174</v>
      </c>
      <c r="C3525" t="s">
        <v>21</v>
      </c>
      <c r="D3525" t="s">
        <v>22</v>
      </c>
      <c r="E3525" t="s">
        <v>22</v>
      </c>
      <c r="F3525">
        <v>0</v>
      </c>
      <c r="G3525">
        <v>222.3</v>
      </c>
      <c r="H3525">
        <v>102</v>
      </c>
      <c r="I3525">
        <v>37.79</v>
      </c>
      <c r="J3525">
        <v>173.8</v>
      </c>
      <c r="K3525">
        <v>123</v>
      </c>
      <c r="L3525">
        <v>14.77</v>
      </c>
      <c r="M3525">
        <v>297.2</v>
      </c>
      <c r="N3525">
        <v>97</v>
      </c>
      <c r="O3525">
        <v>13.37</v>
      </c>
      <c r="P3525">
        <v>5.7</v>
      </c>
      <c r="Q3525">
        <v>2</v>
      </c>
      <c r="R3525">
        <v>1.54</v>
      </c>
      <c r="S3525">
        <v>0</v>
      </c>
      <c r="T3525" t="s">
        <v>23</v>
      </c>
    </row>
    <row r="3526" spans="1:20" x14ac:dyDescent="0.2">
      <c r="A3526" t="s">
        <v>36</v>
      </c>
      <c r="B3526">
        <v>98</v>
      </c>
      <c r="C3526" t="s">
        <v>28</v>
      </c>
      <c r="D3526" t="s">
        <v>22</v>
      </c>
      <c r="E3526" t="s">
        <v>22</v>
      </c>
      <c r="F3526">
        <v>0</v>
      </c>
      <c r="G3526">
        <v>198.6</v>
      </c>
      <c r="H3526">
        <v>92</v>
      </c>
      <c r="I3526">
        <v>33.76</v>
      </c>
      <c r="J3526">
        <v>349.4</v>
      </c>
      <c r="K3526">
        <v>99</v>
      </c>
      <c r="L3526">
        <v>29.7</v>
      </c>
      <c r="M3526">
        <v>221.7</v>
      </c>
      <c r="N3526">
        <v>83</v>
      </c>
      <c r="O3526">
        <v>9.98</v>
      </c>
      <c r="P3526">
        <v>7.3</v>
      </c>
      <c r="Q3526">
        <v>6</v>
      </c>
      <c r="R3526">
        <v>1.97</v>
      </c>
      <c r="S3526">
        <v>2</v>
      </c>
      <c r="T3526" t="s">
        <v>23</v>
      </c>
    </row>
    <row r="3527" spans="1:20" x14ac:dyDescent="0.2">
      <c r="A3527" t="s">
        <v>66</v>
      </c>
      <c r="B3527">
        <v>42</v>
      </c>
      <c r="C3527" t="s">
        <v>28</v>
      </c>
      <c r="D3527" t="s">
        <v>22</v>
      </c>
      <c r="E3527" t="s">
        <v>22</v>
      </c>
      <c r="F3527">
        <v>0</v>
      </c>
      <c r="G3527">
        <v>139.4</v>
      </c>
      <c r="H3527">
        <v>109</v>
      </c>
      <c r="I3527">
        <v>23.7</v>
      </c>
      <c r="J3527">
        <v>223.8</v>
      </c>
      <c r="K3527">
        <v>121</v>
      </c>
      <c r="L3527">
        <v>19.02</v>
      </c>
      <c r="M3527">
        <v>244.9</v>
      </c>
      <c r="N3527">
        <v>105</v>
      </c>
      <c r="O3527">
        <v>11.02</v>
      </c>
      <c r="P3527">
        <v>4.5999999999999996</v>
      </c>
      <c r="Q3527">
        <v>3</v>
      </c>
      <c r="R3527">
        <v>1.24</v>
      </c>
      <c r="S3527">
        <v>1</v>
      </c>
      <c r="T3527" t="s">
        <v>22</v>
      </c>
    </row>
    <row r="3528" spans="1:20" x14ac:dyDescent="0.2">
      <c r="A3528" t="s">
        <v>38</v>
      </c>
      <c r="B3528">
        <v>99</v>
      </c>
      <c r="C3528" t="s">
        <v>25</v>
      </c>
      <c r="D3528" t="s">
        <v>22</v>
      </c>
      <c r="E3528" t="s">
        <v>22</v>
      </c>
      <c r="F3528">
        <v>0</v>
      </c>
      <c r="G3528">
        <v>130.4</v>
      </c>
      <c r="H3528">
        <v>121</v>
      </c>
      <c r="I3528">
        <v>22.17</v>
      </c>
      <c r="J3528">
        <v>219.9</v>
      </c>
      <c r="K3528">
        <v>103</v>
      </c>
      <c r="L3528">
        <v>18.690000000000001</v>
      </c>
      <c r="M3528">
        <v>84.1</v>
      </c>
      <c r="N3528">
        <v>85</v>
      </c>
      <c r="O3528">
        <v>3.78</v>
      </c>
      <c r="P3528">
        <v>9.8000000000000007</v>
      </c>
      <c r="Q3528">
        <v>3</v>
      </c>
      <c r="R3528">
        <v>2.65</v>
      </c>
      <c r="S3528">
        <v>2</v>
      </c>
      <c r="T3528" t="s">
        <v>22</v>
      </c>
    </row>
    <row r="3529" spans="1:20" x14ac:dyDescent="0.2">
      <c r="A3529" t="s">
        <v>36</v>
      </c>
      <c r="B3529">
        <v>119</v>
      </c>
      <c r="C3529" t="s">
        <v>25</v>
      </c>
      <c r="D3529" t="s">
        <v>22</v>
      </c>
      <c r="E3529" t="s">
        <v>22</v>
      </c>
      <c r="F3529">
        <v>0</v>
      </c>
      <c r="G3529">
        <v>153.19999999999999</v>
      </c>
      <c r="H3529">
        <v>131</v>
      </c>
      <c r="I3529">
        <v>26.04</v>
      </c>
      <c r="J3529">
        <v>116.6</v>
      </c>
      <c r="K3529">
        <v>85</v>
      </c>
      <c r="L3529">
        <v>9.91</v>
      </c>
      <c r="M3529">
        <v>218.5</v>
      </c>
      <c r="N3529">
        <v>74</v>
      </c>
      <c r="O3529">
        <v>9.83</v>
      </c>
      <c r="P3529">
        <v>10.1</v>
      </c>
      <c r="Q3529">
        <v>5</v>
      </c>
      <c r="R3529">
        <v>2.73</v>
      </c>
      <c r="S3529">
        <v>1</v>
      </c>
      <c r="T3529" t="s">
        <v>22</v>
      </c>
    </row>
    <row r="3530" spans="1:20" x14ac:dyDescent="0.2">
      <c r="A3530" t="s">
        <v>49</v>
      </c>
      <c r="B3530">
        <v>47</v>
      </c>
      <c r="C3530" t="s">
        <v>21</v>
      </c>
      <c r="D3530" t="s">
        <v>23</v>
      </c>
      <c r="E3530" t="s">
        <v>22</v>
      </c>
      <c r="F3530">
        <v>0</v>
      </c>
      <c r="G3530">
        <v>177.1</v>
      </c>
      <c r="H3530">
        <v>104</v>
      </c>
      <c r="I3530">
        <v>30.11</v>
      </c>
      <c r="J3530">
        <v>217.4</v>
      </c>
      <c r="K3530">
        <v>97</v>
      </c>
      <c r="L3530">
        <v>18.48</v>
      </c>
      <c r="M3530">
        <v>191.8</v>
      </c>
      <c r="N3530">
        <v>131</v>
      </c>
      <c r="O3530">
        <v>8.6300000000000008</v>
      </c>
      <c r="P3530">
        <v>9.6999999999999993</v>
      </c>
      <c r="Q3530">
        <v>5</v>
      </c>
      <c r="R3530">
        <v>2.62</v>
      </c>
      <c r="S3530">
        <v>2</v>
      </c>
      <c r="T3530" t="s">
        <v>22</v>
      </c>
    </row>
    <row r="3531" spans="1:20" x14ac:dyDescent="0.2">
      <c r="A3531" t="s">
        <v>48</v>
      </c>
      <c r="B3531">
        <v>77</v>
      </c>
      <c r="C3531" t="s">
        <v>21</v>
      </c>
      <c r="D3531" t="s">
        <v>22</v>
      </c>
      <c r="E3531" t="s">
        <v>22</v>
      </c>
      <c r="F3531">
        <v>0</v>
      </c>
      <c r="G3531">
        <v>134.5</v>
      </c>
      <c r="H3531">
        <v>119</v>
      </c>
      <c r="I3531">
        <v>22.87</v>
      </c>
      <c r="J3531">
        <v>119.7</v>
      </c>
      <c r="K3531">
        <v>104</v>
      </c>
      <c r="L3531">
        <v>10.17</v>
      </c>
      <c r="M3531">
        <v>250.7</v>
      </c>
      <c r="N3531">
        <v>112</v>
      </c>
      <c r="O3531">
        <v>11.28</v>
      </c>
      <c r="P3531">
        <v>9.3000000000000007</v>
      </c>
      <c r="Q3531">
        <v>5</v>
      </c>
      <c r="R3531">
        <v>2.5099999999999998</v>
      </c>
      <c r="S3531">
        <v>0</v>
      </c>
      <c r="T3531" t="s">
        <v>22</v>
      </c>
    </row>
    <row r="3532" spans="1:20" x14ac:dyDescent="0.2">
      <c r="A3532" t="s">
        <v>44</v>
      </c>
      <c r="B3532">
        <v>39</v>
      </c>
      <c r="C3532" t="s">
        <v>28</v>
      </c>
      <c r="D3532" t="s">
        <v>22</v>
      </c>
      <c r="E3532" t="s">
        <v>23</v>
      </c>
      <c r="F3532">
        <v>38</v>
      </c>
      <c r="G3532">
        <v>201.8</v>
      </c>
      <c r="H3532">
        <v>66</v>
      </c>
      <c r="I3532">
        <v>34.31</v>
      </c>
      <c r="J3532">
        <v>200.1</v>
      </c>
      <c r="K3532">
        <v>87</v>
      </c>
      <c r="L3532">
        <v>17.010000000000002</v>
      </c>
      <c r="M3532">
        <v>173.7</v>
      </c>
      <c r="N3532">
        <v>112</v>
      </c>
      <c r="O3532">
        <v>7.82</v>
      </c>
      <c r="P3532">
        <v>9.5</v>
      </c>
      <c r="Q3532">
        <v>3</v>
      </c>
      <c r="R3532">
        <v>2.57</v>
      </c>
      <c r="S3532">
        <v>0</v>
      </c>
      <c r="T3532" t="s">
        <v>22</v>
      </c>
    </row>
    <row r="3533" spans="1:20" x14ac:dyDescent="0.2">
      <c r="A3533" t="s">
        <v>31</v>
      </c>
      <c r="B3533">
        <v>193</v>
      </c>
      <c r="C3533" t="s">
        <v>21</v>
      </c>
      <c r="D3533" t="s">
        <v>22</v>
      </c>
      <c r="E3533" t="s">
        <v>22</v>
      </c>
      <c r="F3533">
        <v>0</v>
      </c>
      <c r="G3533">
        <v>180.5</v>
      </c>
      <c r="H3533">
        <v>114</v>
      </c>
      <c r="I3533">
        <v>30.69</v>
      </c>
      <c r="J3533">
        <v>117.9</v>
      </c>
      <c r="K3533">
        <v>80</v>
      </c>
      <c r="L3533">
        <v>10.02</v>
      </c>
      <c r="M3533">
        <v>192.9</v>
      </c>
      <c r="N3533">
        <v>97</v>
      </c>
      <c r="O3533">
        <v>8.68</v>
      </c>
      <c r="P3533">
        <v>10.199999999999999</v>
      </c>
      <c r="Q3533">
        <v>4</v>
      </c>
      <c r="R3533">
        <v>2.75</v>
      </c>
      <c r="S3533">
        <v>2</v>
      </c>
      <c r="T3533" t="s">
        <v>22</v>
      </c>
    </row>
    <row r="3534" spans="1:20" x14ac:dyDescent="0.2">
      <c r="A3534" t="s">
        <v>20</v>
      </c>
      <c r="B3534">
        <v>103</v>
      </c>
      <c r="C3534" t="s">
        <v>21</v>
      </c>
      <c r="D3534" t="s">
        <v>22</v>
      </c>
      <c r="E3534" t="s">
        <v>23</v>
      </c>
      <c r="F3534">
        <v>40</v>
      </c>
      <c r="G3534">
        <v>164.5</v>
      </c>
      <c r="H3534">
        <v>95</v>
      </c>
      <c r="I3534">
        <v>27.97</v>
      </c>
      <c r="J3534">
        <v>228.7</v>
      </c>
      <c r="K3534">
        <v>82</v>
      </c>
      <c r="L3534">
        <v>19.440000000000001</v>
      </c>
      <c r="M3534">
        <v>194.7</v>
      </c>
      <c r="N3534">
        <v>97</v>
      </c>
      <c r="O3534">
        <v>8.76</v>
      </c>
      <c r="P3534">
        <v>7.4</v>
      </c>
      <c r="Q3534">
        <v>1</v>
      </c>
      <c r="R3534">
        <v>2</v>
      </c>
      <c r="S3534">
        <v>4</v>
      </c>
      <c r="T3534" t="s">
        <v>22</v>
      </c>
    </row>
    <row r="3535" spans="1:20" x14ac:dyDescent="0.2">
      <c r="A3535" t="s">
        <v>47</v>
      </c>
      <c r="B3535">
        <v>36</v>
      </c>
      <c r="C3535" t="s">
        <v>21</v>
      </c>
      <c r="D3535" t="s">
        <v>23</v>
      </c>
      <c r="E3535" t="s">
        <v>23</v>
      </c>
      <c r="F3535">
        <v>19</v>
      </c>
      <c r="G3535">
        <v>171.9</v>
      </c>
      <c r="H3535">
        <v>96</v>
      </c>
      <c r="I3535">
        <v>29.22</v>
      </c>
      <c r="J3535">
        <v>198.4</v>
      </c>
      <c r="K3535">
        <v>111</v>
      </c>
      <c r="L3535">
        <v>16.86</v>
      </c>
      <c r="M3535">
        <v>321.7</v>
      </c>
      <c r="N3535">
        <v>76</v>
      </c>
      <c r="O3535">
        <v>14.48</v>
      </c>
      <c r="P3535">
        <v>10.5</v>
      </c>
      <c r="Q3535">
        <v>1</v>
      </c>
      <c r="R3535">
        <v>2.84</v>
      </c>
      <c r="S3535">
        <v>1</v>
      </c>
      <c r="T3535" t="s">
        <v>23</v>
      </c>
    </row>
    <row r="3536" spans="1:20" x14ac:dyDescent="0.2">
      <c r="A3536" t="s">
        <v>72</v>
      </c>
      <c r="B3536">
        <v>87</v>
      </c>
      <c r="C3536" t="s">
        <v>21</v>
      </c>
      <c r="D3536" t="s">
        <v>22</v>
      </c>
      <c r="E3536" t="s">
        <v>22</v>
      </c>
      <c r="F3536">
        <v>0</v>
      </c>
      <c r="G3536">
        <v>221.4</v>
      </c>
      <c r="H3536">
        <v>69</v>
      </c>
      <c r="I3536">
        <v>37.64</v>
      </c>
      <c r="J3536">
        <v>195.2</v>
      </c>
      <c r="K3536">
        <v>53</v>
      </c>
      <c r="L3536">
        <v>16.59</v>
      </c>
      <c r="M3536">
        <v>120.6</v>
      </c>
      <c r="N3536">
        <v>91</v>
      </c>
      <c r="O3536">
        <v>5.43</v>
      </c>
      <c r="P3536">
        <v>13.7</v>
      </c>
      <c r="Q3536">
        <v>4</v>
      </c>
      <c r="R3536">
        <v>3.7</v>
      </c>
      <c r="S3536">
        <v>1</v>
      </c>
      <c r="T3536" t="s">
        <v>22</v>
      </c>
    </row>
    <row r="3537" spans="1:20" x14ac:dyDescent="0.2">
      <c r="A3537" t="s">
        <v>33</v>
      </c>
      <c r="B3537">
        <v>1</v>
      </c>
      <c r="C3537" t="s">
        <v>28</v>
      </c>
      <c r="D3537" t="s">
        <v>22</v>
      </c>
      <c r="E3537" t="s">
        <v>22</v>
      </c>
      <c r="F3537">
        <v>0</v>
      </c>
      <c r="G3537">
        <v>241.5</v>
      </c>
      <c r="H3537">
        <v>114</v>
      </c>
      <c r="I3537">
        <v>41.06</v>
      </c>
      <c r="J3537">
        <v>195.2</v>
      </c>
      <c r="K3537">
        <v>94</v>
      </c>
      <c r="L3537">
        <v>16.59</v>
      </c>
      <c r="M3537">
        <v>201.6</v>
      </c>
      <c r="N3537">
        <v>93</v>
      </c>
      <c r="O3537">
        <v>9.07</v>
      </c>
      <c r="P3537">
        <v>14.1</v>
      </c>
      <c r="Q3537">
        <v>3</v>
      </c>
      <c r="R3537">
        <v>3.81</v>
      </c>
      <c r="S3537">
        <v>3</v>
      </c>
      <c r="T3537" t="s">
        <v>22</v>
      </c>
    </row>
    <row r="3538" spans="1:20" x14ac:dyDescent="0.2">
      <c r="A3538" t="s">
        <v>44</v>
      </c>
      <c r="B3538">
        <v>62</v>
      </c>
      <c r="C3538" t="s">
        <v>21</v>
      </c>
      <c r="D3538" t="s">
        <v>22</v>
      </c>
      <c r="E3538" t="s">
        <v>22</v>
      </c>
      <c r="F3538">
        <v>0</v>
      </c>
      <c r="G3538">
        <v>116.5</v>
      </c>
      <c r="H3538">
        <v>77</v>
      </c>
      <c r="I3538">
        <v>19.809999999999999</v>
      </c>
      <c r="J3538">
        <v>186.1</v>
      </c>
      <c r="K3538">
        <v>111</v>
      </c>
      <c r="L3538">
        <v>15.82</v>
      </c>
      <c r="M3538">
        <v>180.6</v>
      </c>
      <c r="N3538">
        <v>72</v>
      </c>
      <c r="O3538">
        <v>8.1300000000000008</v>
      </c>
      <c r="P3538">
        <v>16.100000000000001</v>
      </c>
      <c r="Q3538">
        <v>2</v>
      </c>
      <c r="R3538">
        <v>4.3499999999999996</v>
      </c>
      <c r="S3538">
        <v>3</v>
      </c>
      <c r="T3538" t="s">
        <v>22</v>
      </c>
    </row>
    <row r="3539" spans="1:20" x14ac:dyDescent="0.2">
      <c r="A3539" t="s">
        <v>59</v>
      </c>
      <c r="B3539">
        <v>112</v>
      </c>
      <c r="C3539" t="s">
        <v>21</v>
      </c>
      <c r="D3539" t="s">
        <v>22</v>
      </c>
      <c r="E3539" t="s">
        <v>22</v>
      </c>
      <c r="F3539">
        <v>0</v>
      </c>
      <c r="G3539">
        <v>158.1</v>
      </c>
      <c r="H3539">
        <v>107</v>
      </c>
      <c r="I3539">
        <v>26.88</v>
      </c>
      <c r="J3539">
        <v>181.5</v>
      </c>
      <c r="K3539">
        <v>101</v>
      </c>
      <c r="L3539">
        <v>15.43</v>
      </c>
      <c r="M3539">
        <v>200.3</v>
      </c>
      <c r="N3539">
        <v>126</v>
      </c>
      <c r="O3539">
        <v>9.01</v>
      </c>
      <c r="P3539">
        <v>8.3000000000000007</v>
      </c>
      <c r="Q3539">
        <v>7</v>
      </c>
      <c r="R3539">
        <v>2.2400000000000002</v>
      </c>
      <c r="S3539">
        <v>1</v>
      </c>
      <c r="T3539" t="s">
        <v>22</v>
      </c>
    </row>
    <row r="3540" spans="1:20" x14ac:dyDescent="0.2">
      <c r="A3540" t="s">
        <v>41</v>
      </c>
      <c r="B3540">
        <v>82</v>
      </c>
      <c r="C3540" t="s">
        <v>25</v>
      </c>
      <c r="D3540" t="s">
        <v>22</v>
      </c>
      <c r="E3540" t="s">
        <v>22</v>
      </c>
      <c r="F3540">
        <v>0</v>
      </c>
      <c r="G3540">
        <v>121.6</v>
      </c>
      <c r="H3540">
        <v>81</v>
      </c>
      <c r="I3540">
        <v>20.67</v>
      </c>
      <c r="J3540">
        <v>191.3</v>
      </c>
      <c r="K3540">
        <v>109</v>
      </c>
      <c r="L3540">
        <v>16.260000000000002</v>
      </c>
      <c r="M3540">
        <v>231.4</v>
      </c>
      <c r="N3540">
        <v>81</v>
      </c>
      <c r="O3540">
        <v>10.41</v>
      </c>
      <c r="P3540">
        <v>8.6</v>
      </c>
      <c r="Q3540">
        <v>5</v>
      </c>
      <c r="R3540">
        <v>2.3199999999999998</v>
      </c>
      <c r="S3540">
        <v>3</v>
      </c>
      <c r="T3540" t="s">
        <v>22</v>
      </c>
    </row>
    <row r="3541" spans="1:20" x14ac:dyDescent="0.2">
      <c r="A3541" t="s">
        <v>68</v>
      </c>
      <c r="B3541">
        <v>55</v>
      </c>
      <c r="C3541" t="s">
        <v>21</v>
      </c>
      <c r="D3541" t="s">
        <v>22</v>
      </c>
      <c r="E3541" t="s">
        <v>23</v>
      </c>
      <c r="F3541">
        <v>28</v>
      </c>
      <c r="G3541">
        <v>222.5</v>
      </c>
      <c r="H3541">
        <v>134</v>
      </c>
      <c r="I3541">
        <v>37.83</v>
      </c>
      <c r="J3541">
        <v>177.8</v>
      </c>
      <c r="K3541">
        <v>106</v>
      </c>
      <c r="L3541">
        <v>15.11</v>
      </c>
      <c r="M3541">
        <v>194.6</v>
      </c>
      <c r="N3541">
        <v>90</v>
      </c>
      <c r="O3541">
        <v>8.76</v>
      </c>
      <c r="P3541">
        <v>9.6999999999999993</v>
      </c>
      <c r="Q3541">
        <v>4</v>
      </c>
      <c r="R3541">
        <v>2.62</v>
      </c>
      <c r="S3541">
        <v>2</v>
      </c>
      <c r="T3541" t="s">
        <v>22</v>
      </c>
    </row>
    <row r="3542" spans="1:20" x14ac:dyDescent="0.2">
      <c r="A3542" t="s">
        <v>34</v>
      </c>
      <c r="B3542">
        <v>82</v>
      </c>
      <c r="C3542" t="s">
        <v>28</v>
      </c>
      <c r="D3542" t="s">
        <v>22</v>
      </c>
      <c r="E3542" t="s">
        <v>23</v>
      </c>
      <c r="F3542">
        <v>23</v>
      </c>
      <c r="G3542">
        <v>123.7</v>
      </c>
      <c r="H3542">
        <v>93</v>
      </c>
      <c r="I3542">
        <v>21.03</v>
      </c>
      <c r="J3542">
        <v>139.1</v>
      </c>
      <c r="K3542">
        <v>74</v>
      </c>
      <c r="L3542">
        <v>11.82</v>
      </c>
      <c r="M3542">
        <v>174.5</v>
      </c>
      <c r="N3542">
        <v>118</v>
      </c>
      <c r="O3542">
        <v>7.85</v>
      </c>
      <c r="P3542">
        <v>10.6</v>
      </c>
      <c r="Q3542">
        <v>2</v>
      </c>
      <c r="R3542">
        <v>2.86</v>
      </c>
      <c r="S3542">
        <v>1</v>
      </c>
      <c r="T3542" t="s">
        <v>22</v>
      </c>
    </row>
    <row r="3543" spans="1:20" x14ac:dyDescent="0.2">
      <c r="A3543" t="s">
        <v>20</v>
      </c>
      <c r="B3543">
        <v>69</v>
      </c>
      <c r="C3543" t="s">
        <v>21</v>
      </c>
      <c r="D3543" t="s">
        <v>22</v>
      </c>
      <c r="E3543" t="s">
        <v>22</v>
      </c>
      <c r="F3543">
        <v>0</v>
      </c>
      <c r="G3543">
        <v>244.8</v>
      </c>
      <c r="H3543">
        <v>76</v>
      </c>
      <c r="I3543">
        <v>41.62</v>
      </c>
      <c r="J3543">
        <v>77.2</v>
      </c>
      <c r="K3543">
        <v>100</v>
      </c>
      <c r="L3543">
        <v>6.56</v>
      </c>
      <c r="M3543">
        <v>222.8</v>
      </c>
      <c r="N3543">
        <v>102</v>
      </c>
      <c r="O3543">
        <v>10.029999999999999</v>
      </c>
      <c r="P3543">
        <v>10</v>
      </c>
      <c r="Q3543">
        <v>3</v>
      </c>
      <c r="R3543">
        <v>2.7</v>
      </c>
      <c r="S3543">
        <v>0</v>
      </c>
      <c r="T3543" t="s">
        <v>22</v>
      </c>
    </row>
    <row r="3544" spans="1:20" x14ac:dyDescent="0.2">
      <c r="A3544" t="s">
        <v>45</v>
      </c>
      <c r="B3544">
        <v>87</v>
      </c>
      <c r="C3544" t="s">
        <v>28</v>
      </c>
      <c r="D3544" t="s">
        <v>22</v>
      </c>
      <c r="E3544" t="s">
        <v>22</v>
      </c>
      <c r="F3544">
        <v>0</v>
      </c>
      <c r="G3544">
        <v>297.39999999999998</v>
      </c>
      <c r="H3544">
        <v>63</v>
      </c>
      <c r="I3544">
        <v>50.56</v>
      </c>
      <c r="J3544">
        <v>118.4</v>
      </c>
      <c r="K3544">
        <v>108</v>
      </c>
      <c r="L3544">
        <v>10.06</v>
      </c>
      <c r="M3544">
        <v>242.3</v>
      </c>
      <c r="N3544">
        <v>72</v>
      </c>
      <c r="O3544">
        <v>10.9</v>
      </c>
      <c r="P3544">
        <v>11</v>
      </c>
      <c r="Q3544">
        <v>2</v>
      </c>
      <c r="R3544">
        <v>2.97</v>
      </c>
      <c r="S3544">
        <v>2</v>
      </c>
      <c r="T3544" t="s">
        <v>23</v>
      </c>
    </row>
    <row r="3545" spans="1:20" x14ac:dyDescent="0.2">
      <c r="A3545" t="s">
        <v>31</v>
      </c>
      <c r="B3545">
        <v>63</v>
      </c>
      <c r="C3545" t="s">
        <v>21</v>
      </c>
      <c r="D3545" t="s">
        <v>22</v>
      </c>
      <c r="E3545" t="s">
        <v>22</v>
      </c>
      <c r="F3545">
        <v>0</v>
      </c>
      <c r="G3545">
        <v>147.80000000000001</v>
      </c>
      <c r="H3545">
        <v>95</v>
      </c>
      <c r="I3545">
        <v>25.13</v>
      </c>
      <c r="J3545">
        <v>201.4</v>
      </c>
      <c r="K3545">
        <v>72</v>
      </c>
      <c r="L3545">
        <v>17.12</v>
      </c>
      <c r="M3545">
        <v>154.9</v>
      </c>
      <c r="N3545">
        <v>118</v>
      </c>
      <c r="O3545">
        <v>6.97</v>
      </c>
      <c r="P3545">
        <v>8.6</v>
      </c>
      <c r="Q3545">
        <v>8</v>
      </c>
      <c r="R3545">
        <v>2.3199999999999998</v>
      </c>
      <c r="S3545">
        <v>1</v>
      </c>
      <c r="T3545" t="s">
        <v>22</v>
      </c>
    </row>
    <row r="3546" spans="1:20" x14ac:dyDescent="0.2">
      <c r="A3546" t="s">
        <v>37</v>
      </c>
      <c r="B3546">
        <v>68</v>
      </c>
      <c r="C3546" t="s">
        <v>21</v>
      </c>
      <c r="D3546" t="s">
        <v>22</v>
      </c>
      <c r="E3546" t="s">
        <v>22</v>
      </c>
      <c r="F3546">
        <v>0</v>
      </c>
      <c r="G3546">
        <v>186.5</v>
      </c>
      <c r="H3546">
        <v>108</v>
      </c>
      <c r="I3546">
        <v>31.71</v>
      </c>
      <c r="J3546">
        <v>190.2</v>
      </c>
      <c r="K3546">
        <v>107</v>
      </c>
      <c r="L3546">
        <v>16.170000000000002</v>
      </c>
      <c r="M3546">
        <v>187.8</v>
      </c>
      <c r="N3546">
        <v>103</v>
      </c>
      <c r="O3546">
        <v>8.4499999999999993</v>
      </c>
      <c r="P3546">
        <v>11</v>
      </c>
      <c r="Q3546">
        <v>5</v>
      </c>
      <c r="R3546">
        <v>2.97</v>
      </c>
      <c r="S3546">
        <v>1</v>
      </c>
      <c r="T3546" t="s">
        <v>22</v>
      </c>
    </row>
    <row r="3547" spans="1:20" x14ac:dyDescent="0.2">
      <c r="A3547" t="s">
        <v>39</v>
      </c>
      <c r="B3547">
        <v>119</v>
      </c>
      <c r="C3547" t="s">
        <v>28</v>
      </c>
      <c r="D3547" t="s">
        <v>22</v>
      </c>
      <c r="E3547" t="s">
        <v>22</v>
      </c>
      <c r="F3547">
        <v>0</v>
      </c>
      <c r="G3547">
        <v>107.2</v>
      </c>
      <c r="H3547">
        <v>100</v>
      </c>
      <c r="I3547">
        <v>18.22</v>
      </c>
      <c r="J3547">
        <v>221.1</v>
      </c>
      <c r="K3547">
        <v>100</v>
      </c>
      <c r="L3547">
        <v>18.79</v>
      </c>
      <c r="M3547">
        <v>212.6</v>
      </c>
      <c r="N3547">
        <v>96</v>
      </c>
      <c r="O3547">
        <v>9.57</v>
      </c>
      <c r="P3547">
        <v>8.3000000000000007</v>
      </c>
      <c r="Q3547">
        <v>3</v>
      </c>
      <c r="R3547">
        <v>2.2400000000000002</v>
      </c>
      <c r="S3547">
        <v>2</v>
      </c>
      <c r="T3547" t="s">
        <v>22</v>
      </c>
    </row>
    <row r="3548" spans="1:20" x14ac:dyDescent="0.2">
      <c r="A3548" t="s">
        <v>37</v>
      </c>
      <c r="B3548">
        <v>43</v>
      </c>
      <c r="C3548" t="s">
        <v>21</v>
      </c>
      <c r="D3548" t="s">
        <v>22</v>
      </c>
      <c r="E3548" t="s">
        <v>23</v>
      </c>
      <c r="F3548">
        <v>36</v>
      </c>
      <c r="G3548">
        <v>93.1</v>
      </c>
      <c r="H3548">
        <v>68</v>
      </c>
      <c r="I3548">
        <v>15.83</v>
      </c>
      <c r="J3548">
        <v>246.1</v>
      </c>
      <c r="K3548">
        <v>83</v>
      </c>
      <c r="L3548">
        <v>20.92</v>
      </c>
      <c r="M3548">
        <v>94.9</v>
      </c>
      <c r="N3548">
        <v>109</v>
      </c>
      <c r="O3548">
        <v>4.2699999999999996</v>
      </c>
      <c r="P3548">
        <v>8.6999999999999993</v>
      </c>
      <c r="Q3548">
        <v>8</v>
      </c>
      <c r="R3548">
        <v>2.35</v>
      </c>
      <c r="S3548">
        <v>1</v>
      </c>
      <c r="T3548" t="s">
        <v>22</v>
      </c>
    </row>
    <row r="3549" spans="1:20" x14ac:dyDescent="0.2">
      <c r="A3549" t="s">
        <v>56</v>
      </c>
      <c r="B3549">
        <v>136</v>
      </c>
      <c r="C3549" t="s">
        <v>28</v>
      </c>
      <c r="D3549" t="s">
        <v>22</v>
      </c>
      <c r="E3549" t="s">
        <v>22</v>
      </c>
      <c r="F3549">
        <v>0</v>
      </c>
      <c r="G3549">
        <v>132.4</v>
      </c>
      <c r="H3549">
        <v>110</v>
      </c>
      <c r="I3549">
        <v>22.51</v>
      </c>
      <c r="J3549">
        <v>254.1</v>
      </c>
      <c r="K3549">
        <v>81</v>
      </c>
      <c r="L3549">
        <v>21.6</v>
      </c>
      <c r="M3549">
        <v>176.5</v>
      </c>
      <c r="N3549">
        <v>100</v>
      </c>
      <c r="O3549">
        <v>7.94</v>
      </c>
      <c r="P3549">
        <v>13</v>
      </c>
      <c r="Q3549">
        <v>6</v>
      </c>
      <c r="R3549">
        <v>3.51</v>
      </c>
      <c r="S3549">
        <v>2</v>
      </c>
      <c r="T3549" t="s">
        <v>22</v>
      </c>
    </row>
    <row r="3550" spans="1:20" x14ac:dyDescent="0.2">
      <c r="A3550" t="s">
        <v>52</v>
      </c>
      <c r="B3550">
        <v>149</v>
      </c>
      <c r="C3550" t="s">
        <v>21</v>
      </c>
      <c r="D3550" t="s">
        <v>22</v>
      </c>
      <c r="E3550" t="s">
        <v>22</v>
      </c>
      <c r="F3550">
        <v>0</v>
      </c>
      <c r="G3550">
        <v>114.5</v>
      </c>
      <c r="H3550">
        <v>103</v>
      </c>
      <c r="I3550">
        <v>19.47</v>
      </c>
      <c r="J3550">
        <v>228.8</v>
      </c>
      <c r="K3550">
        <v>100</v>
      </c>
      <c r="L3550">
        <v>19.45</v>
      </c>
      <c r="M3550">
        <v>135.80000000000001</v>
      </c>
      <c r="N3550">
        <v>74</v>
      </c>
      <c r="O3550">
        <v>6.11</v>
      </c>
      <c r="P3550">
        <v>10.7</v>
      </c>
      <c r="Q3550">
        <v>3</v>
      </c>
      <c r="R3550">
        <v>2.89</v>
      </c>
      <c r="S3550">
        <v>0</v>
      </c>
      <c r="T3550" t="s">
        <v>22</v>
      </c>
    </row>
    <row r="3551" spans="1:20" x14ac:dyDescent="0.2">
      <c r="A3551" t="s">
        <v>36</v>
      </c>
      <c r="B3551">
        <v>77</v>
      </c>
      <c r="C3551" t="s">
        <v>21</v>
      </c>
      <c r="D3551" t="s">
        <v>22</v>
      </c>
      <c r="E3551" t="s">
        <v>22</v>
      </c>
      <c r="F3551">
        <v>0</v>
      </c>
      <c r="G3551">
        <v>184.7</v>
      </c>
      <c r="H3551">
        <v>130</v>
      </c>
      <c r="I3551">
        <v>31.4</v>
      </c>
      <c r="J3551">
        <v>194</v>
      </c>
      <c r="K3551">
        <v>105</v>
      </c>
      <c r="L3551">
        <v>16.489999999999998</v>
      </c>
      <c r="M3551">
        <v>249.1</v>
      </c>
      <c r="N3551">
        <v>91</v>
      </c>
      <c r="O3551">
        <v>11.21</v>
      </c>
      <c r="P3551">
        <v>9</v>
      </c>
      <c r="Q3551">
        <v>4</v>
      </c>
      <c r="R3551">
        <v>2.4300000000000002</v>
      </c>
      <c r="S3551">
        <v>1</v>
      </c>
      <c r="T3551" t="s">
        <v>22</v>
      </c>
    </row>
    <row r="3552" spans="1:20" x14ac:dyDescent="0.2">
      <c r="A3552" t="s">
        <v>53</v>
      </c>
      <c r="B3552">
        <v>110</v>
      </c>
      <c r="C3552" t="s">
        <v>21</v>
      </c>
      <c r="D3552" t="s">
        <v>22</v>
      </c>
      <c r="E3552" t="s">
        <v>22</v>
      </c>
      <c r="F3552">
        <v>0</v>
      </c>
      <c r="G3552">
        <v>94.1</v>
      </c>
      <c r="H3552">
        <v>127</v>
      </c>
      <c r="I3552">
        <v>16</v>
      </c>
      <c r="J3552">
        <v>283</v>
      </c>
      <c r="K3552">
        <v>97</v>
      </c>
      <c r="L3552">
        <v>24.06</v>
      </c>
      <c r="M3552">
        <v>168.7</v>
      </c>
      <c r="N3552">
        <v>69</v>
      </c>
      <c r="O3552">
        <v>7.59</v>
      </c>
      <c r="P3552">
        <v>10.3</v>
      </c>
      <c r="Q3552">
        <v>6</v>
      </c>
      <c r="R3552">
        <v>2.78</v>
      </c>
      <c r="S3552">
        <v>2</v>
      </c>
      <c r="T3552" t="s">
        <v>22</v>
      </c>
    </row>
    <row r="3553" spans="1:20" x14ac:dyDescent="0.2">
      <c r="A3553" t="s">
        <v>59</v>
      </c>
      <c r="B3553">
        <v>70</v>
      </c>
      <c r="C3553" t="s">
        <v>21</v>
      </c>
      <c r="D3553" t="s">
        <v>22</v>
      </c>
      <c r="E3553" t="s">
        <v>22</v>
      </c>
      <c r="F3553">
        <v>0</v>
      </c>
      <c r="G3553">
        <v>229.3</v>
      </c>
      <c r="H3553">
        <v>110</v>
      </c>
      <c r="I3553">
        <v>38.979999999999997</v>
      </c>
      <c r="J3553">
        <v>118.2</v>
      </c>
      <c r="K3553">
        <v>89</v>
      </c>
      <c r="L3553">
        <v>10.050000000000001</v>
      </c>
      <c r="M3553">
        <v>155</v>
      </c>
      <c r="N3553">
        <v>105</v>
      </c>
      <c r="O3553">
        <v>6.98</v>
      </c>
      <c r="P3553">
        <v>7.9</v>
      </c>
      <c r="Q3553">
        <v>4</v>
      </c>
      <c r="R3553">
        <v>2.13</v>
      </c>
      <c r="S3553">
        <v>1</v>
      </c>
      <c r="T3553" t="s">
        <v>22</v>
      </c>
    </row>
    <row r="3554" spans="1:20" x14ac:dyDescent="0.2">
      <c r="A3554" t="s">
        <v>64</v>
      </c>
      <c r="B3554">
        <v>155</v>
      </c>
      <c r="C3554" t="s">
        <v>28</v>
      </c>
      <c r="D3554" t="s">
        <v>22</v>
      </c>
      <c r="E3554" t="s">
        <v>22</v>
      </c>
      <c r="F3554">
        <v>0</v>
      </c>
      <c r="G3554">
        <v>223.8</v>
      </c>
      <c r="H3554">
        <v>109</v>
      </c>
      <c r="I3554">
        <v>38.049999999999997</v>
      </c>
      <c r="J3554">
        <v>233.4</v>
      </c>
      <c r="K3554">
        <v>68</v>
      </c>
      <c r="L3554">
        <v>19.84</v>
      </c>
      <c r="M3554">
        <v>201.6</v>
      </c>
      <c r="N3554">
        <v>111</v>
      </c>
      <c r="O3554">
        <v>9.07</v>
      </c>
      <c r="P3554">
        <v>8.8000000000000007</v>
      </c>
      <c r="Q3554">
        <v>8</v>
      </c>
      <c r="R3554">
        <v>2.38</v>
      </c>
      <c r="S3554">
        <v>1</v>
      </c>
      <c r="T3554" t="s">
        <v>22</v>
      </c>
    </row>
    <row r="3555" spans="1:20" x14ac:dyDescent="0.2">
      <c r="A3555" t="s">
        <v>63</v>
      </c>
      <c r="B3555">
        <v>151</v>
      </c>
      <c r="C3555" t="s">
        <v>21</v>
      </c>
      <c r="D3555" t="s">
        <v>22</v>
      </c>
      <c r="E3555" t="s">
        <v>23</v>
      </c>
      <c r="F3555">
        <v>27</v>
      </c>
      <c r="G3555">
        <v>154.4</v>
      </c>
      <c r="H3555">
        <v>141</v>
      </c>
      <c r="I3555">
        <v>26.25</v>
      </c>
      <c r="J3555">
        <v>210.6</v>
      </c>
      <c r="K3555">
        <v>109</v>
      </c>
      <c r="L3555">
        <v>17.899999999999999</v>
      </c>
      <c r="M3555">
        <v>167.9</v>
      </c>
      <c r="N3555">
        <v>109</v>
      </c>
      <c r="O3555">
        <v>7.56</v>
      </c>
      <c r="P3555">
        <v>7.8</v>
      </c>
      <c r="Q3555">
        <v>3</v>
      </c>
      <c r="R3555">
        <v>2.11</v>
      </c>
      <c r="S3555">
        <v>3</v>
      </c>
      <c r="T3555" t="s">
        <v>22</v>
      </c>
    </row>
    <row r="3556" spans="1:20" x14ac:dyDescent="0.2">
      <c r="A3556" t="s">
        <v>39</v>
      </c>
      <c r="B3556">
        <v>125</v>
      </c>
      <c r="C3556" t="s">
        <v>21</v>
      </c>
      <c r="D3556" t="s">
        <v>22</v>
      </c>
      <c r="E3556" t="s">
        <v>22</v>
      </c>
      <c r="F3556">
        <v>0</v>
      </c>
      <c r="G3556">
        <v>190.2</v>
      </c>
      <c r="H3556">
        <v>107</v>
      </c>
      <c r="I3556">
        <v>32.33</v>
      </c>
      <c r="J3556">
        <v>209.2</v>
      </c>
      <c r="K3556">
        <v>75</v>
      </c>
      <c r="L3556">
        <v>17.78</v>
      </c>
      <c r="M3556">
        <v>102.1</v>
      </c>
      <c r="N3556">
        <v>136</v>
      </c>
      <c r="O3556">
        <v>4.59</v>
      </c>
      <c r="P3556">
        <v>14.2</v>
      </c>
      <c r="Q3556">
        <v>5</v>
      </c>
      <c r="R3556">
        <v>3.83</v>
      </c>
      <c r="S3556">
        <v>4</v>
      </c>
      <c r="T3556" t="s">
        <v>23</v>
      </c>
    </row>
    <row r="3557" spans="1:20" x14ac:dyDescent="0.2">
      <c r="A3557" t="s">
        <v>24</v>
      </c>
      <c r="B3557">
        <v>83</v>
      </c>
      <c r="C3557" t="s">
        <v>21</v>
      </c>
      <c r="D3557" t="s">
        <v>22</v>
      </c>
      <c r="E3557" t="s">
        <v>22</v>
      </c>
      <c r="F3557">
        <v>0</v>
      </c>
      <c r="G3557">
        <v>167</v>
      </c>
      <c r="H3557">
        <v>120</v>
      </c>
      <c r="I3557">
        <v>28.39</v>
      </c>
      <c r="J3557">
        <v>209.1</v>
      </c>
      <c r="K3557">
        <v>102</v>
      </c>
      <c r="L3557">
        <v>17.77</v>
      </c>
      <c r="M3557">
        <v>131</v>
      </c>
      <c r="N3557">
        <v>107</v>
      </c>
      <c r="O3557">
        <v>5.9</v>
      </c>
      <c r="P3557">
        <v>8.6</v>
      </c>
      <c r="Q3557">
        <v>2</v>
      </c>
      <c r="R3557">
        <v>2.3199999999999998</v>
      </c>
      <c r="S3557">
        <v>1</v>
      </c>
      <c r="T3557" t="s">
        <v>22</v>
      </c>
    </row>
    <row r="3558" spans="1:20" x14ac:dyDescent="0.2">
      <c r="A3558" t="s">
        <v>75</v>
      </c>
      <c r="B3558">
        <v>94</v>
      </c>
      <c r="C3558" t="s">
        <v>28</v>
      </c>
      <c r="D3558" t="s">
        <v>22</v>
      </c>
      <c r="E3558" t="s">
        <v>22</v>
      </c>
      <c r="F3558">
        <v>0</v>
      </c>
      <c r="G3558">
        <v>154.80000000000001</v>
      </c>
      <c r="H3558">
        <v>113</v>
      </c>
      <c r="I3558">
        <v>26.32</v>
      </c>
      <c r="J3558">
        <v>261.8</v>
      </c>
      <c r="K3558">
        <v>121</v>
      </c>
      <c r="L3558">
        <v>22.25</v>
      </c>
      <c r="M3558">
        <v>213</v>
      </c>
      <c r="N3558">
        <v>81</v>
      </c>
      <c r="O3558">
        <v>9.58</v>
      </c>
      <c r="P3558">
        <v>11.6</v>
      </c>
      <c r="Q3558">
        <v>5</v>
      </c>
      <c r="R3558">
        <v>3.13</v>
      </c>
      <c r="S3558">
        <v>0</v>
      </c>
      <c r="T3558" t="s">
        <v>22</v>
      </c>
    </row>
    <row r="3559" spans="1:20" x14ac:dyDescent="0.2">
      <c r="A3559" t="s">
        <v>41</v>
      </c>
      <c r="B3559">
        <v>11</v>
      </c>
      <c r="C3559" t="s">
        <v>21</v>
      </c>
      <c r="D3559" t="s">
        <v>22</v>
      </c>
      <c r="E3559" t="s">
        <v>23</v>
      </c>
      <c r="F3559">
        <v>36</v>
      </c>
      <c r="G3559">
        <v>293.39999999999998</v>
      </c>
      <c r="H3559">
        <v>122</v>
      </c>
      <c r="I3559">
        <v>49.88</v>
      </c>
      <c r="J3559">
        <v>174.1</v>
      </c>
      <c r="K3559">
        <v>91</v>
      </c>
      <c r="L3559">
        <v>14.8</v>
      </c>
      <c r="M3559">
        <v>212</v>
      </c>
      <c r="N3559">
        <v>50</v>
      </c>
      <c r="O3559">
        <v>9.5399999999999991</v>
      </c>
      <c r="P3559">
        <v>6.9</v>
      </c>
      <c r="Q3559">
        <v>6</v>
      </c>
      <c r="R3559">
        <v>1.86</v>
      </c>
      <c r="S3559">
        <v>1</v>
      </c>
      <c r="T3559" t="s">
        <v>22</v>
      </c>
    </row>
    <row r="3560" spans="1:20" x14ac:dyDescent="0.2">
      <c r="A3560" t="s">
        <v>41</v>
      </c>
      <c r="B3560">
        <v>92</v>
      </c>
      <c r="C3560" t="s">
        <v>21</v>
      </c>
      <c r="D3560" t="s">
        <v>22</v>
      </c>
      <c r="E3560" t="s">
        <v>22</v>
      </c>
      <c r="F3560">
        <v>0</v>
      </c>
      <c r="G3560">
        <v>160.5</v>
      </c>
      <c r="H3560">
        <v>113</v>
      </c>
      <c r="I3560">
        <v>27.29</v>
      </c>
      <c r="J3560">
        <v>287.3</v>
      </c>
      <c r="K3560">
        <v>134</v>
      </c>
      <c r="L3560">
        <v>24.42</v>
      </c>
      <c r="M3560">
        <v>212.6</v>
      </c>
      <c r="N3560">
        <v>93</v>
      </c>
      <c r="O3560">
        <v>9.57</v>
      </c>
      <c r="P3560">
        <v>8.1999999999999993</v>
      </c>
      <c r="Q3560">
        <v>3</v>
      </c>
      <c r="R3560">
        <v>2.21</v>
      </c>
      <c r="S3560">
        <v>3</v>
      </c>
      <c r="T3560" t="s">
        <v>22</v>
      </c>
    </row>
    <row r="3561" spans="1:20" x14ac:dyDescent="0.2">
      <c r="A3561" t="s">
        <v>48</v>
      </c>
      <c r="B3561">
        <v>70</v>
      </c>
      <c r="C3561" t="s">
        <v>21</v>
      </c>
      <c r="D3561" t="s">
        <v>22</v>
      </c>
      <c r="E3561" t="s">
        <v>23</v>
      </c>
      <c r="F3561">
        <v>20</v>
      </c>
      <c r="G3561">
        <v>230.2</v>
      </c>
      <c r="H3561">
        <v>110</v>
      </c>
      <c r="I3561">
        <v>39.130000000000003</v>
      </c>
      <c r="J3561">
        <v>177.5</v>
      </c>
      <c r="K3561">
        <v>111</v>
      </c>
      <c r="L3561">
        <v>15.09</v>
      </c>
      <c r="M3561">
        <v>206.3</v>
      </c>
      <c r="N3561">
        <v>38</v>
      </c>
      <c r="O3561">
        <v>9.2799999999999994</v>
      </c>
      <c r="P3561">
        <v>11.9</v>
      </c>
      <c r="Q3561">
        <v>2</v>
      </c>
      <c r="R3561">
        <v>3.21</v>
      </c>
      <c r="S3561">
        <v>0</v>
      </c>
      <c r="T3561" t="s">
        <v>22</v>
      </c>
    </row>
    <row r="3562" spans="1:20" x14ac:dyDescent="0.2">
      <c r="A3562" t="s">
        <v>55</v>
      </c>
      <c r="B3562">
        <v>82</v>
      </c>
      <c r="C3562" t="s">
        <v>28</v>
      </c>
      <c r="D3562" t="s">
        <v>22</v>
      </c>
      <c r="E3562" t="s">
        <v>22</v>
      </c>
      <c r="F3562">
        <v>0</v>
      </c>
      <c r="G3562">
        <v>191.9</v>
      </c>
      <c r="H3562">
        <v>95</v>
      </c>
      <c r="I3562">
        <v>32.619999999999997</v>
      </c>
      <c r="J3562">
        <v>116.7</v>
      </c>
      <c r="K3562">
        <v>105</v>
      </c>
      <c r="L3562">
        <v>9.92</v>
      </c>
      <c r="M3562">
        <v>202.6</v>
      </c>
      <c r="N3562">
        <v>113</v>
      </c>
      <c r="O3562">
        <v>9.1199999999999992</v>
      </c>
      <c r="P3562">
        <v>8.1999999999999993</v>
      </c>
      <c r="Q3562">
        <v>5</v>
      </c>
      <c r="R3562">
        <v>2.21</v>
      </c>
      <c r="S3562">
        <v>0</v>
      </c>
      <c r="T3562" t="s">
        <v>22</v>
      </c>
    </row>
    <row r="3563" spans="1:20" x14ac:dyDescent="0.2">
      <c r="A3563" t="s">
        <v>41</v>
      </c>
      <c r="B3563">
        <v>65</v>
      </c>
      <c r="C3563" t="s">
        <v>25</v>
      </c>
      <c r="D3563" t="s">
        <v>22</v>
      </c>
      <c r="E3563" t="s">
        <v>22</v>
      </c>
      <c r="F3563">
        <v>0</v>
      </c>
      <c r="G3563">
        <v>131.5</v>
      </c>
      <c r="H3563">
        <v>119</v>
      </c>
      <c r="I3563">
        <v>22.36</v>
      </c>
      <c r="J3563">
        <v>222.3</v>
      </c>
      <c r="K3563">
        <v>119</v>
      </c>
      <c r="L3563">
        <v>18.899999999999999</v>
      </c>
      <c r="M3563">
        <v>155.30000000000001</v>
      </c>
      <c r="N3563">
        <v>83</v>
      </c>
      <c r="O3563">
        <v>6.99</v>
      </c>
      <c r="P3563">
        <v>11.1</v>
      </c>
      <c r="Q3563">
        <v>7</v>
      </c>
      <c r="R3563">
        <v>3</v>
      </c>
      <c r="S3563">
        <v>1</v>
      </c>
      <c r="T3563" t="s">
        <v>22</v>
      </c>
    </row>
    <row r="3564" spans="1:20" x14ac:dyDescent="0.2">
      <c r="A3564" t="s">
        <v>42</v>
      </c>
      <c r="B3564">
        <v>102</v>
      </c>
      <c r="C3564" t="s">
        <v>28</v>
      </c>
      <c r="D3564" t="s">
        <v>22</v>
      </c>
      <c r="E3564" t="s">
        <v>22</v>
      </c>
      <c r="F3564">
        <v>0</v>
      </c>
      <c r="G3564">
        <v>171.6</v>
      </c>
      <c r="H3564">
        <v>116</v>
      </c>
      <c r="I3564">
        <v>29.17</v>
      </c>
      <c r="J3564">
        <v>219.4</v>
      </c>
      <c r="K3564">
        <v>111</v>
      </c>
      <c r="L3564">
        <v>18.649999999999999</v>
      </c>
      <c r="M3564">
        <v>242.1</v>
      </c>
      <c r="N3564">
        <v>85</v>
      </c>
      <c r="O3564">
        <v>10.89</v>
      </c>
      <c r="P3564">
        <v>12.1</v>
      </c>
      <c r="Q3564">
        <v>4</v>
      </c>
      <c r="R3564">
        <v>3.27</v>
      </c>
      <c r="S3564">
        <v>0</v>
      </c>
      <c r="T3564" t="s">
        <v>23</v>
      </c>
    </row>
    <row r="3565" spans="1:20" x14ac:dyDescent="0.2">
      <c r="A3565" t="s">
        <v>74</v>
      </c>
      <c r="B3565">
        <v>78</v>
      </c>
      <c r="C3565" t="s">
        <v>25</v>
      </c>
      <c r="D3565" t="s">
        <v>22</v>
      </c>
      <c r="E3565" t="s">
        <v>22</v>
      </c>
      <c r="F3565">
        <v>0</v>
      </c>
      <c r="G3565">
        <v>157.30000000000001</v>
      </c>
      <c r="H3565">
        <v>61</v>
      </c>
      <c r="I3565">
        <v>26.74</v>
      </c>
      <c r="J3565">
        <v>242</v>
      </c>
      <c r="K3565">
        <v>119</v>
      </c>
      <c r="L3565">
        <v>20.57</v>
      </c>
      <c r="M3565">
        <v>196</v>
      </c>
      <c r="N3565">
        <v>107</v>
      </c>
      <c r="O3565">
        <v>8.82</v>
      </c>
      <c r="P3565">
        <v>10.6</v>
      </c>
      <c r="Q3565">
        <v>1</v>
      </c>
      <c r="R3565">
        <v>2.86</v>
      </c>
      <c r="S3565">
        <v>1</v>
      </c>
      <c r="T3565" t="s">
        <v>22</v>
      </c>
    </row>
    <row r="3566" spans="1:20" x14ac:dyDescent="0.2">
      <c r="A3566" t="s">
        <v>61</v>
      </c>
      <c r="B3566">
        <v>77</v>
      </c>
      <c r="C3566" t="s">
        <v>25</v>
      </c>
      <c r="D3566" t="s">
        <v>23</v>
      </c>
      <c r="E3566" t="s">
        <v>22</v>
      </c>
      <c r="F3566">
        <v>0</v>
      </c>
      <c r="G3566">
        <v>192.7</v>
      </c>
      <c r="H3566">
        <v>82</v>
      </c>
      <c r="I3566">
        <v>32.76</v>
      </c>
      <c r="J3566">
        <v>198</v>
      </c>
      <c r="K3566">
        <v>91</v>
      </c>
      <c r="L3566">
        <v>16.829999999999998</v>
      </c>
      <c r="M3566">
        <v>204.2</v>
      </c>
      <c r="N3566">
        <v>95</v>
      </c>
      <c r="O3566">
        <v>9.19</v>
      </c>
      <c r="P3566">
        <v>9</v>
      </c>
      <c r="Q3566">
        <v>6</v>
      </c>
      <c r="R3566">
        <v>2.4300000000000002</v>
      </c>
      <c r="S3566">
        <v>1</v>
      </c>
      <c r="T3566" t="s">
        <v>22</v>
      </c>
    </row>
    <row r="3567" spans="1:20" x14ac:dyDescent="0.2">
      <c r="A3567" t="s">
        <v>66</v>
      </c>
      <c r="B3567">
        <v>58</v>
      </c>
      <c r="C3567" t="s">
        <v>21</v>
      </c>
      <c r="D3567" t="s">
        <v>22</v>
      </c>
      <c r="E3567" t="s">
        <v>23</v>
      </c>
      <c r="F3567">
        <v>29</v>
      </c>
      <c r="G3567">
        <v>239.6</v>
      </c>
      <c r="H3567">
        <v>84</v>
      </c>
      <c r="I3567">
        <v>40.729999999999997</v>
      </c>
      <c r="J3567">
        <v>182.1</v>
      </c>
      <c r="K3567">
        <v>80</v>
      </c>
      <c r="L3567">
        <v>15.48</v>
      </c>
      <c r="M3567">
        <v>118.3</v>
      </c>
      <c r="N3567">
        <v>100</v>
      </c>
      <c r="O3567">
        <v>5.32</v>
      </c>
      <c r="P3567">
        <v>11</v>
      </c>
      <c r="Q3567">
        <v>3</v>
      </c>
      <c r="R3567">
        <v>2.97</v>
      </c>
      <c r="S3567">
        <v>2</v>
      </c>
      <c r="T3567" t="s">
        <v>22</v>
      </c>
    </row>
    <row r="3568" spans="1:20" x14ac:dyDescent="0.2">
      <c r="A3568" t="s">
        <v>74</v>
      </c>
      <c r="B3568">
        <v>38</v>
      </c>
      <c r="C3568" t="s">
        <v>28</v>
      </c>
      <c r="D3568" t="s">
        <v>22</v>
      </c>
      <c r="E3568" t="s">
        <v>22</v>
      </c>
      <c r="F3568">
        <v>0</v>
      </c>
      <c r="G3568">
        <v>96.9</v>
      </c>
      <c r="H3568">
        <v>110</v>
      </c>
      <c r="I3568">
        <v>16.47</v>
      </c>
      <c r="J3568">
        <v>241.4</v>
      </c>
      <c r="K3568">
        <v>75</v>
      </c>
      <c r="L3568">
        <v>20.52</v>
      </c>
      <c r="M3568">
        <v>141</v>
      </c>
      <c r="N3568">
        <v>69</v>
      </c>
      <c r="O3568">
        <v>6.35</v>
      </c>
      <c r="P3568">
        <v>10.8</v>
      </c>
      <c r="Q3568">
        <v>3</v>
      </c>
      <c r="R3568">
        <v>2.92</v>
      </c>
      <c r="S3568">
        <v>0</v>
      </c>
      <c r="T3568" t="s">
        <v>22</v>
      </c>
    </row>
    <row r="3569" spans="1:20" x14ac:dyDescent="0.2">
      <c r="A3569" t="s">
        <v>29</v>
      </c>
      <c r="B3569">
        <v>87</v>
      </c>
      <c r="C3569" t="s">
        <v>25</v>
      </c>
      <c r="D3569" t="s">
        <v>22</v>
      </c>
      <c r="E3569" t="s">
        <v>22</v>
      </c>
      <c r="F3569">
        <v>0</v>
      </c>
      <c r="G3569">
        <v>129.5</v>
      </c>
      <c r="H3569">
        <v>104</v>
      </c>
      <c r="I3569">
        <v>22.02</v>
      </c>
      <c r="J3569">
        <v>194</v>
      </c>
      <c r="K3569">
        <v>133</v>
      </c>
      <c r="L3569">
        <v>16.489999999999998</v>
      </c>
      <c r="M3569">
        <v>287.89999999999998</v>
      </c>
      <c r="N3569">
        <v>65</v>
      </c>
      <c r="O3569">
        <v>12.96</v>
      </c>
      <c r="P3569">
        <v>7.2</v>
      </c>
      <c r="Q3569">
        <v>7</v>
      </c>
      <c r="R3569">
        <v>1.94</v>
      </c>
      <c r="S3569">
        <v>2</v>
      </c>
      <c r="T3569" t="s">
        <v>22</v>
      </c>
    </row>
    <row r="3570" spans="1:20" x14ac:dyDescent="0.2">
      <c r="A3570" t="s">
        <v>44</v>
      </c>
      <c r="B3570">
        <v>72</v>
      </c>
      <c r="C3570" t="s">
        <v>28</v>
      </c>
      <c r="D3570" t="s">
        <v>23</v>
      </c>
      <c r="E3570" t="s">
        <v>22</v>
      </c>
      <c r="F3570">
        <v>0</v>
      </c>
      <c r="G3570">
        <v>274</v>
      </c>
      <c r="H3570">
        <v>75</v>
      </c>
      <c r="I3570">
        <v>46.58</v>
      </c>
      <c r="J3570">
        <v>162.80000000000001</v>
      </c>
      <c r="K3570">
        <v>110</v>
      </c>
      <c r="L3570">
        <v>13.84</v>
      </c>
      <c r="M3570">
        <v>110</v>
      </c>
      <c r="N3570">
        <v>121</v>
      </c>
      <c r="O3570">
        <v>4.95</v>
      </c>
      <c r="P3570">
        <v>7.7</v>
      </c>
      <c r="Q3570">
        <v>3</v>
      </c>
      <c r="R3570">
        <v>2.08</v>
      </c>
      <c r="S3570">
        <v>4</v>
      </c>
      <c r="T3570" t="s">
        <v>22</v>
      </c>
    </row>
    <row r="3571" spans="1:20" x14ac:dyDescent="0.2">
      <c r="A3571" t="s">
        <v>63</v>
      </c>
      <c r="B3571">
        <v>69</v>
      </c>
      <c r="C3571" t="s">
        <v>21</v>
      </c>
      <c r="D3571" t="s">
        <v>22</v>
      </c>
      <c r="E3571" t="s">
        <v>22</v>
      </c>
      <c r="F3571">
        <v>0</v>
      </c>
      <c r="G3571">
        <v>111.7</v>
      </c>
      <c r="H3571">
        <v>86</v>
      </c>
      <c r="I3571">
        <v>18.989999999999998</v>
      </c>
      <c r="J3571">
        <v>187.5</v>
      </c>
      <c r="K3571">
        <v>68</v>
      </c>
      <c r="L3571">
        <v>15.94</v>
      </c>
      <c r="M3571">
        <v>194.8</v>
      </c>
      <c r="N3571">
        <v>128</v>
      </c>
      <c r="O3571">
        <v>8.77</v>
      </c>
      <c r="P3571">
        <v>11.6</v>
      </c>
      <c r="Q3571">
        <v>10</v>
      </c>
      <c r="R3571">
        <v>3.13</v>
      </c>
      <c r="S3571">
        <v>2</v>
      </c>
      <c r="T3571" t="s">
        <v>22</v>
      </c>
    </row>
    <row r="3572" spans="1:20" x14ac:dyDescent="0.2">
      <c r="A3572" t="s">
        <v>33</v>
      </c>
      <c r="B3572">
        <v>85</v>
      </c>
      <c r="C3572" t="s">
        <v>25</v>
      </c>
      <c r="D3572" t="s">
        <v>22</v>
      </c>
      <c r="E3572" t="s">
        <v>22</v>
      </c>
      <c r="F3572">
        <v>0</v>
      </c>
      <c r="G3572">
        <v>142.69999999999999</v>
      </c>
      <c r="H3572">
        <v>82</v>
      </c>
      <c r="I3572">
        <v>24.26</v>
      </c>
      <c r="J3572">
        <v>179.1</v>
      </c>
      <c r="K3572">
        <v>106</v>
      </c>
      <c r="L3572">
        <v>15.22</v>
      </c>
      <c r="M3572">
        <v>141.4</v>
      </c>
      <c r="N3572">
        <v>88</v>
      </c>
      <c r="O3572">
        <v>6.36</v>
      </c>
      <c r="P3572">
        <v>5</v>
      </c>
      <c r="Q3572">
        <v>8</v>
      </c>
      <c r="R3572">
        <v>1.35</v>
      </c>
      <c r="S3572">
        <v>3</v>
      </c>
      <c r="T3572" t="s">
        <v>22</v>
      </c>
    </row>
    <row r="3573" spans="1:20" x14ac:dyDescent="0.2">
      <c r="A3573" t="s">
        <v>38</v>
      </c>
      <c r="B3573">
        <v>176</v>
      </c>
      <c r="C3573" t="s">
        <v>21</v>
      </c>
      <c r="D3573" t="s">
        <v>22</v>
      </c>
      <c r="E3573" t="s">
        <v>22</v>
      </c>
      <c r="F3573">
        <v>0</v>
      </c>
      <c r="G3573">
        <v>216.7</v>
      </c>
      <c r="H3573">
        <v>91</v>
      </c>
      <c r="I3573">
        <v>36.840000000000003</v>
      </c>
      <c r="J3573">
        <v>233.9</v>
      </c>
      <c r="K3573">
        <v>104</v>
      </c>
      <c r="L3573">
        <v>19.88</v>
      </c>
      <c r="M3573">
        <v>231.1</v>
      </c>
      <c r="N3573">
        <v>110</v>
      </c>
      <c r="O3573">
        <v>10.4</v>
      </c>
      <c r="P3573">
        <v>9</v>
      </c>
      <c r="Q3573">
        <v>4</v>
      </c>
      <c r="R3573">
        <v>2.4300000000000002</v>
      </c>
      <c r="S3573">
        <v>1</v>
      </c>
      <c r="T3573" t="s">
        <v>22</v>
      </c>
    </row>
    <row r="3574" spans="1:20" x14ac:dyDescent="0.2">
      <c r="A3574" t="s">
        <v>27</v>
      </c>
      <c r="B3574">
        <v>133</v>
      </c>
      <c r="C3574" t="s">
        <v>21</v>
      </c>
      <c r="D3574" t="s">
        <v>22</v>
      </c>
      <c r="E3574" t="s">
        <v>22</v>
      </c>
      <c r="F3574">
        <v>0</v>
      </c>
      <c r="G3574">
        <v>207.1</v>
      </c>
      <c r="H3574">
        <v>106</v>
      </c>
      <c r="I3574">
        <v>35.21</v>
      </c>
      <c r="J3574">
        <v>283.5</v>
      </c>
      <c r="K3574">
        <v>124</v>
      </c>
      <c r="L3574">
        <v>24.1</v>
      </c>
      <c r="M3574">
        <v>65.2</v>
      </c>
      <c r="N3574">
        <v>107</v>
      </c>
      <c r="O3574">
        <v>2.93</v>
      </c>
      <c r="P3574">
        <v>10.5</v>
      </c>
      <c r="Q3574">
        <v>2</v>
      </c>
      <c r="R3574">
        <v>2.84</v>
      </c>
      <c r="S3574">
        <v>3</v>
      </c>
      <c r="T3574" t="s">
        <v>22</v>
      </c>
    </row>
    <row r="3575" spans="1:20" x14ac:dyDescent="0.2">
      <c r="A3575" t="s">
        <v>35</v>
      </c>
      <c r="B3575">
        <v>146</v>
      </c>
      <c r="C3575" t="s">
        <v>21</v>
      </c>
      <c r="D3575" t="s">
        <v>22</v>
      </c>
      <c r="E3575" t="s">
        <v>22</v>
      </c>
      <c r="F3575">
        <v>0</v>
      </c>
      <c r="G3575">
        <v>214.8</v>
      </c>
      <c r="H3575">
        <v>86</v>
      </c>
      <c r="I3575">
        <v>36.520000000000003</v>
      </c>
      <c r="J3575">
        <v>230.9</v>
      </c>
      <c r="K3575">
        <v>94</v>
      </c>
      <c r="L3575">
        <v>19.63</v>
      </c>
      <c r="M3575">
        <v>223.8</v>
      </c>
      <c r="N3575">
        <v>100</v>
      </c>
      <c r="O3575">
        <v>10.07</v>
      </c>
      <c r="P3575">
        <v>5.8</v>
      </c>
      <c r="Q3575">
        <v>3</v>
      </c>
      <c r="R3575">
        <v>1.57</v>
      </c>
      <c r="S3575">
        <v>3</v>
      </c>
      <c r="T3575" t="s">
        <v>22</v>
      </c>
    </row>
    <row r="3576" spans="1:20" x14ac:dyDescent="0.2">
      <c r="A3576" t="s">
        <v>59</v>
      </c>
      <c r="B3576">
        <v>31</v>
      </c>
      <c r="C3576" t="s">
        <v>21</v>
      </c>
      <c r="D3576" t="s">
        <v>22</v>
      </c>
      <c r="E3576" t="s">
        <v>22</v>
      </c>
      <c r="F3576">
        <v>0</v>
      </c>
      <c r="G3576">
        <v>142.9</v>
      </c>
      <c r="H3576">
        <v>67</v>
      </c>
      <c r="I3576">
        <v>24.29</v>
      </c>
      <c r="J3576">
        <v>109.7</v>
      </c>
      <c r="K3576">
        <v>72</v>
      </c>
      <c r="L3576">
        <v>9.32</v>
      </c>
      <c r="M3576">
        <v>293.60000000000002</v>
      </c>
      <c r="N3576">
        <v>112</v>
      </c>
      <c r="O3576">
        <v>13.21</v>
      </c>
      <c r="P3576">
        <v>11.5</v>
      </c>
      <c r="Q3576">
        <v>6</v>
      </c>
      <c r="R3576">
        <v>3.11</v>
      </c>
      <c r="S3576">
        <v>0</v>
      </c>
      <c r="T3576" t="s">
        <v>22</v>
      </c>
    </row>
    <row r="3577" spans="1:20" x14ac:dyDescent="0.2">
      <c r="A3577" t="s">
        <v>71</v>
      </c>
      <c r="B3577">
        <v>78</v>
      </c>
      <c r="C3577" t="s">
        <v>21</v>
      </c>
      <c r="D3577" t="s">
        <v>23</v>
      </c>
      <c r="E3577" t="s">
        <v>22</v>
      </c>
      <c r="F3577">
        <v>0</v>
      </c>
      <c r="G3577">
        <v>71.5</v>
      </c>
      <c r="H3577">
        <v>126</v>
      </c>
      <c r="I3577">
        <v>12.16</v>
      </c>
      <c r="J3577">
        <v>166.8</v>
      </c>
      <c r="K3577">
        <v>127</v>
      </c>
      <c r="L3577">
        <v>14.18</v>
      </c>
      <c r="M3577">
        <v>211.6</v>
      </c>
      <c r="N3577">
        <v>86</v>
      </c>
      <c r="O3577">
        <v>9.52</v>
      </c>
      <c r="P3577">
        <v>8.3000000000000007</v>
      </c>
      <c r="Q3577">
        <v>2</v>
      </c>
      <c r="R3577">
        <v>2.2400000000000002</v>
      </c>
      <c r="S3577">
        <v>3</v>
      </c>
      <c r="T3577" t="s">
        <v>23</v>
      </c>
    </row>
    <row r="3578" spans="1:20" x14ac:dyDescent="0.2">
      <c r="A3578" t="s">
        <v>75</v>
      </c>
      <c r="B3578">
        <v>118</v>
      </c>
      <c r="C3578" t="s">
        <v>21</v>
      </c>
      <c r="D3578" t="s">
        <v>22</v>
      </c>
      <c r="E3578" t="s">
        <v>22</v>
      </c>
      <c r="F3578">
        <v>0</v>
      </c>
      <c r="G3578">
        <v>77.599999999999994</v>
      </c>
      <c r="H3578">
        <v>113</v>
      </c>
      <c r="I3578">
        <v>13.19</v>
      </c>
      <c r="J3578">
        <v>126.9</v>
      </c>
      <c r="K3578">
        <v>75</v>
      </c>
      <c r="L3578">
        <v>10.79</v>
      </c>
      <c r="M3578">
        <v>191</v>
      </c>
      <c r="N3578">
        <v>79</v>
      </c>
      <c r="O3578">
        <v>8.59</v>
      </c>
      <c r="P3578">
        <v>14.9</v>
      </c>
      <c r="Q3578">
        <v>4</v>
      </c>
      <c r="R3578">
        <v>4.0199999999999996</v>
      </c>
      <c r="S3578">
        <v>1</v>
      </c>
      <c r="T3578" t="s">
        <v>22</v>
      </c>
    </row>
    <row r="3579" spans="1:20" x14ac:dyDescent="0.2">
      <c r="A3579" t="s">
        <v>66</v>
      </c>
      <c r="B3579">
        <v>119</v>
      </c>
      <c r="C3579" t="s">
        <v>28</v>
      </c>
      <c r="D3579" t="s">
        <v>22</v>
      </c>
      <c r="E3579" t="s">
        <v>22</v>
      </c>
      <c r="F3579">
        <v>0</v>
      </c>
      <c r="G3579">
        <v>73.7</v>
      </c>
      <c r="H3579">
        <v>66</v>
      </c>
      <c r="I3579">
        <v>12.53</v>
      </c>
      <c r="J3579">
        <v>160.5</v>
      </c>
      <c r="K3579">
        <v>132</v>
      </c>
      <c r="L3579">
        <v>13.64</v>
      </c>
      <c r="M3579">
        <v>214.2</v>
      </c>
      <c r="N3579">
        <v>67</v>
      </c>
      <c r="O3579">
        <v>9.64</v>
      </c>
      <c r="P3579">
        <v>13</v>
      </c>
      <c r="Q3579">
        <v>6</v>
      </c>
      <c r="R3579">
        <v>3.51</v>
      </c>
      <c r="S3579">
        <v>3</v>
      </c>
      <c r="T3579" t="s">
        <v>22</v>
      </c>
    </row>
    <row r="3580" spans="1:20" x14ac:dyDescent="0.2">
      <c r="A3580" t="s">
        <v>41</v>
      </c>
      <c r="B3580">
        <v>141</v>
      </c>
      <c r="C3580" t="s">
        <v>25</v>
      </c>
      <c r="D3580" t="s">
        <v>22</v>
      </c>
      <c r="E3580" t="s">
        <v>22</v>
      </c>
      <c r="F3580">
        <v>0</v>
      </c>
      <c r="G3580">
        <v>264.3</v>
      </c>
      <c r="H3580">
        <v>90</v>
      </c>
      <c r="I3580">
        <v>44.93</v>
      </c>
      <c r="J3580">
        <v>216.4</v>
      </c>
      <c r="K3580">
        <v>101</v>
      </c>
      <c r="L3580">
        <v>18.39</v>
      </c>
      <c r="M3580">
        <v>208.8</v>
      </c>
      <c r="N3580">
        <v>72</v>
      </c>
      <c r="O3580">
        <v>9.4</v>
      </c>
      <c r="P3580">
        <v>9.6</v>
      </c>
      <c r="Q3580">
        <v>3</v>
      </c>
      <c r="R3580">
        <v>2.59</v>
      </c>
      <c r="S3580">
        <v>0</v>
      </c>
      <c r="T3580" t="s">
        <v>23</v>
      </c>
    </row>
    <row r="3581" spans="1:20" x14ac:dyDescent="0.2">
      <c r="A3581" t="s">
        <v>63</v>
      </c>
      <c r="B3581">
        <v>150</v>
      </c>
      <c r="C3581" t="s">
        <v>28</v>
      </c>
      <c r="D3581" t="s">
        <v>23</v>
      </c>
      <c r="E3581" t="s">
        <v>22</v>
      </c>
      <c r="F3581">
        <v>0</v>
      </c>
      <c r="G3581">
        <v>114.8</v>
      </c>
      <c r="H3581">
        <v>156</v>
      </c>
      <c r="I3581">
        <v>19.52</v>
      </c>
      <c r="J3581">
        <v>135.30000000000001</v>
      </c>
      <c r="K3581">
        <v>78</v>
      </c>
      <c r="L3581">
        <v>11.5</v>
      </c>
      <c r="M3581">
        <v>218.4</v>
      </c>
      <c r="N3581">
        <v>98</v>
      </c>
      <c r="O3581">
        <v>9.83</v>
      </c>
      <c r="P3581">
        <v>15.6</v>
      </c>
      <c r="Q3581">
        <v>4</v>
      </c>
      <c r="R3581">
        <v>4.21</v>
      </c>
      <c r="S3581">
        <v>1</v>
      </c>
      <c r="T3581" t="s">
        <v>23</v>
      </c>
    </row>
    <row r="3582" spans="1:20" x14ac:dyDescent="0.2">
      <c r="A3582" t="s">
        <v>55</v>
      </c>
      <c r="B3582">
        <v>76</v>
      </c>
      <c r="C3582" t="s">
        <v>21</v>
      </c>
      <c r="D3582" t="s">
        <v>22</v>
      </c>
      <c r="E3582" t="s">
        <v>22</v>
      </c>
      <c r="F3582">
        <v>0</v>
      </c>
      <c r="G3582">
        <v>212.5</v>
      </c>
      <c r="H3582">
        <v>124</v>
      </c>
      <c r="I3582">
        <v>36.130000000000003</v>
      </c>
      <c r="J3582">
        <v>215.5</v>
      </c>
      <c r="K3582">
        <v>110</v>
      </c>
      <c r="L3582">
        <v>18.32</v>
      </c>
      <c r="M3582">
        <v>128</v>
      </c>
      <c r="N3582">
        <v>94</v>
      </c>
      <c r="O3582">
        <v>5.76</v>
      </c>
      <c r="P3582">
        <v>5.2</v>
      </c>
      <c r="Q3582">
        <v>9</v>
      </c>
      <c r="R3582">
        <v>1.4</v>
      </c>
      <c r="S3582">
        <v>3</v>
      </c>
      <c r="T3582" t="s">
        <v>22</v>
      </c>
    </row>
    <row r="3583" spans="1:20" x14ac:dyDescent="0.2">
      <c r="A3583" t="s">
        <v>37</v>
      </c>
      <c r="B3583">
        <v>159</v>
      </c>
      <c r="C3583" t="s">
        <v>28</v>
      </c>
      <c r="D3583" t="s">
        <v>22</v>
      </c>
      <c r="E3583" t="s">
        <v>23</v>
      </c>
      <c r="F3583">
        <v>36</v>
      </c>
      <c r="G3583">
        <v>288.2</v>
      </c>
      <c r="H3583">
        <v>120</v>
      </c>
      <c r="I3583">
        <v>48.99</v>
      </c>
      <c r="J3583">
        <v>227.1</v>
      </c>
      <c r="K3583">
        <v>105</v>
      </c>
      <c r="L3583">
        <v>19.3</v>
      </c>
      <c r="M3583">
        <v>198.2</v>
      </c>
      <c r="N3583">
        <v>113</v>
      </c>
      <c r="O3583">
        <v>8.92</v>
      </c>
      <c r="P3583">
        <v>13.3</v>
      </c>
      <c r="Q3583">
        <v>7</v>
      </c>
      <c r="R3583">
        <v>3.59</v>
      </c>
      <c r="S3583">
        <v>1</v>
      </c>
      <c r="T3583" t="s">
        <v>22</v>
      </c>
    </row>
    <row r="3584" spans="1:20" x14ac:dyDescent="0.2">
      <c r="A3584" t="s">
        <v>55</v>
      </c>
      <c r="B3584">
        <v>66</v>
      </c>
      <c r="C3584" t="s">
        <v>21</v>
      </c>
      <c r="D3584" t="s">
        <v>22</v>
      </c>
      <c r="E3584" t="s">
        <v>22</v>
      </c>
      <c r="F3584">
        <v>0</v>
      </c>
      <c r="G3584">
        <v>192.4</v>
      </c>
      <c r="H3584">
        <v>98</v>
      </c>
      <c r="I3584">
        <v>32.71</v>
      </c>
      <c r="J3584">
        <v>187</v>
      </c>
      <c r="K3584">
        <v>93</v>
      </c>
      <c r="L3584">
        <v>15.9</v>
      </c>
      <c r="M3584">
        <v>132.9</v>
      </c>
      <c r="N3584">
        <v>82</v>
      </c>
      <c r="O3584">
        <v>5.98</v>
      </c>
      <c r="P3584">
        <v>11.2</v>
      </c>
      <c r="Q3584">
        <v>1</v>
      </c>
      <c r="R3584">
        <v>3.02</v>
      </c>
      <c r="S3584">
        <v>0</v>
      </c>
      <c r="T3584" t="s">
        <v>22</v>
      </c>
    </row>
    <row r="3585" spans="1:20" x14ac:dyDescent="0.2">
      <c r="A3585" t="s">
        <v>49</v>
      </c>
      <c r="B3585">
        <v>139</v>
      </c>
      <c r="C3585" t="s">
        <v>21</v>
      </c>
      <c r="D3585" t="s">
        <v>22</v>
      </c>
      <c r="E3585" t="s">
        <v>22</v>
      </c>
      <c r="F3585">
        <v>0</v>
      </c>
      <c r="G3585">
        <v>102.2</v>
      </c>
      <c r="H3585">
        <v>76</v>
      </c>
      <c r="I3585">
        <v>17.37</v>
      </c>
      <c r="J3585">
        <v>230</v>
      </c>
      <c r="K3585">
        <v>106</v>
      </c>
      <c r="L3585">
        <v>19.55</v>
      </c>
      <c r="M3585">
        <v>183.4</v>
      </c>
      <c r="N3585">
        <v>136</v>
      </c>
      <c r="O3585">
        <v>8.25</v>
      </c>
      <c r="P3585">
        <v>10.8</v>
      </c>
      <c r="Q3585">
        <v>4</v>
      </c>
      <c r="R3585">
        <v>2.92</v>
      </c>
      <c r="S3585">
        <v>1</v>
      </c>
      <c r="T3585" t="s">
        <v>22</v>
      </c>
    </row>
    <row r="3586" spans="1:20" x14ac:dyDescent="0.2">
      <c r="A3586" t="s">
        <v>64</v>
      </c>
      <c r="B3586">
        <v>122</v>
      </c>
      <c r="C3586" t="s">
        <v>21</v>
      </c>
      <c r="D3586" t="s">
        <v>23</v>
      </c>
      <c r="E3586" t="s">
        <v>22</v>
      </c>
      <c r="F3586">
        <v>0</v>
      </c>
      <c r="G3586">
        <v>49.5</v>
      </c>
      <c r="H3586">
        <v>114</v>
      </c>
      <c r="I3586">
        <v>8.42</v>
      </c>
      <c r="J3586">
        <v>214.1</v>
      </c>
      <c r="K3586">
        <v>98</v>
      </c>
      <c r="L3586">
        <v>18.2</v>
      </c>
      <c r="M3586">
        <v>154.9</v>
      </c>
      <c r="N3586">
        <v>120</v>
      </c>
      <c r="O3586">
        <v>6.97</v>
      </c>
      <c r="P3586">
        <v>10</v>
      </c>
      <c r="Q3586">
        <v>4</v>
      </c>
      <c r="R3586">
        <v>2.7</v>
      </c>
      <c r="S3586">
        <v>0</v>
      </c>
      <c r="T3586" t="s">
        <v>22</v>
      </c>
    </row>
    <row r="3587" spans="1:20" x14ac:dyDescent="0.2">
      <c r="A3587" t="s">
        <v>40</v>
      </c>
      <c r="B3587">
        <v>91</v>
      </c>
      <c r="C3587" t="s">
        <v>21</v>
      </c>
      <c r="D3587" t="s">
        <v>22</v>
      </c>
      <c r="E3587" t="s">
        <v>22</v>
      </c>
      <c r="F3587">
        <v>0</v>
      </c>
      <c r="G3587">
        <v>153.19999999999999</v>
      </c>
      <c r="H3587">
        <v>70</v>
      </c>
      <c r="I3587">
        <v>26.04</v>
      </c>
      <c r="J3587">
        <v>231.7</v>
      </c>
      <c r="K3587">
        <v>91</v>
      </c>
      <c r="L3587">
        <v>19.690000000000001</v>
      </c>
      <c r="M3587">
        <v>115.1</v>
      </c>
      <c r="N3587">
        <v>80</v>
      </c>
      <c r="O3587">
        <v>5.18</v>
      </c>
      <c r="P3587">
        <v>9.8000000000000007</v>
      </c>
      <c r="Q3587">
        <v>3</v>
      </c>
      <c r="R3587">
        <v>2.65</v>
      </c>
      <c r="S3587">
        <v>4</v>
      </c>
      <c r="T3587" t="s">
        <v>23</v>
      </c>
    </row>
    <row r="3588" spans="1:20" x14ac:dyDescent="0.2">
      <c r="A3588" t="s">
        <v>46</v>
      </c>
      <c r="B3588">
        <v>131</v>
      </c>
      <c r="C3588" t="s">
        <v>21</v>
      </c>
      <c r="D3588" t="s">
        <v>22</v>
      </c>
      <c r="E3588" t="s">
        <v>22</v>
      </c>
      <c r="F3588">
        <v>0</v>
      </c>
      <c r="G3588">
        <v>55.5</v>
      </c>
      <c r="H3588">
        <v>79</v>
      </c>
      <c r="I3588">
        <v>9.44</v>
      </c>
      <c r="J3588">
        <v>163.5</v>
      </c>
      <c r="K3588">
        <v>104</v>
      </c>
      <c r="L3588">
        <v>13.9</v>
      </c>
      <c r="M3588">
        <v>128.1</v>
      </c>
      <c r="N3588">
        <v>59</v>
      </c>
      <c r="O3588">
        <v>5.76</v>
      </c>
      <c r="P3588">
        <v>10.1</v>
      </c>
      <c r="Q3588">
        <v>4</v>
      </c>
      <c r="R3588">
        <v>2.73</v>
      </c>
      <c r="S3588">
        <v>1</v>
      </c>
      <c r="T3588" t="s">
        <v>22</v>
      </c>
    </row>
    <row r="3589" spans="1:20" x14ac:dyDescent="0.2">
      <c r="A3589" t="s">
        <v>72</v>
      </c>
      <c r="B3589">
        <v>135</v>
      </c>
      <c r="C3589" t="s">
        <v>21</v>
      </c>
      <c r="D3589" t="s">
        <v>22</v>
      </c>
      <c r="E3589" t="s">
        <v>22</v>
      </c>
      <c r="F3589">
        <v>0</v>
      </c>
      <c r="G3589">
        <v>247.2</v>
      </c>
      <c r="H3589">
        <v>61</v>
      </c>
      <c r="I3589">
        <v>42.02</v>
      </c>
      <c r="J3589">
        <v>168.7</v>
      </c>
      <c r="K3589">
        <v>122</v>
      </c>
      <c r="L3589">
        <v>14.34</v>
      </c>
      <c r="M3589">
        <v>169.8</v>
      </c>
      <c r="N3589">
        <v>100</v>
      </c>
      <c r="O3589">
        <v>7.64</v>
      </c>
      <c r="P3589">
        <v>6.6</v>
      </c>
      <c r="Q3589">
        <v>1</v>
      </c>
      <c r="R3589">
        <v>1.78</v>
      </c>
      <c r="S3589">
        <v>0</v>
      </c>
      <c r="T3589" t="s">
        <v>22</v>
      </c>
    </row>
    <row r="3590" spans="1:20" x14ac:dyDescent="0.2">
      <c r="A3590" t="s">
        <v>70</v>
      </c>
      <c r="B3590">
        <v>129</v>
      </c>
      <c r="C3590" t="s">
        <v>21</v>
      </c>
      <c r="D3590" t="s">
        <v>22</v>
      </c>
      <c r="E3590" t="s">
        <v>22</v>
      </c>
      <c r="F3590">
        <v>0</v>
      </c>
      <c r="G3590">
        <v>220.2</v>
      </c>
      <c r="H3590">
        <v>117</v>
      </c>
      <c r="I3590">
        <v>37.43</v>
      </c>
      <c r="J3590">
        <v>261.10000000000002</v>
      </c>
      <c r="K3590">
        <v>102</v>
      </c>
      <c r="L3590">
        <v>22.19</v>
      </c>
      <c r="M3590">
        <v>165.9</v>
      </c>
      <c r="N3590">
        <v>132</v>
      </c>
      <c r="O3590">
        <v>7.47</v>
      </c>
      <c r="P3590">
        <v>10.8</v>
      </c>
      <c r="Q3590">
        <v>1</v>
      </c>
      <c r="R3590">
        <v>2.92</v>
      </c>
      <c r="S3590">
        <v>2</v>
      </c>
      <c r="T3590" t="s">
        <v>22</v>
      </c>
    </row>
    <row r="3591" spans="1:20" x14ac:dyDescent="0.2">
      <c r="A3591" t="s">
        <v>31</v>
      </c>
      <c r="B3591">
        <v>85</v>
      </c>
      <c r="C3591" t="s">
        <v>21</v>
      </c>
      <c r="D3591" t="s">
        <v>22</v>
      </c>
      <c r="E3591" t="s">
        <v>22</v>
      </c>
      <c r="F3591">
        <v>0</v>
      </c>
      <c r="G3591">
        <v>116.9</v>
      </c>
      <c r="H3591">
        <v>75</v>
      </c>
      <c r="I3591">
        <v>19.87</v>
      </c>
      <c r="J3591">
        <v>183.3</v>
      </c>
      <c r="K3591">
        <v>109</v>
      </c>
      <c r="L3591">
        <v>15.58</v>
      </c>
      <c r="M3591">
        <v>307.39999999999998</v>
      </c>
      <c r="N3591">
        <v>119</v>
      </c>
      <c r="O3591">
        <v>13.83</v>
      </c>
      <c r="P3591">
        <v>10</v>
      </c>
      <c r="Q3591">
        <v>8</v>
      </c>
      <c r="R3591">
        <v>2.7</v>
      </c>
      <c r="S3591">
        <v>2</v>
      </c>
      <c r="T3591" t="s">
        <v>22</v>
      </c>
    </row>
    <row r="3592" spans="1:20" x14ac:dyDescent="0.2">
      <c r="A3592" t="s">
        <v>37</v>
      </c>
      <c r="B3592">
        <v>125</v>
      </c>
      <c r="C3592" t="s">
        <v>25</v>
      </c>
      <c r="D3592" t="s">
        <v>22</v>
      </c>
      <c r="E3592" t="s">
        <v>22</v>
      </c>
      <c r="F3592">
        <v>0</v>
      </c>
      <c r="G3592">
        <v>175.9</v>
      </c>
      <c r="H3592">
        <v>98</v>
      </c>
      <c r="I3592">
        <v>29.9</v>
      </c>
      <c r="J3592">
        <v>192.8</v>
      </c>
      <c r="K3592">
        <v>148</v>
      </c>
      <c r="L3592">
        <v>16.39</v>
      </c>
      <c r="M3592">
        <v>278.2</v>
      </c>
      <c r="N3592">
        <v>110</v>
      </c>
      <c r="O3592">
        <v>12.52</v>
      </c>
      <c r="P3592">
        <v>10.6</v>
      </c>
      <c r="Q3592">
        <v>5</v>
      </c>
      <c r="R3592">
        <v>2.86</v>
      </c>
      <c r="S3592">
        <v>0</v>
      </c>
      <c r="T3592" t="s">
        <v>22</v>
      </c>
    </row>
    <row r="3593" spans="1:20" x14ac:dyDescent="0.2">
      <c r="A3593" t="s">
        <v>66</v>
      </c>
      <c r="B3593">
        <v>67</v>
      </c>
      <c r="C3593" t="s">
        <v>21</v>
      </c>
      <c r="D3593" t="s">
        <v>22</v>
      </c>
      <c r="E3593" t="s">
        <v>22</v>
      </c>
      <c r="F3593">
        <v>0</v>
      </c>
      <c r="G3593">
        <v>208</v>
      </c>
      <c r="H3593">
        <v>95</v>
      </c>
      <c r="I3593">
        <v>35.36</v>
      </c>
      <c r="J3593">
        <v>234.8</v>
      </c>
      <c r="K3593">
        <v>81</v>
      </c>
      <c r="L3593">
        <v>19.96</v>
      </c>
      <c r="M3593">
        <v>266</v>
      </c>
      <c r="N3593">
        <v>80</v>
      </c>
      <c r="O3593">
        <v>11.97</v>
      </c>
      <c r="P3593">
        <v>11.7</v>
      </c>
      <c r="Q3593">
        <v>6</v>
      </c>
      <c r="R3593">
        <v>3.16</v>
      </c>
      <c r="S3593">
        <v>3</v>
      </c>
      <c r="T3593" t="s">
        <v>22</v>
      </c>
    </row>
    <row r="3594" spans="1:20" x14ac:dyDescent="0.2">
      <c r="A3594" t="s">
        <v>27</v>
      </c>
      <c r="B3594">
        <v>61</v>
      </c>
      <c r="C3594" t="s">
        <v>21</v>
      </c>
      <c r="D3594" t="s">
        <v>22</v>
      </c>
      <c r="E3594" t="s">
        <v>23</v>
      </c>
      <c r="F3594">
        <v>28</v>
      </c>
      <c r="G3594">
        <v>239.9</v>
      </c>
      <c r="H3594">
        <v>110</v>
      </c>
      <c r="I3594">
        <v>40.78</v>
      </c>
      <c r="J3594">
        <v>218.9</v>
      </c>
      <c r="K3594">
        <v>87</v>
      </c>
      <c r="L3594">
        <v>18.61</v>
      </c>
      <c r="M3594">
        <v>166</v>
      </c>
      <c r="N3594">
        <v>46</v>
      </c>
      <c r="O3594">
        <v>7.47</v>
      </c>
      <c r="P3594">
        <v>12.1</v>
      </c>
      <c r="Q3594">
        <v>4</v>
      </c>
      <c r="R3594">
        <v>3.27</v>
      </c>
      <c r="S3594">
        <v>1</v>
      </c>
      <c r="T3594" t="s">
        <v>22</v>
      </c>
    </row>
    <row r="3595" spans="1:20" x14ac:dyDescent="0.2">
      <c r="A3595" t="s">
        <v>52</v>
      </c>
      <c r="B3595">
        <v>135</v>
      </c>
      <c r="C3595" t="s">
        <v>25</v>
      </c>
      <c r="D3595" t="s">
        <v>23</v>
      </c>
      <c r="E3595" t="s">
        <v>22</v>
      </c>
      <c r="F3595">
        <v>0</v>
      </c>
      <c r="G3595">
        <v>174.8</v>
      </c>
      <c r="H3595">
        <v>112</v>
      </c>
      <c r="I3595">
        <v>29.72</v>
      </c>
      <c r="J3595">
        <v>218</v>
      </c>
      <c r="K3595">
        <v>125</v>
      </c>
      <c r="L3595">
        <v>18.53</v>
      </c>
      <c r="M3595">
        <v>180.1</v>
      </c>
      <c r="N3595">
        <v>102</v>
      </c>
      <c r="O3595">
        <v>8.1</v>
      </c>
      <c r="P3595">
        <v>12.7</v>
      </c>
      <c r="Q3595">
        <v>6</v>
      </c>
      <c r="R3595">
        <v>3.43</v>
      </c>
      <c r="S3595">
        <v>3</v>
      </c>
      <c r="T3595" t="s">
        <v>22</v>
      </c>
    </row>
    <row r="3596" spans="1:20" x14ac:dyDescent="0.2">
      <c r="A3596" t="s">
        <v>31</v>
      </c>
      <c r="B3596">
        <v>43</v>
      </c>
      <c r="C3596" t="s">
        <v>28</v>
      </c>
      <c r="D3596" t="s">
        <v>22</v>
      </c>
      <c r="E3596" t="s">
        <v>23</v>
      </c>
      <c r="F3596">
        <v>26</v>
      </c>
      <c r="G3596">
        <v>141.5</v>
      </c>
      <c r="H3596">
        <v>94</v>
      </c>
      <c r="I3596">
        <v>24.06</v>
      </c>
      <c r="J3596">
        <v>196.4</v>
      </c>
      <c r="K3596">
        <v>123</v>
      </c>
      <c r="L3596">
        <v>16.690000000000001</v>
      </c>
      <c r="M3596">
        <v>172.4</v>
      </c>
      <c r="N3596">
        <v>100</v>
      </c>
      <c r="O3596">
        <v>7.76</v>
      </c>
      <c r="P3596">
        <v>12.9</v>
      </c>
      <c r="Q3596">
        <v>1</v>
      </c>
      <c r="R3596">
        <v>3.48</v>
      </c>
      <c r="S3596">
        <v>3</v>
      </c>
      <c r="T3596" t="s">
        <v>22</v>
      </c>
    </row>
    <row r="3597" spans="1:20" x14ac:dyDescent="0.2">
      <c r="A3597" t="s">
        <v>29</v>
      </c>
      <c r="B3597">
        <v>120</v>
      </c>
      <c r="C3597" t="s">
        <v>21</v>
      </c>
      <c r="D3597" t="s">
        <v>22</v>
      </c>
      <c r="E3597" t="s">
        <v>22</v>
      </c>
      <c r="F3597">
        <v>0</v>
      </c>
      <c r="G3597">
        <v>79.2</v>
      </c>
      <c r="H3597">
        <v>123</v>
      </c>
      <c r="I3597">
        <v>13.46</v>
      </c>
      <c r="J3597">
        <v>212.1</v>
      </c>
      <c r="K3597">
        <v>106</v>
      </c>
      <c r="L3597">
        <v>18.03</v>
      </c>
      <c r="M3597">
        <v>224.6</v>
      </c>
      <c r="N3597">
        <v>104</v>
      </c>
      <c r="O3597">
        <v>10.11</v>
      </c>
      <c r="P3597">
        <v>10.199999999999999</v>
      </c>
      <c r="Q3597">
        <v>4</v>
      </c>
      <c r="R3597">
        <v>2.75</v>
      </c>
      <c r="S3597">
        <v>3</v>
      </c>
      <c r="T3597" t="s">
        <v>22</v>
      </c>
    </row>
    <row r="3598" spans="1:20" x14ac:dyDescent="0.2">
      <c r="A3598" t="s">
        <v>44</v>
      </c>
      <c r="B3598">
        <v>62</v>
      </c>
      <c r="C3598" t="s">
        <v>21</v>
      </c>
      <c r="D3598" t="s">
        <v>22</v>
      </c>
      <c r="E3598" t="s">
        <v>22</v>
      </c>
      <c r="F3598">
        <v>0</v>
      </c>
      <c r="G3598">
        <v>238.9</v>
      </c>
      <c r="H3598">
        <v>102</v>
      </c>
      <c r="I3598">
        <v>40.61</v>
      </c>
      <c r="J3598">
        <v>161.4</v>
      </c>
      <c r="K3598">
        <v>115</v>
      </c>
      <c r="L3598">
        <v>13.72</v>
      </c>
      <c r="M3598">
        <v>248.5</v>
      </c>
      <c r="N3598">
        <v>103</v>
      </c>
      <c r="O3598">
        <v>11.18</v>
      </c>
      <c r="P3598">
        <v>13.4</v>
      </c>
      <c r="Q3598">
        <v>4</v>
      </c>
      <c r="R3598">
        <v>3.62</v>
      </c>
      <c r="S3598">
        <v>0</v>
      </c>
      <c r="T3598" t="s">
        <v>22</v>
      </c>
    </row>
    <row r="3599" spans="1:20" x14ac:dyDescent="0.2">
      <c r="A3599" t="s">
        <v>31</v>
      </c>
      <c r="B3599">
        <v>160</v>
      </c>
      <c r="C3599" t="s">
        <v>25</v>
      </c>
      <c r="D3599" t="s">
        <v>22</v>
      </c>
      <c r="E3599" t="s">
        <v>23</v>
      </c>
      <c r="F3599">
        <v>37</v>
      </c>
      <c r="G3599">
        <v>179.8</v>
      </c>
      <c r="H3599">
        <v>104</v>
      </c>
      <c r="I3599">
        <v>30.57</v>
      </c>
      <c r="J3599">
        <v>144.80000000000001</v>
      </c>
      <c r="K3599">
        <v>115</v>
      </c>
      <c r="L3599">
        <v>12.31</v>
      </c>
      <c r="M3599">
        <v>209.1</v>
      </c>
      <c r="N3599">
        <v>89</v>
      </c>
      <c r="O3599">
        <v>9.41</v>
      </c>
      <c r="P3599">
        <v>11.1</v>
      </c>
      <c r="Q3599">
        <v>8</v>
      </c>
      <c r="R3599">
        <v>3</v>
      </c>
      <c r="S3599">
        <v>3</v>
      </c>
      <c r="T3599" t="s">
        <v>22</v>
      </c>
    </row>
    <row r="3600" spans="1:20" x14ac:dyDescent="0.2">
      <c r="A3600" t="s">
        <v>55</v>
      </c>
      <c r="B3600">
        <v>67</v>
      </c>
      <c r="C3600" t="s">
        <v>28</v>
      </c>
      <c r="D3600" t="s">
        <v>22</v>
      </c>
      <c r="E3600" t="s">
        <v>22</v>
      </c>
      <c r="F3600">
        <v>0</v>
      </c>
      <c r="G3600">
        <v>225.9</v>
      </c>
      <c r="H3600">
        <v>78</v>
      </c>
      <c r="I3600">
        <v>38.4</v>
      </c>
      <c r="J3600">
        <v>243.1</v>
      </c>
      <c r="K3600">
        <v>83</v>
      </c>
      <c r="L3600">
        <v>20.66</v>
      </c>
      <c r="M3600">
        <v>84.1</v>
      </c>
      <c r="N3600">
        <v>94</v>
      </c>
      <c r="O3600">
        <v>3.78</v>
      </c>
      <c r="P3600">
        <v>13.5</v>
      </c>
      <c r="Q3600">
        <v>2</v>
      </c>
      <c r="R3600">
        <v>3.65</v>
      </c>
      <c r="S3600">
        <v>2</v>
      </c>
      <c r="T3600" t="s">
        <v>23</v>
      </c>
    </row>
    <row r="3601" spans="1:20" x14ac:dyDescent="0.2">
      <c r="A3601" t="s">
        <v>65</v>
      </c>
      <c r="B3601">
        <v>98</v>
      </c>
      <c r="C3601" t="s">
        <v>21</v>
      </c>
      <c r="D3601" t="s">
        <v>22</v>
      </c>
      <c r="E3601" t="s">
        <v>22</v>
      </c>
      <c r="F3601">
        <v>0</v>
      </c>
      <c r="G3601">
        <v>189.8</v>
      </c>
      <c r="H3601">
        <v>113</v>
      </c>
      <c r="I3601">
        <v>32.270000000000003</v>
      </c>
      <c r="J3601">
        <v>271.5</v>
      </c>
      <c r="K3601">
        <v>111</v>
      </c>
      <c r="L3601">
        <v>23.08</v>
      </c>
      <c r="M3601">
        <v>218.9</v>
      </c>
      <c r="N3601">
        <v>96</v>
      </c>
      <c r="O3601">
        <v>9.85</v>
      </c>
      <c r="P3601">
        <v>13</v>
      </c>
      <c r="Q3601">
        <v>5</v>
      </c>
      <c r="R3601">
        <v>3.51</v>
      </c>
      <c r="S3601">
        <v>1</v>
      </c>
      <c r="T3601" t="s">
        <v>22</v>
      </c>
    </row>
    <row r="3602" spans="1:20" x14ac:dyDescent="0.2">
      <c r="A3602" t="s">
        <v>26</v>
      </c>
      <c r="B3602">
        <v>103</v>
      </c>
      <c r="C3602" t="s">
        <v>28</v>
      </c>
      <c r="D3602" t="s">
        <v>22</v>
      </c>
      <c r="E3602" t="s">
        <v>22</v>
      </c>
      <c r="F3602">
        <v>0</v>
      </c>
      <c r="G3602">
        <v>267</v>
      </c>
      <c r="H3602">
        <v>97</v>
      </c>
      <c r="I3602">
        <v>45.39</v>
      </c>
      <c r="J3602">
        <v>204.3</v>
      </c>
      <c r="K3602">
        <v>151</v>
      </c>
      <c r="L3602">
        <v>17.37</v>
      </c>
      <c r="M3602">
        <v>246.9</v>
      </c>
      <c r="N3602">
        <v>67</v>
      </c>
      <c r="O3602">
        <v>11.11</v>
      </c>
      <c r="P3602">
        <v>11.3</v>
      </c>
      <c r="Q3602">
        <v>7</v>
      </c>
      <c r="R3602">
        <v>3.05</v>
      </c>
      <c r="S3602">
        <v>1</v>
      </c>
      <c r="T3602" t="s">
        <v>23</v>
      </c>
    </row>
    <row r="3603" spans="1:20" x14ac:dyDescent="0.2">
      <c r="A3603" t="s">
        <v>71</v>
      </c>
      <c r="B3603">
        <v>121</v>
      </c>
      <c r="C3603" t="s">
        <v>21</v>
      </c>
      <c r="D3603" t="s">
        <v>22</v>
      </c>
      <c r="E3603" t="s">
        <v>22</v>
      </c>
      <c r="F3603">
        <v>0</v>
      </c>
      <c r="G3603">
        <v>217.3</v>
      </c>
      <c r="H3603">
        <v>79</v>
      </c>
      <c r="I3603">
        <v>36.94</v>
      </c>
      <c r="J3603">
        <v>218</v>
      </c>
      <c r="K3603">
        <v>106</v>
      </c>
      <c r="L3603">
        <v>18.53</v>
      </c>
      <c r="M3603">
        <v>166.5</v>
      </c>
      <c r="N3603">
        <v>69</v>
      </c>
      <c r="O3603">
        <v>7.49</v>
      </c>
      <c r="P3603">
        <v>11.5</v>
      </c>
      <c r="Q3603">
        <v>7</v>
      </c>
      <c r="R3603">
        <v>3.11</v>
      </c>
      <c r="S3603">
        <v>1</v>
      </c>
      <c r="T3603" t="s">
        <v>22</v>
      </c>
    </row>
    <row r="3604" spans="1:20" x14ac:dyDescent="0.2">
      <c r="A3604" t="s">
        <v>48</v>
      </c>
      <c r="B3604">
        <v>111</v>
      </c>
      <c r="C3604" t="s">
        <v>21</v>
      </c>
      <c r="D3604" t="s">
        <v>22</v>
      </c>
      <c r="E3604" t="s">
        <v>22</v>
      </c>
      <c r="F3604">
        <v>0</v>
      </c>
      <c r="G3604">
        <v>129.1</v>
      </c>
      <c r="H3604">
        <v>92</v>
      </c>
      <c r="I3604">
        <v>21.95</v>
      </c>
      <c r="J3604">
        <v>148.9</v>
      </c>
      <c r="K3604">
        <v>132</v>
      </c>
      <c r="L3604">
        <v>12.66</v>
      </c>
      <c r="M3604">
        <v>264</v>
      </c>
      <c r="N3604">
        <v>103</v>
      </c>
      <c r="O3604">
        <v>11.88</v>
      </c>
      <c r="P3604">
        <v>16.8</v>
      </c>
      <c r="Q3604">
        <v>7</v>
      </c>
      <c r="R3604">
        <v>4.54</v>
      </c>
      <c r="S3604">
        <v>2</v>
      </c>
      <c r="T3604" t="s">
        <v>22</v>
      </c>
    </row>
    <row r="3605" spans="1:20" x14ac:dyDescent="0.2">
      <c r="A3605" t="s">
        <v>69</v>
      </c>
      <c r="B3605">
        <v>127</v>
      </c>
      <c r="C3605" t="s">
        <v>25</v>
      </c>
      <c r="D3605" t="s">
        <v>22</v>
      </c>
      <c r="E3605" t="s">
        <v>22</v>
      </c>
      <c r="F3605">
        <v>0</v>
      </c>
      <c r="G3605">
        <v>135.5</v>
      </c>
      <c r="H3605">
        <v>110</v>
      </c>
      <c r="I3605">
        <v>23.04</v>
      </c>
      <c r="J3605">
        <v>146</v>
      </c>
      <c r="K3605">
        <v>116</v>
      </c>
      <c r="L3605">
        <v>12.41</v>
      </c>
      <c r="M3605">
        <v>208</v>
      </c>
      <c r="N3605">
        <v>88</v>
      </c>
      <c r="O3605">
        <v>9.36</v>
      </c>
      <c r="P3605">
        <v>10.7</v>
      </c>
      <c r="Q3605">
        <v>4</v>
      </c>
      <c r="R3605">
        <v>2.89</v>
      </c>
      <c r="S3605">
        <v>2</v>
      </c>
      <c r="T3605" t="s">
        <v>22</v>
      </c>
    </row>
    <row r="3606" spans="1:20" x14ac:dyDescent="0.2">
      <c r="A3606" t="s">
        <v>59</v>
      </c>
      <c r="B3606">
        <v>65</v>
      </c>
      <c r="C3606" t="s">
        <v>28</v>
      </c>
      <c r="D3606" t="s">
        <v>22</v>
      </c>
      <c r="E3606" t="s">
        <v>22</v>
      </c>
      <c r="F3606">
        <v>0</v>
      </c>
      <c r="G3606">
        <v>183.4</v>
      </c>
      <c r="H3606">
        <v>63</v>
      </c>
      <c r="I3606">
        <v>31.18</v>
      </c>
      <c r="J3606">
        <v>183.6</v>
      </c>
      <c r="K3606">
        <v>80</v>
      </c>
      <c r="L3606">
        <v>15.61</v>
      </c>
      <c r="M3606">
        <v>153.5</v>
      </c>
      <c r="N3606">
        <v>83</v>
      </c>
      <c r="O3606">
        <v>6.91</v>
      </c>
      <c r="P3606">
        <v>10.7</v>
      </c>
      <c r="Q3606">
        <v>4</v>
      </c>
      <c r="R3606">
        <v>2.89</v>
      </c>
      <c r="S3606">
        <v>4</v>
      </c>
      <c r="T3606" t="s">
        <v>23</v>
      </c>
    </row>
    <row r="3607" spans="1:20" x14ac:dyDescent="0.2">
      <c r="A3607" t="s">
        <v>29</v>
      </c>
      <c r="B3607">
        <v>86</v>
      </c>
      <c r="C3607" t="s">
        <v>28</v>
      </c>
      <c r="D3607" t="s">
        <v>22</v>
      </c>
      <c r="E3607" t="s">
        <v>22</v>
      </c>
      <c r="F3607">
        <v>0</v>
      </c>
      <c r="G3607">
        <v>223</v>
      </c>
      <c r="H3607">
        <v>109</v>
      </c>
      <c r="I3607">
        <v>37.909999999999997</v>
      </c>
      <c r="J3607">
        <v>286.2</v>
      </c>
      <c r="K3607">
        <v>76</v>
      </c>
      <c r="L3607">
        <v>24.33</v>
      </c>
      <c r="M3607">
        <v>257.8</v>
      </c>
      <c r="N3607">
        <v>132</v>
      </c>
      <c r="O3607">
        <v>11.6</v>
      </c>
      <c r="P3607">
        <v>7.5</v>
      </c>
      <c r="Q3607">
        <v>7</v>
      </c>
      <c r="R3607">
        <v>2.0299999999999998</v>
      </c>
      <c r="S3607">
        <v>3</v>
      </c>
      <c r="T3607" t="s">
        <v>23</v>
      </c>
    </row>
    <row r="3608" spans="1:20" x14ac:dyDescent="0.2">
      <c r="A3608" t="s">
        <v>66</v>
      </c>
      <c r="B3608">
        <v>119</v>
      </c>
      <c r="C3608" t="s">
        <v>28</v>
      </c>
      <c r="D3608" t="s">
        <v>22</v>
      </c>
      <c r="E3608" t="s">
        <v>22</v>
      </c>
      <c r="F3608">
        <v>0</v>
      </c>
      <c r="G3608">
        <v>140</v>
      </c>
      <c r="H3608">
        <v>135</v>
      </c>
      <c r="I3608">
        <v>23.8</v>
      </c>
      <c r="J3608">
        <v>138.9</v>
      </c>
      <c r="K3608">
        <v>103</v>
      </c>
      <c r="L3608">
        <v>11.81</v>
      </c>
      <c r="M3608">
        <v>230.2</v>
      </c>
      <c r="N3608">
        <v>121</v>
      </c>
      <c r="O3608">
        <v>10.36</v>
      </c>
      <c r="P3608">
        <v>6.1</v>
      </c>
      <c r="Q3608">
        <v>6</v>
      </c>
      <c r="R3608">
        <v>1.65</v>
      </c>
      <c r="S3608">
        <v>0</v>
      </c>
      <c r="T3608" t="s">
        <v>22</v>
      </c>
    </row>
    <row r="3609" spans="1:20" x14ac:dyDescent="0.2">
      <c r="A3609" t="s">
        <v>51</v>
      </c>
      <c r="B3609">
        <v>113</v>
      </c>
      <c r="C3609" t="s">
        <v>21</v>
      </c>
      <c r="D3609" t="s">
        <v>22</v>
      </c>
      <c r="E3609" t="s">
        <v>22</v>
      </c>
      <c r="F3609">
        <v>0</v>
      </c>
      <c r="G3609">
        <v>126</v>
      </c>
      <c r="H3609">
        <v>90</v>
      </c>
      <c r="I3609">
        <v>21.42</v>
      </c>
      <c r="J3609">
        <v>205.8</v>
      </c>
      <c r="K3609">
        <v>92</v>
      </c>
      <c r="L3609">
        <v>17.489999999999998</v>
      </c>
      <c r="M3609">
        <v>217</v>
      </c>
      <c r="N3609">
        <v>121</v>
      </c>
      <c r="O3609">
        <v>9.76</v>
      </c>
      <c r="P3609">
        <v>12.8</v>
      </c>
      <c r="Q3609">
        <v>1</v>
      </c>
      <c r="R3609">
        <v>3.46</v>
      </c>
      <c r="S3609">
        <v>0</v>
      </c>
      <c r="T3609" t="s">
        <v>22</v>
      </c>
    </row>
    <row r="3610" spans="1:20" x14ac:dyDescent="0.2">
      <c r="A3610" t="s">
        <v>58</v>
      </c>
      <c r="B3610">
        <v>126</v>
      </c>
      <c r="C3610" t="s">
        <v>21</v>
      </c>
      <c r="D3610" t="s">
        <v>22</v>
      </c>
      <c r="E3610" t="s">
        <v>22</v>
      </c>
      <c r="F3610">
        <v>0</v>
      </c>
      <c r="G3610">
        <v>228.2</v>
      </c>
      <c r="H3610">
        <v>68</v>
      </c>
      <c r="I3610">
        <v>38.79</v>
      </c>
      <c r="J3610">
        <v>170.2</v>
      </c>
      <c r="K3610">
        <v>102</v>
      </c>
      <c r="L3610">
        <v>14.47</v>
      </c>
      <c r="M3610">
        <v>168.9</v>
      </c>
      <c r="N3610">
        <v>72</v>
      </c>
      <c r="O3610">
        <v>7.6</v>
      </c>
      <c r="P3610">
        <v>10.199999999999999</v>
      </c>
      <c r="Q3610">
        <v>6</v>
      </c>
      <c r="R3610">
        <v>2.75</v>
      </c>
      <c r="S3610">
        <v>1</v>
      </c>
      <c r="T3610" t="s">
        <v>22</v>
      </c>
    </row>
    <row r="3611" spans="1:20" x14ac:dyDescent="0.2">
      <c r="A3611" t="s">
        <v>26</v>
      </c>
      <c r="B3611">
        <v>103</v>
      </c>
      <c r="C3611" t="s">
        <v>21</v>
      </c>
      <c r="D3611" t="s">
        <v>22</v>
      </c>
      <c r="E3611" t="s">
        <v>22</v>
      </c>
      <c r="F3611">
        <v>0</v>
      </c>
      <c r="G3611">
        <v>278.39999999999998</v>
      </c>
      <c r="H3611">
        <v>121</v>
      </c>
      <c r="I3611">
        <v>47.33</v>
      </c>
      <c r="J3611">
        <v>252.2</v>
      </c>
      <c r="K3611">
        <v>139</v>
      </c>
      <c r="L3611">
        <v>21.44</v>
      </c>
      <c r="M3611">
        <v>202.3</v>
      </c>
      <c r="N3611">
        <v>96</v>
      </c>
      <c r="O3611">
        <v>9.1</v>
      </c>
      <c r="P3611">
        <v>13.7</v>
      </c>
      <c r="Q3611">
        <v>1</v>
      </c>
      <c r="R3611">
        <v>3.7</v>
      </c>
      <c r="S3611">
        <v>1</v>
      </c>
      <c r="T3611" t="s">
        <v>23</v>
      </c>
    </row>
    <row r="3612" spans="1:20" x14ac:dyDescent="0.2">
      <c r="A3612" t="s">
        <v>27</v>
      </c>
      <c r="B3612">
        <v>104</v>
      </c>
      <c r="C3612" t="s">
        <v>21</v>
      </c>
      <c r="D3612" t="s">
        <v>22</v>
      </c>
      <c r="E3612" t="s">
        <v>22</v>
      </c>
      <c r="F3612">
        <v>0</v>
      </c>
      <c r="G3612">
        <v>285.3</v>
      </c>
      <c r="H3612">
        <v>75</v>
      </c>
      <c r="I3612">
        <v>48.5</v>
      </c>
      <c r="J3612">
        <v>130.80000000000001</v>
      </c>
      <c r="K3612">
        <v>111</v>
      </c>
      <c r="L3612">
        <v>11.12</v>
      </c>
      <c r="M3612">
        <v>181.8</v>
      </c>
      <c r="N3612">
        <v>99</v>
      </c>
      <c r="O3612">
        <v>8.18</v>
      </c>
      <c r="P3612">
        <v>10.5</v>
      </c>
      <c r="Q3612">
        <v>2</v>
      </c>
      <c r="R3612">
        <v>2.84</v>
      </c>
      <c r="S3612">
        <v>2</v>
      </c>
      <c r="T3612" t="s">
        <v>22</v>
      </c>
    </row>
    <row r="3613" spans="1:20" x14ac:dyDescent="0.2">
      <c r="A3613" t="s">
        <v>60</v>
      </c>
      <c r="B3613">
        <v>56</v>
      </c>
      <c r="C3613" t="s">
        <v>21</v>
      </c>
      <c r="D3613" t="s">
        <v>22</v>
      </c>
      <c r="E3613" t="s">
        <v>22</v>
      </c>
      <c r="F3613">
        <v>0</v>
      </c>
      <c r="G3613">
        <v>222.9</v>
      </c>
      <c r="H3613">
        <v>100</v>
      </c>
      <c r="I3613">
        <v>37.89</v>
      </c>
      <c r="J3613">
        <v>145.19999999999999</v>
      </c>
      <c r="K3613">
        <v>110</v>
      </c>
      <c r="L3613">
        <v>12.34</v>
      </c>
      <c r="M3613">
        <v>170.6</v>
      </c>
      <c r="N3613">
        <v>129</v>
      </c>
      <c r="O3613">
        <v>7.68</v>
      </c>
      <c r="P3613">
        <v>5.6</v>
      </c>
      <c r="Q3613">
        <v>8</v>
      </c>
      <c r="R3613">
        <v>1.51</v>
      </c>
      <c r="S3613">
        <v>1</v>
      </c>
      <c r="T3613" t="s">
        <v>22</v>
      </c>
    </row>
    <row r="3614" spans="1:20" x14ac:dyDescent="0.2">
      <c r="A3614" t="s">
        <v>75</v>
      </c>
      <c r="B3614">
        <v>56</v>
      </c>
      <c r="C3614" t="s">
        <v>28</v>
      </c>
      <c r="D3614" t="s">
        <v>22</v>
      </c>
      <c r="E3614" t="s">
        <v>23</v>
      </c>
      <c r="F3614">
        <v>37</v>
      </c>
      <c r="G3614">
        <v>153.69999999999999</v>
      </c>
      <c r="H3614">
        <v>97</v>
      </c>
      <c r="I3614">
        <v>26.13</v>
      </c>
      <c r="J3614">
        <v>271.39999999999998</v>
      </c>
      <c r="K3614">
        <v>91</v>
      </c>
      <c r="L3614">
        <v>23.07</v>
      </c>
      <c r="M3614">
        <v>179</v>
      </c>
      <c r="N3614">
        <v>121</v>
      </c>
      <c r="O3614">
        <v>8.06</v>
      </c>
      <c r="P3614">
        <v>8.3000000000000007</v>
      </c>
      <c r="Q3614">
        <v>2</v>
      </c>
      <c r="R3614">
        <v>2.2400000000000002</v>
      </c>
      <c r="S3614">
        <v>1</v>
      </c>
      <c r="T3614" t="s">
        <v>22</v>
      </c>
    </row>
    <row r="3615" spans="1:20" x14ac:dyDescent="0.2">
      <c r="A3615" t="s">
        <v>42</v>
      </c>
      <c r="B3615">
        <v>155</v>
      </c>
      <c r="C3615" t="s">
        <v>21</v>
      </c>
      <c r="D3615" t="s">
        <v>23</v>
      </c>
      <c r="E3615" t="s">
        <v>22</v>
      </c>
      <c r="F3615">
        <v>0</v>
      </c>
      <c r="G3615">
        <v>176.1</v>
      </c>
      <c r="H3615">
        <v>88</v>
      </c>
      <c r="I3615">
        <v>29.94</v>
      </c>
      <c r="J3615">
        <v>244.5</v>
      </c>
      <c r="K3615">
        <v>84</v>
      </c>
      <c r="L3615">
        <v>20.78</v>
      </c>
      <c r="M3615">
        <v>189.9</v>
      </c>
      <c r="N3615">
        <v>99</v>
      </c>
      <c r="O3615">
        <v>8.5500000000000007</v>
      </c>
      <c r="P3615">
        <v>11.2</v>
      </c>
      <c r="Q3615">
        <v>1</v>
      </c>
      <c r="R3615">
        <v>3.02</v>
      </c>
      <c r="S3615">
        <v>2</v>
      </c>
      <c r="T3615" t="s">
        <v>23</v>
      </c>
    </row>
    <row r="3616" spans="1:20" x14ac:dyDescent="0.2">
      <c r="A3616" t="s">
        <v>43</v>
      </c>
      <c r="B3616">
        <v>100</v>
      </c>
      <c r="C3616" t="s">
        <v>25</v>
      </c>
      <c r="D3616" t="s">
        <v>22</v>
      </c>
      <c r="E3616" t="s">
        <v>23</v>
      </c>
      <c r="F3616">
        <v>41</v>
      </c>
      <c r="G3616">
        <v>306.89999999999998</v>
      </c>
      <c r="H3616">
        <v>71</v>
      </c>
      <c r="I3616">
        <v>52.17</v>
      </c>
      <c r="J3616">
        <v>243.3</v>
      </c>
      <c r="K3616">
        <v>72</v>
      </c>
      <c r="L3616">
        <v>20.68</v>
      </c>
      <c r="M3616">
        <v>125.9</v>
      </c>
      <c r="N3616">
        <v>114</v>
      </c>
      <c r="O3616">
        <v>5.67</v>
      </c>
      <c r="P3616">
        <v>10.5</v>
      </c>
      <c r="Q3616">
        <v>4</v>
      </c>
      <c r="R3616">
        <v>2.84</v>
      </c>
      <c r="S3616">
        <v>2</v>
      </c>
      <c r="T3616" t="s">
        <v>22</v>
      </c>
    </row>
    <row r="3617" spans="1:20" x14ac:dyDescent="0.2">
      <c r="A3617" t="s">
        <v>66</v>
      </c>
      <c r="B3617">
        <v>113</v>
      </c>
      <c r="C3617" t="s">
        <v>25</v>
      </c>
      <c r="D3617" t="s">
        <v>22</v>
      </c>
      <c r="E3617" t="s">
        <v>22</v>
      </c>
      <c r="F3617">
        <v>0</v>
      </c>
      <c r="G3617">
        <v>203.4</v>
      </c>
      <c r="H3617">
        <v>85</v>
      </c>
      <c r="I3617">
        <v>34.58</v>
      </c>
      <c r="J3617">
        <v>219.8</v>
      </c>
      <c r="K3617">
        <v>140</v>
      </c>
      <c r="L3617">
        <v>18.68</v>
      </c>
      <c r="M3617">
        <v>240</v>
      </c>
      <c r="N3617">
        <v>107</v>
      </c>
      <c r="O3617">
        <v>10.8</v>
      </c>
      <c r="P3617">
        <v>8.3000000000000007</v>
      </c>
      <c r="Q3617">
        <v>5</v>
      </c>
      <c r="R3617">
        <v>2.2400000000000002</v>
      </c>
      <c r="S3617">
        <v>1</v>
      </c>
      <c r="T3617" t="s">
        <v>22</v>
      </c>
    </row>
    <row r="3618" spans="1:20" x14ac:dyDescent="0.2">
      <c r="A3618" t="s">
        <v>29</v>
      </c>
      <c r="B3618">
        <v>103</v>
      </c>
      <c r="C3618" t="s">
        <v>21</v>
      </c>
      <c r="D3618" t="s">
        <v>22</v>
      </c>
      <c r="E3618" t="s">
        <v>23</v>
      </c>
      <c r="F3618">
        <v>37</v>
      </c>
      <c r="G3618">
        <v>230.7</v>
      </c>
      <c r="H3618">
        <v>112</v>
      </c>
      <c r="I3618">
        <v>39.22</v>
      </c>
      <c r="J3618">
        <v>319.39999999999998</v>
      </c>
      <c r="K3618">
        <v>116</v>
      </c>
      <c r="L3618">
        <v>27.15</v>
      </c>
      <c r="M3618">
        <v>299.39999999999998</v>
      </c>
      <c r="N3618">
        <v>77</v>
      </c>
      <c r="O3618">
        <v>13.47</v>
      </c>
      <c r="P3618">
        <v>7.9</v>
      </c>
      <c r="Q3618">
        <v>3</v>
      </c>
      <c r="R3618">
        <v>2.13</v>
      </c>
      <c r="S3618">
        <v>2</v>
      </c>
      <c r="T3618" t="s">
        <v>22</v>
      </c>
    </row>
    <row r="3619" spans="1:20" x14ac:dyDescent="0.2">
      <c r="A3619" t="s">
        <v>24</v>
      </c>
      <c r="B3619">
        <v>160</v>
      </c>
      <c r="C3619" t="s">
        <v>21</v>
      </c>
      <c r="D3619" t="s">
        <v>22</v>
      </c>
      <c r="E3619" t="s">
        <v>22</v>
      </c>
      <c r="F3619">
        <v>0</v>
      </c>
      <c r="G3619">
        <v>118.9</v>
      </c>
      <c r="H3619">
        <v>106</v>
      </c>
      <c r="I3619">
        <v>20.21</v>
      </c>
      <c r="J3619">
        <v>163.5</v>
      </c>
      <c r="K3619">
        <v>75</v>
      </c>
      <c r="L3619">
        <v>13.9</v>
      </c>
      <c r="M3619">
        <v>195</v>
      </c>
      <c r="N3619">
        <v>131</v>
      </c>
      <c r="O3619">
        <v>8.7799999999999994</v>
      </c>
      <c r="P3619">
        <v>13.1</v>
      </c>
      <c r="Q3619">
        <v>4</v>
      </c>
      <c r="R3619">
        <v>3.54</v>
      </c>
      <c r="S3619">
        <v>0</v>
      </c>
      <c r="T3619" t="s">
        <v>22</v>
      </c>
    </row>
    <row r="3620" spans="1:20" x14ac:dyDescent="0.2">
      <c r="A3620" t="s">
        <v>44</v>
      </c>
      <c r="B3620">
        <v>142</v>
      </c>
      <c r="C3620" t="s">
        <v>25</v>
      </c>
      <c r="D3620" t="s">
        <v>22</v>
      </c>
      <c r="E3620" t="s">
        <v>23</v>
      </c>
      <c r="F3620">
        <v>34</v>
      </c>
      <c r="G3620">
        <v>219.5</v>
      </c>
      <c r="H3620">
        <v>85</v>
      </c>
      <c r="I3620">
        <v>37.32</v>
      </c>
      <c r="J3620">
        <v>144</v>
      </c>
      <c r="K3620">
        <v>120</v>
      </c>
      <c r="L3620">
        <v>12.24</v>
      </c>
      <c r="M3620">
        <v>258.2</v>
      </c>
      <c r="N3620">
        <v>84</v>
      </c>
      <c r="O3620">
        <v>11.62</v>
      </c>
      <c r="P3620">
        <v>7</v>
      </c>
      <c r="Q3620">
        <v>3</v>
      </c>
      <c r="R3620">
        <v>1.89</v>
      </c>
      <c r="S3620">
        <v>1</v>
      </c>
      <c r="T3620" t="s">
        <v>22</v>
      </c>
    </row>
    <row r="3621" spans="1:20" x14ac:dyDescent="0.2">
      <c r="A3621" t="s">
        <v>26</v>
      </c>
      <c r="B3621">
        <v>73</v>
      </c>
      <c r="C3621" t="s">
        <v>21</v>
      </c>
      <c r="D3621" t="s">
        <v>23</v>
      </c>
      <c r="E3621" t="s">
        <v>23</v>
      </c>
      <c r="F3621">
        <v>34</v>
      </c>
      <c r="G3621">
        <v>252.9</v>
      </c>
      <c r="H3621">
        <v>103</v>
      </c>
      <c r="I3621">
        <v>42.99</v>
      </c>
      <c r="J3621">
        <v>220.1</v>
      </c>
      <c r="K3621">
        <v>79</v>
      </c>
      <c r="L3621">
        <v>18.71</v>
      </c>
      <c r="M3621">
        <v>144.9</v>
      </c>
      <c r="N3621">
        <v>65</v>
      </c>
      <c r="O3621">
        <v>6.52</v>
      </c>
      <c r="P3621">
        <v>11.4</v>
      </c>
      <c r="Q3621">
        <v>3</v>
      </c>
      <c r="R3621">
        <v>3.08</v>
      </c>
      <c r="S3621">
        <v>0</v>
      </c>
      <c r="T3621" t="s">
        <v>22</v>
      </c>
    </row>
    <row r="3622" spans="1:20" x14ac:dyDescent="0.2">
      <c r="A3622" t="s">
        <v>73</v>
      </c>
      <c r="B3622">
        <v>135</v>
      </c>
      <c r="C3622" t="s">
        <v>21</v>
      </c>
      <c r="D3622" t="s">
        <v>22</v>
      </c>
      <c r="E3622" t="s">
        <v>23</v>
      </c>
      <c r="F3622">
        <v>46</v>
      </c>
      <c r="G3622">
        <v>172.6</v>
      </c>
      <c r="H3622">
        <v>77</v>
      </c>
      <c r="I3622">
        <v>29.34</v>
      </c>
      <c r="J3622">
        <v>203.4</v>
      </c>
      <c r="K3622">
        <v>102</v>
      </c>
      <c r="L3622">
        <v>17.29</v>
      </c>
      <c r="M3622">
        <v>264.2</v>
      </c>
      <c r="N3622">
        <v>108</v>
      </c>
      <c r="O3622">
        <v>11.89</v>
      </c>
      <c r="P3622">
        <v>10.4</v>
      </c>
      <c r="Q3622">
        <v>2</v>
      </c>
      <c r="R3622">
        <v>2.81</v>
      </c>
      <c r="S3622">
        <v>1</v>
      </c>
      <c r="T3622" t="s">
        <v>22</v>
      </c>
    </row>
    <row r="3623" spans="1:20" x14ac:dyDescent="0.2">
      <c r="A3623" t="s">
        <v>61</v>
      </c>
      <c r="B3623">
        <v>29</v>
      </c>
      <c r="C3623" t="s">
        <v>21</v>
      </c>
      <c r="D3623" t="s">
        <v>22</v>
      </c>
      <c r="E3623" t="s">
        <v>22</v>
      </c>
      <c r="F3623">
        <v>0</v>
      </c>
      <c r="G3623">
        <v>262</v>
      </c>
      <c r="H3623">
        <v>112</v>
      </c>
      <c r="I3623">
        <v>44.54</v>
      </c>
      <c r="J3623">
        <v>82.7</v>
      </c>
      <c r="K3623">
        <v>60</v>
      </c>
      <c r="L3623">
        <v>7.03</v>
      </c>
      <c r="M3623">
        <v>195.1</v>
      </c>
      <c r="N3623">
        <v>120</v>
      </c>
      <c r="O3623">
        <v>8.7799999999999994</v>
      </c>
      <c r="P3623">
        <v>10.7</v>
      </c>
      <c r="Q3623">
        <v>5</v>
      </c>
      <c r="R3623">
        <v>2.89</v>
      </c>
      <c r="S3623">
        <v>1</v>
      </c>
      <c r="T3623" t="s">
        <v>22</v>
      </c>
    </row>
    <row r="3624" spans="1:20" x14ac:dyDescent="0.2">
      <c r="A3624" t="s">
        <v>40</v>
      </c>
      <c r="B3624">
        <v>158</v>
      </c>
      <c r="C3624" t="s">
        <v>21</v>
      </c>
      <c r="D3624" t="s">
        <v>22</v>
      </c>
      <c r="E3624" t="s">
        <v>22</v>
      </c>
      <c r="F3624">
        <v>0</v>
      </c>
      <c r="G3624">
        <v>123.3</v>
      </c>
      <c r="H3624">
        <v>115</v>
      </c>
      <c r="I3624">
        <v>20.96</v>
      </c>
      <c r="J3624">
        <v>130.4</v>
      </c>
      <c r="K3624">
        <v>91</v>
      </c>
      <c r="L3624">
        <v>11.08</v>
      </c>
      <c r="M3624">
        <v>243.7</v>
      </c>
      <c r="N3624">
        <v>119</v>
      </c>
      <c r="O3624">
        <v>10.97</v>
      </c>
      <c r="P3624">
        <v>11.2</v>
      </c>
      <c r="Q3624">
        <v>3</v>
      </c>
      <c r="R3624">
        <v>3.02</v>
      </c>
      <c r="S3624">
        <v>3</v>
      </c>
      <c r="T3624" t="s">
        <v>22</v>
      </c>
    </row>
    <row r="3625" spans="1:20" x14ac:dyDescent="0.2">
      <c r="A3625" t="s">
        <v>62</v>
      </c>
      <c r="B3625">
        <v>104</v>
      </c>
      <c r="C3625" t="s">
        <v>21</v>
      </c>
      <c r="D3625" t="s">
        <v>22</v>
      </c>
      <c r="E3625" t="s">
        <v>22</v>
      </c>
      <c r="F3625">
        <v>0</v>
      </c>
      <c r="G3625">
        <v>210.9</v>
      </c>
      <c r="H3625">
        <v>90</v>
      </c>
      <c r="I3625">
        <v>35.85</v>
      </c>
      <c r="J3625">
        <v>272.2</v>
      </c>
      <c r="K3625">
        <v>101</v>
      </c>
      <c r="L3625">
        <v>23.14</v>
      </c>
      <c r="M3625">
        <v>304.3</v>
      </c>
      <c r="N3625">
        <v>86</v>
      </c>
      <c r="O3625">
        <v>13.69</v>
      </c>
      <c r="P3625">
        <v>10.6</v>
      </c>
      <c r="Q3625">
        <v>5</v>
      </c>
      <c r="R3625">
        <v>2.86</v>
      </c>
      <c r="S3625">
        <v>3</v>
      </c>
      <c r="T3625" t="s">
        <v>23</v>
      </c>
    </row>
    <row r="3626" spans="1:20" x14ac:dyDescent="0.2">
      <c r="A3626" t="s">
        <v>57</v>
      </c>
      <c r="B3626">
        <v>74</v>
      </c>
      <c r="C3626" t="s">
        <v>28</v>
      </c>
      <c r="D3626" t="s">
        <v>22</v>
      </c>
      <c r="E3626" t="s">
        <v>22</v>
      </c>
      <c r="F3626">
        <v>0</v>
      </c>
      <c r="G3626">
        <v>143.69999999999999</v>
      </c>
      <c r="H3626">
        <v>97</v>
      </c>
      <c r="I3626">
        <v>24.43</v>
      </c>
      <c r="J3626">
        <v>229.6</v>
      </c>
      <c r="K3626">
        <v>110</v>
      </c>
      <c r="L3626">
        <v>19.52</v>
      </c>
      <c r="M3626">
        <v>98.8</v>
      </c>
      <c r="N3626">
        <v>100</v>
      </c>
      <c r="O3626">
        <v>4.45</v>
      </c>
      <c r="P3626">
        <v>11.8</v>
      </c>
      <c r="Q3626">
        <v>5</v>
      </c>
      <c r="R3626">
        <v>3.19</v>
      </c>
      <c r="S3626">
        <v>1</v>
      </c>
      <c r="T3626" t="s">
        <v>22</v>
      </c>
    </row>
    <row r="3627" spans="1:20" x14ac:dyDescent="0.2">
      <c r="A3627" t="s">
        <v>52</v>
      </c>
      <c r="B3627">
        <v>28</v>
      </c>
      <c r="C3627" t="s">
        <v>21</v>
      </c>
      <c r="D3627" t="s">
        <v>22</v>
      </c>
      <c r="E3627" t="s">
        <v>22</v>
      </c>
      <c r="F3627">
        <v>0</v>
      </c>
      <c r="G3627">
        <v>171.2</v>
      </c>
      <c r="H3627">
        <v>90</v>
      </c>
      <c r="I3627">
        <v>29.1</v>
      </c>
      <c r="J3627">
        <v>173.9</v>
      </c>
      <c r="K3627">
        <v>65</v>
      </c>
      <c r="L3627">
        <v>14.78</v>
      </c>
      <c r="M3627">
        <v>210.5</v>
      </c>
      <c r="N3627">
        <v>139</v>
      </c>
      <c r="O3627">
        <v>9.4700000000000006</v>
      </c>
      <c r="P3627">
        <v>14</v>
      </c>
      <c r="Q3627">
        <v>4</v>
      </c>
      <c r="R3627">
        <v>3.78</v>
      </c>
      <c r="S3627">
        <v>2</v>
      </c>
      <c r="T3627" t="s">
        <v>22</v>
      </c>
    </row>
    <row r="3628" spans="1:20" x14ac:dyDescent="0.2">
      <c r="A3628" t="s">
        <v>71</v>
      </c>
      <c r="B3628">
        <v>45</v>
      </c>
      <c r="C3628" t="s">
        <v>21</v>
      </c>
      <c r="D3628" t="s">
        <v>23</v>
      </c>
      <c r="E3628" t="s">
        <v>22</v>
      </c>
      <c r="F3628">
        <v>0</v>
      </c>
      <c r="G3628">
        <v>189.6</v>
      </c>
      <c r="H3628">
        <v>96</v>
      </c>
      <c r="I3628">
        <v>32.229999999999997</v>
      </c>
      <c r="J3628">
        <v>171.7</v>
      </c>
      <c r="K3628">
        <v>69</v>
      </c>
      <c r="L3628">
        <v>14.59</v>
      </c>
      <c r="M3628">
        <v>222</v>
      </c>
      <c r="N3628">
        <v>102</v>
      </c>
      <c r="O3628">
        <v>9.99</v>
      </c>
      <c r="P3628">
        <v>13.9</v>
      </c>
      <c r="Q3628">
        <v>7</v>
      </c>
      <c r="R3628">
        <v>3.75</v>
      </c>
      <c r="S3628">
        <v>1</v>
      </c>
      <c r="T3628" t="s">
        <v>23</v>
      </c>
    </row>
    <row r="3629" spans="1:20" x14ac:dyDescent="0.2">
      <c r="A3629" t="s">
        <v>38</v>
      </c>
      <c r="B3629">
        <v>60</v>
      </c>
      <c r="C3629" t="s">
        <v>21</v>
      </c>
      <c r="D3629" t="s">
        <v>22</v>
      </c>
      <c r="E3629" t="s">
        <v>22</v>
      </c>
      <c r="F3629">
        <v>0</v>
      </c>
      <c r="G3629">
        <v>229.5</v>
      </c>
      <c r="H3629">
        <v>91</v>
      </c>
      <c r="I3629">
        <v>39.020000000000003</v>
      </c>
      <c r="J3629">
        <v>157.69999999999999</v>
      </c>
      <c r="K3629">
        <v>67</v>
      </c>
      <c r="L3629">
        <v>13.4</v>
      </c>
      <c r="M3629">
        <v>162.4</v>
      </c>
      <c r="N3629">
        <v>76</v>
      </c>
      <c r="O3629">
        <v>7.31</v>
      </c>
      <c r="P3629">
        <v>13.2</v>
      </c>
      <c r="Q3629">
        <v>3</v>
      </c>
      <c r="R3629">
        <v>3.56</v>
      </c>
      <c r="S3629">
        <v>2</v>
      </c>
      <c r="T3629" t="s">
        <v>22</v>
      </c>
    </row>
    <row r="3630" spans="1:20" x14ac:dyDescent="0.2">
      <c r="A3630" t="s">
        <v>66</v>
      </c>
      <c r="B3630">
        <v>173</v>
      </c>
      <c r="C3630" t="s">
        <v>25</v>
      </c>
      <c r="D3630" t="s">
        <v>22</v>
      </c>
      <c r="E3630" t="s">
        <v>22</v>
      </c>
      <c r="F3630">
        <v>0</v>
      </c>
      <c r="G3630">
        <v>128.6</v>
      </c>
      <c r="H3630">
        <v>108</v>
      </c>
      <c r="I3630">
        <v>21.86</v>
      </c>
      <c r="J3630">
        <v>248.3</v>
      </c>
      <c r="K3630">
        <v>92</v>
      </c>
      <c r="L3630">
        <v>21.11</v>
      </c>
      <c r="M3630">
        <v>130.1</v>
      </c>
      <c r="N3630">
        <v>115</v>
      </c>
      <c r="O3630">
        <v>5.85</v>
      </c>
      <c r="P3630">
        <v>10.4</v>
      </c>
      <c r="Q3630">
        <v>2</v>
      </c>
      <c r="R3630">
        <v>2.81</v>
      </c>
      <c r="S3630">
        <v>4</v>
      </c>
      <c r="T3630" t="s">
        <v>23</v>
      </c>
    </row>
    <row r="3631" spans="1:20" x14ac:dyDescent="0.2">
      <c r="A3631" t="s">
        <v>40</v>
      </c>
      <c r="B3631">
        <v>152</v>
      </c>
      <c r="C3631" t="s">
        <v>25</v>
      </c>
      <c r="D3631" t="s">
        <v>22</v>
      </c>
      <c r="E3631" t="s">
        <v>23</v>
      </c>
      <c r="F3631">
        <v>26</v>
      </c>
      <c r="G3631">
        <v>214.8</v>
      </c>
      <c r="H3631">
        <v>82</v>
      </c>
      <c r="I3631">
        <v>36.520000000000003</v>
      </c>
      <c r="J3631">
        <v>226.7</v>
      </c>
      <c r="K3631">
        <v>135</v>
      </c>
      <c r="L3631">
        <v>19.27</v>
      </c>
      <c r="M3631">
        <v>206.7</v>
      </c>
      <c r="N3631">
        <v>97</v>
      </c>
      <c r="O3631">
        <v>9.3000000000000007</v>
      </c>
      <c r="P3631">
        <v>7.6</v>
      </c>
      <c r="Q3631">
        <v>11</v>
      </c>
      <c r="R3631">
        <v>2.0499999999999998</v>
      </c>
      <c r="S3631">
        <v>1</v>
      </c>
      <c r="T3631" t="s">
        <v>22</v>
      </c>
    </row>
    <row r="3632" spans="1:20" x14ac:dyDescent="0.2">
      <c r="A3632" t="s">
        <v>33</v>
      </c>
      <c r="B3632">
        <v>140</v>
      </c>
      <c r="C3632" t="s">
        <v>28</v>
      </c>
      <c r="D3632" t="s">
        <v>22</v>
      </c>
      <c r="E3632" t="s">
        <v>22</v>
      </c>
      <c r="F3632">
        <v>0</v>
      </c>
      <c r="G3632">
        <v>187.1</v>
      </c>
      <c r="H3632">
        <v>110</v>
      </c>
      <c r="I3632">
        <v>31.81</v>
      </c>
      <c r="J3632">
        <v>158</v>
      </c>
      <c r="K3632">
        <v>70</v>
      </c>
      <c r="L3632">
        <v>13.43</v>
      </c>
      <c r="M3632">
        <v>211.4</v>
      </c>
      <c r="N3632">
        <v>123</v>
      </c>
      <c r="O3632">
        <v>9.51</v>
      </c>
      <c r="P3632">
        <v>8.5</v>
      </c>
      <c r="Q3632">
        <v>2</v>
      </c>
      <c r="R3632">
        <v>2.2999999999999998</v>
      </c>
      <c r="S3632">
        <v>2</v>
      </c>
      <c r="T3632" t="s">
        <v>22</v>
      </c>
    </row>
    <row r="3633" spans="1:20" x14ac:dyDescent="0.2">
      <c r="A3633" t="s">
        <v>63</v>
      </c>
      <c r="B3633">
        <v>94</v>
      </c>
      <c r="C3633" t="s">
        <v>21</v>
      </c>
      <c r="D3633" t="s">
        <v>22</v>
      </c>
      <c r="E3633" t="s">
        <v>23</v>
      </c>
      <c r="F3633">
        <v>31</v>
      </c>
      <c r="G3633">
        <v>209.3</v>
      </c>
      <c r="H3633">
        <v>90</v>
      </c>
      <c r="I3633">
        <v>35.58</v>
      </c>
      <c r="J3633">
        <v>281.7</v>
      </c>
      <c r="K3633">
        <v>111</v>
      </c>
      <c r="L3633">
        <v>23.94</v>
      </c>
      <c r="M3633">
        <v>190.1</v>
      </c>
      <c r="N3633">
        <v>66</v>
      </c>
      <c r="O3633">
        <v>8.5500000000000007</v>
      </c>
      <c r="P3633">
        <v>7.9</v>
      </c>
      <c r="Q3633">
        <v>5</v>
      </c>
      <c r="R3633">
        <v>2.13</v>
      </c>
      <c r="S3633">
        <v>0</v>
      </c>
      <c r="T3633" t="s">
        <v>22</v>
      </c>
    </row>
    <row r="3634" spans="1:20" x14ac:dyDescent="0.2">
      <c r="A3634" t="s">
        <v>50</v>
      </c>
      <c r="B3634">
        <v>88</v>
      </c>
      <c r="C3634" t="s">
        <v>21</v>
      </c>
      <c r="D3634" t="s">
        <v>22</v>
      </c>
      <c r="E3634" t="s">
        <v>22</v>
      </c>
      <c r="F3634">
        <v>0</v>
      </c>
      <c r="G3634">
        <v>141.69999999999999</v>
      </c>
      <c r="H3634">
        <v>102</v>
      </c>
      <c r="I3634">
        <v>24.09</v>
      </c>
      <c r="J3634">
        <v>226.2</v>
      </c>
      <c r="K3634">
        <v>125</v>
      </c>
      <c r="L3634">
        <v>19.23</v>
      </c>
      <c r="M3634">
        <v>100.1</v>
      </c>
      <c r="N3634">
        <v>93</v>
      </c>
      <c r="O3634">
        <v>4.5</v>
      </c>
      <c r="P3634">
        <v>11.9</v>
      </c>
      <c r="Q3634">
        <v>8</v>
      </c>
      <c r="R3634">
        <v>3.21</v>
      </c>
      <c r="S3634">
        <v>0</v>
      </c>
      <c r="T3634" t="s">
        <v>22</v>
      </c>
    </row>
    <row r="3635" spans="1:20" x14ac:dyDescent="0.2">
      <c r="A3635" t="s">
        <v>52</v>
      </c>
      <c r="B3635">
        <v>170</v>
      </c>
      <c r="C3635" t="s">
        <v>25</v>
      </c>
      <c r="D3635" t="s">
        <v>22</v>
      </c>
      <c r="E3635" t="s">
        <v>23</v>
      </c>
      <c r="F3635">
        <v>22</v>
      </c>
      <c r="G3635">
        <v>173.6</v>
      </c>
      <c r="H3635">
        <v>66</v>
      </c>
      <c r="I3635">
        <v>29.51</v>
      </c>
      <c r="J3635">
        <v>142.19999999999999</v>
      </c>
      <c r="K3635">
        <v>83</v>
      </c>
      <c r="L3635">
        <v>12.09</v>
      </c>
      <c r="M3635">
        <v>156.5</v>
      </c>
      <c r="N3635">
        <v>93</v>
      </c>
      <c r="O3635">
        <v>7.04</v>
      </c>
      <c r="P3635">
        <v>5.2</v>
      </c>
      <c r="Q3635">
        <v>3</v>
      </c>
      <c r="R3635">
        <v>1.4</v>
      </c>
      <c r="S3635">
        <v>1</v>
      </c>
      <c r="T3635" t="s">
        <v>22</v>
      </c>
    </row>
    <row r="3636" spans="1:20" x14ac:dyDescent="0.2">
      <c r="A3636" t="s">
        <v>57</v>
      </c>
      <c r="B3636">
        <v>57</v>
      </c>
      <c r="C3636" t="s">
        <v>28</v>
      </c>
      <c r="D3636" t="s">
        <v>22</v>
      </c>
      <c r="E3636" t="s">
        <v>22</v>
      </c>
      <c r="F3636">
        <v>0</v>
      </c>
      <c r="G3636">
        <v>176.9</v>
      </c>
      <c r="H3636">
        <v>75</v>
      </c>
      <c r="I3636">
        <v>30.07</v>
      </c>
      <c r="J3636">
        <v>204.2</v>
      </c>
      <c r="K3636">
        <v>86</v>
      </c>
      <c r="L3636">
        <v>17.36</v>
      </c>
      <c r="M3636">
        <v>254.1</v>
      </c>
      <c r="N3636">
        <v>90</v>
      </c>
      <c r="O3636">
        <v>11.43</v>
      </c>
      <c r="P3636">
        <v>6.1</v>
      </c>
      <c r="Q3636">
        <v>4</v>
      </c>
      <c r="R3636">
        <v>1.65</v>
      </c>
      <c r="S3636">
        <v>1</v>
      </c>
      <c r="T3636" t="s">
        <v>22</v>
      </c>
    </row>
    <row r="3637" spans="1:20" x14ac:dyDescent="0.2">
      <c r="A3637" t="s">
        <v>58</v>
      </c>
      <c r="B3637">
        <v>102</v>
      </c>
      <c r="C3637" t="s">
        <v>25</v>
      </c>
      <c r="D3637" t="s">
        <v>22</v>
      </c>
      <c r="E3637" t="s">
        <v>23</v>
      </c>
      <c r="F3637">
        <v>27</v>
      </c>
      <c r="G3637">
        <v>109.8</v>
      </c>
      <c r="H3637">
        <v>66</v>
      </c>
      <c r="I3637">
        <v>18.670000000000002</v>
      </c>
      <c r="J3637">
        <v>207.3</v>
      </c>
      <c r="K3637">
        <v>76</v>
      </c>
      <c r="L3637">
        <v>17.62</v>
      </c>
      <c r="M3637">
        <v>236.9</v>
      </c>
      <c r="N3637">
        <v>101</v>
      </c>
      <c r="O3637">
        <v>10.66</v>
      </c>
      <c r="P3637">
        <v>10.3</v>
      </c>
      <c r="Q3637">
        <v>7</v>
      </c>
      <c r="R3637">
        <v>2.78</v>
      </c>
      <c r="S3637">
        <v>0</v>
      </c>
      <c r="T3637" t="s">
        <v>22</v>
      </c>
    </row>
    <row r="3638" spans="1:20" x14ac:dyDescent="0.2">
      <c r="A3638" t="s">
        <v>20</v>
      </c>
      <c r="B3638">
        <v>49</v>
      </c>
      <c r="C3638" t="s">
        <v>25</v>
      </c>
      <c r="D3638" t="s">
        <v>22</v>
      </c>
      <c r="E3638" t="s">
        <v>22</v>
      </c>
      <c r="F3638">
        <v>0</v>
      </c>
      <c r="G3638">
        <v>202.3</v>
      </c>
      <c r="H3638">
        <v>105</v>
      </c>
      <c r="I3638">
        <v>34.39</v>
      </c>
      <c r="J3638">
        <v>195.4</v>
      </c>
      <c r="K3638">
        <v>131</v>
      </c>
      <c r="L3638">
        <v>16.61</v>
      </c>
      <c r="M3638">
        <v>190.1</v>
      </c>
      <c r="N3638">
        <v>88</v>
      </c>
      <c r="O3638">
        <v>8.5500000000000007</v>
      </c>
      <c r="P3638">
        <v>9</v>
      </c>
      <c r="Q3638">
        <v>2</v>
      </c>
      <c r="R3638">
        <v>2.4300000000000002</v>
      </c>
      <c r="S3638">
        <v>3</v>
      </c>
      <c r="T3638" t="s">
        <v>23</v>
      </c>
    </row>
    <row r="3639" spans="1:20" x14ac:dyDescent="0.2">
      <c r="A3639" t="s">
        <v>32</v>
      </c>
      <c r="B3639">
        <v>195</v>
      </c>
      <c r="C3639" t="s">
        <v>21</v>
      </c>
      <c r="D3639" t="s">
        <v>22</v>
      </c>
      <c r="E3639" t="s">
        <v>22</v>
      </c>
      <c r="F3639">
        <v>0</v>
      </c>
      <c r="G3639">
        <v>221.6</v>
      </c>
      <c r="H3639">
        <v>109</v>
      </c>
      <c r="I3639">
        <v>37.67</v>
      </c>
      <c r="J3639">
        <v>126.2</v>
      </c>
      <c r="K3639">
        <v>94</v>
      </c>
      <c r="L3639">
        <v>10.73</v>
      </c>
      <c r="M3639">
        <v>212.2</v>
      </c>
      <c r="N3639">
        <v>98</v>
      </c>
      <c r="O3639">
        <v>9.5500000000000007</v>
      </c>
      <c r="P3639">
        <v>6.4</v>
      </c>
      <c r="Q3639">
        <v>2</v>
      </c>
      <c r="R3639">
        <v>1.73</v>
      </c>
      <c r="S3639">
        <v>0</v>
      </c>
      <c r="T3639" t="s">
        <v>22</v>
      </c>
    </row>
    <row r="3640" spans="1:20" x14ac:dyDescent="0.2">
      <c r="A3640" t="s">
        <v>35</v>
      </c>
      <c r="B3640">
        <v>64</v>
      </c>
      <c r="C3640" t="s">
        <v>21</v>
      </c>
      <c r="D3640" t="s">
        <v>22</v>
      </c>
      <c r="E3640" t="s">
        <v>22</v>
      </c>
      <c r="F3640">
        <v>0</v>
      </c>
      <c r="G3640">
        <v>131.30000000000001</v>
      </c>
      <c r="H3640">
        <v>105</v>
      </c>
      <c r="I3640">
        <v>22.32</v>
      </c>
      <c r="J3640">
        <v>109.4</v>
      </c>
      <c r="K3640">
        <v>114</v>
      </c>
      <c r="L3640">
        <v>9.3000000000000007</v>
      </c>
      <c r="M3640">
        <v>246.2</v>
      </c>
      <c r="N3640">
        <v>125</v>
      </c>
      <c r="O3640">
        <v>11.08</v>
      </c>
      <c r="P3640">
        <v>12.7</v>
      </c>
      <c r="Q3640">
        <v>4</v>
      </c>
      <c r="R3640">
        <v>3.43</v>
      </c>
      <c r="S3640">
        <v>4</v>
      </c>
      <c r="T3640" t="s">
        <v>23</v>
      </c>
    </row>
    <row r="3641" spans="1:20" x14ac:dyDescent="0.2">
      <c r="A3641" t="s">
        <v>43</v>
      </c>
      <c r="B3641">
        <v>105</v>
      </c>
      <c r="C3641" t="s">
        <v>25</v>
      </c>
      <c r="D3641" t="s">
        <v>23</v>
      </c>
      <c r="E3641" t="s">
        <v>22</v>
      </c>
      <c r="F3641">
        <v>0</v>
      </c>
      <c r="G3641">
        <v>274</v>
      </c>
      <c r="H3641">
        <v>156</v>
      </c>
      <c r="I3641">
        <v>46.58</v>
      </c>
      <c r="J3641">
        <v>263</v>
      </c>
      <c r="K3641">
        <v>69</v>
      </c>
      <c r="L3641">
        <v>22.36</v>
      </c>
      <c r="M3641">
        <v>195.9</v>
      </c>
      <c r="N3641">
        <v>93</v>
      </c>
      <c r="O3641">
        <v>8.82</v>
      </c>
      <c r="P3641">
        <v>11.3</v>
      </c>
      <c r="Q3641">
        <v>3</v>
      </c>
      <c r="R3641">
        <v>3.05</v>
      </c>
      <c r="S3641">
        <v>3</v>
      </c>
      <c r="T3641" t="s">
        <v>23</v>
      </c>
    </row>
    <row r="3642" spans="1:20" x14ac:dyDescent="0.2">
      <c r="A3642" t="s">
        <v>52</v>
      </c>
      <c r="B3642">
        <v>81</v>
      </c>
      <c r="C3642" t="s">
        <v>21</v>
      </c>
      <c r="D3642" t="s">
        <v>22</v>
      </c>
      <c r="E3642" t="s">
        <v>23</v>
      </c>
      <c r="F3642">
        <v>33</v>
      </c>
      <c r="G3642">
        <v>200.3</v>
      </c>
      <c r="H3642">
        <v>103</v>
      </c>
      <c r="I3642">
        <v>34.049999999999997</v>
      </c>
      <c r="J3642">
        <v>216.9</v>
      </c>
      <c r="K3642">
        <v>96</v>
      </c>
      <c r="L3642">
        <v>18.440000000000001</v>
      </c>
      <c r="M3642">
        <v>249.8</v>
      </c>
      <c r="N3642">
        <v>100</v>
      </c>
      <c r="O3642">
        <v>11.24</v>
      </c>
      <c r="P3642">
        <v>15.5</v>
      </c>
      <c r="Q3642">
        <v>4</v>
      </c>
      <c r="R3642">
        <v>4.1900000000000004</v>
      </c>
      <c r="S3642">
        <v>1</v>
      </c>
      <c r="T3642" t="s">
        <v>22</v>
      </c>
    </row>
    <row r="3643" spans="1:20" x14ac:dyDescent="0.2">
      <c r="A3643" t="s">
        <v>48</v>
      </c>
      <c r="B3643">
        <v>63</v>
      </c>
      <c r="C3643" t="s">
        <v>25</v>
      </c>
      <c r="D3643" t="s">
        <v>22</v>
      </c>
      <c r="E3643" t="s">
        <v>22</v>
      </c>
      <c r="F3643">
        <v>0</v>
      </c>
      <c r="G3643">
        <v>204</v>
      </c>
      <c r="H3643">
        <v>119</v>
      </c>
      <c r="I3643">
        <v>34.68</v>
      </c>
      <c r="J3643">
        <v>161.69999999999999</v>
      </c>
      <c r="K3643">
        <v>90</v>
      </c>
      <c r="L3643">
        <v>13.74</v>
      </c>
      <c r="M3643">
        <v>202.6</v>
      </c>
      <c r="N3643">
        <v>113</v>
      </c>
      <c r="O3643">
        <v>9.1199999999999992</v>
      </c>
      <c r="P3643">
        <v>9.4</v>
      </c>
      <c r="Q3643">
        <v>4</v>
      </c>
      <c r="R3643">
        <v>2.54</v>
      </c>
      <c r="S3643">
        <v>3</v>
      </c>
      <c r="T3643" t="s">
        <v>22</v>
      </c>
    </row>
    <row r="3644" spans="1:20" x14ac:dyDescent="0.2">
      <c r="A3644" t="s">
        <v>53</v>
      </c>
      <c r="B3644">
        <v>126</v>
      </c>
      <c r="C3644" t="s">
        <v>21</v>
      </c>
      <c r="D3644" t="s">
        <v>22</v>
      </c>
      <c r="E3644" t="s">
        <v>22</v>
      </c>
      <c r="F3644">
        <v>0</v>
      </c>
      <c r="G3644">
        <v>193.1</v>
      </c>
      <c r="H3644">
        <v>114</v>
      </c>
      <c r="I3644">
        <v>32.83</v>
      </c>
      <c r="J3644">
        <v>75.5</v>
      </c>
      <c r="K3644">
        <v>61</v>
      </c>
      <c r="L3644">
        <v>6.42</v>
      </c>
      <c r="M3644">
        <v>186.2</v>
      </c>
      <c r="N3644">
        <v>73</v>
      </c>
      <c r="O3644">
        <v>8.3800000000000008</v>
      </c>
      <c r="P3644">
        <v>11.1</v>
      </c>
      <c r="Q3644">
        <v>1</v>
      </c>
      <c r="R3644">
        <v>3</v>
      </c>
      <c r="S3644">
        <v>3</v>
      </c>
      <c r="T3644" t="s">
        <v>22</v>
      </c>
    </row>
    <row r="3645" spans="1:20" x14ac:dyDescent="0.2">
      <c r="A3645" t="s">
        <v>52</v>
      </c>
      <c r="B3645">
        <v>153</v>
      </c>
      <c r="C3645" t="s">
        <v>21</v>
      </c>
      <c r="D3645" t="s">
        <v>22</v>
      </c>
      <c r="E3645" t="s">
        <v>22</v>
      </c>
      <c r="F3645">
        <v>0</v>
      </c>
      <c r="G3645">
        <v>202.2</v>
      </c>
      <c r="H3645">
        <v>132</v>
      </c>
      <c r="I3645">
        <v>34.369999999999997</v>
      </c>
      <c r="J3645">
        <v>158.9</v>
      </c>
      <c r="K3645">
        <v>78</v>
      </c>
      <c r="L3645">
        <v>13.51</v>
      </c>
      <c r="M3645">
        <v>111.4</v>
      </c>
      <c r="N3645">
        <v>98</v>
      </c>
      <c r="O3645">
        <v>5.01</v>
      </c>
      <c r="P3645">
        <v>8.6</v>
      </c>
      <c r="Q3645">
        <v>4</v>
      </c>
      <c r="R3645">
        <v>2.3199999999999998</v>
      </c>
      <c r="S3645">
        <v>2</v>
      </c>
      <c r="T3645" t="s">
        <v>22</v>
      </c>
    </row>
    <row r="3646" spans="1:20" x14ac:dyDescent="0.2">
      <c r="A3646" t="s">
        <v>52</v>
      </c>
      <c r="B3646">
        <v>67</v>
      </c>
      <c r="C3646" t="s">
        <v>21</v>
      </c>
      <c r="D3646" t="s">
        <v>22</v>
      </c>
      <c r="E3646" t="s">
        <v>22</v>
      </c>
      <c r="F3646">
        <v>0</v>
      </c>
      <c r="G3646">
        <v>245.1</v>
      </c>
      <c r="H3646">
        <v>118</v>
      </c>
      <c r="I3646">
        <v>41.67</v>
      </c>
      <c r="J3646">
        <v>185.2</v>
      </c>
      <c r="K3646">
        <v>94</v>
      </c>
      <c r="L3646">
        <v>15.74</v>
      </c>
      <c r="M3646">
        <v>193.6</v>
      </c>
      <c r="N3646">
        <v>112</v>
      </c>
      <c r="O3646">
        <v>8.7100000000000009</v>
      </c>
      <c r="P3646">
        <v>8.1</v>
      </c>
      <c r="Q3646">
        <v>3</v>
      </c>
      <c r="R3646">
        <v>2.19</v>
      </c>
      <c r="S3646">
        <v>3</v>
      </c>
      <c r="T3646" t="s">
        <v>22</v>
      </c>
    </row>
    <row r="3647" spans="1:20" x14ac:dyDescent="0.2">
      <c r="A3647" t="s">
        <v>27</v>
      </c>
      <c r="B3647">
        <v>65</v>
      </c>
      <c r="C3647" t="s">
        <v>25</v>
      </c>
      <c r="D3647" t="s">
        <v>22</v>
      </c>
      <c r="E3647" t="s">
        <v>22</v>
      </c>
      <c r="F3647">
        <v>0</v>
      </c>
      <c r="G3647">
        <v>158.30000000000001</v>
      </c>
      <c r="H3647">
        <v>71</v>
      </c>
      <c r="I3647">
        <v>26.91</v>
      </c>
      <c r="J3647">
        <v>168.3</v>
      </c>
      <c r="K3647">
        <v>119</v>
      </c>
      <c r="L3647">
        <v>14.31</v>
      </c>
      <c r="M3647">
        <v>139.9</v>
      </c>
      <c r="N3647">
        <v>119</v>
      </c>
      <c r="O3647">
        <v>6.3</v>
      </c>
      <c r="P3647">
        <v>6.6</v>
      </c>
      <c r="Q3647">
        <v>6</v>
      </c>
      <c r="R3647">
        <v>1.78</v>
      </c>
      <c r="S3647">
        <v>2</v>
      </c>
      <c r="T3647" t="s">
        <v>22</v>
      </c>
    </row>
    <row r="3648" spans="1:20" x14ac:dyDescent="0.2">
      <c r="A3648" t="s">
        <v>34</v>
      </c>
      <c r="B3648">
        <v>21</v>
      </c>
      <c r="C3648" t="s">
        <v>25</v>
      </c>
      <c r="D3648" t="s">
        <v>22</v>
      </c>
      <c r="E3648" t="s">
        <v>22</v>
      </c>
      <c r="F3648">
        <v>0</v>
      </c>
      <c r="G3648">
        <v>138.1</v>
      </c>
      <c r="H3648">
        <v>79</v>
      </c>
      <c r="I3648">
        <v>23.48</v>
      </c>
      <c r="J3648">
        <v>186.9</v>
      </c>
      <c r="K3648">
        <v>75</v>
      </c>
      <c r="L3648">
        <v>15.89</v>
      </c>
      <c r="M3648">
        <v>194.2</v>
      </c>
      <c r="N3648">
        <v>105</v>
      </c>
      <c r="O3648">
        <v>8.74</v>
      </c>
      <c r="P3648">
        <v>12.1</v>
      </c>
      <c r="Q3648">
        <v>1</v>
      </c>
      <c r="R3648">
        <v>3.27</v>
      </c>
      <c r="S3648">
        <v>0</v>
      </c>
      <c r="T3648" t="s">
        <v>22</v>
      </c>
    </row>
    <row r="3649" spans="1:20" x14ac:dyDescent="0.2">
      <c r="A3649" t="s">
        <v>38</v>
      </c>
      <c r="B3649">
        <v>72</v>
      </c>
      <c r="C3649" t="s">
        <v>28</v>
      </c>
      <c r="D3649" t="s">
        <v>22</v>
      </c>
      <c r="E3649" t="s">
        <v>22</v>
      </c>
      <c r="F3649">
        <v>0</v>
      </c>
      <c r="G3649">
        <v>212.7</v>
      </c>
      <c r="H3649">
        <v>92</v>
      </c>
      <c r="I3649">
        <v>36.159999999999997</v>
      </c>
      <c r="J3649">
        <v>306.39999999999998</v>
      </c>
      <c r="K3649">
        <v>100</v>
      </c>
      <c r="L3649">
        <v>26.04</v>
      </c>
      <c r="M3649">
        <v>140.30000000000001</v>
      </c>
      <c r="N3649">
        <v>90</v>
      </c>
      <c r="O3649">
        <v>6.31</v>
      </c>
      <c r="P3649">
        <v>12.9</v>
      </c>
      <c r="Q3649">
        <v>6</v>
      </c>
      <c r="R3649">
        <v>3.48</v>
      </c>
      <c r="S3649">
        <v>0</v>
      </c>
      <c r="T3649" t="s">
        <v>22</v>
      </c>
    </row>
    <row r="3650" spans="1:20" x14ac:dyDescent="0.2">
      <c r="A3650" t="s">
        <v>31</v>
      </c>
      <c r="B3650">
        <v>176</v>
      </c>
      <c r="C3650" t="s">
        <v>28</v>
      </c>
      <c r="D3650" t="s">
        <v>22</v>
      </c>
      <c r="E3650" t="s">
        <v>22</v>
      </c>
      <c r="F3650">
        <v>0</v>
      </c>
      <c r="G3650">
        <v>304.2</v>
      </c>
      <c r="H3650">
        <v>111</v>
      </c>
      <c r="I3650">
        <v>51.71</v>
      </c>
      <c r="J3650">
        <v>306.60000000000002</v>
      </c>
      <c r="K3650">
        <v>64</v>
      </c>
      <c r="L3650">
        <v>26.06</v>
      </c>
      <c r="M3650">
        <v>207.9</v>
      </c>
      <c r="N3650">
        <v>98</v>
      </c>
      <c r="O3650">
        <v>9.36</v>
      </c>
      <c r="P3650">
        <v>9.5</v>
      </c>
      <c r="Q3650">
        <v>2</v>
      </c>
      <c r="R3650">
        <v>2.57</v>
      </c>
      <c r="S3650">
        <v>7</v>
      </c>
      <c r="T3650" t="s">
        <v>23</v>
      </c>
    </row>
    <row r="3651" spans="1:20" x14ac:dyDescent="0.2">
      <c r="A3651" t="s">
        <v>39</v>
      </c>
      <c r="B3651">
        <v>150</v>
      </c>
      <c r="C3651" t="s">
        <v>25</v>
      </c>
      <c r="D3651" t="s">
        <v>22</v>
      </c>
      <c r="E3651" t="s">
        <v>23</v>
      </c>
      <c r="F3651">
        <v>24</v>
      </c>
      <c r="G3651">
        <v>212.4</v>
      </c>
      <c r="H3651">
        <v>157</v>
      </c>
      <c r="I3651">
        <v>36.11</v>
      </c>
      <c r="J3651">
        <v>168.7</v>
      </c>
      <c r="K3651">
        <v>91</v>
      </c>
      <c r="L3651">
        <v>14.34</v>
      </c>
      <c r="M3651">
        <v>199.4</v>
      </c>
      <c r="N3651">
        <v>112</v>
      </c>
      <c r="O3651">
        <v>8.9700000000000006</v>
      </c>
      <c r="P3651">
        <v>9.6999999999999993</v>
      </c>
      <c r="Q3651">
        <v>1</v>
      </c>
      <c r="R3651">
        <v>2.62</v>
      </c>
      <c r="S3651">
        <v>2</v>
      </c>
      <c r="T3651" t="s">
        <v>22</v>
      </c>
    </row>
    <row r="3652" spans="1:20" x14ac:dyDescent="0.2">
      <c r="A3652" t="s">
        <v>72</v>
      </c>
      <c r="B3652">
        <v>108</v>
      </c>
      <c r="C3652" t="s">
        <v>28</v>
      </c>
      <c r="D3652" t="s">
        <v>23</v>
      </c>
      <c r="E3652" t="s">
        <v>22</v>
      </c>
      <c r="F3652">
        <v>0</v>
      </c>
      <c r="G3652">
        <v>137.30000000000001</v>
      </c>
      <c r="H3652">
        <v>68</v>
      </c>
      <c r="I3652">
        <v>23.34</v>
      </c>
      <c r="J3652">
        <v>143.80000000000001</v>
      </c>
      <c r="K3652">
        <v>94</v>
      </c>
      <c r="L3652">
        <v>12.22</v>
      </c>
      <c r="M3652">
        <v>238.7</v>
      </c>
      <c r="N3652">
        <v>101</v>
      </c>
      <c r="O3652">
        <v>10.74</v>
      </c>
      <c r="P3652">
        <v>8.9</v>
      </c>
      <c r="Q3652">
        <v>1</v>
      </c>
      <c r="R3652">
        <v>2.4</v>
      </c>
      <c r="S3652">
        <v>1</v>
      </c>
      <c r="T3652" t="s">
        <v>23</v>
      </c>
    </row>
    <row r="3653" spans="1:20" x14ac:dyDescent="0.2">
      <c r="A3653" t="s">
        <v>33</v>
      </c>
      <c r="B3653">
        <v>129</v>
      </c>
      <c r="C3653" t="s">
        <v>28</v>
      </c>
      <c r="D3653" t="s">
        <v>22</v>
      </c>
      <c r="E3653" t="s">
        <v>23</v>
      </c>
      <c r="F3653">
        <v>10</v>
      </c>
      <c r="G3653">
        <v>161.4</v>
      </c>
      <c r="H3653">
        <v>91</v>
      </c>
      <c r="I3653">
        <v>27.44</v>
      </c>
      <c r="J3653">
        <v>183.1</v>
      </c>
      <c r="K3653">
        <v>102</v>
      </c>
      <c r="L3653">
        <v>15.56</v>
      </c>
      <c r="M3653">
        <v>240.3</v>
      </c>
      <c r="N3653">
        <v>65</v>
      </c>
      <c r="O3653">
        <v>10.81</v>
      </c>
      <c r="P3653">
        <v>12.9</v>
      </c>
      <c r="Q3653">
        <v>3</v>
      </c>
      <c r="R3653">
        <v>3.48</v>
      </c>
      <c r="S3653">
        <v>1</v>
      </c>
      <c r="T3653" t="s">
        <v>22</v>
      </c>
    </row>
    <row r="3654" spans="1:20" x14ac:dyDescent="0.2">
      <c r="A3654" t="s">
        <v>59</v>
      </c>
      <c r="B3654">
        <v>73</v>
      </c>
      <c r="C3654" t="s">
        <v>28</v>
      </c>
      <c r="D3654" t="s">
        <v>23</v>
      </c>
      <c r="E3654" t="s">
        <v>22</v>
      </c>
      <c r="F3654">
        <v>0</v>
      </c>
      <c r="G3654">
        <v>202.9</v>
      </c>
      <c r="H3654">
        <v>108</v>
      </c>
      <c r="I3654">
        <v>34.49</v>
      </c>
      <c r="J3654">
        <v>285.89999999999998</v>
      </c>
      <c r="K3654">
        <v>121</v>
      </c>
      <c r="L3654">
        <v>24.3</v>
      </c>
      <c r="M3654">
        <v>219</v>
      </c>
      <c r="N3654">
        <v>102</v>
      </c>
      <c r="O3654">
        <v>9.86</v>
      </c>
      <c r="P3654">
        <v>12.8</v>
      </c>
      <c r="Q3654">
        <v>5</v>
      </c>
      <c r="R3654">
        <v>3.46</v>
      </c>
      <c r="S3654">
        <v>1</v>
      </c>
      <c r="T3654" t="s">
        <v>22</v>
      </c>
    </row>
    <row r="3655" spans="1:20" x14ac:dyDescent="0.2">
      <c r="A3655" t="s">
        <v>54</v>
      </c>
      <c r="B3655">
        <v>90</v>
      </c>
      <c r="C3655" t="s">
        <v>21</v>
      </c>
      <c r="D3655" t="s">
        <v>22</v>
      </c>
      <c r="E3655" t="s">
        <v>22</v>
      </c>
      <c r="F3655">
        <v>0</v>
      </c>
      <c r="G3655">
        <v>272.2</v>
      </c>
      <c r="H3655">
        <v>75</v>
      </c>
      <c r="I3655">
        <v>46.27</v>
      </c>
      <c r="J3655">
        <v>122.9</v>
      </c>
      <c r="K3655">
        <v>96</v>
      </c>
      <c r="L3655">
        <v>10.45</v>
      </c>
      <c r="M3655">
        <v>252.6</v>
      </c>
      <c r="N3655">
        <v>100</v>
      </c>
      <c r="O3655">
        <v>11.37</v>
      </c>
      <c r="P3655">
        <v>9.1999999999999993</v>
      </c>
      <c r="Q3655">
        <v>2</v>
      </c>
      <c r="R3655">
        <v>2.48</v>
      </c>
      <c r="S3655">
        <v>0</v>
      </c>
      <c r="T3655" t="s">
        <v>22</v>
      </c>
    </row>
    <row r="3656" spans="1:20" x14ac:dyDescent="0.2">
      <c r="A3656" t="s">
        <v>62</v>
      </c>
      <c r="B3656">
        <v>105</v>
      </c>
      <c r="C3656" t="s">
        <v>25</v>
      </c>
      <c r="D3656" t="s">
        <v>22</v>
      </c>
      <c r="E3656" t="s">
        <v>22</v>
      </c>
      <c r="F3656">
        <v>0</v>
      </c>
      <c r="G3656">
        <v>98.2</v>
      </c>
      <c r="H3656">
        <v>103</v>
      </c>
      <c r="I3656">
        <v>16.690000000000001</v>
      </c>
      <c r="J3656">
        <v>140.30000000000001</v>
      </c>
      <c r="K3656">
        <v>91</v>
      </c>
      <c r="L3656">
        <v>11.93</v>
      </c>
      <c r="M3656">
        <v>140.19999999999999</v>
      </c>
      <c r="N3656">
        <v>106</v>
      </c>
      <c r="O3656">
        <v>6.31</v>
      </c>
      <c r="P3656">
        <v>13.9</v>
      </c>
      <c r="Q3656">
        <v>1</v>
      </c>
      <c r="R3656">
        <v>3.75</v>
      </c>
      <c r="S3656">
        <v>1</v>
      </c>
      <c r="T3656" t="s">
        <v>22</v>
      </c>
    </row>
    <row r="3657" spans="1:20" x14ac:dyDescent="0.2">
      <c r="A3657" t="s">
        <v>29</v>
      </c>
      <c r="B3657">
        <v>115</v>
      </c>
      <c r="C3657" t="s">
        <v>25</v>
      </c>
      <c r="D3657" t="s">
        <v>22</v>
      </c>
      <c r="E3657" t="s">
        <v>22</v>
      </c>
      <c r="F3657">
        <v>0</v>
      </c>
      <c r="G3657">
        <v>80.8</v>
      </c>
      <c r="H3657">
        <v>81</v>
      </c>
      <c r="I3657">
        <v>13.74</v>
      </c>
      <c r="J3657">
        <v>195.7</v>
      </c>
      <c r="K3657">
        <v>91</v>
      </c>
      <c r="L3657">
        <v>16.63</v>
      </c>
      <c r="M3657">
        <v>190.1</v>
      </c>
      <c r="N3657">
        <v>66</v>
      </c>
      <c r="O3657">
        <v>8.5500000000000007</v>
      </c>
      <c r="P3657">
        <v>11.7</v>
      </c>
      <c r="Q3657">
        <v>6</v>
      </c>
      <c r="R3657">
        <v>3.16</v>
      </c>
      <c r="S3657">
        <v>1</v>
      </c>
      <c r="T3657" t="s">
        <v>22</v>
      </c>
    </row>
    <row r="3658" spans="1:20" x14ac:dyDescent="0.2">
      <c r="A3658" t="s">
        <v>20</v>
      </c>
      <c r="B3658">
        <v>82</v>
      </c>
      <c r="C3658" t="s">
        <v>21</v>
      </c>
      <c r="D3658" t="s">
        <v>22</v>
      </c>
      <c r="E3658" t="s">
        <v>22</v>
      </c>
      <c r="F3658">
        <v>0</v>
      </c>
      <c r="G3658">
        <v>207.2</v>
      </c>
      <c r="H3658">
        <v>114</v>
      </c>
      <c r="I3658">
        <v>35.22</v>
      </c>
      <c r="J3658">
        <v>163.69999999999999</v>
      </c>
      <c r="K3658">
        <v>97</v>
      </c>
      <c r="L3658">
        <v>13.91</v>
      </c>
      <c r="M3658">
        <v>192.8</v>
      </c>
      <c r="N3658">
        <v>79</v>
      </c>
      <c r="O3658">
        <v>8.68</v>
      </c>
      <c r="P3658">
        <v>9.3000000000000007</v>
      </c>
      <c r="Q3658">
        <v>4</v>
      </c>
      <c r="R3658">
        <v>2.5099999999999998</v>
      </c>
      <c r="S3658">
        <v>7</v>
      </c>
      <c r="T3658" t="s">
        <v>22</v>
      </c>
    </row>
    <row r="3659" spans="1:20" x14ac:dyDescent="0.2">
      <c r="A3659" t="s">
        <v>66</v>
      </c>
      <c r="B3659">
        <v>77</v>
      </c>
      <c r="C3659" t="s">
        <v>21</v>
      </c>
      <c r="D3659" t="s">
        <v>22</v>
      </c>
      <c r="E3659" t="s">
        <v>22</v>
      </c>
      <c r="F3659">
        <v>0</v>
      </c>
      <c r="G3659">
        <v>208.8</v>
      </c>
      <c r="H3659">
        <v>117</v>
      </c>
      <c r="I3659">
        <v>35.5</v>
      </c>
      <c r="J3659">
        <v>175.4</v>
      </c>
      <c r="K3659">
        <v>81</v>
      </c>
      <c r="L3659">
        <v>14.91</v>
      </c>
      <c r="M3659">
        <v>171.5</v>
      </c>
      <c r="N3659">
        <v>105</v>
      </c>
      <c r="O3659">
        <v>7.72</v>
      </c>
      <c r="P3659">
        <v>13.4</v>
      </c>
      <c r="Q3659">
        <v>3</v>
      </c>
      <c r="R3659">
        <v>3.62</v>
      </c>
      <c r="S3659">
        <v>0</v>
      </c>
      <c r="T3659" t="s">
        <v>22</v>
      </c>
    </row>
    <row r="3660" spans="1:20" x14ac:dyDescent="0.2">
      <c r="A3660" t="s">
        <v>46</v>
      </c>
      <c r="B3660">
        <v>201</v>
      </c>
      <c r="C3660" t="s">
        <v>28</v>
      </c>
      <c r="D3660" t="s">
        <v>22</v>
      </c>
      <c r="E3660" t="s">
        <v>22</v>
      </c>
      <c r="F3660">
        <v>0</v>
      </c>
      <c r="G3660">
        <v>159.9</v>
      </c>
      <c r="H3660">
        <v>61</v>
      </c>
      <c r="I3660">
        <v>27.18</v>
      </c>
      <c r="J3660">
        <v>237.3</v>
      </c>
      <c r="K3660">
        <v>124</v>
      </c>
      <c r="L3660">
        <v>20.170000000000002</v>
      </c>
      <c r="M3660">
        <v>290.2</v>
      </c>
      <c r="N3660">
        <v>99</v>
      </c>
      <c r="O3660">
        <v>13.06</v>
      </c>
      <c r="P3660">
        <v>13.4</v>
      </c>
      <c r="Q3660">
        <v>4</v>
      </c>
      <c r="R3660">
        <v>3.62</v>
      </c>
      <c r="S3660">
        <v>3</v>
      </c>
      <c r="T3660" t="s">
        <v>22</v>
      </c>
    </row>
    <row r="3661" spans="1:20" x14ac:dyDescent="0.2">
      <c r="A3661" t="s">
        <v>58</v>
      </c>
      <c r="B3661">
        <v>139</v>
      </c>
      <c r="C3661" t="s">
        <v>21</v>
      </c>
      <c r="D3661" t="s">
        <v>23</v>
      </c>
      <c r="E3661" t="s">
        <v>22</v>
      </c>
      <c r="F3661">
        <v>0</v>
      </c>
      <c r="G3661">
        <v>185.1</v>
      </c>
      <c r="H3661">
        <v>101</v>
      </c>
      <c r="I3661">
        <v>31.47</v>
      </c>
      <c r="J3661">
        <v>266.7</v>
      </c>
      <c r="K3661">
        <v>75</v>
      </c>
      <c r="L3661">
        <v>22.67</v>
      </c>
      <c r="M3661">
        <v>207.9</v>
      </c>
      <c r="N3661">
        <v>95</v>
      </c>
      <c r="O3661">
        <v>9.36</v>
      </c>
      <c r="P3661">
        <v>9</v>
      </c>
      <c r="Q3661">
        <v>3</v>
      </c>
      <c r="R3661">
        <v>2.4300000000000002</v>
      </c>
      <c r="S3661">
        <v>3</v>
      </c>
      <c r="T3661" t="s">
        <v>22</v>
      </c>
    </row>
    <row r="3662" spans="1:20" x14ac:dyDescent="0.2">
      <c r="A3662" t="s">
        <v>65</v>
      </c>
      <c r="B3662">
        <v>94</v>
      </c>
      <c r="C3662" t="s">
        <v>25</v>
      </c>
      <c r="D3662" t="s">
        <v>22</v>
      </c>
      <c r="E3662" t="s">
        <v>22</v>
      </c>
      <c r="F3662">
        <v>0</v>
      </c>
      <c r="G3662">
        <v>139.1</v>
      </c>
      <c r="H3662">
        <v>93</v>
      </c>
      <c r="I3662">
        <v>23.65</v>
      </c>
      <c r="J3662">
        <v>237.9</v>
      </c>
      <c r="K3662">
        <v>100</v>
      </c>
      <c r="L3662">
        <v>20.22</v>
      </c>
      <c r="M3662">
        <v>227.1</v>
      </c>
      <c r="N3662">
        <v>59</v>
      </c>
      <c r="O3662">
        <v>10.220000000000001</v>
      </c>
      <c r="P3662">
        <v>11.4</v>
      </c>
      <c r="Q3662">
        <v>3</v>
      </c>
      <c r="R3662">
        <v>3.08</v>
      </c>
      <c r="S3662">
        <v>1</v>
      </c>
      <c r="T3662" t="s">
        <v>22</v>
      </c>
    </row>
    <row r="3663" spans="1:20" x14ac:dyDescent="0.2">
      <c r="A3663" t="s">
        <v>55</v>
      </c>
      <c r="B3663">
        <v>95</v>
      </c>
      <c r="C3663" t="s">
        <v>21</v>
      </c>
      <c r="D3663" t="s">
        <v>22</v>
      </c>
      <c r="E3663" t="s">
        <v>22</v>
      </c>
      <c r="F3663">
        <v>0</v>
      </c>
      <c r="G3663">
        <v>155.5</v>
      </c>
      <c r="H3663">
        <v>99</v>
      </c>
      <c r="I3663">
        <v>26.44</v>
      </c>
      <c r="J3663">
        <v>167</v>
      </c>
      <c r="K3663">
        <v>75</v>
      </c>
      <c r="L3663">
        <v>14.2</v>
      </c>
      <c r="M3663">
        <v>190.7</v>
      </c>
      <c r="N3663">
        <v>125</v>
      </c>
      <c r="O3663">
        <v>8.58</v>
      </c>
      <c r="P3663">
        <v>13.2</v>
      </c>
      <c r="Q3663">
        <v>4</v>
      </c>
      <c r="R3663">
        <v>3.56</v>
      </c>
      <c r="S3663">
        <v>1</v>
      </c>
      <c r="T3663" t="s">
        <v>22</v>
      </c>
    </row>
    <row r="3664" spans="1:20" x14ac:dyDescent="0.2">
      <c r="A3664" t="s">
        <v>62</v>
      </c>
      <c r="B3664">
        <v>138</v>
      </c>
      <c r="C3664" t="s">
        <v>25</v>
      </c>
      <c r="D3664" t="s">
        <v>22</v>
      </c>
      <c r="E3664" t="s">
        <v>22</v>
      </c>
      <c r="F3664">
        <v>0</v>
      </c>
      <c r="G3664">
        <v>180.5</v>
      </c>
      <c r="H3664">
        <v>82</v>
      </c>
      <c r="I3664">
        <v>30.69</v>
      </c>
      <c r="J3664">
        <v>242.4</v>
      </c>
      <c r="K3664">
        <v>103</v>
      </c>
      <c r="L3664">
        <v>20.6</v>
      </c>
      <c r="M3664">
        <v>244.4</v>
      </c>
      <c r="N3664">
        <v>89</v>
      </c>
      <c r="O3664">
        <v>11</v>
      </c>
      <c r="P3664">
        <v>10.3</v>
      </c>
      <c r="Q3664">
        <v>7</v>
      </c>
      <c r="R3664">
        <v>2.78</v>
      </c>
      <c r="S3664">
        <v>2</v>
      </c>
      <c r="T3664" t="s">
        <v>22</v>
      </c>
    </row>
    <row r="3665" spans="1:20" x14ac:dyDescent="0.2">
      <c r="A3665" t="s">
        <v>64</v>
      </c>
      <c r="B3665">
        <v>105</v>
      </c>
      <c r="C3665" t="s">
        <v>21</v>
      </c>
      <c r="D3665" t="s">
        <v>22</v>
      </c>
      <c r="E3665" t="s">
        <v>22</v>
      </c>
      <c r="F3665">
        <v>0</v>
      </c>
      <c r="G3665">
        <v>204.6</v>
      </c>
      <c r="H3665">
        <v>111</v>
      </c>
      <c r="I3665">
        <v>34.78</v>
      </c>
      <c r="J3665">
        <v>134.4</v>
      </c>
      <c r="K3665">
        <v>109</v>
      </c>
      <c r="L3665">
        <v>11.42</v>
      </c>
      <c r="M3665">
        <v>260.8</v>
      </c>
      <c r="N3665">
        <v>69</v>
      </c>
      <c r="O3665">
        <v>11.74</v>
      </c>
      <c r="P3665">
        <v>5.7</v>
      </c>
      <c r="Q3665">
        <v>7</v>
      </c>
      <c r="R3665">
        <v>1.54</v>
      </c>
      <c r="S3665">
        <v>1</v>
      </c>
      <c r="T3665" t="s">
        <v>22</v>
      </c>
    </row>
    <row r="3666" spans="1:20" x14ac:dyDescent="0.2">
      <c r="A3666" t="s">
        <v>66</v>
      </c>
      <c r="B3666">
        <v>81</v>
      </c>
      <c r="C3666" t="s">
        <v>21</v>
      </c>
      <c r="D3666" t="s">
        <v>23</v>
      </c>
      <c r="E3666" t="s">
        <v>22</v>
      </c>
      <c r="F3666">
        <v>0</v>
      </c>
      <c r="G3666">
        <v>220.4</v>
      </c>
      <c r="H3666">
        <v>76</v>
      </c>
      <c r="I3666">
        <v>37.47</v>
      </c>
      <c r="J3666">
        <v>276.39999999999998</v>
      </c>
      <c r="K3666">
        <v>122</v>
      </c>
      <c r="L3666">
        <v>23.49</v>
      </c>
      <c r="M3666">
        <v>239.5</v>
      </c>
      <c r="N3666">
        <v>112</v>
      </c>
      <c r="O3666">
        <v>10.78</v>
      </c>
      <c r="P3666">
        <v>11.4</v>
      </c>
      <c r="Q3666">
        <v>5</v>
      </c>
      <c r="R3666">
        <v>3.08</v>
      </c>
      <c r="S3666">
        <v>1</v>
      </c>
      <c r="T3666" t="s">
        <v>23</v>
      </c>
    </row>
    <row r="3667" spans="1:20" x14ac:dyDescent="0.2">
      <c r="A3667" t="s">
        <v>66</v>
      </c>
      <c r="B3667">
        <v>127</v>
      </c>
      <c r="C3667" t="s">
        <v>28</v>
      </c>
      <c r="D3667" t="s">
        <v>22</v>
      </c>
      <c r="E3667" t="s">
        <v>22</v>
      </c>
      <c r="F3667">
        <v>0</v>
      </c>
      <c r="G3667">
        <v>223.2</v>
      </c>
      <c r="H3667">
        <v>137</v>
      </c>
      <c r="I3667">
        <v>37.94</v>
      </c>
      <c r="J3667">
        <v>144.69999999999999</v>
      </c>
      <c r="K3667">
        <v>119</v>
      </c>
      <c r="L3667">
        <v>12.3</v>
      </c>
      <c r="M3667">
        <v>96</v>
      </c>
      <c r="N3667">
        <v>109</v>
      </c>
      <c r="O3667">
        <v>4.32</v>
      </c>
      <c r="P3667">
        <v>8.6</v>
      </c>
      <c r="Q3667">
        <v>4</v>
      </c>
      <c r="R3667">
        <v>2.3199999999999998</v>
      </c>
      <c r="S3667">
        <v>2</v>
      </c>
      <c r="T3667" t="s">
        <v>22</v>
      </c>
    </row>
    <row r="3668" spans="1:20" x14ac:dyDescent="0.2">
      <c r="A3668" t="s">
        <v>73</v>
      </c>
      <c r="B3668">
        <v>84</v>
      </c>
      <c r="C3668" t="s">
        <v>21</v>
      </c>
      <c r="D3668" t="s">
        <v>22</v>
      </c>
      <c r="E3668" t="s">
        <v>22</v>
      </c>
      <c r="F3668">
        <v>0</v>
      </c>
      <c r="G3668">
        <v>109.1</v>
      </c>
      <c r="H3668">
        <v>114</v>
      </c>
      <c r="I3668">
        <v>18.55</v>
      </c>
      <c r="J3668">
        <v>231.4</v>
      </c>
      <c r="K3668">
        <v>113</v>
      </c>
      <c r="L3668">
        <v>19.670000000000002</v>
      </c>
      <c r="M3668">
        <v>274</v>
      </c>
      <c r="N3668">
        <v>112</v>
      </c>
      <c r="O3668">
        <v>12.33</v>
      </c>
      <c r="P3668">
        <v>9.6</v>
      </c>
      <c r="Q3668">
        <v>4</v>
      </c>
      <c r="R3668">
        <v>2.59</v>
      </c>
      <c r="S3668">
        <v>0</v>
      </c>
      <c r="T3668" t="s">
        <v>22</v>
      </c>
    </row>
    <row r="3669" spans="1:20" x14ac:dyDescent="0.2">
      <c r="A3669" t="s">
        <v>53</v>
      </c>
      <c r="B3669">
        <v>47</v>
      </c>
      <c r="C3669" t="s">
        <v>28</v>
      </c>
      <c r="D3669" t="s">
        <v>22</v>
      </c>
      <c r="E3669" t="s">
        <v>23</v>
      </c>
      <c r="F3669">
        <v>30</v>
      </c>
      <c r="G3669">
        <v>136.5</v>
      </c>
      <c r="H3669">
        <v>101</v>
      </c>
      <c r="I3669">
        <v>23.21</v>
      </c>
      <c r="J3669">
        <v>174.9</v>
      </c>
      <c r="K3669">
        <v>74</v>
      </c>
      <c r="L3669">
        <v>14.87</v>
      </c>
      <c r="M3669">
        <v>146.4</v>
      </c>
      <c r="N3669">
        <v>91</v>
      </c>
      <c r="O3669">
        <v>6.59</v>
      </c>
      <c r="P3669">
        <v>10.9</v>
      </c>
      <c r="Q3669">
        <v>3</v>
      </c>
      <c r="R3669">
        <v>2.94</v>
      </c>
      <c r="S3669">
        <v>2</v>
      </c>
      <c r="T3669" t="s">
        <v>22</v>
      </c>
    </row>
    <row r="3670" spans="1:20" x14ac:dyDescent="0.2">
      <c r="A3670" t="s">
        <v>60</v>
      </c>
      <c r="B3670">
        <v>128</v>
      </c>
      <c r="C3670" t="s">
        <v>28</v>
      </c>
      <c r="D3670" t="s">
        <v>23</v>
      </c>
      <c r="E3670" t="s">
        <v>22</v>
      </c>
      <c r="F3670">
        <v>0</v>
      </c>
      <c r="G3670">
        <v>192.8</v>
      </c>
      <c r="H3670">
        <v>96</v>
      </c>
      <c r="I3670">
        <v>32.78</v>
      </c>
      <c r="J3670">
        <v>136.6</v>
      </c>
      <c r="K3670">
        <v>86</v>
      </c>
      <c r="L3670">
        <v>11.61</v>
      </c>
      <c r="M3670">
        <v>151.80000000000001</v>
      </c>
      <c r="N3670">
        <v>75</v>
      </c>
      <c r="O3670">
        <v>6.83</v>
      </c>
      <c r="P3670">
        <v>13.5</v>
      </c>
      <c r="Q3670">
        <v>4</v>
      </c>
      <c r="R3670">
        <v>3.65</v>
      </c>
      <c r="S3670">
        <v>1</v>
      </c>
      <c r="T3670" t="s">
        <v>23</v>
      </c>
    </row>
    <row r="3671" spans="1:20" x14ac:dyDescent="0.2">
      <c r="A3671" t="s">
        <v>65</v>
      </c>
      <c r="B3671">
        <v>76</v>
      </c>
      <c r="C3671" t="s">
        <v>28</v>
      </c>
      <c r="D3671" t="s">
        <v>22</v>
      </c>
      <c r="E3671" t="s">
        <v>22</v>
      </c>
      <c r="F3671">
        <v>0</v>
      </c>
      <c r="G3671">
        <v>293.8</v>
      </c>
      <c r="H3671">
        <v>94</v>
      </c>
      <c r="I3671">
        <v>49.95</v>
      </c>
      <c r="J3671">
        <v>169.6</v>
      </c>
      <c r="K3671">
        <v>62</v>
      </c>
      <c r="L3671">
        <v>14.42</v>
      </c>
      <c r="M3671">
        <v>160.4</v>
      </c>
      <c r="N3671">
        <v>103</v>
      </c>
      <c r="O3671">
        <v>7.22</v>
      </c>
      <c r="P3671">
        <v>13.7</v>
      </c>
      <c r="Q3671">
        <v>9</v>
      </c>
      <c r="R3671">
        <v>3.7</v>
      </c>
      <c r="S3671">
        <v>0</v>
      </c>
      <c r="T3671" t="s">
        <v>23</v>
      </c>
    </row>
    <row r="3672" spans="1:20" x14ac:dyDescent="0.2">
      <c r="A3672" t="s">
        <v>65</v>
      </c>
      <c r="B3672">
        <v>167</v>
      </c>
      <c r="C3672" t="s">
        <v>25</v>
      </c>
      <c r="D3672" t="s">
        <v>22</v>
      </c>
      <c r="E3672" t="s">
        <v>22</v>
      </c>
      <c r="F3672">
        <v>0</v>
      </c>
      <c r="G3672">
        <v>130.5</v>
      </c>
      <c r="H3672">
        <v>66</v>
      </c>
      <c r="I3672">
        <v>22.19</v>
      </c>
      <c r="J3672">
        <v>80.900000000000006</v>
      </c>
      <c r="K3672">
        <v>102</v>
      </c>
      <c r="L3672">
        <v>6.88</v>
      </c>
      <c r="M3672">
        <v>221.6</v>
      </c>
      <c r="N3672">
        <v>116</v>
      </c>
      <c r="O3672">
        <v>9.9700000000000006</v>
      </c>
      <c r="P3672">
        <v>11.2</v>
      </c>
      <c r="Q3672">
        <v>5</v>
      </c>
      <c r="R3672">
        <v>3.02</v>
      </c>
      <c r="S3672">
        <v>1</v>
      </c>
      <c r="T3672" t="s">
        <v>22</v>
      </c>
    </row>
    <row r="3673" spans="1:20" x14ac:dyDescent="0.2">
      <c r="A3673" t="s">
        <v>73</v>
      </c>
      <c r="B3673">
        <v>104</v>
      </c>
      <c r="C3673" t="s">
        <v>21</v>
      </c>
      <c r="D3673" t="s">
        <v>22</v>
      </c>
      <c r="E3673" t="s">
        <v>22</v>
      </c>
      <c r="F3673">
        <v>0</v>
      </c>
      <c r="G3673">
        <v>186.8</v>
      </c>
      <c r="H3673">
        <v>102</v>
      </c>
      <c r="I3673">
        <v>31.76</v>
      </c>
      <c r="J3673">
        <v>176.3</v>
      </c>
      <c r="K3673">
        <v>114</v>
      </c>
      <c r="L3673">
        <v>14.99</v>
      </c>
      <c r="M3673">
        <v>222.2</v>
      </c>
      <c r="N3673">
        <v>84</v>
      </c>
      <c r="O3673">
        <v>10</v>
      </c>
      <c r="P3673">
        <v>13</v>
      </c>
      <c r="Q3673">
        <v>3</v>
      </c>
      <c r="R3673">
        <v>3.51</v>
      </c>
      <c r="S3673">
        <v>0</v>
      </c>
      <c r="T3673" t="s">
        <v>22</v>
      </c>
    </row>
    <row r="3674" spans="1:20" x14ac:dyDescent="0.2">
      <c r="A3674" t="s">
        <v>38</v>
      </c>
      <c r="B3674">
        <v>136</v>
      </c>
      <c r="C3674" t="s">
        <v>21</v>
      </c>
      <c r="D3674" t="s">
        <v>22</v>
      </c>
      <c r="E3674" t="s">
        <v>22</v>
      </c>
      <c r="F3674">
        <v>0</v>
      </c>
      <c r="G3674">
        <v>110.2</v>
      </c>
      <c r="H3674">
        <v>92</v>
      </c>
      <c r="I3674">
        <v>18.73</v>
      </c>
      <c r="J3674">
        <v>219.4</v>
      </c>
      <c r="K3674">
        <v>109</v>
      </c>
      <c r="L3674">
        <v>18.649999999999999</v>
      </c>
      <c r="M3674">
        <v>188.1</v>
      </c>
      <c r="N3674">
        <v>67</v>
      </c>
      <c r="O3674">
        <v>8.4600000000000009</v>
      </c>
      <c r="P3674">
        <v>12.3</v>
      </c>
      <c r="Q3674">
        <v>4</v>
      </c>
      <c r="R3674">
        <v>3.32</v>
      </c>
      <c r="S3674">
        <v>2</v>
      </c>
      <c r="T3674" t="s">
        <v>22</v>
      </c>
    </row>
    <row r="3675" spans="1:20" x14ac:dyDescent="0.2">
      <c r="A3675" t="s">
        <v>55</v>
      </c>
      <c r="B3675">
        <v>83</v>
      </c>
      <c r="C3675" t="s">
        <v>28</v>
      </c>
      <c r="D3675" t="s">
        <v>22</v>
      </c>
      <c r="E3675" t="s">
        <v>23</v>
      </c>
      <c r="F3675">
        <v>33</v>
      </c>
      <c r="G3675">
        <v>228.2</v>
      </c>
      <c r="H3675">
        <v>85</v>
      </c>
      <c r="I3675">
        <v>38.79</v>
      </c>
      <c r="J3675">
        <v>249.2</v>
      </c>
      <c r="K3675">
        <v>114</v>
      </c>
      <c r="L3675">
        <v>21.18</v>
      </c>
      <c r="M3675">
        <v>93.5</v>
      </c>
      <c r="N3675">
        <v>89</v>
      </c>
      <c r="O3675">
        <v>4.21</v>
      </c>
      <c r="P3675">
        <v>10.199999999999999</v>
      </c>
      <c r="Q3675">
        <v>7</v>
      </c>
      <c r="R3675">
        <v>2.75</v>
      </c>
      <c r="S3675">
        <v>0</v>
      </c>
      <c r="T3675" t="s">
        <v>22</v>
      </c>
    </row>
    <row r="3676" spans="1:20" x14ac:dyDescent="0.2">
      <c r="A3676" t="s">
        <v>63</v>
      </c>
      <c r="B3676">
        <v>78</v>
      </c>
      <c r="C3676" t="s">
        <v>21</v>
      </c>
      <c r="D3676" t="s">
        <v>23</v>
      </c>
      <c r="E3676" t="s">
        <v>22</v>
      </c>
      <c r="F3676">
        <v>0</v>
      </c>
      <c r="G3676">
        <v>176.6</v>
      </c>
      <c r="H3676">
        <v>107</v>
      </c>
      <c r="I3676">
        <v>30.02</v>
      </c>
      <c r="J3676">
        <v>179.4</v>
      </c>
      <c r="K3676">
        <v>98</v>
      </c>
      <c r="L3676">
        <v>15.25</v>
      </c>
      <c r="M3676">
        <v>178.2</v>
      </c>
      <c r="N3676">
        <v>80</v>
      </c>
      <c r="O3676">
        <v>8.02</v>
      </c>
      <c r="P3676">
        <v>16.600000000000001</v>
      </c>
      <c r="Q3676">
        <v>5</v>
      </c>
      <c r="R3676">
        <v>4.4800000000000004</v>
      </c>
      <c r="S3676">
        <v>2</v>
      </c>
      <c r="T3676" t="s">
        <v>23</v>
      </c>
    </row>
    <row r="3677" spans="1:20" x14ac:dyDescent="0.2">
      <c r="A3677" t="s">
        <v>27</v>
      </c>
      <c r="B3677">
        <v>135</v>
      </c>
      <c r="C3677" t="s">
        <v>21</v>
      </c>
      <c r="D3677" t="s">
        <v>22</v>
      </c>
      <c r="E3677" t="s">
        <v>23</v>
      </c>
      <c r="F3677">
        <v>45</v>
      </c>
      <c r="G3677">
        <v>241.4</v>
      </c>
      <c r="H3677">
        <v>102</v>
      </c>
      <c r="I3677">
        <v>41.04</v>
      </c>
      <c r="J3677">
        <v>206.4</v>
      </c>
      <c r="K3677">
        <v>78</v>
      </c>
      <c r="L3677">
        <v>17.54</v>
      </c>
      <c r="M3677">
        <v>196.6</v>
      </c>
      <c r="N3677">
        <v>104</v>
      </c>
      <c r="O3677">
        <v>8.85</v>
      </c>
      <c r="P3677">
        <v>9.4</v>
      </c>
      <c r="Q3677">
        <v>6</v>
      </c>
      <c r="R3677">
        <v>2.54</v>
      </c>
      <c r="S3677">
        <v>0</v>
      </c>
      <c r="T3677" t="s">
        <v>22</v>
      </c>
    </row>
    <row r="3678" spans="1:20" x14ac:dyDescent="0.2">
      <c r="A3678" t="s">
        <v>30</v>
      </c>
      <c r="B3678">
        <v>79</v>
      </c>
      <c r="C3678" t="s">
        <v>25</v>
      </c>
      <c r="D3678" t="s">
        <v>22</v>
      </c>
      <c r="E3678" t="s">
        <v>22</v>
      </c>
      <c r="F3678">
        <v>0</v>
      </c>
      <c r="G3678">
        <v>174.8</v>
      </c>
      <c r="H3678">
        <v>88</v>
      </c>
      <c r="I3678">
        <v>29.72</v>
      </c>
      <c r="J3678">
        <v>197</v>
      </c>
      <c r="K3678">
        <v>94</v>
      </c>
      <c r="L3678">
        <v>16.75</v>
      </c>
      <c r="M3678">
        <v>87</v>
      </c>
      <c r="N3678">
        <v>103</v>
      </c>
      <c r="O3678">
        <v>3.92</v>
      </c>
      <c r="P3678">
        <v>8.6</v>
      </c>
      <c r="Q3678">
        <v>6</v>
      </c>
      <c r="R3678">
        <v>2.3199999999999998</v>
      </c>
      <c r="S3678">
        <v>3</v>
      </c>
      <c r="T3678" t="s">
        <v>22</v>
      </c>
    </row>
    <row r="3679" spans="1:20" x14ac:dyDescent="0.2">
      <c r="A3679" t="s">
        <v>38</v>
      </c>
      <c r="B3679">
        <v>133</v>
      </c>
      <c r="C3679" t="s">
        <v>21</v>
      </c>
      <c r="D3679" t="s">
        <v>22</v>
      </c>
      <c r="E3679" t="s">
        <v>22</v>
      </c>
      <c r="F3679">
        <v>0</v>
      </c>
      <c r="G3679">
        <v>171.8</v>
      </c>
      <c r="H3679">
        <v>64</v>
      </c>
      <c r="I3679">
        <v>29.21</v>
      </c>
      <c r="J3679">
        <v>177.1</v>
      </c>
      <c r="K3679">
        <v>83</v>
      </c>
      <c r="L3679">
        <v>15.05</v>
      </c>
      <c r="M3679">
        <v>223</v>
      </c>
      <c r="N3679">
        <v>96</v>
      </c>
      <c r="O3679">
        <v>10.039999999999999</v>
      </c>
      <c r="P3679">
        <v>10.3</v>
      </c>
      <c r="Q3679">
        <v>4</v>
      </c>
      <c r="R3679">
        <v>2.78</v>
      </c>
      <c r="S3679">
        <v>1</v>
      </c>
      <c r="T3679" t="s">
        <v>22</v>
      </c>
    </row>
    <row r="3680" spans="1:20" x14ac:dyDescent="0.2">
      <c r="A3680" t="s">
        <v>53</v>
      </c>
      <c r="B3680">
        <v>76</v>
      </c>
      <c r="C3680" t="s">
        <v>21</v>
      </c>
      <c r="D3680" t="s">
        <v>22</v>
      </c>
      <c r="E3680" t="s">
        <v>23</v>
      </c>
      <c r="F3680">
        <v>37</v>
      </c>
      <c r="G3680">
        <v>190.8</v>
      </c>
      <c r="H3680">
        <v>58</v>
      </c>
      <c r="I3680">
        <v>32.44</v>
      </c>
      <c r="J3680">
        <v>221.9</v>
      </c>
      <c r="K3680">
        <v>101</v>
      </c>
      <c r="L3680">
        <v>18.86</v>
      </c>
      <c r="M3680">
        <v>211.2</v>
      </c>
      <c r="N3680">
        <v>104</v>
      </c>
      <c r="O3680">
        <v>9.5</v>
      </c>
      <c r="P3680">
        <v>12.3</v>
      </c>
      <c r="Q3680">
        <v>4</v>
      </c>
      <c r="R3680">
        <v>3.32</v>
      </c>
      <c r="S3680">
        <v>1</v>
      </c>
      <c r="T3680" t="s">
        <v>22</v>
      </c>
    </row>
    <row r="3681" spans="1:20" x14ac:dyDescent="0.2">
      <c r="A3681" t="s">
        <v>53</v>
      </c>
      <c r="B3681">
        <v>216</v>
      </c>
      <c r="C3681" t="s">
        <v>25</v>
      </c>
      <c r="D3681" t="s">
        <v>22</v>
      </c>
      <c r="E3681" t="s">
        <v>22</v>
      </c>
      <c r="F3681">
        <v>0</v>
      </c>
      <c r="G3681">
        <v>212.3</v>
      </c>
      <c r="H3681">
        <v>106</v>
      </c>
      <c r="I3681">
        <v>36.090000000000003</v>
      </c>
      <c r="J3681">
        <v>191.1</v>
      </c>
      <c r="K3681">
        <v>71</v>
      </c>
      <c r="L3681">
        <v>16.239999999999998</v>
      </c>
      <c r="M3681">
        <v>224.9</v>
      </c>
      <c r="N3681">
        <v>79</v>
      </c>
      <c r="O3681">
        <v>10.119999999999999</v>
      </c>
      <c r="P3681">
        <v>9.4</v>
      </c>
      <c r="Q3681">
        <v>8</v>
      </c>
      <c r="R3681">
        <v>2.54</v>
      </c>
      <c r="S3681">
        <v>3</v>
      </c>
      <c r="T3681" t="s">
        <v>22</v>
      </c>
    </row>
    <row r="3682" spans="1:20" x14ac:dyDescent="0.2">
      <c r="A3682" t="s">
        <v>74</v>
      </c>
      <c r="B3682">
        <v>73</v>
      </c>
      <c r="C3682" t="s">
        <v>28</v>
      </c>
      <c r="D3682" t="s">
        <v>22</v>
      </c>
      <c r="E3682" t="s">
        <v>22</v>
      </c>
      <c r="F3682">
        <v>0</v>
      </c>
      <c r="G3682">
        <v>159</v>
      </c>
      <c r="H3682">
        <v>123</v>
      </c>
      <c r="I3682">
        <v>27.03</v>
      </c>
      <c r="J3682">
        <v>233.3</v>
      </c>
      <c r="K3682">
        <v>95</v>
      </c>
      <c r="L3682">
        <v>19.829999999999998</v>
      </c>
      <c r="M3682">
        <v>178.9</v>
      </c>
      <c r="N3682">
        <v>155</v>
      </c>
      <c r="O3682">
        <v>8.0500000000000007</v>
      </c>
      <c r="P3682">
        <v>15.2</v>
      </c>
      <c r="Q3682">
        <v>3</v>
      </c>
      <c r="R3682">
        <v>4.0999999999999996</v>
      </c>
      <c r="S3682">
        <v>2</v>
      </c>
      <c r="T3682" t="s">
        <v>22</v>
      </c>
    </row>
    <row r="3683" spans="1:20" x14ac:dyDescent="0.2">
      <c r="A3683" t="s">
        <v>46</v>
      </c>
      <c r="B3683">
        <v>183</v>
      </c>
      <c r="C3683" t="s">
        <v>25</v>
      </c>
      <c r="D3683" t="s">
        <v>22</v>
      </c>
      <c r="E3683" t="s">
        <v>23</v>
      </c>
      <c r="F3683">
        <v>38</v>
      </c>
      <c r="G3683">
        <v>178.4</v>
      </c>
      <c r="H3683">
        <v>103</v>
      </c>
      <c r="I3683">
        <v>30.33</v>
      </c>
      <c r="J3683">
        <v>184.4</v>
      </c>
      <c r="K3683">
        <v>79</v>
      </c>
      <c r="L3683">
        <v>15.67</v>
      </c>
      <c r="M3683">
        <v>203.3</v>
      </c>
      <c r="N3683">
        <v>94</v>
      </c>
      <c r="O3683">
        <v>9.15</v>
      </c>
      <c r="P3683">
        <v>7.2</v>
      </c>
      <c r="Q3683">
        <v>3</v>
      </c>
      <c r="R3683">
        <v>1.94</v>
      </c>
      <c r="S3683">
        <v>3</v>
      </c>
      <c r="T3683" t="s">
        <v>22</v>
      </c>
    </row>
    <row r="3684" spans="1:20" x14ac:dyDescent="0.2">
      <c r="A3684" t="s">
        <v>68</v>
      </c>
      <c r="B3684">
        <v>106</v>
      </c>
      <c r="C3684" t="s">
        <v>21</v>
      </c>
      <c r="D3684" t="s">
        <v>22</v>
      </c>
      <c r="E3684" t="s">
        <v>22</v>
      </c>
      <c r="F3684">
        <v>0</v>
      </c>
      <c r="G3684">
        <v>222.1</v>
      </c>
      <c r="H3684">
        <v>123</v>
      </c>
      <c r="I3684">
        <v>37.76</v>
      </c>
      <c r="J3684">
        <v>276.8</v>
      </c>
      <c r="K3684">
        <v>92</v>
      </c>
      <c r="L3684">
        <v>23.53</v>
      </c>
      <c r="M3684">
        <v>213.5</v>
      </c>
      <c r="N3684">
        <v>99</v>
      </c>
      <c r="O3684">
        <v>9.61</v>
      </c>
      <c r="P3684">
        <v>9</v>
      </c>
      <c r="Q3684">
        <v>3</v>
      </c>
      <c r="R3684">
        <v>2.4300000000000002</v>
      </c>
      <c r="S3684">
        <v>0</v>
      </c>
      <c r="T3684" t="s">
        <v>22</v>
      </c>
    </row>
    <row r="3685" spans="1:20" x14ac:dyDescent="0.2">
      <c r="A3685" t="s">
        <v>33</v>
      </c>
      <c r="B3685">
        <v>90</v>
      </c>
      <c r="C3685" t="s">
        <v>28</v>
      </c>
      <c r="D3685" t="s">
        <v>22</v>
      </c>
      <c r="E3685" t="s">
        <v>22</v>
      </c>
      <c r="F3685">
        <v>0</v>
      </c>
      <c r="G3685">
        <v>190</v>
      </c>
      <c r="H3685">
        <v>98</v>
      </c>
      <c r="I3685">
        <v>32.299999999999997</v>
      </c>
      <c r="J3685">
        <v>196.1</v>
      </c>
      <c r="K3685">
        <v>111</v>
      </c>
      <c r="L3685">
        <v>16.670000000000002</v>
      </c>
      <c r="M3685">
        <v>216.4</v>
      </c>
      <c r="N3685">
        <v>58</v>
      </c>
      <c r="O3685">
        <v>9.74</v>
      </c>
      <c r="P3685">
        <v>8</v>
      </c>
      <c r="Q3685">
        <v>6</v>
      </c>
      <c r="R3685">
        <v>2.16</v>
      </c>
      <c r="S3685">
        <v>2</v>
      </c>
      <c r="T3685" t="s">
        <v>22</v>
      </c>
    </row>
    <row r="3686" spans="1:20" x14ac:dyDescent="0.2">
      <c r="A3686" t="s">
        <v>36</v>
      </c>
      <c r="B3686">
        <v>112</v>
      </c>
      <c r="C3686" t="s">
        <v>21</v>
      </c>
      <c r="D3686" t="s">
        <v>22</v>
      </c>
      <c r="E3686" t="s">
        <v>23</v>
      </c>
      <c r="F3686">
        <v>17</v>
      </c>
      <c r="G3686">
        <v>120</v>
      </c>
      <c r="H3686">
        <v>94</v>
      </c>
      <c r="I3686">
        <v>20.399999999999999</v>
      </c>
      <c r="J3686">
        <v>79.5</v>
      </c>
      <c r="K3686">
        <v>104</v>
      </c>
      <c r="L3686">
        <v>6.76</v>
      </c>
      <c r="M3686">
        <v>214</v>
      </c>
      <c r="N3686">
        <v>94</v>
      </c>
      <c r="O3686">
        <v>9.6300000000000008</v>
      </c>
      <c r="P3686">
        <v>8.6999999999999993</v>
      </c>
      <c r="Q3686">
        <v>1</v>
      </c>
      <c r="R3686">
        <v>2.35</v>
      </c>
      <c r="S3686">
        <v>1</v>
      </c>
      <c r="T3686" t="s">
        <v>22</v>
      </c>
    </row>
    <row r="3687" spans="1:20" x14ac:dyDescent="0.2">
      <c r="A3687" t="s">
        <v>20</v>
      </c>
      <c r="B3687">
        <v>92</v>
      </c>
      <c r="C3687" t="s">
        <v>21</v>
      </c>
      <c r="D3687" t="s">
        <v>22</v>
      </c>
      <c r="E3687" t="s">
        <v>22</v>
      </c>
      <c r="F3687">
        <v>0</v>
      </c>
      <c r="G3687">
        <v>145.9</v>
      </c>
      <c r="H3687">
        <v>90</v>
      </c>
      <c r="I3687">
        <v>24.8</v>
      </c>
      <c r="J3687">
        <v>148.1</v>
      </c>
      <c r="K3687">
        <v>105</v>
      </c>
      <c r="L3687">
        <v>12.59</v>
      </c>
      <c r="M3687">
        <v>241.3</v>
      </c>
      <c r="N3687">
        <v>93</v>
      </c>
      <c r="O3687">
        <v>10.86</v>
      </c>
      <c r="P3687">
        <v>8.4</v>
      </c>
      <c r="Q3687">
        <v>1</v>
      </c>
      <c r="R3687">
        <v>2.27</v>
      </c>
      <c r="S3687">
        <v>2</v>
      </c>
      <c r="T3687" t="s">
        <v>22</v>
      </c>
    </row>
    <row r="3688" spans="1:20" x14ac:dyDescent="0.2">
      <c r="A3688" t="s">
        <v>31</v>
      </c>
      <c r="B3688">
        <v>35</v>
      </c>
      <c r="C3688" t="s">
        <v>25</v>
      </c>
      <c r="D3688" t="s">
        <v>22</v>
      </c>
      <c r="E3688" t="s">
        <v>22</v>
      </c>
      <c r="F3688">
        <v>0</v>
      </c>
      <c r="G3688">
        <v>179.8</v>
      </c>
      <c r="H3688">
        <v>82</v>
      </c>
      <c r="I3688">
        <v>30.57</v>
      </c>
      <c r="J3688">
        <v>176.1</v>
      </c>
      <c r="K3688">
        <v>78</v>
      </c>
      <c r="L3688">
        <v>14.97</v>
      </c>
      <c r="M3688">
        <v>132.6</v>
      </c>
      <c r="N3688">
        <v>85</v>
      </c>
      <c r="O3688">
        <v>5.97</v>
      </c>
      <c r="P3688">
        <v>12</v>
      </c>
      <c r="Q3688">
        <v>5</v>
      </c>
      <c r="R3688">
        <v>3.24</v>
      </c>
      <c r="S3688">
        <v>1</v>
      </c>
      <c r="T3688" t="s">
        <v>22</v>
      </c>
    </row>
    <row r="3689" spans="1:20" x14ac:dyDescent="0.2">
      <c r="A3689" t="s">
        <v>26</v>
      </c>
      <c r="B3689">
        <v>28</v>
      </c>
      <c r="C3689" t="s">
        <v>25</v>
      </c>
      <c r="D3689" t="s">
        <v>22</v>
      </c>
      <c r="E3689" t="s">
        <v>22</v>
      </c>
      <c r="F3689">
        <v>0</v>
      </c>
      <c r="G3689">
        <v>225.7</v>
      </c>
      <c r="H3689">
        <v>70</v>
      </c>
      <c r="I3689">
        <v>38.369999999999997</v>
      </c>
      <c r="J3689">
        <v>206.9</v>
      </c>
      <c r="K3689">
        <v>90</v>
      </c>
      <c r="L3689">
        <v>17.59</v>
      </c>
      <c r="M3689">
        <v>167.9</v>
      </c>
      <c r="N3689">
        <v>88</v>
      </c>
      <c r="O3689">
        <v>7.56</v>
      </c>
      <c r="P3689">
        <v>13.8</v>
      </c>
      <c r="Q3689">
        <v>3</v>
      </c>
      <c r="R3689">
        <v>3.73</v>
      </c>
      <c r="S3689">
        <v>1</v>
      </c>
      <c r="T3689" t="s">
        <v>22</v>
      </c>
    </row>
    <row r="3690" spans="1:20" x14ac:dyDescent="0.2">
      <c r="A3690" t="s">
        <v>51</v>
      </c>
      <c r="B3690">
        <v>93</v>
      </c>
      <c r="C3690" t="s">
        <v>21</v>
      </c>
      <c r="D3690" t="s">
        <v>22</v>
      </c>
      <c r="E3690" t="s">
        <v>22</v>
      </c>
      <c r="F3690">
        <v>0</v>
      </c>
      <c r="G3690">
        <v>199.7</v>
      </c>
      <c r="H3690">
        <v>109</v>
      </c>
      <c r="I3690">
        <v>33.950000000000003</v>
      </c>
      <c r="J3690">
        <v>114.2</v>
      </c>
      <c r="K3690">
        <v>68</v>
      </c>
      <c r="L3690">
        <v>9.7100000000000009</v>
      </c>
      <c r="M3690">
        <v>241</v>
      </c>
      <c r="N3690">
        <v>109</v>
      </c>
      <c r="O3690">
        <v>10.85</v>
      </c>
      <c r="P3690">
        <v>7.1</v>
      </c>
      <c r="Q3690">
        <v>2</v>
      </c>
      <c r="R3690">
        <v>1.92</v>
      </c>
      <c r="S3690">
        <v>0</v>
      </c>
      <c r="T3690" t="s">
        <v>22</v>
      </c>
    </row>
    <row r="3691" spans="1:20" x14ac:dyDescent="0.2">
      <c r="A3691" t="s">
        <v>20</v>
      </c>
      <c r="B3691">
        <v>26</v>
      </c>
      <c r="C3691" t="s">
        <v>28</v>
      </c>
      <c r="D3691" t="s">
        <v>22</v>
      </c>
      <c r="E3691" t="s">
        <v>22</v>
      </c>
      <c r="F3691">
        <v>0</v>
      </c>
      <c r="G3691">
        <v>150</v>
      </c>
      <c r="H3691">
        <v>63</v>
      </c>
      <c r="I3691">
        <v>25.5</v>
      </c>
      <c r="J3691">
        <v>225</v>
      </c>
      <c r="K3691">
        <v>90</v>
      </c>
      <c r="L3691">
        <v>19.13</v>
      </c>
      <c r="M3691">
        <v>202.3</v>
      </c>
      <c r="N3691">
        <v>99</v>
      </c>
      <c r="O3691">
        <v>9.1</v>
      </c>
      <c r="P3691">
        <v>9.1999999999999993</v>
      </c>
      <c r="Q3691">
        <v>5</v>
      </c>
      <c r="R3691">
        <v>2.48</v>
      </c>
      <c r="S3691">
        <v>3</v>
      </c>
      <c r="T3691" t="s">
        <v>22</v>
      </c>
    </row>
    <row r="3692" spans="1:20" x14ac:dyDescent="0.2">
      <c r="A3692" t="s">
        <v>26</v>
      </c>
      <c r="B3692">
        <v>33</v>
      </c>
      <c r="C3692" t="s">
        <v>21</v>
      </c>
      <c r="D3692" t="s">
        <v>23</v>
      </c>
      <c r="E3692" t="s">
        <v>22</v>
      </c>
      <c r="F3692">
        <v>0</v>
      </c>
      <c r="G3692">
        <v>247.1</v>
      </c>
      <c r="H3692">
        <v>114</v>
      </c>
      <c r="I3692">
        <v>42.01</v>
      </c>
      <c r="J3692">
        <v>146.5</v>
      </c>
      <c r="K3692">
        <v>110</v>
      </c>
      <c r="L3692">
        <v>12.45</v>
      </c>
      <c r="M3692">
        <v>208.9</v>
      </c>
      <c r="N3692">
        <v>94</v>
      </c>
      <c r="O3692">
        <v>9.4</v>
      </c>
      <c r="P3692">
        <v>10.6</v>
      </c>
      <c r="Q3692">
        <v>2</v>
      </c>
      <c r="R3692">
        <v>2.86</v>
      </c>
      <c r="S3692">
        <v>4</v>
      </c>
      <c r="T3692" t="s">
        <v>23</v>
      </c>
    </row>
    <row r="3693" spans="1:20" x14ac:dyDescent="0.2">
      <c r="A3693" t="s">
        <v>73</v>
      </c>
      <c r="B3693">
        <v>120</v>
      </c>
      <c r="C3693" t="s">
        <v>25</v>
      </c>
      <c r="D3693" t="s">
        <v>22</v>
      </c>
      <c r="E3693" t="s">
        <v>22</v>
      </c>
      <c r="F3693">
        <v>0</v>
      </c>
      <c r="G3693">
        <v>215.7</v>
      </c>
      <c r="H3693">
        <v>75</v>
      </c>
      <c r="I3693">
        <v>36.67</v>
      </c>
      <c r="J3693">
        <v>244.4</v>
      </c>
      <c r="K3693">
        <v>105</v>
      </c>
      <c r="L3693">
        <v>20.77</v>
      </c>
      <c r="M3693">
        <v>211.2</v>
      </c>
      <c r="N3693">
        <v>91</v>
      </c>
      <c r="O3693">
        <v>9.5</v>
      </c>
      <c r="P3693">
        <v>11.4</v>
      </c>
      <c r="Q3693">
        <v>5</v>
      </c>
      <c r="R3693">
        <v>3.08</v>
      </c>
      <c r="S3693">
        <v>2</v>
      </c>
      <c r="T3693" t="s">
        <v>22</v>
      </c>
    </row>
    <row r="3694" spans="1:20" x14ac:dyDescent="0.2">
      <c r="A3694" t="s">
        <v>70</v>
      </c>
      <c r="B3694">
        <v>124</v>
      </c>
      <c r="C3694" t="s">
        <v>21</v>
      </c>
      <c r="D3694" t="s">
        <v>22</v>
      </c>
      <c r="E3694" t="s">
        <v>22</v>
      </c>
      <c r="F3694">
        <v>0</v>
      </c>
      <c r="G3694">
        <v>94.8</v>
      </c>
      <c r="H3694">
        <v>102</v>
      </c>
      <c r="I3694">
        <v>16.12</v>
      </c>
      <c r="J3694">
        <v>238.9</v>
      </c>
      <c r="K3694">
        <v>91</v>
      </c>
      <c r="L3694">
        <v>20.309999999999999</v>
      </c>
      <c r="M3694">
        <v>279.39999999999998</v>
      </c>
      <c r="N3694">
        <v>94</v>
      </c>
      <c r="O3694">
        <v>12.57</v>
      </c>
      <c r="P3694">
        <v>11.6</v>
      </c>
      <c r="Q3694">
        <v>3</v>
      </c>
      <c r="R3694">
        <v>3.13</v>
      </c>
      <c r="S3694">
        <v>2</v>
      </c>
      <c r="T3694" t="s">
        <v>22</v>
      </c>
    </row>
    <row r="3695" spans="1:20" x14ac:dyDescent="0.2">
      <c r="A3695" t="s">
        <v>57</v>
      </c>
      <c r="B3695">
        <v>56</v>
      </c>
      <c r="C3695" t="s">
        <v>21</v>
      </c>
      <c r="D3695" t="s">
        <v>22</v>
      </c>
      <c r="E3695" t="s">
        <v>22</v>
      </c>
      <c r="F3695">
        <v>0</v>
      </c>
      <c r="G3695">
        <v>79.3</v>
      </c>
      <c r="H3695">
        <v>115</v>
      </c>
      <c r="I3695">
        <v>13.48</v>
      </c>
      <c r="J3695">
        <v>159</v>
      </c>
      <c r="K3695">
        <v>64</v>
      </c>
      <c r="L3695">
        <v>13.52</v>
      </c>
      <c r="M3695">
        <v>245.7</v>
      </c>
      <c r="N3695">
        <v>99</v>
      </c>
      <c r="O3695">
        <v>11.06</v>
      </c>
      <c r="P3695">
        <v>10.1</v>
      </c>
      <c r="Q3695">
        <v>4</v>
      </c>
      <c r="R3695">
        <v>2.73</v>
      </c>
      <c r="S3695">
        <v>1</v>
      </c>
      <c r="T3695" t="s">
        <v>22</v>
      </c>
    </row>
    <row r="3696" spans="1:20" x14ac:dyDescent="0.2">
      <c r="A3696" t="s">
        <v>55</v>
      </c>
      <c r="B3696">
        <v>39</v>
      </c>
      <c r="C3696" t="s">
        <v>25</v>
      </c>
      <c r="D3696" t="s">
        <v>22</v>
      </c>
      <c r="E3696" t="s">
        <v>22</v>
      </c>
      <c r="F3696">
        <v>0</v>
      </c>
      <c r="G3696">
        <v>157.19999999999999</v>
      </c>
      <c r="H3696">
        <v>81</v>
      </c>
      <c r="I3696">
        <v>26.72</v>
      </c>
      <c r="J3696">
        <v>247.7</v>
      </c>
      <c r="K3696">
        <v>131</v>
      </c>
      <c r="L3696">
        <v>21.05</v>
      </c>
      <c r="M3696">
        <v>215.7</v>
      </c>
      <c r="N3696">
        <v>141</v>
      </c>
      <c r="O3696">
        <v>9.7100000000000009</v>
      </c>
      <c r="P3696">
        <v>9.9</v>
      </c>
      <c r="Q3696">
        <v>9</v>
      </c>
      <c r="R3696">
        <v>2.67</v>
      </c>
      <c r="S3696">
        <v>1</v>
      </c>
      <c r="T3696" t="s">
        <v>22</v>
      </c>
    </row>
    <row r="3697" spans="1:20" x14ac:dyDescent="0.2">
      <c r="A3697" t="s">
        <v>32</v>
      </c>
      <c r="B3697">
        <v>158</v>
      </c>
      <c r="C3697" t="s">
        <v>25</v>
      </c>
      <c r="D3697" t="s">
        <v>22</v>
      </c>
      <c r="E3697" t="s">
        <v>22</v>
      </c>
      <c r="F3697">
        <v>0</v>
      </c>
      <c r="G3697">
        <v>119.8</v>
      </c>
      <c r="H3697">
        <v>123</v>
      </c>
      <c r="I3697">
        <v>20.37</v>
      </c>
      <c r="J3697">
        <v>262.2</v>
      </c>
      <c r="K3697">
        <v>122</v>
      </c>
      <c r="L3697">
        <v>22.29</v>
      </c>
      <c r="M3697">
        <v>219.8</v>
      </c>
      <c r="N3697">
        <v>111</v>
      </c>
      <c r="O3697">
        <v>9.89</v>
      </c>
      <c r="P3697">
        <v>12.4</v>
      </c>
      <c r="Q3697">
        <v>5</v>
      </c>
      <c r="R3697">
        <v>3.35</v>
      </c>
      <c r="S3697">
        <v>1</v>
      </c>
      <c r="T3697" t="s">
        <v>22</v>
      </c>
    </row>
    <row r="3698" spans="1:20" x14ac:dyDescent="0.2">
      <c r="A3698" t="s">
        <v>34</v>
      </c>
      <c r="B3698">
        <v>52</v>
      </c>
      <c r="C3698" t="s">
        <v>28</v>
      </c>
      <c r="D3698" t="s">
        <v>22</v>
      </c>
      <c r="E3698" t="s">
        <v>23</v>
      </c>
      <c r="F3698">
        <v>24</v>
      </c>
      <c r="G3698">
        <v>229.1</v>
      </c>
      <c r="H3698">
        <v>86</v>
      </c>
      <c r="I3698">
        <v>38.950000000000003</v>
      </c>
      <c r="J3698">
        <v>168.7</v>
      </c>
      <c r="K3698">
        <v>124</v>
      </c>
      <c r="L3698">
        <v>14.34</v>
      </c>
      <c r="M3698">
        <v>245.4</v>
      </c>
      <c r="N3698">
        <v>75</v>
      </c>
      <c r="O3698">
        <v>11.04</v>
      </c>
      <c r="P3698">
        <v>14.6</v>
      </c>
      <c r="Q3698">
        <v>2</v>
      </c>
      <c r="R3698">
        <v>3.94</v>
      </c>
      <c r="S3698">
        <v>1</v>
      </c>
      <c r="T3698" t="s">
        <v>22</v>
      </c>
    </row>
    <row r="3699" spans="1:20" x14ac:dyDescent="0.2">
      <c r="A3699" t="s">
        <v>59</v>
      </c>
      <c r="B3699">
        <v>112</v>
      </c>
      <c r="C3699" t="s">
        <v>25</v>
      </c>
      <c r="D3699" t="s">
        <v>22</v>
      </c>
      <c r="E3699" t="s">
        <v>22</v>
      </c>
      <c r="F3699">
        <v>0</v>
      </c>
      <c r="G3699">
        <v>135.1</v>
      </c>
      <c r="H3699">
        <v>112</v>
      </c>
      <c r="I3699">
        <v>22.97</v>
      </c>
      <c r="J3699">
        <v>226.3</v>
      </c>
      <c r="K3699">
        <v>85</v>
      </c>
      <c r="L3699">
        <v>19.239999999999998</v>
      </c>
      <c r="M3699">
        <v>115.2</v>
      </c>
      <c r="N3699">
        <v>108</v>
      </c>
      <c r="O3699">
        <v>5.18</v>
      </c>
      <c r="P3699">
        <v>11.1</v>
      </c>
      <c r="Q3699">
        <v>6</v>
      </c>
      <c r="R3699">
        <v>3</v>
      </c>
      <c r="S3699">
        <v>1</v>
      </c>
      <c r="T3699" t="s">
        <v>22</v>
      </c>
    </row>
    <row r="3700" spans="1:20" x14ac:dyDescent="0.2">
      <c r="A3700" t="s">
        <v>68</v>
      </c>
      <c r="B3700">
        <v>12</v>
      </c>
      <c r="C3700" t="s">
        <v>25</v>
      </c>
      <c r="D3700" t="s">
        <v>22</v>
      </c>
      <c r="E3700" t="s">
        <v>22</v>
      </c>
      <c r="F3700">
        <v>0</v>
      </c>
      <c r="G3700">
        <v>239.7</v>
      </c>
      <c r="H3700">
        <v>112</v>
      </c>
      <c r="I3700">
        <v>40.75</v>
      </c>
      <c r="J3700">
        <v>221.1</v>
      </c>
      <c r="K3700">
        <v>122</v>
      </c>
      <c r="L3700">
        <v>18.79</v>
      </c>
      <c r="M3700">
        <v>207.3</v>
      </c>
      <c r="N3700">
        <v>109</v>
      </c>
      <c r="O3700">
        <v>9.33</v>
      </c>
      <c r="P3700">
        <v>11.1</v>
      </c>
      <c r="Q3700">
        <v>3</v>
      </c>
      <c r="R3700">
        <v>3</v>
      </c>
      <c r="S3700">
        <v>2</v>
      </c>
      <c r="T3700" t="s">
        <v>22</v>
      </c>
    </row>
    <row r="3701" spans="1:20" x14ac:dyDescent="0.2">
      <c r="A3701" t="s">
        <v>39</v>
      </c>
      <c r="B3701">
        <v>109</v>
      </c>
      <c r="C3701" t="s">
        <v>28</v>
      </c>
      <c r="D3701" t="s">
        <v>23</v>
      </c>
      <c r="E3701" t="s">
        <v>22</v>
      </c>
      <c r="F3701">
        <v>0</v>
      </c>
      <c r="G3701">
        <v>159.6</v>
      </c>
      <c r="H3701">
        <v>136</v>
      </c>
      <c r="I3701">
        <v>27.13</v>
      </c>
      <c r="J3701">
        <v>151</v>
      </c>
      <c r="K3701">
        <v>126</v>
      </c>
      <c r="L3701">
        <v>12.84</v>
      </c>
      <c r="M3701">
        <v>142.1</v>
      </c>
      <c r="N3701">
        <v>53</v>
      </c>
      <c r="O3701">
        <v>6.39</v>
      </c>
      <c r="P3701">
        <v>7.3</v>
      </c>
      <c r="Q3701">
        <v>4</v>
      </c>
      <c r="R3701">
        <v>1.97</v>
      </c>
      <c r="S3701">
        <v>4</v>
      </c>
      <c r="T3701" t="s">
        <v>23</v>
      </c>
    </row>
    <row r="3702" spans="1:20" x14ac:dyDescent="0.2">
      <c r="A3702" t="s">
        <v>74</v>
      </c>
      <c r="B3702">
        <v>142</v>
      </c>
      <c r="C3702" t="s">
        <v>28</v>
      </c>
      <c r="D3702" t="s">
        <v>22</v>
      </c>
      <c r="E3702" t="s">
        <v>23</v>
      </c>
      <c r="F3702">
        <v>38</v>
      </c>
      <c r="G3702">
        <v>231.2</v>
      </c>
      <c r="H3702">
        <v>125</v>
      </c>
      <c r="I3702">
        <v>39.299999999999997</v>
      </c>
      <c r="J3702">
        <v>174.8</v>
      </c>
      <c r="K3702">
        <v>121</v>
      </c>
      <c r="L3702">
        <v>14.86</v>
      </c>
      <c r="M3702">
        <v>171.2</v>
      </c>
      <c r="N3702">
        <v>87</v>
      </c>
      <c r="O3702">
        <v>7.7</v>
      </c>
      <c r="P3702">
        <v>12.4</v>
      </c>
      <c r="Q3702">
        <v>2</v>
      </c>
      <c r="R3702">
        <v>3.35</v>
      </c>
      <c r="S3702">
        <v>4</v>
      </c>
      <c r="T3702" t="s">
        <v>22</v>
      </c>
    </row>
    <row r="3703" spans="1:20" x14ac:dyDescent="0.2">
      <c r="A3703" t="s">
        <v>52</v>
      </c>
      <c r="B3703">
        <v>60</v>
      </c>
      <c r="C3703" t="s">
        <v>28</v>
      </c>
      <c r="D3703" t="s">
        <v>22</v>
      </c>
      <c r="E3703" t="s">
        <v>22</v>
      </c>
      <c r="F3703">
        <v>0</v>
      </c>
      <c r="G3703">
        <v>203.7</v>
      </c>
      <c r="H3703">
        <v>95</v>
      </c>
      <c r="I3703">
        <v>34.630000000000003</v>
      </c>
      <c r="J3703">
        <v>212.6</v>
      </c>
      <c r="K3703">
        <v>122</v>
      </c>
      <c r="L3703">
        <v>18.07</v>
      </c>
      <c r="M3703">
        <v>177.1</v>
      </c>
      <c r="N3703">
        <v>103</v>
      </c>
      <c r="O3703">
        <v>7.97</v>
      </c>
      <c r="P3703">
        <v>7.9</v>
      </c>
      <c r="Q3703">
        <v>1</v>
      </c>
      <c r="R3703">
        <v>2.13</v>
      </c>
      <c r="S3703">
        <v>3</v>
      </c>
      <c r="T3703" t="s">
        <v>22</v>
      </c>
    </row>
    <row r="3704" spans="1:20" x14ac:dyDescent="0.2">
      <c r="A3704" t="s">
        <v>32</v>
      </c>
      <c r="B3704">
        <v>168</v>
      </c>
      <c r="C3704" t="s">
        <v>21</v>
      </c>
      <c r="D3704" t="s">
        <v>22</v>
      </c>
      <c r="E3704" t="s">
        <v>22</v>
      </c>
      <c r="F3704">
        <v>0</v>
      </c>
      <c r="G3704">
        <v>160.6</v>
      </c>
      <c r="H3704">
        <v>110</v>
      </c>
      <c r="I3704">
        <v>27.3</v>
      </c>
      <c r="J3704">
        <v>185.2</v>
      </c>
      <c r="K3704">
        <v>120</v>
      </c>
      <c r="L3704">
        <v>15.74</v>
      </c>
      <c r="M3704">
        <v>120.2</v>
      </c>
      <c r="N3704">
        <v>104</v>
      </c>
      <c r="O3704">
        <v>5.41</v>
      </c>
      <c r="P3704">
        <v>9.1</v>
      </c>
      <c r="Q3704">
        <v>4</v>
      </c>
      <c r="R3704">
        <v>2.46</v>
      </c>
      <c r="S3704">
        <v>1</v>
      </c>
      <c r="T3704" t="s">
        <v>23</v>
      </c>
    </row>
    <row r="3705" spans="1:20" x14ac:dyDescent="0.2">
      <c r="A3705" t="s">
        <v>36</v>
      </c>
      <c r="B3705">
        <v>138</v>
      </c>
      <c r="C3705" t="s">
        <v>21</v>
      </c>
      <c r="D3705" t="s">
        <v>23</v>
      </c>
      <c r="E3705" t="s">
        <v>22</v>
      </c>
      <c r="F3705">
        <v>0</v>
      </c>
      <c r="G3705">
        <v>261.10000000000002</v>
      </c>
      <c r="H3705">
        <v>96</v>
      </c>
      <c r="I3705">
        <v>44.39</v>
      </c>
      <c r="J3705">
        <v>170.9</v>
      </c>
      <c r="K3705">
        <v>120</v>
      </c>
      <c r="L3705">
        <v>14.53</v>
      </c>
      <c r="M3705">
        <v>71.099999999999994</v>
      </c>
      <c r="N3705">
        <v>89</v>
      </c>
      <c r="O3705">
        <v>3.2</v>
      </c>
      <c r="P3705">
        <v>0</v>
      </c>
      <c r="Q3705">
        <v>0</v>
      </c>
      <c r="R3705">
        <v>0</v>
      </c>
      <c r="S3705">
        <v>3</v>
      </c>
      <c r="T3705" t="s">
        <v>23</v>
      </c>
    </row>
    <row r="3706" spans="1:20" x14ac:dyDescent="0.2">
      <c r="A3706" t="s">
        <v>44</v>
      </c>
      <c r="B3706">
        <v>88</v>
      </c>
      <c r="C3706" t="s">
        <v>21</v>
      </c>
      <c r="D3706" t="s">
        <v>22</v>
      </c>
      <c r="E3706" t="s">
        <v>22</v>
      </c>
      <c r="F3706">
        <v>0</v>
      </c>
      <c r="G3706">
        <v>138.69999999999999</v>
      </c>
      <c r="H3706">
        <v>92</v>
      </c>
      <c r="I3706">
        <v>23.58</v>
      </c>
      <c r="J3706">
        <v>205.8</v>
      </c>
      <c r="K3706">
        <v>73</v>
      </c>
      <c r="L3706">
        <v>17.489999999999998</v>
      </c>
      <c r="M3706">
        <v>247.9</v>
      </c>
      <c r="N3706">
        <v>119</v>
      </c>
      <c r="O3706">
        <v>11.16</v>
      </c>
      <c r="P3706">
        <v>9.8000000000000007</v>
      </c>
      <c r="Q3706">
        <v>5</v>
      </c>
      <c r="R3706">
        <v>2.65</v>
      </c>
      <c r="S3706">
        <v>1</v>
      </c>
      <c r="T3706" t="s">
        <v>22</v>
      </c>
    </row>
    <row r="3707" spans="1:20" x14ac:dyDescent="0.2">
      <c r="A3707" t="s">
        <v>51</v>
      </c>
      <c r="B3707">
        <v>119</v>
      </c>
      <c r="C3707" t="s">
        <v>21</v>
      </c>
      <c r="D3707" t="s">
        <v>22</v>
      </c>
      <c r="E3707" t="s">
        <v>22</v>
      </c>
      <c r="F3707">
        <v>0</v>
      </c>
      <c r="G3707">
        <v>226.6</v>
      </c>
      <c r="H3707">
        <v>126</v>
      </c>
      <c r="I3707">
        <v>38.520000000000003</v>
      </c>
      <c r="J3707">
        <v>143.6</v>
      </c>
      <c r="K3707">
        <v>107</v>
      </c>
      <c r="L3707">
        <v>12.21</v>
      </c>
      <c r="M3707">
        <v>94.9</v>
      </c>
      <c r="N3707">
        <v>123</v>
      </c>
      <c r="O3707">
        <v>4.2699999999999996</v>
      </c>
      <c r="P3707">
        <v>12.1</v>
      </c>
      <c r="Q3707">
        <v>5</v>
      </c>
      <c r="R3707">
        <v>3.27</v>
      </c>
      <c r="S3707">
        <v>1</v>
      </c>
      <c r="T3707" t="s">
        <v>22</v>
      </c>
    </row>
    <row r="3708" spans="1:20" x14ac:dyDescent="0.2">
      <c r="A3708" t="s">
        <v>54</v>
      </c>
      <c r="B3708">
        <v>31</v>
      </c>
      <c r="C3708" t="s">
        <v>25</v>
      </c>
      <c r="D3708" t="s">
        <v>22</v>
      </c>
      <c r="E3708" t="s">
        <v>22</v>
      </c>
      <c r="F3708">
        <v>0</v>
      </c>
      <c r="G3708">
        <v>229.1</v>
      </c>
      <c r="H3708">
        <v>120</v>
      </c>
      <c r="I3708">
        <v>38.950000000000003</v>
      </c>
      <c r="J3708">
        <v>172.4</v>
      </c>
      <c r="K3708">
        <v>79</v>
      </c>
      <c r="L3708">
        <v>14.65</v>
      </c>
      <c r="M3708">
        <v>243.6</v>
      </c>
      <c r="N3708">
        <v>102</v>
      </c>
      <c r="O3708">
        <v>10.96</v>
      </c>
      <c r="P3708">
        <v>11</v>
      </c>
      <c r="Q3708">
        <v>4</v>
      </c>
      <c r="R3708">
        <v>2.97</v>
      </c>
      <c r="S3708">
        <v>3</v>
      </c>
      <c r="T3708" t="s">
        <v>22</v>
      </c>
    </row>
    <row r="3709" spans="1:20" x14ac:dyDescent="0.2">
      <c r="A3709" t="s">
        <v>71</v>
      </c>
      <c r="B3709">
        <v>102</v>
      </c>
      <c r="C3709" t="s">
        <v>25</v>
      </c>
      <c r="D3709" t="s">
        <v>22</v>
      </c>
      <c r="E3709" t="s">
        <v>22</v>
      </c>
      <c r="F3709">
        <v>0</v>
      </c>
      <c r="G3709">
        <v>157.4</v>
      </c>
      <c r="H3709">
        <v>83</v>
      </c>
      <c r="I3709">
        <v>26.76</v>
      </c>
      <c r="J3709">
        <v>47.3</v>
      </c>
      <c r="K3709">
        <v>102</v>
      </c>
      <c r="L3709">
        <v>4.0199999999999996</v>
      </c>
      <c r="M3709">
        <v>160.4</v>
      </c>
      <c r="N3709">
        <v>92</v>
      </c>
      <c r="O3709">
        <v>7.22</v>
      </c>
      <c r="P3709">
        <v>11.4</v>
      </c>
      <c r="Q3709">
        <v>5</v>
      </c>
      <c r="R3709">
        <v>3.08</v>
      </c>
      <c r="S3709">
        <v>0</v>
      </c>
      <c r="T3709" t="s">
        <v>22</v>
      </c>
    </row>
    <row r="3710" spans="1:20" x14ac:dyDescent="0.2">
      <c r="A3710" t="s">
        <v>63</v>
      </c>
      <c r="B3710">
        <v>149</v>
      </c>
      <c r="C3710" t="s">
        <v>21</v>
      </c>
      <c r="D3710" t="s">
        <v>22</v>
      </c>
      <c r="E3710" t="s">
        <v>23</v>
      </c>
      <c r="F3710">
        <v>25</v>
      </c>
      <c r="G3710">
        <v>185.6</v>
      </c>
      <c r="H3710">
        <v>109</v>
      </c>
      <c r="I3710">
        <v>31.55</v>
      </c>
      <c r="J3710">
        <v>167.3</v>
      </c>
      <c r="K3710">
        <v>89</v>
      </c>
      <c r="L3710">
        <v>14.22</v>
      </c>
      <c r="M3710">
        <v>171.6</v>
      </c>
      <c r="N3710">
        <v>100</v>
      </c>
      <c r="O3710">
        <v>7.72</v>
      </c>
      <c r="P3710">
        <v>10.7</v>
      </c>
      <c r="Q3710">
        <v>3</v>
      </c>
      <c r="R3710">
        <v>2.89</v>
      </c>
      <c r="S3710">
        <v>1</v>
      </c>
      <c r="T3710" t="s">
        <v>23</v>
      </c>
    </row>
    <row r="3711" spans="1:20" x14ac:dyDescent="0.2">
      <c r="A3711" t="s">
        <v>39</v>
      </c>
      <c r="B3711">
        <v>138</v>
      </c>
      <c r="C3711" t="s">
        <v>21</v>
      </c>
      <c r="D3711" t="s">
        <v>22</v>
      </c>
      <c r="E3711" t="s">
        <v>22</v>
      </c>
      <c r="F3711">
        <v>0</v>
      </c>
      <c r="G3711">
        <v>217.2</v>
      </c>
      <c r="H3711">
        <v>73</v>
      </c>
      <c r="I3711">
        <v>36.92</v>
      </c>
      <c r="J3711">
        <v>190.8</v>
      </c>
      <c r="K3711">
        <v>127</v>
      </c>
      <c r="L3711">
        <v>16.22</v>
      </c>
      <c r="M3711">
        <v>133.5</v>
      </c>
      <c r="N3711">
        <v>97</v>
      </c>
      <c r="O3711">
        <v>6.01</v>
      </c>
      <c r="P3711">
        <v>5.2</v>
      </c>
      <c r="Q3711">
        <v>3</v>
      </c>
      <c r="R3711">
        <v>1.4</v>
      </c>
      <c r="S3711">
        <v>4</v>
      </c>
      <c r="T3711" t="s">
        <v>22</v>
      </c>
    </row>
    <row r="3712" spans="1:20" x14ac:dyDescent="0.2">
      <c r="A3712" t="s">
        <v>63</v>
      </c>
      <c r="B3712">
        <v>118</v>
      </c>
      <c r="C3712" t="s">
        <v>21</v>
      </c>
      <c r="D3712" t="s">
        <v>22</v>
      </c>
      <c r="E3712" t="s">
        <v>22</v>
      </c>
      <c r="F3712">
        <v>0</v>
      </c>
      <c r="G3712">
        <v>183.1</v>
      </c>
      <c r="H3712">
        <v>128</v>
      </c>
      <c r="I3712">
        <v>31.13</v>
      </c>
      <c r="J3712">
        <v>241</v>
      </c>
      <c r="K3712">
        <v>93</v>
      </c>
      <c r="L3712">
        <v>20.49</v>
      </c>
      <c r="M3712">
        <v>211.1</v>
      </c>
      <c r="N3712">
        <v>108</v>
      </c>
      <c r="O3712">
        <v>9.5</v>
      </c>
      <c r="P3712">
        <v>12.5</v>
      </c>
      <c r="Q3712">
        <v>4</v>
      </c>
      <c r="R3712">
        <v>3.38</v>
      </c>
      <c r="S3712">
        <v>0</v>
      </c>
      <c r="T3712" t="s">
        <v>22</v>
      </c>
    </row>
    <row r="3713" spans="1:20" x14ac:dyDescent="0.2">
      <c r="A3713" t="s">
        <v>71</v>
      </c>
      <c r="B3713">
        <v>222</v>
      </c>
      <c r="C3713" t="s">
        <v>25</v>
      </c>
      <c r="D3713" t="s">
        <v>22</v>
      </c>
      <c r="E3713" t="s">
        <v>23</v>
      </c>
      <c r="F3713">
        <v>34</v>
      </c>
      <c r="G3713">
        <v>218.5</v>
      </c>
      <c r="H3713">
        <v>89</v>
      </c>
      <c r="I3713">
        <v>37.15</v>
      </c>
      <c r="J3713">
        <v>160.69999999999999</v>
      </c>
      <c r="K3713">
        <v>76</v>
      </c>
      <c r="L3713">
        <v>13.66</v>
      </c>
      <c r="M3713">
        <v>181.6</v>
      </c>
      <c r="N3713">
        <v>76</v>
      </c>
      <c r="O3713">
        <v>8.17</v>
      </c>
      <c r="P3713">
        <v>4.9000000000000004</v>
      </c>
      <c r="Q3713">
        <v>5</v>
      </c>
      <c r="R3713">
        <v>1.32</v>
      </c>
      <c r="S3713">
        <v>4</v>
      </c>
      <c r="T3713" t="s">
        <v>22</v>
      </c>
    </row>
    <row r="3714" spans="1:20" x14ac:dyDescent="0.2">
      <c r="A3714" t="s">
        <v>53</v>
      </c>
      <c r="B3714">
        <v>130</v>
      </c>
      <c r="C3714" t="s">
        <v>21</v>
      </c>
      <c r="D3714" t="s">
        <v>22</v>
      </c>
      <c r="E3714" t="s">
        <v>22</v>
      </c>
      <c r="F3714">
        <v>0</v>
      </c>
      <c r="G3714">
        <v>143.80000000000001</v>
      </c>
      <c r="H3714">
        <v>76</v>
      </c>
      <c r="I3714">
        <v>24.45</v>
      </c>
      <c r="J3714">
        <v>274.8</v>
      </c>
      <c r="K3714">
        <v>103</v>
      </c>
      <c r="L3714">
        <v>23.36</v>
      </c>
      <c r="M3714">
        <v>194.7</v>
      </c>
      <c r="N3714">
        <v>105</v>
      </c>
      <c r="O3714">
        <v>8.76</v>
      </c>
      <c r="P3714">
        <v>12.3</v>
      </c>
      <c r="Q3714">
        <v>1</v>
      </c>
      <c r="R3714">
        <v>3.32</v>
      </c>
      <c r="S3714">
        <v>0</v>
      </c>
      <c r="T3714" t="s">
        <v>22</v>
      </c>
    </row>
    <row r="3715" spans="1:20" x14ac:dyDescent="0.2">
      <c r="A3715" t="s">
        <v>54</v>
      </c>
      <c r="B3715">
        <v>140</v>
      </c>
      <c r="C3715" t="s">
        <v>21</v>
      </c>
      <c r="D3715" t="s">
        <v>22</v>
      </c>
      <c r="E3715" t="s">
        <v>22</v>
      </c>
      <c r="F3715">
        <v>0</v>
      </c>
      <c r="G3715">
        <v>143</v>
      </c>
      <c r="H3715">
        <v>100</v>
      </c>
      <c r="I3715">
        <v>24.31</v>
      </c>
      <c r="J3715">
        <v>193.4</v>
      </c>
      <c r="K3715">
        <v>89</v>
      </c>
      <c r="L3715">
        <v>16.440000000000001</v>
      </c>
      <c r="M3715">
        <v>59.5</v>
      </c>
      <c r="N3715">
        <v>81</v>
      </c>
      <c r="O3715">
        <v>2.68</v>
      </c>
      <c r="P3715">
        <v>12.3</v>
      </c>
      <c r="Q3715">
        <v>8</v>
      </c>
      <c r="R3715">
        <v>3.32</v>
      </c>
      <c r="S3715">
        <v>4</v>
      </c>
      <c r="T3715" t="s">
        <v>23</v>
      </c>
    </row>
    <row r="3716" spans="1:20" x14ac:dyDescent="0.2">
      <c r="A3716" t="s">
        <v>41</v>
      </c>
      <c r="B3716">
        <v>101</v>
      </c>
      <c r="C3716" t="s">
        <v>21</v>
      </c>
      <c r="D3716" t="s">
        <v>22</v>
      </c>
      <c r="E3716" t="s">
        <v>23</v>
      </c>
      <c r="F3716">
        <v>39</v>
      </c>
      <c r="G3716">
        <v>147.19999999999999</v>
      </c>
      <c r="H3716">
        <v>105</v>
      </c>
      <c r="I3716">
        <v>25.02</v>
      </c>
      <c r="J3716">
        <v>168.8</v>
      </c>
      <c r="K3716">
        <v>96</v>
      </c>
      <c r="L3716">
        <v>14.35</v>
      </c>
      <c r="M3716">
        <v>165.3</v>
      </c>
      <c r="N3716">
        <v>118</v>
      </c>
      <c r="O3716">
        <v>7.44</v>
      </c>
      <c r="P3716">
        <v>13</v>
      </c>
      <c r="Q3716">
        <v>4</v>
      </c>
      <c r="R3716">
        <v>3.51</v>
      </c>
      <c r="S3716">
        <v>1</v>
      </c>
      <c r="T3716" t="s">
        <v>22</v>
      </c>
    </row>
    <row r="3717" spans="1:20" x14ac:dyDescent="0.2">
      <c r="A3717" t="s">
        <v>24</v>
      </c>
      <c r="B3717">
        <v>134</v>
      </c>
      <c r="C3717" t="s">
        <v>21</v>
      </c>
      <c r="D3717" t="s">
        <v>22</v>
      </c>
      <c r="E3717" t="s">
        <v>23</v>
      </c>
      <c r="F3717">
        <v>32</v>
      </c>
      <c r="G3717">
        <v>224</v>
      </c>
      <c r="H3717">
        <v>75</v>
      </c>
      <c r="I3717">
        <v>38.08</v>
      </c>
      <c r="J3717">
        <v>97.5</v>
      </c>
      <c r="K3717">
        <v>103</v>
      </c>
      <c r="L3717">
        <v>8.2899999999999991</v>
      </c>
      <c r="M3717">
        <v>211.6</v>
      </c>
      <c r="N3717">
        <v>80</v>
      </c>
      <c r="O3717">
        <v>9.52</v>
      </c>
      <c r="P3717">
        <v>10.7</v>
      </c>
      <c r="Q3717">
        <v>5</v>
      </c>
      <c r="R3717">
        <v>2.89</v>
      </c>
      <c r="S3717">
        <v>2</v>
      </c>
      <c r="T3717" t="s">
        <v>22</v>
      </c>
    </row>
    <row r="3718" spans="1:20" x14ac:dyDescent="0.2">
      <c r="A3718" t="s">
        <v>26</v>
      </c>
      <c r="B3718">
        <v>88</v>
      </c>
      <c r="C3718" t="s">
        <v>25</v>
      </c>
      <c r="D3718" t="s">
        <v>23</v>
      </c>
      <c r="E3718" t="s">
        <v>22</v>
      </c>
      <c r="F3718">
        <v>0</v>
      </c>
      <c r="G3718">
        <v>132.9</v>
      </c>
      <c r="H3718">
        <v>132</v>
      </c>
      <c r="I3718">
        <v>22.59</v>
      </c>
      <c r="J3718">
        <v>208.2</v>
      </c>
      <c r="K3718">
        <v>82</v>
      </c>
      <c r="L3718">
        <v>17.7</v>
      </c>
      <c r="M3718">
        <v>260.5</v>
      </c>
      <c r="N3718">
        <v>42</v>
      </c>
      <c r="O3718">
        <v>11.72</v>
      </c>
      <c r="P3718">
        <v>14.4</v>
      </c>
      <c r="Q3718">
        <v>11</v>
      </c>
      <c r="R3718">
        <v>3.89</v>
      </c>
      <c r="S3718">
        <v>2</v>
      </c>
      <c r="T3718" t="s">
        <v>23</v>
      </c>
    </row>
    <row r="3719" spans="1:20" x14ac:dyDescent="0.2">
      <c r="A3719" t="s">
        <v>38</v>
      </c>
      <c r="B3719">
        <v>118</v>
      </c>
      <c r="C3719" t="s">
        <v>25</v>
      </c>
      <c r="D3719" t="s">
        <v>22</v>
      </c>
      <c r="E3719" t="s">
        <v>22</v>
      </c>
      <c r="F3719">
        <v>0</v>
      </c>
      <c r="G3719">
        <v>160.30000000000001</v>
      </c>
      <c r="H3719">
        <v>110</v>
      </c>
      <c r="I3719">
        <v>27.25</v>
      </c>
      <c r="J3719">
        <v>53.2</v>
      </c>
      <c r="K3719">
        <v>92</v>
      </c>
      <c r="L3719">
        <v>4.5199999999999996</v>
      </c>
      <c r="M3719">
        <v>130.69999999999999</v>
      </c>
      <c r="N3719">
        <v>119</v>
      </c>
      <c r="O3719">
        <v>5.88</v>
      </c>
      <c r="P3719">
        <v>10.5</v>
      </c>
      <c r="Q3719">
        <v>4</v>
      </c>
      <c r="R3719">
        <v>2.84</v>
      </c>
      <c r="S3719">
        <v>0</v>
      </c>
      <c r="T3719" t="s">
        <v>22</v>
      </c>
    </row>
    <row r="3720" spans="1:20" x14ac:dyDescent="0.2">
      <c r="A3720" t="s">
        <v>71</v>
      </c>
      <c r="B3720">
        <v>93</v>
      </c>
      <c r="C3720" t="s">
        <v>21</v>
      </c>
      <c r="D3720" t="s">
        <v>22</v>
      </c>
      <c r="E3720" t="s">
        <v>23</v>
      </c>
      <c r="F3720">
        <v>21</v>
      </c>
      <c r="G3720">
        <v>213.8</v>
      </c>
      <c r="H3720">
        <v>103</v>
      </c>
      <c r="I3720">
        <v>36.35</v>
      </c>
      <c r="J3720">
        <v>257.7</v>
      </c>
      <c r="K3720">
        <v>72</v>
      </c>
      <c r="L3720">
        <v>21.9</v>
      </c>
      <c r="M3720">
        <v>218.4</v>
      </c>
      <c r="N3720">
        <v>114</v>
      </c>
      <c r="O3720">
        <v>9.83</v>
      </c>
      <c r="P3720">
        <v>7.2</v>
      </c>
      <c r="Q3720">
        <v>6</v>
      </c>
      <c r="R3720">
        <v>1.94</v>
      </c>
      <c r="S3720">
        <v>1</v>
      </c>
      <c r="T3720" t="s">
        <v>22</v>
      </c>
    </row>
    <row r="3721" spans="1:20" x14ac:dyDescent="0.2">
      <c r="A3721" t="s">
        <v>45</v>
      </c>
      <c r="B3721">
        <v>232</v>
      </c>
      <c r="C3721" t="s">
        <v>21</v>
      </c>
      <c r="D3721" t="s">
        <v>22</v>
      </c>
      <c r="E3721" t="s">
        <v>22</v>
      </c>
      <c r="F3721">
        <v>0</v>
      </c>
      <c r="G3721">
        <v>248.2</v>
      </c>
      <c r="H3721">
        <v>128</v>
      </c>
      <c r="I3721">
        <v>42.19</v>
      </c>
      <c r="J3721">
        <v>211.2</v>
      </c>
      <c r="K3721">
        <v>96</v>
      </c>
      <c r="L3721">
        <v>17.95</v>
      </c>
      <c r="M3721">
        <v>147.1</v>
      </c>
      <c r="N3721">
        <v>117</v>
      </c>
      <c r="O3721">
        <v>6.62</v>
      </c>
      <c r="P3721">
        <v>10</v>
      </c>
      <c r="Q3721">
        <v>6</v>
      </c>
      <c r="R3721">
        <v>2.7</v>
      </c>
      <c r="S3721">
        <v>2</v>
      </c>
      <c r="T3721" t="s">
        <v>22</v>
      </c>
    </row>
    <row r="3722" spans="1:20" x14ac:dyDescent="0.2">
      <c r="A3722" t="s">
        <v>73</v>
      </c>
      <c r="B3722">
        <v>137</v>
      </c>
      <c r="C3722" t="s">
        <v>21</v>
      </c>
      <c r="D3722" t="s">
        <v>22</v>
      </c>
      <c r="E3722" t="s">
        <v>23</v>
      </c>
      <c r="F3722">
        <v>25</v>
      </c>
      <c r="G3722">
        <v>174.6</v>
      </c>
      <c r="H3722">
        <v>88</v>
      </c>
      <c r="I3722">
        <v>29.68</v>
      </c>
      <c r="J3722">
        <v>243.8</v>
      </c>
      <c r="K3722">
        <v>118</v>
      </c>
      <c r="L3722">
        <v>20.72</v>
      </c>
      <c r="M3722">
        <v>259.7</v>
      </c>
      <c r="N3722">
        <v>103</v>
      </c>
      <c r="O3722">
        <v>11.69</v>
      </c>
      <c r="P3722">
        <v>12.2</v>
      </c>
      <c r="Q3722">
        <v>3</v>
      </c>
      <c r="R3722">
        <v>3.29</v>
      </c>
      <c r="S3722">
        <v>3</v>
      </c>
      <c r="T3722" t="s">
        <v>22</v>
      </c>
    </row>
    <row r="3723" spans="1:20" x14ac:dyDescent="0.2">
      <c r="A3723" t="s">
        <v>44</v>
      </c>
      <c r="B3723">
        <v>3</v>
      </c>
      <c r="C3723" t="s">
        <v>21</v>
      </c>
      <c r="D3723" t="s">
        <v>22</v>
      </c>
      <c r="E3723" t="s">
        <v>23</v>
      </c>
      <c r="F3723">
        <v>23</v>
      </c>
      <c r="G3723">
        <v>205.5</v>
      </c>
      <c r="H3723">
        <v>102</v>
      </c>
      <c r="I3723">
        <v>34.94</v>
      </c>
      <c r="J3723">
        <v>209.5</v>
      </c>
      <c r="K3723">
        <v>83</v>
      </c>
      <c r="L3723">
        <v>17.809999999999999</v>
      </c>
      <c r="M3723">
        <v>182.3</v>
      </c>
      <c r="N3723">
        <v>99</v>
      </c>
      <c r="O3723">
        <v>8.1999999999999993</v>
      </c>
      <c r="P3723">
        <v>6.4</v>
      </c>
      <c r="Q3723">
        <v>4</v>
      </c>
      <c r="R3723">
        <v>1.73</v>
      </c>
      <c r="S3723">
        <v>0</v>
      </c>
      <c r="T3723" t="s">
        <v>22</v>
      </c>
    </row>
    <row r="3724" spans="1:20" x14ac:dyDescent="0.2">
      <c r="A3724" t="s">
        <v>33</v>
      </c>
      <c r="B3724">
        <v>137</v>
      </c>
      <c r="C3724" t="s">
        <v>21</v>
      </c>
      <c r="D3724" t="s">
        <v>22</v>
      </c>
      <c r="E3724" t="s">
        <v>22</v>
      </c>
      <c r="F3724">
        <v>0</v>
      </c>
      <c r="G3724">
        <v>209.1</v>
      </c>
      <c r="H3724">
        <v>104</v>
      </c>
      <c r="I3724">
        <v>35.549999999999997</v>
      </c>
      <c r="J3724">
        <v>189.4</v>
      </c>
      <c r="K3724">
        <v>96</v>
      </c>
      <c r="L3724">
        <v>16.100000000000001</v>
      </c>
      <c r="M3724">
        <v>214.4</v>
      </c>
      <c r="N3724">
        <v>83</v>
      </c>
      <c r="O3724">
        <v>9.65</v>
      </c>
      <c r="P3724">
        <v>14.8</v>
      </c>
      <c r="Q3724">
        <v>4</v>
      </c>
      <c r="R3724">
        <v>4</v>
      </c>
      <c r="S3724">
        <v>3</v>
      </c>
      <c r="T3724" t="s">
        <v>22</v>
      </c>
    </row>
    <row r="3725" spans="1:20" x14ac:dyDescent="0.2">
      <c r="A3725" t="s">
        <v>33</v>
      </c>
      <c r="B3725">
        <v>42</v>
      </c>
      <c r="C3725" t="s">
        <v>21</v>
      </c>
      <c r="D3725" t="s">
        <v>22</v>
      </c>
      <c r="E3725" t="s">
        <v>22</v>
      </c>
      <c r="F3725">
        <v>0</v>
      </c>
      <c r="G3725">
        <v>251.1</v>
      </c>
      <c r="H3725">
        <v>81</v>
      </c>
      <c r="I3725">
        <v>42.69</v>
      </c>
      <c r="J3725">
        <v>178.3</v>
      </c>
      <c r="K3725">
        <v>106</v>
      </c>
      <c r="L3725">
        <v>15.16</v>
      </c>
      <c r="M3725">
        <v>184.6</v>
      </c>
      <c r="N3725">
        <v>90</v>
      </c>
      <c r="O3725">
        <v>8.31</v>
      </c>
      <c r="P3725">
        <v>12.7</v>
      </c>
      <c r="Q3725">
        <v>5</v>
      </c>
      <c r="R3725">
        <v>3.43</v>
      </c>
      <c r="S3725">
        <v>0</v>
      </c>
      <c r="T3725" t="s">
        <v>22</v>
      </c>
    </row>
    <row r="3726" spans="1:20" x14ac:dyDescent="0.2">
      <c r="A3726" t="s">
        <v>49</v>
      </c>
      <c r="B3726">
        <v>58</v>
      </c>
      <c r="C3726" t="s">
        <v>25</v>
      </c>
      <c r="D3726" t="s">
        <v>22</v>
      </c>
      <c r="E3726" t="s">
        <v>22</v>
      </c>
      <c r="F3726">
        <v>0</v>
      </c>
      <c r="G3726">
        <v>187.6</v>
      </c>
      <c r="H3726">
        <v>113</v>
      </c>
      <c r="I3726">
        <v>31.89</v>
      </c>
      <c r="J3726">
        <v>217.4</v>
      </c>
      <c r="K3726">
        <v>115</v>
      </c>
      <c r="L3726">
        <v>18.48</v>
      </c>
      <c r="M3726">
        <v>139.69999999999999</v>
      </c>
      <c r="N3726">
        <v>92</v>
      </c>
      <c r="O3726">
        <v>6.29</v>
      </c>
      <c r="P3726">
        <v>9.8000000000000007</v>
      </c>
      <c r="Q3726">
        <v>5</v>
      </c>
      <c r="R3726">
        <v>2.65</v>
      </c>
      <c r="S3726">
        <v>3</v>
      </c>
      <c r="T3726" t="s">
        <v>22</v>
      </c>
    </row>
    <row r="3727" spans="1:20" x14ac:dyDescent="0.2">
      <c r="A3727" t="s">
        <v>65</v>
      </c>
      <c r="B3727">
        <v>55</v>
      </c>
      <c r="C3727" t="s">
        <v>21</v>
      </c>
      <c r="D3727" t="s">
        <v>22</v>
      </c>
      <c r="E3727" t="s">
        <v>23</v>
      </c>
      <c r="F3727">
        <v>37</v>
      </c>
      <c r="G3727">
        <v>197.5</v>
      </c>
      <c r="H3727">
        <v>89</v>
      </c>
      <c r="I3727">
        <v>33.58</v>
      </c>
      <c r="J3727">
        <v>228.7</v>
      </c>
      <c r="K3727">
        <v>141</v>
      </c>
      <c r="L3727">
        <v>19.440000000000001</v>
      </c>
      <c r="M3727">
        <v>313.39999999999998</v>
      </c>
      <c r="N3727">
        <v>121</v>
      </c>
      <c r="O3727">
        <v>14.1</v>
      </c>
      <c r="P3727">
        <v>19.7</v>
      </c>
      <c r="Q3727">
        <v>2</v>
      </c>
      <c r="R3727">
        <v>5.32</v>
      </c>
      <c r="S3727">
        <v>1</v>
      </c>
      <c r="T3727" t="s">
        <v>22</v>
      </c>
    </row>
    <row r="3728" spans="1:20" x14ac:dyDescent="0.2">
      <c r="A3728" t="s">
        <v>20</v>
      </c>
      <c r="B3728">
        <v>69</v>
      </c>
      <c r="C3728" t="s">
        <v>28</v>
      </c>
      <c r="D3728" t="s">
        <v>22</v>
      </c>
      <c r="E3728" t="s">
        <v>22</v>
      </c>
      <c r="F3728">
        <v>0</v>
      </c>
      <c r="G3728">
        <v>221.6</v>
      </c>
      <c r="H3728">
        <v>88</v>
      </c>
      <c r="I3728">
        <v>37.67</v>
      </c>
      <c r="J3728">
        <v>231.8</v>
      </c>
      <c r="K3728">
        <v>87</v>
      </c>
      <c r="L3728">
        <v>19.7</v>
      </c>
      <c r="M3728">
        <v>211.7</v>
      </c>
      <c r="N3728">
        <v>116</v>
      </c>
      <c r="O3728">
        <v>9.5299999999999994</v>
      </c>
      <c r="P3728">
        <v>8.6</v>
      </c>
      <c r="Q3728">
        <v>9</v>
      </c>
      <c r="R3728">
        <v>2.3199999999999998</v>
      </c>
      <c r="S3728">
        <v>1</v>
      </c>
      <c r="T3728" t="s">
        <v>22</v>
      </c>
    </row>
    <row r="3729" spans="1:20" x14ac:dyDescent="0.2">
      <c r="A3729" t="s">
        <v>38</v>
      </c>
      <c r="B3729">
        <v>100</v>
      </c>
      <c r="C3729" t="s">
        <v>21</v>
      </c>
      <c r="D3729" t="s">
        <v>22</v>
      </c>
      <c r="E3729" t="s">
        <v>22</v>
      </c>
      <c r="F3729">
        <v>0</v>
      </c>
      <c r="G3729">
        <v>200.7</v>
      </c>
      <c r="H3729">
        <v>151</v>
      </c>
      <c r="I3729">
        <v>34.119999999999997</v>
      </c>
      <c r="J3729">
        <v>290.8</v>
      </c>
      <c r="K3729">
        <v>127</v>
      </c>
      <c r="L3729">
        <v>24.72</v>
      </c>
      <c r="M3729">
        <v>186.7</v>
      </c>
      <c r="N3729">
        <v>105</v>
      </c>
      <c r="O3729">
        <v>8.4</v>
      </c>
      <c r="P3729">
        <v>10.199999999999999</v>
      </c>
      <c r="Q3729">
        <v>9</v>
      </c>
      <c r="R3729">
        <v>2.75</v>
      </c>
      <c r="S3729">
        <v>1</v>
      </c>
      <c r="T3729" t="s">
        <v>22</v>
      </c>
    </row>
    <row r="3730" spans="1:20" x14ac:dyDescent="0.2">
      <c r="A3730" t="s">
        <v>73</v>
      </c>
      <c r="B3730">
        <v>86</v>
      </c>
      <c r="C3730" t="s">
        <v>28</v>
      </c>
      <c r="D3730" t="s">
        <v>22</v>
      </c>
      <c r="E3730" t="s">
        <v>22</v>
      </c>
      <c r="F3730">
        <v>0</v>
      </c>
      <c r="G3730">
        <v>212.8</v>
      </c>
      <c r="H3730">
        <v>79</v>
      </c>
      <c r="I3730">
        <v>36.18</v>
      </c>
      <c r="J3730">
        <v>90.9</v>
      </c>
      <c r="K3730">
        <v>145</v>
      </c>
      <c r="L3730">
        <v>7.73</v>
      </c>
      <c r="M3730">
        <v>152.30000000000001</v>
      </c>
      <c r="N3730">
        <v>67</v>
      </c>
      <c r="O3730">
        <v>6.85</v>
      </c>
      <c r="P3730">
        <v>11.9</v>
      </c>
      <c r="Q3730">
        <v>3</v>
      </c>
      <c r="R3730">
        <v>3.21</v>
      </c>
      <c r="S3730">
        <v>2</v>
      </c>
      <c r="T3730" t="s">
        <v>22</v>
      </c>
    </row>
    <row r="3731" spans="1:20" x14ac:dyDescent="0.2">
      <c r="A3731" t="s">
        <v>69</v>
      </c>
      <c r="B3731">
        <v>105</v>
      </c>
      <c r="C3731" t="s">
        <v>28</v>
      </c>
      <c r="D3731" t="s">
        <v>22</v>
      </c>
      <c r="E3731" t="s">
        <v>22</v>
      </c>
      <c r="F3731">
        <v>0</v>
      </c>
      <c r="G3731">
        <v>213.3</v>
      </c>
      <c r="H3731">
        <v>99</v>
      </c>
      <c r="I3731">
        <v>36.26</v>
      </c>
      <c r="J3731">
        <v>153.1</v>
      </c>
      <c r="K3731">
        <v>79</v>
      </c>
      <c r="L3731">
        <v>13.01</v>
      </c>
      <c r="M3731">
        <v>227.9</v>
      </c>
      <c r="N3731">
        <v>98</v>
      </c>
      <c r="O3731">
        <v>10.26</v>
      </c>
      <c r="P3731">
        <v>10.8</v>
      </c>
      <c r="Q3731">
        <v>5</v>
      </c>
      <c r="R3731">
        <v>2.92</v>
      </c>
      <c r="S3731">
        <v>1</v>
      </c>
      <c r="T3731" t="s">
        <v>22</v>
      </c>
    </row>
    <row r="3732" spans="1:20" x14ac:dyDescent="0.2">
      <c r="A3732" t="s">
        <v>48</v>
      </c>
      <c r="B3732">
        <v>111</v>
      </c>
      <c r="C3732" t="s">
        <v>25</v>
      </c>
      <c r="D3732" t="s">
        <v>23</v>
      </c>
      <c r="E3732" t="s">
        <v>22</v>
      </c>
      <c r="F3732">
        <v>0</v>
      </c>
      <c r="G3732">
        <v>177.1</v>
      </c>
      <c r="H3732">
        <v>102</v>
      </c>
      <c r="I3732">
        <v>30.11</v>
      </c>
      <c r="J3732">
        <v>249.1</v>
      </c>
      <c r="K3732">
        <v>102</v>
      </c>
      <c r="L3732">
        <v>21.17</v>
      </c>
      <c r="M3732">
        <v>153.30000000000001</v>
      </c>
      <c r="N3732">
        <v>66</v>
      </c>
      <c r="O3732">
        <v>6.9</v>
      </c>
      <c r="P3732">
        <v>8.8000000000000007</v>
      </c>
      <c r="Q3732">
        <v>4</v>
      </c>
      <c r="R3732">
        <v>2.38</v>
      </c>
      <c r="S3732">
        <v>2</v>
      </c>
      <c r="T3732" t="s">
        <v>22</v>
      </c>
    </row>
    <row r="3733" spans="1:20" x14ac:dyDescent="0.2">
      <c r="A3733" t="s">
        <v>66</v>
      </c>
      <c r="B3733">
        <v>75</v>
      </c>
      <c r="C3733" t="s">
        <v>25</v>
      </c>
      <c r="D3733" t="s">
        <v>22</v>
      </c>
      <c r="E3733" t="s">
        <v>22</v>
      </c>
      <c r="F3733">
        <v>0</v>
      </c>
      <c r="G3733">
        <v>229.2</v>
      </c>
      <c r="H3733">
        <v>59</v>
      </c>
      <c r="I3733">
        <v>38.96</v>
      </c>
      <c r="J3733">
        <v>142.80000000000001</v>
      </c>
      <c r="K3733">
        <v>107</v>
      </c>
      <c r="L3733">
        <v>12.14</v>
      </c>
      <c r="M3733">
        <v>291.60000000000002</v>
      </c>
      <c r="N3733">
        <v>109</v>
      </c>
      <c r="O3733">
        <v>13.12</v>
      </c>
      <c r="P3733">
        <v>8.5</v>
      </c>
      <c r="Q3733">
        <v>5</v>
      </c>
      <c r="R3733">
        <v>2.2999999999999998</v>
      </c>
      <c r="S3733">
        <v>0</v>
      </c>
      <c r="T3733" t="s">
        <v>22</v>
      </c>
    </row>
    <row r="3734" spans="1:20" x14ac:dyDescent="0.2">
      <c r="A3734" t="s">
        <v>20</v>
      </c>
      <c r="B3734">
        <v>95</v>
      </c>
      <c r="C3734" t="s">
        <v>28</v>
      </c>
      <c r="D3734" t="s">
        <v>22</v>
      </c>
      <c r="E3734" t="s">
        <v>23</v>
      </c>
      <c r="F3734">
        <v>24</v>
      </c>
      <c r="G3734">
        <v>129.4</v>
      </c>
      <c r="H3734">
        <v>120</v>
      </c>
      <c r="I3734">
        <v>22</v>
      </c>
      <c r="J3734">
        <v>159.80000000000001</v>
      </c>
      <c r="K3734">
        <v>68</v>
      </c>
      <c r="L3734">
        <v>13.58</v>
      </c>
      <c r="M3734">
        <v>214.4</v>
      </c>
      <c r="N3734">
        <v>83</v>
      </c>
      <c r="O3734">
        <v>9.65</v>
      </c>
      <c r="P3734">
        <v>12.6</v>
      </c>
      <c r="Q3734">
        <v>4</v>
      </c>
      <c r="R3734">
        <v>3.4</v>
      </c>
      <c r="S3734">
        <v>4</v>
      </c>
      <c r="T3734" t="s">
        <v>23</v>
      </c>
    </row>
    <row r="3735" spans="1:20" x14ac:dyDescent="0.2">
      <c r="A3735" t="s">
        <v>37</v>
      </c>
      <c r="B3735">
        <v>137</v>
      </c>
      <c r="C3735" t="s">
        <v>28</v>
      </c>
      <c r="D3735" t="s">
        <v>22</v>
      </c>
      <c r="E3735" t="s">
        <v>22</v>
      </c>
      <c r="F3735">
        <v>0</v>
      </c>
      <c r="G3735">
        <v>203.1</v>
      </c>
      <c r="H3735">
        <v>97</v>
      </c>
      <c r="I3735">
        <v>34.53</v>
      </c>
      <c r="J3735">
        <v>132</v>
      </c>
      <c r="K3735">
        <v>76</v>
      </c>
      <c r="L3735">
        <v>11.22</v>
      </c>
      <c r="M3735">
        <v>250.9</v>
      </c>
      <c r="N3735">
        <v>94</v>
      </c>
      <c r="O3735">
        <v>11.29</v>
      </c>
      <c r="P3735">
        <v>9.1999999999999993</v>
      </c>
      <c r="Q3735">
        <v>4</v>
      </c>
      <c r="R3735">
        <v>2.48</v>
      </c>
      <c r="S3735">
        <v>4</v>
      </c>
      <c r="T3735" t="s">
        <v>22</v>
      </c>
    </row>
    <row r="3736" spans="1:20" x14ac:dyDescent="0.2">
      <c r="A3736" t="s">
        <v>70</v>
      </c>
      <c r="B3736">
        <v>116</v>
      </c>
      <c r="C3736" t="s">
        <v>25</v>
      </c>
      <c r="D3736" t="s">
        <v>23</v>
      </c>
      <c r="E3736" t="s">
        <v>22</v>
      </c>
      <c r="F3736">
        <v>0</v>
      </c>
      <c r="G3736">
        <v>232.2</v>
      </c>
      <c r="H3736">
        <v>98</v>
      </c>
      <c r="I3736">
        <v>39.47</v>
      </c>
      <c r="J3736">
        <v>244.7</v>
      </c>
      <c r="K3736">
        <v>91</v>
      </c>
      <c r="L3736">
        <v>20.8</v>
      </c>
      <c r="M3736">
        <v>151.30000000000001</v>
      </c>
      <c r="N3736">
        <v>69</v>
      </c>
      <c r="O3736">
        <v>6.81</v>
      </c>
      <c r="P3736">
        <v>10.6</v>
      </c>
      <c r="Q3736">
        <v>1</v>
      </c>
      <c r="R3736">
        <v>2.86</v>
      </c>
      <c r="S3736">
        <v>7</v>
      </c>
      <c r="T3736" t="s">
        <v>23</v>
      </c>
    </row>
    <row r="3737" spans="1:20" x14ac:dyDescent="0.2">
      <c r="A3737" t="s">
        <v>71</v>
      </c>
      <c r="B3737">
        <v>125</v>
      </c>
      <c r="C3737" t="s">
        <v>21</v>
      </c>
      <c r="D3737" t="s">
        <v>22</v>
      </c>
      <c r="E3737" t="s">
        <v>22</v>
      </c>
      <c r="F3737">
        <v>0</v>
      </c>
      <c r="G3737">
        <v>138.5</v>
      </c>
      <c r="H3737">
        <v>96</v>
      </c>
      <c r="I3737">
        <v>23.55</v>
      </c>
      <c r="J3737">
        <v>159.69999999999999</v>
      </c>
      <c r="K3737">
        <v>117</v>
      </c>
      <c r="L3737">
        <v>13.57</v>
      </c>
      <c r="M3737">
        <v>212.7</v>
      </c>
      <c r="N3737">
        <v>91</v>
      </c>
      <c r="O3737">
        <v>9.57</v>
      </c>
      <c r="P3737">
        <v>7.7</v>
      </c>
      <c r="Q3737">
        <v>3</v>
      </c>
      <c r="R3737">
        <v>2.08</v>
      </c>
      <c r="S3737">
        <v>2</v>
      </c>
      <c r="T3737" t="s">
        <v>22</v>
      </c>
    </row>
    <row r="3738" spans="1:20" x14ac:dyDescent="0.2">
      <c r="A3738" t="s">
        <v>59</v>
      </c>
      <c r="B3738">
        <v>65</v>
      </c>
      <c r="C3738" t="s">
        <v>21</v>
      </c>
      <c r="D3738" t="s">
        <v>22</v>
      </c>
      <c r="E3738" t="s">
        <v>22</v>
      </c>
      <c r="F3738">
        <v>0</v>
      </c>
      <c r="G3738">
        <v>189.3</v>
      </c>
      <c r="H3738">
        <v>74</v>
      </c>
      <c r="I3738">
        <v>32.18</v>
      </c>
      <c r="J3738">
        <v>205.3</v>
      </c>
      <c r="K3738">
        <v>90</v>
      </c>
      <c r="L3738">
        <v>17.45</v>
      </c>
      <c r="M3738">
        <v>228.2</v>
      </c>
      <c r="N3738">
        <v>78</v>
      </c>
      <c r="O3738">
        <v>10.27</v>
      </c>
      <c r="P3738">
        <v>8.5</v>
      </c>
      <c r="Q3738">
        <v>13</v>
      </c>
      <c r="R3738">
        <v>2.2999999999999998</v>
      </c>
      <c r="S3738">
        <v>3</v>
      </c>
      <c r="T3738" t="s">
        <v>22</v>
      </c>
    </row>
    <row r="3739" spans="1:20" x14ac:dyDescent="0.2">
      <c r="A3739" t="s">
        <v>64</v>
      </c>
      <c r="B3739">
        <v>100</v>
      </c>
      <c r="C3739" t="s">
        <v>28</v>
      </c>
      <c r="D3739" t="s">
        <v>22</v>
      </c>
      <c r="E3739" t="s">
        <v>22</v>
      </c>
      <c r="F3739">
        <v>0</v>
      </c>
      <c r="G3739">
        <v>254.2</v>
      </c>
      <c r="H3739">
        <v>97</v>
      </c>
      <c r="I3739">
        <v>43.21</v>
      </c>
      <c r="J3739">
        <v>262</v>
      </c>
      <c r="K3739">
        <v>88</v>
      </c>
      <c r="L3739">
        <v>22.27</v>
      </c>
      <c r="M3739">
        <v>256.3</v>
      </c>
      <c r="N3739">
        <v>82</v>
      </c>
      <c r="O3739">
        <v>11.53</v>
      </c>
      <c r="P3739">
        <v>13.6</v>
      </c>
      <c r="Q3739">
        <v>6</v>
      </c>
      <c r="R3739">
        <v>3.67</v>
      </c>
      <c r="S3739">
        <v>0</v>
      </c>
      <c r="T3739" t="s">
        <v>23</v>
      </c>
    </row>
    <row r="3740" spans="1:20" x14ac:dyDescent="0.2">
      <c r="A3740" t="s">
        <v>72</v>
      </c>
      <c r="B3740">
        <v>70</v>
      </c>
      <c r="C3740" t="s">
        <v>25</v>
      </c>
      <c r="D3740" t="s">
        <v>22</v>
      </c>
      <c r="E3740" t="s">
        <v>22</v>
      </c>
      <c r="F3740">
        <v>0</v>
      </c>
      <c r="G3740">
        <v>176.5</v>
      </c>
      <c r="H3740">
        <v>85</v>
      </c>
      <c r="I3740">
        <v>30.01</v>
      </c>
      <c r="J3740">
        <v>119.2</v>
      </c>
      <c r="K3740">
        <v>93</v>
      </c>
      <c r="L3740">
        <v>10.130000000000001</v>
      </c>
      <c r="M3740">
        <v>227.7</v>
      </c>
      <c r="N3740">
        <v>90</v>
      </c>
      <c r="O3740">
        <v>10.25</v>
      </c>
      <c r="P3740">
        <v>8.6999999999999993</v>
      </c>
      <c r="Q3740">
        <v>5</v>
      </c>
      <c r="R3740">
        <v>2.35</v>
      </c>
      <c r="S3740">
        <v>1</v>
      </c>
      <c r="T3740" t="s">
        <v>22</v>
      </c>
    </row>
    <row r="3741" spans="1:20" x14ac:dyDescent="0.2">
      <c r="A3741" t="s">
        <v>37</v>
      </c>
      <c r="B3741">
        <v>67</v>
      </c>
      <c r="C3741" t="s">
        <v>21</v>
      </c>
      <c r="D3741" t="s">
        <v>22</v>
      </c>
      <c r="E3741" t="s">
        <v>22</v>
      </c>
      <c r="F3741">
        <v>0</v>
      </c>
      <c r="G3741">
        <v>234.3</v>
      </c>
      <c r="H3741">
        <v>111</v>
      </c>
      <c r="I3741">
        <v>39.83</v>
      </c>
      <c r="J3741">
        <v>206.4</v>
      </c>
      <c r="K3741">
        <v>87</v>
      </c>
      <c r="L3741">
        <v>17.54</v>
      </c>
      <c r="M3741">
        <v>157.30000000000001</v>
      </c>
      <c r="N3741">
        <v>101</v>
      </c>
      <c r="O3741">
        <v>7.08</v>
      </c>
      <c r="P3741">
        <v>5.8</v>
      </c>
      <c r="Q3741">
        <v>10</v>
      </c>
      <c r="R3741">
        <v>1.57</v>
      </c>
      <c r="S3741">
        <v>3</v>
      </c>
      <c r="T3741" t="s">
        <v>22</v>
      </c>
    </row>
    <row r="3742" spans="1:20" x14ac:dyDescent="0.2">
      <c r="A3742" t="s">
        <v>54</v>
      </c>
      <c r="B3742">
        <v>50</v>
      </c>
      <c r="C3742" t="s">
        <v>28</v>
      </c>
      <c r="D3742" t="s">
        <v>22</v>
      </c>
      <c r="E3742" t="s">
        <v>23</v>
      </c>
      <c r="F3742">
        <v>39</v>
      </c>
      <c r="G3742">
        <v>147.30000000000001</v>
      </c>
      <c r="H3742">
        <v>75</v>
      </c>
      <c r="I3742">
        <v>25.04</v>
      </c>
      <c r="J3742">
        <v>244.8</v>
      </c>
      <c r="K3742">
        <v>74</v>
      </c>
      <c r="L3742">
        <v>20.81</v>
      </c>
      <c r="M3742">
        <v>216.9</v>
      </c>
      <c r="N3742">
        <v>101</v>
      </c>
      <c r="O3742">
        <v>9.76</v>
      </c>
      <c r="P3742">
        <v>13.2</v>
      </c>
      <c r="Q3742">
        <v>3</v>
      </c>
      <c r="R3742">
        <v>3.56</v>
      </c>
      <c r="S3742">
        <v>2</v>
      </c>
      <c r="T3742" t="s">
        <v>22</v>
      </c>
    </row>
    <row r="3743" spans="1:20" x14ac:dyDescent="0.2">
      <c r="A3743" t="s">
        <v>47</v>
      </c>
      <c r="B3743">
        <v>42</v>
      </c>
      <c r="C3743" t="s">
        <v>21</v>
      </c>
      <c r="D3743" t="s">
        <v>22</v>
      </c>
      <c r="E3743" t="s">
        <v>22</v>
      </c>
      <c r="F3743">
        <v>0</v>
      </c>
      <c r="G3743">
        <v>171</v>
      </c>
      <c r="H3743">
        <v>129</v>
      </c>
      <c r="I3743">
        <v>29.07</v>
      </c>
      <c r="J3743">
        <v>183.9</v>
      </c>
      <c r="K3743">
        <v>96</v>
      </c>
      <c r="L3743">
        <v>15.63</v>
      </c>
      <c r="M3743">
        <v>130.19999999999999</v>
      </c>
      <c r="N3743">
        <v>90</v>
      </c>
      <c r="O3743">
        <v>5.86</v>
      </c>
      <c r="P3743">
        <v>4.5999999999999996</v>
      </c>
      <c r="Q3743">
        <v>6</v>
      </c>
      <c r="R3743">
        <v>1.24</v>
      </c>
      <c r="S3743">
        <v>0</v>
      </c>
      <c r="T3743" t="s">
        <v>22</v>
      </c>
    </row>
    <row r="3744" spans="1:20" x14ac:dyDescent="0.2">
      <c r="A3744" t="s">
        <v>29</v>
      </c>
      <c r="B3744">
        <v>103</v>
      </c>
      <c r="C3744" t="s">
        <v>21</v>
      </c>
      <c r="D3744" t="s">
        <v>22</v>
      </c>
      <c r="E3744" t="s">
        <v>23</v>
      </c>
      <c r="F3744">
        <v>34</v>
      </c>
      <c r="G3744">
        <v>240.6</v>
      </c>
      <c r="H3744">
        <v>92</v>
      </c>
      <c r="I3744">
        <v>40.9</v>
      </c>
      <c r="J3744">
        <v>204.2</v>
      </c>
      <c r="K3744">
        <v>99</v>
      </c>
      <c r="L3744">
        <v>17.36</v>
      </c>
      <c r="M3744">
        <v>297</v>
      </c>
      <c r="N3744">
        <v>82</v>
      </c>
      <c r="O3744">
        <v>13.37</v>
      </c>
      <c r="P3744">
        <v>12.7</v>
      </c>
      <c r="Q3744">
        <v>9</v>
      </c>
      <c r="R3744">
        <v>3.43</v>
      </c>
      <c r="S3744">
        <v>5</v>
      </c>
      <c r="T3744" t="s">
        <v>22</v>
      </c>
    </row>
    <row r="3745" spans="1:20" x14ac:dyDescent="0.2">
      <c r="A3745" t="s">
        <v>69</v>
      </c>
      <c r="B3745">
        <v>90</v>
      </c>
      <c r="C3745" t="s">
        <v>21</v>
      </c>
      <c r="D3745" t="s">
        <v>22</v>
      </c>
      <c r="E3745" t="s">
        <v>22</v>
      </c>
      <c r="F3745">
        <v>0</v>
      </c>
      <c r="G3745">
        <v>114.4</v>
      </c>
      <c r="H3745">
        <v>108</v>
      </c>
      <c r="I3745">
        <v>19.45</v>
      </c>
      <c r="J3745">
        <v>232.8</v>
      </c>
      <c r="K3745">
        <v>150</v>
      </c>
      <c r="L3745">
        <v>19.79</v>
      </c>
      <c r="M3745">
        <v>198.1</v>
      </c>
      <c r="N3745">
        <v>78</v>
      </c>
      <c r="O3745">
        <v>8.91</v>
      </c>
      <c r="P3745">
        <v>8.9</v>
      </c>
      <c r="Q3745">
        <v>3</v>
      </c>
      <c r="R3745">
        <v>2.4</v>
      </c>
      <c r="S3745">
        <v>0</v>
      </c>
      <c r="T3745" t="s">
        <v>22</v>
      </c>
    </row>
    <row r="3746" spans="1:20" x14ac:dyDescent="0.2">
      <c r="A3746" t="s">
        <v>40</v>
      </c>
      <c r="B3746">
        <v>66</v>
      </c>
      <c r="C3746" t="s">
        <v>28</v>
      </c>
      <c r="D3746" t="s">
        <v>22</v>
      </c>
      <c r="E3746" t="s">
        <v>22</v>
      </c>
      <c r="F3746">
        <v>0</v>
      </c>
      <c r="G3746">
        <v>113.9</v>
      </c>
      <c r="H3746">
        <v>112</v>
      </c>
      <c r="I3746">
        <v>19.36</v>
      </c>
      <c r="J3746">
        <v>271.8</v>
      </c>
      <c r="K3746">
        <v>106</v>
      </c>
      <c r="L3746">
        <v>23.1</v>
      </c>
      <c r="M3746">
        <v>216.7</v>
      </c>
      <c r="N3746">
        <v>95</v>
      </c>
      <c r="O3746">
        <v>9.75</v>
      </c>
      <c r="P3746">
        <v>15.6</v>
      </c>
      <c r="Q3746">
        <v>3</v>
      </c>
      <c r="R3746">
        <v>4.21</v>
      </c>
      <c r="S3746">
        <v>2</v>
      </c>
      <c r="T3746" t="s">
        <v>22</v>
      </c>
    </row>
    <row r="3747" spans="1:20" x14ac:dyDescent="0.2">
      <c r="A3747" t="s">
        <v>53</v>
      </c>
      <c r="B3747">
        <v>22</v>
      </c>
      <c r="C3747" t="s">
        <v>25</v>
      </c>
      <c r="D3747" t="s">
        <v>22</v>
      </c>
      <c r="E3747" t="s">
        <v>22</v>
      </c>
      <c r="F3747">
        <v>0</v>
      </c>
      <c r="G3747">
        <v>180</v>
      </c>
      <c r="H3747">
        <v>65</v>
      </c>
      <c r="I3747">
        <v>30.6</v>
      </c>
      <c r="J3747">
        <v>207</v>
      </c>
      <c r="K3747">
        <v>106</v>
      </c>
      <c r="L3747">
        <v>17.600000000000001</v>
      </c>
      <c r="M3747">
        <v>182.8</v>
      </c>
      <c r="N3747">
        <v>111</v>
      </c>
      <c r="O3747">
        <v>8.23</v>
      </c>
      <c r="P3747">
        <v>8.3000000000000007</v>
      </c>
      <c r="Q3747">
        <v>6</v>
      </c>
      <c r="R3747">
        <v>2.2400000000000002</v>
      </c>
      <c r="S3747">
        <v>1</v>
      </c>
      <c r="T3747" t="s">
        <v>22</v>
      </c>
    </row>
    <row r="3748" spans="1:20" x14ac:dyDescent="0.2">
      <c r="A3748" t="s">
        <v>73</v>
      </c>
      <c r="B3748">
        <v>147</v>
      </c>
      <c r="C3748" t="s">
        <v>28</v>
      </c>
      <c r="D3748" t="s">
        <v>22</v>
      </c>
      <c r="E3748" t="s">
        <v>23</v>
      </c>
      <c r="F3748">
        <v>35</v>
      </c>
      <c r="G3748">
        <v>110.8</v>
      </c>
      <c r="H3748">
        <v>123</v>
      </c>
      <c r="I3748">
        <v>18.84</v>
      </c>
      <c r="J3748">
        <v>199.2</v>
      </c>
      <c r="K3748">
        <v>81</v>
      </c>
      <c r="L3748">
        <v>16.93</v>
      </c>
      <c r="M3748">
        <v>212.9</v>
      </c>
      <c r="N3748">
        <v>77</v>
      </c>
      <c r="O3748">
        <v>9.58</v>
      </c>
      <c r="P3748">
        <v>8.9</v>
      </c>
      <c r="Q3748">
        <v>4</v>
      </c>
      <c r="R3748">
        <v>2.4</v>
      </c>
      <c r="S3748">
        <v>2</v>
      </c>
      <c r="T3748" t="s">
        <v>22</v>
      </c>
    </row>
    <row r="3749" spans="1:20" x14ac:dyDescent="0.2">
      <c r="A3749" t="s">
        <v>50</v>
      </c>
      <c r="B3749">
        <v>57</v>
      </c>
      <c r="C3749" t="s">
        <v>21</v>
      </c>
      <c r="D3749" t="s">
        <v>22</v>
      </c>
      <c r="E3749" t="s">
        <v>23</v>
      </c>
      <c r="F3749">
        <v>26</v>
      </c>
      <c r="G3749">
        <v>138.69999999999999</v>
      </c>
      <c r="H3749">
        <v>99</v>
      </c>
      <c r="I3749">
        <v>23.58</v>
      </c>
      <c r="J3749">
        <v>134.5</v>
      </c>
      <c r="K3749">
        <v>105</v>
      </c>
      <c r="L3749">
        <v>11.43</v>
      </c>
      <c r="M3749">
        <v>261.7</v>
      </c>
      <c r="N3749">
        <v>95</v>
      </c>
      <c r="O3749">
        <v>11.78</v>
      </c>
      <c r="P3749">
        <v>13</v>
      </c>
      <c r="Q3749">
        <v>5</v>
      </c>
      <c r="R3749">
        <v>3.51</v>
      </c>
      <c r="S3749">
        <v>2</v>
      </c>
      <c r="T3749" t="s">
        <v>22</v>
      </c>
    </row>
    <row r="3750" spans="1:20" x14ac:dyDescent="0.2">
      <c r="A3750" t="s">
        <v>65</v>
      </c>
      <c r="B3750">
        <v>7</v>
      </c>
      <c r="C3750" t="s">
        <v>28</v>
      </c>
      <c r="D3750" t="s">
        <v>22</v>
      </c>
      <c r="E3750" t="s">
        <v>23</v>
      </c>
      <c r="F3750">
        <v>33</v>
      </c>
      <c r="G3750">
        <v>211.8</v>
      </c>
      <c r="H3750">
        <v>99</v>
      </c>
      <c r="I3750">
        <v>36.01</v>
      </c>
      <c r="J3750">
        <v>170.9</v>
      </c>
      <c r="K3750">
        <v>110</v>
      </c>
      <c r="L3750">
        <v>14.53</v>
      </c>
      <c r="M3750">
        <v>244.2</v>
      </c>
      <c r="N3750">
        <v>125</v>
      </c>
      <c r="O3750">
        <v>10.99</v>
      </c>
      <c r="P3750">
        <v>11.2</v>
      </c>
      <c r="Q3750">
        <v>4</v>
      </c>
      <c r="R3750">
        <v>3.02</v>
      </c>
      <c r="S3750">
        <v>2</v>
      </c>
      <c r="T3750" t="s">
        <v>22</v>
      </c>
    </row>
    <row r="3751" spans="1:20" x14ac:dyDescent="0.2">
      <c r="A3751" t="s">
        <v>60</v>
      </c>
      <c r="B3751">
        <v>85</v>
      </c>
      <c r="C3751" t="s">
        <v>21</v>
      </c>
      <c r="D3751" t="s">
        <v>22</v>
      </c>
      <c r="E3751" t="s">
        <v>22</v>
      </c>
      <c r="F3751">
        <v>0</v>
      </c>
      <c r="G3751">
        <v>234.5</v>
      </c>
      <c r="H3751">
        <v>113</v>
      </c>
      <c r="I3751">
        <v>39.869999999999997</v>
      </c>
      <c r="J3751">
        <v>237.3</v>
      </c>
      <c r="K3751">
        <v>116</v>
      </c>
      <c r="L3751">
        <v>20.170000000000002</v>
      </c>
      <c r="M3751">
        <v>122.7</v>
      </c>
      <c r="N3751">
        <v>110</v>
      </c>
      <c r="O3751">
        <v>5.52</v>
      </c>
      <c r="P3751">
        <v>12.9</v>
      </c>
      <c r="Q3751">
        <v>3</v>
      </c>
      <c r="R3751">
        <v>3.48</v>
      </c>
      <c r="S3751">
        <v>4</v>
      </c>
      <c r="T3751" t="s">
        <v>22</v>
      </c>
    </row>
    <row r="3752" spans="1:20" x14ac:dyDescent="0.2">
      <c r="A3752" t="s">
        <v>39</v>
      </c>
      <c r="B3752">
        <v>92</v>
      </c>
      <c r="C3752" t="s">
        <v>28</v>
      </c>
      <c r="D3752" t="s">
        <v>22</v>
      </c>
      <c r="E3752" t="s">
        <v>22</v>
      </c>
      <c r="F3752">
        <v>0</v>
      </c>
      <c r="G3752">
        <v>240.2</v>
      </c>
      <c r="H3752">
        <v>86</v>
      </c>
      <c r="I3752">
        <v>40.83</v>
      </c>
      <c r="J3752">
        <v>107.6</v>
      </c>
      <c r="K3752">
        <v>79</v>
      </c>
      <c r="L3752">
        <v>9.15</v>
      </c>
      <c r="M3752">
        <v>156.6</v>
      </c>
      <c r="N3752">
        <v>121</v>
      </c>
      <c r="O3752">
        <v>7.05</v>
      </c>
      <c r="P3752">
        <v>7.5</v>
      </c>
      <c r="Q3752">
        <v>4</v>
      </c>
      <c r="R3752">
        <v>2.0299999999999998</v>
      </c>
      <c r="S3752">
        <v>1</v>
      </c>
      <c r="T3752" t="s">
        <v>22</v>
      </c>
    </row>
    <row r="3753" spans="1:20" x14ac:dyDescent="0.2">
      <c r="A3753" t="s">
        <v>45</v>
      </c>
      <c r="B3753">
        <v>92</v>
      </c>
      <c r="C3753" t="s">
        <v>28</v>
      </c>
      <c r="D3753" t="s">
        <v>22</v>
      </c>
      <c r="E3753" t="s">
        <v>22</v>
      </c>
      <c r="F3753">
        <v>0</v>
      </c>
      <c r="G3753">
        <v>222.4</v>
      </c>
      <c r="H3753">
        <v>105</v>
      </c>
      <c r="I3753">
        <v>37.81</v>
      </c>
      <c r="J3753">
        <v>164</v>
      </c>
      <c r="K3753">
        <v>129</v>
      </c>
      <c r="L3753">
        <v>13.94</v>
      </c>
      <c r="M3753">
        <v>233.3</v>
      </c>
      <c r="N3753">
        <v>113</v>
      </c>
      <c r="O3753">
        <v>10.5</v>
      </c>
      <c r="P3753">
        <v>9.9</v>
      </c>
      <c r="Q3753">
        <v>8</v>
      </c>
      <c r="R3753">
        <v>2.67</v>
      </c>
      <c r="S3753">
        <v>1</v>
      </c>
      <c r="T3753" t="s">
        <v>22</v>
      </c>
    </row>
    <row r="3754" spans="1:20" x14ac:dyDescent="0.2">
      <c r="A3754" t="s">
        <v>51</v>
      </c>
      <c r="B3754">
        <v>133</v>
      </c>
      <c r="C3754" t="s">
        <v>21</v>
      </c>
      <c r="D3754" t="s">
        <v>22</v>
      </c>
      <c r="E3754" t="s">
        <v>22</v>
      </c>
      <c r="F3754">
        <v>0</v>
      </c>
      <c r="G3754">
        <v>113.3</v>
      </c>
      <c r="H3754">
        <v>137</v>
      </c>
      <c r="I3754">
        <v>19.260000000000002</v>
      </c>
      <c r="J3754">
        <v>160.19999999999999</v>
      </c>
      <c r="K3754">
        <v>103</v>
      </c>
      <c r="L3754">
        <v>13.62</v>
      </c>
      <c r="M3754">
        <v>228.8</v>
      </c>
      <c r="N3754">
        <v>98</v>
      </c>
      <c r="O3754">
        <v>10.3</v>
      </c>
      <c r="P3754">
        <v>10.1</v>
      </c>
      <c r="Q3754">
        <v>7</v>
      </c>
      <c r="R3754">
        <v>2.73</v>
      </c>
      <c r="S3754">
        <v>2</v>
      </c>
      <c r="T3754" t="s">
        <v>22</v>
      </c>
    </row>
    <row r="3755" spans="1:20" x14ac:dyDescent="0.2">
      <c r="A3755" t="s">
        <v>62</v>
      </c>
      <c r="B3755">
        <v>134</v>
      </c>
      <c r="C3755" t="s">
        <v>25</v>
      </c>
      <c r="D3755" t="s">
        <v>22</v>
      </c>
      <c r="E3755" t="s">
        <v>22</v>
      </c>
      <c r="F3755">
        <v>0</v>
      </c>
      <c r="G3755">
        <v>107</v>
      </c>
      <c r="H3755">
        <v>146</v>
      </c>
      <c r="I3755">
        <v>18.190000000000001</v>
      </c>
      <c r="J3755">
        <v>220</v>
      </c>
      <c r="K3755">
        <v>116</v>
      </c>
      <c r="L3755">
        <v>18.7</v>
      </c>
      <c r="M3755">
        <v>149.80000000000001</v>
      </c>
      <c r="N3755">
        <v>108</v>
      </c>
      <c r="O3755">
        <v>6.74</v>
      </c>
      <c r="P3755">
        <v>7.2</v>
      </c>
      <c r="Q3755">
        <v>3</v>
      </c>
      <c r="R3755">
        <v>1.94</v>
      </c>
      <c r="S3755">
        <v>2</v>
      </c>
      <c r="T3755" t="s">
        <v>22</v>
      </c>
    </row>
    <row r="3756" spans="1:20" x14ac:dyDescent="0.2">
      <c r="A3756" t="s">
        <v>72</v>
      </c>
      <c r="B3756">
        <v>66</v>
      </c>
      <c r="C3756" t="s">
        <v>21</v>
      </c>
      <c r="D3756" t="s">
        <v>22</v>
      </c>
      <c r="E3756" t="s">
        <v>23</v>
      </c>
      <c r="F3756">
        <v>31</v>
      </c>
      <c r="G3756">
        <v>163.19999999999999</v>
      </c>
      <c r="H3756">
        <v>106</v>
      </c>
      <c r="I3756">
        <v>27.74</v>
      </c>
      <c r="J3756">
        <v>267.89999999999998</v>
      </c>
      <c r="K3756">
        <v>108</v>
      </c>
      <c r="L3756">
        <v>22.77</v>
      </c>
      <c r="M3756">
        <v>172.6</v>
      </c>
      <c r="N3756">
        <v>100</v>
      </c>
      <c r="O3756">
        <v>7.77</v>
      </c>
      <c r="P3756">
        <v>9.6999999999999993</v>
      </c>
      <c r="Q3756">
        <v>5</v>
      </c>
      <c r="R3756">
        <v>2.62</v>
      </c>
      <c r="S3756">
        <v>1</v>
      </c>
      <c r="T3756" t="s">
        <v>22</v>
      </c>
    </row>
    <row r="3757" spans="1:20" x14ac:dyDescent="0.2">
      <c r="A3757" t="s">
        <v>67</v>
      </c>
      <c r="B3757">
        <v>65</v>
      </c>
      <c r="C3757" t="s">
        <v>28</v>
      </c>
      <c r="D3757" t="s">
        <v>22</v>
      </c>
      <c r="E3757" t="s">
        <v>22</v>
      </c>
      <c r="F3757">
        <v>0</v>
      </c>
      <c r="G3757">
        <v>193.8</v>
      </c>
      <c r="H3757">
        <v>113</v>
      </c>
      <c r="I3757">
        <v>32.950000000000003</v>
      </c>
      <c r="J3757">
        <v>151.69999999999999</v>
      </c>
      <c r="K3757">
        <v>106</v>
      </c>
      <c r="L3757">
        <v>12.89</v>
      </c>
      <c r="M3757">
        <v>208.9</v>
      </c>
      <c r="N3757">
        <v>94</v>
      </c>
      <c r="O3757">
        <v>9.4</v>
      </c>
      <c r="P3757">
        <v>12.6</v>
      </c>
      <c r="Q3757">
        <v>3</v>
      </c>
      <c r="R3757">
        <v>3.4</v>
      </c>
      <c r="S3757">
        <v>3</v>
      </c>
      <c r="T3757" t="s">
        <v>22</v>
      </c>
    </row>
    <row r="3758" spans="1:20" x14ac:dyDescent="0.2">
      <c r="A3758" t="s">
        <v>27</v>
      </c>
      <c r="B3758">
        <v>102</v>
      </c>
      <c r="C3758" t="s">
        <v>28</v>
      </c>
      <c r="D3758" t="s">
        <v>22</v>
      </c>
      <c r="E3758" t="s">
        <v>22</v>
      </c>
      <c r="F3758">
        <v>0</v>
      </c>
      <c r="G3758">
        <v>143.69999999999999</v>
      </c>
      <c r="H3758">
        <v>82</v>
      </c>
      <c r="I3758">
        <v>24.43</v>
      </c>
      <c r="J3758">
        <v>170.9</v>
      </c>
      <c r="K3758">
        <v>83</v>
      </c>
      <c r="L3758">
        <v>14.53</v>
      </c>
      <c r="M3758">
        <v>310.89999999999998</v>
      </c>
      <c r="N3758">
        <v>112</v>
      </c>
      <c r="O3758">
        <v>13.99</v>
      </c>
      <c r="P3758">
        <v>9.8000000000000007</v>
      </c>
      <c r="Q3758">
        <v>1</v>
      </c>
      <c r="R3758">
        <v>2.65</v>
      </c>
      <c r="S3758">
        <v>2</v>
      </c>
      <c r="T3758" t="s">
        <v>22</v>
      </c>
    </row>
    <row r="3759" spans="1:20" x14ac:dyDescent="0.2">
      <c r="A3759" t="s">
        <v>52</v>
      </c>
      <c r="B3759">
        <v>101</v>
      </c>
      <c r="C3759" t="s">
        <v>21</v>
      </c>
      <c r="D3759" t="s">
        <v>23</v>
      </c>
      <c r="E3759" t="s">
        <v>22</v>
      </c>
      <c r="F3759">
        <v>0</v>
      </c>
      <c r="G3759">
        <v>169.5</v>
      </c>
      <c r="H3759">
        <v>117</v>
      </c>
      <c r="I3759">
        <v>28.82</v>
      </c>
      <c r="J3759">
        <v>212</v>
      </c>
      <c r="K3759">
        <v>111</v>
      </c>
      <c r="L3759">
        <v>18.02</v>
      </c>
      <c r="M3759">
        <v>204</v>
      </c>
      <c r="N3759">
        <v>120</v>
      </c>
      <c r="O3759">
        <v>9.18</v>
      </c>
      <c r="P3759">
        <v>9.6999999999999993</v>
      </c>
      <c r="Q3759">
        <v>1</v>
      </c>
      <c r="R3759">
        <v>2.62</v>
      </c>
      <c r="S3759">
        <v>0</v>
      </c>
      <c r="T3759" t="s">
        <v>23</v>
      </c>
    </row>
    <row r="3760" spans="1:20" x14ac:dyDescent="0.2">
      <c r="A3760" t="s">
        <v>50</v>
      </c>
      <c r="B3760">
        <v>115</v>
      </c>
      <c r="C3760" t="s">
        <v>21</v>
      </c>
      <c r="D3760" t="s">
        <v>22</v>
      </c>
      <c r="E3760" t="s">
        <v>23</v>
      </c>
      <c r="F3760">
        <v>37</v>
      </c>
      <c r="G3760">
        <v>184.1</v>
      </c>
      <c r="H3760">
        <v>67</v>
      </c>
      <c r="I3760">
        <v>31.3</v>
      </c>
      <c r="J3760">
        <v>159.4</v>
      </c>
      <c r="K3760">
        <v>104</v>
      </c>
      <c r="L3760">
        <v>13.55</v>
      </c>
      <c r="M3760">
        <v>193.3</v>
      </c>
      <c r="N3760">
        <v>121</v>
      </c>
      <c r="O3760">
        <v>8.6999999999999993</v>
      </c>
      <c r="P3760">
        <v>13.3</v>
      </c>
      <c r="Q3760">
        <v>3</v>
      </c>
      <c r="R3760">
        <v>3.59</v>
      </c>
      <c r="S3760">
        <v>0</v>
      </c>
      <c r="T3760" t="s">
        <v>22</v>
      </c>
    </row>
    <row r="3761" spans="1:20" x14ac:dyDescent="0.2">
      <c r="A3761" t="s">
        <v>30</v>
      </c>
      <c r="B3761">
        <v>111</v>
      </c>
      <c r="C3761" t="s">
        <v>25</v>
      </c>
      <c r="D3761" t="s">
        <v>22</v>
      </c>
      <c r="E3761" t="s">
        <v>23</v>
      </c>
      <c r="F3761">
        <v>33</v>
      </c>
      <c r="G3761">
        <v>154</v>
      </c>
      <c r="H3761">
        <v>122</v>
      </c>
      <c r="I3761">
        <v>26.18</v>
      </c>
      <c r="J3761">
        <v>207.3</v>
      </c>
      <c r="K3761">
        <v>123</v>
      </c>
      <c r="L3761">
        <v>17.62</v>
      </c>
      <c r="M3761">
        <v>186.2</v>
      </c>
      <c r="N3761">
        <v>105</v>
      </c>
      <c r="O3761">
        <v>8.3800000000000008</v>
      </c>
      <c r="P3761">
        <v>10.8</v>
      </c>
      <c r="Q3761">
        <v>8</v>
      </c>
      <c r="R3761">
        <v>2.92</v>
      </c>
      <c r="S3761">
        <v>1</v>
      </c>
      <c r="T3761" t="s">
        <v>22</v>
      </c>
    </row>
    <row r="3762" spans="1:20" x14ac:dyDescent="0.2">
      <c r="A3762" t="s">
        <v>24</v>
      </c>
      <c r="B3762">
        <v>121</v>
      </c>
      <c r="C3762" t="s">
        <v>21</v>
      </c>
      <c r="D3762" t="s">
        <v>22</v>
      </c>
      <c r="E3762" t="s">
        <v>22</v>
      </c>
      <c r="F3762">
        <v>0</v>
      </c>
      <c r="G3762">
        <v>166.3</v>
      </c>
      <c r="H3762">
        <v>114</v>
      </c>
      <c r="I3762">
        <v>28.27</v>
      </c>
      <c r="J3762">
        <v>138.80000000000001</v>
      </c>
      <c r="K3762">
        <v>130</v>
      </c>
      <c r="L3762">
        <v>11.8</v>
      </c>
      <c r="M3762">
        <v>215.3</v>
      </c>
      <c r="N3762">
        <v>108</v>
      </c>
      <c r="O3762">
        <v>9.69</v>
      </c>
      <c r="P3762">
        <v>10.4</v>
      </c>
      <c r="Q3762">
        <v>10</v>
      </c>
      <c r="R3762">
        <v>2.81</v>
      </c>
      <c r="S3762">
        <v>2</v>
      </c>
      <c r="T3762" t="s">
        <v>22</v>
      </c>
    </row>
    <row r="3763" spans="1:20" x14ac:dyDescent="0.2">
      <c r="A3763" t="s">
        <v>35</v>
      </c>
      <c r="B3763">
        <v>108</v>
      </c>
      <c r="C3763" t="s">
        <v>21</v>
      </c>
      <c r="D3763" t="s">
        <v>22</v>
      </c>
      <c r="E3763" t="s">
        <v>22</v>
      </c>
      <c r="F3763">
        <v>0</v>
      </c>
      <c r="G3763">
        <v>108.6</v>
      </c>
      <c r="H3763">
        <v>128</v>
      </c>
      <c r="I3763">
        <v>18.46</v>
      </c>
      <c r="J3763">
        <v>325.2</v>
      </c>
      <c r="K3763">
        <v>97</v>
      </c>
      <c r="L3763">
        <v>27.64</v>
      </c>
      <c r="M3763">
        <v>173.6</v>
      </c>
      <c r="N3763">
        <v>67</v>
      </c>
      <c r="O3763">
        <v>7.81</v>
      </c>
      <c r="P3763">
        <v>9.3000000000000007</v>
      </c>
      <c r="Q3763">
        <v>6</v>
      </c>
      <c r="R3763">
        <v>2.5099999999999998</v>
      </c>
      <c r="S3763">
        <v>0</v>
      </c>
      <c r="T3763" t="s">
        <v>22</v>
      </c>
    </row>
    <row r="3764" spans="1:20" x14ac:dyDescent="0.2">
      <c r="A3764" t="s">
        <v>49</v>
      </c>
      <c r="B3764">
        <v>63</v>
      </c>
      <c r="C3764" t="s">
        <v>21</v>
      </c>
      <c r="D3764" t="s">
        <v>22</v>
      </c>
      <c r="E3764" t="s">
        <v>23</v>
      </c>
      <c r="F3764">
        <v>25</v>
      </c>
      <c r="G3764">
        <v>230.3</v>
      </c>
      <c r="H3764">
        <v>82</v>
      </c>
      <c r="I3764">
        <v>39.15</v>
      </c>
      <c r="J3764">
        <v>165.6</v>
      </c>
      <c r="K3764">
        <v>96</v>
      </c>
      <c r="L3764">
        <v>14.08</v>
      </c>
      <c r="M3764">
        <v>227.7</v>
      </c>
      <c r="N3764">
        <v>125</v>
      </c>
      <c r="O3764">
        <v>10.25</v>
      </c>
      <c r="P3764">
        <v>9</v>
      </c>
      <c r="Q3764">
        <v>2</v>
      </c>
      <c r="R3764">
        <v>2.4300000000000002</v>
      </c>
      <c r="S3764">
        <v>1</v>
      </c>
      <c r="T3764" t="s">
        <v>22</v>
      </c>
    </row>
    <row r="3765" spans="1:20" x14ac:dyDescent="0.2">
      <c r="A3765" t="s">
        <v>74</v>
      </c>
      <c r="B3765">
        <v>59</v>
      </c>
      <c r="C3765" t="s">
        <v>21</v>
      </c>
      <c r="D3765" t="s">
        <v>22</v>
      </c>
      <c r="E3765" t="s">
        <v>23</v>
      </c>
      <c r="F3765">
        <v>46</v>
      </c>
      <c r="G3765">
        <v>200.1</v>
      </c>
      <c r="H3765">
        <v>44</v>
      </c>
      <c r="I3765">
        <v>34.020000000000003</v>
      </c>
      <c r="J3765">
        <v>126</v>
      </c>
      <c r="K3765">
        <v>78</v>
      </c>
      <c r="L3765">
        <v>10.71</v>
      </c>
      <c r="M3765">
        <v>146.30000000000001</v>
      </c>
      <c r="N3765">
        <v>123</v>
      </c>
      <c r="O3765">
        <v>6.58</v>
      </c>
      <c r="P3765">
        <v>10.6</v>
      </c>
      <c r="Q3765">
        <v>5</v>
      </c>
      <c r="R3765">
        <v>2.86</v>
      </c>
      <c r="S3765">
        <v>1</v>
      </c>
      <c r="T3765" t="s">
        <v>22</v>
      </c>
    </row>
    <row r="3766" spans="1:20" x14ac:dyDescent="0.2">
      <c r="A3766" t="s">
        <v>20</v>
      </c>
      <c r="B3766">
        <v>82</v>
      </c>
      <c r="C3766" t="s">
        <v>21</v>
      </c>
      <c r="D3766" t="s">
        <v>22</v>
      </c>
      <c r="E3766" t="s">
        <v>22</v>
      </c>
      <c r="F3766">
        <v>0</v>
      </c>
      <c r="G3766">
        <v>179.2</v>
      </c>
      <c r="H3766">
        <v>95</v>
      </c>
      <c r="I3766">
        <v>30.46</v>
      </c>
      <c r="J3766">
        <v>228.9</v>
      </c>
      <c r="K3766">
        <v>95</v>
      </c>
      <c r="L3766">
        <v>19.46</v>
      </c>
      <c r="M3766">
        <v>187.7</v>
      </c>
      <c r="N3766">
        <v>100</v>
      </c>
      <c r="O3766">
        <v>8.4499999999999993</v>
      </c>
      <c r="P3766">
        <v>13.2</v>
      </c>
      <c r="Q3766">
        <v>2</v>
      </c>
      <c r="R3766">
        <v>3.56</v>
      </c>
      <c r="S3766">
        <v>1</v>
      </c>
      <c r="T3766" t="s">
        <v>22</v>
      </c>
    </row>
    <row r="3767" spans="1:20" x14ac:dyDescent="0.2">
      <c r="A3767" t="s">
        <v>62</v>
      </c>
      <c r="B3767">
        <v>110</v>
      </c>
      <c r="C3767" t="s">
        <v>28</v>
      </c>
      <c r="D3767" t="s">
        <v>22</v>
      </c>
      <c r="E3767" t="s">
        <v>22</v>
      </c>
      <c r="F3767">
        <v>0</v>
      </c>
      <c r="G3767">
        <v>129.5</v>
      </c>
      <c r="H3767">
        <v>94</v>
      </c>
      <c r="I3767">
        <v>22.02</v>
      </c>
      <c r="J3767">
        <v>92.6</v>
      </c>
      <c r="K3767">
        <v>96</v>
      </c>
      <c r="L3767">
        <v>7.87</v>
      </c>
      <c r="M3767">
        <v>154.30000000000001</v>
      </c>
      <c r="N3767">
        <v>110</v>
      </c>
      <c r="O3767">
        <v>6.94</v>
      </c>
      <c r="P3767">
        <v>9.9</v>
      </c>
      <c r="Q3767">
        <v>5</v>
      </c>
      <c r="R3767">
        <v>2.67</v>
      </c>
      <c r="S3767">
        <v>3</v>
      </c>
      <c r="T3767" t="s">
        <v>22</v>
      </c>
    </row>
    <row r="3768" spans="1:20" x14ac:dyDescent="0.2">
      <c r="A3768" t="s">
        <v>70</v>
      </c>
      <c r="B3768">
        <v>85</v>
      </c>
      <c r="C3768" t="s">
        <v>25</v>
      </c>
      <c r="D3768" t="s">
        <v>22</v>
      </c>
      <c r="E3768" t="s">
        <v>22</v>
      </c>
      <c r="F3768">
        <v>0</v>
      </c>
      <c r="G3768">
        <v>164</v>
      </c>
      <c r="H3768">
        <v>111</v>
      </c>
      <c r="I3768">
        <v>27.88</v>
      </c>
      <c r="J3768">
        <v>229.4</v>
      </c>
      <c r="K3768">
        <v>108</v>
      </c>
      <c r="L3768">
        <v>19.5</v>
      </c>
      <c r="M3768">
        <v>220.7</v>
      </c>
      <c r="N3768">
        <v>105</v>
      </c>
      <c r="O3768">
        <v>9.93</v>
      </c>
      <c r="P3768">
        <v>9.3000000000000007</v>
      </c>
      <c r="Q3768">
        <v>2</v>
      </c>
      <c r="R3768">
        <v>2.5099999999999998</v>
      </c>
      <c r="S3768">
        <v>1</v>
      </c>
      <c r="T3768" t="s">
        <v>22</v>
      </c>
    </row>
    <row r="3769" spans="1:20" x14ac:dyDescent="0.2">
      <c r="A3769" t="s">
        <v>39</v>
      </c>
      <c r="B3769">
        <v>46</v>
      </c>
      <c r="C3769" t="s">
        <v>21</v>
      </c>
      <c r="D3769" t="s">
        <v>22</v>
      </c>
      <c r="E3769" t="s">
        <v>22</v>
      </c>
      <c r="F3769">
        <v>0</v>
      </c>
      <c r="G3769">
        <v>230.7</v>
      </c>
      <c r="H3769">
        <v>117</v>
      </c>
      <c r="I3769">
        <v>39.22</v>
      </c>
      <c r="J3769">
        <v>186.2</v>
      </c>
      <c r="K3769">
        <v>84</v>
      </c>
      <c r="L3769">
        <v>15.83</v>
      </c>
      <c r="M3769">
        <v>182.2</v>
      </c>
      <c r="N3769">
        <v>109</v>
      </c>
      <c r="O3769">
        <v>8.1999999999999993</v>
      </c>
      <c r="P3769">
        <v>9.1999999999999993</v>
      </c>
      <c r="Q3769">
        <v>4</v>
      </c>
      <c r="R3769">
        <v>2.48</v>
      </c>
      <c r="S3769">
        <v>2</v>
      </c>
      <c r="T3769" t="s">
        <v>22</v>
      </c>
    </row>
    <row r="3770" spans="1:20" x14ac:dyDescent="0.2">
      <c r="A3770" t="s">
        <v>60</v>
      </c>
      <c r="B3770">
        <v>44</v>
      </c>
      <c r="C3770" t="s">
        <v>25</v>
      </c>
      <c r="D3770" t="s">
        <v>22</v>
      </c>
      <c r="E3770" t="s">
        <v>22</v>
      </c>
      <c r="F3770">
        <v>0</v>
      </c>
      <c r="G3770">
        <v>207.2</v>
      </c>
      <c r="H3770">
        <v>90</v>
      </c>
      <c r="I3770">
        <v>35.22</v>
      </c>
      <c r="J3770">
        <v>178.6</v>
      </c>
      <c r="K3770">
        <v>76</v>
      </c>
      <c r="L3770">
        <v>15.18</v>
      </c>
      <c r="M3770">
        <v>182</v>
      </c>
      <c r="N3770">
        <v>74</v>
      </c>
      <c r="O3770">
        <v>8.19</v>
      </c>
      <c r="P3770">
        <v>0</v>
      </c>
      <c r="Q3770">
        <v>0</v>
      </c>
      <c r="R3770">
        <v>0</v>
      </c>
      <c r="S3770">
        <v>0</v>
      </c>
      <c r="T3770" t="s">
        <v>22</v>
      </c>
    </row>
    <row r="3771" spans="1:20" x14ac:dyDescent="0.2">
      <c r="A3771" t="s">
        <v>35</v>
      </c>
      <c r="B3771">
        <v>171</v>
      </c>
      <c r="C3771" t="s">
        <v>25</v>
      </c>
      <c r="D3771" t="s">
        <v>22</v>
      </c>
      <c r="E3771" t="s">
        <v>22</v>
      </c>
      <c r="F3771">
        <v>0</v>
      </c>
      <c r="G3771">
        <v>171.9</v>
      </c>
      <c r="H3771">
        <v>99</v>
      </c>
      <c r="I3771">
        <v>29.22</v>
      </c>
      <c r="J3771">
        <v>249.2</v>
      </c>
      <c r="K3771">
        <v>95</v>
      </c>
      <c r="L3771">
        <v>21.18</v>
      </c>
      <c r="M3771">
        <v>174.9</v>
      </c>
      <c r="N3771">
        <v>81</v>
      </c>
      <c r="O3771">
        <v>7.87</v>
      </c>
      <c r="P3771">
        <v>12.5</v>
      </c>
      <c r="Q3771">
        <v>4</v>
      </c>
      <c r="R3771">
        <v>3.38</v>
      </c>
      <c r="S3771">
        <v>1</v>
      </c>
      <c r="T3771" t="s">
        <v>22</v>
      </c>
    </row>
    <row r="3772" spans="1:20" x14ac:dyDescent="0.2">
      <c r="A3772" t="s">
        <v>47</v>
      </c>
      <c r="B3772">
        <v>88</v>
      </c>
      <c r="C3772" t="s">
        <v>21</v>
      </c>
      <c r="D3772" t="s">
        <v>22</v>
      </c>
      <c r="E3772" t="s">
        <v>23</v>
      </c>
      <c r="F3772">
        <v>37</v>
      </c>
      <c r="G3772">
        <v>181.7</v>
      </c>
      <c r="H3772">
        <v>88</v>
      </c>
      <c r="I3772">
        <v>30.89</v>
      </c>
      <c r="J3772">
        <v>237.4</v>
      </c>
      <c r="K3772">
        <v>106</v>
      </c>
      <c r="L3772">
        <v>20.18</v>
      </c>
      <c r="M3772">
        <v>209.1</v>
      </c>
      <c r="N3772">
        <v>111</v>
      </c>
      <c r="O3772">
        <v>9.41</v>
      </c>
      <c r="P3772">
        <v>9.5</v>
      </c>
      <c r="Q3772">
        <v>5</v>
      </c>
      <c r="R3772">
        <v>2.57</v>
      </c>
      <c r="S3772">
        <v>2</v>
      </c>
      <c r="T3772" t="s">
        <v>22</v>
      </c>
    </row>
    <row r="3773" spans="1:20" x14ac:dyDescent="0.2">
      <c r="A3773" t="s">
        <v>45</v>
      </c>
      <c r="B3773">
        <v>169</v>
      </c>
      <c r="C3773" t="s">
        <v>25</v>
      </c>
      <c r="D3773" t="s">
        <v>22</v>
      </c>
      <c r="E3773" t="s">
        <v>22</v>
      </c>
      <c r="F3773">
        <v>0</v>
      </c>
      <c r="G3773">
        <v>240.7</v>
      </c>
      <c r="H3773">
        <v>119</v>
      </c>
      <c r="I3773">
        <v>40.92</v>
      </c>
      <c r="J3773">
        <v>141.1</v>
      </c>
      <c r="K3773">
        <v>102</v>
      </c>
      <c r="L3773">
        <v>11.99</v>
      </c>
      <c r="M3773">
        <v>120.6</v>
      </c>
      <c r="N3773">
        <v>56</v>
      </c>
      <c r="O3773">
        <v>5.43</v>
      </c>
      <c r="P3773">
        <v>7.7</v>
      </c>
      <c r="Q3773">
        <v>2</v>
      </c>
      <c r="R3773">
        <v>2.08</v>
      </c>
      <c r="S3773">
        <v>2</v>
      </c>
      <c r="T3773" t="s">
        <v>22</v>
      </c>
    </row>
    <row r="3774" spans="1:20" x14ac:dyDescent="0.2">
      <c r="A3774" t="s">
        <v>39</v>
      </c>
      <c r="B3774">
        <v>48</v>
      </c>
      <c r="C3774" t="s">
        <v>28</v>
      </c>
      <c r="D3774" t="s">
        <v>22</v>
      </c>
      <c r="E3774" t="s">
        <v>22</v>
      </c>
      <c r="F3774">
        <v>0</v>
      </c>
      <c r="G3774">
        <v>198.2</v>
      </c>
      <c r="H3774">
        <v>108</v>
      </c>
      <c r="I3774">
        <v>33.69</v>
      </c>
      <c r="J3774">
        <v>181</v>
      </c>
      <c r="K3774">
        <v>70</v>
      </c>
      <c r="L3774">
        <v>15.39</v>
      </c>
      <c r="M3774">
        <v>238.9</v>
      </c>
      <c r="N3774">
        <v>86</v>
      </c>
      <c r="O3774">
        <v>10.75</v>
      </c>
      <c r="P3774">
        <v>12.1</v>
      </c>
      <c r="Q3774">
        <v>2</v>
      </c>
      <c r="R3774">
        <v>3.27</v>
      </c>
      <c r="S3774">
        <v>1</v>
      </c>
      <c r="T3774" t="s">
        <v>22</v>
      </c>
    </row>
    <row r="3775" spans="1:20" x14ac:dyDescent="0.2">
      <c r="A3775" t="s">
        <v>37</v>
      </c>
      <c r="B3775">
        <v>65</v>
      </c>
      <c r="C3775" t="s">
        <v>25</v>
      </c>
      <c r="D3775" t="s">
        <v>22</v>
      </c>
      <c r="E3775" t="s">
        <v>22</v>
      </c>
      <c r="F3775">
        <v>0</v>
      </c>
      <c r="G3775">
        <v>96</v>
      </c>
      <c r="H3775">
        <v>95</v>
      </c>
      <c r="I3775">
        <v>16.32</v>
      </c>
      <c r="J3775">
        <v>117</v>
      </c>
      <c r="K3775">
        <v>82</v>
      </c>
      <c r="L3775">
        <v>9.9499999999999993</v>
      </c>
      <c r="M3775">
        <v>172.9</v>
      </c>
      <c r="N3775">
        <v>114</v>
      </c>
      <c r="O3775">
        <v>7.78</v>
      </c>
      <c r="P3775">
        <v>6.7</v>
      </c>
      <c r="Q3775">
        <v>3</v>
      </c>
      <c r="R3775">
        <v>1.81</v>
      </c>
      <c r="S3775">
        <v>3</v>
      </c>
      <c r="T3775" t="s">
        <v>22</v>
      </c>
    </row>
    <row r="3776" spans="1:20" x14ac:dyDescent="0.2">
      <c r="A3776" t="s">
        <v>65</v>
      </c>
      <c r="B3776">
        <v>53</v>
      </c>
      <c r="C3776" t="s">
        <v>28</v>
      </c>
      <c r="D3776" t="s">
        <v>22</v>
      </c>
      <c r="E3776" t="s">
        <v>22</v>
      </c>
      <c r="F3776">
        <v>0</v>
      </c>
      <c r="G3776">
        <v>171.5</v>
      </c>
      <c r="H3776">
        <v>75</v>
      </c>
      <c r="I3776">
        <v>29.16</v>
      </c>
      <c r="J3776">
        <v>224.5</v>
      </c>
      <c r="K3776">
        <v>111</v>
      </c>
      <c r="L3776">
        <v>19.079999999999998</v>
      </c>
      <c r="M3776">
        <v>187.4</v>
      </c>
      <c r="N3776">
        <v>84</v>
      </c>
      <c r="O3776">
        <v>8.43</v>
      </c>
      <c r="P3776">
        <v>9.6999999999999993</v>
      </c>
      <c r="Q3776">
        <v>6</v>
      </c>
      <c r="R3776">
        <v>2.62</v>
      </c>
      <c r="S3776">
        <v>1</v>
      </c>
      <c r="T3776" t="s">
        <v>22</v>
      </c>
    </row>
    <row r="3777" spans="1:20" x14ac:dyDescent="0.2">
      <c r="A3777" t="s">
        <v>50</v>
      </c>
      <c r="B3777">
        <v>72</v>
      </c>
      <c r="C3777" t="s">
        <v>21</v>
      </c>
      <c r="D3777" t="s">
        <v>22</v>
      </c>
      <c r="E3777" t="s">
        <v>23</v>
      </c>
      <c r="F3777">
        <v>27</v>
      </c>
      <c r="G3777">
        <v>111.7</v>
      </c>
      <c r="H3777">
        <v>68</v>
      </c>
      <c r="I3777">
        <v>18.989999999999998</v>
      </c>
      <c r="J3777">
        <v>252.8</v>
      </c>
      <c r="K3777">
        <v>106</v>
      </c>
      <c r="L3777">
        <v>21.49</v>
      </c>
      <c r="M3777">
        <v>255.5</v>
      </c>
      <c r="N3777">
        <v>109</v>
      </c>
      <c r="O3777">
        <v>11.5</v>
      </c>
      <c r="P3777">
        <v>7.8</v>
      </c>
      <c r="Q3777">
        <v>4</v>
      </c>
      <c r="R3777">
        <v>2.11</v>
      </c>
      <c r="S3777">
        <v>1</v>
      </c>
      <c r="T3777" t="s">
        <v>22</v>
      </c>
    </row>
    <row r="3778" spans="1:20" x14ac:dyDescent="0.2">
      <c r="A3778" t="s">
        <v>52</v>
      </c>
      <c r="B3778">
        <v>100</v>
      </c>
      <c r="C3778" t="s">
        <v>28</v>
      </c>
      <c r="D3778" t="s">
        <v>22</v>
      </c>
      <c r="E3778" t="s">
        <v>22</v>
      </c>
      <c r="F3778">
        <v>0</v>
      </c>
      <c r="G3778">
        <v>152.69999999999999</v>
      </c>
      <c r="H3778">
        <v>98</v>
      </c>
      <c r="I3778">
        <v>25.96</v>
      </c>
      <c r="J3778">
        <v>212.4</v>
      </c>
      <c r="K3778">
        <v>73</v>
      </c>
      <c r="L3778">
        <v>18.05</v>
      </c>
      <c r="M3778">
        <v>264.5</v>
      </c>
      <c r="N3778">
        <v>90</v>
      </c>
      <c r="O3778">
        <v>11.9</v>
      </c>
      <c r="P3778">
        <v>7.9</v>
      </c>
      <c r="Q3778">
        <v>3</v>
      </c>
      <c r="R3778">
        <v>2.13</v>
      </c>
      <c r="S3778">
        <v>2</v>
      </c>
      <c r="T3778" t="s">
        <v>22</v>
      </c>
    </row>
    <row r="3779" spans="1:20" x14ac:dyDescent="0.2">
      <c r="A3779" t="s">
        <v>60</v>
      </c>
      <c r="B3779">
        <v>82</v>
      </c>
      <c r="C3779" t="s">
        <v>21</v>
      </c>
      <c r="D3779" t="s">
        <v>22</v>
      </c>
      <c r="E3779" t="s">
        <v>22</v>
      </c>
      <c r="F3779">
        <v>0</v>
      </c>
      <c r="G3779">
        <v>194.7</v>
      </c>
      <c r="H3779">
        <v>105</v>
      </c>
      <c r="I3779">
        <v>33.1</v>
      </c>
      <c r="J3779">
        <v>210.9</v>
      </c>
      <c r="K3779">
        <v>100</v>
      </c>
      <c r="L3779">
        <v>17.93</v>
      </c>
      <c r="M3779">
        <v>236.9</v>
      </c>
      <c r="N3779">
        <v>143</v>
      </c>
      <c r="O3779">
        <v>10.66</v>
      </c>
      <c r="P3779">
        <v>11.6</v>
      </c>
      <c r="Q3779">
        <v>3</v>
      </c>
      <c r="R3779">
        <v>3.13</v>
      </c>
      <c r="S3779">
        <v>3</v>
      </c>
      <c r="T3779" t="s">
        <v>22</v>
      </c>
    </row>
    <row r="3780" spans="1:20" x14ac:dyDescent="0.2">
      <c r="A3780" t="s">
        <v>45</v>
      </c>
      <c r="B3780">
        <v>71</v>
      </c>
      <c r="C3780" t="s">
        <v>21</v>
      </c>
      <c r="D3780" t="s">
        <v>22</v>
      </c>
      <c r="E3780" t="s">
        <v>22</v>
      </c>
      <c r="F3780">
        <v>0</v>
      </c>
      <c r="G3780">
        <v>119.9</v>
      </c>
      <c r="H3780">
        <v>108</v>
      </c>
      <c r="I3780">
        <v>20.38</v>
      </c>
      <c r="J3780">
        <v>240.7</v>
      </c>
      <c r="K3780">
        <v>82</v>
      </c>
      <c r="L3780">
        <v>20.46</v>
      </c>
      <c r="M3780">
        <v>151.1</v>
      </c>
      <c r="N3780">
        <v>124</v>
      </c>
      <c r="O3780">
        <v>6.8</v>
      </c>
      <c r="P3780">
        <v>8.1</v>
      </c>
      <c r="Q3780">
        <v>7</v>
      </c>
      <c r="R3780">
        <v>2.19</v>
      </c>
      <c r="S3780">
        <v>3</v>
      </c>
      <c r="T3780" t="s">
        <v>22</v>
      </c>
    </row>
    <row r="3781" spans="1:20" x14ac:dyDescent="0.2">
      <c r="A3781" t="s">
        <v>30</v>
      </c>
      <c r="B3781">
        <v>103</v>
      </c>
      <c r="C3781" t="s">
        <v>21</v>
      </c>
      <c r="D3781" t="s">
        <v>22</v>
      </c>
      <c r="E3781" t="s">
        <v>22</v>
      </c>
      <c r="F3781">
        <v>0</v>
      </c>
      <c r="G3781">
        <v>222.9</v>
      </c>
      <c r="H3781">
        <v>129</v>
      </c>
      <c r="I3781">
        <v>37.89</v>
      </c>
      <c r="J3781">
        <v>205</v>
      </c>
      <c r="K3781">
        <v>87</v>
      </c>
      <c r="L3781">
        <v>17.43</v>
      </c>
      <c r="M3781">
        <v>141.30000000000001</v>
      </c>
      <c r="N3781">
        <v>99</v>
      </c>
      <c r="O3781">
        <v>6.36</v>
      </c>
      <c r="P3781">
        <v>9.9</v>
      </c>
      <c r="Q3781">
        <v>2</v>
      </c>
      <c r="R3781">
        <v>2.67</v>
      </c>
      <c r="S3781">
        <v>1</v>
      </c>
      <c r="T3781" t="s">
        <v>22</v>
      </c>
    </row>
    <row r="3782" spans="1:20" x14ac:dyDescent="0.2">
      <c r="A3782" t="s">
        <v>33</v>
      </c>
      <c r="B3782">
        <v>87</v>
      </c>
      <c r="C3782" t="s">
        <v>21</v>
      </c>
      <c r="D3782" t="s">
        <v>22</v>
      </c>
      <c r="E3782" t="s">
        <v>22</v>
      </c>
      <c r="F3782">
        <v>0</v>
      </c>
      <c r="G3782">
        <v>210.7</v>
      </c>
      <c r="H3782">
        <v>46</v>
      </c>
      <c r="I3782">
        <v>35.82</v>
      </c>
      <c r="J3782">
        <v>215.6</v>
      </c>
      <c r="K3782">
        <v>116</v>
      </c>
      <c r="L3782">
        <v>18.329999999999998</v>
      </c>
      <c r="M3782">
        <v>170.4</v>
      </c>
      <c r="N3782">
        <v>79</v>
      </c>
      <c r="O3782">
        <v>7.67</v>
      </c>
      <c r="P3782">
        <v>13.2</v>
      </c>
      <c r="Q3782">
        <v>3</v>
      </c>
      <c r="R3782">
        <v>3.56</v>
      </c>
      <c r="S3782">
        <v>1</v>
      </c>
      <c r="T3782" t="s">
        <v>22</v>
      </c>
    </row>
    <row r="3783" spans="1:20" x14ac:dyDescent="0.2">
      <c r="A3783" t="s">
        <v>49</v>
      </c>
      <c r="B3783">
        <v>116</v>
      </c>
      <c r="C3783" t="s">
        <v>25</v>
      </c>
      <c r="D3783" t="s">
        <v>22</v>
      </c>
      <c r="E3783" t="s">
        <v>22</v>
      </c>
      <c r="F3783">
        <v>0</v>
      </c>
      <c r="G3783">
        <v>254.6</v>
      </c>
      <c r="H3783">
        <v>107</v>
      </c>
      <c r="I3783">
        <v>43.28</v>
      </c>
      <c r="J3783">
        <v>249.4</v>
      </c>
      <c r="K3783">
        <v>89</v>
      </c>
      <c r="L3783">
        <v>21.2</v>
      </c>
      <c r="M3783">
        <v>229.6</v>
      </c>
      <c r="N3783">
        <v>77</v>
      </c>
      <c r="O3783">
        <v>10.33</v>
      </c>
      <c r="P3783">
        <v>9</v>
      </c>
      <c r="Q3783">
        <v>18</v>
      </c>
      <c r="R3783">
        <v>2.4300000000000002</v>
      </c>
      <c r="S3783">
        <v>2</v>
      </c>
      <c r="T3783" t="s">
        <v>23</v>
      </c>
    </row>
    <row r="3784" spans="1:20" x14ac:dyDescent="0.2">
      <c r="A3784" t="s">
        <v>67</v>
      </c>
      <c r="B3784">
        <v>140</v>
      </c>
      <c r="C3784" t="s">
        <v>21</v>
      </c>
      <c r="D3784" t="s">
        <v>22</v>
      </c>
      <c r="E3784" t="s">
        <v>22</v>
      </c>
      <c r="F3784">
        <v>0</v>
      </c>
      <c r="G3784">
        <v>265</v>
      </c>
      <c r="H3784">
        <v>100</v>
      </c>
      <c r="I3784">
        <v>45.05</v>
      </c>
      <c r="J3784">
        <v>147.6</v>
      </c>
      <c r="K3784">
        <v>89</v>
      </c>
      <c r="L3784">
        <v>12.55</v>
      </c>
      <c r="M3784">
        <v>247.7</v>
      </c>
      <c r="N3784">
        <v>94</v>
      </c>
      <c r="O3784">
        <v>11.15</v>
      </c>
      <c r="P3784">
        <v>10.7</v>
      </c>
      <c r="Q3784">
        <v>3</v>
      </c>
      <c r="R3784">
        <v>2.89</v>
      </c>
      <c r="S3784">
        <v>1</v>
      </c>
      <c r="T3784" t="s">
        <v>22</v>
      </c>
    </row>
    <row r="3785" spans="1:20" x14ac:dyDescent="0.2">
      <c r="A3785" t="s">
        <v>71</v>
      </c>
      <c r="B3785">
        <v>93</v>
      </c>
      <c r="C3785" t="s">
        <v>25</v>
      </c>
      <c r="D3785" t="s">
        <v>22</v>
      </c>
      <c r="E3785" t="s">
        <v>22</v>
      </c>
      <c r="F3785">
        <v>0</v>
      </c>
      <c r="G3785">
        <v>172.3</v>
      </c>
      <c r="H3785">
        <v>135</v>
      </c>
      <c r="I3785">
        <v>29.29</v>
      </c>
      <c r="J3785">
        <v>318.7</v>
      </c>
      <c r="K3785">
        <v>95</v>
      </c>
      <c r="L3785">
        <v>27.09</v>
      </c>
      <c r="M3785">
        <v>131.5</v>
      </c>
      <c r="N3785">
        <v>104</v>
      </c>
      <c r="O3785">
        <v>5.92</v>
      </c>
      <c r="P3785">
        <v>11.5</v>
      </c>
      <c r="Q3785">
        <v>4</v>
      </c>
      <c r="R3785">
        <v>3.11</v>
      </c>
      <c r="S3785">
        <v>3</v>
      </c>
      <c r="T3785" t="s">
        <v>22</v>
      </c>
    </row>
    <row r="3786" spans="1:20" x14ac:dyDescent="0.2">
      <c r="A3786" t="s">
        <v>37</v>
      </c>
      <c r="B3786">
        <v>90</v>
      </c>
      <c r="C3786" t="s">
        <v>21</v>
      </c>
      <c r="D3786" t="s">
        <v>22</v>
      </c>
      <c r="E3786" t="s">
        <v>22</v>
      </c>
      <c r="F3786">
        <v>0</v>
      </c>
      <c r="G3786">
        <v>259.10000000000002</v>
      </c>
      <c r="H3786">
        <v>140</v>
      </c>
      <c r="I3786">
        <v>44.05</v>
      </c>
      <c r="J3786">
        <v>124</v>
      </c>
      <c r="K3786">
        <v>119</v>
      </c>
      <c r="L3786">
        <v>10.54</v>
      </c>
      <c r="M3786">
        <v>188.3</v>
      </c>
      <c r="N3786">
        <v>79</v>
      </c>
      <c r="O3786">
        <v>8.4700000000000006</v>
      </c>
      <c r="P3786">
        <v>12.8</v>
      </c>
      <c r="Q3786">
        <v>3</v>
      </c>
      <c r="R3786">
        <v>3.46</v>
      </c>
      <c r="S3786">
        <v>0</v>
      </c>
      <c r="T3786" t="s">
        <v>22</v>
      </c>
    </row>
    <row r="3787" spans="1:20" x14ac:dyDescent="0.2">
      <c r="A3787" t="s">
        <v>48</v>
      </c>
      <c r="B3787">
        <v>130</v>
      </c>
      <c r="C3787" t="s">
        <v>21</v>
      </c>
      <c r="D3787" t="s">
        <v>22</v>
      </c>
      <c r="E3787" t="s">
        <v>22</v>
      </c>
      <c r="F3787">
        <v>0</v>
      </c>
      <c r="G3787">
        <v>211.4</v>
      </c>
      <c r="H3787">
        <v>91</v>
      </c>
      <c r="I3787">
        <v>35.94</v>
      </c>
      <c r="J3787">
        <v>191</v>
      </c>
      <c r="K3787">
        <v>62</v>
      </c>
      <c r="L3787">
        <v>16.239999999999998</v>
      </c>
      <c r="M3787">
        <v>207.3</v>
      </c>
      <c r="N3787">
        <v>109</v>
      </c>
      <c r="O3787">
        <v>9.33</v>
      </c>
      <c r="P3787">
        <v>11.6</v>
      </c>
      <c r="Q3787">
        <v>3</v>
      </c>
      <c r="R3787">
        <v>3.13</v>
      </c>
      <c r="S3787">
        <v>1</v>
      </c>
      <c r="T3787" t="s">
        <v>22</v>
      </c>
    </row>
    <row r="3788" spans="1:20" x14ac:dyDescent="0.2">
      <c r="A3788" t="s">
        <v>70</v>
      </c>
      <c r="B3788">
        <v>121</v>
      </c>
      <c r="C3788" t="s">
        <v>25</v>
      </c>
      <c r="D3788" t="s">
        <v>23</v>
      </c>
      <c r="E3788" t="s">
        <v>22</v>
      </c>
      <c r="F3788">
        <v>0</v>
      </c>
      <c r="G3788">
        <v>175.9</v>
      </c>
      <c r="H3788">
        <v>87</v>
      </c>
      <c r="I3788">
        <v>29.9</v>
      </c>
      <c r="J3788">
        <v>225.3</v>
      </c>
      <c r="K3788">
        <v>114</v>
      </c>
      <c r="L3788">
        <v>19.149999999999999</v>
      </c>
      <c r="M3788">
        <v>156.19999999999999</v>
      </c>
      <c r="N3788">
        <v>113</v>
      </c>
      <c r="O3788">
        <v>7.03</v>
      </c>
      <c r="P3788">
        <v>10.4</v>
      </c>
      <c r="Q3788">
        <v>3</v>
      </c>
      <c r="R3788">
        <v>2.81</v>
      </c>
      <c r="S3788">
        <v>2</v>
      </c>
      <c r="T3788" t="s">
        <v>22</v>
      </c>
    </row>
    <row r="3789" spans="1:20" x14ac:dyDescent="0.2">
      <c r="A3789" t="s">
        <v>31</v>
      </c>
      <c r="B3789">
        <v>94</v>
      </c>
      <c r="C3789" t="s">
        <v>21</v>
      </c>
      <c r="D3789" t="s">
        <v>23</v>
      </c>
      <c r="E3789" t="s">
        <v>23</v>
      </c>
      <c r="F3789">
        <v>39</v>
      </c>
      <c r="G3789">
        <v>115.5</v>
      </c>
      <c r="H3789">
        <v>90</v>
      </c>
      <c r="I3789">
        <v>19.64</v>
      </c>
      <c r="J3789">
        <v>122.5</v>
      </c>
      <c r="K3789">
        <v>99</v>
      </c>
      <c r="L3789">
        <v>10.41</v>
      </c>
      <c r="M3789">
        <v>197.7</v>
      </c>
      <c r="N3789">
        <v>110</v>
      </c>
      <c r="O3789">
        <v>8.9</v>
      </c>
      <c r="P3789">
        <v>7</v>
      </c>
      <c r="Q3789">
        <v>3</v>
      </c>
      <c r="R3789">
        <v>1.89</v>
      </c>
      <c r="S3789">
        <v>0</v>
      </c>
      <c r="T3789" t="s">
        <v>22</v>
      </c>
    </row>
    <row r="3790" spans="1:20" x14ac:dyDescent="0.2">
      <c r="A3790" t="s">
        <v>67</v>
      </c>
      <c r="B3790">
        <v>76</v>
      </c>
      <c r="C3790" t="s">
        <v>25</v>
      </c>
      <c r="D3790" t="s">
        <v>22</v>
      </c>
      <c r="E3790" t="s">
        <v>22</v>
      </c>
      <c r="F3790">
        <v>0</v>
      </c>
      <c r="G3790">
        <v>193</v>
      </c>
      <c r="H3790">
        <v>82</v>
      </c>
      <c r="I3790">
        <v>32.81</v>
      </c>
      <c r="J3790">
        <v>200.8</v>
      </c>
      <c r="K3790">
        <v>109</v>
      </c>
      <c r="L3790">
        <v>17.07</v>
      </c>
      <c r="M3790">
        <v>135.9</v>
      </c>
      <c r="N3790">
        <v>79</v>
      </c>
      <c r="O3790">
        <v>6.12</v>
      </c>
      <c r="P3790">
        <v>14.4</v>
      </c>
      <c r="Q3790">
        <v>3</v>
      </c>
      <c r="R3790">
        <v>3.89</v>
      </c>
      <c r="S3790">
        <v>0</v>
      </c>
      <c r="T3790" t="s">
        <v>22</v>
      </c>
    </row>
    <row r="3791" spans="1:20" x14ac:dyDescent="0.2">
      <c r="A3791" t="s">
        <v>67</v>
      </c>
      <c r="B3791">
        <v>69</v>
      </c>
      <c r="C3791" t="s">
        <v>28</v>
      </c>
      <c r="D3791" t="s">
        <v>22</v>
      </c>
      <c r="E3791" t="s">
        <v>22</v>
      </c>
      <c r="F3791">
        <v>0</v>
      </c>
      <c r="G3791">
        <v>167.4</v>
      </c>
      <c r="H3791">
        <v>105</v>
      </c>
      <c r="I3791">
        <v>28.46</v>
      </c>
      <c r="J3791">
        <v>121.5</v>
      </c>
      <c r="K3791">
        <v>142</v>
      </c>
      <c r="L3791">
        <v>10.33</v>
      </c>
      <c r="M3791">
        <v>209.3</v>
      </c>
      <c r="N3791">
        <v>83</v>
      </c>
      <c r="O3791">
        <v>9.42</v>
      </c>
      <c r="P3791">
        <v>16</v>
      </c>
      <c r="Q3791">
        <v>2</v>
      </c>
      <c r="R3791">
        <v>4.32</v>
      </c>
      <c r="S3791">
        <v>1</v>
      </c>
      <c r="T3791" t="s">
        <v>22</v>
      </c>
    </row>
    <row r="3792" spans="1:20" x14ac:dyDescent="0.2">
      <c r="A3792" t="s">
        <v>43</v>
      </c>
      <c r="B3792">
        <v>117</v>
      </c>
      <c r="C3792" t="s">
        <v>21</v>
      </c>
      <c r="D3792" t="s">
        <v>22</v>
      </c>
      <c r="E3792" t="s">
        <v>23</v>
      </c>
      <c r="F3792">
        <v>35</v>
      </c>
      <c r="G3792">
        <v>190.7</v>
      </c>
      <c r="H3792">
        <v>100</v>
      </c>
      <c r="I3792">
        <v>32.42</v>
      </c>
      <c r="J3792">
        <v>209.7</v>
      </c>
      <c r="K3792">
        <v>107</v>
      </c>
      <c r="L3792">
        <v>17.82</v>
      </c>
      <c r="M3792">
        <v>202.5</v>
      </c>
      <c r="N3792">
        <v>101</v>
      </c>
      <c r="O3792">
        <v>9.11</v>
      </c>
      <c r="P3792">
        <v>12.4</v>
      </c>
      <c r="Q3792">
        <v>5</v>
      </c>
      <c r="R3792">
        <v>3.35</v>
      </c>
      <c r="S3792">
        <v>1</v>
      </c>
      <c r="T3792" t="s">
        <v>22</v>
      </c>
    </row>
    <row r="3793" spans="1:20" x14ac:dyDescent="0.2">
      <c r="A3793" t="s">
        <v>70</v>
      </c>
      <c r="B3793">
        <v>70</v>
      </c>
      <c r="C3793" t="s">
        <v>21</v>
      </c>
      <c r="D3793" t="s">
        <v>22</v>
      </c>
      <c r="E3793" t="s">
        <v>22</v>
      </c>
      <c r="F3793">
        <v>0</v>
      </c>
      <c r="G3793">
        <v>325.5</v>
      </c>
      <c r="H3793">
        <v>128</v>
      </c>
      <c r="I3793">
        <v>55.34</v>
      </c>
      <c r="J3793">
        <v>300.3</v>
      </c>
      <c r="K3793">
        <v>105</v>
      </c>
      <c r="L3793">
        <v>25.53</v>
      </c>
      <c r="M3793">
        <v>199.8</v>
      </c>
      <c r="N3793">
        <v>93</v>
      </c>
      <c r="O3793">
        <v>8.99</v>
      </c>
      <c r="P3793">
        <v>5.7</v>
      </c>
      <c r="Q3793">
        <v>7</v>
      </c>
      <c r="R3793">
        <v>1.54</v>
      </c>
      <c r="S3793">
        <v>1</v>
      </c>
      <c r="T3793" t="s">
        <v>23</v>
      </c>
    </row>
    <row r="3794" spans="1:20" x14ac:dyDescent="0.2">
      <c r="A3794" t="s">
        <v>37</v>
      </c>
      <c r="B3794">
        <v>130</v>
      </c>
      <c r="C3794" t="s">
        <v>21</v>
      </c>
      <c r="D3794" t="s">
        <v>22</v>
      </c>
      <c r="E3794" t="s">
        <v>22</v>
      </c>
      <c r="F3794">
        <v>0</v>
      </c>
      <c r="G3794">
        <v>139</v>
      </c>
      <c r="H3794">
        <v>98</v>
      </c>
      <c r="I3794">
        <v>23.63</v>
      </c>
      <c r="J3794">
        <v>120.2</v>
      </c>
      <c r="K3794">
        <v>116</v>
      </c>
      <c r="L3794">
        <v>10.220000000000001</v>
      </c>
      <c r="M3794">
        <v>160.4</v>
      </c>
      <c r="N3794">
        <v>113</v>
      </c>
      <c r="O3794">
        <v>7.22</v>
      </c>
      <c r="P3794">
        <v>14.5</v>
      </c>
      <c r="Q3794">
        <v>2</v>
      </c>
      <c r="R3794">
        <v>3.92</v>
      </c>
      <c r="S3794">
        <v>3</v>
      </c>
      <c r="T3794" t="s">
        <v>22</v>
      </c>
    </row>
    <row r="3795" spans="1:20" x14ac:dyDescent="0.2">
      <c r="A3795" t="s">
        <v>47</v>
      </c>
      <c r="B3795">
        <v>109</v>
      </c>
      <c r="C3795" t="s">
        <v>21</v>
      </c>
      <c r="D3795" t="s">
        <v>22</v>
      </c>
      <c r="E3795" t="s">
        <v>23</v>
      </c>
      <c r="F3795">
        <v>40</v>
      </c>
      <c r="G3795">
        <v>155.9</v>
      </c>
      <c r="H3795">
        <v>110</v>
      </c>
      <c r="I3795">
        <v>26.5</v>
      </c>
      <c r="J3795">
        <v>161.19999999999999</v>
      </c>
      <c r="K3795">
        <v>99</v>
      </c>
      <c r="L3795">
        <v>13.7</v>
      </c>
      <c r="M3795">
        <v>229.2</v>
      </c>
      <c r="N3795">
        <v>81</v>
      </c>
      <c r="O3795">
        <v>10.31</v>
      </c>
      <c r="P3795">
        <v>11.5</v>
      </c>
      <c r="Q3795">
        <v>13</v>
      </c>
      <c r="R3795">
        <v>3.11</v>
      </c>
      <c r="S3795">
        <v>0</v>
      </c>
      <c r="T3795" t="s">
        <v>22</v>
      </c>
    </row>
    <row r="3796" spans="1:20" x14ac:dyDescent="0.2">
      <c r="A3796" t="s">
        <v>67</v>
      </c>
      <c r="B3796">
        <v>115</v>
      </c>
      <c r="C3796" t="s">
        <v>21</v>
      </c>
      <c r="D3796" t="s">
        <v>22</v>
      </c>
      <c r="E3796" t="s">
        <v>22</v>
      </c>
      <c r="F3796">
        <v>0</v>
      </c>
      <c r="G3796">
        <v>182.1</v>
      </c>
      <c r="H3796">
        <v>97</v>
      </c>
      <c r="I3796">
        <v>30.96</v>
      </c>
      <c r="J3796">
        <v>231.1</v>
      </c>
      <c r="K3796">
        <v>76</v>
      </c>
      <c r="L3796">
        <v>19.64</v>
      </c>
      <c r="M3796">
        <v>246.2</v>
      </c>
      <c r="N3796">
        <v>103</v>
      </c>
      <c r="O3796">
        <v>11.08</v>
      </c>
      <c r="P3796">
        <v>15</v>
      </c>
      <c r="Q3796">
        <v>2</v>
      </c>
      <c r="R3796">
        <v>4.05</v>
      </c>
      <c r="S3796">
        <v>0</v>
      </c>
      <c r="T3796" t="s">
        <v>22</v>
      </c>
    </row>
    <row r="3797" spans="1:20" x14ac:dyDescent="0.2">
      <c r="A3797" t="s">
        <v>36</v>
      </c>
      <c r="B3797">
        <v>114</v>
      </c>
      <c r="C3797" t="s">
        <v>25</v>
      </c>
      <c r="D3797" t="s">
        <v>22</v>
      </c>
      <c r="E3797" t="s">
        <v>22</v>
      </c>
      <c r="F3797">
        <v>0</v>
      </c>
      <c r="G3797">
        <v>139.80000000000001</v>
      </c>
      <c r="H3797">
        <v>152</v>
      </c>
      <c r="I3797">
        <v>23.77</v>
      </c>
      <c r="J3797">
        <v>215.9</v>
      </c>
      <c r="K3797">
        <v>76</v>
      </c>
      <c r="L3797">
        <v>18.350000000000001</v>
      </c>
      <c r="M3797">
        <v>96.9</v>
      </c>
      <c r="N3797">
        <v>111</v>
      </c>
      <c r="O3797">
        <v>4.3600000000000003</v>
      </c>
      <c r="P3797">
        <v>7.9</v>
      </c>
      <c r="Q3797">
        <v>10</v>
      </c>
      <c r="R3797">
        <v>2.13</v>
      </c>
      <c r="S3797">
        <v>2</v>
      </c>
      <c r="T3797" t="s">
        <v>22</v>
      </c>
    </row>
    <row r="3798" spans="1:20" x14ac:dyDescent="0.2">
      <c r="A3798" t="s">
        <v>20</v>
      </c>
      <c r="B3798">
        <v>135</v>
      </c>
      <c r="C3798" t="s">
        <v>28</v>
      </c>
      <c r="D3798" t="s">
        <v>22</v>
      </c>
      <c r="E3798" t="s">
        <v>22</v>
      </c>
      <c r="F3798">
        <v>0</v>
      </c>
      <c r="G3798">
        <v>112.7</v>
      </c>
      <c r="H3798">
        <v>123</v>
      </c>
      <c r="I3798">
        <v>19.16</v>
      </c>
      <c r="J3798">
        <v>280</v>
      </c>
      <c r="K3798">
        <v>90</v>
      </c>
      <c r="L3798">
        <v>23.8</v>
      </c>
      <c r="M3798">
        <v>251.9</v>
      </c>
      <c r="N3798">
        <v>110</v>
      </c>
      <c r="O3798">
        <v>11.34</v>
      </c>
      <c r="P3798">
        <v>10.4</v>
      </c>
      <c r="Q3798">
        <v>2</v>
      </c>
      <c r="R3798">
        <v>2.81</v>
      </c>
      <c r="S3798">
        <v>0</v>
      </c>
      <c r="T3798" t="s">
        <v>22</v>
      </c>
    </row>
    <row r="3799" spans="1:20" x14ac:dyDescent="0.2">
      <c r="A3799" t="s">
        <v>54</v>
      </c>
      <c r="B3799">
        <v>79</v>
      </c>
      <c r="C3799" t="s">
        <v>21</v>
      </c>
      <c r="D3799" t="s">
        <v>22</v>
      </c>
      <c r="E3799" t="s">
        <v>23</v>
      </c>
      <c r="F3799">
        <v>31</v>
      </c>
      <c r="G3799">
        <v>173.2</v>
      </c>
      <c r="H3799">
        <v>98</v>
      </c>
      <c r="I3799">
        <v>29.44</v>
      </c>
      <c r="J3799">
        <v>149.5</v>
      </c>
      <c r="K3799">
        <v>123</v>
      </c>
      <c r="L3799">
        <v>12.71</v>
      </c>
      <c r="M3799">
        <v>245.7</v>
      </c>
      <c r="N3799">
        <v>91</v>
      </c>
      <c r="O3799">
        <v>11.06</v>
      </c>
      <c r="P3799">
        <v>11.5</v>
      </c>
      <c r="Q3799">
        <v>7</v>
      </c>
      <c r="R3799">
        <v>3.11</v>
      </c>
      <c r="S3799">
        <v>1</v>
      </c>
      <c r="T3799" t="s">
        <v>22</v>
      </c>
    </row>
    <row r="3800" spans="1:20" x14ac:dyDescent="0.2">
      <c r="A3800" t="s">
        <v>33</v>
      </c>
      <c r="B3800">
        <v>123</v>
      </c>
      <c r="C3800" t="s">
        <v>25</v>
      </c>
      <c r="D3800" t="s">
        <v>22</v>
      </c>
      <c r="E3800" t="s">
        <v>22</v>
      </c>
      <c r="F3800">
        <v>0</v>
      </c>
      <c r="G3800">
        <v>225.6</v>
      </c>
      <c r="H3800">
        <v>102</v>
      </c>
      <c r="I3800">
        <v>38.35</v>
      </c>
      <c r="J3800">
        <v>225.8</v>
      </c>
      <c r="K3800">
        <v>56</v>
      </c>
      <c r="L3800">
        <v>19.190000000000001</v>
      </c>
      <c r="M3800">
        <v>186.7</v>
      </c>
      <c r="N3800">
        <v>128</v>
      </c>
      <c r="O3800">
        <v>8.4</v>
      </c>
      <c r="P3800">
        <v>6.7</v>
      </c>
      <c r="Q3800">
        <v>2</v>
      </c>
      <c r="R3800">
        <v>1.81</v>
      </c>
      <c r="S3800">
        <v>1</v>
      </c>
      <c r="T3800" t="s">
        <v>22</v>
      </c>
    </row>
    <row r="3801" spans="1:20" x14ac:dyDescent="0.2">
      <c r="A3801" t="s">
        <v>69</v>
      </c>
      <c r="B3801">
        <v>112</v>
      </c>
      <c r="C3801" t="s">
        <v>21</v>
      </c>
      <c r="D3801" t="s">
        <v>23</v>
      </c>
      <c r="E3801" t="s">
        <v>22</v>
      </c>
      <c r="F3801">
        <v>0</v>
      </c>
      <c r="G3801">
        <v>195.7</v>
      </c>
      <c r="H3801">
        <v>123</v>
      </c>
      <c r="I3801">
        <v>33.270000000000003</v>
      </c>
      <c r="J3801">
        <v>141.9</v>
      </c>
      <c r="K3801">
        <v>124</v>
      </c>
      <c r="L3801">
        <v>12.06</v>
      </c>
      <c r="M3801">
        <v>136.4</v>
      </c>
      <c r="N3801">
        <v>72</v>
      </c>
      <c r="O3801">
        <v>6.14</v>
      </c>
      <c r="P3801">
        <v>7.9</v>
      </c>
      <c r="Q3801">
        <v>6</v>
      </c>
      <c r="R3801">
        <v>2.13</v>
      </c>
      <c r="S3801">
        <v>1</v>
      </c>
      <c r="T3801" t="s">
        <v>22</v>
      </c>
    </row>
    <row r="3802" spans="1:20" x14ac:dyDescent="0.2">
      <c r="A3802" t="s">
        <v>45</v>
      </c>
      <c r="B3802">
        <v>57</v>
      </c>
      <c r="C3802" t="s">
        <v>21</v>
      </c>
      <c r="D3802" t="s">
        <v>22</v>
      </c>
      <c r="E3802" t="s">
        <v>22</v>
      </c>
      <c r="F3802">
        <v>0</v>
      </c>
      <c r="G3802">
        <v>214</v>
      </c>
      <c r="H3802">
        <v>100</v>
      </c>
      <c r="I3802">
        <v>36.380000000000003</v>
      </c>
      <c r="J3802">
        <v>209.9</v>
      </c>
      <c r="K3802">
        <v>80</v>
      </c>
      <c r="L3802">
        <v>17.84</v>
      </c>
      <c r="M3802">
        <v>105.1</v>
      </c>
      <c r="N3802">
        <v>112</v>
      </c>
      <c r="O3802">
        <v>4.7300000000000004</v>
      </c>
      <c r="P3802">
        <v>11.3</v>
      </c>
      <c r="Q3802">
        <v>1</v>
      </c>
      <c r="R3802">
        <v>3.05</v>
      </c>
      <c r="S3802">
        <v>0</v>
      </c>
      <c r="T3802" t="s">
        <v>22</v>
      </c>
    </row>
    <row r="3803" spans="1:20" x14ac:dyDescent="0.2">
      <c r="A3803" t="s">
        <v>61</v>
      </c>
      <c r="B3803">
        <v>143</v>
      </c>
      <c r="C3803" t="s">
        <v>21</v>
      </c>
      <c r="D3803" t="s">
        <v>22</v>
      </c>
      <c r="E3803" t="s">
        <v>22</v>
      </c>
      <c r="F3803">
        <v>0</v>
      </c>
      <c r="G3803">
        <v>271.7</v>
      </c>
      <c r="H3803">
        <v>67</v>
      </c>
      <c r="I3803">
        <v>46.19</v>
      </c>
      <c r="J3803">
        <v>189.1</v>
      </c>
      <c r="K3803">
        <v>155</v>
      </c>
      <c r="L3803">
        <v>16.07</v>
      </c>
      <c r="M3803">
        <v>101.1</v>
      </c>
      <c r="N3803">
        <v>55</v>
      </c>
      <c r="O3803">
        <v>4.55</v>
      </c>
      <c r="P3803">
        <v>17.2</v>
      </c>
      <c r="Q3803">
        <v>5</v>
      </c>
      <c r="R3803">
        <v>4.6399999999999997</v>
      </c>
      <c r="S3803">
        <v>1</v>
      </c>
      <c r="T3803" t="s">
        <v>22</v>
      </c>
    </row>
    <row r="3804" spans="1:20" x14ac:dyDescent="0.2">
      <c r="A3804" t="s">
        <v>55</v>
      </c>
      <c r="B3804">
        <v>107</v>
      </c>
      <c r="C3804" t="s">
        <v>28</v>
      </c>
      <c r="D3804" t="s">
        <v>22</v>
      </c>
      <c r="E3804" t="s">
        <v>22</v>
      </c>
      <c r="F3804">
        <v>0</v>
      </c>
      <c r="G3804">
        <v>257.7</v>
      </c>
      <c r="H3804">
        <v>98</v>
      </c>
      <c r="I3804">
        <v>43.81</v>
      </c>
      <c r="J3804">
        <v>156.5</v>
      </c>
      <c r="K3804">
        <v>84</v>
      </c>
      <c r="L3804">
        <v>13.3</v>
      </c>
      <c r="M3804">
        <v>104.4</v>
      </c>
      <c r="N3804">
        <v>123</v>
      </c>
      <c r="O3804">
        <v>4.7</v>
      </c>
      <c r="P3804">
        <v>9.8000000000000007</v>
      </c>
      <c r="Q3804">
        <v>3</v>
      </c>
      <c r="R3804">
        <v>2.65</v>
      </c>
      <c r="S3804">
        <v>1</v>
      </c>
      <c r="T3804" t="s">
        <v>22</v>
      </c>
    </row>
    <row r="3805" spans="1:20" x14ac:dyDescent="0.2">
      <c r="A3805" t="s">
        <v>49</v>
      </c>
      <c r="B3805">
        <v>103</v>
      </c>
      <c r="C3805" t="s">
        <v>21</v>
      </c>
      <c r="D3805" t="s">
        <v>23</v>
      </c>
      <c r="E3805" t="s">
        <v>22</v>
      </c>
      <c r="F3805">
        <v>0</v>
      </c>
      <c r="G3805">
        <v>133.19999999999999</v>
      </c>
      <c r="H3805">
        <v>90</v>
      </c>
      <c r="I3805">
        <v>22.64</v>
      </c>
      <c r="J3805">
        <v>236.8</v>
      </c>
      <c r="K3805">
        <v>70</v>
      </c>
      <c r="L3805">
        <v>20.13</v>
      </c>
      <c r="M3805">
        <v>214.1</v>
      </c>
      <c r="N3805">
        <v>120</v>
      </c>
      <c r="O3805">
        <v>9.6300000000000008</v>
      </c>
      <c r="P3805">
        <v>12.5</v>
      </c>
      <c r="Q3805">
        <v>2</v>
      </c>
      <c r="R3805">
        <v>3.38</v>
      </c>
      <c r="S3805">
        <v>1</v>
      </c>
      <c r="T3805" t="s">
        <v>23</v>
      </c>
    </row>
    <row r="3806" spans="1:20" x14ac:dyDescent="0.2">
      <c r="A3806" t="s">
        <v>34</v>
      </c>
      <c r="B3806">
        <v>157</v>
      </c>
      <c r="C3806" t="s">
        <v>21</v>
      </c>
      <c r="D3806" t="s">
        <v>22</v>
      </c>
      <c r="E3806" t="s">
        <v>22</v>
      </c>
      <c r="F3806">
        <v>0</v>
      </c>
      <c r="G3806">
        <v>248.7</v>
      </c>
      <c r="H3806">
        <v>113</v>
      </c>
      <c r="I3806">
        <v>42.28</v>
      </c>
      <c r="J3806">
        <v>251.8</v>
      </c>
      <c r="K3806">
        <v>79</v>
      </c>
      <c r="L3806">
        <v>21.4</v>
      </c>
      <c r="M3806">
        <v>262.7</v>
      </c>
      <c r="N3806">
        <v>46</v>
      </c>
      <c r="O3806">
        <v>11.82</v>
      </c>
      <c r="P3806">
        <v>7.5</v>
      </c>
      <c r="Q3806">
        <v>3</v>
      </c>
      <c r="R3806">
        <v>2.0299999999999998</v>
      </c>
      <c r="S3806">
        <v>5</v>
      </c>
      <c r="T3806" t="s">
        <v>23</v>
      </c>
    </row>
    <row r="3807" spans="1:20" x14ac:dyDescent="0.2">
      <c r="A3807" t="s">
        <v>65</v>
      </c>
      <c r="B3807">
        <v>120</v>
      </c>
      <c r="C3807" t="s">
        <v>25</v>
      </c>
      <c r="D3807" t="s">
        <v>22</v>
      </c>
      <c r="E3807" t="s">
        <v>22</v>
      </c>
      <c r="F3807">
        <v>0</v>
      </c>
      <c r="G3807">
        <v>180.8</v>
      </c>
      <c r="H3807">
        <v>93</v>
      </c>
      <c r="I3807">
        <v>30.74</v>
      </c>
      <c r="J3807">
        <v>190.1</v>
      </c>
      <c r="K3807">
        <v>82</v>
      </c>
      <c r="L3807">
        <v>16.16</v>
      </c>
      <c r="M3807">
        <v>192.3</v>
      </c>
      <c r="N3807">
        <v>66</v>
      </c>
      <c r="O3807">
        <v>8.65</v>
      </c>
      <c r="P3807">
        <v>10.5</v>
      </c>
      <c r="Q3807">
        <v>7</v>
      </c>
      <c r="R3807">
        <v>2.84</v>
      </c>
      <c r="S3807">
        <v>2</v>
      </c>
      <c r="T3807" t="s">
        <v>22</v>
      </c>
    </row>
    <row r="3808" spans="1:20" x14ac:dyDescent="0.2">
      <c r="A3808" t="s">
        <v>64</v>
      </c>
      <c r="B3808">
        <v>81</v>
      </c>
      <c r="C3808" t="s">
        <v>21</v>
      </c>
      <c r="D3808" t="s">
        <v>23</v>
      </c>
      <c r="E3808" t="s">
        <v>23</v>
      </c>
      <c r="F3808">
        <v>32</v>
      </c>
      <c r="G3808">
        <v>229</v>
      </c>
      <c r="H3808">
        <v>80</v>
      </c>
      <c r="I3808">
        <v>38.93</v>
      </c>
      <c r="J3808">
        <v>221</v>
      </c>
      <c r="K3808">
        <v>113</v>
      </c>
      <c r="L3808">
        <v>18.79</v>
      </c>
      <c r="M3808">
        <v>291.39999999999998</v>
      </c>
      <c r="N3808">
        <v>91</v>
      </c>
      <c r="O3808">
        <v>13.11</v>
      </c>
      <c r="P3808">
        <v>12.4</v>
      </c>
      <c r="Q3808">
        <v>5</v>
      </c>
      <c r="R3808">
        <v>3.35</v>
      </c>
      <c r="S3808">
        <v>1</v>
      </c>
      <c r="T3808" t="s">
        <v>22</v>
      </c>
    </row>
    <row r="3809" spans="1:20" x14ac:dyDescent="0.2">
      <c r="A3809" t="s">
        <v>61</v>
      </c>
      <c r="B3809">
        <v>136</v>
      </c>
      <c r="C3809" t="s">
        <v>25</v>
      </c>
      <c r="D3809" t="s">
        <v>22</v>
      </c>
      <c r="E3809" t="s">
        <v>22</v>
      </c>
      <c r="F3809">
        <v>0</v>
      </c>
      <c r="G3809">
        <v>276.3</v>
      </c>
      <c r="H3809">
        <v>94</v>
      </c>
      <c r="I3809">
        <v>46.97</v>
      </c>
      <c r="J3809">
        <v>226</v>
      </c>
      <c r="K3809">
        <v>125</v>
      </c>
      <c r="L3809">
        <v>19.21</v>
      </c>
      <c r="M3809">
        <v>221.4</v>
      </c>
      <c r="N3809">
        <v>87</v>
      </c>
      <c r="O3809">
        <v>9.9600000000000009</v>
      </c>
      <c r="P3809">
        <v>7.2</v>
      </c>
      <c r="Q3809">
        <v>1</v>
      </c>
      <c r="R3809">
        <v>1.94</v>
      </c>
      <c r="S3809">
        <v>1</v>
      </c>
      <c r="T3809" t="s">
        <v>23</v>
      </c>
    </row>
    <row r="3810" spans="1:20" x14ac:dyDescent="0.2">
      <c r="A3810" t="s">
        <v>64</v>
      </c>
      <c r="B3810">
        <v>83</v>
      </c>
      <c r="C3810" t="s">
        <v>28</v>
      </c>
      <c r="D3810" t="s">
        <v>22</v>
      </c>
      <c r="E3810" t="s">
        <v>23</v>
      </c>
      <c r="F3810">
        <v>37</v>
      </c>
      <c r="G3810">
        <v>133.1</v>
      </c>
      <c r="H3810">
        <v>117</v>
      </c>
      <c r="I3810">
        <v>22.63</v>
      </c>
      <c r="J3810">
        <v>171.4</v>
      </c>
      <c r="K3810">
        <v>89</v>
      </c>
      <c r="L3810">
        <v>14.57</v>
      </c>
      <c r="M3810">
        <v>218.1</v>
      </c>
      <c r="N3810">
        <v>92</v>
      </c>
      <c r="O3810">
        <v>9.81</v>
      </c>
      <c r="P3810">
        <v>10.9</v>
      </c>
      <c r="Q3810">
        <v>4</v>
      </c>
      <c r="R3810">
        <v>2.94</v>
      </c>
      <c r="S3810">
        <v>3</v>
      </c>
      <c r="T3810" t="s">
        <v>22</v>
      </c>
    </row>
    <row r="3811" spans="1:20" x14ac:dyDescent="0.2">
      <c r="A3811" t="s">
        <v>73</v>
      </c>
      <c r="B3811">
        <v>137</v>
      </c>
      <c r="C3811" t="s">
        <v>21</v>
      </c>
      <c r="D3811" t="s">
        <v>22</v>
      </c>
      <c r="E3811" t="s">
        <v>22</v>
      </c>
      <c r="F3811">
        <v>0</v>
      </c>
      <c r="G3811">
        <v>248.3</v>
      </c>
      <c r="H3811">
        <v>63</v>
      </c>
      <c r="I3811">
        <v>42.21</v>
      </c>
      <c r="J3811">
        <v>250.4</v>
      </c>
      <c r="K3811">
        <v>108</v>
      </c>
      <c r="L3811">
        <v>21.28</v>
      </c>
      <c r="M3811">
        <v>159.1</v>
      </c>
      <c r="N3811">
        <v>94</v>
      </c>
      <c r="O3811">
        <v>7.16</v>
      </c>
      <c r="P3811">
        <v>9.6</v>
      </c>
      <c r="Q3811">
        <v>4</v>
      </c>
      <c r="R3811">
        <v>2.59</v>
      </c>
      <c r="S3811">
        <v>1</v>
      </c>
      <c r="T3811" t="s">
        <v>22</v>
      </c>
    </row>
    <row r="3812" spans="1:20" x14ac:dyDescent="0.2">
      <c r="A3812" t="s">
        <v>64</v>
      </c>
      <c r="B3812">
        <v>93</v>
      </c>
      <c r="C3812" t="s">
        <v>21</v>
      </c>
      <c r="D3812" t="s">
        <v>22</v>
      </c>
      <c r="E3812" t="s">
        <v>23</v>
      </c>
      <c r="F3812">
        <v>37</v>
      </c>
      <c r="G3812">
        <v>230.4</v>
      </c>
      <c r="H3812">
        <v>95</v>
      </c>
      <c r="I3812">
        <v>39.17</v>
      </c>
      <c r="J3812">
        <v>155.5</v>
      </c>
      <c r="K3812">
        <v>89</v>
      </c>
      <c r="L3812">
        <v>13.22</v>
      </c>
      <c r="M3812">
        <v>179</v>
      </c>
      <c r="N3812">
        <v>90</v>
      </c>
      <c r="O3812">
        <v>8.06</v>
      </c>
      <c r="P3812">
        <v>10.4</v>
      </c>
      <c r="Q3812">
        <v>9</v>
      </c>
      <c r="R3812">
        <v>2.81</v>
      </c>
      <c r="S3812">
        <v>3</v>
      </c>
      <c r="T3812" t="s">
        <v>22</v>
      </c>
    </row>
    <row r="3813" spans="1:20" x14ac:dyDescent="0.2">
      <c r="A3813" t="s">
        <v>52</v>
      </c>
      <c r="B3813">
        <v>103</v>
      </c>
      <c r="C3813" t="s">
        <v>25</v>
      </c>
      <c r="D3813" t="s">
        <v>22</v>
      </c>
      <c r="E3813" t="s">
        <v>22</v>
      </c>
      <c r="F3813">
        <v>0</v>
      </c>
      <c r="G3813">
        <v>185.8</v>
      </c>
      <c r="H3813">
        <v>118</v>
      </c>
      <c r="I3813">
        <v>31.59</v>
      </c>
      <c r="J3813">
        <v>86.8</v>
      </c>
      <c r="K3813">
        <v>84</v>
      </c>
      <c r="L3813">
        <v>7.38</v>
      </c>
      <c r="M3813">
        <v>208.4</v>
      </c>
      <c r="N3813">
        <v>115</v>
      </c>
      <c r="O3813">
        <v>9.3800000000000008</v>
      </c>
      <c r="P3813">
        <v>10.7</v>
      </c>
      <c r="Q3813">
        <v>9</v>
      </c>
      <c r="R3813">
        <v>2.89</v>
      </c>
      <c r="S3813">
        <v>1</v>
      </c>
      <c r="T3813" t="s">
        <v>22</v>
      </c>
    </row>
    <row r="3814" spans="1:20" x14ac:dyDescent="0.2">
      <c r="A3814" t="s">
        <v>56</v>
      </c>
      <c r="B3814">
        <v>96</v>
      </c>
      <c r="C3814" t="s">
        <v>21</v>
      </c>
      <c r="D3814" t="s">
        <v>22</v>
      </c>
      <c r="E3814" t="s">
        <v>22</v>
      </c>
      <c r="F3814">
        <v>0</v>
      </c>
      <c r="G3814">
        <v>183.9</v>
      </c>
      <c r="H3814">
        <v>88</v>
      </c>
      <c r="I3814">
        <v>31.26</v>
      </c>
      <c r="J3814">
        <v>109.2</v>
      </c>
      <c r="K3814">
        <v>86</v>
      </c>
      <c r="L3814">
        <v>9.2799999999999994</v>
      </c>
      <c r="M3814">
        <v>190.2</v>
      </c>
      <c r="N3814">
        <v>78</v>
      </c>
      <c r="O3814">
        <v>8.56</v>
      </c>
      <c r="P3814">
        <v>16.600000000000001</v>
      </c>
      <c r="Q3814">
        <v>7</v>
      </c>
      <c r="R3814">
        <v>4.4800000000000004</v>
      </c>
      <c r="S3814">
        <v>2</v>
      </c>
      <c r="T3814" t="s">
        <v>22</v>
      </c>
    </row>
    <row r="3815" spans="1:20" x14ac:dyDescent="0.2">
      <c r="A3815" t="s">
        <v>36</v>
      </c>
      <c r="B3815">
        <v>77</v>
      </c>
      <c r="C3815" t="s">
        <v>21</v>
      </c>
      <c r="D3815" t="s">
        <v>23</v>
      </c>
      <c r="E3815" t="s">
        <v>22</v>
      </c>
      <c r="F3815">
        <v>0</v>
      </c>
      <c r="G3815">
        <v>132.9</v>
      </c>
      <c r="H3815">
        <v>86</v>
      </c>
      <c r="I3815">
        <v>22.59</v>
      </c>
      <c r="J3815">
        <v>168.1</v>
      </c>
      <c r="K3815">
        <v>121</v>
      </c>
      <c r="L3815">
        <v>14.29</v>
      </c>
      <c r="M3815">
        <v>196.3</v>
      </c>
      <c r="N3815">
        <v>102</v>
      </c>
      <c r="O3815">
        <v>8.83</v>
      </c>
      <c r="P3815">
        <v>7.8</v>
      </c>
      <c r="Q3815">
        <v>3</v>
      </c>
      <c r="R3815">
        <v>2.11</v>
      </c>
      <c r="S3815">
        <v>0</v>
      </c>
      <c r="T3815" t="s">
        <v>22</v>
      </c>
    </row>
    <row r="3816" spans="1:20" x14ac:dyDescent="0.2">
      <c r="A3816" t="s">
        <v>61</v>
      </c>
      <c r="B3816">
        <v>116</v>
      </c>
      <c r="C3816" t="s">
        <v>28</v>
      </c>
      <c r="D3816" t="s">
        <v>22</v>
      </c>
      <c r="E3816" t="s">
        <v>22</v>
      </c>
      <c r="F3816">
        <v>0</v>
      </c>
      <c r="G3816">
        <v>179</v>
      </c>
      <c r="H3816">
        <v>81</v>
      </c>
      <c r="I3816">
        <v>30.43</v>
      </c>
      <c r="J3816">
        <v>200</v>
      </c>
      <c r="K3816">
        <v>116</v>
      </c>
      <c r="L3816">
        <v>17</v>
      </c>
      <c r="M3816">
        <v>168.6</v>
      </c>
      <c r="N3816">
        <v>74</v>
      </c>
      <c r="O3816">
        <v>7.59</v>
      </c>
      <c r="P3816">
        <v>15.8</v>
      </c>
      <c r="Q3816">
        <v>7</v>
      </c>
      <c r="R3816">
        <v>4.2699999999999996</v>
      </c>
      <c r="S3816">
        <v>1</v>
      </c>
      <c r="T3816" t="s">
        <v>22</v>
      </c>
    </row>
    <row r="3817" spans="1:20" x14ac:dyDescent="0.2">
      <c r="A3817" t="s">
        <v>60</v>
      </c>
      <c r="B3817">
        <v>96</v>
      </c>
      <c r="C3817" t="s">
        <v>25</v>
      </c>
      <c r="D3817" t="s">
        <v>23</v>
      </c>
      <c r="E3817" t="s">
        <v>22</v>
      </c>
      <c r="F3817">
        <v>0</v>
      </c>
      <c r="G3817">
        <v>188.8</v>
      </c>
      <c r="H3817">
        <v>119</v>
      </c>
      <c r="I3817">
        <v>32.1</v>
      </c>
      <c r="J3817">
        <v>216.9</v>
      </c>
      <c r="K3817">
        <v>100</v>
      </c>
      <c r="L3817">
        <v>18.440000000000001</v>
      </c>
      <c r="M3817">
        <v>208.5</v>
      </c>
      <c r="N3817">
        <v>116</v>
      </c>
      <c r="O3817">
        <v>9.3800000000000008</v>
      </c>
      <c r="P3817">
        <v>5.8</v>
      </c>
      <c r="Q3817">
        <v>3</v>
      </c>
      <c r="R3817">
        <v>1.57</v>
      </c>
      <c r="S3817">
        <v>3</v>
      </c>
      <c r="T3817" t="s">
        <v>22</v>
      </c>
    </row>
    <row r="3818" spans="1:20" x14ac:dyDescent="0.2">
      <c r="A3818" t="s">
        <v>74</v>
      </c>
      <c r="B3818">
        <v>60</v>
      </c>
      <c r="C3818" t="s">
        <v>21</v>
      </c>
      <c r="D3818" t="s">
        <v>23</v>
      </c>
      <c r="E3818" t="s">
        <v>23</v>
      </c>
      <c r="F3818">
        <v>45</v>
      </c>
      <c r="G3818">
        <v>135.6</v>
      </c>
      <c r="H3818">
        <v>101</v>
      </c>
      <c r="I3818">
        <v>23.05</v>
      </c>
      <c r="J3818">
        <v>94.9</v>
      </c>
      <c r="K3818">
        <v>73</v>
      </c>
      <c r="L3818">
        <v>8.07</v>
      </c>
      <c r="M3818">
        <v>154</v>
      </c>
      <c r="N3818">
        <v>118</v>
      </c>
      <c r="O3818">
        <v>6.93</v>
      </c>
      <c r="P3818">
        <v>9.8000000000000007</v>
      </c>
      <c r="Q3818">
        <v>3</v>
      </c>
      <c r="R3818">
        <v>2.65</v>
      </c>
      <c r="S3818">
        <v>4</v>
      </c>
      <c r="T3818" t="s">
        <v>23</v>
      </c>
    </row>
    <row r="3819" spans="1:20" x14ac:dyDescent="0.2">
      <c r="A3819" t="s">
        <v>34</v>
      </c>
      <c r="B3819">
        <v>105</v>
      </c>
      <c r="C3819" t="s">
        <v>25</v>
      </c>
      <c r="D3819" t="s">
        <v>23</v>
      </c>
      <c r="E3819" t="s">
        <v>23</v>
      </c>
      <c r="F3819">
        <v>31</v>
      </c>
      <c r="G3819">
        <v>172.5</v>
      </c>
      <c r="H3819">
        <v>103</v>
      </c>
      <c r="I3819">
        <v>29.33</v>
      </c>
      <c r="J3819">
        <v>113.6</v>
      </c>
      <c r="K3819">
        <v>102</v>
      </c>
      <c r="L3819">
        <v>9.66</v>
      </c>
      <c r="M3819">
        <v>261.60000000000002</v>
      </c>
      <c r="N3819">
        <v>104</v>
      </c>
      <c r="O3819">
        <v>11.77</v>
      </c>
      <c r="P3819">
        <v>10.8</v>
      </c>
      <c r="Q3819">
        <v>4</v>
      </c>
      <c r="R3819">
        <v>2.92</v>
      </c>
      <c r="S3819">
        <v>2</v>
      </c>
      <c r="T3819" t="s">
        <v>22</v>
      </c>
    </row>
    <row r="3820" spans="1:20" x14ac:dyDescent="0.2">
      <c r="A3820" t="s">
        <v>24</v>
      </c>
      <c r="B3820">
        <v>107</v>
      </c>
      <c r="C3820" t="s">
        <v>28</v>
      </c>
      <c r="D3820" t="s">
        <v>22</v>
      </c>
      <c r="E3820" t="s">
        <v>22</v>
      </c>
      <c r="F3820">
        <v>0</v>
      </c>
      <c r="G3820">
        <v>156.30000000000001</v>
      </c>
      <c r="H3820">
        <v>75</v>
      </c>
      <c r="I3820">
        <v>26.57</v>
      </c>
      <c r="J3820">
        <v>215.3</v>
      </c>
      <c r="K3820">
        <v>93</v>
      </c>
      <c r="L3820">
        <v>18.3</v>
      </c>
      <c r="M3820">
        <v>118.2</v>
      </c>
      <c r="N3820">
        <v>115</v>
      </c>
      <c r="O3820">
        <v>5.32</v>
      </c>
      <c r="P3820">
        <v>8.8000000000000007</v>
      </c>
      <c r="Q3820">
        <v>2</v>
      </c>
      <c r="R3820">
        <v>2.38</v>
      </c>
      <c r="S3820">
        <v>1</v>
      </c>
      <c r="T3820" t="s">
        <v>22</v>
      </c>
    </row>
    <row r="3821" spans="1:20" x14ac:dyDescent="0.2">
      <c r="A3821" t="s">
        <v>56</v>
      </c>
      <c r="B3821">
        <v>86</v>
      </c>
      <c r="C3821" t="s">
        <v>21</v>
      </c>
      <c r="D3821" t="s">
        <v>22</v>
      </c>
      <c r="E3821" t="s">
        <v>22</v>
      </c>
      <c r="F3821">
        <v>0</v>
      </c>
      <c r="G3821">
        <v>234.6</v>
      </c>
      <c r="H3821">
        <v>102</v>
      </c>
      <c r="I3821">
        <v>39.880000000000003</v>
      </c>
      <c r="J3821">
        <v>268.3</v>
      </c>
      <c r="K3821">
        <v>109</v>
      </c>
      <c r="L3821">
        <v>22.81</v>
      </c>
      <c r="M3821">
        <v>195.6</v>
      </c>
      <c r="N3821">
        <v>102</v>
      </c>
      <c r="O3821">
        <v>8.8000000000000007</v>
      </c>
      <c r="P3821">
        <v>11.6</v>
      </c>
      <c r="Q3821">
        <v>4</v>
      </c>
      <c r="R3821">
        <v>3.13</v>
      </c>
      <c r="S3821">
        <v>1</v>
      </c>
      <c r="T3821" t="s">
        <v>23</v>
      </c>
    </row>
    <row r="3822" spans="1:20" x14ac:dyDescent="0.2">
      <c r="A3822" t="s">
        <v>64</v>
      </c>
      <c r="B3822">
        <v>115</v>
      </c>
      <c r="C3822" t="s">
        <v>21</v>
      </c>
      <c r="D3822" t="s">
        <v>22</v>
      </c>
      <c r="E3822" t="s">
        <v>22</v>
      </c>
      <c r="F3822">
        <v>0</v>
      </c>
      <c r="G3822">
        <v>202.1</v>
      </c>
      <c r="H3822">
        <v>95</v>
      </c>
      <c r="I3822">
        <v>34.36</v>
      </c>
      <c r="J3822">
        <v>231.6</v>
      </c>
      <c r="K3822">
        <v>89</v>
      </c>
      <c r="L3822">
        <v>19.690000000000001</v>
      </c>
      <c r="M3822">
        <v>214.6</v>
      </c>
      <c r="N3822">
        <v>165</v>
      </c>
      <c r="O3822">
        <v>9.66</v>
      </c>
      <c r="P3822">
        <v>13.1</v>
      </c>
      <c r="Q3822">
        <v>7</v>
      </c>
      <c r="R3822">
        <v>3.54</v>
      </c>
      <c r="S3822">
        <v>1</v>
      </c>
      <c r="T3822" t="s">
        <v>22</v>
      </c>
    </row>
    <row r="3823" spans="1:20" x14ac:dyDescent="0.2">
      <c r="A3823" t="s">
        <v>71</v>
      </c>
      <c r="B3823">
        <v>128</v>
      </c>
      <c r="C3823" t="s">
        <v>28</v>
      </c>
      <c r="D3823" t="s">
        <v>22</v>
      </c>
      <c r="E3823" t="s">
        <v>23</v>
      </c>
      <c r="F3823">
        <v>40</v>
      </c>
      <c r="G3823">
        <v>272.2</v>
      </c>
      <c r="H3823">
        <v>112</v>
      </c>
      <c r="I3823">
        <v>46.27</v>
      </c>
      <c r="J3823">
        <v>239.9</v>
      </c>
      <c r="K3823">
        <v>111</v>
      </c>
      <c r="L3823">
        <v>20.39</v>
      </c>
      <c r="M3823">
        <v>257.3</v>
      </c>
      <c r="N3823">
        <v>124</v>
      </c>
      <c r="O3823">
        <v>11.58</v>
      </c>
      <c r="P3823">
        <v>11.6</v>
      </c>
      <c r="Q3823">
        <v>2</v>
      </c>
      <c r="R3823">
        <v>3.13</v>
      </c>
      <c r="S3823">
        <v>1</v>
      </c>
      <c r="T3823" t="s">
        <v>22</v>
      </c>
    </row>
    <row r="3824" spans="1:20" x14ac:dyDescent="0.2">
      <c r="A3824" t="s">
        <v>57</v>
      </c>
      <c r="B3824">
        <v>97</v>
      </c>
      <c r="C3824" t="s">
        <v>21</v>
      </c>
      <c r="D3824" t="s">
        <v>22</v>
      </c>
      <c r="E3824" t="s">
        <v>22</v>
      </c>
      <c r="F3824">
        <v>0</v>
      </c>
      <c r="G3824">
        <v>245.2</v>
      </c>
      <c r="H3824">
        <v>109</v>
      </c>
      <c r="I3824">
        <v>41.68</v>
      </c>
      <c r="J3824">
        <v>165.5</v>
      </c>
      <c r="K3824">
        <v>152</v>
      </c>
      <c r="L3824">
        <v>14.07</v>
      </c>
      <c r="M3824">
        <v>159.19999999999999</v>
      </c>
      <c r="N3824">
        <v>96</v>
      </c>
      <c r="O3824">
        <v>7.16</v>
      </c>
      <c r="P3824">
        <v>9.1</v>
      </c>
      <c r="Q3824">
        <v>8</v>
      </c>
      <c r="R3824">
        <v>2.46</v>
      </c>
      <c r="S3824">
        <v>1</v>
      </c>
      <c r="T3824" t="s">
        <v>22</v>
      </c>
    </row>
    <row r="3825" spans="1:20" x14ac:dyDescent="0.2">
      <c r="A3825" t="s">
        <v>41</v>
      </c>
      <c r="B3825">
        <v>90</v>
      </c>
      <c r="C3825" t="s">
        <v>21</v>
      </c>
      <c r="D3825" t="s">
        <v>22</v>
      </c>
      <c r="E3825" t="s">
        <v>22</v>
      </c>
      <c r="F3825">
        <v>0</v>
      </c>
      <c r="G3825">
        <v>207.6</v>
      </c>
      <c r="H3825">
        <v>82</v>
      </c>
      <c r="I3825">
        <v>35.29</v>
      </c>
      <c r="J3825">
        <v>193.3</v>
      </c>
      <c r="K3825">
        <v>105</v>
      </c>
      <c r="L3825">
        <v>16.43</v>
      </c>
      <c r="M3825">
        <v>149.69999999999999</v>
      </c>
      <c r="N3825">
        <v>68</v>
      </c>
      <c r="O3825">
        <v>6.74</v>
      </c>
      <c r="P3825">
        <v>11.2</v>
      </c>
      <c r="Q3825">
        <v>6</v>
      </c>
      <c r="R3825">
        <v>3.02</v>
      </c>
      <c r="S3825">
        <v>1</v>
      </c>
      <c r="T3825" t="s">
        <v>22</v>
      </c>
    </row>
    <row r="3826" spans="1:20" x14ac:dyDescent="0.2">
      <c r="A3826" t="s">
        <v>65</v>
      </c>
      <c r="B3826">
        <v>22</v>
      </c>
      <c r="C3826" t="s">
        <v>21</v>
      </c>
      <c r="D3826" t="s">
        <v>22</v>
      </c>
      <c r="E3826" t="s">
        <v>22</v>
      </c>
      <c r="F3826">
        <v>0</v>
      </c>
      <c r="G3826">
        <v>222.9</v>
      </c>
      <c r="H3826">
        <v>97</v>
      </c>
      <c r="I3826">
        <v>37.89</v>
      </c>
      <c r="J3826">
        <v>172.6</v>
      </c>
      <c r="K3826">
        <v>91</v>
      </c>
      <c r="L3826">
        <v>14.67</v>
      </c>
      <c r="M3826">
        <v>187.6</v>
      </c>
      <c r="N3826">
        <v>99</v>
      </c>
      <c r="O3826">
        <v>8.44</v>
      </c>
      <c r="P3826">
        <v>10.1</v>
      </c>
      <c r="Q3826">
        <v>3</v>
      </c>
      <c r="R3826">
        <v>2.73</v>
      </c>
      <c r="S3826">
        <v>1</v>
      </c>
      <c r="T3826" t="s">
        <v>22</v>
      </c>
    </row>
    <row r="3827" spans="1:20" x14ac:dyDescent="0.2">
      <c r="A3827" t="s">
        <v>34</v>
      </c>
      <c r="B3827">
        <v>121</v>
      </c>
      <c r="C3827" t="s">
        <v>21</v>
      </c>
      <c r="D3827" t="s">
        <v>22</v>
      </c>
      <c r="E3827" t="s">
        <v>22</v>
      </c>
      <c r="F3827">
        <v>0</v>
      </c>
      <c r="G3827">
        <v>273.8</v>
      </c>
      <c r="H3827">
        <v>96</v>
      </c>
      <c r="I3827">
        <v>46.55</v>
      </c>
      <c r="J3827">
        <v>263.10000000000002</v>
      </c>
      <c r="K3827">
        <v>106</v>
      </c>
      <c r="L3827">
        <v>22.36</v>
      </c>
      <c r="M3827">
        <v>201.5</v>
      </c>
      <c r="N3827">
        <v>83</v>
      </c>
      <c r="O3827">
        <v>9.07</v>
      </c>
      <c r="P3827">
        <v>10.8</v>
      </c>
      <c r="Q3827">
        <v>3</v>
      </c>
      <c r="R3827">
        <v>2.92</v>
      </c>
      <c r="S3827">
        <v>1</v>
      </c>
      <c r="T3827" t="s">
        <v>23</v>
      </c>
    </row>
    <row r="3828" spans="1:20" x14ac:dyDescent="0.2">
      <c r="A3828" t="s">
        <v>74</v>
      </c>
      <c r="B3828">
        <v>169</v>
      </c>
      <c r="C3828" t="s">
        <v>28</v>
      </c>
      <c r="D3828" t="s">
        <v>22</v>
      </c>
      <c r="E3828" t="s">
        <v>22</v>
      </c>
      <c r="F3828">
        <v>0</v>
      </c>
      <c r="G3828">
        <v>192.8</v>
      </c>
      <c r="H3828">
        <v>98</v>
      </c>
      <c r="I3828">
        <v>32.78</v>
      </c>
      <c r="J3828">
        <v>273.2</v>
      </c>
      <c r="K3828">
        <v>125</v>
      </c>
      <c r="L3828">
        <v>23.22</v>
      </c>
      <c r="M3828">
        <v>266.3</v>
      </c>
      <c r="N3828">
        <v>102</v>
      </c>
      <c r="O3828">
        <v>11.98</v>
      </c>
      <c r="P3828">
        <v>11.4</v>
      </c>
      <c r="Q3828">
        <v>6</v>
      </c>
      <c r="R3828">
        <v>3.08</v>
      </c>
      <c r="S3828">
        <v>2</v>
      </c>
      <c r="T3828" t="s">
        <v>22</v>
      </c>
    </row>
    <row r="3829" spans="1:20" x14ac:dyDescent="0.2">
      <c r="A3829" t="s">
        <v>27</v>
      </c>
      <c r="B3829">
        <v>83</v>
      </c>
      <c r="C3829" t="s">
        <v>28</v>
      </c>
      <c r="D3829" t="s">
        <v>22</v>
      </c>
      <c r="E3829" t="s">
        <v>22</v>
      </c>
      <c r="F3829">
        <v>0</v>
      </c>
      <c r="G3829">
        <v>268.7</v>
      </c>
      <c r="H3829">
        <v>81</v>
      </c>
      <c r="I3829">
        <v>45.68</v>
      </c>
      <c r="J3829">
        <v>145.5</v>
      </c>
      <c r="K3829">
        <v>100</v>
      </c>
      <c r="L3829">
        <v>12.37</v>
      </c>
      <c r="M3829">
        <v>185.6</v>
      </c>
      <c r="N3829">
        <v>86</v>
      </c>
      <c r="O3829">
        <v>8.35</v>
      </c>
      <c r="P3829">
        <v>9.4</v>
      </c>
      <c r="Q3829">
        <v>6</v>
      </c>
      <c r="R3829">
        <v>2.54</v>
      </c>
      <c r="S3829">
        <v>0</v>
      </c>
      <c r="T3829" t="s">
        <v>22</v>
      </c>
    </row>
    <row r="3830" spans="1:20" x14ac:dyDescent="0.2">
      <c r="A3830" t="s">
        <v>62</v>
      </c>
      <c r="B3830">
        <v>87</v>
      </c>
      <c r="C3830" t="s">
        <v>25</v>
      </c>
      <c r="D3830" t="s">
        <v>22</v>
      </c>
      <c r="E3830" t="s">
        <v>23</v>
      </c>
      <c r="F3830">
        <v>48</v>
      </c>
      <c r="G3830">
        <v>178.8</v>
      </c>
      <c r="H3830">
        <v>91</v>
      </c>
      <c r="I3830">
        <v>30.4</v>
      </c>
      <c r="J3830">
        <v>246.8</v>
      </c>
      <c r="K3830">
        <v>106</v>
      </c>
      <c r="L3830">
        <v>20.98</v>
      </c>
      <c r="M3830">
        <v>262.39999999999998</v>
      </c>
      <c r="N3830">
        <v>119</v>
      </c>
      <c r="O3830">
        <v>11.81</v>
      </c>
      <c r="P3830">
        <v>9</v>
      </c>
      <c r="Q3830">
        <v>8</v>
      </c>
      <c r="R3830">
        <v>2.4300000000000002</v>
      </c>
      <c r="S3830">
        <v>1</v>
      </c>
      <c r="T3830" t="s">
        <v>22</v>
      </c>
    </row>
    <row r="3831" spans="1:20" x14ac:dyDescent="0.2">
      <c r="A3831" t="s">
        <v>38</v>
      </c>
      <c r="B3831">
        <v>126</v>
      </c>
      <c r="C3831" t="s">
        <v>21</v>
      </c>
      <c r="D3831" t="s">
        <v>22</v>
      </c>
      <c r="E3831" t="s">
        <v>23</v>
      </c>
      <c r="F3831">
        <v>24</v>
      </c>
      <c r="G3831">
        <v>197.3</v>
      </c>
      <c r="H3831">
        <v>82</v>
      </c>
      <c r="I3831">
        <v>33.54</v>
      </c>
      <c r="J3831">
        <v>167.6</v>
      </c>
      <c r="K3831">
        <v>51</v>
      </c>
      <c r="L3831">
        <v>14.25</v>
      </c>
      <c r="M3831">
        <v>222</v>
      </c>
      <c r="N3831">
        <v>89</v>
      </c>
      <c r="O3831">
        <v>9.99</v>
      </c>
      <c r="P3831">
        <v>7.4</v>
      </c>
      <c r="Q3831">
        <v>3</v>
      </c>
      <c r="R3831">
        <v>2</v>
      </c>
      <c r="S3831">
        <v>1</v>
      </c>
      <c r="T3831" t="s">
        <v>22</v>
      </c>
    </row>
    <row r="3832" spans="1:20" x14ac:dyDescent="0.2">
      <c r="A3832" t="s">
        <v>36</v>
      </c>
      <c r="B3832">
        <v>61</v>
      </c>
      <c r="C3832" t="s">
        <v>21</v>
      </c>
      <c r="D3832" t="s">
        <v>22</v>
      </c>
      <c r="E3832" t="s">
        <v>23</v>
      </c>
      <c r="F3832">
        <v>36</v>
      </c>
      <c r="G3832">
        <v>233.9</v>
      </c>
      <c r="H3832">
        <v>97</v>
      </c>
      <c r="I3832">
        <v>39.76</v>
      </c>
      <c r="J3832">
        <v>175.6</v>
      </c>
      <c r="K3832">
        <v>133</v>
      </c>
      <c r="L3832">
        <v>14.93</v>
      </c>
      <c r="M3832">
        <v>177</v>
      </c>
      <c r="N3832">
        <v>83</v>
      </c>
      <c r="O3832">
        <v>7.97</v>
      </c>
      <c r="P3832">
        <v>9.5</v>
      </c>
      <c r="Q3832">
        <v>4</v>
      </c>
      <c r="R3832">
        <v>2.57</v>
      </c>
      <c r="S3832">
        <v>1</v>
      </c>
      <c r="T3832" t="s">
        <v>22</v>
      </c>
    </row>
    <row r="3833" spans="1:20" x14ac:dyDescent="0.2">
      <c r="A3833" t="s">
        <v>29</v>
      </c>
      <c r="B3833">
        <v>90</v>
      </c>
      <c r="C3833" t="s">
        <v>25</v>
      </c>
      <c r="D3833" t="s">
        <v>23</v>
      </c>
      <c r="E3833" t="s">
        <v>22</v>
      </c>
      <c r="F3833">
        <v>0</v>
      </c>
      <c r="G3833">
        <v>207.1</v>
      </c>
      <c r="H3833">
        <v>87</v>
      </c>
      <c r="I3833">
        <v>35.21</v>
      </c>
      <c r="J3833">
        <v>208.5</v>
      </c>
      <c r="K3833">
        <v>87</v>
      </c>
      <c r="L3833">
        <v>17.72</v>
      </c>
      <c r="M3833">
        <v>146</v>
      </c>
      <c r="N3833">
        <v>95</v>
      </c>
      <c r="O3833">
        <v>6.57</v>
      </c>
      <c r="P3833">
        <v>4.4000000000000004</v>
      </c>
      <c r="Q3833">
        <v>5</v>
      </c>
      <c r="R3833">
        <v>1.19</v>
      </c>
      <c r="S3833">
        <v>2</v>
      </c>
      <c r="T3833" t="s">
        <v>22</v>
      </c>
    </row>
    <row r="3834" spans="1:20" x14ac:dyDescent="0.2">
      <c r="A3834" t="s">
        <v>40</v>
      </c>
      <c r="B3834">
        <v>131</v>
      </c>
      <c r="C3834" t="s">
        <v>25</v>
      </c>
      <c r="D3834" t="s">
        <v>22</v>
      </c>
      <c r="E3834" t="s">
        <v>22</v>
      </c>
      <c r="F3834">
        <v>0</v>
      </c>
      <c r="G3834">
        <v>136.80000000000001</v>
      </c>
      <c r="H3834">
        <v>84</v>
      </c>
      <c r="I3834">
        <v>23.26</v>
      </c>
      <c r="J3834">
        <v>179.4</v>
      </c>
      <c r="K3834">
        <v>81</v>
      </c>
      <c r="L3834">
        <v>15.25</v>
      </c>
      <c r="M3834">
        <v>235.2</v>
      </c>
      <c r="N3834">
        <v>151</v>
      </c>
      <c r="O3834">
        <v>10.58</v>
      </c>
      <c r="P3834">
        <v>5</v>
      </c>
      <c r="Q3834">
        <v>3</v>
      </c>
      <c r="R3834">
        <v>1.35</v>
      </c>
      <c r="S3834">
        <v>2</v>
      </c>
      <c r="T3834" t="s">
        <v>22</v>
      </c>
    </row>
    <row r="3835" spans="1:20" x14ac:dyDescent="0.2">
      <c r="A3835" t="s">
        <v>43</v>
      </c>
      <c r="B3835">
        <v>89</v>
      </c>
      <c r="C3835" t="s">
        <v>21</v>
      </c>
      <c r="D3835" t="s">
        <v>22</v>
      </c>
      <c r="E3835" t="s">
        <v>22</v>
      </c>
      <c r="F3835">
        <v>0</v>
      </c>
      <c r="G3835">
        <v>159.4</v>
      </c>
      <c r="H3835">
        <v>126</v>
      </c>
      <c r="I3835">
        <v>27.1</v>
      </c>
      <c r="J3835">
        <v>207</v>
      </c>
      <c r="K3835">
        <v>108</v>
      </c>
      <c r="L3835">
        <v>17.600000000000001</v>
      </c>
      <c r="M3835">
        <v>141.6</v>
      </c>
      <c r="N3835">
        <v>121</v>
      </c>
      <c r="O3835">
        <v>6.37</v>
      </c>
      <c r="P3835">
        <v>11.1</v>
      </c>
      <c r="Q3835">
        <v>4</v>
      </c>
      <c r="R3835">
        <v>3</v>
      </c>
      <c r="S3835">
        <v>1</v>
      </c>
      <c r="T3835" t="s">
        <v>22</v>
      </c>
    </row>
    <row r="3836" spans="1:20" x14ac:dyDescent="0.2">
      <c r="A3836" t="s">
        <v>72</v>
      </c>
      <c r="B3836">
        <v>71</v>
      </c>
      <c r="C3836" t="s">
        <v>21</v>
      </c>
      <c r="D3836" t="s">
        <v>22</v>
      </c>
      <c r="E3836" t="s">
        <v>22</v>
      </c>
      <c r="F3836">
        <v>0</v>
      </c>
      <c r="G3836">
        <v>112.1</v>
      </c>
      <c r="H3836">
        <v>122</v>
      </c>
      <c r="I3836">
        <v>19.059999999999999</v>
      </c>
      <c r="J3836">
        <v>157.9</v>
      </c>
      <c r="K3836">
        <v>86</v>
      </c>
      <c r="L3836">
        <v>13.42</v>
      </c>
      <c r="M3836">
        <v>271.60000000000002</v>
      </c>
      <c r="N3836">
        <v>104</v>
      </c>
      <c r="O3836">
        <v>12.22</v>
      </c>
      <c r="P3836">
        <v>11.1</v>
      </c>
      <c r="Q3836">
        <v>5</v>
      </c>
      <c r="R3836">
        <v>3</v>
      </c>
      <c r="S3836">
        <v>0</v>
      </c>
      <c r="T3836" t="s">
        <v>22</v>
      </c>
    </row>
    <row r="3837" spans="1:20" x14ac:dyDescent="0.2">
      <c r="A3837" t="s">
        <v>69</v>
      </c>
      <c r="B3837">
        <v>166</v>
      </c>
      <c r="C3837" t="s">
        <v>21</v>
      </c>
      <c r="D3837" t="s">
        <v>22</v>
      </c>
      <c r="E3837" t="s">
        <v>22</v>
      </c>
      <c r="F3837">
        <v>0</v>
      </c>
      <c r="G3837">
        <v>238.6</v>
      </c>
      <c r="H3837">
        <v>117</v>
      </c>
      <c r="I3837">
        <v>40.56</v>
      </c>
      <c r="J3837">
        <v>242.8</v>
      </c>
      <c r="K3837">
        <v>73</v>
      </c>
      <c r="L3837">
        <v>20.64</v>
      </c>
      <c r="M3837">
        <v>203.3</v>
      </c>
      <c r="N3837">
        <v>130</v>
      </c>
      <c r="O3837">
        <v>9.15</v>
      </c>
      <c r="P3837">
        <v>10</v>
      </c>
      <c r="Q3837">
        <v>8</v>
      </c>
      <c r="R3837">
        <v>2.7</v>
      </c>
      <c r="S3837">
        <v>4</v>
      </c>
      <c r="T3837" t="s">
        <v>22</v>
      </c>
    </row>
    <row r="3838" spans="1:20" x14ac:dyDescent="0.2">
      <c r="A3838" t="s">
        <v>47</v>
      </c>
      <c r="B3838">
        <v>146</v>
      </c>
      <c r="C3838" t="s">
        <v>28</v>
      </c>
      <c r="D3838" t="s">
        <v>23</v>
      </c>
      <c r="E3838" t="s">
        <v>22</v>
      </c>
      <c r="F3838">
        <v>0</v>
      </c>
      <c r="G3838">
        <v>163.5</v>
      </c>
      <c r="H3838">
        <v>85</v>
      </c>
      <c r="I3838">
        <v>27.8</v>
      </c>
      <c r="J3838">
        <v>224.8</v>
      </c>
      <c r="K3838">
        <v>149</v>
      </c>
      <c r="L3838">
        <v>19.11</v>
      </c>
      <c r="M3838">
        <v>253.1</v>
      </c>
      <c r="N3838">
        <v>116</v>
      </c>
      <c r="O3838">
        <v>11.39</v>
      </c>
      <c r="P3838">
        <v>9.8000000000000007</v>
      </c>
      <c r="Q3838">
        <v>4</v>
      </c>
      <c r="R3838">
        <v>2.65</v>
      </c>
      <c r="S3838">
        <v>1</v>
      </c>
      <c r="T3838" t="s">
        <v>22</v>
      </c>
    </row>
    <row r="3839" spans="1:20" x14ac:dyDescent="0.2">
      <c r="A3839" t="s">
        <v>71</v>
      </c>
      <c r="B3839">
        <v>90</v>
      </c>
      <c r="C3839" t="s">
        <v>25</v>
      </c>
      <c r="D3839" t="s">
        <v>23</v>
      </c>
      <c r="E3839" t="s">
        <v>22</v>
      </c>
      <c r="F3839">
        <v>0</v>
      </c>
      <c r="G3839">
        <v>127.2</v>
      </c>
      <c r="H3839">
        <v>94</v>
      </c>
      <c r="I3839">
        <v>21.62</v>
      </c>
      <c r="J3839">
        <v>221.1</v>
      </c>
      <c r="K3839">
        <v>108</v>
      </c>
      <c r="L3839">
        <v>18.79</v>
      </c>
      <c r="M3839">
        <v>110.7</v>
      </c>
      <c r="N3839">
        <v>106</v>
      </c>
      <c r="O3839">
        <v>4.9800000000000004</v>
      </c>
      <c r="P3839">
        <v>11.2</v>
      </c>
      <c r="Q3839">
        <v>3</v>
      </c>
      <c r="R3839">
        <v>3.02</v>
      </c>
      <c r="S3839">
        <v>2</v>
      </c>
      <c r="T3839" t="s">
        <v>22</v>
      </c>
    </row>
    <row r="3840" spans="1:20" x14ac:dyDescent="0.2">
      <c r="A3840" t="s">
        <v>61</v>
      </c>
      <c r="B3840">
        <v>59</v>
      </c>
      <c r="C3840" t="s">
        <v>25</v>
      </c>
      <c r="D3840" t="s">
        <v>22</v>
      </c>
      <c r="E3840" t="s">
        <v>22</v>
      </c>
      <c r="F3840">
        <v>0</v>
      </c>
      <c r="G3840">
        <v>145.80000000000001</v>
      </c>
      <c r="H3840">
        <v>95</v>
      </c>
      <c r="I3840">
        <v>24.79</v>
      </c>
      <c r="J3840">
        <v>228.3</v>
      </c>
      <c r="K3840">
        <v>81</v>
      </c>
      <c r="L3840">
        <v>19.41</v>
      </c>
      <c r="M3840">
        <v>247.5</v>
      </c>
      <c r="N3840">
        <v>87</v>
      </c>
      <c r="O3840">
        <v>11.14</v>
      </c>
      <c r="P3840">
        <v>9.6</v>
      </c>
      <c r="Q3840">
        <v>5</v>
      </c>
      <c r="R3840">
        <v>2.59</v>
      </c>
      <c r="S3840">
        <v>0</v>
      </c>
      <c r="T3840" t="s">
        <v>22</v>
      </c>
    </row>
    <row r="3841" spans="1:20" x14ac:dyDescent="0.2">
      <c r="A3841" t="s">
        <v>62</v>
      </c>
      <c r="B3841">
        <v>25</v>
      </c>
      <c r="C3841" t="s">
        <v>21</v>
      </c>
      <c r="D3841" t="s">
        <v>22</v>
      </c>
      <c r="E3841" t="s">
        <v>22</v>
      </c>
      <c r="F3841">
        <v>0</v>
      </c>
      <c r="G3841">
        <v>250.1</v>
      </c>
      <c r="H3841">
        <v>108</v>
      </c>
      <c r="I3841">
        <v>42.52</v>
      </c>
      <c r="J3841">
        <v>221.9</v>
      </c>
      <c r="K3841">
        <v>97</v>
      </c>
      <c r="L3841">
        <v>18.86</v>
      </c>
      <c r="M3841">
        <v>208.5</v>
      </c>
      <c r="N3841">
        <v>84</v>
      </c>
      <c r="O3841">
        <v>9.3800000000000008</v>
      </c>
      <c r="P3841">
        <v>11.1</v>
      </c>
      <c r="Q3841">
        <v>3</v>
      </c>
      <c r="R3841">
        <v>3</v>
      </c>
      <c r="S3841">
        <v>2</v>
      </c>
      <c r="T3841" t="s">
        <v>22</v>
      </c>
    </row>
    <row r="3842" spans="1:20" x14ac:dyDescent="0.2">
      <c r="A3842" t="s">
        <v>31</v>
      </c>
      <c r="B3842">
        <v>105</v>
      </c>
      <c r="C3842" t="s">
        <v>28</v>
      </c>
      <c r="D3842" t="s">
        <v>22</v>
      </c>
      <c r="E3842" t="s">
        <v>22</v>
      </c>
      <c r="F3842">
        <v>0</v>
      </c>
      <c r="G3842">
        <v>101.5</v>
      </c>
      <c r="H3842">
        <v>83</v>
      </c>
      <c r="I3842">
        <v>17.260000000000002</v>
      </c>
      <c r="J3842">
        <v>193.8</v>
      </c>
      <c r="K3842">
        <v>83</v>
      </c>
      <c r="L3842">
        <v>16.47</v>
      </c>
      <c r="M3842">
        <v>214.3</v>
      </c>
      <c r="N3842">
        <v>113</v>
      </c>
      <c r="O3842">
        <v>9.64</v>
      </c>
      <c r="P3842">
        <v>11.7</v>
      </c>
      <c r="Q3842">
        <v>4</v>
      </c>
      <c r="R3842">
        <v>3.16</v>
      </c>
      <c r="S3842">
        <v>3</v>
      </c>
      <c r="T3842" t="s">
        <v>22</v>
      </c>
    </row>
    <row r="3843" spans="1:20" x14ac:dyDescent="0.2">
      <c r="A3843" t="s">
        <v>72</v>
      </c>
      <c r="B3843">
        <v>143</v>
      </c>
      <c r="C3843" t="s">
        <v>21</v>
      </c>
      <c r="D3843" t="s">
        <v>22</v>
      </c>
      <c r="E3843" t="s">
        <v>23</v>
      </c>
      <c r="F3843">
        <v>26</v>
      </c>
      <c r="G3843">
        <v>119.6</v>
      </c>
      <c r="H3843">
        <v>133</v>
      </c>
      <c r="I3843">
        <v>20.329999999999998</v>
      </c>
      <c r="J3843">
        <v>247</v>
      </c>
      <c r="K3843">
        <v>136</v>
      </c>
      <c r="L3843">
        <v>21</v>
      </c>
      <c r="M3843">
        <v>227.3</v>
      </c>
      <c r="N3843">
        <v>54</v>
      </c>
      <c r="O3843">
        <v>10.23</v>
      </c>
      <c r="P3843">
        <v>13</v>
      </c>
      <c r="Q3843">
        <v>3</v>
      </c>
      <c r="R3843">
        <v>3.51</v>
      </c>
      <c r="S3843">
        <v>1</v>
      </c>
      <c r="T3843" t="s">
        <v>22</v>
      </c>
    </row>
    <row r="3844" spans="1:20" x14ac:dyDescent="0.2">
      <c r="A3844" t="s">
        <v>45</v>
      </c>
      <c r="B3844">
        <v>56</v>
      </c>
      <c r="C3844" t="s">
        <v>21</v>
      </c>
      <c r="D3844" t="s">
        <v>22</v>
      </c>
      <c r="E3844" t="s">
        <v>22</v>
      </c>
      <c r="F3844">
        <v>0</v>
      </c>
      <c r="G3844">
        <v>158.19999999999999</v>
      </c>
      <c r="H3844">
        <v>85</v>
      </c>
      <c r="I3844">
        <v>26.89</v>
      </c>
      <c r="J3844">
        <v>197.9</v>
      </c>
      <c r="K3844">
        <v>91</v>
      </c>
      <c r="L3844">
        <v>16.82</v>
      </c>
      <c r="M3844">
        <v>159.9</v>
      </c>
      <c r="N3844">
        <v>133</v>
      </c>
      <c r="O3844">
        <v>7.2</v>
      </c>
      <c r="P3844">
        <v>7.7</v>
      </c>
      <c r="Q3844">
        <v>7</v>
      </c>
      <c r="R3844">
        <v>2.08</v>
      </c>
      <c r="S3844">
        <v>1</v>
      </c>
      <c r="T3844" t="s">
        <v>22</v>
      </c>
    </row>
    <row r="3845" spans="1:20" x14ac:dyDescent="0.2">
      <c r="A3845" t="s">
        <v>63</v>
      </c>
      <c r="B3845">
        <v>105</v>
      </c>
      <c r="C3845" t="s">
        <v>28</v>
      </c>
      <c r="D3845" t="s">
        <v>22</v>
      </c>
      <c r="E3845" t="s">
        <v>22</v>
      </c>
      <c r="F3845">
        <v>0</v>
      </c>
      <c r="G3845">
        <v>193.2</v>
      </c>
      <c r="H3845">
        <v>139</v>
      </c>
      <c r="I3845">
        <v>32.840000000000003</v>
      </c>
      <c r="J3845">
        <v>260.3</v>
      </c>
      <c r="K3845">
        <v>104</v>
      </c>
      <c r="L3845">
        <v>22.13</v>
      </c>
      <c r="M3845">
        <v>226.4</v>
      </c>
      <c r="N3845">
        <v>133</v>
      </c>
      <c r="O3845">
        <v>10.19</v>
      </c>
      <c r="P3845">
        <v>7.8</v>
      </c>
      <c r="Q3845">
        <v>2</v>
      </c>
      <c r="R3845">
        <v>2.11</v>
      </c>
      <c r="S3845">
        <v>1</v>
      </c>
      <c r="T3845" t="s">
        <v>22</v>
      </c>
    </row>
    <row r="3846" spans="1:20" x14ac:dyDescent="0.2">
      <c r="A3846" t="s">
        <v>37</v>
      </c>
      <c r="B3846">
        <v>73</v>
      </c>
      <c r="C3846" t="s">
        <v>28</v>
      </c>
      <c r="D3846" t="s">
        <v>22</v>
      </c>
      <c r="E3846" t="s">
        <v>23</v>
      </c>
      <c r="F3846">
        <v>33</v>
      </c>
      <c r="G3846">
        <v>217.7</v>
      </c>
      <c r="H3846">
        <v>108</v>
      </c>
      <c r="I3846">
        <v>37.01</v>
      </c>
      <c r="J3846">
        <v>245.7</v>
      </c>
      <c r="K3846">
        <v>106</v>
      </c>
      <c r="L3846">
        <v>20.88</v>
      </c>
      <c r="M3846">
        <v>242.9</v>
      </c>
      <c r="N3846">
        <v>100</v>
      </c>
      <c r="O3846">
        <v>10.93</v>
      </c>
      <c r="P3846">
        <v>8.8000000000000007</v>
      </c>
      <c r="Q3846">
        <v>6</v>
      </c>
      <c r="R3846">
        <v>2.38</v>
      </c>
      <c r="S3846">
        <v>1</v>
      </c>
      <c r="T3846" t="s">
        <v>22</v>
      </c>
    </row>
    <row r="3847" spans="1:20" x14ac:dyDescent="0.2">
      <c r="A3847" t="s">
        <v>58</v>
      </c>
      <c r="B3847">
        <v>54</v>
      </c>
      <c r="C3847" t="s">
        <v>25</v>
      </c>
      <c r="D3847" t="s">
        <v>22</v>
      </c>
      <c r="E3847" t="s">
        <v>22</v>
      </c>
      <c r="F3847">
        <v>0</v>
      </c>
      <c r="G3847">
        <v>199.8</v>
      </c>
      <c r="H3847">
        <v>94</v>
      </c>
      <c r="I3847">
        <v>33.97</v>
      </c>
      <c r="J3847">
        <v>308</v>
      </c>
      <c r="K3847">
        <v>112</v>
      </c>
      <c r="L3847">
        <v>26.18</v>
      </c>
      <c r="M3847">
        <v>162.6</v>
      </c>
      <c r="N3847">
        <v>99</v>
      </c>
      <c r="O3847">
        <v>7.32</v>
      </c>
      <c r="P3847">
        <v>10.1</v>
      </c>
      <c r="Q3847">
        <v>4</v>
      </c>
      <c r="R3847">
        <v>2.73</v>
      </c>
      <c r="S3847">
        <v>0</v>
      </c>
      <c r="T3847" t="s">
        <v>22</v>
      </c>
    </row>
    <row r="3848" spans="1:20" x14ac:dyDescent="0.2">
      <c r="A3848" t="s">
        <v>68</v>
      </c>
      <c r="B3848">
        <v>98</v>
      </c>
      <c r="C3848" t="s">
        <v>28</v>
      </c>
      <c r="D3848" t="s">
        <v>22</v>
      </c>
      <c r="E3848" t="s">
        <v>22</v>
      </c>
      <c r="F3848">
        <v>0</v>
      </c>
      <c r="G3848">
        <v>171.9</v>
      </c>
      <c r="H3848">
        <v>77</v>
      </c>
      <c r="I3848">
        <v>29.22</v>
      </c>
      <c r="J3848">
        <v>235.3</v>
      </c>
      <c r="K3848">
        <v>90</v>
      </c>
      <c r="L3848">
        <v>20</v>
      </c>
      <c r="M3848">
        <v>140.30000000000001</v>
      </c>
      <c r="N3848">
        <v>125</v>
      </c>
      <c r="O3848">
        <v>6.31</v>
      </c>
      <c r="P3848">
        <v>14.6</v>
      </c>
      <c r="Q3848">
        <v>4</v>
      </c>
      <c r="R3848">
        <v>3.94</v>
      </c>
      <c r="S3848">
        <v>2</v>
      </c>
      <c r="T3848" t="s">
        <v>22</v>
      </c>
    </row>
    <row r="3849" spans="1:20" x14ac:dyDescent="0.2">
      <c r="A3849" t="s">
        <v>52</v>
      </c>
      <c r="B3849">
        <v>100</v>
      </c>
      <c r="C3849" t="s">
        <v>21</v>
      </c>
      <c r="D3849" t="s">
        <v>22</v>
      </c>
      <c r="E3849" t="s">
        <v>23</v>
      </c>
      <c r="F3849">
        <v>31</v>
      </c>
      <c r="G3849">
        <v>67.7</v>
      </c>
      <c r="H3849">
        <v>67</v>
      </c>
      <c r="I3849">
        <v>11.51</v>
      </c>
      <c r="J3849">
        <v>147.1</v>
      </c>
      <c r="K3849">
        <v>116</v>
      </c>
      <c r="L3849">
        <v>12.5</v>
      </c>
      <c r="M3849">
        <v>288.3</v>
      </c>
      <c r="N3849">
        <v>103</v>
      </c>
      <c r="O3849">
        <v>12.97</v>
      </c>
      <c r="P3849">
        <v>12.3</v>
      </c>
      <c r="Q3849">
        <v>2</v>
      </c>
      <c r="R3849">
        <v>3.32</v>
      </c>
      <c r="S3849">
        <v>6</v>
      </c>
      <c r="T3849" t="s">
        <v>23</v>
      </c>
    </row>
    <row r="3850" spans="1:20" x14ac:dyDescent="0.2">
      <c r="A3850" t="s">
        <v>72</v>
      </c>
      <c r="B3850">
        <v>107</v>
      </c>
      <c r="C3850" t="s">
        <v>25</v>
      </c>
      <c r="D3850" t="s">
        <v>22</v>
      </c>
      <c r="E3850" t="s">
        <v>22</v>
      </c>
      <c r="F3850">
        <v>0</v>
      </c>
      <c r="G3850">
        <v>228.2</v>
      </c>
      <c r="H3850">
        <v>90</v>
      </c>
      <c r="I3850">
        <v>38.79</v>
      </c>
      <c r="J3850">
        <v>214.2</v>
      </c>
      <c r="K3850">
        <v>123</v>
      </c>
      <c r="L3850">
        <v>18.21</v>
      </c>
      <c r="M3850">
        <v>183.1</v>
      </c>
      <c r="N3850">
        <v>79</v>
      </c>
      <c r="O3850">
        <v>8.24</v>
      </c>
      <c r="P3850">
        <v>10.5</v>
      </c>
      <c r="Q3850">
        <v>4</v>
      </c>
      <c r="R3850">
        <v>2.84</v>
      </c>
      <c r="S3850">
        <v>4</v>
      </c>
      <c r="T3850" t="s">
        <v>22</v>
      </c>
    </row>
    <row r="3851" spans="1:20" x14ac:dyDescent="0.2">
      <c r="A3851" t="s">
        <v>31</v>
      </c>
      <c r="B3851">
        <v>167</v>
      </c>
      <c r="C3851" t="s">
        <v>28</v>
      </c>
      <c r="D3851" t="s">
        <v>22</v>
      </c>
      <c r="E3851" t="s">
        <v>22</v>
      </c>
      <c r="F3851">
        <v>0</v>
      </c>
      <c r="G3851">
        <v>191.5</v>
      </c>
      <c r="H3851">
        <v>93</v>
      </c>
      <c r="I3851">
        <v>32.56</v>
      </c>
      <c r="J3851">
        <v>163.80000000000001</v>
      </c>
      <c r="K3851">
        <v>76</v>
      </c>
      <c r="L3851">
        <v>13.92</v>
      </c>
      <c r="M3851">
        <v>189.1</v>
      </c>
      <c r="N3851">
        <v>103</v>
      </c>
      <c r="O3851">
        <v>8.51</v>
      </c>
      <c r="P3851">
        <v>14.1</v>
      </c>
      <c r="Q3851">
        <v>9</v>
      </c>
      <c r="R3851">
        <v>3.81</v>
      </c>
      <c r="S3851">
        <v>1</v>
      </c>
      <c r="T3851" t="s">
        <v>22</v>
      </c>
    </row>
    <row r="3852" spans="1:20" x14ac:dyDescent="0.2">
      <c r="A3852" t="s">
        <v>60</v>
      </c>
      <c r="B3852">
        <v>49</v>
      </c>
      <c r="C3852" t="s">
        <v>21</v>
      </c>
      <c r="D3852" t="s">
        <v>22</v>
      </c>
      <c r="E3852" t="s">
        <v>22</v>
      </c>
      <c r="F3852">
        <v>0</v>
      </c>
      <c r="G3852">
        <v>171.5</v>
      </c>
      <c r="H3852">
        <v>86</v>
      </c>
      <c r="I3852">
        <v>29.16</v>
      </c>
      <c r="J3852">
        <v>188.8</v>
      </c>
      <c r="K3852">
        <v>85</v>
      </c>
      <c r="L3852">
        <v>16.05</v>
      </c>
      <c r="M3852">
        <v>155.1</v>
      </c>
      <c r="N3852">
        <v>82</v>
      </c>
      <c r="O3852">
        <v>6.98</v>
      </c>
      <c r="P3852">
        <v>8.5</v>
      </c>
      <c r="Q3852">
        <v>2</v>
      </c>
      <c r="R3852">
        <v>2.2999999999999998</v>
      </c>
      <c r="S3852">
        <v>2</v>
      </c>
      <c r="T3852" t="s">
        <v>22</v>
      </c>
    </row>
    <row r="3853" spans="1:20" x14ac:dyDescent="0.2">
      <c r="A3853" t="s">
        <v>30</v>
      </c>
      <c r="B3853">
        <v>34</v>
      </c>
      <c r="C3853" t="s">
        <v>25</v>
      </c>
      <c r="D3853" t="s">
        <v>22</v>
      </c>
      <c r="E3853" t="s">
        <v>22</v>
      </c>
      <c r="F3853">
        <v>0</v>
      </c>
      <c r="G3853">
        <v>151.1</v>
      </c>
      <c r="H3853">
        <v>92</v>
      </c>
      <c r="I3853">
        <v>25.69</v>
      </c>
      <c r="J3853">
        <v>211.7</v>
      </c>
      <c r="K3853">
        <v>86</v>
      </c>
      <c r="L3853">
        <v>17.989999999999998</v>
      </c>
      <c r="M3853">
        <v>205.8</v>
      </c>
      <c r="N3853">
        <v>72</v>
      </c>
      <c r="O3853">
        <v>9.26</v>
      </c>
      <c r="P3853">
        <v>9.8000000000000007</v>
      </c>
      <c r="Q3853">
        <v>4</v>
      </c>
      <c r="R3853">
        <v>2.65</v>
      </c>
      <c r="S3853">
        <v>0</v>
      </c>
      <c r="T3853" t="s">
        <v>22</v>
      </c>
    </row>
    <row r="3854" spans="1:20" x14ac:dyDescent="0.2">
      <c r="A3854" t="s">
        <v>64</v>
      </c>
      <c r="B3854">
        <v>109</v>
      </c>
      <c r="C3854" t="s">
        <v>21</v>
      </c>
      <c r="D3854" t="s">
        <v>22</v>
      </c>
      <c r="E3854" t="s">
        <v>22</v>
      </c>
      <c r="F3854">
        <v>0</v>
      </c>
      <c r="G3854">
        <v>134.30000000000001</v>
      </c>
      <c r="H3854">
        <v>99</v>
      </c>
      <c r="I3854">
        <v>22.83</v>
      </c>
      <c r="J3854">
        <v>203.9</v>
      </c>
      <c r="K3854">
        <v>103</v>
      </c>
      <c r="L3854">
        <v>17.329999999999998</v>
      </c>
      <c r="M3854">
        <v>297.7</v>
      </c>
      <c r="N3854">
        <v>91</v>
      </c>
      <c r="O3854">
        <v>13.4</v>
      </c>
      <c r="P3854">
        <v>7.6</v>
      </c>
      <c r="Q3854">
        <v>2</v>
      </c>
      <c r="R3854">
        <v>2.0499999999999998</v>
      </c>
      <c r="S3854">
        <v>3</v>
      </c>
      <c r="T3854" t="s">
        <v>22</v>
      </c>
    </row>
    <row r="3855" spans="1:20" x14ac:dyDescent="0.2">
      <c r="A3855" t="s">
        <v>72</v>
      </c>
      <c r="B3855">
        <v>109</v>
      </c>
      <c r="C3855" t="s">
        <v>28</v>
      </c>
      <c r="D3855" t="s">
        <v>22</v>
      </c>
      <c r="E3855" t="s">
        <v>22</v>
      </c>
      <c r="F3855">
        <v>0</v>
      </c>
      <c r="G3855">
        <v>117.8</v>
      </c>
      <c r="H3855">
        <v>64</v>
      </c>
      <c r="I3855">
        <v>20.03</v>
      </c>
      <c r="J3855">
        <v>216.2</v>
      </c>
      <c r="K3855">
        <v>84</v>
      </c>
      <c r="L3855">
        <v>18.38</v>
      </c>
      <c r="M3855">
        <v>148.4</v>
      </c>
      <c r="N3855">
        <v>59</v>
      </c>
      <c r="O3855">
        <v>6.68</v>
      </c>
      <c r="P3855">
        <v>10.9</v>
      </c>
      <c r="Q3855">
        <v>5</v>
      </c>
      <c r="R3855">
        <v>2.94</v>
      </c>
      <c r="S3855">
        <v>1</v>
      </c>
      <c r="T3855" t="s">
        <v>22</v>
      </c>
    </row>
    <row r="3856" spans="1:20" x14ac:dyDescent="0.2">
      <c r="A3856" t="s">
        <v>70</v>
      </c>
      <c r="B3856">
        <v>39</v>
      </c>
      <c r="C3856" t="s">
        <v>25</v>
      </c>
      <c r="D3856" t="s">
        <v>22</v>
      </c>
      <c r="E3856" t="s">
        <v>22</v>
      </c>
      <c r="F3856">
        <v>0</v>
      </c>
      <c r="G3856">
        <v>181.2</v>
      </c>
      <c r="H3856">
        <v>71</v>
      </c>
      <c r="I3856">
        <v>30.8</v>
      </c>
      <c r="J3856">
        <v>344.9</v>
      </c>
      <c r="K3856">
        <v>108</v>
      </c>
      <c r="L3856">
        <v>29.32</v>
      </c>
      <c r="M3856">
        <v>213.6</v>
      </c>
      <c r="N3856">
        <v>145</v>
      </c>
      <c r="O3856">
        <v>9.61</v>
      </c>
      <c r="P3856">
        <v>12.1</v>
      </c>
      <c r="Q3856">
        <v>2</v>
      </c>
      <c r="R3856">
        <v>3.27</v>
      </c>
      <c r="S3856">
        <v>3</v>
      </c>
      <c r="T3856" t="s">
        <v>22</v>
      </c>
    </row>
    <row r="3857" spans="1:20" x14ac:dyDescent="0.2">
      <c r="A3857" t="s">
        <v>55</v>
      </c>
      <c r="B3857">
        <v>90</v>
      </c>
      <c r="C3857" t="s">
        <v>21</v>
      </c>
      <c r="D3857" t="s">
        <v>22</v>
      </c>
      <c r="E3857" t="s">
        <v>22</v>
      </c>
      <c r="F3857">
        <v>0</v>
      </c>
      <c r="G3857">
        <v>152.30000000000001</v>
      </c>
      <c r="H3857">
        <v>91</v>
      </c>
      <c r="I3857">
        <v>25.89</v>
      </c>
      <c r="J3857">
        <v>165</v>
      </c>
      <c r="K3857">
        <v>120</v>
      </c>
      <c r="L3857">
        <v>14.03</v>
      </c>
      <c r="M3857">
        <v>294.3</v>
      </c>
      <c r="N3857">
        <v>73</v>
      </c>
      <c r="O3857">
        <v>13.24</v>
      </c>
      <c r="P3857">
        <v>9</v>
      </c>
      <c r="Q3857">
        <v>3</v>
      </c>
      <c r="R3857">
        <v>2.4300000000000002</v>
      </c>
      <c r="S3857">
        <v>2</v>
      </c>
      <c r="T3857" t="s">
        <v>22</v>
      </c>
    </row>
    <row r="3858" spans="1:20" x14ac:dyDescent="0.2">
      <c r="A3858" t="s">
        <v>65</v>
      </c>
      <c r="B3858">
        <v>114</v>
      </c>
      <c r="C3858" t="s">
        <v>25</v>
      </c>
      <c r="D3858" t="s">
        <v>22</v>
      </c>
      <c r="E3858" t="s">
        <v>22</v>
      </c>
      <c r="F3858">
        <v>0</v>
      </c>
      <c r="G3858">
        <v>204.4</v>
      </c>
      <c r="H3858">
        <v>91</v>
      </c>
      <c r="I3858">
        <v>34.75</v>
      </c>
      <c r="J3858">
        <v>239.6</v>
      </c>
      <c r="K3858">
        <v>136</v>
      </c>
      <c r="L3858">
        <v>20.37</v>
      </c>
      <c r="M3858">
        <v>235</v>
      </c>
      <c r="N3858">
        <v>64</v>
      </c>
      <c r="O3858">
        <v>10.58</v>
      </c>
      <c r="P3858">
        <v>11.5</v>
      </c>
      <c r="Q3858">
        <v>3</v>
      </c>
      <c r="R3858">
        <v>3.11</v>
      </c>
      <c r="S3858">
        <v>2</v>
      </c>
      <c r="T3858" t="s">
        <v>22</v>
      </c>
    </row>
    <row r="3859" spans="1:20" x14ac:dyDescent="0.2">
      <c r="A3859" t="s">
        <v>35</v>
      </c>
      <c r="B3859">
        <v>113</v>
      </c>
      <c r="C3859" t="s">
        <v>21</v>
      </c>
      <c r="D3859" t="s">
        <v>22</v>
      </c>
      <c r="E3859" t="s">
        <v>22</v>
      </c>
      <c r="F3859">
        <v>0</v>
      </c>
      <c r="G3859">
        <v>283.89999999999998</v>
      </c>
      <c r="H3859">
        <v>98</v>
      </c>
      <c r="I3859">
        <v>48.26</v>
      </c>
      <c r="J3859">
        <v>137.1</v>
      </c>
      <c r="K3859">
        <v>91</v>
      </c>
      <c r="L3859">
        <v>11.65</v>
      </c>
      <c r="M3859">
        <v>159</v>
      </c>
      <c r="N3859">
        <v>110</v>
      </c>
      <c r="O3859">
        <v>7.15</v>
      </c>
      <c r="P3859">
        <v>11.3</v>
      </c>
      <c r="Q3859">
        <v>5</v>
      </c>
      <c r="R3859">
        <v>3.05</v>
      </c>
      <c r="S3859">
        <v>2</v>
      </c>
      <c r="T3859" t="s">
        <v>22</v>
      </c>
    </row>
    <row r="3860" spans="1:20" x14ac:dyDescent="0.2">
      <c r="A3860" t="s">
        <v>27</v>
      </c>
      <c r="B3860">
        <v>19</v>
      </c>
      <c r="C3860" t="s">
        <v>21</v>
      </c>
      <c r="D3860" t="s">
        <v>22</v>
      </c>
      <c r="E3860" t="s">
        <v>23</v>
      </c>
      <c r="F3860">
        <v>29</v>
      </c>
      <c r="G3860">
        <v>142.69999999999999</v>
      </c>
      <c r="H3860">
        <v>94</v>
      </c>
      <c r="I3860">
        <v>24.26</v>
      </c>
      <c r="J3860">
        <v>129.9</v>
      </c>
      <c r="K3860">
        <v>60</v>
      </c>
      <c r="L3860">
        <v>11.04</v>
      </c>
      <c r="M3860">
        <v>165.3</v>
      </c>
      <c r="N3860">
        <v>65</v>
      </c>
      <c r="O3860">
        <v>7.44</v>
      </c>
      <c r="P3860">
        <v>10</v>
      </c>
      <c r="Q3860">
        <v>4</v>
      </c>
      <c r="R3860">
        <v>2.7</v>
      </c>
      <c r="S3860">
        <v>0</v>
      </c>
      <c r="T3860" t="s">
        <v>22</v>
      </c>
    </row>
    <row r="3861" spans="1:20" x14ac:dyDescent="0.2">
      <c r="A3861" t="s">
        <v>24</v>
      </c>
      <c r="B3861">
        <v>94</v>
      </c>
      <c r="C3861" t="s">
        <v>21</v>
      </c>
      <c r="D3861" t="s">
        <v>22</v>
      </c>
      <c r="E3861" t="s">
        <v>22</v>
      </c>
      <c r="F3861">
        <v>0</v>
      </c>
      <c r="G3861">
        <v>145.4</v>
      </c>
      <c r="H3861">
        <v>92</v>
      </c>
      <c r="I3861">
        <v>24.72</v>
      </c>
      <c r="J3861">
        <v>172.8</v>
      </c>
      <c r="K3861">
        <v>103</v>
      </c>
      <c r="L3861">
        <v>14.69</v>
      </c>
      <c r="M3861">
        <v>183.9</v>
      </c>
      <c r="N3861">
        <v>43</v>
      </c>
      <c r="O3861">
        <v>8.2799999999999994</v>
      </c>
      <c r="P3861">
        <v>9.3000000000000007</v>
      </c>
      <c r="Q3861">
        <v>3</v>
      </c>
      <c r="R3861">
        <v>2.5099999999999998</v>
      </c>
      <c r="S3861">
        <v>2</v>
      </c>
      <c r="T3861" t="s">
        <v>22</v>
      </c>
    </row>
    <row r="3862" spans="1:20" x14ac:dyDescent="0.2">
      <c r="A3862" t="s">
        <v>44</v>
      </c>
      <c r="B3862">
        <v>69</v>
      </c>
      <c r="C3862" t="s">
        <v>21</v>
      </c>
      <c r="D3862" t="s">
        <v>22</v>
      </c>
      <c r="E3862" t="s">
        <v>22</v>
      </c>
      <c r="F3862">
        <v>0</v>
      </c>
      <c r="G3862">
        <v>211.7</v>
      </c>
      <c r="H3862">
        <v>94</v>
      </c>
      <c r="I3862">
        <v>35.99</v>
      </c>
      <c r="J3862">
        <v>236.1</v>
      </c>
      <c r="K3862">
        <v>124</v>
      </c>
      <c r="L3862">
        <v>20.07</v>
      </c>
      <c r="M3862">
        <v>252.7</v>
      </c>
      <c r="N3862">
        <v>90</v>
      </c>
      <c r="O3862">
        <v>11.37</v>
      </c>
      <c r="P3862">
        <v>7.2</v>
      </c>
      <c r="Q3862">
        <v>2</v>
      </c>
      <c r="R3862">
        <v>1.94</v>
      </c>
      <c r="S3862">
        <v>4</v>
      </c>
      <c r="T3862" t="s">
        <v>22</v>
      </c>
    </row>
    <row r="3863" spans="1:20" x14ac:dyDescent="0.2">
      <c r="A3863" t="s">
        <v>64</v>
      </c>
      <c r="B3863">
        <v>90</v>
      </c>
      <c r="C3863" t="s">
        <v>21</v>
      </c>
      <c r="D3863" t="s">
        <v>22</v>
      </c>
      <c r="E3863" t="s">
        <v>22</v>
      </c>
      <c r="F3863">
        <v>0</v>
      </c>
      <c r="G3863">
        <v>192.6</v>
      </c>
      <c r="H3863">
        <v>129</v>
      </c>
      <c r="I3863">
        <v>32.74</v>
      </c>
      <c r="J3863">
        <v>191.6</v>
      </c>
      <c r="K3863">
        <v>100</v>
      </c>
      <c r="L3863">
        <v>16.29</v>
      </c>
      <c r="M3863">
        <v>203.1</v>
      </c>
      <c r="N3863">
        <v>105</v>
      </c>
      <c r="O3863">
        <v>9.14</v>
      </c>
      <c r="P3863">
        <v>11.4</v>
      </c>
      <c r="Q3863">
        <v>2</v>
      </c>
      <c r="R3863">
        <v>3.08</v>
      </c>
      <c r="S3863">
        <v>3</v>
      </c>
      <c r="T3863" t="s">
        <v>22</v>
      </c>
    </row>
    <row r="3864" spans="1:20" x14ac:dyDescent="0.2">
      <c r="A3864" t="s">
        <v>68</v>
      </c>
      <c r="B3864">
        <v>48</v>
      </c>
      <c r="C3864" t="s">
        <v>25</v>
      </c>
      <c r="D3864" t="s">
        <v>22</v>
      </c>
      <c r="E3864" t="s">
        <v>22</v>
      </c>
      <c r="F3864">
        <v>0</v>
      </c>
      <c r="G3864">
        <v>52</v>
      </c>
      <c r="H3864">
        <v>60</v>
      </c>
      <c r="I3864">
        <v>8.84</v>
      </c>
      <c r="J3864">
        <v>132</v>
      </c>
      <c r="K3864">
        <v>79</v>
      </c>
      <c r="L3864">
        <v>11.22</v>
      </c>
      <c r="M3864">
        <v>185.8</v>
      </c>
      <c r="N3864">
        <v>85</v>
      </c>
      <c r="O3864">
        <v>8.36</v>
      </c>
      <c r="P3864">
        <v>12.3</v>
      </c>
      <c r="Q3864">
        <v>2</v>
      </c>
      <c r="R3864">
        <v>3.32</v>
      </c>
      <c r="S3864">
        <v>2</v>
      </c>
      <c r="T3864" t="s">
        <v>22</v>
      </c>
    </row>
    <row r="3865" spans="1:20" x14ac:dyDescent="0.2">
      <c r="A3865" t="s">
        <v>54</v>
      </c>
      <c r="B3865">
        <v>122</v>
      </c>
      <c r="C3865" t="s">
        <v>21</v>
      </c>
      <c r="D3865" t="s">
        <v>22</v>
      </c>
      <c r="E3865" t="s">
        <v>23</v>
      </c>
      <c r="F3865">
        <v>30</v>
      </c>
      <c r="G3865">
        <v>237.7</v>
      </c>
      <c r="H3865">
        <v>94</v>
      </c>
      <c r="I3865">
        <v>40.409999999999997</v>
      </c>
      <c r="J3865">
        <v>154.69999999999999</v>
      </c>
      <c r="K3865">
        <v>91</v>
      </c>
      <c r="L3865">
        <v>13.15</v>
      </c>
      <c r="M3865">
        <v>223.1</v>
      </c>
      <c r="N3865">
        <v>98</v>
      </c>
      <c r="O3865">
        <v>10.039999999999999</v>
      </c>
      <c r="P3865">
        <v>9.5</v>
      </c>
      <c r="Q3865">
        <v>3</v>
      </c>
      <c r="R3865">
        <v>2.57</v>
      </c>
      <c r="S3865">
        <v>1</v>
      </c>
      <c r="T3865" t="s">
        <v>22</v>
      </c>
    </row>
    <row r="3866" spans="1:20" x14ac:dyDescent="0.2">
      <c r="A3866" t="s">
        <v>31</v>
      </c>
      <c r="B3866">
        <v>123</v>
      </c>
      <c r="C3866" t="s">
        <v>25</v>
      </c>
      <c r="D3866" t="s">
        <v>22</v>
      </c>
      <c r="E3866" t="s">
        <v>23</v>
      </c>
      <c r="F3866">
        <v>31</v>
      </c>
      <c r="G3866">
        <v>203.6</v>
      </c>
      <c r="H3866">
        <v>108</v>
      </c>
      <c r="I3866">
        <v>34.61</v>
      </c>
      <c r="J3866">
        <v>156.9</v>
      </c>
      <c r="K3866">
        <v>112</v>
      </c>
      <c r="L3866">
        <v>13.34</v>
      </c>
      <c r="M3866">
        <v>236.2</v>
      </c>
      <c r="N3866">
        <v>114</v>
      </c>
      <c r="O3866">
        <v>10.63</v>
      </c>
      <c r="P3866">
        <v>12</v>
      </c>
      <c r="Q3866">
        <v>5</v>
      </c>
      <c r="R3866">
        <v>3.24</v>
      </c>
      <c r="S3866">
        <v>1</v>
      </c>
      <c r="T3866" t="s">
        <v>22</v>
      </c>
    </row>
    <row r="3867" spans="1:20" x14ac:dyDescent="0.2">
      <c r="A3867" t="s">
        <v>34</v>
      </c>
      <c r="B3867">
        <v>81</v>
      </c>
      <c r="C3867" t="s">
        <v>28</v>
      </c>
      <c r="D3867" t="s">
        <v>22</v>
      </c>
      <c r="E3867" t="s">
        <v>22</v>
      </c>
      <c r="F3867">
        <v>0</v>
      </c>
      <c r="G3867">
        <v>192.4</v>
      </c>
      <c r="H3867">
        <v>79</v>
      </c>
      <c r="I3867">
        <v>32.71</v>
      </c>
      <c r="J3867">
        <v>212.7</v>
      </c>
      <c r="K3867">
        <v>106</v>
      </c>
      <c r="L3867">
        <v>18.079999999999998</v>
      </c>
      <c r="M3867">
        <v>244.8</v>
      </c>
      <c r="N3867">
        <v>83</v>
      </c>
      <c r="O3867">
        <v>11.02</v>
      </c>
      <c r="P3867">
        <v>8.3000000000000007</v>
      </c>
      <c r="Q3867">
        <v>5</v>
      </c>
      <c r="R3867">
        <v>2.2400000000000002</v>
      </c>
      <c r="S3867">
        <v>1</v>
      </c>
      <c r="T3867" t="s">
        <v>22</v>
      </c>
    </row>
    <row r="3868" spans="1:20" x14ac:dyDescent="0.2">
      <c r="A3868" t="s">
        <v>73</v>
      </c>
      <c r="B3868">
        <v>43</v>
      </c>
      <c r="C3868" t="s">
        <v>25</v>
      </c>
      <c r="D3868" t="s">
        <v>22</v>
      </c>
      <c r="E3868" t="s">
        <v>22</v>
      </c>
      <c r="F3868">
        <v>0</v>
      </c>
      <c r="G3868">
        <v>212.5</v>
      </c>
      <c r="H3868">
        <v>88</v>
      </c>
      <c r="I3868">
        <v>36.130000000000003</v>
      </c>
      <c r="J3868">
        <v>274.10000000000002</v>
      </c>
      <c r="K3868">
        <v>145</v>
      </c>
      <c r="L3868">
        <v>23.3</v>
      </c>
      <c r="M3868">
        <v>194.6</v>
      </c>
      <c r="N3868">
        <v>52</v>
      </c>
      <c r="O3868">
        <v>8.76</v>
      </c>
      <c r="P3868">
        <v>8.6</v>
      </c>
      <c r="Q3868">
        <v>6</v>
      </c>
      <c r="R3868">
        <v>2.3199999999999998</v>
      </c>
      <c r="S3868">
        <v>0</v>
      </c>
      <c r="T3868" t="s">
        <v>22</v>
      </c>
    </row>
    <row r="3869" spans="1:20" x14ac:dyDescent="0.2">
      <c r="A3869" t="s">
        <v>71</v>
      </c>
      <c r="B3869">
        <v>25</v>
      </c>
      <c r="C3869" t="s">
        <v>21</v>
      </c>
      <c r="D3869" t="s">
        <v>22</v>
      </c>
      <c r="E3869" t="s">
        <v>22</v>
      </c>
      <c r="F3869">
        <v>0</v>
      </c>
      <c r="G3869">
        <v>114.4</v>
      </c>
      <c r="H3869">
        <v>114</v>
      </c>
      <c r="I3869">
        <v>19.45</v>
      </c>
      <c r="J3869">
        <v>201.1</v>
      </c>
      <c r="K3869">
        <v>97</v>
      </c>
      <c r="L3869">
        <v>17.09</v>
      </c>
      <c r="M3869">
        <v>238.4</v>
      </c>
      <c r="N3869">
        <v>121</v>
      </c>
      <c r="O3869">
        <v>10.73</v>
      </c>
      <c r="P3869">
        <v>11.6</v>
      </c>
      <c r="Q3869">
        <v>4</v>
      </c>
      <c r="R3869">
        <v>3.13</v>
      </c>
      <c r="S3869">
        <v>3</v>
      </c>
      <c r="T3869" t="s">
        <v>22</v>
      </c>
    </row>
    <row r="3870" spans="1:20" x14ac:dyDescent="0.2">
      <c r="A3870" t="s">
        <v>46</v>
      </c>
      <c r="B3870">
        <v>170</v>
      </c>
      <c r="C3870" t="s">
        <v>21</v>
      </c>
      <c r="D3870" t="s">
        <v>22</v>
      </c>
      <c r="E3870" t="s">
        <v>22</v>
      </c>
      <c r="F3870">
        <v>0</v>
      </c>
      <c r="G3870">
        <v>222.8</v>
      </c>
      <c r="H3870">
        <v>82</v>
      </c>
      <c r="I3870">
        <v>37.880000000000003</v>
      </c>
      <c r="J3870">
        <v>148.19999999999999</v>
      </c>
      <c r="K3870">
        <v>105</v>
      </c>
      <c r="L3870">
        <v>12.6</v>
      </c>
      <c r="M3870">
        <v>231.1</v>
      </c>
      <c r="N3870">
        <v>75</v>
      </c>
      <c r="O3870">
        <v>10.4</v>
      </c>
      <c r="P3870">
        <v>13.3</v>
      </c>
      <c r="Q3870">
        <v>5</v>
      </c>
      <c r="R3870">
        <v>3.59</v>
      </c>
      <c r="S3870">
        <v>1</v>
      </c>
      <c r="T3870" t="s">
        <v>22</v>
      </c>
    </row>
    <row r="3871" spans="1:20" x14ac:dyDescent="0.2">
      <c r="A3871" t="s">
        <v>65</v>
      </c>
      <c r="B3871">
        <v>129</v>
      </c>
      <c r="C3871" t="s">
        <v>21</v>
      </c>
      <c r="D3871" t="s">
        <v>22</v>
      </c>
      <c r="E3871" t="s">
        <v>22</v>
      </c>
      <c r="F3871">
        <v>0</v>
      </c>
      <c r="G3871">
        <v>207.7</v>
      </c>
      <c r="H3871">
        <v>75</v>
      </c>
      <c r="I3871">
        <v>35.31</v>
      </c>
      <c r="J3871">
        <v>191.3</v>
      </c>
      <c r="K3871">
        <v>116</v>
      </c>
      <c r="L3871">
        <v>16.260000000000002</v>
      </c>
      <c r="M3871">
        <v>226.7</v>
      </c>
      <c r="N3871">
        <v>98</v>
      </c>
      <c r="O3871">
        <v>10.199999999999999</v>
      </c>
      <c r="P3871">
        <v>11.6</v>
      </c>
      <c r="Q3871">
        <v>6</v>
      </c>
      <c r="R3871">
        <v>3.13</v>
      </c>
      <c r="S3871">
        <v>2</v>
      </c>
      <c r="T3871" t="s">
        <v>22</v>
      </c>
    </row>
    <row r="3872" spans="1:20" x14ac:dyDescent="0.2">
      <c r="A3872" t="s">
        <v>60</v>
      </c>
      <c r="B3872">
        <v>132</v>
      </c>
      <c r="C3872" t="s">
        <v>28</v>
      </c>
      <c r="D3872" t="s">
        <v>22</v>
      </c>
      <c r="E3872" t="s">
        <v>23</v>
      </c>
      <c r="F3872">
        <v>33</v>
      </c>
      <c r="G3872">
        <v>157.9</v>
      </c>
      <c r="H3872">
        <v>84</v>
      </c>
      <c r="I3872">
        <v>26.84</v>
      </c>
      <c r="J3872">
        <v>163.9</v>
      </c>
      <c r="K3872">
        <v>109</v>
      </c>
      <c r="L3872">
        <v>13.93</v>
      </c>
      <c r="M3872">
        <v>215.4</v>
      </c>
      <c r="N3872">
        <v>87</v>
      </c>
      <c r="O3872">
        <v>9.69</v>
      </c>
      <c r="P3872">
        <v>11.5</v>
      </c>
      <c r="Q3872">
        <v>3</v>
      </c>
      <c r="R3872">
        <v>3.11</v>
      </c>
      <c r="S3872">
        <v>3</v>
      </c>
      <c r="T3872" t="s">
        <v>22</v>
      </c>
    </row>
    <row r="3873" spans="1:20" x14ac:dyDescent="0.2">
      <c r="A3873" t="s">
        <v>61</v>
      </c>
      <c r="B3873">
        <v>42</v>
      </c>
      <c r="C3873" t="s">
        <v>21</v>
      </c>
      <c r="D3873" t="s">
        <v>22</v>
      </c>
      <c r="E3873" t="s">
        <v>22</v>
      </c>
      <c r="F3873">
        <v>0</v>
      </c>
      <c r="G3873">
        <v>137.9</v>
      </c>
      <c r="H3873">
        <v>160</v>
      </c>
      <c r="I3873">
        <v>23.44</v>
      </c>
      <c r="J3873">
        <v>234.9</v>
      </c>
      <c r="K3873">
        <v>107</v>
      </c>
      <c r="L3873">
        <v>19.97</v>
      </c>
      <c r="M3873">
        <v>166.6</v>
      </c>
      <c r="N3873">
        <v>70</v>
      </c>
      <c r="O3873">
        <v>7.5</v>
      </c>
      <c r="P3873">
        <v>14.3</v>
      </c>
      <c r="Q3873">
        <v>3</v>
      </c>
      <c r="R3873">
        <v>3.86</v>
      </c>
      <c r="S3873">
        <v>5</v>
      </c>
      <c r="T3873" t="s">
        <v>23</v>
      </c>
    </row>
    <row r="3874" spans="1:20" x14ac:dyDescent="0.2">
      <c r="A3874" t="s">
        <v>46</v>
      </c>
      <c r="B3874">
        <v>8</v>
      </c>
      <c r="C3874" t="s">
        <v>21</v>
      </c>
      <c r="D3874" t="s">
        <v>22</v>
      </c>
      <c r="E3874" t="s">
        <v>22</v>
      </c>
      <c r="F3874">
        <v>0</v>
      </c>
      <c r="G3874">
        <v>176</v>
      </c>
      <c r="H3874">
        <v>97</v>
      </c>
      <c r="I3874">
        <v>29.92</v>
      </c>
      <c r="J3874">
        <v>234.2</v>
      </c>
      <c r="K3874">
        <v>136</v>
      </c>
      <c r="L3874">
        <v>19.91</v>
      </c>
      <c r="M3874">
        <v>193.5</v>
      </c>
      <c r="N3874">
        <v>134</v>
      </c>
      <c r="O3874">
        <v>8.7100000000000009</v>
      </c>
      <c r="P3874">
        <v>8.5</v>
      </c>
      <c r="Q3874">
        <v>5</v>
      </c>
      <c r="R3874">
        <v>2.2999999999999998</v>
      </c>
      <c r="S3874">
        <v>1</v>
      </c>
      <c r="T3874" t="s">
        <v>22</v>
      </c>
    </row>
    <row r="3875" spans="1:20" x14ac:dyDescent="0.2">
      <c r="A3875" t="s">
        <v>39</v>
      </c>
      <c r="B3875">
        <v>145</v>
      </c>
      <c r="C3875" t="s">
        <v>28</v>
      </c>
      <c r="D3875" t="s">
        <v>22</v>
      </c>
      <c r="E3875" t="s">
        <v>22</v>
      </c>
      <c r="F3875">
        <v>0</v>
      </c>
      <c r="G3875">
        <v>158.80000000000001</v>
      </c>
      <c r="H3875">
        <v>120</v>
      </c>
      <c r="I3875">
        <v>27</v>
      </c>
      <c r="J3875">
        <v>352.1</v>
      </c>
      <c r="K3875">
        <v>145</v>
      </c>
      <c r="L3875">
        <v>29.93</v>
      </c>
      <c r="M3875">
        <v>177.6</v>
      </c>
      <c r="N3875">
        <v>140</v>
      </c>
      <c r="O3875">
        <v>7.99</v>
      </c>
      <c r="P3875">
        <v>6.2</v>
      </c>
      <c r="Q3875">
        <v>6</v>
      </c>
      <c r="R3875">
        <v>1.67</v>
      </c>
      <c r="S3875">
        <v>2</v>
      </c>
      <c r="T3875" t="s">
        <v>22</v>
      </c>
    </row>
    <row r="3876" spans="1:20" x14ac:dyDescent="0.2">
      <c r="A3876" t="s">
        <v>68</v>
      </c>
      <c r="B3876">
        <v>131</v>
      </c>
      <c r="C3876" t="s">
        <v>21</v>
      </c>
      <c r="D3876" t="s">
        <v>22</v>
      </c>
      <c r="E3876" t="s">
        <v>22</v>
      </c>
      <c r="F3876">
        <v>0</v>
      </c>
      <c r="G3876">
        <v>234</v>
      </c>
      <c r="H3876">
        <v>117</v>
      </c>
      <c r="I3876">
        <v>39.78</v>
      </c>
      <c r="J3876">
        <v>209.4</v>
      </c>
      <c r="K3876">
        <v>143</v>
      </c>
      <c r="L3876">
        <v>17.8</v>
      </c>
      <c r="M3876">
        <v>258.8</v>
      </c>
      <c r="N3876">
        <v>105</v>
      </c>
      <c r="O3876">
        <v>11.65</v>
      </c>
      <c r="P3876">
        <v>9.8000000000000007</v>
      </c>
      <c r="Q3876">
        <v>3</v>
      </c>
      <c r="R3876">
        <v>2.65</v>
      </c>
      <c r="S3876">
        <v>1</v>
      </c>
      <c r="T3876" t="s">
        <v>22</v>
      </c>
    </row>
    <row r="3877" spans="1:20" x14ac:dyDescent="0.2">
      <c r="A3877" t="s">
        <v>59</v>
      </c>
      <c r="B3877">
        <v>105</v>
      </c>
      <c r="C3877" t="s">
        <v>21</v>
      </c>
      <c r="D3877" t="s">
        <v>22</v>
      </c>
      <c r="E3877" t="s">
        <v>22</v>
      </c>
      <c r="F3877">
        <v>0</v>
      </c>
      <c r="G3877">
        <v>132.30000000000001</v>
      </c>
      <c r="H3877">
        <v>105</v>
      </c>
      <c r="I3877">
        <v>22.49</v>
      </c>
      <c r="J3877">
        <v>144.5</v>
      </c>
      <c r="K3877">
        <v>89</v>
      </c>
      <c r="L3877">
        <v>12.28</v>
      </c>
      <c r="M3877">
        <v>195.5</v>
      </c>
      <c r="N3877">
        <v>127</v>
      </c>
      <c r="O3877">
        <v>8.8000000000000007</v>
      </c>
      <c r="P3877">
        <v>5.4</v>
      </c>
      <c r="Q3877">
        <v>3</v>
      </c>
      <c r="R3877">
        <v>1.46</v>
      </c>
      <c r="S3877">
        <v>0</v>
      </c>
      <c r="T3877" t="s">
        <v>22</v>
      </c>
    </row>
    <row r="3878" spans="1:20" x14ac:dyDescent="0.2">
      <c r="A3878" t="s">
        <v>60</v>
      </c>
      <c r="B3878">
        <v>90</v>
      </c>
      <c r="C3878" t="s">
        <v>25</v>
      </c>
      <c r="D3878" t="s">
        <v>22</v>
      </c>
      <c r="E3878" t="s">
        <v>23</v>
      </c>
      <c r="F3878">
        <v>32</v>
      </c>
      <c r="G3878">
        <v>276.60000000000002</v>
      </c>
      <c r="H3878">
        <v>76</v>
      </c>
      <c r="I3878">
        <v>47.02</v>
      </c>
      <c r="J3878">
        <v>138.30000000000001</v>
      </c>
      <c r="K3878">
        <v>90</v>
      </c>
      <c r="L3878">
        <v>11.76</v>
      </c>
      <c r="M3878">
        <v>279.60000000000002</v>
      </c>
      <c r="N3878">
        <v>88</v>
      </c>
      <c r="O3878">
        <v>12.58</v>
      </c>
      <c r="P3878">
        <v>6.8</v>
      </c>
      <c r="Q3878">
        <v>3</v>
      </c>
      <c r="R3878">
        <v>1.84</v>
      </c>
      <c r="S3878">
        <v>3</v>
      </c>
      <c r="T3878" t="s">
        <v>22</v>
      </c>
    </row>
    <row r="3879" spans="1:20" x14ac:dyDescent="0.2">
      <c r="A3879" t="s">
        <v>24</v>
      </c>
      <c r="B3879">
        <v>124</v>
      </c>
      <c r="C3879" t="s">
        <v>21</v>
      </c>
      <c r="D3879" t="s">
        <v>22</v>
      </c>
      <c r="E3879" t="s">
        <v>22</v>
      </c>
      <c r="F3879">
        <v>0</v>
      </c>
      <c r="G3879">
        <v>108.2</v>
      </c>
      <c r="H3879">
        <v>92</v>
      </c>
      <c r="I3879">
        <v>18.39</v>
      </c>
      <c r="J3879">
        <v>214.3</v>
      </c>
      <c r="K3879">
        <v>83</v>
      </c>
      <c r="L3879">
        <v>18.22</v>
      </c>
      <c r="M3879">
        <v>185.5</v>
      </c>
      <c r="N3879">
        <v>155</v>
      </c>
      <c r="O3879">
        <v>8.35</v>
      </c>
      <c r="P3879">
        <v>13.2</v>
      </c>
      <c r="Q3879">
        <v>11</v>
      </c>
      <c r="R3879">
        <v>3.56</v>
      </c>
      <c r="S3879">
        <v>4</v>
      </c>
      <c r="T3879" t="s">
        <v>23</v>
      </c>
    </row>
    <row r="3880" spans="1:20" x14ac:dyDescent="0.2">
      <c r="A3880" t="s">
        <v>46</v>
      </c>
      <c r="B3880">
        <v>82</v>
      </c>
      <c r="C3880" t="s">
        <v>25</v>
      </c>
      <c r="D3880" t="s">
        <v>22</v>
      </c>
      <c r="E3880" t="s">
        <v>22</v>
      </c>
      <c r="F3880">
        <v>0</v>
      </c>
      <c r="G3880">
        <v>156</v>
      </c>
      <c r="H3880">
        <v>94</v>
      </c>
      <c r="I3880">
        <v>26.52</v>
      </c>
      <c r="J3880">
        <v>295.60000000000002</v>
      </c>
      <c r="K3880">
        <v>118</v>
      </c>
      <c r="L3880">
        <v>25.13</v>
      </c>
      <c r="M3880">
        <v>196.9</v>
      </c>
      <c r="N3880">
        <v>84</v>
      </c>
      <c r="O3880">
        <v>8.86</v>
      </c>
      <c r="P3880">
        <v>14.3</v>
      </c>
      <c r="Q3880">
        <v>3</v>
      </c>
      <c r="R3880">
        <v>3.86</v>
      </c>
      <c r="S3880">
        <v>0</v>
      </c>
      <c r="T3880" t="s">
        <v>22</v>
      </c>
    </row>
    <row r="3881" spans="1:20" x14ac:dyDescent="0.2">
      <c r="A3881" t="s">
        <v>64</v>
      </c>
      <c r="B3881">
        <v>76</v>
      </c>
      <c r="C3881" t="s">
        <v>25</v>
      </c>
      <c r="D3881" t="s">
        <v>22</v>
      </c>
      <c r="E3881" t="s">
        <v>22</v>
      </c>
      <c r="F3881">
        <v>0</v>
      </c>
      <c r="G3881">
        <v>208.5</v>
      </c>
      <c r="H3881">
        <v>124</v>
      </c>
      <c r="I3881">
        <v>35.450000000000003</v>
      </c>
      <c r="J3881">
        <v>173</v>
      </c>
      <c r="K3881">
        <v>117</v>
      </c>
      <c r="L3881">
        <v>14.71</v>
      </c>
      <c r="M3881">
        <v>221.1</v>
      </c>
      <c r="N3881">
        <v>95</v>
      </c>
      <c r="O3881">
        <v>9.9499999999999993</v>
      </c>
      <c r="P3881">
        <v>9.8000000000000007</v>
      </c>
      <c r="Q3881">
        <v>3</v>
      </c>
      <c r="R3881">
        <v>2.65</v>
      </c>
      <c r="S3881">
        <v>0</v>
      </c>
      <c r="T3881" t="s">
        <v>22</v>
      </c>
    </row>
    <row r="3882" spans="1:20" x14ac:dyDescent="0.2">
      <c r="A3882" t="s">
        <v>46</v>
      </c>
      <c r="B3882">
        <v>98</v>
      </c>
      <c r="C3882" t="s">
        <v>21</v>
      </c>
      <c r="D3882" t="s">
        <v>22</v>
      </c>
      <c r="E3882" t="s">
        <v>22</v>
      </c>
      <c r="F3882">
        <v>0</v>
      </c>
      <c r="G3882">
        <v>243.4</v>
      </c>
      <c r="H3882">
        <v>88</v>
      </c>
      <c r="I3882">
        <v>41.38</v>
      </c>
      <c r="J3882">
        <v>147.1</v>
      </c>
      <c r="K3882">
        <v>155</v>
      </c>
      <c r="L3882">
        <v>12.5</v>
      </c>
      <c r="M3882">
        <v>156.4</v>
      </c>
      <c r="N3882">
        <v>80</v>
      </c>
      <c r="O3882">
        <v>7.04</v>
      </c>
      <c r="P3882">
        <v>9.6999999999999993</v>
      </c>
      <c r="Q3882">
        <v>4</v>
      </c>
      <c r="R3882">
        <v>2.62</v>
      </c>
      <c r="S3882">
        <v>2</v>
      </c>
      <c r="T3882" t="s">
        <v>22</v>
      </c>
    </row>
    <row r="3883" spans="1:20" x14ac:dyDescent="0.2">
      <c r="A3883" t="s">
        <v>49</v>
      </c>
      <c r="B3883">
        <v>80</v>
      </c>
      <c r="C3883" t="s">
        <v>28</v>
      </c>
      <c r="D3883" t="s">
        <v>23</v>
      </c>
      <c r="E3883" t="s">
        <v>22</v>
      </c>
      <c r="F3883">
        <v>0</v>
      </c>
      <c r="G3883">
        <v>275.39999999999998</v>
      </c>
      <c r="H3883">
        <v>89</v>
      </c>
      <c r="I3883">
        <v>46.82</v>
      </c>
      <c r="J3883">
        <v>186.7</v>
      </c>
      <c r="K3883">
        <v>66</v>
      </c>
      <c r="L3883">
        <v>15.87</v>
      </c>
      <c r="M3883">
        <v>201.3</v>
      </c>
      <c r="N3883">
        <v>87</v>
      </c>
      <c r="O3883">
        <v>9.06</v>
      </c>
      <c r="P3883">
        <v>9.4</v>
      </c>
      <c r="Q3883">
        <v>2</v>
      </c>
      <c r="R3883">
        <v>2.54</v>
      </c>
      <c r="S3883">
        <v>0</v>
      </c>
      <c r="T3883" t="s">
        <v>23</v>
      </c>
    </row>
    <row r="3884" spans="1:20" x14ac:dyDescent="0.2">
      <c r="A3884" t="s">
        <v>30</v>
      </c>
      <c r="B3884">
        <v>57</v>
      </c>
      <c r="C3884" t="s">
        <v>21</v>
      </c>
      <c r="D3884" t="s">
        <v>22</v>
      </c>
      <c r="E3884" t="s">
        <v>22</v>
      </c>
      <c r="F3884">
        <v>0</v>
      </c>
      <c r="G3884">
        <v>198.1</v>
      </c>
      <c r="H3884">
        <v>89</v>
      </c>
      <c r="I3884">
        <v>33.68</v>
      </c>
      <c r="J3884">
        <v>214.2</v>
      </c>
      <c r="K3884">
        <v>105</v>
      </c>
      <c r="L3884">
        <v>18.21</v>
      </c>
      <c r="M3884">
        <v>109.5</v>
      </c>
      <c r="N3884">
        <v>106</v>
      </c>
      <c r="O3884">
        <v>4.93</v>
      </c>
      <c r="P3884">
        <v>7</v>
      </c>
      <c r="Q3884">
        <v>3</v>
      </c>
      <c r="R3884">
        <v>1.89</v>
      </c>
      <c r="S3884">
        <v>1</v>
      </c>
      <c r="T3884" t="s">
        <v>22</v>
      </c>
    </row>
    <row r="3885" spans="1:20" x14ac:dyDescent="0.2">
      <c r="A3885" t="s">
        <v>43</v>
      </c>
      <c r="B3885">
        <v>137</v>
      </c>
      <c r="C3885" t="s">
        <v>28</v>
      </c>
      <c r="D3885" t="s">
        <v>22</v>
      </c>
      <c r="E3885" t="s">
        <v>22</v>
      </c>
      <c r="F3885">
        <v>0</v>
      </c>
      <c r="G3885">
        <v>109.8</v>
      </c>
      <c r="H3885">
        <v>112</v>
      </c>
      <c r="I3885">
        <v>18.670000000000002</v>
      </c>
      <c r="J3885">
        <v>223.5</v>
      </c>
      <c r="K3885">
        <v>88</v>
      </c>
      <c r="L3885">
        <v>19</v>
      </c>
      <c r="M3885">
        <v>247.5</v>
      </c>
      <c r="N3885">
        <v>96</v>
      </c>
      <c r="O3885">
        <v>11.14</v>
      </c>
      <c r="P3885">
        <v>17.8</v>
      </c>
      <c r="Q3885">
        <v>2</v>
      </c>
      <c r="R3885">
        <v>4.8099999999999996</v>
      </c>
      <c r="S3885">
        <v>1</v>
      </c>
      <c r="T3885" t="s">
        <v>22</v>
      </c>
    </row>
    <row r="3886" spans="1:20" x14ac:dyDescent="0.2">
      <c r="A3886" t="s">
        <v>50</v>
      </c>
      <c r="B3886">
        <v>87</v>
      </c>
      <c r="C3886" t="s">
        <v>28</v>
      </c>
      <c r="D3886" t="s">
        <v>22</v>
      </c>
      <c r="E3886" t="s">
        <v>22</v>
      </c>
      <c r="F3886">
        <v>0</v>
      </c>
      <c r="G3886">
        <v>120.5</v>
      </c>
      <c r="H3886">
        <v>99</v>
      </c>
      <c r="I3886">
        <v>20.49</v>
      </c>
      <c r="J3886">
        <v>210</v>
      </c>
      <c r="K3886">
        <v>81</v>
      </c>
      <c r="L3886">
        <v>17.850000000000001</v>
      </c>
      <c r="M3886">
        <v>224.7</v>
      </c>
      <c r="N3886">
        <v>141</v>
      </c>
      <c r="O3886">
        <v>10.11</v>
      </c>
      <c r="P3886">
        <v>8.6</v>
      </c>
      <c r="Q3886">
        <v>2</v>
      </c>
      <c r="R3886">
        <v>2.3199999999999998</v>
      </c>
      <c r="S3886">
        <v>2</v>
      </c>
      <c r="T3886" t="s">
        <v>22</v>
      </c>
    </row>
    <row r="3887" spans="1:20" x14ac:dyDescent="0.2">
      <c r="A3887" t="s">
        <v>31</v>
      </c>
      <c r="B3887">
        <v>131</v>
      </c>
      <c r="C3887" t="s">
        <v>28</v>
      </c>
      <c r="D3887" t="s">
        <v>22</v>
      </c>
      <c r="E3887" t="s">
        <v>22</v>
      </c>
      <c r="F3887">
        <v>0</v>
      </c>
      <c r="G3887">
        <v>256.60000000000002</v>
      </c>
      <c r="H3887">
        <v>96</v>
      </c>
      <c r="I3887">
        <v>43.62</v>
      </c>
      <c r="J3887">
        <v>225.2</v>
      </c>
      <c r="K3887">
        <v>113</v>
      </c>
      <c r="L3887">
        <v>19.14</v>
      </c>
      <c r="M3887">
        <v>190.2</v>
      </c>
      <c r="N3887">
        <v>91</v>
      </c>
      <c r="O3887">
        <v>8.56</v>
      </c>
      <c r="P3887">
        <v>11.1</v>
      </c>
      <c r="Q3887">
        <v>3</v>
      </c>
      <c r="R3887">
        <v>3</v>
      </c>
      <c r="S3887">
        <v>1</v>
      </c>
      <c r="T3887" t="s">
        <v>23</v>
      </c>
    </row>
    <row r="3888" spans="1:20" x14ac:dyDescent="0.2">
      <c r="A3888" t="s">
        <v>50</v>
      </c>
      <c r="B3888">
        <v>116</v>
      </c>
      <c r="C3888" t="s">
        <v>25</v>
      </c>
      <c r="D3888" t="s">
        <v>22</v>
      </c>
      <c r="E3888" t="s">
        <v>22</v>
      </c>
      <c r="F3888">
        <v>0</v>
      </c>
      <c r="G3888">
        <v>85.8</v>
      </c>
      <c r="H3888">
        <v>88</v>
      </c>
      <c r="I3888">
        <v>14.59</v>
      </c>
      <c r="J3888">
        <v>115.8</v>
      </c>
      <c r="K3888">
        <v>112</v>
      </c>
      <c r="L3888">
        <v>9.84</v>
      </c>
      <c r="M3888">
        <v>195.9</v>
      </c>
      <c r="N3888">
        <v>91</v>
      </c>
      <c r="O3888">
        <v>8.82</v>
      </c>
      <c r="P3888">
        <v>11</v>
      </c>
      <c r="Q3888">
        <v>2</v>
      </c>
      <c r="R3888">
        <v>2.97</v>
      </c>
      <c r="S3888">
        <v>1</v>
      </c>
      <c r="T3888" t="s">
        <v>22</v>
      </c>
    </row>
    <row r="3889" spans="1:20" x14ac:dyDescent="0.2">
      <c r="A3889" t="s">
        <v>46</v>
      </c>
      <c r="B3889">
        <v>136</v>
      </c>
      <c r="C3889" t="s">
        <v>28</v>
      </c>
      <c r="D3889" t="s">
        <v>22</v>
      </c>
      <c r="E3889" t="s">
        <v>23</v>
      </c>
      <c r="F3889">
        <v>19</v>
      </c>
      <c r="G3889">
        <v>174</v>
      </c>
      <c r="H3889">
        <v>96</v>
      </c>
      <c r="I3889">
        <v>29.58</v>
      </c>
      <c r="J3889">
        <v>217.2</v>
      </c>
      <c r="K3889">
        <v>126</v>
      </c>
      <c r="L3889">
        <v>18.46</v>
      </c>
      <c r="M3889">
        <v>220.3</v>
      </c>
      <c r="N3889">
        <v>97</v>
      </c>
      <c r="O3889">
        <v>9.91</v>
      </c>
      <c r="P3889">
        <v>11.4</v>
      </c>
      <c r="Q3889">
        <v>3</v>
      </c>
      <c r="R3889">
        <v>3.08</v>
      </c>
      <c r="S3889">
        <v>1</v>
      </c>
      <c r="T3889" t="s">
        <v>22</v>
      </c>
    </row>
    <row r="3890" spans="1:20" x14ac:dyDescent="0.2">
      <c r="A3890" t="s">
        <v>39</v>
      </c>
      <c r="B3890">
        <v>149</v>
      </c>
      <c r="C3890" t="s">
        <v>28</v>
      </c>
      <c r="D3890" t="s">
        <v>22</v>
      </c>
      <c r="E3890" t="s">
        <v>22</v>
      </c>
      <c r="F3890">
        <v>0</v>
      </c>
      <c r="G3890">
        <v>221.4</v>
      </c>
      <c r="H3890">
        <v>95</v>
      </c>
      <c r="I3890">
        <v>37.64</v>
      </c>
      <c r="J3890">
        <v>198.7</v>
      </c>
      <c r="K3890">
        <v>63</v>
      </c>
      <c r="L3890">
        <v>16.89</v>
      </c>
      <c r="M3890">
        <v>106.2</v>
      </c>
      <c r="N3890">
        <v>70</v>
      </c>
      <c r="O3890">
        <v>4.78</v>
      </c>
      <c r="P3890">
        <v>10</v>
      </c>
      <c r="Q3890">
        <v>3</v>
      </c>
      <c r="R3890">
        <v>2.7</v>
      </c>
      <c r="S3890">
        <v>1</v>
      </c>
      <c r="T3890" t="s">
        <v>22</v>
      </c>
    </row>
    <row r="3891" spans="1:20" x14ac:dyDescent="0.2">
      <c r="A3891" t="s">
        <v>39</v>
      </c>
      <c r="B3891">
        <v>108</v>
      </c>
      <c r="C3891" t="s">
        <v>21</v>
      </c>
      <c r="D3891" t="s">
        <v>22</v>
      </c>
      <c r="E3891" t="s">
        <v>22</v>
      </c>
      <c r="F3891">
        <v>0</v>
      </c>
      <c r="G3891">
        <v>133.1</v>
      </c>
      <c r="H3891">
        <v>52</v>
      </c>
      <c r="I3891">
        <v>22.63</v>
      </c>
      <c r="J3891">
        <v>256.3</v>
      </c>
      <c r="K3891">
        <v>103</v>
      </c>
      <c r="L3891">
        <v>21.79</v>
      </c>
      <c r="M3891">
        <v>247.2</v>
      </c>
      <c r="N3891">
        <v>118</v>
      </c>
      <c r="O3891">
        <v>11.12</v>
      </c>
      <c r="P3891">
        <v>11.9</v>
      </c>
      <c r="Q3891">
        <v>3</v>
      </c>
      <c r="R3891">
        <v>3.21</v>
      </c>
      <c r="S3891">
        <v>3</v>
      </c>
      <c r="T3891" t="s">
        <v>22</v>
      </c>
    </row>
    <row r="3892" spans="1:20" x14ac:dyDescent="0.2">
      <c r="A3892" t="s">
        <v>73</v>
      </c>
      <c r="B3892">
        <v>25</v>
      </c>
      <c r="C3892" t="s">
        <v>21</v>
      </c>
      <c r="D3892" t="s">
        <v>22</v>
      </c>
      <c r="E3892" t="s">
        <v>22</v>
      </c>
      <c r="F3892">
        <v>0</v>
      </c>
      <c r="G3892">
        <v>195.2</v>
      </c>
      <c r="H3892">
        <v>77</v>
      </c>
      <c r="I3892">
        <v>33.18</v>
      </c>
      <c r="J3892">
        <v>193.4</v>
      </c>
      <c r="K3892">
        <v>81</v>
      </c>
      <c r="L3892">
        <v>16.440000000000001</v>
      </c>
      <c r="M3892">
        <v>231.8</v>
      </c>
      <c r="N3892">
        <v>59</v>
      </c>
      <c r="O3892">
        <v>10.43</v>
      </c>
      <c r="P3892">
        <v>12.2</v>
      </c>
      <c r="Q3892">
        <v>4</v>
      </c>
      <c r="R3892">
        <v>3.29</v>
      </c>
      <c r="S3892">
        <v>2</v>
      </c>
      <c r="T3892" t="s">
        <v>22</v>
      </c>
    </row>
    <row r="3893" spans="1:20" x14ac:dyDescent="0.2">
      <c r="A3893" t="s">
        <v>66</v>
      </c>
      <c r="B3893">
        <v>104</v>
      </c>
      <c r="C3893" t="s">
        <v>21</v>
      </c>
      <c r="D3893" t="s">
        <v>22</v>
      </c>
      <c r="E3893" t="s">
        <v>22</v>
      </c>
      <c r="F3893">
        <v>0</v>
      </c>
      <c r="G3893">
        <v>246.4</v>
      </c>
      <c r="H3893">
        <v>108</v>
      </c>
      <c r="I3893">
        <v>41.89</v>
      </c>
      <c r="J3893">
        <v>205.5</v>
      </c>
      <c r="K3893">
        <v>102</v>
      </c>
      <c r="L3893">
        <v>17.47</v>
      </c>
      <c r="M3893">
        <v>208.1</v>
      </c>
      <c r="N3893">
        <v>125</v>
      </c>
      <c r="O3893">
        <v>9.36</v>
      </c>
      <c r="P3893">
        <v>14.1</v>
      </c>
      <c r="Q3893">
        <v>8</v>
      </c>
      <c r="R3893">
        <v>3.81</v>
      </c>
      <c r="S3893">
        <v>2</v>
      </c>
      <c r="T3893" t="s">
        <v>22</v>
      </c>
    </row>
    <row r="3894" spans="1:20" x14ac:dyDescent="0.2">
      <c r="A3894" t="s">
        <v>44</v>
      </c>
      <c r="B3894">
        <v>25</v>
      </c>
      <c r="C3894" t="s">
        <v>25</v>
      </c>
      <c r="D3894" t="s">
        <v>22</v>
      </c>
      <c r="E3894" t="s">
        <v>22</v>
      </c>
      <c r="F3894">
        <v>0</v>
      </c>
      <c r="G3894">
        <v>199.2</v>
      </c>
      <c r="H3894">
        <v>80</v>
      </c>
      <c r="I3894">
        <v>33.86</v>
      </c>
      <c r="J3894">
        <v>123.2</v>
      </c>
      <c r="K3894">
        <v>84</v>
      </c>
      <c r="L3894">
        <v>10.47</v>
      </c>
      <c r="M3894">
        <v>82.3</v>
      </c>
      <c r="N3894">
        <v>77</v>
      </c>
      <c r="O3894">
        <v>3.7</v>
      </c>
      <c r="P3894">
        <v>9.6</v>
      </c>
      <c r="Q3894">
        <v>4</v>
      </c>
      <c r="R3894">
        <v>2.59</v>
      </c>
      <c r="S3894">
        <v>2</v>
      </c>
      <c r="T3894" t="s">
        <v>22</v>
      </c>
    </row>
    <row r="3895" spans="1:20" x14ac:dyDescent="0.2">
      <c r="A3895" t="s">
        <v>65</v>
      </c>
      <c r="B3895">
        <v>140</v>
      </c>
      <c r="C3895" t="s">
        <v>25</v>
      </c>
      <c r="D3895" t="s">
        <v>22</v>
      </c>
      <c r="E3895" t="s">
        <v>23</v>
      </c>
      <c r="F3895">
        <v>24</v>
      </c>
      <c r="G3895">
        <v>235.4</v>
      </c>
      <c r="H3895">
        <v>92</v>
      </c>
      <c r="I3895">
        <v>40.020000000000003</v>
      </c>
      <c r="J3895">
        <v>160.9</v>
      </c>
      <c r="K3895">
        <v>71</v>
      </c>
      <c r="L3895">
        <v>13.68</v>
      </c>
      <c r="M3895">
        <v>211.9</v>
      </c>
      <c r="N3895">
        <v>99</v>
      </c>
      <c r="O3895">
        <v>9.5399999999999991</v>
      </c>
      <c r="P3895">
        <v>8.9</v>
      </c>
      <c r="Q3895">
        <v>2</v>
      </c>
      <c r="R3895">
        <v>2.4</v>
      </c>
      <c r="S3895">
        <v>3</v>
      </c>
      <c r="T3895" t="s">
        <v>22</v>
      </c>
    </row>
    <row r="3896" spans="1:20" x14ac:dyDescent="0.2">
      <c r="A3896" t="s">
        <v>33</v>
      </c>
      <c r="B3896">
        <v>106</v>
      </c>
      <c r="C3896" t="s">
        <v>21</v>
      </c>
      <c r="D3896" t="s">
        <v>22</v>
      </c>
      <c r="E3896" t="s">
        <v>22</v>
      </c>
      <c r="F3896">
        <v>0</v>
      </c>
      <c r="G3896">
        <v>155.9</v>
      </c>
      <c r="H3896">
        <v>90</v>
      </c>
      <c r="I3896">
        <v>26.5</v>
      </c>
      <c r="J3896">
        <v>198</v>
      </c>
      <c r="K3896">
        <v>101</v>
      </c>
      <c r="L3896">
        <v>16.829999999999998</v>
      </c>
      <c r="M3896">
        <v>189.1</v>
      </c>
      <c r="N3896">
        <v>95</v>
      </c>
      <c r="O3896">
        <v>8.51</v>
      </c>
      <c r="P3896">
        <v>8</v>
      </c>
      <c r="Q3896">
        <v>2</v>
      </c>
      <c r="R3896">
        <v>2.16</v>
      </c>
      <c r="S3896">
        <v>2</v>
      </c>
      <c r="T3896" t="s">
        <v>22</v>
      </c>
    </row>
    <row r="3897" spans="1:20" x14ac:dyDescent="0.2">
      <c r="A3897" t="s">
        <v>30</v>
      </c>
      <c r="B3897">
        <v>81</v>
      </c>
      <c r="C3897" t="s">
        <v>21</v>
      </c>
      <c r="D3897" t="s">
        <v>22</v>
      </c>
      <c r="E3897" t="s">
        <v>23</v>
      </c>
      <c r="F3897">
        <v>43</v>
      </c>
      <c r="G3897">
        <v>102.4</v>
      </c>
      <c r="H3897">
        <v>102</v>
      </c>
      <c r="I3897">
        <v>17.41</v>
      </c>
      <c r="J3897">
        <v>225.3</v>
      </c>
      <c r="K3897">
        <v>104</v>
      </c>
      <c r="L3897">
        <v>19.149999999999999</v>
      </c>
      <c r="M3897">
        <v>182.3</v>
      </c>
      <c r="N3897">
        <v>97</v>
      </c>
      <c r="O3897">
        <v>8.1999999999999993</v>
      </c>
      <c r="P3897">
        <v>7.1</v>
      </c>
      <c r="Q3897">
        <v>5</v>
      </c>
      <c r="R3897">
        <v>1.92</v>
      </c>
      <c r="S3897">
        <v>2</v>
      </c>
      <c r="T3897" t="s">
        <v>22</v>
      </c>
    </row>
    <row r="3898" spans="1:20" x14ac:dyDescent="0.2">
      <c r="A3898" t="s">
        <v>65</v>
      </c>
      <c r="B3898">
        <v>77</v>
      </c>
      <c r="C3898" t="s">
        <v>21</v>
      </c>
      <c r="D3898" t="s">
        <v>22</v>
      </c>
      <c r="E3898" t="s">
        <v>23</v>
      </c>
      <c r="F3898">
        <v>32</v>
      </c>
      <c r="G3898">
        <v>192.2</v>
      </c>
      <c r="H3898">
        <v>101</v>
      </c>
      <c r="I3898">
        <v>32.67</v>
      </c>
      <c r="J3898">
        <v>165.4</v>
      </c>
      <c r="K3898">
        <v>84</v>
      </c>
      <c r="L3898">
        <v>14.06</v>
      </c>
      <c r="M3898">
        <v>230.2</v>
      </c>
      <c r="N3898">
        <v>129</v>
      </c>
      <c r="O3898">
        <v>10.36</v>
      </c>
      <c r="P3898">
        <v>8</v>
      </c>
      <c r="Q3898">
        <v>6</v>
      </c>
      <c r="R3898">
        <v>2.16</v>
      </c>
      <c r="S3898">
        <v>1</v>
      </c>
      <c r="T3898" t="s">
        <v>22</v>
      </c>
    </row>
    <row r="3899" spans="1:20" x14ac:dyDescent="0.2">
      <c r="A3899" t="s">
        <v>54</v>
      </c>
      <c r="B3899">
        <v>87</v>
      </c>
      <c r="C3899" t="s">
        <v>21</v>
      </c>
      <c r="D3899" t="s">
        <v>22</v>
      </c>
      <c r="E3899" t="s">
        <v>23</v>
      </c>
      <c r="F3899">
        <v>28</v>
      </c>
      <c r="G3899">
        <v>202.7</v>
      </c>
      <c r="H3899">
        <v>124</v>
      </c>
      <c r="I3899">
        <v>34.46</v>
      </c>
      <c r="J3899">
        <v>248.9</v>
      </c>
      <c r="K3899">
        <v>98</v>
      </c>
      <c r="L3899">
        <v>21.16</v>
      </c>
      <c r="M3899">
        <v>184.7</v>
      </c>
      <c r="N3899">
        <v>50</v>
      </c>
      <c r="O3899">
        <v>8.31</v>
      </c>
      <c r="P3899">
        <v>14.7</v>
      </c>
      <c r="Q3899">
        <v>6</v>
      </c>
      <c r="R3899">
        <v>3.97</v>
      </c>
      <c r="S3899">
        <v>1</v>
      </c>
      <c r="T3899" t="s">
        <v>22</v>
      </c>
    </row>
    <row r="3900" spans="1:20" x14ac:dyDescent="0.2">
      <c r="A3900" t="s">
        <v>57</v>
      </c>
      <c r="B3900">
        <v>72</v>
      </c>
      <c r="C3900" t="s">
        <v>21</v>
      </c>
      <c r="D3900" t="s">
        <v>22</v>
      </c>
      <c r="E3900" t="s">
        <v>23</v>
      </c>
      <c r="F3900">
        <v>38</v>
      </c>
      <c r="G3900">
        <v>84.3</v>
      </c>
      <c r="H3900">
        <v>116</v>
      </c>
      <c r="I3900">
        <v>14.33</v>
      </c>
      <c r="J3900">
        <v>267.2</v>
      </c>
      <c r="K3900">
        <v>127</v>
      </c>
      <c r="L3900">
        <v>22.71</v>
      </c>
      <c r="M3900">
        <v>167.7</v>
      </c>
      <c r="N3900">
        <v>75</v>
      </c>
      <c r="O3900">
        <v>7.55</v>
      </c>
      <c r="P3900">
        <v>8.3000000000000007</v>
      </c>
      <c r="Q3900">
        <v>6</v>
      </c>
      <c r="R3900">
        <v>2.2400000000000002</v>
      </c>
      <c r="S3900">
        <v>4</v>
      </c>
      <c r="T3900" t="s">
        <v>23</v>
      </c>
    </row>
    <row r="3901" spans="1:20" x14ac:dyDescent="0.2">
      <c r="A3901" t="s">
        <v>67</v>
      </c>
      <c r="B3901">
        <v>45</v>
      </c>
      <c r="C3901" t="s">
        <v>21</v>
      </c>
      <c r="D3901" t="s">
        <v>22</v>
      </c>
      <c r="E3901" t="s">
        <v>23</v>
      </c>
      <c r="F3901">
        <v>18</v>
      </c>
      <c r="G3901">
        <v>168</v>
      </c>
      <c r="H3901">
        <v>127</v>
      </c>
      <c r="I3901">
        <v>28.56</v>
      </c>
      <c r="J3901">
        <v>155.5</v>
      </c>
      <c r="K3901">
        <v>76</v>
      </c>
      <c r="L3901">
        <v>13.22</v>
      </c>
      <c r="M3901">
        <v>152.69999999999999</v>
      </c>
      <c r="N3901">
        <v>127</v>
      </c>
      <c r="O3901">
        <v>6.87</v>
      </c>
      <c r="P3901">
        <v>11.8</v>
      </c>
      <c r="Q3901">
        <v>5</v>
      </c>
      <c r="R3901">
        <v>3.19</v>
      </c>
      <c r="S3901">
        <v>0</v>
      </c>
      <c r="T3901" t="s">
        <v>22</v>
      </c>
    </row>
    <row r="3902" spans="1:20" x14ac:dyDescent="0.2">
      <c r="A3902" t="s">
        <v>51</v>
      </c>
      <c r="B3902">
        <v>41</v>
      </c>
      <c r="C3902" t="s">
        <v>25</v>
      </c>
      <c r="D3902" t="s">
        <v>23</v>
      </c>
      <c r="E3902" t="s">
        <v>23</v>
      </c>
      <c r="F3902">
        <v>31</v>
      </c>
      <c r="G3902">
        <v>278.10000000000002</v>
      </c>
      <c r="H3902">
        <v>86</v>
      </c>
      <c r="I3902">
        <v>47.28</v>
      </c>
      <c r="J3902">
        <v>268.10000000000002</v>
      </c>
      <c r="K3902">
        <v>103</v>
      </c>
      <c r="L3902">
        <v>22.79</v>
      </c>
      <c r="M3902">
        <v>241.5</v>
      </c>
      <c r="N3902">
        <v>77</v>
      </c>
      <c r="O3902">
        <v>10.87</v>
      </c>
      <c r="P3902">
        <v>11.3</v>
      </c>
      <c r="Q3902">
        <v>4</v>
      </c>
      <c r="R3902">
        <v>3.05</v>
      </c>
      <c r="S3902">
        <v>0</v>
      </c>
      <c r="T3902" t="s">
        <v>22</v>
      </c>
    </row>
    <row r="3903" spans="1:20" x14ac:dyDescent="0.2">
      <c r="A3903" t="s">
        <v>64</v>
      </c>
      <c r="B3903">
        <v>122</v>
      </c>
      <c r="C3903" t="s">
        <v>25</v>
      </c>
      <c r="D3903" t="s">
        <v>22</v>
      </c>
      <c r="E3903" t="s">
        <v>22</v>
      </c>
      <c r="F3903">
        <v>0</v>
      </c>
      <c r="G3903">
        <v>128.30000000000001</v>
      </c>
      <c r="H3903">
        <v>89</v>
      </c>
      <c r="I3903">
        <v>21.81</v>
      </c>
      <c r="J3903">
        <v>237.7</v>
      </c>
      <c r="K3903">
        <v>62</v>
      </c>
      <c r="L3903">
        <v>20.2</v>
      </c>
      <c r="M3903">
        <v>166.6</v>
      </c>
      <c r="N3903">
        <v>128</v>
      </c>
      <c r="O3903">
        <v>7.5</v>
      </c>
      <c r="P3903">
        <v>11.2</v>
      </c>
      <c r="Q3903">
        <v>5</v>
      </c>
      <c r="R3903">
        <v>3.02</v>
      </c>
      <c r="S3903">
        <v>1</v>
      </c>
      <c r="T3903" t="s">
        <v>22</v>
      </c>
    </row>
    <row r="3904" spans="1:20" x14ac:dyDescent="0.2">
      <c r="A3904" t="s">
        <v>27</v>
      </c>
      <c r="B3904">
        <v>92</v>
      </c>
      <c r="C3904" t="s">
        <v>25</v>
      </c>
      <c r="D3904" t="s">
        <v>22</v>
      </c>
      <c r="E3904" t="s">
        <v>23</v>
      </c>
      <c r="F3904">
        <v>21</v>
      </c>
      <c r="G3904">
        <v>227.8</v>
      </c>
      <c r="H3904">
        <v>107</v>
      </c>
      <c r="I3904">
        <v>38.729999999999997</v>
      </c>
      <c r="J3904">
        <v>156.4</v>
      </c>
      <c r="K3904">
        <v>70</v>
      </c>
      <c r="L3904">
        <v>13.29</v>
      </c>
      <c r="M3904">
        <v>259.7</v>
      </c>
      <c r="N3904">
        <v>72</v>
      </c>
      <c r="O3904">
        <v>11.69</v>
      </c>
      <c r="P3904">
        <v>12.4</v>
      </c>
      <c r="Q3904">
        <v>3</v>
      </c>
      <c r="R3904">
        <v>3.35</v>
      </c>
      <c r="S3904">
        <v>0</v>
      </c>
      <c r="T3904" t="s">
        <v>22</v>
      </c>
    </row>
    <row r="3905" spans="1:20" x14ac:dyDescent="0.2">
      <c r="A3905" t="s">
        <v>52</v>
      </c>
      <c r="B3905">
        <v>65</v>
      </c>
      <c r="C3905" t="s">
        <v>25</v>
      </c>
      <c r="D3905" t="s">
        <v>23</v>
      </c>
      <c r="E3905" t="s">
        <v>22</v>
      </c>
      <c r="F3905">
        <v>0</v>
      </c>
      <c r="G3905">
        <v>54.8</v>
      </c>
      <c r="H3905">
        <v>74</v>
      </c>
      <c r="I3905">
        <v>9.32</v>
      </c>
      <c r="J3905">
        <v>239.8</v>
      </c>
      <c r="K3905">
        <v>93</v>
      </c>
      <c r="L3905">
        <v>20.38</v>
      </c>
      <c r="M3905">
        <v>214.4</v>
      </c>
      <c r="N3905">
        <v>91</v>
      </c>
      <c r="O3905">
        <v>9.65</v>
      </c>
      <c r="P3905">
        <v>13.4</v>
      </c>
      <c r="Q3905">
        <v>5</v>
      </c>
      <c r="R3905">
        <v>3.62</v>
      </c>
      <c r="S3905">
        <v>1</v>
      </c>
      <c r="T3905" t="s">
        <v>23</v>
      </c>
    </row>
    <row r="3906" spans="1:20" x14ac:dyDescent="0.2">
      <c r="A3906" t="s">
        <v>27</v>
      </c>
      <c r="B3906">
        <v>57</v>
      </c>
      <c r="C3906" t="s">
        <v>21</v>
      </c>
      <c r="D3906" t="s">
        <v>22</v>
      </c>
      <c r="E3906" t="s">
        <v>23</v>
      </c>
      <c r="F3906">
        <v>24</v>
      </c>
      <c r="G3906">
        <v>140.19999999999999</v>
      </c>
      <c r="H3906">
        <v>102</v>
      </c>
      <c r="I3906">
        <v>23.83</v>
      </c>
      <c r="J3906">
        <v>170.1</v>
      </c>
      <c r="K3906">
        <v>107</v>
      </c>
      <c r="L3906">
        <v>14.46</v>
      </c>
      <c r="M3906">
        <v>143.69999999999999</v>
      </c>
      <c r="N3906">
        <v>102</v>
      </c>
      <c r="O3906">
        <v>6.47</v>
      </c>
      <c r="P3906">
        <v>14</v>
      </c>
      <c r="Q3906">
        <v>1</v>
      </c>
      <c r="R3906">
        <v>3.78</v>
      </c>
      <c r="S3906">
        <v>1</v>
      </c>
      <c r="T3906" t="s">
        <v>22</v>
      </c>
    </row>
    <row r="3907" spans="1:20" x14ac:dyDescent="0.2">
      <c r="A3907" t="s">
        <v>35</v>
      </c>
      <c r="B3907">
        <v>127</v>
      </c>
      <c r="C3907" t="s">
        <v>25</v>
      </c>
      <c r="D3907" t="s">
        <v>22</v>
      </c>
      <c r="E3907" t="s">
        <v>22</v>
      </c>
      <c r="F3907">
        <v>0</v>
      </c>
      <c r="G3907">
        <v>271.2</v>
      </c>
      <c r="H3907">
        <v>110</v>
      </c>
      <c r="I3907">
        <v>46.1</v>
      </c>
      <c r="J3907">
        <v>213.5</v>
      </c>
      <c r="K3907">
        <v>80</v>
      </c>
      <c r="L3907">
        <v>18.149999999999999</v>
      </c>
      <c r="M3907">
        <v>201.8</v>
      </c>
      <c r="N3907">
        <v>102</v>
      </c>
      <c r="O3907">
        <v>9.08</v>
      </c>
      <c r="P3907">
        <v>13.2</v>
      </c>
      <c r="Q3907">
        <v>4</v>
      </c>
      <c r="R3907">
        <v>3.56</v>
      </c>
      <c r="S3907">
        <v>0</v>
      </c>
      <c r="T3907" t="s">
        <v>23</v>
      </c>
    </row>
    <row r="3908" spans="1:20" x14ac:dyDescent="0.2">
      <c r="A3908" t="s">
        <v>47</v>
      </c>
      <c r="B3908">
        <v>121</v>
      </c>
      <c r="C3908" t="s">
        <v>21</v>
      </c>
      <c r="D3908" t="s">
        <v>22</v>
      </c>
      <c r="E3908" t="s">
        <v>22</v>
      </c>
      <c r="F3908">
        <v>0</v>
      </c>
      <c r="G3908">
        <v>180</v>
      </c>
      <c r="H3908">
        <v>116</v>
      </c>
      <c r="I3908">
        <v>30.6</v>
      </c>
      <c r="J3908">
        <v>196.4</v>
      </c>
      <c r="K3908">
        <v>112</v>
      </c>
      <c r="L3908">
        <v>16.690000000000001</v>
      </c>
      <c r="M3908">
        <v>280.3</v>
      </c>
      <c r="N3908">
        <v>95</v>
      </c>
      <c r="O3908">
        <v>12.61</v>
      </c>
      <c r="P3908">
        <v>10.1</v>
      </c>
      <c r="Q3908">
        <v>5</v>
      </c>
      <c r="R3908">
        <v>2.73</v>
      </c>
      <c r="S3908">
        <v>2</v>
      </c>
      <c r="T3908" t="s">
        <v>22</v>
      </c>
    </row>
    <row r="3909" spans="1:20" x14ac:dyDescent="0.2">
      <c r="A3909" t="s">
        <v>67</v>
      </c>
      <c r="B3909">
        <v>117</v>
      </c>
      <c r="C3909" t="s">
        <v>21</v>
      </c>
      <c r="D3909" t="s">
        <v>22</v>
      </c>
      <c r="E3909" t="s">
        <v>22</v>
      </c>
      <c r="F3909">
        <v>0</v>
      </c>
      <c r="G3909">
        <v>189.8</v>
      </c>
      <c r="H3909">
        <v>122</v>
      </c>
      <c r="I3909">
        <v>32.270000000000003</v>
      </c>
      <c r="J3909">
        <v>235.6</v>
      </c>
      <c r="K3909">
        <v>94</v>
      </c>
      <c r="L3909">
        <v>20.03</v>
      </c>
      <c r="M3909">
        <v>270.8</v>
      </c>
      <c r="N3909">
        <v>120</v>
      </c>
      <c r="O3909">
        <v>12.19</v>
      </c>
      <c r="P3909">
        <v>12.7</v>
      </c>
      <c r="Q3909">
        <v>2</v>
      </c>
      <c r="R3909">
        <v>3.43</v>
      </c>
      <c r="S3909">
        <v>1</v>
      </c>
      <c r="T3909" t="s">
        <v>22</v>
      </c>
    </row>
    <row r="3910" spans="1:20" x14ac:dyDescent="0.2">
      <c r="A3910" t="s">
        <v>52</v>
      </c>
      <c r="B3910">
        <v>37</v>
      </c>
      <c r="C3910" t="s">
        <v>25</v>
      </c>
      <c r="D3910" t="s">
        <v>22</v>
      </c>
      <c r="E3910" t="s">
        <v>22</v>
      </c>
      <c r="F3910">
        <v>0</v>
      </c>
      <c r="G3910">
        <v>257.3</v>
      </c>
      <c r="H3910">
        <v>117</v>
      </c>
      <c r="I3910">
        <v>43.74</v>
      </c>
      <c r="J3910">
        <v>134.5</v>
      </c>
      <c r="K3910">
        <v>92</v>
      </c>
      <c r="L3910">
        <v>11.43</v>
      </c>
      <c r="M3910">
        <v>306.2</v>
      </c>
      <c r="N3910">
        <v>102</v>
      </c>
      <c r="O3910">
        <v>13.78</v>
      </c>
      <c r="P3910">
        <v>8.1999999999999993</v>
      </c>
      <c r="Q3910">
        <v>5</v>
      </c>
      <c r="R3910">
        <v>2.21</v>
      </c>
      <c r="S3910">
        <v>3</v>
      </c>
      <c r="T3910" t="s">
        <v>22</v>
      </c>
    </row>
    <row r="3911" spans="1:20" x14ac:dyDescent="0.2">
      <c r="A3911" t="s">
        <v>38</v>
      </c>
      <c r="B3911">
        <v>162</v>
      </c>
      <c r="C3911" t="s">
        <v>28</v>
      </c>
      <c r="D3911" t="s">
        <v>22</v>
      </c>
      <c r="E3911" t="s">
        <v>22</v>
      </c>
      <c r="F3911">
        <v>0</v>
      </c>
      <c r="G3911">
        <v>103.3</v>
      </c>
      <c r="H3911">
        <v>93</v>
      </c>
      <c r="I3911">
        <v>17.559999999999999</v>
      </c>
      <c r="J3911">
        <v>210.6</v>
      </c>
      <c r="K3911">
        <v>87</v>
      </c>
      <c r="L3911">
        <v>17.899999999999999</v>
      </c>
      <c r="M3911">
        <v>187.2</v>
      </c>
      <c r="N3911">
        <v>118</v>
      </c>
      <c r="O3911">
        <v>8.42</v>
      </c>
      <c r="P3911">
        <v>11.4</v>
      </c>
      <c r="Q3911">
        <v>6</v>
      </c>
      <c r="R3911">
        <v>3.08</v>
      </c>
      <c r="S3911">
        <v>1</v>
      </c>
      <c r="T3911" t="s">
        <v>22</v>
      </c>
    </row>
    <row r="3912" spans="1:20" x14ac:dyDescent="0.2">
      <c r="A3912" t="s">
        <v>42</v>
      </c>
      <c r="B3912">
        <v>193</v>
      </c>
      <c r="C3912" t="s">
        <v>21</v>
      </c>
      <c r="D3912" t="s">
        <v>22</v>
      </c>
      <c r="E3912" t="s">
        <v>22</v>
      </c>
      <c r="F3912">
        <v>0</v>
      </c>
      <c r="G3912">
        <v>208.1</v>
      </c>
      <c r="H3912">
        <v>115</v>
      </c>
      <c r="I3912">
        <v>35.380000000000003</v>
      </c>
      <c r="J3912">
        <v>178</v>
      </c>
      <c r="K3912">
        <v>104</v>
      </c>
      <c r="L3912">
        <v>15.13</v>
      </c>
      <c r="M3912">
        <v>195.9</v>
      </c>
      <c r="N3912">
        <v>95</v>
      </c>
      <c r="O3912">
        <v>8.82</v>
      </c>
      <c r="P3912">
        <v>12.4</v>
      </c>
      <c r="Q3912">
        <v>9</v>
      </c>
      <c r="R3912">
        <v>3.35</v>
      </c>
      <c r="S3912">
        <v>3</v>
      </c>
      <c r="T3912" t="s">
        <v>22</v>
      </c>
    </row>
    <row r="3913" spans="1:20" x14ac:dyDescent="0.2">
      <c r="A3913" t="s">
        <v>55</v>
      </c>
      <c r="B3913">
        <v>80</v>
      </c>
      <c r="C3913" t="s">
        <v>21</v>
      </c>
      <c r="D3913" t="s">
        <v>22</v>
      </c>
      <c r="E3913" t="s">
        <v>22</v>
      </c>
      <c r="F3913">
        <v>0</v>
      </c>
      <c r="G3913">
        <v>195.1</v>
      </c>
      <c r="H3913">
        <v>65</v>
      </c>
      <c r="I3913">
        <v>33.17</v>
      </c>
      <c r="J3913">
        <v>214</v>
      </c>
      <c r="K3913">
        <v>80</v>
      </c>
      <c r="L3913">
        <v>18.190000000000001</v>
      </c>
      <c r="M3913">
        <v>124.4</v>
      </c>
      <c r="N3913">
        <v>96</v>
      </c>
      <c r="O3913">
        <v>5.6</v>
      </c>
      <c r="P3913">
        <v>9.1999999999999993</v>
      </c>
      <c r="Q3913">
        <v>6</v>
      </c>
      <c r="R3913">
        <v>2.48</v>
      </c>
      <c r="S3913">
        <v>2</v>
      </c>
      <c r="T3913" t="s">
        <v>22</v>
      </c>
    </row>
    <row r="3914" spans="1:20" x14ac:dyDescent="0.2">
      <c r="A3914" t="s">
        <v>31</v>
      </c>
      <c r="B3914">
        <v>176</v>
      </c>
      <c r="C3914" t="s">
        <v>21</v>
      </c>
      <c r="D3914" t="s">
        <v>22</v>
      </c>
      <c r="E3914" t="s">
        <v>22</v>
      </c>
      <c r="F3914">
        <v>0</v>
      </c>
      <c r="G3914">
        <v>162.6</v>
      </c>
      <c r="H3914">
        <v>97</v>
      </c>
      <c r="I3914">
        <v>27.64</v>
      </c>
      <c r="J3914">
        <v>227.8</v>
      </c>
      <c r="K3914">
        <v>107</v>
      </c>
      <c r="L3914">
        <v>19.36</v>
      </c>
      <c r="M3914">
        <v>218.8</v>
      </c>
      <c r="N3914">
        <v>92</v>
      </c>
      <c r="O3914">
        <v>9.85</v>
      </c>
      <c r="P3914">
        <v>11.3</v>
      </c>
      <c r="Q3914">
        <v>4</v>
      </c>
      <c r="R3914">
        <v>3.05</v>
      </c>
      <c r="S3914">
        <v>1</v>
      </c>
      <c r="T3914" t="s">
        <v>22</v>
      </c>
    </row>
    <row r="3915" spans="1:20" x14ac:dyDescent="0.2">
      <c r="A3915" t="s">
        <v>42</v>
      </c>
      <c r="B3915">
        <v>89</v>
      </c>
      <c r="C3915" t="s">
        <v>28</v>
      </c>
      <c r="D3915" t="s">
        <v>22</v>
      </c>
      <c r="E3915" t="s">
        <v>23</v>
      </c>
      <c r="F3915">
        <v>24</v>
      </c>
      <c r="G3915">
        <v>197.8</v>
      </c>
      <c r="H3915">
        <v>84</v>
      </c>
      <c r="I3915">
        <v>33.630000000000003</v>
      </c>
      <c r="J3915">
        <v>223.2</v>
      </c>
      <c r="K3915">
        <v>117</v>
      </c>
      <c r="L3915">
        <v>18.97</v>
      </c>
      <c r="M3915">
        <v>201.7</v>
      </c>
      <c r="N3915">
        <v>132</v>
      </c>
      <c r="O3915">
        <v>9.08</v>
      </c>
      <c r="P3915">
        <v>5.7</v>
      </c>
      <c r="Q3915">
        <v>4</v>
      </c>
      <c r="R3915">
        <v>1.54</v>
      </c>
      <c r="S3915">
        <v>1</v>
      </c>
      <c r="T3915" t="s">
        <v>22</v>
      </c>
    </row>
    <row r="3916" spans="1:20" x14ac:dyDescent="0.2">
      <c r="A3916" t="s">
        <v>33</v>
      </c>
      <c r="B3916">
        <v>128</v>
      </c>
      <c r="C3916" t="s">
        <v>28</v>
      </c>
      <c r="D3916" t="s">
        <v>22</v>
      </c>
      <c r="E3916" t="s">
        <v>22</v>
      </c>
      <c r="F3916">
        <v>0</v>
      </c>
      <c r="G3916">
        <v>212.4</v>
      </c>
      <c r="H3916">
        <v>118</v>
      </c>
      <c r="I3916">
        <v>36.11</v>
      </c>
      <c r="J3916">
        <v>148.6</v>
      </c>
      <c r="K3916">
        <v>108</v>
      </c>
      <c r="L3916">
        <v>12.63</v>
      </c>
      <c r="M3916">
        <v>214.8</v>
      </c>
      <c r="N3916">
        <v>98</v>
      </c>
      <c r="O3916">
        <v>9.67</v>
      </c>
      <c r="P3916">
        <v>9.8000000000000007</v>
      </c>
      <c r="Q3916">
        <v>5</v>
      </c>
      <c r="R3916">
        <v>2.65</v>
      </c>
      <c r="S3916">
        <v>1</v>
      </c>
      <c r="T3916" t="s">
        <v>22</v>
      </c>
    </row>
    <row r="3917" spans="1:20" x14ac:dyDescent="0.2">
      <c r="A3917" t="s">
        <v>61</v>
      </c>
      <c r="B3917">
        <v>138</v>
      </c>
      <c r="C3917" t="s">
        <v>25</v>
      </c>
      <c r="D3917" t="s">
        <v>22</v>
      </c>
      <c r="E3917" t="s">
        <v>22</v>
      </c>
      <c r="F3917">
        <v>0</v>
      </c>
      <c r="G3917">
        <v>63.7</v>
      </c>
      <c r="H3917">
        <v>114</v>
      </c>
      <c r="I3917">
        <v>10.83</v>
      </c>
      <c r="J3917">
        <v>212.2</v>
      </c>
      <c r="K3917">
        <v>132</v>
      </c>
      <c r="L3917">
        <v>18.04</v>
      </c>
      <c r="M3917">
        <v>247.6</v>
      </c>
      <c r="N3917">
        <v>114</v>
      </c>
      <c r="O3917">
        <v>11.14</v>
      </c>
      <c r="P3917">
        <v>8.8000000000000007</v>
      </c>
      <c r="Q3917">
        <v>4</v>
      </c>
      <c r="R3917">
        <v>2.38</v>
      </c>
      <c r="S3917">
        <v>0</v>
      </c>
      <c r="T3917" t="s">
        <v>22</v>
      </c>
    </row>
    <row r="3918" spans="1:20" x14ac:dyDescent="0.2">
      <c r="A3918" t="s">
        <v>45</v>
      </c>
      <c r="B3918">
        <v>90</v>
      </c>
      <c r="C3918" t="s">
        <v>25</v>
      </c>
      <c r="D3918" t="s">
        <v>22</v>
      </c>
      <c r="E3918" t="s">
        <v>22</v>
      </c>
      <c r="F3918">
        <v>0</v>
      </c>
      <c r="G3918">
        <v>193.8</v>
      </c>
      <c r="H3918">
        <v>90</v>
      </c>
      <c r="I3918">
        <v>32.950000000000003</v>
      </c>
      <c r="J3918">
        <v>206.6</v>
      </c>
      <c r="K3918">
        <v>98</v>
      </c>
      <c r="L3918">
        <v>17.559999999999999</v>
      </c>
      <c r="M3918">
        <v>153.30000000000001</v>
      </c>
      <c r="N3918">
        <v>120</v>
      </c>
      <c r="O3918">
        <v>6.9</v>
      </c>
      <c r="P3918">
        <v>10.1</v>
      </c>
      <c r="Q3918">
        <v>9</v>
      </c>
      <c r="R3918">
        <v>2.73</v>
      </c>
      <c r="S3918">
        <v>3</v>
      </c>
      <c r="T3918" t="s">
        <v>22</v>
      </c>
    </row>
    <row r="3919" spans="1:20" x14ac:dyDescent="0.2">
      <c r="A3919" t="s">
        <v>36</v>
      </c>
      <c r="B3919">
        <v>57</v>
      </c>
      <c r="C3919" t="s">
        <v>28</v>
      </c>
      <c r="D3919" t="s">
        <v>22</v>
      </c>
      <c r="E3919" t="s">
        <v>23</v>
      </c>
      <c r="F3919">
        <v>25</v>
      </c>
      <c r="G3919">
        <v>144</v>
      </c>
      <c r="H3919">
        <v>81</v>
      </c>
      <c r="I3919">
        <v>24.48</v>
      </c>
      <c r="J3919">
        <v>187.2</v>
      </c>
      <c r="K3919">
        <v>112</v>
      </c>
      <c r="L3919">
        <v>15.91</v>
      </c>
      <c r="M3919">
        <v>158.6</v>
      </c>
      <c r="N3919">
        <v>122</v>
      </c>
      <c r="O3919">
        <v>7.14</v>
      </c>
      <c r="P3919">
        <v>8.5</v>
      </c>
      <c r="Q3919">
        <v>6</v>
      </c>
      <c r="R3919">
        <v>2.2999999999999998</v>
      </c>
      <c r="S3919">
        <v>3</v>
      </c>
      <c r="T3919" t="s">
        <v>22</v>
      </c>
    </row>
    <row r="3920" spans="1:20" x14ac:dyDescent="0.2">
      <c r="A3920" t="s">
        <v>61</v>
      </c>
      <c r="B3920">
        <v>177</v>
      </c>
      <c r="C3920" t="s">
        <v>25</v>
      </c>
      <c r="D3920" t="s">
        <v>22</v>
      </c>
      <c r="E3920" t="s">
        <v>23</v>
      </c>
      <c r="F3920">
        <v>29</v>
      </c>
      <c r="G3920">
        <v>189</v>
      </c>
      <c r="H3920">
        <v>91</v>
      </c>
      <c r="I3920">
        <v>32.130000000000003</v>
      </c>
      <c r="J3920">
        <v>303.10000000000002</v>
      </c>
      <c r="K3920">
        <v>96</v>
      </c>
      <c r="L3920">
        <v>25.76</v>
      </c>
      <c r="M3920">
        <v>163.6</v>
      </c>
      <c r="N3920">
        <v>116</v>
      </c>
      <c r="O3920">
        <v>7.36</v>
      </c>
      <c r="P3920">
        <v>15.7</v>
      </c>
      <c r="Q3920">
        <v>1</v>
      </c>
      <c r="R3920">
        <v>4.24</v>
      </c>
      <c r="S3920">
        <v>3</v>
      </c>
      <c r="T3920" t="s">
        <v>22</v>
      </c>
    </row>
    <row r="3921" spans="1:20" x14ac:dyDescent="0.2">
      <c r="A3921" t="s">
        <v>53</v>
      </c>
      <c r="B3921">
        <v>98</v>
      </c>
      <c r="C3921" t="s">
        <v>21</v>
      </c>
      <c r="D3921" t="s">
        <v>22</v>
      </c>
      <c r="E3921" t="s">
        <v>23</v>
      </c>
      <c r="F3921">
        <v>23</v>
      </c>
      <c r="G3921">
        <v>168.9</v>
      </c>
      <c r="H3921">
        <v>98</v>
      </c>
      <c r="I3921">
        <v>28.71</v>
      </c>
      <c r="J3921">
        <v>226.3</v>
      </c>
      <c r="K3921">
        <v>117</v>
      </c>
      <c r="L3921">
        <v>19.239999999999998</v>
      </c>
      <c r="M3921">
        <v>165.5</v>
      </c>
      <c r="N3921">
        <v>96</v>
      </c>
      <c r="O3921">
        <v>7.45</v>
      </c>
      <c r="P3921">
        <v>14.3</v>
      </c>
      <c r="Q3921">
        <v>3</v>
      </c>
      <c r="R3921">
        <v>3.86</v>
      </c>
      <c r="S3921">
        <v>0</v>
      </c>
      <c r="T3921" t="s">
        <v>22</v>
      </c>
    </row>
    <row r="3922" spans="1:20" x14ac:dyDescent="0.2">
      <c r="A3922" t="s">
        <v>32</v>
      </c>
      <c r="B3922">
        <v>140</v>
      </c>
      <c r="C3922" t="s">
        <v>21</v>
      </c>
      <c r="D3922" t="s">
        <v>22</v>
      </c>
      <c r="E3922" t="s">
        <v>22</v>
      </c>
      <c r="F3922">
        <v>0</v>
      </c>
      <c r="G3922">
        <v>204.7</v>
      </c>
      <c r="H3922">
        <v>100</v>
      </c>
      <c r="I3922">
        <v>34.799999999999997</v>
      </c>
      <c r="J3922">
        <v>126.8</v>
      </c>
      <c r="K3922">
        <v>107</v>
      </c>
      <c r="L3922">
        <v>10.78</v>
      </c>
      <c r="M3922">
        <v>202.8</v>
      </c>
      <c r="N3922">
        <v>115</v>
      </c>
      <c r="O3922">
        <v>9.1300000000000008</v>
      </c>
      <c r="P3922">
        <v>12.1</v>
      </c>
      <c r="Q3922">
        <v>4</v>
      </c>
      <c r="R3922">
        <v>3.27</v>
      </c>
      <c r="S3922">
        <v>2</v>
      </c>
      <c r="T3922" t="s">
        <v>22</v>
      </c>
    </row>
    <row r="3923" spans="1:20" x14ac:dyDescent="0.2">
      <c r="A3923" t="s">
        <v>65</v>
      </c>
      <c r="B3923">
        <v>133</v>
      </c>
      <c r="C3923" t="s">
        <v>21</v>
      </c>
      <c r="D3923" t="s">
        <v>22</v>
      </c>
      <c r="E3923" t="s">
        <v>22</v>
      </c>
      <c r="F3923">
        <v>0</v>
      </c>
      <c r="G3923">
        <v>226.8</v>
      </c>
      <c r="H3923">
        <v>87</v>
      </c>
      <c r="I3923">
        <v>38.56</v>
      </c>
      <c r="J3923">
        <v>127.9</v>
      </c>
      <c r="K3923">
        <v>93</v>
      </c>
      <c r="L3923">
        <v>10.87</v>
      </c>
      <c r="M3923">
        <v>160.1</v>
      </c>
      <c r="N3923">
        <v>89</v>
      </c>
      <c r="O3923">
        <v>7.2</v>
      </c>
      <c r="P3923">
        <v>9.1999999999999993</v>
      </c>
      <c r="Q3923">
        <v>3</v>
      </c>
      <c r="R3923">
        <v>2.48</v>
      </c>
      <c r="S3923">
        <v>0</v>
      </c>
      <c r="T3923" t="s">
        <v>22</v>
      </c>
    </row>
    <row r="3924" spans="1:20" x14ac:dyDescent="0.2">
      <c r="A3924" t="s">
        <v>58</v>
      </c>
      <c r="B3924">
        <v>166</v>
      </c>
      <c r="C3924" t="s">
        <v>21</v>
      </c>
      <c r="D3924" t="s">
        <v>22</v>
      </c>
      <c r="E3924" t="s">
        <v>23</v>
      </c>
      <c r="F3924">
        <v>26</v>
      </c>
      <c r="G3924">
        <v>152.1</v>
      </c>
      <c r="H3924">
        <v>114</v>
      </c>
      <c r="I3924">
        <v>25.86</v>
      </c>
      <c r="J3924">
        <v>89.3</v>
      </c>
      <c r="K3924">
        <v>67</v>
      </c>
      <c r="L3924">
        <v>7.59</v>
      </c>
      <c r="M3924">
        <v>194.6</v>
      </c>
      <c r="N3924">
        <v>111</v>
      </c>
      <c r="O3924">
        <v>8.76</v>
      </c>
      <c r="P3924">
        <v>7.5</v>
      </c>
      <c r="Q3924">
        <v>6</v>
      </c>
      <c r="R3924">
        <v>2.0299999999999998</v>
      </c>
      <c r="S3924">
        <v>0</v>
      </c>
      <c r="T3924" t="s">
        <v>22</v>
      </c>
    </row>
    <row r="3925" spans="1:20" x14ac:dyDescent="0.2">
      <c r="A3925" t="s">
        <v>65</v>
      </c>
      <c r="B3925">
        <v>86</v>
      </c>
      <c r="C3925" t="s">
        <v>25</v>
      </c>
      <c r="D3925" t="s">
        <v>22</v>
      </c>
      <c r="E3925" t="s">
        <v>22</v>
      </c>
      <c r="F3925">
        <v>0</v>
      </c>
      <c r="G3925">
        <v>139.1</v>
      </c>
      <c r="H3925">
        <v>95</v>
      </c>
      <c r="I3925">
        <v>23.65</v>
      </c>
      <c r="J3925">
        <v>146.19999999999999</v>
      </c>
      <c r="K3925">
        <v>82</v>
      </c>
      <c r="L3925">
        <v>12.43</v>
      </c>
      <c r="M3925">
        <v>186.8</v>
      </c>
      <c r="N3925">
        <v>120</v>
      </c>
      <c r="O3925">
        <v>8.41</v>
      </c>
      <c r="P3925">
        <v>11.8</v>
      </c>
      <c r="Q3925">
        <v>5</v>
      </c>
      <c r="R3925">
        <v>3.19</v>
      </c>
      <c r="S3925">
        <v>2</v>
      </c>
      <c r="T3925" t="s">
        <v>22</v>
      </c>
    </row>
    <row r="3926" spans="1:20" x14ac:dyDescent="0.2">
      <c r="A3926" t="s">
        <v>44</v>
      </c>
      <c r="B3926">
        <v>117</v>
      </c>
      <c r="C3926" t="s">
        <v>25</v>
      </c>
      <c r="D3926" t="s">
        <v>22</v>
      </c>
      <c r="E3926" t="s">
        <v>22</v>
      </c>
      <c r="F3926">
        <v>0</v>
      </c>
      <c r="G3926">
        <v>150.5</v>
      </c>
      <c r="H3926">
        <v>121</v>
      </c>
      <c r="I3926">
        <v>25.59</v>
      </c>
      <c r="J3926">
        <v>345.1</v>
      </c>
      <c r="K3926">
        <v>132</v>
      </c>
      <c r="L3926">
        <v>29.33</v>
      </c>
      <c r="M3926">
        <v>183.9</v>
      </c>
      <c r="N3926">
        <v>97</v>
      </c>
      <c r="O3926">
        <v>8.2799999999999994</v>
      </c>
      <c r="P3926">
        <v>8.3000000000000007</v>
      </c>
      <c r="Q3926">
        <v>2</v>
      </c>
      <c r="R3926">
        <v>2.2400000000000002</v>
      </c>
      <c r="S3926">
        <v>0</v>
      </c>
      <c r="T3926" t="s">
        <v>22</v>
      </c>
    </row>
    <row r="3927" spans="1:20" x14ac:dyDescent="0.2">
      <c r="A3927" t="s">
        <v>38</v>
      </c>
      <c r="B3927">
        <v>86</v>
      </c>
      <c r="C3927" t="s">
        <v>21</v>
      </c>
      <c r="D3927" t="s">
        <v>22</v>
      </c>
      <c r="E3927" t="s">
        <v>22</v>
      </c>
      <c r="F3927">
        <v>0</v>
      </c>
      <c r="G3927">
        <v>231.9</v>
      </c>
      <c r="H3927">
        <v>73</v>
      </c>
      <c r="I3927">
        <v>39.42</v>
      </c>
      <c r="J3927">
        <v>165.9</v>
      </c>
      <c r="K3927">
        <v>123</v>
      </c>
      <c r="L3927">
        <v>14.1</v>
      </c>
      <c r="M3927">
        <v>225.7</v>
      </c>
      <c r="N3927">
        <v>86</v>
      </c>
      <c r="O3927">
        <v>10.16</v>
      </c>
      <c r="P3927">
        <v>11.5</v>
      </c>
      <c r="Q3927">
        <v>3</v>
      </c>
      <c r="R3927">
        <v>3.11</v>
      </c>
      <c r="S3927">
        <v>3</v>
      </c>
      <c r="T3927" t="s">
        <v>22</v>
      </c>
    </row>
    <row r="3928" spans="1:20" x14ac:dyDescent="0.2">
      <c r="A3928" t="s">
        <v>68</v>
      </c>
      <c r="B3928">
        <v>74</v>
      </c>
      <c r="C3928" t="s">
        <v>21</v>
      </c>
      <c r="D3928" t="s">
        <v>22</v>
      </c>
      <c r="E3928" t="s">
        <v>22</v>
      </c>
      <c r="F3928">
        <v>0</v>
      </c>
      <c r="G3928">
        <v>207.1</v>
      </c>
      <c r="H3928">
        <v>79</v>
      </c>
      <c r="I3928">
        <v>35.21</v>
      </c>
      <c r="J3928">
        <v>182</v>
      </c>
      <c r="K3928">
        <v>100</v>
      </c>
      <c r="L3928">
        <v>15.47</v>
      </c>
      <c r="M3928">
        <v>233.7</v>
      </c>
      <c r="N3928">
        <v>73</v>
      </c>
      <c r="O3928">
        <v>10.52</v>
      </c>
      <c r="P3928">
        <v>7.4</v>
      </c>
      <c r="Q3928">
        <v>8</v>
      </c>
      <c r="R3928">
        <v>2</v>
      </c>
      <c r="S3928">
        <v>1</v>
      </c>
      <c r="T3928" t="s">
        <v>22</v>
      </c>
    </row>
    <row r="3929" spans="1:20" x14ac:dyDescent="0.2">
      <c r="A3929" t="s">
        <v>60</v>
      </c>
      <c r="B3929">
        <v>178</v>
      </c>
      <c r="C3929" t="s">
        <v>28</v>
      </c>
      <c r="D3929" t="s">
        <v>22</v>
      </c>
      <c r="E3929" t="s">
        <v>22</v>
      </c>
      <c r="F3929">
        <v>0</v>
      </c>
      <c r="G3929">
        <v>225.4</v>
      </c>
      <c r="H3929">
        <v>104</v>
      </c>
      <c r="I3929">
        <v>38.32</v>
      </c>
      <c r="J3929">
        <v>110.7</v>
      </c>
      <c r="K3929">
        <v>90</v>
      </c>
      <c r="L3929">
        <v>9.41</v>
      </c>
      <c r="M3929">
        <v>134.1</v>
      </c>
      <c r="N3929">
        <v>109</v>
      </c>
      <c r="O3929">
        <v>6.03</v>
      </c>
      <c r="P3929">
        <v>15.3</v>
      </c>
      <c r="Q3929">
        <v>5</v>
      </c>
      <c r="R3929">
        <v>4.13</v>
      </c>
      <c r="S3929">
        <v>2</v>
      </c>
      <c r="T3929" t="s">
        <v>23</v>
      </c>
    </row>
    <row r="3930" spans="1:20" x14ac:dyDescent="0.2">
      <c r="A3930" t="s">
        <v>40</v>
      </c>
      <c r="B3930">
        <v>95</v>
      </c>
      <c r="C3930" t="s">
        <v>25</v>
      </c>
      <c r="D3930" t="s">
        <v>22</v>
      </c>
      <c r="E3930" t="s">
        <v>23</v>
      </c>
      <c r="F3930">
        <v>45</v>
      </c>
      <c r="G3930">
        <v>116.4</v>
      </c>
      <c r="H3930">
        <v>115</v>
      </c>
      <c r="I3930">
        <v>19.79</v>
      </c>
      <c r="J3930">
        <v>283.7</v>
      </c>
      <c r="K3930">
        <v>123</v>
      </c>
      <c r="L3930">
        <v>24.11</v>
      </c>
      <c r="M3930">
        <v>285.2</v>
      </c>
      <c r="N3930">
        <v>103</v>
      </c>
      <c r="O3930">
        <v>12.83</v>
      </c>
      <c r="P3930">
        <v>12.8</v>
      </c>
      <c r="Q3930">
        <v>4</v>
      </c>
      <c r="R3930">
        <v>3.46</v>
      </c>
      <c r="S3930">
        <v>1</v>
      </c>
      <c r="T3930" t="s">
        <v>22</v>
      </c>
    </row>
    <row r="3931" spans="1:20" x14ac:dyDescent="0.2">
      <c r="A3931" t="s">
        <v>56</v>
      </c>
      <c r="B3931">
        <v>85</v>
      </c>
      <c r="C3931" t="s">
        <v>21</v>
      </c>
      <c r="D3931" t="s">
        <v>22</v>
      </c>
      <c r="E3931" t="s">
        <v>22</v>
      </c>
      <c r="F3931">
        <v>0</v>
      </c>
      <c r="G3931">
        <v>195.7</v>
      </c>
      <c r="H3931">
        <v>104</v>
      </c>
      <c r="I3931">
        <v>33.270000000000003</v>
      </c>
      <c r="J3931">
        <v>182.9</v>
      </c>
      <c r="K3931">
        <v>121</v>
      </c>
      <c r="L3931">
        <v>15.55</v>
      </c>
      <c r="M3931">
        <v>324.7</v>
      </c>
      <c r="N3931">
        <v>110</v>
      </c>
      <c r="O3931">
        <v>14.61</v>
      </c>
      <c r="P3931">
        <v>8.6</v>
      </c>
      <c r="Q3931">
        <v>9</v>
      </c>
      <c r="R3931">
        <v>2.3199999999999998</v>
      </c>
      <c r="S3931">
        <v>0</v>
      </c>
      <c r="T3931" t="s">
        <v>22</v>
      </c>
    </row>
    <row r="3932" spans="1:20" x14ac:dyDescent="0.2">
      <c r="A3932" t="s">
        <v>65</v>
      </c>
      <c r="B3932">
        <v>81</v>
      </c>
      <c r="C3932" t="s">
        <v>28</v>
      </c>
      <c r="D3932" t="s">
        <v>22</v>
      </c>
      <c r="E3932" t="s">
        <v>22</v>
      </c>
      <c r="F3932">
        <v>0</v>
      </c>
      <c r="G3932">
        <v>79.400000000000006</v>
      </c>
      <c r="H3932">
        <v>99</v>
      </c>
      <c r="I3932">
        <v>13.5</v>
      </c>
      <c r="J3932">
        <v>144.69999999999999</v>
      </c>
      <c r="K3932">
        <v>90</v>
      </c>
      <c r="L3932">
        <v>12.3</v>
      </c>
      <c r="M3932">
        <v>204.7</v>
      </c>
      <c r="N3932">
        <v>114</v>
      </c>
      <c r="O3932">
        <v>9.2100000000000009</v>
      </c>
      <c r="P3932">
        <v>9.1</v>
      </c>
      <c r="Q3932">
        <v>5</v>
      </c>
      <c r="R3932">
        <v>2.46</v>
      </c>
      <c r="S3932">
        <v>0</v>
      </c>
      <c r="T3932" t="s">
        <v>22</v>
      </c>
    </row>
    <row r="3933" spans="1:20" x14ac:dyDescent="0.2">
      <c r="A3933" t="s">
        <v>50</v>
      </c>
      <c r="B3933">
        <v>41</v>
      </c>
      <c r="C3933" t="s">
        <v>21</v>
      </c>
      <c r="D3933" t="s">
        <v>22</v>
      </c>
      <c r="E3933" t="s">
        <v>22</v>
      </c>
      <c r="F3933">
        <v>0</v>
      </c>
      <c r="G3933">
        <v>102.9</v>
      </c>
      <c r="H3933">
        <v>114</v>
      </c>
      <c r="I3933">
        <v>17.489999999999998</v>
      </c>
      <c r="J3933">
        <v>107.9</v>
      </c>
      <c r="K3933">
        <v>119</v>
      </c>
      <c r="L3933">
        <v>9.17</v>
      </c>
      <c r="M3933">
        <v>277.60000000000002</v>
      </c>
      <c r="N3933">
        <v>99</v>
      </c>
      <c r="O3933">
        <v>12.49</v>
      </c>
      <c r="P3933">
        <v>11</v>
      </c>
      <c r="Q3933">
        <v>4</v>
      </c>
      <c r="R3933">
        <v>2.97</v>
      </c>
      <c r="S3933">
        <v>6</v>
      </c>
      <c r="T3933" t="s">
        <v>23</v>
      </c>
    </row>
    <row r="3934" spans="1:20" x14ac:dyDescent="0.2">
      <c r="A3934" t="s">
        <v>64</v>
      </c>
      <c r="B3934">
        <v>217</v>
      </c>
      <c r="C3934" t="s">
        <v>28</v>
      </c>
      <c r="D3934" t="s">
        <v>22</v>
      </c>
      <c r="E3934" t="s">
        <v>22</v>
      </c>
      <c r="F3934">
        <v>0</v>
      </c>
      <c r="G3934">
        <v>99.7</v>
      </c>
      <c r="H3934">
        <v>74</v>
      </c>
      <c r="I3934">
        <v>16.95</v>
      </c>
      <c r="J3934">
        <v>183.1</v>
      </c>
      <c r="K3934">
        <v>97</v>
      </c>
      <c r="L3934">
        <v>15.56</v>
      </c>
      <c r="M3934">
        <v>220.3</v>
      </c>
      <c r="N3934">
        <v>73</v>
      </c>
      <c r="O3934">
        <v>9.91</v>
      </c>
      <c r="P3934">
        <v>14.4</v>
      </c>
      <c r="Q3934">
        <v>4</v>
      </c>
      <c r="R3934">
        <v>3.89</v>
      </c>
      <c r="S3934">
        <v>0</v>
      </c>
      <c r="T3934" t="s">
        <v>22</v>
      </c>
    </row>
    <row r="3935" spans="1:20" x14ac:dyDescent="0.2">
      <c r="A3935" t="s">
        <v>49</v>
      </c>
      <c r="B3935">
        <v>79</v>
      </c>
      <c r="C3935" t="s">
        <v>21</v>
      </c>
      <c r="D3935" t="s">
        <v>22</v>
      </c>
      <c r="E3935" t="s">
        <v>22</v>
      </c>
      <c r="F3935">
        <v>0</v>
      </c>
      <c r="G3935">
        <v>213.4</v>
      </c>
      <c r="H3935">
        <v>107</v>
      </c>
      <c r="I3935">
        <v>36.28</v>
      </c>
      <c r="J3935">
        <v>176.2</v>
      </c>
      <c r="K3935">
        <v>82</v>
      </c>
      <c r="L3935">
        <v>14.98</v>
      </c>
      <c r="M3935">
        <v>180.1</v>
      </c>
      <c r="N3935">
        <v>125</v>
      </c>
      <c r="O3935">
        <v>8.1</v>
      </c>
      <c r="P3935">
        <v>7.9</v>
      </c>
      <c r="Q3935">
        <v>4</v>
      </c>
      <c r="R3935">
        <v>2.13</v>
      </c>
      <c r="S3935">
        <v>0</v>
      </c>
      <c r="T3935" t="s">
        <v>22</v>
      </c>
    </row>
    <row r="3936" spans="1:20" x14ac:dyDescent="0.2">
      <c r="A3936" t="s">
        <v>74</v>
      </c>
      <c r="B3936">
        <v>15</v>
      </c>
      <c r="C3936" t="s">
        <v>21</v>
      </c>
      <c r="D3936" t="s">
        <v>22</v>
      </c>
      <c r="E3936" t="s">
        <v>22</v>
      </c>
      <c r="F3936">
        <v>0</v>
      </c>
      <c r="G3936">
        <v>185.1</v>
      </c>
      <c r="H3936">
        <v>103</v>
      </c>
      <c r="I3936">
        <v>31.47</v>
      </c>
      <c r="J3936">
        <v>193.8</v>
      </c>
      <c r="K3936">
        <v>148</v>
      </c>
      <c r="L3936">
        <v>16.47</v>
      </c>
      <c r="M3936">
        <v>305.2</v>
      </c>
      <c r="N3936">
        <v>79</v>
      </c>
      <c r="O3936">
        <v>13.73</v>
      </c>
      <c r="P3936">
        <v>13.2</v>
      </c>
      <c r="Q3936">
        <v>6</v>
      </c>
      <c r="R3936">
        <v>3.56</v>
      </c>
      <c r="S3936">
        <v>5</v>
      </c>
      <c r="T3936" t="s">
        <v>22</v>
      </c>
    </row>
    <row r="3937" spans="1:20" x14ac:dyDescent="0.2">
      <c r="A3937" t="s">
        <v>53</v>
      </c>
      <c r="B3937">
        <v>96</v>
      </c>
      <c r="C3937" t="s">
        <v>21</v>
      </c>
      <c r="D3937" t="s">
        <v>22</v>
      </c>
      <c r="E3937" t="s">
        <v>22</v>
      </c>
      <c r="F3937">
        <v>0</v>
      </c>
      <c r="G3937">
        <v>166.5</v>
      </c>
      <c r="H3937">
        <v>101</v>
      </c>
      <c r="I3937">
        <v>28.31</v>
      </c>
      <c r="J3937">
        <v>78.3</v>
      </c>
      <c r="K3937">
        <v>108</v>
      </c>
      <c r="L3937">
        <v>6.66</v>
      </c>
      <c r="M3937">
        <v>221.9</v>
      </c>
      <c r="N3937">
        <v>112</v>
      </c>
      <c r="O3937">
        <v>9.99</v>
      </c>
      <c r="P3937">
        <v>11.5</v>
      </c>
      <c r="Q3937">
        <v>10</v>
      </c>
      <c r="R3937">
        <v>3.11</v>
      </c>
      <c r="S3937">
        <v>3</v>
      </c>
      <c r="T3937" t="s">
        <v>22</v>
      </c>
    </row>
    <row r="3938" spans="1:20" x14ac:dyDescent="0.2">
      <c r="A3938" t="s">
        <v>73</v>
      </c>
      <c r="B3938">
        <v>140</v>
      </c>
      <c r="C3938" t="s">
        <v>21</v>
      </c>
      <c r="D3938" t="s">
        <v>22</v>
      </c>
      <c r="E3938" t="s">
        <v>22</v>
      </c>
      <c r="F3938">
        <v>0</v>
      </c>
      <c r="G3938">
        <v>220.1</v>
      </c>
      <c r="H3938">
        <v>100</v>
      </c>
      <c r="I3938">
        <v>37.42</v>
      </c>
      <c r="J3938">
        <v>182.2</v>
      </c>
      <c r="K3938">
        <v>112</v>
      </c>
      <c r="L3938">
        <v>15.49</v>
      </c>
      <c r="M3938">
        <v>250.3</v>
      </c>
      <c r="N3938">
        <v>98</v>
      </c>
      <c r="O3938">
        <v>11.26</v>
      </c>
      <c r="P3938">
        <v>11.6</v>
      </c>
      <c r="Q3938">
        <v>8</v>
      </c>
      <c r="R3938">
        <v>3.13</v>
      </c>
      <c r="S3938">
        <v>1</v>
      </c>
      <c r="T3938" t="s">
        <v>22</v>
      </c>
    </row>
    <row r="3939" spans="1:20" x14ac:dyDescent="0.2">
      <c r="A3939" t="s">
        <v>56</v>
      </c>
      <c r="B3939">
        <v>67</v>
      </c>
      <c r="C3939" t="s">
        <v>28</v>
      </c>
      <c r="D3939" t="s">
        <v>22</v>
      </c>
      <c r="E3939" t="s">
        <v>22</v>
      </c>
      <c r="F3939">
        <v>0</v>
      </c>
      <c r="G3939">
        <v>102.8</v>
      </c>
      <c r="H3939">
        <v>93</v>
      </c>
      <c r="I3939">
        <v>17.48</v>
      </c>
      <c r="J3939">
        <v>137.80000000000001</v>
      </c>
      <c r="K3939">
        <v>91</v>
      </c>
      <c r="L3939">
        <v>11.71</v>
      </c>
      <c r="M3939">
        <v>158.9</v>
      </c>
      <c r="N3939">
        <v>110</v>
      </c>
      <c r="O3939">
        <v>7.15</v>
      </c>
      <c r="P3939">
        <v>8.9</v>
      </c>
      <c r="Q3939">
        <v>5</v>
      </c>
      <c r="R3939">
        <v>2.4</v>
      </c>
      <c r="S3939">
        <v>1</v>
      </c>
      <c r="T3939" t="s">
        <v>22</v>
      </c>
    </row>
    <row r="3940" spans="1:20" x14ac:dyDescent="0.2">
      <c r="A3940" t="s">
        <v>65</v>
      </c>
      <c r="B3940">
        <v>105</v>
      </c>
      <c r="C3940" t="s">
        <v>21</v>
      </c>
      <c r="D3940" t="s">
        <v>22</v>
      </c>
      <c r="E3940" t="s">
        <v>22</v>
      </c>
      <c r="F3940">
        <v>0</v>
      </c>
      <c r="G3940">
        <v>181.3</v>
      </c>
      <c r="H3940">
        <v>134</v>
      </c>
      <c r="I3940">
        <v>30.82</v>
      </c>
      <c r="J3940">
        <v>136</v>
      </c>
      <c r="K3940">
        <v>84</v>
      </c>
      <c r="L3940">
        <v>11.56</v>
      </c>
      <c r="M3940">
        <v>271.2</v>
      </c>
      <c r="N3940">
        <v>122</v>
      </c>
      <c r="O3940">
        <v>12.2</v>
      </c>
      <c r="P3940">
        <v>10.3</v>
      </c>
      <c r="Q3940">
        <v>3</v>
      </c>
      <c r="R3940">
        <v>2.78</v>
      </c>
      <c r="S3940">
        <v>1</v>
      </c>
      <c r="T3940" t="s">
        <v>22</v>
      </c>
    </row>
    <row r="3941" spans="1:20" x14ac:dyDescent="0.2">
      <c r="A3941" t="s">
        <v>29</v>
      </c>
      <c r="B3941">
        <v>38</v>
      </c>
      <c r="C3941" t="s">
        <v>28</v>
      </c>
      <c r="D3941" t="s">
        <v>22</v>
      </c>
      <c r="E3941" t="s">
        <v>22</v>
      </c>
      <c r="F3941">
        <v>0</v>
      </c>
      <c r="G3941">
        <v>281.10000000000002</v>
      </c>
      <c r="H3941">
        <v>113</v>
      </c>
      <c r="I3941">
        <v>47.79</v>
      </c>
      <c r="J3941">
        <v>236.1</v>
      </c>
      <c r="K3941">
        <v>82</v>
      </c>
      <c r="L3941">
        <v>20.07</v>
      </c>
      <c r="M3941">
        <v>230.1</v>
      </c>
      <c r="N3941">
        <v>60</v>
      </c>
      <c r="O3941">
        <v>10.35</v>
      </c>
      <c r="P3941">
        <v>10.9</v>
      </c>
      <c r="Q3941">
        <v>3</v>
      </c>
      <c r="R3941">
        <v>2.94</v>
      </c>
      <c r="S3941">
        <v>1</v>
      </c>
      <c r="T3941" t="s">
        <v>23</v>
      </c>
    </row>
    <row r="3942" spans="1:20" x14ac:dyDescent="0.2">
      <c r="A3942" t="s">
        <v>74</v>
      </c>
      <c r="B3942">
        <v>110</v>
      </c>
      <c r="C3942" t="s">
        <v>21</v>
      </c>
      <c r="D3942" t="s">
        <v>22</v>
      </c>
      <c r="E3942" t="s">
        <v>22</v>
      </c>
      <c r="F3942">
        <v>0</v>
      </c>
      <c r="G3942">
        <v>251.3</v>
      </c>
      <c r="H3942">
        <v>91</v>
      </c>
      <c r="I3942">
        <v>42.72</v>
      </c>
      <c r="J3942">
        <v>207.2</v>
      </c>
      <c r="K3942">
        <v>95</v>
      </c>
      <c r="L3942">
        <v>17.61</v>
      </c>
      <c r="M3942">
        <v>249</v>
      </c>
      <c r="N3942">
        <v>70</v>
      </c>
      <c r="O3942">
        <v>11.21</v>
      </c>
      <c r="P3942">
        <v>12.9</v>
      </c>
      <c r="Q3942">
        <v>2</v>
      </c>
      <c r="R3942">
        <v>3.48</v>
      </c>
      <c r="S3942">
        <v>1</v>
      </c>
      <c r="T3942" t="s">
        <v>23</v>
      </c>
    </row>
    <row r="3943" spans="1:20" x14ac:dyDescent="0.2">
      <c r="A3943" t="s">
        <v>72</v>
      </c>
      <c r="B3943">
        <v>74</v>
      </c>
      <c r="C3943" t="s">
        <v>25</v>
      </c>
      <c r="D3943" t="s">
        <v>22</v>
      </c>
      <c r="E3943" t="s">
        <v>22</v>
      </c>
      <c r="F3943">
        <v>0</v>
      </c>
      <c r="G3943">
        <v>141.9</v>
      </c>
      <c r="H3943">
        <v>103</v>
      </c>
      <c r="I3943">
        <v>24.12</v>
      </c>
      <c r="J3943">
        <v>201</v>
      </c>
      <c r="K3943">
        <v>110</v>
      </c>
      <c r="L3943">
        <v>17.09</v>
      </c>
      <c r="M3943">
        <v>211.2</v>
      </c>
      <c r="N3943">
        <v>117</v>
      </c>
      <c r="O3943">
        <v>9.5</v>
      </c>
      <c r="P3943">
        <v>10.9</v>
      </c>
      <c r="Q3943">
        <v>11</v>
      </c>
      <c r="R3943">
        <v>2.94</v>
      </c>
      <c r="S3943">
        <v>1</v>
      </c>
      <c r="T3943" t="s">
        <v>22</v>
      </c>
    </row>
    <row r="3944" spans="1:20" x14ac:dyDescent="0.2">
      <c r="A3944" t="s">
        <v>33</v>
      </c>
      <c r="B3944">
        <v>79</v>
      </c>
      <c r="C3944" t="s">
        <v>21</v>
      </c>
      <c r="D3944" t="s">
        <v>22</v>
      </c>
      <c r="E3944" t="s">
        <v>23</v>
      </c>
      <c r="F3944">
        <v>30</v>
      </c>
      <c r="G3944">
        <v>148</v>
      </c>
      <c r="H3944">
        <v>96</v>
      </c>
      <c r="I3944">
        <v>25.16</v>
      </c>
      <c r="J3944">
        <v>149.6</v>
      </c>
      <c r="K3944">
        <v>128</v>
      </c>
      <c r="L3944">
        <v>12.72</v>
      </c>
      <c r="M3944">
        <v>220.3</v>
      </c>
      <c r="N3944">
        <v>99</v>
      </c>
      <c r="O3944">
        <v>9.91</v>
      </c>
      <c r="P3944">
        <v>9.6999999999999993</v>
      </c>
      <c r="Q3944">
        <v>5</v>
      </c>
      <c r="R3944">
        <v>2.62</v>
      </c>
      <c r="S3944">
        <v>3</v>
      </c>
      <c r="T3944" t="s">
        <v>22</v>
      </c>
    </row>
    <row r="3945" spans="1:20" x14ac:dyDescent="0.2">
      <c r="A3945" t="s">
        <v>71</v>
      </c>
      <c r="B3945">
        <v>114</v>
      </c>
      <c r="C3945" t="s">
        <v>21</v>
      </c>
      <c r="D3945" t="s">
        <v>23</v>
      </c>
      <c r="E3945" t="s">
        <v>22</v>
      </c>
      <c r="F3945">
        <v>0</v>
      </c>
      <c r="G3945">
        <v>200.7</v>
      </c>
      <c r="H3945">
        <v>72</v>
      </c>
      <c r="I3945">
        <v>34.119999999999997</v>
      </c>
      <c r="J3945">
        <v>271.2</v>
      </c>
      <c r="K3945">
        <v>79</v>
      </c>
      <c r="L3945">
        <v>23.05</v>
      </c>
      <c r="M3945">
        <v>188.2</v>
      </c>
      <c r="N3945">
        <v>97</v>
      </c>
      <c r="O3945">
        <v>8.4700000000000006</v>
      </c>
      <c r="P3945">
        <v>13.4</v>
      </c>
      <c r="Q3945">
        <v>7</v>
      </c>
      <c r="R3945">
        <v>3.62</v>
      </c>
      <c r="S3945">
        <v>2</v>
      </c>
      <c r="T3945" t="s">
        <v>23</v>
      </c>
    </row>
    <row r="3946" spans="1:20" x14ac:dyDescent="0.2">
      <c r="A3946" t="s">
        <v>31</v>
      </c>
      <c r="B3946">
        <v>44</v>
      </c>
      <c r="C3946" t="s">
        <v>28</v>
      </c>
      <c r="D3946" t="s">
        <v>22</v>
      </c>
      <c r="E3946" t="s">
        <v>22</v>
      </c>
      <c r="F3946">
        <v>0</v>
      </c>
      <c r="G3946">
        <v>238.3</v>
      </c>
      <c r="H3946">
        <v>83</v>
      </c>
      <c r="I3946">
        <v>40.51</v>
      </c>
      <c r="J3946">
        <v>193.7</v>
      </c>
      <c r="K3946">
        <v>112</v>
      </c>
      <c r="L3946">
        <v>16.46</v>
      </c>
      <c r="M3946">
        <v>167.7</v>
      </c>
      <c r="N3946">
        <v>79</v>
      </c>
      <c r="O3946">
        <v>7.55</v>
      </c>
      <c r="P3946">
        <v>9.4</v>
      </c>
      <c r="Q3946">
        <v>6</v>
      </c>
      <c r="R3946">
        <v>2.54</v>
      </c>
      <c r="S3946">
        <v>5</v>
      </c>
      <c r="T3946" t="s">
        <v>22</v>
      </c>
    </row>
    <row r="3947" spans="1:20" x14ac:dyDescent="0.2">
      <c r="A3947" t="s">
        <v>67</v>
      </c>
      <c r="B3947">
        <v>107</v>
      </c>
      <c r="C3947" t="s">
        <v>21</v>
      </c>
      <c r="D3947" t="s">
        <v>22</v>
      </c>
      <c r="E3947" t="s">
        <v>22</v>
      </c>
      <c r="F3947">
        <v>0</v>
      </c>
      <c r="G3947">
        <v>220.1</v>
      </c>
      <c r="H3947">
        <v>103</v>
      </c>
      <c r="I3947">
        <v>37.42</v>
      </c>
      <c r="J3947">
        <v>200.4</v>
      </c>
      <c r="K3947">
        <v>94</v>
      </c>
      <c r="L3947">
        <v>17.03</v>
      </c>
      <c r="M3947">
        <v>272.60000000000002</v>
      </c>
      <c r="N3947">
        <v>147</v>
      </c>
      <c r="O3947">
        <v>12.27</v>
      </c>
      <c r="P3947">
        <v>7.4</v>
      </c>
      <c r="Q3947">
        <v>5</v>
      </c>
      <c r="R3947">
        <v>2</v>
      </c>
      <c r="S3947">
        <v>2</v>
      </c>
      <c r="T3947" t="s">
        <v>22</v>
      </c>
    </row>
    <row r="3948" spans="1:20" x14ac:dyDescent="0.2">
      <c r="A3948" t="s">
        <v>51</v>
      </c>
      <c r="B3948">
        <v>104</v>
      </c>
      <c r="C3948" t="s">
        <v>28</v>
      </c>
      <c r="D3948" t="s">
        <v>22</v>
      </c>
      <c r="E3948" t="s">
        <v>23</v>
      </c>
      <c r="F3948">
        <v>15</v>
      </c>
      <c r="G3948">
        <v>124.7</v>
      </c>
      <c r="H3948">
        <v>99</v>
      </c>
      <c r="I3948">
        <v>21.2</v>
      </c>
      <c r="J3948">
        <v>188.3</v>
      </c>
      <c r="K3948">
        <v>108</v>
      </c>
      <c r="L3948">
        <v>16.010000000000002</v>
      </c>
      <c r="M3948">
        <v>208.6</v>
      </c>
      <c r="N3948">
        <v>95</v>
      </c>
      <c r="O3948">
        <v>9.39</v>
      </c>
      <c r="P3948">
        <v>8</v>
      </c>
      <c r="Q3948">
        <v>3</v>
      </c>
      <c r="R3948">
        <v>2.16</v>
      </c>
      <c r="S3948">
        <v>0</v>
      </c>
      <c r="T3948" t="s">
        <v>22</v>
      </c>
    </row>
    <row r="3949" spans="1:20" x14ac:dyDescent="0.2">
      <c r="A3949" t="s">
        <v>43</v>
      </c>
      <c r="B3949">
        <v>98</v>
      </c>
      <c r="C3949" t="s">
        <v>21</v>
      </c>
      <c r="D3949" t="s">
        <v>22</v>
      </c>
      <c r="E3949" t="s">
        <v>22</v>
      </c>
      <c r="F3949">
        <v>0</v>
      </c>
      <c r="G3949">
        <v>147</v>
      </c>
      <c r="H3949">
        <v>101</v>
      </c>
      <c r="I3949">
        <v>24.99</v>
      </c>
      <c r="J3949">
        <v>202.5</v>
      </c>
      <c r="K3949">
        <v>89</v>
      </c>
      <c r="L3949">
        <v>17.21</v>
      </c>
      <c r="M3949">
        <v>250.8</v>
      </c>
      <c r="N3949">
        <v>97</v>
      </c>
      <c r="O3949">
        <v>11.29</v>
      </c>
      <c r="P3949">
        <v>9.1999999999999993</v>
      </c>
      <c r="Q3949">
        <v>3</v>
      </c>
      <c r="R3949">
        <v>2.48</v>
      </c>
      <c r="S3949">
        <v>1</v>
      </c>
      <c r="T3949" t="s">
        <v>22</v>
      </c>
    </row>
    <row r="3950" spans="1:20" x14ac:dyDescent="0.2">
      <c r="A3950" t="s">
        <v>33</v>
      </c>
      <c r="B3950">
        <v>60</v>
      </c>
      <c r="C3950" t="s">
        <v>25</v>
      </c>
      <c r="D3950" t="s">
        <v>22</v>
      </c>
      <c r="E3950" t="s">
        <v>22</v>
      </c>
      <c r="F3950">
        <v>0</v>
      </c>
      <c r="G3950">
        <v>194.2</v>
      </c>
      <c r="H3950">
        <v>107</v>
      </c>
      <c r="I3950">
        <v>33.01</v>
      </c>
      <c r="J3950">
        <v>174</v>
      </c>
      <c r="K3950">
        <v>107</v>
      </c>
      <c r="L3950">
        <v>14.79</v>
      </c>
      <c r="M3950">
        <v>89.3</v>
      </c>
      <c r="N3950">
        <v>83</v>
      </c>
      <c r="O3950">
        <v>4.0199999999999996</v>
      </c>
      <c r="P3950">
        <v>11.2</v>
      </c>
      <c r="Q3950">
        <v>2</v>
      </c>
      <c r="R3950">
        <v>3.02</v>
      </c>
      <c r="S3950">
        <v>2</v>
      </c>
      <c r="T3950" t="s">
        <v>22</v>
      </c>
    </row>
    <row r="3951" spans="1:20" x14ac:dyDescent="0.2">
      <c r="A3951" t="s">
        <v>50</v>
      </c>
      <c r="B3951">
        <v>138</v>
      </c>
      <c r="C3951" t="s">
        <v>25</v>
      </c>
      <c r="D3951" t="s">
        <v>22</v>
      </c>
      <c r="E3951" t="s">
        <v>23</v>
      </c>
      <c r="F3951">
        <v>33</v>
      </c>
      <c r="G3951">
        <v>214.9</v>
      </c>
      <c r="H3951">
        <v>91</v>
      </c>
      <c r="I3951">
        <v>36.53</v>
      </c>
      <c r="J3951">
        <v>288.7</v>
      </c>
      <c r="K3951">
        <v>97</v>
      </c>
      <c r="L3951">
        <v>24.54</v>
      </c>
      <c r="M3951">
        <v>262.7</v>
      </c>
      <c r="N3951">
        <v>64</v>
      </c>
      <c r="O3951">
        <v>11.82</v>
      </c>
      <c r="P3951">
        <v>8.1</v>
      </c>
      <c r="Q3951">
        <v>2</v>
      </c>
      <c r="R3951">
        <v>2.19</v>
      </c>
      <c r="S3951">
        <v>0</v>
      </c>
      <c r="T3951" t="s">
        <v>22</v>
      </c>
    </row>
    <row r="3952" spans="1:20" x14ac:dyDescent="0.2">
      <c r="A3952" t="s">
        <v>61</v>
      </c>
      <c r="B3952">
        <v>89</v>
      </c>
      <c r="C3952" t="s">
        <v>25</v>
      </c>
      <c r="D3952" t="s">
        <v>22</v>
      </c>
      <c r="E3952" t="s">
        <v>22</v>
      </c>
      <c r="F3952">
        <v>0</v>
      </c>
      <c r="G3952">
        <v>269.8</v>
      </c>
      <c r="H3952">
        <v>94</v>
      </c>
      <c r="I3952">
        <v>45.87</v>
      </c>
      <c r="J3952">
        <v>227</v>
      </c>
      <c r="K3952">
        <v>125</v>
      </c>
      <c r="L3952">
        <v>19.3</v>
      </c>
      <c r="M3952">
        <v>212.2</v>
      </c>
      <c r="N3952">
        <v>135</v>
      </c>
      <c r="O3952">
        <v>9.5500000000000007</v>
      </c>
      <c r="P3952">
        <v>4.7</v>
      </c>
      <c r="Q3952">
        <v>6</v>
      </c>
      <c r="R3952">
        <v>1.27</v>
      </c>
      <c r="S3952">
        <v>1</v>
      </c>
      <c r="T3952" t="s">
        <v>23</v>
      </c>
    </row>
    <row r="3953" spans="1:20" x14ac:dyDescent="0.2">
      <c r="A3953" t="s">
        <v>46</v>
      </c>
      <c r="B3953">
        <v>22</v>
      </c>
      <c r="C3953" t="s">
        <v>25</v>
      </c>
      <c r="D3953" t="s">
        <v>22</v>
      </c>
      <c r="E3953" t="s">
        <v>23</v>
      </c>
      <c r="F3953">
        <v>29</v>
      </c>
      <c r="G3953">
        <v>151.19999999999999</v>
      </c>
      <c r="H3953">
        <v>147</v>
      </c>
      <c r="I3953">
        <v>25.7</v>
      </c>
      <c r="J3953">
        <v>203.2</v>
      </c>
      <c r="K3953">
        <v>135</v>
      </c>
      <c r="L3953">
        <v>17.27</v>
      </c>
      <c r="M3953">
        <v>296.10000000000002</v>
      </c>
      <c r="N3953">
        <v>98</v>
      </c>
      <c r="O3953">
        <v>13.32</v>
      </c>
      <c r="P3953">
        <v>11.1</v>
      </c>
      <c r="Q3953">
        <v>2</v>
      </c>
      <c r="R3953">
        <v>3</v>
      </c>
      <c r="S3953">
        <v>2</v>
      </c>
      <c r="T3953" t="s">
        <v>22</v>
      </c>
    </row>
    <row r="3954" spans="1:20" x14ac:dyDescent="0.2">
      <c r="A3954" t="s">
        <v>61</v>
      </c>
      <c r="B3954">
        <v>69</v>
      </c>
      <c r="C3954" t="s">
        <v>21</v>
      </c>
      <c r="D3954" t="s">
        <v>22</v>
      </c>
      <c r="E3954" t="s">
        <v>22</v>
      </c>
      <c r="F3954">
        <v>0</v>
      </c>
      <c r="G3954">
        <v>111.3</v>
      </c>
      <c r="H3954">
        <v>110</v>
      </c>
      <c r="I3954">
        <v>18.920000000000002</v>
      </c>
      <c r="J3954">
        <v>226.8</v>
      </c>
      <c r="K3954">
        <v>107</v>
      </c>
      <c r="L3954">
        <v>19.28</v>
      </c>
      <c r="M3954">
        <v>187.6</v>
      </c>
      <c r="N3954">
        <v>66</v>
      </c>
      <c r="O3954">
        <v>8.44</v>
      </c>
      <c r="P3954">
        <v>10.199999999999999</v>
      </c>
      <c r="Q3954">
        <v>12</v>
      </c>
      <c r="R3954">
        <v>2.75</v>
      </c>
      <c r="S3954">
        <v>1</v>
      </c>
      <c r="T3954" t="s">
        <v>22</v>
      </c>
    </row>
    <row r="3955" spans="1:20" x14ac:dyDescent="0.2">
      <c r="A3955" t="s">
        <v>42</v>
      </c>
      <c r="B3955">
        <v>106</v>
      </c>
      <c r="C3955" t="s">
        <v>25</v>
      </c>
      <c r="D3955" t="s">
        <v>22</v>
      </c>
      <c r="E3955" t="s">
        <v>22</v>
      </c>
      <c r="F3955">
        <v>0</v>
      </c>
      <c r="G3955">
        <v>273.8</v>
      </c>
      <c r="H3955">
        <v>120</v>
      </c>
      <c r="I3955">
        <v>46.55</v>
      </c>
      <c r="J3955">
        <v>149.30000000000001</v>
      </c>
      <c r="K3955">
        <v>104</v>
      </c>
      <c r="L3955">
        <v>12.69</v>
      </c>
      <c r="M3955">
        <v>193.9</v>
      </c>
      <c r="N3955">
        <v>127</v>
      </c>
      <c r="O3955">
        <v>8.73</v>
      </c>
      <c r="P3955">
        <v>11.2</v>
      </c>
      <c r="Q3955">
        <v>3</v>
      </c>
      <c r="R3955">
        <v>3.02</v>
      </c>
      <c r="S3955">
        <v>0</v>
      </c>
      <c r="T3955" t="s">
        <v>22</v>
      </c>
    </row>
    <row r="3956" spans="1:20" x14ac:dyDescent="0.2">
      <c r="A3956" t="s">
        <v>71</v>
      </c>
      <c r="B3956">
        <v>104</v>
      </c>
      <c r="C3956" t="s">
        <v>28</v>
      </c>
      <c r="D3956" t="s">
        <v>22</v>
      </c>
      <c r="E3956" t="s">
        <v>22</v>
      </c>
      <c r="F3956">
        <v>0</v>
      </c>
      <c r="G3956">
        <v>142.6</v>
      </c>
      <c r="H3956">
        <v>88</v>
      </c>
      <c r="I3956">
        <v>24.24</v>
      </c>
      <c r="J3956">
        <v>85.4</v>
      </c>
      <c r="K3956">
        <v>96</v>
      </c>
      <c r="L3956">
        <v>7.26</v>
      </c>
      <c r="M3956">
        <v>246.4</v>
      </c>
      <c r="N3956">
        <v>80</v>
      </c>
      <c r="O3956">
        <v>11.09</v>
      </c>
      <c r="P3956">
        <v>14</v>
      </c>
      <c r="Q3956">
        <v>4</v>
      </c>
      <c r="R3956">
        <v>3.78</v>
      </c>
      <c r="S3956">
        <v>1</v>
      </c>
      <c r="T3956" t="s">
        <v>22</v>
      </c>
    </row>
    <row r="3957" spans="1:20" x14ac:dyDescent="0.2">
      <c r="A3957" t="s">
        <v>26</v>
      </c>
      <c r="B3957">
        <v>174</v>
      </c>
      <c r="C3957" t="s">
        <v>25</v>
      </c>
      <c r="D3957" t="s">
        <v>22</v>
      </c>
      <c r="E3957" t="s">
        <v>22</v>
      </c>
      <c r="F3957">
        <v>0</v>
      </c>
      <c r="G3957">
        <v>178</v>
      </c>
      <c r="H3957">
        <v>49</v>
      </c>
      <c r="I3957">
        <v>30.26</v>
      </c>
      <c r="J3957">
        <v>141.5</v>
      </c>
      <c r="K3957">
        <v>83</v>
      </c>
      <c r="L3957">
        <v>12.03</v>
      </c>
      <c r="M3957">
        <v>265.10000000000002</v>
      </c>
      <c r="N3957">
        <v>114</v>
      </c>
      <c r="O3957">
        <v>11.93</v>
      </c>
      <c r="P3957">
        <v>6.2</v>
      </c>
      <c r="Q3957">
        <v>5</v>
      </c>
      <c r="R3957">
        <v>1.67</v>
      </c>
      <c r="S3957">
        <v>3</v>
      </c>
      <c r="T3957" t="s">
        <v>22</v>
      </c>
    </row>
    <row r="3958" spans="1:20" x14ac:dyDescent="0.2">
      <c r="A3958" t="s">
        <v>43</v>
      </c>
      <c r="B3958">
        <v>127</v>
      </c>
      <c r="C3958" t="s">
        <v>28</v>
      </c>
      <c r="D3958" t="s">
        <v>22</v>
      </c>
      <c r="E3958" t="s">
        <v>23</v>
      </c>
      <c r="F3958">
        <v>33</v>
      </c>
      <c r="G3958">
        <v>180.5</v>
      </c>
      <c r="H3958">
        <v>94</v>
      </c>
      <c r="I3958">
        <v>30.69</v>
      </c>
      <c r="J3958">
        <v>241.9</v>
      </c>
      <c r="K3958">
        <v>107</v>
      </c>
      <c r="L3958">
        <v>20.56</v>
      </c>
      <c r="M3958">
        <v>225.4</v>
      </c>
      <c r="N3958">
        <v>113</v>
      </c>
      <c r="O3958">
        <v>10.14</v>
      </c>
      <c r="P3958">
        <v>7.4</v>
      </c>
      <c r="Q3958">
        <v>2</v>
      </c>
      <c r="R3958">
        <v>2</v>
      </c>
      <c r="S3958">
        <v>1</v>
      </c>
      <c r="T3958" t="s">
        <v>22</v>
      </c>
    </row>
    <row r="3959" spans="1:20" x14ac:dyDescent="0.2">
      <c r="A3959" t="s">
        <v>44</v>
      </c>
      <c r="B3959">
        <v>2</v>
      </c>
      <c r="C3959" t="s">
        <v>21</v>
      </c>
      <c r="D3959" t="s">
        <v>22</v>
      </c>
      <c r="E3959" t="s">
        <v>23</v>
      </c>
      <c r="F3959">
        <v>27</v>
      </c>
      <c r="G3959">
        <v>141.69999999999999</v>
      </c>
      <c r="H3959">
        <v>125</v>
      </c>
      <c r="I3959">
        <v>24.09</v>
      </c>
      <c r="J3959">
        <v>160.69999999999999</v>
      </c>
      <c r="K3959">
        <v>136</v>
      </c>
      <c r="L3959">
        <v>13.66</v>
      </c>
      <c r="M3959">
        <v>170.3</v>
      </c>
      <c r="N3959">
        <v>81</v>
      </c>
      <c r="O3959">
        <v>7.66</v>
      </c>
      <c r="P3959">
        <v>9.3000000000000007</v>
      </c>
      <c r="Q3959">
        <v>2</v>
      </c>
      <c r="R3959">
        <v>2.5099999999999998</v>
      </c>
      <c r="S3959">
        <v>1</v>
      </c>
      <c r="T3959" t="s">
        <v>22</v>
      </c>
    </row>
    <row r="3960" spans="1:20" x14ac:dyDescent="0.2">
      <c r="A3960" t="s">
        <v>32</v>
      </c>
      <c r="B3960">
        <v>91</v>
      </c>
      <c r="C3960" t="s">
        <v>21</v>
      </c>
      <c r="D3960" t="s">
        <v>22</v>
      </c>
      <c r="E3960" t="s">
        <v>22</v>
      </c>
      <c r="F3960">
        <v>0</v>
      </c>
      <c r="G3960">
        <v>289.3</v>
      </c>
      <c r="H3960">
        <v>73</v>
      </c>
      <c r="I3960">
        <v>49.18</v>
      </c>
      <c r="J3960">
        <v>179.8</v>
      </c>
      <c r="K3960">
        <v>86</v>
      </c>
      <c r="L3960">
        <v>15.28</v>
      </c>
      <c r="M3960">
        <v>186.7</v>
      </c>
      <c r="N3960">
        <v>94</v>
      </c>
      <c r="O3960">
        <v>8.4</v>
      </c>
      <c r="P3960">
        <v>6.4</v>
      </c>
      <c r="Q3960">
        <v>7</v>
      </c>
      <c r="R3960">
        <v>1.73</v>
      </c>
      <c r="S3960">
        <v>1</v>
      </c>
      <c r="T3960" t="s">
        <v>23</v>
      </c>
    </row>
    <row r="3961" spans="1:20" x14ac:dyDescent="0.2">
      <c r="A3961" t="s">
        <v>74</v>
      </c>
      <c r="B3961">
        <v>34</v>
      </c>
      <c r="C3961" t="s">
        <v>28</v>
      </c>
      <c r="D3961" t="s">
        <v>22</v>
      </c>
      <c r="E3961" t="s">
        <v>23</v>
      </c>
      <c r="F3961">
        <v>26</v>
      </c>
      <c r="G3961">
        <v>193.4</v>
      </c>
      <c r="H3961">
        <v>91</v>
      </c>
      <c r="I3961">
        <v>32.880000000000003</v>
      </c>
      <c r="J3961">
        <v>198.3</v>
      </c>
      <c r="K3961">
        <v>94</v>
      </c>
      <c r="L3961">
        <v>16.86</v>
      </c>
      <c r="M3961">
        <v>257.2</v>
      </c>
      <c r="N3961">
        <v>94</v>
      </c>
      <c r="O3961">
        <v>11.57</v>
      </c>
      <c r="P3961">
        <v>9.5</v>
      </c>
      <c r="Q3961">
        <v>5</v>
      </c>
      <c r="R3961">
        <v>2.57</v>
      </c>
      <c r="S3961">
        <v>2</v>
      </c>
      <c r="T3961" t="s">
        <v>22</v>
      </c>
    </row>
    <row r="3962" spans="1:20" x14ac:dyDescent="0.2">
      <c r="A3962" t="s">
        <v>36</v>
      </c>
      <c r="B3962">
        <v>111</v>
      </c>
      <c r="C3962" t="s">
        <v>28</v>
      </c>
      <c r="D3962" t="s">
        <v>22</v>
      </c>
      <c r="E3962" t="s">
        <v>22</v>
      </c>
      <c r="F3962">
        <v>0</v>
      </c>
      <c r="G3962">
        <v>184.2</v>
      </c>
      <c r="H3962">
        <v>92</v>
      </c>
      <c r="I3962">
        <v>31.31</v>
      </c>
      <c r="J3962">
        <v>215</v>
      </c>
      <c r="K3962">
        <v>96</v>
      </c>
      <c r="L3962">
        <v>18.28</v>
      </c>
      <c r="M3962">
        <v>100.1</v>
      </c>
      <c r="N3962">
        <v>64</v>
      </c>
      <c r="O3962">
        <v>4.5</v>
      </c>
      <c r="P3962">
        <v>11.3</v>
      </c>
      <c r="Q3962">
        <v>4</v>
      </c>
      <c r="R3962">
        <v>3.05</v>
      </c>
      <c r="S3962">
        <v>1</v>
      </c>
      <c r="T3962" t="s">
        <v>22</v>
      </c>
    </row>
    <row r="3963" spans="1:20" x14ac:dyDescent="0.2">
      <c r="A3963" t="s">
        <v>39</v>
      </c>
      <c r="B3963">
        <v>110</v>
      </c>
      <c r="C3963" t="s">
        <v>21</v>
      </c>
      <c r="D3963" t="s">
        <v>22</v>
      </c>
      <c r="E3963" t="s">
        <v>23</v>
      </c>
      <c r="F3963">
        <v>30</v>
      </c>
      <c r="G3963">
        <v>144.1</v>
      </c>
      <c r="H3963">
        <v>87</v>
      </c>
      <c r="I3963">
        <v>24.5</v>
      </c>
      <c r="J3963">
        <v>229.8</v>
      </c>
      <c r="K3963">
        <v>88</v>
      </c>
      <c r="L3963">
        <v>19.53</v>
      </c>
      <c r="M3963">
        <v>174.7</v>
      </c>
      <c r="N3963">
        <v>90</v>
      </c>
      <c r="O3963">
        <v>7.86</v>
      </c>
      <c r="P3963">
        <v>12.4</v>
      </c>
      <c r="Q3963">
        <v>4</v>
      </c>
      <c r="R3963">
        <v>3.35</v>
      </c>
      <c r="S3963">
        <v>2</v>
      </c>
      <c r="T3963" t="s">
        <v>22</v>
      </c>
    </row>
    <row r="3964" spans="1:20" x14ac:dyDescent="0.2">
      <c r="A3964" t="s">
        <v>72</v>
      </c>
      <c r="B3964">
        <v>65</v>
      </c>
      <c r="C3964" t="s">
        <v>21</v>
      </c>
      <c r="D3964" t="s">
        <v>22</v>
      </c>
      <c r="E3964" t="s">
        <v>22</v>
      </c>
      <c r="F3964">
        <v>0</v>
      </c>
      <c r="G3964">
        <v>180.3</v>
      </c>
      <c r="H3964">
        <v>84</v>
      </c>
      <c r="I3964">
        <v>30.65</v>
      </c>
      <c r="J3964">
        <v>199.9</v>
      </c>
      <c r="K3964">
        <v>129</v>
      </c>
      <c r="L3964">
        <v>16.989999999999998</v>
      </c>
      <c r="M3964">
        <v>280.10000000000002</v>
      </c>
      <c r="N3964">
        <v>62</v>
      </c>
      <c r="O3964">
        <v>12.6</v>
      </c>
      <c r="P3964">
        <v>12.1</v>
      </c>
      <c r="Q3964">
        <v>1</v>
      </c>
      <c r="R3964">
        <v>3.27</v>
      </c>
      <c r="S3964">
        <v>3</v>
      </c>
      <c r="T3964" t="s">
        <v>22</v>
      </c>
    </row>
    <row r="3965" spans="1:20" x14ac:dyDescent="0.2">
      <c r="A3965" t="s">
        <v>30</v>
      </c>
      <c r="B3965">
        <v>51</v>
      </c>
      <c r="C3965" t="s">
        <v>28</v>
      </c>
      <c r="D3965" t="s">
        <v>22</v>
      </c>
      <c r="E3965" t="s">
        <v>23</v>
      </c>
      <c r="F3965">
        <v>24</v>
      </c>
      <c r="G3965">
        <v>179.2</v>
      </c>
      <c r="H3965">
        <v>76</v>
      </c>
      <c r="I3965">
        <v>30.46</v>
      </c>
      <c r="J3965">
        <v>253.3</v>
      </c>
      <c r="K3965">
        <v>64</v>
      </c>
      <c r="L3965">
        <v>21.53</v>
      </c>
      <c r="M3965">
        <v>196.5</v>
      </c>
      <c r="N3965">
        <v>108</v>
      </c>
      <c r="O3965">
        <v>8.84</v>
      </c>
      <c r="P3965">
        <v>15.1</v>
      </c>
      <c r="Q3965">
        <v>3</v>
      </c>
      <c r="R3965">
        <v>4.08</v>
      </c>
      <c r="S3965">
        <v>1</v>
      </c>
      <c r="T3965" t="s">
        <v>22</v>
      </c>
    </row>
    <row r="3966" spans="1:20" x14ac:dyDescent="0.2">
      <c r="A3966" t="s">
        <v>59</v>
      </c>
      <c r="B3966">
        <v>64</v>
      </c>
      <c r="C3966" t="s">
        <v>28</v>
      </c>
      <c r="D3966" t="s">
        <v>22</v>
      </c>
      <c r="E3966" t="s">
        <v>22</v>
      </c>
      <c r="F3966">
        <v>0</v>
      </c>
      <c r="G3966">
        <v>50.6</v>
      </c>
      <c r="H3966">
        <v>91</v>
      </c>
      <c r="I3966">
        <v>8.6</v>
      </c>
      <c r="J3966">
        <v>308.89999999999998</v>
      </c>
      <c r="K3966">
        <v>78</v>
      </c>
      <c r="L3966">
        <v>26.26</v>
      </c>
      <c r="M3966">
        <v>255.4</v>
      </c>
      <c r="N3966">
        <v>114</v>
      </c>
      <c r="O3966">
        <v>11.49</v>
      </c>
      <c r="P3966">
        <v>13.7</v>
      </c>
      <c r="Q3966">
        <v>5</v>
      </c>
      <c r="R3966">
        <v>3.7</v>
      </c>
      <c r="S3966">
        <v>2</v>
      </c>
      <c r="T3966" t="s">
        <v>22</v>
      </c>
    </row>
    <row r="3967" spans="1:20" x14ac:dyDescent="0.2">
      <c r="A3967" t="s">
        <v>49</v>
      </c>
      <c r="B3967">
        <v>117</v>
      </c>
      <c r="C3967" t="s">
        <v>21</v>
      </c>
      <c r="D3967" t="s">
        <v>22</v>
      </c>
      <c r="E3967" t="s">
        <v>22</v>
      </c>
      <c r="F3967">
        <v>0</v>
      </c>
      <c r="G3967">
        <v>223.7</v>
      </c>
      <c r="H3967">
        <v>73</v>
      </c>
      <c r="I3967">
        <v>38.03</v>
      </c>
      <c r="J3967">
        <v>205.2</v>
      </c>
      <c r="K3967">
        <v>69</v>
      </c>
      <c r="L3967">
        <v>17.440000000000001</v>
      </c>
      <c r="M3967">
        <v>282.89999999999998</v>
      </c>
      <c r="N3967">
        <v>51</v>
      </c>
      <c r="O3967">
        <v>12.73</v>
      </c>
      <c r="P3967">
        <v>11.1</v>
      </c>
      <c r="Q3967">
        <v>1</v>
      </c>
      <c r="R3967">
        <v>3</v>
      </c>
      <c r="S3967">
        <v>2</v>
      </c>
      <c r="T3967" t="s">
        <v>22</v>
      </c>
    </row>
    <row r="3968" spans="1:20" x14ac:dyDescent="0.2">
      <c r="A3968" t="s">
        <v>65</v>
      </c>
      <c r="B3968">
        <v>38</v>
      </c>
      <c r="C3968" t="s">
        <v>21</v>
      </c>
      <c r="D3968" t="s">
        <v>22</v>
      </c>
      <c r="E3968" t="s">
        <v>22</v>
      </c>
      <c r="F3968">
        <v>0</v>
      </c>
      <c r="G3968">
        <v>220.5</v>
      </c>
      <c r="H3968">
        <v>110</v>
      </c>
      <c r="I3968">
        <v>37.49</v>
      </c>
      <c r="J3968">
        <v>180.8</v>
      </c>
      <c r="K3968">
        <v>114</v>
      </c>
      <c r="L3968">
        <v>15.37</v>
      </c>
      <c r="M3968">
        <v>156.5</v>
      </c>
      <c r="N3968">
        <v>102</v>
      </c>
      <c r="O3968">
        <v>7.04</v>
      </c>
      <c r="P3968">
        <v>5.6</v>
      </c>
      <c r="Q3968">
        <v>7</v>
      </c>
      <c r="R3968">
        <v>1.51</v>
      </c>
      <c r="S3968">
        <v>1</v>
      </c>
      <c r="T3968" t="s">
        <v>22</v>
      </c>
    </row>
    <row r="3969" spans="1:20" x14ac:dyDescent="0.2">
      <c r="A3969" t="s">
        <v>63</v>
      </c>
      <c r="B3969">
        <v>112</v>
      </c>
      <c r="C3969" t="s">
        <v>21</v>
      </c>
      <c r="D3969" t="s">
        <v>23</v>
      </c>
      <c r="E3969" t="s">
        <v>22</v>
      </c>
      <c r="F3969">
        <v>0</v>
      </c>
      <c r="G3969">
        <v>217.6</v>
      </c>
      <c r="H3969">
        <v>110</v>
      </c>
      <c r="I3969">
        <v>36.99</v>
      </c>
      <c r="J3969">
        <v>195.7</v>
      </c>
      <c r="K3969">
        <v>105</v>
      </c>
      <c r="L3969">
        <v>16.63</v>
      </c>
      <c r="M3969">
        <v>178.8</v>
      </c>
      <c r="N3969">
        <v>106</v>
      </c>
      <c r="O3969">
        <v>8.0500000000000007</v>
      </c>
      <c r="P3969">
        <v>10.4</v>
      </c>
      <c r="Q3969">
        <v>8</v>
      </c>
      <c r="R3969">
        <v>2.81</v>
      </c>
      <c r="S3969">
        <v>2</v>
      </c>
      <c r="T3969" t="s">
        <v>22</v>
      </c>
    </row>
    <row r="3970" spans="1:20" x14ac:dyDescent="0.2">
      <c r="A3970" t="s">
        <v>72</v>
      </c>
      <c r="B3970">
        <v>48</v>
      </c>
      <c r="C3970" t="s">
        <v>21</v>
      </c>
      <c r="D3970" t="s">
        <v>22</v>
      </c>
      <c r="E3970" t="s">
        <v>23</v>
      </c>
      <c r="F3970">
        <v>37</v>
      </c>
      <c r="G3970">
        <v>138.30000000000001</v>
      </c>
      <c r="H3970">
        <v>81</v>
      </c>
      <c r="I3970">
        <v>23.51</v>
      </c>
      <c r="J3970">
        <v>187.6</v>
      </c>
      <c r="K3970">
        <v>74</v>
      </c>
      <c r="L3970">
        <v>15.95</v>
      </c>
      <c r="M3970">
        <v>158</v>
      </c>
      <c r="N3970">
        <v>113</v>
      </c>
      <c r="O3970">
        <v>7.11</v>
      </c>
      <c r="P3970">
        <v>11.6</v>
      </c>
      <c r="Q3970">
        <v>1</v>
      </c>
      <c r="R3970">
        <v>3.13</v>
      </c>
      <c r="S3970">
        <v>2</v>
      </c>
      <c r="T3970" t="s">
        <v>22</v>
      </c>
    </row>
    <row r="3971" spans="1:20" x14ac:dyDescent="0.2">
      <c r="A3971" t="s">
        <v>44</v>
      </c>
      <c r="B3971">
        <v>105</v>
      </c>
      <c r="C3971" t="s">
        <v>25</v>
      </c>
      <c r="D3971" t="s">
        <v>22</v>
      </c>
      <c r="E3971" t="s">
        <v>22</v>
      </c>
      <c r="F3971">
        <v>0</v>
      </c>
      <c r="G3971">
        <v>160.30000000000001</v>
      </c>
      <c r="H3971">
        <v>86</v>
      </c>
      <c r="I3971">
        <v>27.25</v>
      </c>
      <c r="J3971">
        <v>195.2</v>
      </c>
      <c r="K3971">
        <v>80</v>
      </c>
      <c r="L3971">
        <v>16.59</v>
      </c>
      <c r="M3971">
        <v>163.30000000000001</v>
      </c>
      <c r="N3971">
        <v>109</v>
      </c>
      <c r="O3971">
        <v>7.35</v>
      </c>
      <c r="P3971">
        <v>12.7</v>
      </c>
      <c r="Q3971">
        <v>3</v>
      </c>
      <c r="R3971">
        <v>3.43</v>
      </c>
      <c r="S3971">
        <v>2</v>
      </c>
      <c r="T3971" t="s">
        <v>22</v>
      </c>
    </row>
    <row r="3972" spans="1:20" x14ac:dyDescent="0.2">
      <c r="A3972" t="s">
        <v>57</v>
      </c>
      <c r="B3972">
        <v>140</v>
      </c>
      <c r="C3972" t="s">
        <v>21</v>
      </c>
      <c r="D3972" t="s">
        <v>22</v>
      </c>
      <c r="E3972" t="s">
        <v>22</v>
      </c>
      <c r="F3972">
        <v>0</v>
      </c>
      <c r="G3972">
        <v>191.8</v>
      </c>
      <c r="H3972">
        <v>67</v>
      </c>
      <c r="I3972">
        <v>32.61</v>
      </c>
      <c r="J3972">
        <v>261.10000000000002</v>
      </c>
      <c r="K3972">
        <v>52</v>
      </c>
      <c r="L3972">
        <v>22.19</v>
      </c>
      <c r="M3972">
        <v>252.7</v>
      </c>
      <c r="N3972">
        <v>112</v>
      </c>
      <c r="O3972">
        <v>11.37</v>
      </c>
      <c r="P3972">
        <v>10.8</v>
      </c>
      <c r="Q3972">
        <v>3</v>
      </c>
      <c r="R3972">
        <v>2.92</v>
      </c>
      <c r="S3972">
        <v>6</v>
      </c>
      <c r="T3972" t="s">
        <v>22</v>
      </c>
    </row>
    <row r="3973" spans="1:20" x14ac:dyDescent="0.2">
      <c r="A3973" t="s">
        <v>57</v>
      </c>
      <c r="B3973">
        <v>185</v>
      </c>
      <c r="C3973" t="s">
        <v>25</v>
      </c>
      <c r="D3973" t="s">
        <v>22</v>
      </c>
      <c r="E3973" t="s">
        <v>23</v>
      </c>
      <c r="F3973">
        <v>18</v>
      </c>
      <c r="G3973">
        <v>103.9</v>
      </c>
      <c r="H3973">
        <v>112</v>
      </c>
      <c r="I3973">
        <v>17.66</v>
      </c>
      <c r="J3973">
        <v>230</v>
      </c>
      <c r="K3973">
        <v>111</v>
      </c>
      <c r="L3973">
        <v>19.55</v>
      </c>
      <c r="M3973">
        <v>155.69999999999999</v>
      </c>
      <c r="N3973">
        <v>119</v>
      </c>
      <c r="O3973">
        <v>7.01</v>
      </c>
      <c r="P3973">
        <v>8.5</v>
      </c>
      <c r="Q3973">
        <v>5</v>
      </c>
      <c r="R3973">
        <v>2.2999999999999998</v>
      </c>
      <c r="S3973">
        <v>0</v>
      </c>
      <c r="T3973" t="s">
        <v>22</v>
      </c>
    </row>
    <row r="3974" spans="1:20" x14ac:dyDescent="0.2">
      <c r="A3974" t="s">
        <v>48</v>
      </c>
      <c r="B3974">
        <v>99</v>
      </c>
      <c r="C3974" t="s">
        <v>28</v>
      </c>
      <c r="D3974" t="s">
        <v>22</v>
      </c>
      <c r="E3974" t="s">
        <v>22</v>
      </c>
      <c r="F3974">
        <v>0</v>
      </c>
      <c r="G3974">
        <v>214.9</v>
      </c>
      <c r="H3974">
        <v>103</v>
      </c>
      <c r="I3974">
        <v>36.53</v>
      </c>
      <c r="J3974">
        <v>218.4</v>
      </c>
      <c r="K3974">
        <v>121</v>
      </c>
      <c r="L3974">
        <v>18.559999999999999</v>
      </c>
      <c r="M3974">
        <v>272.60000000000002</v>
      </c>
      <c r="N3974">
        <v>110</v>
      </c>
      <c r="O3974">
        <v>12.27</v>
      </c>
      <c r="P3974">
        <v>9.6</v>
      </c>
      <c r="Q3974">
        <v>3</v>
      </c>
      <c r="R3974">
        <v>2.59</v>
      </c>
      <c r="S3974">
        <v>2</v>
      </c>
      <c r="T3974" t="s">
        <v>22</v>
      </c>
    </row>
    <row r="3975" spans="1:20" x14ac:dyDescent="0.2">
      <c r="A3975" t="s">
        <v>32</v>
      </c>
      <c r="B3975">
        <v>52</v>
      </c>
      <c r="C3975" t="s">
        <v>21</v>
      </c>
      <c r="D3975" t="s">
        <v>22</v>
      </c>
      <c r="E3975" t="s">
        <v>22</v>
      </c>
      <c r="F3975">
        <v>0</v>
      </c>
      <c r="G3975">
        <v>165.9</v>
      </c>
      <c r="H3975">
        <v>122</v>
      </c>
      <c r="I3975">
        <v>28.2</v>
      </c>
      <c r="J3975">
        <v>212.2</v>
      </c>
      <c r="K3975">
        <v>107</v>
      </c>
      <c r="L3975">
        <v>18.04</v>
      </c>
      <c r="M3975">
        <v>202.1</v>
      </c>
      <c r="N3975">
        <v>94</v>
      </c>
      <c r="O3975">
        <v>9.09</v>
      </c>
      <c r="P3975">
        <v>8.3000000000000007</v>
      </c>
      <c r="Q3975">
        <v>3</v>
      </c>
      <c r="R3975">
        <v>2.2400000000000002</v>
      </c>
      <c r="S3975">
        <v>1</v>
      </c>
      <c r="T3975" t="s">
        <v>22</v>
      </c>
    </row>
    <row r="3976" spans="1:20" x14ac:dyDescent="0.2">
      <c r="A3976" t="s">
        <v>34</v>
      </c>
      <c r="B3976">
        <v>200</v>
      </c>
      <c r="C3976" t="s">
        <v>21</v>
      </c>
      <c r="D3976" t="s">
        <v>23</v>
      </c>
      <c r="E3976" t="s">
        <v>23</v>
      </c>
      <c r="F3976">
        <v>29</v>
      </c>
      <c r="G3976">
        <v>92.2</v>
      </c>
      <c r="H3976">
        <v>95</v>
      </c>
      <c r="I3976">
        <v>15.67</v>
      </c>
      <c r="J3976">
        <v>200</v>
      </c>
      <c r="K3976">
        <v>101</v>
      </c>
      <c r="L3976">
        <v>17</v>
      </c>
      <c r="M3976">
        <v>119.1</v>
      </c>
      <c r="N3976">
        <v>99</v>
      </c>
      <c r="O3976">
        <v>5.36</v>
      </c>
      <c r="P3976">
        <v>5.7</v>
      </c>
      <c r="Q3976">
        <v>1</v>
      </c>
      <c r="R3976">
        <v>1.54</v>
      </c>
      <c r="S3976">
        <v>1</v>
      </c>
      <c r="T3976" t="s">
        <v>23</v>
      </c>
    </row>
    <row r="3977" spans="1:20" x14ac:dyDescent="0.2">
      <c r="A3977" t="s">
        <v>26</v>
      </c>
      <c r="B3977">
        <v>82</v>
      </c>
      <c r="C3977" t="s">
        <v>25</v>
      </c>
      <c r="D3977" t="s">
        <v>22</v>
      </c>
      <c r="E3977" t="s">
        <v>22</v>
      </c>
      <c r="F3977">
        <v>0</v>
      </c>
      <c r="G3977">
        <v>182.3</v>
      </c>
      <c r="H3977">
        <v>106</v>
      </c>
      <c r="I3977">
        <v>30.99</v>
      </c>
      <c r="J3977">
        <v>259.89999999999998</v>
      </c>
      <c r="K3977">
        <v>102</v>
      </c>
      <c r="L3977">
        <v>22.09</v>
      </c>
      <c r="M3977">
        <v>150.5</v>
      </c>
      <c r="N3977">
        <v>98</v>
      </c>
      <c r="O3977">
        <v>6.77</v>
      </c>
      <c r="P3977">
        <v>10.9</v>
      </c>
      <c r="Q3977">
        <v>6</v>
      </c>
      <c r="R3977">
        <v>2.94</v>
      </c>
      <c r="S3977">
        <v>1</v>
      </c>
      <c r="T3977" t="s">
        <v>22</v>
      </c>
    </row>
    <row r="3978" spans="1:20" x14ac:dyDescent="0.2">
      <c r="A3978" t="s">
        <v>59</v>
      </c>
      <c r="B3978">
        <v>143</v>
      </c>
      <c r="C3978" t="s">
        <v>21</v>
      </c>
      <c r="D3978" t="s">
        <v>22</v>
      </c>
      <c r="E3978" t="s">
        <v>22</v>
      </c>
      <c r="F3978">
        <v>0</v>
      </c>
      <c r="G3978">
        <v>211.4</v>
      </c>
      <c r="H3978">
        <v>94</v>
      </c>
      <c r="I3978">
        <v>35.94</v>
      </c>
      <c r="J3978">
        <v>184.5</v>
      </c>
      <c r="K3978">
        <v>89</v>
      </c>
      <c r="L3978">
        <v>15.68</v>
      </c>
      <c r="M3978">
        <v>243.2</v>
      </c>
      <c r="N3978">
        <v>108</v>
      </c>
      <c r="O3978">
        <v>10.94</v>
      </c>
      <c r="P3978">
        <v>5.5</v>
      </c>
      <c r="Q3978">
        <v>5</v>
      </c>
      <c r="R3978">
        <v>1.49</v>
      </c>
      <c r="S3978">
        <v>1</v>
      </c>
      <c r="T3978" t="s">
        <v>23</v>
      </c>
    </row>
    <row r="3979" spans="1:20" x14ac:dyDescent="0.2">
      <c r="A3979" t="s">
        <v>46</v>
      </c>
      <c r="B3979">
        <v>97</v>
      </c>
      <c r="C3979" t="s">
        <v>21</v>
      </c>
      <c r="D3979" t="s">
        <v>22</v>
      </c>
      <c r="E3979" t="s">
        <v>22</v>
      </c>
      <c r="F3979">
        <v>0</v>
      </c>
      <c r="G3979">
        <v>87.1</v>
      </c>
      <c r="H3979">
        <v>110</v>
      </c>
      <c r="I3979">
        <v>14.81</v>
      </c>
      <c r="J3979">
        <v>202.1</v>
      </c>
      <c r="K3979">
        <v>110</v>
      </c>
      <c r="L3979">
        <v>17.18</v>
      </c>
      <c r="M3979">
        <v>137.9</v>
      </c>
      <c r="N3979">
        <v>89</v>
      </c>
      <c r="O3979">
        <v>6.21</v>
      </c>
      <c r="P3979">
        <v>14.4</v>
      </c>
      <c r="Q3979">
        <v>4</v>
      </c>
      <c r="R3979">
        <v>3.89</v>
      </c>
      <c r="S3979">
        <v>2</v>
      </c>
      <c r="T3979" t="s">
        <v>22</v>
      </c>
    </row>
    <row r="3980" spans="1:20" x14ac:dyDescent="0.2">
      <c r="A3980" t="s">
        <v>29</v>
      </c>
      <c r="B3980">
        <v>83</v>
      </c>
      <c r="C3980" t="s">
        <v>21</v>
      </c>
      <c r="D3980" t="s">
        <v>22</v>
      </c>
      <c r="E3980" t="s">
        <v>22</v>
      </c>
      <c r="F3980">
        <v>0</v>
      </c>
      <c r="G3980">
        <v>196.7</v>
      </c>
      <c r="H3980">
        <v>117</v>
      </c>
      <c r="I3980">
        <v>33.44</v>
      </c>
      <c r="J3980">
        <v>272</v>
      </c>
      <c r="K3980">
        <v>89</v>
      </c>
      <c r="L3980">
        <v>23.12</v>
      </c>
      <c r="M3980">
        <v>199.9</v>
      </c>
      <c r="N3980">
        <v>62</v>
      </c>
      <c r="O3980">
        <v>9</v>
      </c>
      <c r="P3980">
        <v>10.1</v>
      </c>
      <c r="Q3980">
        <v>11</v>
      </c>
      <c r="R3980">
        <v>2.73</v>
      </c>
      <c r="S3980">
        <v>3</v>
      </c>
      <c r="T3980" t="s">
        <v>22</v>
      </c>
    </row>
    <row r="3981" spans="1:20" x14ac:dyDescent="0.2">
      <c r="A3981" t="s">
        <v>52</v>
      </c>
      <c r="B3981">
        <v>92</v>
      </c>
      <c r="C3981" t="s">
        <v>21</v>
      </c>
      <c r="D3981" t="s">
        <v>22</v>
      </c>
      <c r="E3981" t="s">
        <v>22</v>
      </c>
      <c r="F3981">
        <v>0</v>
      </c>
      <c r="G3981">
        <v>114.6</v>
      </c>
      <c r="H3981">
        <v>94</v>
      </c>
      <c r="I3981">
        <v>19.48</v>
      </c>
      <c r="J3981">
        <v>209</v>
      </c>
      <c r="K3981">
        <v>78</v>
      </c>
      <c r="L3981">
        <v>17.77</v>
      </c>
      <c r="M3981">
        <v>209.7</v>
      </c>
      <c r="N3981">
        <v>97</v>
      </c>
      <c r="O3981">
        <v>9.44</v>
      </c>
      <c r="P3981">
        <v>8.3000000000000007</v>
      </c>
      <c r="Q3981">
        <v>5</v>
      </c>
      <c r="R3981">
        <v>2.2400000000000002</v>
      </c>
      <c r="S3981">
        <v>2</v>
      </c>
      <c r="T3981" t="s">
        <v>22</v>
      </c>
    </row>
    <row r="3982" spans="1:20" x14ac:dyDescent="0.2">
      <c r="A3982" t="s">
        <v>60</v>
      </c>
      <c r="B3982">
        <v>130</v>
      </c>
      <c r="C3982" t="s">
        <v>21</v>
      </c>
      <c r="D3982" t="s">
        <v>22</v>
      </c>
      <c r="E3982" t="s">
        <v>22</v>
      </c>
      <c r="F3982">
        <v>0</v>
      </c>
      <c r="G3982">
        <v>204.5</v>
      </c>
      <c r="H3982">
        <v>88</v>
      </c>
      <c r="I3982">
        <v>34.770000000000003</v>
      </c>
      <c r="J3982">
        <v>178.4</v>
      </c>
      <c r="K3982">
        <v>85</v>
      </c>
      <c r="L3982">
        <v>15.16</v>
      </c>
      <c r="M3982">
        <v>229.6</v>
      </c>
      <c r="N3982">
        <v>78</v>
      </c>
      <c r="O3982">
        <v>10.33</v>
      </c>
      <c r="P3982">
        <v>12.6</v>
      </c>
      <c r="Q3982">
        <v>8</v>
      </c>
      <c r="R3982">
        <v>3.4</v>
      </c>
      <c r="S3982">
        <v>0</v>
      </c>
      <c r="T3982" t="s">
        <v>22</v>
      </c>
    </row>
    <row r="3983" spans="1:20" x14ac:dyDescent="0.2">
      <c r="A3983" t="s">
        <v>27</v>
      </c>
      <c r="B3983">
        <v>97</v>
      </c>
      <c r="C3983" t="s">
        <v>28</v>
      </c>
      <c r="D3983" t="s">
        <v>23</v>
      </c>
      <c r="E3983" t="s">
        <v>22</v>
      </c>
      <c r="F3983">
        <v>0</v>
      </c>
      <c r="G3983">
        <v>272.8</v>
      </c>
      <c r="H3983">
        <v>60</v>
      </c>
      <c r="I3983">
        <v>46.38</v>
      </c>
      <c r="J3983">
        <v>216.5</v>
      </c>
      <c r="K3983">
        <v>113</v>
      </c>
      <c r="L3983">
        <v>18.399999999999999</v>
      </c>
      <c r="M3983">
        <v>245.1</v>
      </c>
      <c r="N3983">
        <v>67</v>
      </c>
      <c r="O3983">
        <v>11.03</v>
      </c>
      <c r="P3983">
        <v>6.1</v>
      </c>
      <c r="Q3983">
        <v>8</v>
      </c>
      <c r="R3983">
        <v>1.65</v>
      </c>
      <c r="S3983">
        <v>5</v>
      </c>
      <c r="T3983" t="s">
        <v>23</v>
      </c>
    </row>
    <row r="3984" spans="1:20" x14ac:dyDescent="0.2">
      <c r="A3984" t="s">
        <v>66</v>
      </c>
      <c r="B3984">
        <v>53</v>
      </c>
      <c r="C3984" t="s">
        <v>28</v>
      </c>
      <c r="D3984" t="s">
        <v>22</v>
      </c>
      <c r="E3984" t="s">
        <v>23</v>
      </c>
      <c r="F3984">
        <v>22</v>
      </c>
      <c r="G3984">
        <v>174.8</v>
      </c>
      <c r="H3984">
        <v>110</v>
      </c>
      <c r="I3984">
        <v>29.72</v>
      </c>
      <c r="J3984">
        <v>191.4</v>
      </c>
      <c r="K3984">
        <v>104</v>
      </c>
      <c r="L3984">
        <v>16.27</v>
      </c>
      <c r="M3984">
        <v>119.5</v>
      </c>
      <c r="N3984">
        <v>103</v>
      </c>
      <c r="O3984">
        <v>5.38</v>
      </c>
      <c r="P3984">
        <v>12</v>
      </c>
      <c r="Q3984">
        <v>2</v>
      </c>
      <c r="R3984">
        <v>3.24</v>
      </c>
      <c r="S3984">
        <v>3</v>
      </c>
      <c r="T3984" t="s">
        <v>22</v>
      </c>
    </row>
    <row r="3985" spans="1:20" x14ac:dyDescent="0.2">
      <c r="A3985" t="s">
        <v>29</v>
      </c>
      <c r="B3985">
        <v>87</v>
      </c>
      <c r="C3985" t="s">
        <v>21</v>
      </c>
      <c r="D3985" t="s">
        <v>23</v>
      </c>
      <c r="E3985" t="s">
        <v>22</v>
      </c>
      <c r="F3985">
        <v>0</v>
      </c>
      <c r="G3985">
        <v>128.9</v>
      </c>
      <c r="H3985">
        <v>71</v>
      </c>
      <c r="I3985">
        <v>21.91</v>
      </c>
      <c r="J3985">
        <v>281.89999999999998</v>
      </c>
      <c r="K3985">
        <v>91</v>
      </c>
      <c r="L3985">
        <v>23.96</v>
      </c>
      <c r="M3985">
        <v>209.1</v>
      </c>
      <c r="N3985">
        <v>100</v>
      </c>
      <c r="O3985">
        <v>9.41</v>
      </c>
      <c r="P3985">
        <v>9.9</v>
      </c>
      <c r="Q3985">
        <v>4</v>
      </c>
      <c r="R3985">
        <v>2.67</v>
      </c>
      <c r="S3985">
        <v>0</v>
      </c>
      <c r="T3985" t="s">
        <v>22</v>
      </c>
    </row>
    <row r="3986" spans="1:20" x14ac:dyDescent="0.2">
      <c r="A3986" t="s">
        <v>60</v>
      </c>
      <c r="B3986">
        <v>138</v>
      </c>
      <c r="C3986" t="s">
        <v>28</v>
      </c>
      <c r="D3986" t="s">
        <v>22</v>
      </c>
      <c r="E3986" t="s">
        <v>22</v>
      </c>
      <c r="F3986">
        <v>0</v>
      </c>
      <c r="G3986">
        <v>54.8</v>
      </c>
      <c r="H3986">
        <v>123</v>
      </c>
      <c r="I3986">
        <v>9.32</v>
      </c>
      <c r="J3986">
        <v>147.5</v>
      </c>
      <c r="K3986">
        <v>76</v>
      </c>
      <c r="L3986">
        <v>12.54</v>
      </c>
      <c r="M3986">
        <v>173.6</v>
      </c>
      <c r="N3986">
        <v>119</v>
      </c>
      <c r="O3986">
        <v>7.81</v>
      </c>
      <c r="P3986">
        <v>11.5</v>
      </c>
      <c r="Q3986">
        <v>1</v>
      </c>
      <c r="R3986">
        <v>3.11</v>
      </c>
      <c r="S3986">
        <v>1</v>
      </c>
      <c r="T3986" t="s">
        <v>22</v>
      </c>
    </row>
    <row r="3987" spans="1:20" x14ac:dyDescent="0.2">
      <c r="A3987" t="s">
        <v>69</v>
      </c>
      <c r="B3987">
        <v>136</v>
      </c>
      <c r="C3987" t="s">
        <v>21</v>
      </c>
      <c r="D3987" t="s">
        <v>22</v>
      </c>
      <c r="E3987" t="s">
        <v>22</v>
      </c>
      <c r="F3987">
        <v>0</v>
      </c>
      <c r="G3987">
        <v>259</v>
      </c>
      <c r="H3987">
        <v>105</v>
      </c>
      <c r="I3987">
        <v>44.03</v>
      </c>
      <c r="J3987">
        <v>166.9</v>
      </c>
      <c r="K3987">
        <v>125</v>
      </c>
      <c r="L3987">
        <v>14.19</v>
      </c>
      <c r="M3987">
        <v>255.1</v>
      </c>
      <c r="N3987">
        <v>107</v>
      </c>
      <c r="O3987">
        <v>11.48</v>
      </c>
      <c r="P3987">
        <v>11.1</v>
      </c>
      <c r="Q3987">
        <v>3</v>
      </c>
      <c r="R3987">
        <v>3</v>
      </c>
      <c r="S3987">
        <v>3</v>
      </c>
      <c r="T3987" t="s">
        <v>22</v>
      </c>
    </row>
    <row r="3988" spans="1:20" x14ac:dyDescent="0.2">
      <c r="A3988" t="s">
        <v>27</v>
      </c>
      <c r="B3988">
        <v>98</v>
      </c>
      <c r="C3988" t="s">
        <v>21</v>
      </c>
      <c r="D3988" t="s">
        <v>22</v>
      </c>
      <c r="E3988" t="s">
        <v>22</v>
      </c>
      <c r="F3988">
        <v>0</v>
      </c>
      <c r="G3988">
        <v>182.6</v>
      </c>
      <c r="H3988">
        <v>76</v>
      </c>
      <c r="I3988">
        <v>31.04</v>
      </c>
      <c r="J3988">
        <v>145.19999999999999</v>
      </c>
      <c r="K3988">
        <v>75</v>
      </c>
      <c r="L3988">
        <v>12.34</v>
      </c>
      <c r="M3988">
        <v>162.6</v>
      </c>
      <c r="N3988">
        <v>127</v>
      </c>
      <c r="O3988">
        <v>7.32</v>
      </c>
      <c r="P3988">
        <v>12</v>
      </c>
      <c r="Q3988">
        <v>1</v>
      </c>
      <c r="R3988">
        <v>3.24</v>
      </c>
      <c r="S3988">
        <v>6</v>
      </c>
      <c r="T3988" t="s">
        <v>23</v>
      </c>
    </row>
    <row r="3989" spans="1:20" x14ac:dyDescent="0.2">
      <c r="A3989" t="s">
        <v>30</v>
      </c>
      <c r="B3989">
        <v>109</v>
      </c>
      <c r="C3989" t="s">
        <v>25</v>
      </c>
      <c r="D3989" t="s">
        <v>22</v>
      </c>
      <c r="E3989" t="s">
        <v>22</v>
      </c>
      <c r="F3989">
        <v>0</v>
      </c>
      <c r="G3989">
        <v>123</v>
      </c>
      <c r="H3989">
        <v>111</v>
      </c>
      <c r="I3989">
        <v>20.91</v>
      </c>
      <c r="J3989">
        <v>237.2</v>
      </c>
      <c r="K3989">
        <v>103</v>
      </c>
      <c r="L3989">
        <v>20.16</v>
      </c>
      <c r="M3989">
        <v>258.8</v>
      </c>
      <c r="N3989">
        <v>91</v>
      </c>
      <c r="O3989">
        <v>11.65</v>
      </c>
      <c r="P3989">
        <v>9.3000000000000007</v>
      </c>
      <c r="Q3989">
        <v>12</v>
      </c>
      <c r="R3989">
        <v>2.5099999999999998</v>
      </c>
      <c r="S3989">
        <v>1</v>
      </c>
      <c r="T3989" t="s">
        <v>22</v>
      </c>
    </row>
    <row r="3990" spans="1:20" x14ac:dyDescent="0.2">
      <c r="A3990" t="s">
        <v>34</v>
      </c>
      <c r="B3990">
        <v>84</v>
      </c>
      <c r="C3990" t="s">
        <v>21</v>
      </c>
      <c r="D3990" t="s">
        <v>22</v>
      </c>
      <c r="E3990" t="s">
        <v>22</v>
      </c>
      <c r="F3990">
        <v>0</v>
      </c>
      <c r="G3990">
        <v>169.9</v>
      </c>
      <c r="H3990">
        <v>96</v>
      </c>
      <c r="I3990">
        <v>28.88</v>
      </c>
      <c r="J3990">
        <v>190.3</v>
      </c>
      <c r="K3990">
        <v>103</v>
      </c>
      <c r="L3990">
        <v>16.18</v>
      </c>
      <c r="M3990">
        <v>188</v>
      </c>
      <c r="N3990">
        <v>82</v>
      </c>
      <c r="O3990">
        <v>8.4600000000000009</v>
      </c>
      <c r="P3990">
        <v>8.6</v>
      </c>
      <c r="Q3990">
        <v>2</v>
      </c>
      <c r="R3990">
        <v>2.3199999999999998</v>
      </c>
      <c r="S3990">
        <v>2</v>
      </c>
      <c r="T3990" t="s">
        <v>22</v>
      </c>
    </row>
    <row r="3991" spans="1:20" x14ac:dyDescent="0.2">
      <c r="A3991" t="s">
        <v>66</v>
      </c>
      <c r="B3991">
        <v>157</v>
      </c>
      <c r="C3991" t="s">
        <v>25</v>
      </c>
      <c r="D3991" t="s">
        <v>22</v>
      </c>
      <c r="E3991" t="s">
        <v>23</v>
      </c>
      <c r="F3991">
        <v>27</v>
      </c>
      <c r="G3991">
        <v>201.4</v>
      </c>
      <c r="H3991">
        <v>85</v>
      </c>
      <c r="I3991">
        <v>34.24</v>
      </c>
      <c r="J3991">
        <v>101.3</v>
      </c>
      <c r="K3991">
        <v>60</v>
      </c>
      <c r="L3991">
        <v>8.61</v>
      </c>
      <c r="M3991">
        <v>258.5</v>
      </c>
      <c r="N3991">
        <v>113</v>
      </c>
      <c r="O3991">
        <v>11.63</v>
      </c>
      <c r="P3991">
        <v>11.9</v>
      </c>
      <c r="Q3991">
        <v>5</v>
      </c>
      <c r="R3991">
        <v>3.21</v>
      </c>
      <c r="S3991">
        <v>2</v>
      </c>
      <c r="T3991" t="s">
        <v>22</v>
      </c>
    </row>
    <row r="3992" spans="1:20" x14ac:dyDescent="0.2">
      <c r="A3992" t="s">
        <v>64</v>
      </c>
      <c r="B3992">
        <v>74</v>
      </c>
      <c r="C3992" t="s">
        <v>21</v>
      </c>
      <c r="D3992" t="s">
        <v>22</v>
      </c>
      <c r="E3992" t="s">
        <v>23</v>
      </c>
      <c r="F3992">
        <v>24</v>
      </c>
      <c r="G3992">
        <v>124.2</v>
      </c>
      <c r="H3992">
        <v>146</v>
      </c>
      <c r="I3992">
        <v>21.11</v>
      </c>
      <c r="J3992">
        <v>266.2</v>
      </c>
      <c r="K3992">
        <v>84</v>
      </c>
      <c r="L3992">
        <v>22.63</v>
      </c>
      <c r="M3992">
        <v>156.69999999999999</v>
      </c>
      <c r="N3992">
        <v>108</v>
      </c>
      <c r="O3992">
        <v>7.05</v>
      </c>
      <c r="P3992">
        <v>11.5</v>
      </c>
      <c r="Q3992">
        <v>6</v>
      </c>
      <c r="R3992">
        <v>3.11</v>
      </c>
      <c r="S3992">
        <v>3</v>
      </c>
      <c r="T3992" t="s">
        <v>22</v>
      </c>
    </row>
    <row r="3993" spans="1:20" x14ac:dyDescent="0.2">
      <c r="A3993" t="s">
        <v>27</v>
      </c>
      <c r="B3993">
        <v>66</v>
      </c>
      <c r="C3993" t="s">
        <v>25</v>
      </c>
      <c r="D3993" t="s">
        <v>22</v>
      </c>
      <c r="E3993" t="s">
        <v>22</v>
      </c>
      <c r="F3993">
        <v>0</v>
      </c>
      <c r="G3993">
        <v>128.19999999999999</v>
      </c>
      <c r="H3993">
        <v>109</v>
      </c>
      <c r="I3993">
        <v>21.79</v>
      </c>
      <c r="J3993">
        <v>274.5</v>
      </c>
      <c r="K3993">
        <v>112</v>
      </c>
      <c r="L3993">
        <v>23.33</v>
      </c>
      <c r="M3993">
        <v>211</v>
      </c>
      <c r="N3993">
        <v>90</v>
      </c>
      <c r="O3993">
        <v>9.49</v>
      </c>
      <c r="P3993">
        <v>8.1</v>
      </c>
      <c r="Q3993">
        <v>4</v>
      </c>
      <c r="R3993">
        <v>2.19</v>
      </c>
      <c r="S3993">
        <v>0</v>
      </c>
      <c r="T3993" t="s">
        <v>22</v>
      </c>
    </row>
    <row r="3994" spans="1:20" x14ac:dyDescent="0.2">
      <c r="A3994" t="s">
        <v>57</v>
      </c>
      <c r="B3994">
        <v>142</v>
      </c>
      <c r="C3994" t="s">
        <v>25</v>
      </c>
      <c r="D3994" t="s">
        <v>22</v>
      </c>
      <c r="E3994" t="s">
        <v>23</v>
      </c>
      <c r="F3994">
        <v>20</v>
      </c>
      <c r="G3994">
        <v>214.3</v>
      </c>
      <c r="H3994">
        <v>126</v>
      </c>
      <c r="I3994">
        <v>36.43</v>
      </c>
      <c r="J3994">
        <v>250.1</v>
      </c>
      <c r="K3994">
        <v>102</v>
      </c>
      <c r="L3994">
        <v>21.26</v>
      </c>
      <c r="M3994">
        <v>189.7</v>
      </c>
      <c r="N3994">
        <v>116</v>
      </c>
      <c r="O3994">
        <v>8.5399999999999991</v>
      </c>
      <c r="P3994">
        <v>10.6</v>
      </c>
      <c r="Q3994">
        <v>4</v>
      </c>
      <c r="R3994">
        <v>2.86</v>
      </c>
      <c r="S3994">
        <v>4</v>
      </c>
      <c r="T3994" t="s">
        <v>22</v>
      </c>
    </row>
    <row r="3995" spans="1:20" x14ac:dyDescent="0.2">
      <c r="A3995" t="s">
        <v>59</v>
      </c>
      <c r="B3995">
        <v>136</v>
      </c>
      <c r="C3995" t="s">
        <v>21</v>
      </c>
      <c r="D3995" t="s">
        <v>22</v>
      </c>
      <c r="E3995" t="s">
        <v>23</v>
      </c>
      <c r="F3995">
        <v>24</v>
      </c>
      <c r="G3995">
        <v>243.3</v>
      </c>
      <c r="H3995">
        <v>107</v>
      </c>
      <c r="I3995">
        <v>41.36</v>
      </c>
      <c r="J3995">
        <v>226.8</v>
      </c>
      <c r="K3995">
        <v>111</v>
      </c>
      <c r="L3995">
        <v>19.28</v>
      </c>
      <c r="M3995">
        <v>138.5</v>
      </c>
      <c r="N3995">
        <v>117</v>
      </c>
      <c r="O3995">
        <v>6.23</v>
      </c>
      <c r="P3995">
        <v>11</v>
      </c>
      <c r="Q3995">
        <v>4</v>
      </c>
      <c r="R3995">
        <v>2.97</v>
      </c>
      <c r="S3995">
        <v>4</v>
      </c>
      <c r="T3995" t="s">
        <v>22</v>
      </c>
    </row>
    <row r="3996" spans="1:20" x14ac:dyDescent="0.2">
      <c r="A3996" t="s">
        <v>32</v>
      </c>
      <c r="B3996">
        <v>75</v>
      </c>
      <c r="C3996" t="s">
        <v>28</v>
      </c>
      <c r="D3996" t="s">
        <v>22</v>
      </c>
      <c r="E3996" t="s">
        <v>23</v>
      </c>
      <c r="F3996">
        <v>17</v>
      </c>
      <c r="G3996">
        <v>200.7</v>
      </c>
      <c r="H3996">
        <v>107</v>
      </c>
      <c r="I3996">
        <v>34.119999999999997</v>
      </c>
      <c r="J3996">
        <v>212.5</v>
      </c>
      <c r="K3996">
        <v>109</v>
      </c>
      <c r="L3996">
        <v>18.059999999999999</v>
      </c>
      <c r="M3996">
        <v>204</v>
      </c>
      <c r="N3996">
        <v>136</v>
      </c>
      <c r="O3996">
        <v>9.18</v>
      </c>
      <c r="P3996">
        <v>12.9</v>
      </c>
      <c r="Q3996">
        <v>3</v>
      </c>
      <c r="R3996">
        <v>3.48</v>
      </c>
      <c r="S3996">
        <v>4</v>
      </c>
      <c r="T3996" t="s">
        <v>22</v>
      </c>
    </row>
    <row r="3997" spans="1:20" x14ac:dyDescent="0.2">
      <c r="A3997" t="s">
        <v>60</v>
      </c>
      <c r="B3997">
        <v>59</v>
      </c>
      <c r="C3997" t="s">
        <v>21</v>
      </c>
      <c r="D3997" t="s">
        <v>22</v>
      </c>
      <c r="E3997" t="s">
        <v>22</v>
      </c>
      <c r="F3997">
        <v>0</v>
      </c>
      <c r="G3997">
        <v>231.4</v>
      </c>
      <c r="H3997">
        <v>93</v>
      </c>
      <c r="I3997">
        <v>39.340000000000003</v>
      </c>
      <c r="J3997">
        <v>168</v>
      </c>
      <c r="K3997">
        <v>92</v>
      </c>
      <c r="L3997">
        <v>14.28</v>
      </c>
      <c r="M3997">
        <v>257.2</v>
      </c>
      <c r="N3997">
        <v>124</v>
      </c>
      <c r="O3997">
        <v>11.57</v>
      </c>
      <c r="P3997">
        <v>11.4</v>
      </c>
      <c r="Q3997">
        <v>5</v>
      </c>
      <c r="R3997">
        <v>3.08</v>
      </c>
      <c r="S3997">
        <v>2</v>
      </c>
      <c r="T3997" t="s">
        <v>22</v>
      </c>
    </row>
    <row r="3998" spans="1:20" x14ac:dyDescent="0.2">
      <c r="A3998" t="s">
        <v>52</v>
      </c>
      <c r="B3998">
        <v>45</v>
      </c>
      <c r="C3998" t="s">
        <v>21</v>
      </c>
      <c r="D3998" t="s">
        <v>22</v>
      </c>
      <c r="E3998" t="s">
        <v>23</v>
      </c>
      <c r="F3998">
        <v>32</v>
      </c>
      <c r="G3998">
        <v>235</v>
      </c>
      <c r="H3998">
        <v>85</v>
      </c>
      <c r="I3998">
        <v>39.950000000000003</v>
      </c>
      <c r="J3998">
        <v>240.5</v>
      </c>
      <c r="K3998">
        <v>101</v>
      </c>
      <c r="L3998">
        <v>20.440000000000001</v>
      </c>
      <c r="M3998">
        <v>147.1</v>
      </c>
      <c r="N3998">
        <v>88</v>
      </c>
      <c r="O3998">
        <v>6.62</v>
      </c>
      <c r="P3998">
        <v>7.7</v>
      </c>
      <c r="Q3998">
        <v>3</v>
      </c>
      <c r="R3998">
        <v>2.08</v>
      </c>
      <c r="S3998">
        <v>2</v>
      </c>
      <c r="T3998" t="s">
        <v>22</v>
      </c>
    </row>
    <row r="3999" spans="1:20" x14ac:dyDescent="0.2">
      <c r="A3999" t="s">
        <v>31</v>
      </c>
      <c r="B3999">
        <v>48</v>
      </c>
      <c r="C3999" t="s">
        <v>25</v>
      </c>
      <c r="D3999" t="s">
        <v>22</v>
      </c>
      <c r="E3999" t="s">
        <v>22</v>
      </c>
      <c r="F3999">
        <v>0</v>
      </c>
      <c r="G3999">
        <v>237.5</v>
      </c>
      <c r="H3999">
        <v>117</v>
      </c>
      <c r="I3999">
        <v>40.380000000000003</v>
      </c>
      <c r="J3999">
        <v>211.1</v>
      </c>
      <c r="K3999">
        <v>114</v>
      </c>
      <c r="L3999">
        <v>17.940000000000001</v>
      </c>
      <c r="M3999">
        <v>163.9</v>
      </c>
      <c r="N3999">
        <v>114</v>
      </c>
      <c r="O3999">
        <v>7.38</v>
      </c>
      <c r="P3999">
        <v>9.6999999999999993</v>
      </c>
      <c r="Q3999">
        <v>3</v>
      </c>
      <c r="R3999">
        <v>2.62</v>
      </c>
      <c r="S3999">
        <v>1</v>
      </c>
      <c r="T3999" t="s">
        <v>22</v>
      </c>
    </row>
    <row r="4000" spans="1:20" x14ac:dyDescent="0.2">
      <c r="A4000" t="s">
        <v>29</v>
      </c>
      <c r="B4000">
        <v>16</v>
      </c>
      <c r="C4000" t="s">
        <v>28</v>
      </c>
      <c r="D4000" t="s">
        <v>22</v>
      </c>
      <c r="E4000" t="s">
        <v>22</v>
      </c>
      <c r="F4000">
        <v>0</v>
      </c>
      <c r="G4000">
        <v>228.3</v>
      </c>
      <c r="H4000">
        <v>80</v>
      </c>
      <c r="I4000">
        <v>38.81</v>
      </c>
      <c r="J4000">
        <v>130.9</v>
      </c>
      <c r="K4000">
        <v>75</v>
      </c>
      <c r="L4000">
        <v>11.13</v>
      </c>
      <c r="M4000">
        <v>156.69999999999999</v>
      </c>
      <c r="N4000">
        <v>98</v>
      </c>
      <c r="O4000">
        <v>7.05</v>
      </c>
      <c r="P4000">
        <v>8.4</v>
      </c>
      <c r="Q4000">
        <v>9</v>
      </c>
      <c r="R4000">
        <v>2.27</v>
      </c>
      <c r="S4000">
        <v>1</v>
      </c>
      <c r="T4000" t="s">
        <v>22</v>
      </c>
    </row>
    <row r="4001" spans="1:20" x14ac:dyDescent="0.2">
      <c r="A4001" t="s">
        <v>55</v>
      </c>
      <c r="B4001">
        <v>140</v>
      </c>
      <c r="C4001" t="s">
        <v>21</v>
      </c>
      <c r="D4001" t="s">
        <v>22</v>
      </c>
      <c r="E4001" t="s">
        <v>22</v>
      </c>
      <c r="F4001">
        <v>0</v>
      </c>
      <c r="G4001">
        <v>160.5</v>
      </c>
      <c r="H4001">
        <v>123</v>
      </c>
      <c r="I4001">
        <v>27.29</v>
      </c>
      <c r="J4001">
        <v>185.9</v>
      </c>
      <c r="K4001">
        <v>110</v>
      </c>
      <c r="L4001">
        <v>15.8</v>
      </c>
      <c r="M4001">
        <v>150.4</v>
      </c>
      <c r="N4001">
        <v>94</v>
      </c>
      <c r="O4001">
        <v>6.77</v>
      </c>
      <c r="P4001">
        <v>10.7</v>
      </c>
      <c r="Q4001">
        <v>5</v>
      </c>
      <c r="R4001">
        <v>2.89</v>
      </c>
      <c r="S4001">
        <v>1</v>
      </c>
      <c r="T4001" t="s">
        <v>22</v>
      </c>
    </row>
    <row r="4002" spans="1:20" x14ac:dyDescent="0.2">
      <c r="A4002" t="s">
        <v>66</v>
      </c>
      <c r="B4002">
        <v>108</v>
      </c>
      <c r="C4002" t="s">
        <v>28</v>
      </c>
      <c r="D4002" t="s">
        <v>22</v>
      </c>
      <c r="E4002" t="s">
        <v>23</v>
      </c>
      <c r="F4002">
        <v>48</v>
      </c>
      <c r="G4002">
        <v>185.6</v>
      </c>
      <c r="H4002">
        <v>125</v>
      </c>
      <c r="I4002">
        <v>31.55</v>
      </c>
      <c r="J4002">
        <v>224.6</v>
      </c>
      <c r="K4002">
        <v>125</v>
      </c>
      <c r="L4002">
        <v>19.09</v>
      </c>
      <c r="M4002">
        <v>284.7</v>
      </c>
      <c r="N4002">
        <v>87</v>
      </c>
      <c r="O4002">
        <v>12.81</v>
      </c>
      <c r="P4002">
        <v>6.9</v>
      </c>
      <c r="Q4002">
        <v>3</v>
      </c>
      <c r="R4002">
        <v>1.86</v>
      </c>
      <c r="S4002">
        <v>1</v>
      </c>
      <c r="T4002" t="s">
        <v>22</v>
      </c>
    </row>
    <row r="4003" spans="1:20" x14ac:dyDescent="0.2">
      <c r="A4003" t="s">
        <v>72</v>
      </c>
      <c r="B4003">
        <v>53</v>
      </c>
      <c r="C4003" t="s">
        <v>21</v>
      </c>
      <c r="D4003" t="s">
        <v>22</v>
      </c>
      <c r="E4003" t="s">
        <v>22</v>
      </c>
      <c r="F4003">
        <v>0</v>
      </c>
      <c r="G4003">
        <v>214.3</v>
      </c>
      <c r="H4003">
        <v>138</v>
      </c>
      <c r="I4003">
        <v>36.43</v>
      </c>
      <c r="J4003">
        <v>232.2</v>
      </c>
      <c r="K4003">
        <v>99</v>
      </c>
      <c r="L4003">
        <v>19.739999999999998</v>
      </c>
      <c r="M4003">
        <v>0</v>
      </c>
      <c r="N4003">
        <v>0</v>
      </c>
      <c r="O4003">
        <v>0</v>
      </c>
      <c r="P4003">
        <v>8.3000000000000007</v>
      </c>
      <c r="Q4003">
        <v>5</v>
      </c>
      <c r="R4003">
        <v>2.2400000000000002</v>
      </c>
      <c r="S4003">
        <v>1</v>
      </c>
      <c r="T4003" t="s">
        <v>22</v>
      </c>
    </row>
    <row r="4004" spans="1:20" x14ac:dyDescent="0.2">
      <c r="A4004" t="s">
        <v>52</v>
      </c>
      <c r="B4004">
        <v>91</v>
      </c>
      <c r="C4004" t="s">
        <v>25</v>
      </c>
      <c r="D4004" t="s">
        <v>22</v>
      </c>
      <c r="E4004" t="s">
        <v>22</v>
      </c>
      <c r="F4004">
        <v>0</v>
      </c>
      <c r="G4004">
        <v>240.8</v>
      </c>
      <c r="H4004">
        <v>105</v>
      </c>
      <c r="I4004">
        <v>40.94</v>
      </c>
      <c r="J4004">
        <v>192.8</v>
      </c>
      <c r="K4004">
        <v>93</v>
      </c>
      <c r="L4004">
        <v>16.39</v>
      </c>
      <c r="M4004">
        <v>253.4</v>
      </c>
      <c r="N4004">
        <v>69</v>
      </c>
      <c r="O4004">
        <v>11.4</v>
      </c>
      <c r="P4004">
        <v>7.6</v>
      </c>
      <c r="Q4004">
        <v>3</v>
      </c>
      <c r="R4004">
        <v>2.0499999999999998</v>
      </c>
      <c r="S4004">
        <v>4</v>
      </c>
      <c r="T4004" t="s">
        <v>22</v>
      </c>
    </row>
    <row r="4005" spans="1:20" x14ac:dyDescent="0.2">
      <c r="A4005" t="s">
        <v>39</v>
      </c>
      <c r="B4005">
        <v>26</v>
      </c>
      <c r="C4005" t="s">
        <v>21</v>
      </c>
      <c r="D4005" t="s">
        <v>23</v>
      </c>
      <c r="E4005" t="s">
        <v>22</v>
      </c>
      <c r="F4005">
        <v>0</v>
      </c>
      <c r="G4005">
        <v>194.4</v>
      </c>
      <c r="H4005">
        <v>105</v>
      </c>
      <c r="I4005">
        <v>33.049999999999997</v>
      </c>
      <c r="J4005">
        <v>238.3</v>
      </c>
      <c r="K4005">
        <v>100</v>
      </c>
      <c r="L4005">
        <v>20.260000000000002</v>
      </c>
      <c r="M4005">
        <v>239.1</v>
      </c>
      <c r="N4005">
        <v>129</v>
      </c>
      <c r="O4005">
        <v>10.76</v>
      </c>
      <c r="P4005">
        <v>9.6</v>
      </c>
      <c r="Q4005">
        <v>5</v>
      </c>
      <c r="R4005">
        <v>2.59</v>
      </c>
      <c r="S4005">
        <v>0</v>
      </c>
      <c r="T4005" t="s">
        <v>22</v>
      </c>
    </row>
    <row r="4006" spans="1:20" x14ac:dyDescent="0.2">
      <c r="A4006" t="s">
        <v>65</v>
      </c>
      <c r="B4006">
        <v>129</v>
      </c>
      <c r="C4006" t="s">
        <v>21</v>
      </c>
      <c r="D4006" t="s">
        <v>22</v>
      </c>
      <c r="E4006" t="s">
        <v>22</v>
      </c>
      <c r="F4006">
        <v>0</v>
      </c>
      <c r="G4006">
        <v>130.19999999999999</v>
      </c>
      <c r="H4006">
        <v>94</v>
      </c>
      <c r="I4006">
        <v>22.13</v>
      </c>
      <c r="J4006">
        <v>195.2</v>
      </c>
      <c r="K4006">
        <v>126</v>
      </c>
      <c r="L4006">
        <v>16.59</v>
      </c>
      <c r="M4006">
        <v>195.5</v>
      </c>
      <c r="N4006">
        <v>68</v>
      </c>
      <c r="O4006">
        <v>8.8000000000000007</v>
      </c>
      <c r="P4006">
        <v>7.6</v>
      </c>
      <c r="Q4006">
        <v>5</v>
      </c>
      <c r="R4006">
        <v>2.0499999999999998</v>
      </c>
      <c r="S4006">
        <v>2</v>
      </c>
      <c r="T4006" t="s">
        <v>22</v>
      </c>
    </row>
    <row r="4007" spans="1:20" x14ac:dyDescent="0.2">
      <c r="A4007" t="s">
        <v>55</v>
      </c>
      <c r="B4007">
        <v>118</v>
      </c>
      <c r="C4007" t="s">
        <v>25</v>
      </c>
      <c r="D4007" t="s">
        <v>23</v>
      </c>
      <c r="E4007" t="s">
        <v>23</v>
      </c>
      <c r="F4007">
        <v>52</v>
      </c>
      <c r="G4007">
        <v>123.7</v>
      </c>
      <c r="H4007">
        <v>114</v>
      </c>
      <c r="I4007">
        <v>21.03</v>
      </c>
      <c r="J4007">
        <v>133.19999999999999</v>
      </c>
      <c r="K4007">
        <v>137</v>
      </c>
      <c r="L4007">
        <v>11.32</v>
      </c>
      <c r="M4007">
        <v>191.8</v>
      </c>
      <c r="N4007">
        <v>102</v>
      </c>
      <c r="O4007">
        <v>8.6300000000000008</v>
      </c>
      <c r="P4007">
        <v>7.9</v>
      </c>
      <c r="Q4007">
        <v>3</v>
      </c>
      <c r="R4007">
        <v>2.13</v>
      </c>
      <c r="S4007">
        <v>0</v>
      </c>
      <c r="T4007" t="s">
        <v>22</v>
      </c>
    </row>
    <row r="4008" spans="1:20" x14ac:dyDescent="0.2">
      <c r="A4008" t="s">
        <v>72</v>
      </c>
      <c r="B4008">
        <v>51</v>
      </c>
      <c r="C4008" t="s">
        <v>28</v>
      </c>
      <c r="D4008" t="s">
        <v>22</v>
      </c>
      <c r="E4008" t="s">
        <v>23</v>
      </c>
      <c r="F4008">
        <v>32</v>
      </c>
      <c r="G4008">
        <v>206.1</v>
      </c>
      <c r="H4008">
        <v>134</v>
      </c>
      <c r="I4008">
        <v>35.04</v>
      </c>
      <c r="J4008">
        <v>179.6</v>
      </c>
      <c r="K4008">
        <v>84</v>
      </c>
      <c r="L4008">
        <v>15.27</v>
      </c>
      <c r="M4008">
        <v>332.2</v>
      </c>
      <c r="N4008">
        <v>90</v>
      </c>
      <c r="O4008">
        <v>14.95</v>
      </c>
      <c r="P4008">
        <v>10.199999999999999</v>
      </c>
      <c r="Q4008">
        <v>2</v>
      </c>
      <c r="R4008">
        <v>2.75</v>
      </c>
      <c r="S4008">
        <v>3</v>
      </c>
      <c r="T4008" t="s">
        <v>22</v>
      </c>
    </row>
    <row r="4009" spans="1:20" x14ac:dyDescent="0.2">
      <c r="A4009" t="s">
        <v>42</v>
      </c>
      <c r="B4009">
        <v>57</v>
      </c>
      <c r="C4009" t="s">
        <v>21</v>
      </c>
      <c r="D4009" t="s">
        <v>22</v>
      </c>
      <c r="E4009" t="s">
        <v>23</v>
      </c>
      <c r="F4009">
        <v>25</v>
      </c>
      <c r="G4009">
        <v>182.4</v>
      </c>
      <c r="H4009">
        <v>92</v>
      </c>
      <c r="I4009">
        <v>31.01</v>
      </c>
      <c r="J4009">
        <v>214.7</v>
      </c>
      <c r="K4009">
        <v>104</v>
      </c>
      <c r="L4009">
        <v>18.25</v>
      </c>
      <c r="M4009">
        <v>174.4</v>
      </c>
      <c r="N4009">
        <v>110</v>
      </c>
      <c r="O4009">
        <v>7.85</v>
      </c>
      <c r="P4009">
        <v>10.1</v>
      </c>
      <c r="Q4009">
        <v>2</v>
      </c>
      <c r="R4009">
        <v>2.73</v>
      </c>
      <c r="S4009">
        <v>1</v>
      </c>
      <c r="T4009" t="s">
        <v>22</v>
      </c>
    </row>
    <row r="4010" spans="1:20" x14ac:dyDescent="0.2">
      <c r="A4010" t="s">
        <v>38</v>
      </c>
      <c r="B4010">
        <v>103</v>
      </c>
      <c r="C4010" t="s">
        <v>21</v>
      </c>
      <c r="D4010" t="s">
        <v>22</v>
      </c>
      <c r="E4010" t="s">
        <v>22</v>
      </c>
      <c r="F4010">
        <v>0</v>
      </c>
      <c r="G4010">
        <v>228.4</v>
      </c>
      <c r="H4010">
        <v>103</v>
      </c>
      <c r="I4010">
        <v>38.83</v>
      </c>
      <c r="J4010">
        <v>97.3</v>
      </c>
      <c r="K4010">
        <v>129</v>
      </c>
      <c r="L4010">
        <v>8.27</v>
      </c>
      <c r="M4010">
        <v>199.9</v>
      </c>
      <c r="N4010">
        <v>67</v>
      </c>
      <c r="O4010">
        <v>9</v>
      </c>
      <c r="P4010">
        <v>9.4</v>
      </c>
      <c r="Q4010">
        <v>7</v>
      </c>
      <c r="R4010">
        <v>2.54</v>
      </c>
      <c r="S4010">
        <v>3</v>
      </c>
      <c r="T4010" t="s">
        <v>22</v>
      </c>
    </row>
    <row r="4011" spans="1:20" x14ac:dyDescent="0.2">
      <c r="A4011" t="s">
        <v>55</v>
      </c>
      <c r="B4011">
        <v>57</v>
      </c>
      <c r="C4011" t="s">
        <v>21</v>
      </c>
      <c r="D4011" t="s">
        <v>22</v>
      </c>
      <c r="E4011" t="s">
        <v>22</v>
      </c>
      <c r="F4011">
        <v>0</v>
      </c>
      <c r="G4011">
        <v>202</v>
      </c>
      <c r="H4011">
        <v>100</v>
      </c>
      <c r="I4011">
        <v>34.340000000000003</v>
      </c>
      <c r="J4011">
        <v>168.9</v>
      </c>
      <c r="K4011">
        <v>90</v>
      </c>
      <c r="L4011">
        <v>14.36</v>
      </c>
      <c r="M4011">
        <v>231.8</v>
      </c>
      <c r="N4011">
        <v>119</v>
      </c>
      <c r="O4011">
        <v>10.43</v>
      </c>
      <c r="P4011">
        <v>3.4</v>
      </c>
      <c r="Q4011">
        <v>4</v>
      </c>
      <c r="R4011">
        <v>0.92</v>
      </c>
      <c r="S4011">
        <v>1</v>
      </c>
      <c r="T4011" t="s">
        <v>22</v>
      </c>
    </row>
    <row r="4012" spans="1:20" x14ac:dyDescent="0.2">
      <c r="A4012" t="s">
        <v>41</v>
      </c>
      <c r="B4012">
        <v>84</v>
      </c>
      <c r="C4012" t="s">
        <v>21</v>
      </c>
      <c r="D4012" t="s">
        <v>22</v>
      </c>
      <c r="E4012" t="s">
        <v>22</v>
      </c>
      <c r="F4012">
        <v>0</v>
      </c>
      <c r="G4012">
        <v>148.80000000000001</v>
      </c>
      <c r="H4012">
        <v>89</v>
      </c>
      <c r="I4012">
        <v>25.3</v>
      </c>
      <c r="J4012">
        <v>189.8</v>
      </c>
      <c r="K4012">
        <v>93</v>
      </c>
      <c r="L4012">
        <v>16.13</v>
      </c>
      <c r="M4012">
        <v>147.6</v>
      </c>
      <c r="N4012">
        <v>73</v>
      </c>
      <c r="O4012">
        <v>6.64</v>
      </c>
      <c r="P4012">
        <v>6.3</v>
      </c>
      <c r="Q4012">
        <v>2</v>
      </c>
      <c r="R4012">
        <v>1.7</v>
      </c>
      <c r="S4012">
        <v>1</v>
      </c>
      <c r="T4012" t="s">
        <v>22</v>
      </c>
    </row>
    <row r="4013" spans="1:20" x14ac:dyDescent="0.2">
      <c r="A4013" t="s">
        <v>68</v>
      </c>
      <c r="B4013">
        <v>166</v>
      </c>
      <c r="C4013" t="s">
        <v>21</v>
      </c>
      <c r="D4013" t="s">
        <v>23</v>
      </c>
      <c r="E4013" t="s">
        <v>22</v>
      </c>
      <c r="F4013">
        <v>0</v>
      </c>
      <c r="G4013">
        <v>191.3</v>
      </c>
      <c r="H4013">
        <v>120</v>
      </c>
      <c r="I4013">
        <v>32.520000000000003</v>
      </c>
      <c r="J4013">
        <v>167.3</v>
      </c>
      <c r="K4013">
        <v>88</v>
      </c>
      <c r="L4013">
        <v>14.22</v>
      </c>
      <c r="M4013">
        <v>162.9</v>
      </c>
      <c r="N4013">
        <v>110</v>
      </c>
      <c r="O4013">
        <v>7.33</v>
      </c>
      <c r="P4013">
        <v>10.199999999999999</v>
      </c>
      <c r="Q4013">
        <v>2</v>
      </c>
      <c r="R4013">
        <v>2.75</v>
      </c>
      <c r="S4013">
        <v>2</v>
      </c>
      <c r="T4013" t="s">
        <v>23</v>
      </c>
    </row>
    <row r="4014" spans="1:20" x14ac:dyDescent="0.2">
      <c r="A4014" t="s">
        <v>39</v>
      </c>
      <c r="B4014">
        <v>130</v>
      </c>
      <c r="C4014" t="s">
        <v>21</v>
      </c>
      <c r="D4014" t="s">
        <v>22</v>
      </c>
      <c r="E4014" t="s">
        <v>22</v>
      </c>
      <c r="F4014">
        <v>0</v>
      </c>
      <c r="G4014">
        <v>159.9</v>
      </c>
      <c r="H4014">
        <v>70</v>
      </c>
      <c r="I4014">
        <v>27.18</v>
      </c>
      <c r="J4014">
        <v>236.8</v>
      </c>
      <c r="K4014">
        <v>127</v>
      </c>
      <c r="L4014">
        <v>20.13</v>
      </c>
      <c r="M4014">
        <v>227.9</v>
      </c>
      <c r="N4014">
        <v>95</v>
      </c>
      <c r="O4014">
        <v>10.26</v>
      </c>
      <c r="P4014">
        <v>9</v>
      </c>
      <c r="Q4014">
        <v>1</v>
      </c>
      <c r="R4014">
        <v>2.4300000000000002</v>
      </c>
      <c r="S4014">
        <v>1</v>
      </c>
      <c r="T4014" t="s">
        <v>22</v>
      </c>
    </row>
    <row r="4015" spans="1:20" x14ac:dyDescent="0.2">
      <c r="A4015" t="s">
        <v>42</v>
      </c>
      <c r="B4015">
        <v>116</v>
      </c>
      <c r="C4015" t="s">
        <v>21</v>
      </c>
      <c r="D4015" t="s">
        <v>23</v>
      </c>
      <c r="E4015" t="s">
        <v>22</v>
      </c>
      <c r="F4015">
        <v>0</v>
      </c>
      <c r="G4015">
        <v>191.7</v>
      </c>
      <c r="H4015">
        <v>97</v>
      </c>
      <c r="I4015">
        <v>32.590000000000003</v>
      </c>
      <c r="J4015">
        <v>176.2</v>
      </c>
      <c r="K4015">
        <v>127</v>
      </c>
      <c r="L4015">
        <v>14.98</v>
      </c>
      <c r="M4015">
        <v>103.9</v>
      </c>
      <c r="N4015">
        <v>96</v>
      </c>
      <c r="O4015">
        <v>4.68</v>
      </c>
      <c r="P4015">
        <v>4.9000000000000004</v>
      </c>
      <c r="Q4015">
        <v>4</v>
      </c>
      <c r="R4015">
        <v>1.32</v>
      </c>
      <c r="S4015">
        <v>2</v>
      </c>
      <c r="T4015" t="s">
        <v>22</v>
      </c>
    </row>
    <row r="4016" spans="1:20" x14ac:dyDescent="0.2">
      <c r="A4016" t="s">
        <v>74</v>
      </c>
      <c r="B4016">
        <v>161</v>
      </c>
      <c r="C4016" t="s">
        <v>28</v>
      </c>
      <c r="D4016" t="s">
        <v>22</v>
      </c>
      <c r="E4016" t="s">
        <v>22</v>
      </c>
      <c r="F4016">
        <v>0</v>
      </c>
      <c r="G4016">
        <v>151.19999999999999</v>
      </c>
      <c r="H4016">
        <v>89</v>
      </c>
      <c r="I4016">
        <v>25.7</v>
      </c>
      <c r="J4016">
        <v>228.4</v>
      </c>
      <c r="K4016">
        <v>117</v>
      </c>
      <c r="L4016">
        <v>19.41</v>
      </c>
      <c r="M4016">
        <v>169.3</v>
      </c>
      <c r="N4016">
        <v>107</v>
      </c>
      <c r="O4016">
        <v>7.62</v>
      </c>
      <c r="P4016">
        <v>9.3000000000000007</v>
      </c>
      <c r="Q4016">
        <v>2</v>
      </c>
      <c r="R4016">
        <v>2.5099999999999998</v>
      </c>
      <c r="S4016">
        <v>2</v>
      </c>
      <c r="T4016" t="s">
        <v>22</v>
      </c>
    </row>
    <row r="4017" spans="1:20" x14ac:dyDescent="0.2">
      <c r="A4017" t="s">
        <v>50</v>
      </c>
      <c r="B4017">
        <v>130</v>
      </c>
      <c r="C4017" t="s">
        <v>21</v>
      </c>
      <c r="D4017" t="s">
        <v>22</v>
      </c>
      <c r="E4017" t="s">
        <v>22</v>
      </c>
      <c r="F4017">
        <v>0</v>
      </c>
      <c r="G4017">
        <v>182.1</v>
      </c>
      <c r="H4017">
        <v>136</v>
      </c>
      <c r="I4017">
        <v>30.96</v>
      </c>
      <c r="J4017">
        <v>204.2</v>
      </c>
      <c r="K4017">
        <v>99</v>
      </c>
      <c r="L4017">
        <v>17.36</v>
      </c>
      <c r="M4017">
        <v>355.1</v>
      </c>
      <c r="N4017">
        <v>135</v>
      </c>
      <c r="O4017">
        <v>15.98</v>
      </c>
      <c r="P4017">
        <v>12</v>
      </c>
      <c r="Q4017">
        <v>7</v>
      </c>
      <c r="R4017">
        <v>3.24</v>
      </c>
      <c r="S4017">
        <v>2</v>
      </c>
      <c r="T4017" t="s">
        <v>22</v>
      </c>
    </row>
    <row r="4018" spans="1:20" x14ac:dyDescent="0.2">
      <c r="A4018" t="s">
        <v>50</v>
      </c>
      <c r="B4018">
        <v>42</v>
      </c>
      <c r="C4018" t="s">
        <v>28</v>
      </c>
      <c r="D4018" t="s">
        <v>22</v>
      </c>
      <c r="E4018" t="s">
        <v>22</v>
      </c>
      <c r="F4018">
        <v>0</v>
      </c>
      <c r="G4018">
        <v>155.1</v>
      </c>
      <c r="H4018">
        <v>110</v>
      </c>
      <c r="I4018">
        <v>26.37</v>
      </c>
      <c r="J4018">
        <v>160.80000000000001</v>
      </c>
      <c r="K4018">
        <v>109</v>
      </c>
      <c r="L4018">
        <v>13.67</v>
      </c>
      <c r="M4018">
        <v>237.4</v>
      </c>
      <c r="N4018">
        <v>115</v>
      </c>
      <c r="O4018">
        <v>10.68</v>
      </c>
      <c r="P4018">
        <v>11.3</v>
      </c>
      <c r="Q4018">
        <v>2</v>
      </c>
      <c r="R4018">
        <v>3.05</v>
      </c>
      <c r="S4018">
        <v>3</v>
      </c>
      <c r="T4018" t="s">
        <v>22</v>
      </c>
    </row>
    <row r="4019" spans="1:20" x14ac:dyDescent="0.2">
      <c r="A4019" t="s">
        <v>41</v>
      </c>
      <c r="B4019">
        <v>97</v>
      </c>
      <c r="C4019" t="s">
        <v>21</v>
      </c>
      <c r="D4019" t="s">
        <v>22</v>
      </c>
      <c r="E4019" t="s">
        <v>23</v>
      </c>
      <c r="F4019">
        <v>27</v>
      </c>
      <c r="G4019">
        <v>125.9</v>
      </c>
      <c r="H4019">
        <v>90</v>
      </c>
      <c r="I4019">
        <v>21.4</v>
      </c>
      <c r="J4019">
        <v>123.4</v>
      </c>
      <c r="K4019">
        <v>91</v>
      </c>
      <c r="L4019">
        <v>10.49</v>
      </c>
      <c r="M4019">
        <v>230</v>
      </c>
      <c r="N4019">
        <v>71</v>
      </c>
      <c r="O4019">
        <v>10.35</v>
      </c>
      <c r="P4019">
        <v>7.3</v>
      </c>
      <c r="Q4019">
        <v>7</v>
      </c>
      <c r="R4019">
        <v>1.97</v>
      </c>
      <c r="S4019">
        <v>0</v>
      </c>
      <c r="T4019" t="s">
        <v>22</v>
      </c>
    </row>
    <row r="4020" spans="1:20" x14ac:dyDescent="0.2">
      <c r="A4020" t="s">
        <v>42</v>
      </c>
      <c r="B4020">
        <v>127</v>
      </c>
      <c r="C4020" t="s">
        <v>21</v>
      </c>
      <c r="D4020" t="s">
        <v>22</v>
      </c>
      <c r="E4020" t="s">
        <v>23</v>
      </c>
      <c r="F4020">
        <v>29</v>
      </c>
      <c r="G4020">
        <v>136.1</v>
      </c>
      <c r="H4020">
        <v>146</v>
      </c>
      <c r="I4020">
        <v>23.14</v>
      </c>
      <c r="J4020">
        <v>302.60000000000002</v>
      </c>
      <c r="K4020">
        <v>105</v>
      </c>
      <c r="L4020">
        <v>25.72</v>
      </c>
      <c r="M4020">
        <v>163.1</v>
      </c>
      <c r="N4020">
        <v>116</v>
      </c>
      <c r="O4020">
        <v>7.34</v>
      </c>
      <c r="P4020">
        <v>18.5</v>
      </c>
      <c r="Q4020">
        <v>2</v>
      </c>
      <c r="R4020">
        <v>5</v>
      </c>
      <c r="S4020">
        <v>2</v>
      </c>
      <c r="T4020" t="s">
        <v>22</v>
      </c>
    </row>
    <row r="4021" spans="1:20" x14ac:dyDescent="0.2">
      <c r="A4021" t="s">
        <v>55</v>
      </c>
      <c r="B4021">
        <v>34</v>
      </c>
      <c r="C4021" t="s">
        <v>21</v>
      </c>
      <c r="D4021" t="s">
        <v>22</v>
      </c>
      <c r="E4021" t="s">
        <v>23</v>
      </c>
      <c r="F4021">
        <v>33</v>
      </c>
      <c r="G4021">
        <v>284.3</v>
      </c>
      <c r="H4021">
        <v>115</v>
      </c>
      <c r="I4021">
        <v>48.33</v>
      </c>
      <c r="J4021">
        <v>204.8</v>
      </c>
      <c r="K4021">
        <v>125</v>
      </c>
      <c r="L4021">
        <v>17.41</v>
      </c>
      <c r="M4021">
        <v>143</v>
      </c>
      <c r="N4021">
        <v>83</v>
      </c>
      <c r="O4021">
        <v>6.44</v>
      </c>
      <c r="P4021">
        <v>3.5</v>
      </c>
      <c r="Q4021">
        <v>4</v>
      </c>
      <c r="R4021">
        <v>0.95</v>
      </c>
      <c r="S4021">
        <v>0</v>
      </c>
      <c r="T4021" t="s">
        <v>22</v>
      </c>
    </row>
    <row r="4022" spans="1:20" x14ac:dyDescent="0.2">
      <c r="A4022" t="s">
        <v>53</v>
      </c>
      <c r="B4022">
        <v>116</v>
      </c>
      <c r="C4022" t="s">
        <v>21</v>
      </c>
      <c r="D4022" t="s">
        <v>22</v>
      </c>
      <c r="E4022" t="s">
        <v>22</v>
      </c>
      <c r="F4022">
        <v>0</v>
      </c>
      <c r="G4022">
        <v>199.7</v>
      </c>
      <c r="H4022">
        <v>76</v>
      </c>
      <c r="I4022">
        <v>33.950000000000003</v>
      </c>
      <c r="J4022">
        <v>98.5</v>
      </c>
      <c r="K4022">
        <v>104</v>
      </c>
      <c r="L4022">
        <v>8.3699999999999992</v>
      </c>
      <c r="M4022">
        <v>220.1</v>
      </c>
      <c r="N4022">
        <v>108</v>
      </c>
      <c r="O4022">
        <v>9.9</v>
      </c>
      <c r="P4022">
        <v>13.7</v>
      </c>
      <c r="Q4022">
        <v>6</v>
      </c>
      <c r="R4022">
        <v>3.7</v>
      </c>
      <c r="S4022">
        <v>1</v>
      </c>
      <c r="T4022" t="s">
        <v>22</v>
      </c>
    </row>
    <row r="4023" spans="1:20" x14ac:dyDescent="0.2">
      <c r="A4023" t="s">
        <v>57</v>
      </c>
      <c r="B4023">
        <v>158</v>
      </c>
      <c r="C4023" t="s">
        <v>21</v>
      </c>
      <c r="D4023" t="s">
        <v>22</v>
      </c>
      <c r="E4023" t="s">
        <v>22</v>
      </c>
      <c r="F4023">
        <v>0</v>
      </c>
      <c r="G4023">
        <v>98.2</v>
      </c>
      <c r="H4023">
        <v>87</v>
      </c>
      <c r="I4023">
        <v>16.690000000000001</v>
      </c>
      <c r="J4023">
        <v>198.3</v>
      </c>
      <c r="K4023">
        <v>71</v>
      </c>
      <c r="L4023">
        <v>16.86</v>
      </c>
      <c r="M4023">
        <v>246</v>
      </c>
      <c r="N4023">
        <v>99</v>
      </c>
      <c r="O4023">
        <v>11.07</v>
      </c>
      <c r="P4023">
        <v>13</v>
      </c>
      <c r="Q4023">
        <v>5</v>
      </c>
      <c r="R4023">
        <v>3.51</v>
      </c>
      <c r="S4023">
        <v>2</v>
      </c>
      <c r="T4023" t="s">
        <v>22</v>
      </c>
    </row>
    <row r="4024" spans="1:20" x14ac:dyDescent="0.2">
      <c r="A4024" t="s">
        <v>73</v>
      </c>
      <c r="B4024">
        <v>86</v>
      </c>
      <c r="C4024" t="s">
        <v>21</v>
      </c>
      <c r="D4024" t="s">
        <v>22</v>
      </c>
      <c r="E4024" t="s">
        <v>23</v>
      </c>
      <c r="F4024">
        <v>23</v>
      </c>
      <c r="G4024">
        <v>247.6</v>
      </c>
      <c r="H4024">
        <v>65</v>
      </c>
      <c r="I4024">
        <v>42.09</v>
      </c>
      <c r="J4024">
        <v>255.7</v>
      </c>
      <c r="K4024">
        <v>104</v>
      </c>
      <c r="L4024">
        <v>21.73</v>
      </c>
      <c r="M4024">
        <v>150</v>
      </c>
      <c r="N4024">
        <v>138</v>
      </c>
      <c r="O4024">
        <v>6.75</v>
      </c>
      <c r="P4024">
        <v>7.3</v>
      </c>
      <c r="Q4024">
        <v>5</v>
      </c>
      <c r="R4024">
        <v>1.97</v>
      </c>
      <c r="S4024">
        <v>3</v>
      </c>
      <c r="T4024" t="s">
        <v>22</v>
      </c>
    </row>
    <row r="4025" spans="1:20" x14ac:dyDescent="0.2">
      <c r="A4025" t="s">
        <v>35</v>
      </c>
      <c r="B4025">
        <v>21</v>
      </c>
      <c r="C4025" t="s">
        <v>21</v>
      </c>
      <c r="D4025" t="s">
        <v>22</v>
      </c>
      <c r="E4025" t="s">
        <v>22</v>
      </c>
      <c r="F4025">
        <v>0</v>
      </c>
      <c r="G4025">
        <v>254.3</v>
      </c>
      <c r="H4025">
        <v>87</v>
      </c>
      <c r="I4025">
        <v>43.23</v>
      </c>
      <c r="J4025">
        <v>215.5</v>
      </c>
      <c r="K4025">
        <v>95</v>
      </c>
      <c r="L4025">
        <v>18.32</v>
      </c>
      <c r="M4025">
        <v>236.3</v>
      </c>
      <c r="N4025">
        <v>98</v>
      </c>
      <c r="O4025">
        <v>10.63</v>
      </c>
      <c r="P4025">
        <v>11.6</v>
      </c>
      <c r="Q4025">
        <v>5</v>
      </c>
      <c r="R4025">
        <v>3.13</v>
      </c>
      <c r="S4025">
        <v>1</v>
      </c>
      <c r="T4025" t="s">
        <v>23</v>
      </c>
    </row>
    <row r="4026" spans="1:20" x14ac:dyDescent="0.2">
      <c r="A4026" t="s">
        <v>60</v>
      </c>
      <c r="B4026">
        <v>78</v>
      </c>
      <c r="C4026" t="s">
        <v>21</v>
      </c>
      <c r="D4026" t="s">
        <v>22</v>
      </c>
      <c r="E4026" t="s">
        <v>22</v>
      </c>
      <c r="F4026">
        <v>0</v>
      </c>
      <c r="G4026">
        <v>241.3</v>
      </c>
      <c r="H4026">
        <v>113</v>
      </c>
      <c r="I4026">
        <v>41.02</v>
      </c>
      <c r="J4026">
        <v>146.6</v>
      </c>
      <c r="K4026">
        <v>97</v>
      </c>
      <c r="L4026">
        <v>12.46</v>
      </c>
      <c r="M4026">
        <v>129</v>
      </c>
      <c r="N4026">
        <v>131</v>
      </c>
      <c r="O4026">
        <v>5.81</v>
      </c>
      <c r="P4026">
        <v>11.8</v>
      </c>
      <c r="Q4026">
        <v>6</v>
      </c>
      <c r="R4026">
        <v>3.19</v>
      </c>
      <c r="S4026">
        <v>3</v>
      </c>
      <c r="T4026" t="s">
        <v>22</v>
      </c>
    </row>
    <row r="4027" spans="1:20" x14ac:dyDescent="0.2">
      <c r="A4027" t="s">
        <v>49</v>
      </c>
      <c r="B4027">
        <v>137</v>
      </c>
      <c r="C4027" t="s">
        <v>28</v>
      </c>
      <c r="D4027" t="s">
        <v>22</v>
      </c>
      <c r="E4027" t="s">
        <v>22</v>
      </c>
      <c r="F4027">
        <v>0</v>
      </c>
      <c r="G4027">
        <v>111.8</v>
      </c>
      <c r="H4027">
        <v>106</v>
      </c>
      <c r="I4027">
        <v>19.010000000000002</v>
      </c>
      <c r="J4027">
        <v>281.89999999999998</v>
      </c>
      <c r="K4027">
        <v>89</v>
      </c>
      <c r="L4027">
        <v>23.96</v>
      </c>
      <c r="M4027">
        <v>233</v>
      </c>
      <c r="N4027">
        <v>93</v>
      </c>
      <c r="O4027">
        <v>10.49</v>
      </c>
      <c r="P4027">
        <v>11.5</v>
      </c>
      <c r="Q4027">
        <v>4</v>
      </c>
      <c r="R4027">
        <v>3.11</v>
      </c>
      <c r="S4027">
        <v>4</v>
      </c>
      <c r="T4027" t="s">
        <v>23</v>
      </c>
    </row>
    <row r="4028" spans="1:20" x14ac:dyDescent="0.2">
      <c r="A4028" t="s">
        <v>32</v>
      </c>
      <c r="B4028">
        <v>84</v>
      </c>
      <c r="C4028" t="s">
        <v>25</v>
      </c>
      <c r="D4028" t="s">
        <v>22</v>
      </c>
      <c r="E4028" t="s">
        <v>22</v>
      </c>
      <c r="F4028">
        <v>0</v>
      </c>
      <c r="G4028">
        <v>163.69999999999999</v>
      </c>
      <c r="H4028">
        <v>123</v>
      </c>
      <c r="I4028">
        <v>27.83</v>
      </c>
      <c r="J4028">
        <v>175</v>
      </c>
      <c r="K4028">
        <v>93</v>
      </c>
      <c r="L4028">
        <v>14.88</v>
      </c>
      <c r="M4028">
        <v>194</v>
      </c>
      <c r="N4028">
        <v>115</v>
      </c>
      <c r="O4028">
        <v>8.73</v>
      </c>
      <c r="P4028">
        <v>8</v>
      </c>
      <c r="Q4028">
        <v>5</v>
      </c>
      <c r="R4028">
        <v>2.16</v>
      </c>
      <c r="S4028">
        <v>1</v>
      </c>
      <c r="T4028" t="s">
        <v>22</v>
      </c>
    </row>
    <row r="4029" spans="1:20" x14ac:dyDescent="0.2">
      <c r="A4029" t="s">
        <v>70</v>
      </c>
      <c r="B4029">
        <v>132</v>
      </c>
      <c r="C4029" t="s">
        <v>21</v>
      </c>
      <c r="D4029" t="s">
        <v>22</v>
      </c>
      <c r="E4029" t="s">
        <v>22</v>
      </c>
      <c r="F4029">
        <v>0</v>
      </c>
      <c r="G4029">
        <v>164</v>
      </c>
      <c r="H4029">
        <v>112</v>
      </c>
      <c r="I4029">
        <v>27.88</v>
      </c>
      <c r="J4029">
        <v>243.6</v>
      </c>
      <c r="K4029">
        <v>80</v>
      </c>
      <c r="L4029">
        <v>20.71</v>
      </c>
      <c r="M4029">
        <v>155.5</v>
      </c>
      <c r="N4029">
        <v>122</v>
      </c>
      <c r="O4029">
        <v>7</v>
      </c>
      <c r="P4029">
        <v>10.199999999999999</v>
      </c>
      <c r="Q4029">
        <v>4</v>
      </c>
      <c r="R4029">
        <v>2.75</v>
      </c>
      <c r="S4029">
        <v>1</v>
      </c>
      <c r="T4029" t="s">
        <v>22</v>
      </c>
    </row>
    <row r="4030" spans="1:20" x14ac:dyDescent="0.2">
      <c r="A4030" t="s">
        <v>45</v>
      </c>
      <c r="B4030">
        <v>83</v>
      </c>
      <c r="C4030" t="s">
        <v>21</v>
      </c>
      <c r="D4030" t="s">
        <v>22</v>
      </c>
      <c r="E4030" t="s">
        <v>22</v>
      </c>
      <c r="F4030">
        <v>0</v>
      </c>
      <c r="G4030">
        <v>195.2</v>
      </c>
      <c r="H4030">
        <v>101</v>
      </c>
      <c r="I4030">
        <v>33.18</v>
      </c>
      <c r="J4030">
        <v>188.7</v>
      </c>
      <c r="K4030">
        <v>38</v>
      </c>
      <c r="L4030">
        <v>16.04</v>
      </c>
      <c r="M4030">
        <v>270</v>
      </c>
      <c r="N4030">
        <v>91</v>
      </c>
      <c r="O4030">
        <v>12.15</v>
      </c>
      <c r="P4030">
        <v>11.4</v>
      </c>
      <c r="Q4030">
        <v>3</v>
      </c>
      <c r="R4030">
        <v>3.08</v>
      </c>
      <c r="S4030">
        <v>0</v>
      </c>
      <c r="T4030" t="s">
        <v>22</v>
      </c>
    </row>
    <row r="4031" spans="1:20" x14ac:dyDescent="0.2">
      <c r="A4031" t="s">
        <v>35</v>
      </c>
      <c r="B4031">
        <v>49</v>
      </c>
      <c r="C4031" t="s">
        <v>21</v>
      </c>
      <c r="D4031" t="s">
        <v>23</v>
      </c>
      <c r="E4031" t="s">
        <v>22</v>
      </c>
      <c r="F4031">
        <v>0</v>
      </c>
      <c r="G4031">
        <v>157.6</v>
      </c>
      <c r="H4031">
        <v>101</v>
      </c>
      <c r="I4031">
        <v>26.79</v>
      </c>
      <c r="J4031">
        <v>256.39999999999998</v>
      </c>
      <c r="K4031">
        <v>69</v>
      </c>
      <c r="L4031">
        <v>21.79</v>
      </c>
      <c r="M4031">
        <v>260.8</v>
      </c>
      <c r="N4031">
        <v>107</v>
      </c>
      <c r="O4031">
        <v>11.74</v>
      </c>
      <c r="P4031">
        <v>9.8000000000000007</v>
      </c>
      <c r="Q4031">
        <v>4</v>
      </c>
      <c r="R4031">
        <v>2.65</v>
      </c>
      <c r="S4031">
        <v>1</v>
      </c>
      <c r="T4031" t="s">
        <v>22</v>
      </c>
    </row>
    <row r="4032" spans="1:20" x14ac:dyDescent="0.2">
      <c r="A4032" t="s">
        <v>37</v>
      </c>
      <c r="B4032">
        <v>43</v>
      </c>
      <c r="C4032" t="s">
        <v>21</v>
      </c>
      <c r="D4032" t="s">
        <v>22</v>
      </c>
      <c r="E4032" t="s">
        <v>22</v>
      </c>
      <c r="F4032">
        <v>0</v>
      </c>
      <c r="G4032">
        <v>253.6</v>
      </c>
      <c r="H4032">
        <v>110</v>
      </c>
      <c r="I4032">
        <v>43.11</v>
      </c>
      <c r="J4032">
        <v>253.3</v>
      </c>
      <c r="K4032">
        <v>92</v>
      </c>
      <c r="L4032">
        <v>21.53</v>
      </c>
      <c r="M4032">
        <v>161.30000000000001</v>
      </c>
      <c r="N4032">
        <v>103</v>
      </c>
      <c r="O4032">
        <v>7.26</v>
      </c>
      <c r="P4032">
        <v>10.199999999999999</v>
      </c>
      <c r="Q4032">
        <v>3</v>
      </c>
      <c r="R4032">
        <v>2.75</v>
      </c>
      <c r="S4032">
        <v>3</v>
      </c>
      <c r="T4032" t="s">
        <v>23</v>
      </c>
    </row>
    <row r="4033" spans="1:20" x14ac:dyDescent="0.2">
      <c r="A4033" t="s">
        <v>64</v>
      </c>
      <c r="B4033">
        <v>78</v>
      </c>
      <c r="C4033" t="s">
        <v>25</v>
      </c>
      <c r="D4033" t="s">
        <v>22</v>
      </c>
      <c r="E4033" t="s">
        <v>23</v>
      </c>
      <c r="F4033">
        <v>38</v>
      </c>
      <c r="G4033">
        <v>199</v>
      </c>
      <c r="H4033">
        <v>96</v>
      </c>
      <c r="I4033">
        <v>33.83</v>
      </c>
      <c r="J4033">
        <v>75.5</v>
      </c>
      <c r="K4033">
        <v>93</v>
      </c>
      <c r="L4033">
        <v>6.42</v>
      </c>
      <c r="M4033">
        <v>180.2</v>
      </c>
      <c r="N4033">
        <v>78</v>
      </c>
      <c r="O4033">
        <v>8.11</v>
      </c>
      <c r="P4033">
        <v>7.5</v>
      </c>
      <c r="Q4033">
        <v>7</v>
      </c>
      <c r="R4033">
        <v>2.0299999999999998</v>
      </c>
      <c r="S4033">
        <v>1</v>
      </c>
      <c r="T4033" t="s">
        <v>22</v>
      </c>
    </row>
    <row r="4034" spans="1:20" x14ac:dyDescent="0.2">
      <c r="A4034" t="s">
        <v>56</v>
      </c>
      <c r="B4034">
        <v>65</v>
      </c>
      <c r="C4034" t="s">
        <v>25</v>
      </c>
      <c r="D4034" t="s">
        <v>22</v>
      </c>
      <c r="E4034" t="s">
        <v>22</v>
      </c>
      <c r="F4034">
        <v>0</v>
      </c>
      <c r="G4034">
        <v>182.5</v>
      </c>
      <c r="H4034">
        <v>58</v>
      </c>
      <c r="I4034">
        <v>31.03</v>
      </c>
      <c r="J4034">
        <v>201.9</v>
      </c>
      <c r="K4034">
        <v>93</v>
      </c>
      <c r="L4034">
        <v>17.16</v>
      </c>
      <c r="M4034">
        <v>189.1</v>
      </c>
      <c r="N4034">
        <v>97</v>
      </c>
      <c r="O4034">
        <v>8.51</v>
      </c>
      <c r="P4034">
        <v>8.6</v>
      </c>
      <c r="Q4034">
        <v>5</v>
      </c>
      <c r="R4034">
        <v>2.3199999999999998</v>
      </c>
      <c r="S4034">
        <v>1</v>
      </c>
      <c r="T4034" t="s">
        <v>22</v>
      </c>
    </row>
    <row r="4035" spans="1:20" x14ac:dyDescent="0.2">
      <c r="A4035" t="s">
        <v>49</v>
      </c>
      <c r="B4035">
        <v>79</v>
      </c>
      <c r="C4035" t="s">
        <v>21</v>
      </c>
      <c r="D4035" t="s">
        <v>22</v>
      </c>
      <c r="E4035" t="s">
        <v>22</v>
      </c>
      <c r="F4035">
        <v>0</v>
      </c>
      <c r="G4035">
        <v>81.2</v>
      </c>
      <c r="H4035">
        <v>91</v>
      </c>
      <c r="I4035">
        <v>13.8</v>
      </c>
      <c r="J4035">
        <v>215.7</v>
      </c>
      <c r="K4035">
        <v>126</v>
      </c>
      <c r="L4035">
        <v>18.329999999999998</v>
      </c>
      <c r="M4035">
        <v>245.9</v>
      </c>
      <c r="N4035">
        <v>85</v>
      </c>
      <c r="O4035">
        <v>11.07</v>
      </c>
      <c r="P4035">
        <v>10.9</v>
      </c>
      <c r="Q4035">
        <v>4</v>
      </c>
      <c r="R4035">
        <v>2.94</v>
      </c>
      <c r="S4035">
        <v>1</v>
      </c>
      <c r="T4035" t="s">
        <v>22</v>
      </c>
    </row>
    <row r="4036" spans="1:20" x14ac:dyDescent="0.2">
      <c r="A4036" t="s">
        <v>49</v>
      </c>
      <c r="B4036">
        <v>76</v>
      </c>
      <c r="C4036" t="s">
        <v>21</v>
      </c>
      <c r="D4036" t="s">
        <v>22</v>
      </c>
      <c r="E4036" t="s">
        <v>22</v>
      </c>
      <c r="F4036">
        <v>0</v>
      </c>
      <c r="G4036">
        <v>179.1</v>
      </c>
      <c r="H4036">
        <v>110</v>
      </c>
      <c r="I4036">
        <v>30.45</v>
      </c>
      <c r="J4036">
        <v>157.19999999999999</v>
      </c>
      <c r="K4036">
        <v>81</v>
      </c>
      <c r="L4036">
        <v>13.36</v>
      </c>
      <c r="M4036">
        <v>240</v>
      </c>
      <c r="N4036">
        <v>109</v>
      </c>
      <c r="O4036">
        <v>10.8</v>
      </c>
      <c r="P4036">
        <v>6.5</v>
      </c>
      <c r="Q4036">
        <v>3</v>
      </c>
      <c r="R4036">
        <v>1.76</v>
      </c>
      <c r="S4036">
        <v>0</v>
      </c>
      <c r="T4036" t="s">
        <v>22</v>
      </c>
    </row>
    <row r="4037" spans="1:20" x14ac:dyDescent="0.2">
      <c r="A4037" t="s">
        <v>69</v>
      </c>
      <c r="B4037">
        <v>124</v>
      </c>
      <c r="C4037" t="s">
        <v>21</v>
      </c>
      <c r="D4037" t="s">
        <v>22</v>
      </c>
      <c r="E4037" t="s">
        <v>22</v>
      </c>
      <c r="F4037">
        <v>0</v>
      </c>
      <c r="G4037">
        <v>182.7</v>
      </c>
      <c r="H4037">
        <v>98</v>
      </c>
      <c r="I4037">
        <v>31.06</v>
      </c>
      <c r="J4037">
        <v>197.2</v>
      </c>
      <c r="K4037">
        <v>93</v>
      </c>
      <c r="L4037">
        <v>16.760000000000002</v>
      </c>
      <c r="M4037">
        <v>220.6</v>
      </c>
      <c r="N4037">
        <v>105</v>
      </c>
      <c r="O4037">
        <v>9.93</v>
      </c>
      <c r="P4037">
        <v>8.1</v>
      </c>
      <c r="Q4037">
        <v>4</v>
      </c>
      <c r="R4037">
        <v>2.19</v>
      </c>
      <c r="S4037">
        <v>1</v>
      </c>
      <c r="T4037" t="s">
        <v>22</v>
      </c>
    </row>
    <row r="4038" spans="1:20" x14ac:dyDescent="0.2">
      <c r="A4038" t="s">
        <v>68</v>
      </c>
      <c r="B4038">
        <v>98</v>
      </c>
      <c r="C4038" t="s">
        <v>25</v>
      </c>
      <c r="D4038" t="s">
        <v>22</v>
      </c>
      <c r="E4038" t="s">
        <v>22</v>
      </c>
      <c r="F4038">
        <v>0</v>
      </c>
      <c r="G4038">
        <v>207</v>
      </c>
      <c r="H4038">
        <v>94</v>
      </c>
      <c r="I4038">
        <v>35.19</v>
      </c>
      <c r="J4038">
        <v>256.3</v>
      </c>
      <c r="K4038">
        <v>64</v>
      </c>
      <c r="L4038">
        <v>21.79</v>
      </c>
      <c r="M4038">
        <v>137.6</v>
      </c>
      <c r="N4038">
        <v>60</v>
      </c>
      <c r="O4038">
        <v>6.19</v>
      </c>
      <c r="P4038">
        <v>10.4</v>
      </c>
      <c r="Q4038">
        <v>4</v>
      </c>
      <c r="R4038">
        <v>2.81</v>
      </c>
      <c r="S4038">
        <v>2</v>
      </c>
      <c r="T4038" t="s">
        <v>22</v>
      </c>
    </row>
    <row r="4039" spans="1:20" x14ac:dyDescent="0.2">
      <c r="A4039" t="s">
        <v>31</v>
      </c>
      <c r="B4039">
        <v>142</v>
      </c>
      <c r="C4039" t="s">
        <v>21</v>
      </c>
      <c r="D4039" t="s">
        <v>22</v>
      </c>
      <c r="E4039" t="s">
        <v>22</v>
      </c>
      <c r="F4039">
        <v>0</v>
      </c>
      <c r="G4039">
        <v>243.4</v>
      </c>
      <c r="H4039">
        <v>76</v>
      </c>
      <c r="I4039">
        <v>41.38</v>
      </c>
      <c r="J4039">
        <v>161.4</v>
      </c>
      <c r="K4039">
        <v>102</v>
      </c>
      <c r="L4039">
        <v>13.72</v>
      </c>
      <c r="M4039">
        <v>120.5</v>
      </c>
      <c r="N4039">
        <v>105</v>
      </c>
      <c r="O4039">
        <v>5.42</v>
      </c>
      <c r="P4039">
        <v>10</v>
      </c>
      <c r="Q4039">
        <v>5</v>
      </c>
      <c r="R4039">
        <v>2.7</v>
      </c>
      <c r="S4039">
        <v>4</v>
      </c>
      <c r="T4039" t="s">
        <v>22</v>
      </c>
    </row>
    <row r="4040" spans="1:20" x14ac:dyDescent="0.2">
      <c r="A4040" t="s">
        <v>61</v>
      </c>
      <c r="B4040">
        <v>146</v>
      </c>
      <c r="C4040" t="s">
        <v>21</v>
      </c>
      <c r="D4040" t="s">
        <v>22</v>
      </c>
      <c r="E4040" t="s">
        <v>22</v>
      </c>
      <c r="F4040">
        <v>0</v>
      </c>
      <c r="G4040">
        <v>157.4</v>
      </c>
      <c r="H4040">
        <v>89</v>
      </c>
      <c r="I4040">
        <v>26.76</v>
      </c>
      <c r="J4040">
        <v>196</v>
      </c>
      <c r="K4040">
        <v>117</v>
      </c>
      <c r="L4040">
        <v>16.66</v>
      </c>
      <c r="M4040">
        <v>147.69999999999999</v>
      </c>
      <c r="N4040">
        <v>150</v>
      </c>
      <c r="O4040">
        <v>6.65</v>
      </c>
      <c r="P4040">
        <v>10.8</v>
      </c>
      <c r="Q4040">
        <v>4</v>
      </c>
      <c r="R4040">
        <v>2.92</v>
      </c>
      <c r="S4040">
        <v>0</v>
      </c>
      <c r="T4040" t="s">
        <v>22</v>
      </c>
    </row>
    <row r="4041" spans="1:20" x14ac:dyDescent="0.2">
      <c r="A4041" t="s">
        <v>32</v>
      </c>
      <c r="B4041">
        <v>84</v>
      </c>
      <c r="C4041" t="s">
        <v>28</v>
      </c>
      <c r="D4041" t="s">
        <v>22</v>
      </c>
      <c r="E4041" t="s">
        <v>22</v>
      </c>
      <c r="F4041">
        <v>0</v>
      </c>
      <c r="G4041">
        <v>233.9</v>
      </c>
      <c r="H4041">
        <v>76</v>
      </c>
      <c r="I4041">
        <v>39.76</v>
      </c>
      <c r="J4041">
        <v>153.19999999999999</v>
      </c>
      <c r="K4041">
        <v>96</v>
      </c>
      <c r="L4041">
        <v>13.02</v>
      </c>
      <c r="M4041">
        <v>228</v>
      </c>
      <c r="N4041">
        <v>82</v>
      </c>
      <c r="O4041">
        <v>10.26</v>
      </c>
      <c r="P4041">
        <v>12.8</v>
      </c>
      <c r="Q4041">
        <v>5</v>
      </c>
      <c r="R4041">
        <v>3.46</v>
      </c>
      <c r="S4041">
        <v>3</v>
      </c>
      <c r="T4041" t="s">
        <v>22</v>
      </c>
    </row>
    <row r="4042" spans="1:20" x14ac:dyDescent="0.2">
      <c r="A4042" t="s">
        <v>69</v>
      </c>
      <c r="B4042">
        <v>200</v>
      </c>
      <c r="C4042" t="s">
        <v>25</v>
      </c>
      <c r="D4042" t="s">
        <v>22</v>
      </c>
      <c r="E4042" t="s">
        <v>22</v>
      </c>
      <c r="F4042">
        <v>0</v>
      </c>
      <c r="G4042">
        <v>195.4</v>
      </c>
      <c r="H4042">
        <v>71</v>
      </c>
      <c r="I4042">
        <v>33.22</v>
      </c>
      <c r="J4042">
        <v>249.4</v>
      </c>
      <c r="K4042">
        <v>96</v>
      </c>
      <c r="L4042">
        <v>21.2</v>
      </c>
      <c r="M4042">
        <v>233.1</v>
      </c>
      <c r="N4042">
        <v>132</v>
      </c>
      <c r="O4042">
        <v>10.49</v>
      </c>
      <c r="P4042">
        <v>12.9</v>
      </c>
      <c r="Q4042">
        <v>2</v>
      </c>
      <c r="R4042">
        <v>3.48</v>
      </c>
      <c r="S4042">
        <v>3</v>
      </c>
      <c r="T4042" t="s">
        <v>22</v>
      </c>
    </row>
    <row r="4043" spans="1:20" x14ac:dyDescent="0.2">
      <c r="A4043" t="s">
        <v>26</v>
      </c>
      <c r="B4043">
        <v>17</v>
      </c>
      <c r="C4043" t="s">
        <v>25</v>
      </c>
      <c r="D4043" t="s">
        <v>22</v>
      </c>
      <c r="E4043" t="s">
        <v>22</v>
      </c>
      <c r="F4043">
        <v>0</v>
      </c>
      <c r="G4043">
        <v>180.4</v>
      </c>
      <c r="H4043">
        <v>121</v>
      </c>
      <c r="I4043">
        <v>30.67</v>
      </c>
      <c r="J4043">
        <v>228.5</v>
      </c>
      <c r="K4043">
        <v>111</v>
      </c>
      <c r="L4043">
        <v>19.420000000000002</v>
      </c>
      <c r="M4043">
        <v>199.5</v>
      </c>
      <c r="N4043">
        <v>99</v>
      </c>
      <c r="O4043">
        <v>8.98</v>
      </c>
      <c r="P4043">
        <v>14.8</v>
      </c>
      <c r="Q4043">
        <v>5</v>
      </c>
      <c r="R4043">
        <v>4</v>
      </c>
      <c r="S4043">
        <v>0</v>
      </c>
      <c r="T4043" t="s">
        <v>22</v>
      </c>
    </row>
    <row r="4044" spans="1:20" x14ac:dyDescent="0.2">
      <c r="A4044" t="s">
        <v>43</v>
      </c>
      <c r="B4044">
        <v>125</v>
      </c>
      <c r="C4044" t="s">
        <v>25</v>
      </c>
      <c r="D4044" t="s">
        <v>22</v>
      </c>
      <c r="E4044" t="s">
        <v>22</v>
      </c>
      <c r="F4044">
        <v>0</v>
      </c>
      <c r="G4044">
        <v>143.6</v>
      </c>
      <c r="H4044">
        <v>119</v>
      </c>
      <c r="I4044">
        <v>24.41</v>
      </c>
      <c r="J4044">
        <v>238.5</v>
      </c>
      <c r="K4044">
        <v>119</v>
      </c>
      <c r="L4044">
        <v>20.27</v>
      </c>
      <c r="M4044">
        <v>173.6</v>
      </c>
      <c r="N4044">
        <v>89</v>
      </c>
      <c r="O4044">
        <v>7.81</v>
      </c>
      <c r="P4044">
        <v>10.9</v>
      </c>
      <c r="Q4044">
        <v>4</v>
      </c>
      <c r="R4044">
        <v>2.94</v>
      </c>
      <c r="S4044">
        <v>2</v>
      </c>
      <c r="T4044" t="s">
        <v>22</v>
      </c>
    </row>
    <row r="4045" spans="1:20" x14ac:dyDescent="0.2">
      <c r="A4045" t="s">
        <v>41</v>
      </c>
      <c r="B4045">
        <v>61</v>
      </c>
      <c r="C4045" t="s">
        <v>28</v>
      </c>
      <c r="D4045" t="s">
        <v>22</v>
      </c>
      <c r="E4045" t="s">
        <v>22</v>
      </c>
      <c r="F4045">
        <v>0</v>
      </c>
      <c r="G4045">
        <v>88.1</v>
      </c>
      <c r="H4045">
        <v>60</v>
      </c>
      <c r="I4045">
        <v>14.98</v>
      </c>
      <c r="J4045">
        <v>129.69999999999999</v>
      </c>
      <c r="K4045">
        <v>108</v>
      </c>
      <c r="L4045">
        <v>11.02</v>
      </c>
      <c r="M4045">
        <v>169</v>
      </c>
      <c r="N4045">
        <v>87</v>
      </c>
      <c r="O4045">
        <v>7.61</v>
      </c>
      <c r="P4045">
        <v>13.3</v>
      </c>
      <c r="Q4045">
        <v>4</v>
      </c>
      <c r="R4045">
        <v>3.59</v>
      </c>
      <c r="S4045">
        <v>2</v>
      </c>
      <c r="T4045" t="s">
        <v>22</v>
      </c>
    </row>
    <row r="4046" spans="1:20" x14ac:dyDescent="0.2">
      <c r="A4046" t="s">
        <v>43</v>
      </c>
      <c r="B4046">
        <v>103</v>
      </c>
      <c r="C4046" t="s">
        <v>21</v>
      </c>
      <c r="D4046" t="s">
        <v>22</v>
      </c>
      <c r="E4046" t="s">
        <v>23</v>
      </c>
      <c r="F4046">
        <v>30</v>
      </c>
      <c r="G4046">
        <v>254.1</v>
      </c>
      <c r="H4046">
        <v>75</v>
      </c>
      <c r="I4046">
        <v>43.2</v>
      </c>
      <c r="J4046">
        <v>200.4</v>
      </c>
      <c r="K4046">
        <v>116</v>
      </c>
      <c r="L4046">
        <v>17.03</v>
      </c>
      <c r="M4046">
        <v>185.9</v>
      </c>
      <c r="N4046">
        <v>109</v>
      </c>
      <c r="O4046">
        <v>8.3699999999999992</v>
      </c>
      <c r="P4046">
        <v>6.6</v>
      </c>
      <c r="Q4046">
        <v>2</v>
      </c>
      <c r="R4046">
        <v>1.78</v>
      </c>
      <c r="S4046">
        <v>2</v>
      </c>
      <c r="T4046" t="s">
        <v>22</v>
      </c>
    </row>
    <row r="4047" spans="1:20" x14ac:dyDescent="0.2">
      <c r="A4047" t="s">
        <v>61</v>
      </c>
      <c r="B4047">
        <v>20</v>
      </c>
      <c r="C4047" t="s">
        <v>25</v>
      </c>
      <c r="D4047" t="s">
        <v>22</v>
      </c>
      <c r="E4047" t="s">
        <v>22</v>
      </c>
      <c r="F4047">
        <v>0</v>
      </c>
      <c r="G4047">
        <v>131.5</v>
      </c>
      <c r="H4047">
        <v>64</v>
      </c>
      <c r="I4047">
        <v>22.36</v>
      </c>
      <c r="J4047">
        <v>161.80000000000001</v>
      </c>
      <c r="K4047">
        <v>124</v>
      </c>
      <c r="L4047">
        <v>13.75</v>
      </c>
      <c r="M4047">
        <v>158.6</v>
      </c>
      <c r="N4047">
        <v>106</v>
      </c>
      <c r="O4047">
        <v>7.14</v>
      </c>
      <c r="P4047">
        <v>14.8</v>
      </c>
      <c r="Q4047">
        <v>5</v>
      </c>
      <c r="R4047">
        <v>4</v>
      </c>
      <c r="S4047">
        <v>0</v>
      </c>
      <c r="T4047" t="s">
        <v>22</v>
      </c>
    </row>
    <row r="4048" spans="1:20" x14ac:dyDescent="0.2">
      <c r="A4048" t="s">
        <v>24</v>
      </c>
      <c r="B4048">
        <v>115</v>
      </c>
      <c r="C4048" t="s">
        <v>28</v>
      </c>
      <c r="D4048" t="s">
        <v>22</v>
      </c>
      <c r="E4048" t="s">
        <v>22</v>
      </c>
      <c r="F4048">
        <v>0</v>
      </c>
      <c r="G4048">
        <v>156.80000000000001</v>
      </c>
      <c r="H4048">
        <v>104</v>
      </c>
      <c r="I4048">
        <v>26.66</v>
      </c>
      <c r="J4048">
        <v>264.7</v>
      </c>
      <c r="K4048">
        <v>84</v>
      </c>
      <c r="L4048">
        <v>22.5</v>
      </c>
      <c r="M4048">
        <v>249</v>
      </c>
      <c r="N4048">
        <v>112</v>
      </c>
      <c r="O4048">
        <v>11.21</v>
      </c>
      <c r="P4048">
        <v>7.4</v>
      </c>
      <c r="Q4048">
        <v>8</v>
      </c>
      <c r="R4048">
        <v>2</v>
      </c>
      <c r="S4048">
        <v>0</v>
      </c>
      <c r="T4048" t="s">
        <v>22</v>
      </c>
    </row>
    <row r="4049" spans="1:20" x14ac:dyDescent="0.2">
      <c r="A4049" t="s">
        <v>71</v>
      </c>
      <c r="B4049">
        <v>139</v>
      </c>
      <c r="C4049" t="s">
        <v>28</v>
      </c>
      <c r="D4049" t="s">
        <v>22</v>
      </c>
      <c r="E4049" t="s">
        <v>22</v>
      </c>
      <c r="F4049">
        <v>0</v>
      </c>
      <c r="G4049">
        <v>196.9</v>
      </c>
      <c r="H4049">
        <v>58</v>
      </c>
      <c r="I4049">
        <v>33.47</v>
      </c>
      <c r="J4049">
        <v>137.1</v>
      </c>
      <c r="K4049">
        <v>91</v>
      </c>
      <c r="L4049">
        <v>11.65</v>
      </c>
      <c r="M4049">
        <v>216.6</v>
      </c>
      <c r="N4049">
        <v>101</v>
      </c>
      <c r="O4049">
        <v>9.75</v>
      </c>
      <c r="P4049">
        <v>9.8000000000000007</v>
      </c>
      <c r="Q4049">
        <v>3</v>
      </c>
      <c r="R4049">
        <v>2.65</v>
      </c>
      <c r="S4049">
        <v>1</v>
      </c>
      <c r="T4049" t="s">
        <v>22</v>
      </c>
    </row>
    <row r="4050" spans="1:20" x14ac:dyDescent="0.2">
      <c r="A4050" t="s">
        <v>37</v>
      </c>
      <c r="B4050">
        <v>96</v>
      </c>
      <c r="C4050" t="s">
        <v>21</v>
      </c>
      <c r="D4050" t="s">
        <v>22</v>
      </c>
      <c r="E4050" t="s">
        <v>22</v>
      </c>
      <c r="F4050">
        <v>0</v>
      </c>
      <c r="G4050">
        <v>178</v>
      </c>
      <c r="H4050">
        <v>140</v>
      </c>
      <c r="I4050">
        <v>30.26</v>
      </c>
      <c r="J4050">
        <v>294.60000000000002</v>
      </c>
      <c r="K4050">
        <v>125</v>
      </c>
      <c r="L4050">
        <v>25.04</v>
      </c>
      <c r="M4050">
        <v>242.2</v>
      </c>
      <c r="N4050">
        <v>91</v>
      </c>
      <c r="O4050">
        <v>10.9</v>
      </c>
      <c r="P4050">
        <v>12</v>
      </c>
      <c r="Q4050">
        <v>6</v>
      </c>
      <c r="R4050">
        <v>3.24</v>
      </c>
      <c r="S4050">
        <v>2</v>
      </c>
      <c r="T4050" t="s">
        <v>22</v>
      </c>
    </row>
    <row r="4051" spans="1:20" x14ac:dyDescent="0.2">
      <c r="A4051" t="s">
        <v>37</v>
      </c>
      <c r="B4051">
        <v>101</v>
      </c>
      <c r="C4051" t="s">
        <v>28</v>
      </c>
      <c r="D4051" t="s">
        <v>22</v>
      </c>
      <c r="E4051" t="s">
        <v>22</v>
      </c>
      <c r="F4051">
        <v>0</v>
      </c>
      <c r="G4051">
        <v>195.8</v>
      </c>
      <c r="H4051">
        <v>105</v>
      </c>
      <c r="I4051">
        <v>33.29</v>
      </c>
      <c r="J4051">
        <v>184.5</v>
      </c>
      <c r="K4051">
        <v>109</v>
      </c>
      <c r="L4051">
        <v>15.68</v>
      </c>
      <c r="M4051">
        <v>172</v>
      </c>
      <c r="N4051">
        <v>128</v>
      </c>
      <c r="O4051">
        <v>7.74</v>
      </c>
      <c r="P4051">
        <v>11.8</v>
      </c>
      <c r="Q4051">
        <v>2</v>
      </c>
      <c r="R4051">
        <v>3.19</v>
      </c>
      <c r="S4051">
        <v>2</v>
      </c>
      <c r="T4051" t="s">
        <v>22</v>
      </c>
    </row>
    <row r="4052" spans="1:20" x14ac:dyDescent="0.2">
      <c r="A4052" t="s">
        <v>20</v>
      </c>
      <c r="B4052">
        <v>86</v>
      </c>
      <c r="C4052" t="s">
        <v>25</v>
      </c>
      <c r="D4052" t="s">
        <v>22</v>
      </c>
      <c r="E4052" t="s">
        <v>23</v>
      </c>
      <c r="F4052">
        <v>26</v>
      </c>
      <c r="G4052">
        <v>141.30000000000001</v>
      </c>
      <c r="H4052">
        <v>120</v>
      </c>
      <c r="I4052">
        <v>24.02</v>
      </c>
      <c r="J4052">
        <v>134.6</v>
      </c>
      <c r="K4052">
        <v>98</v>
      </c>
      <c r="L4052">
        <v>11.44</v>
      </c>
      <c r="M4052">
        <v>195.9</v>
      </c>
      <c r="N4052">
        <v>94</v>
      </c>
      <c r="O4052">
        <v>8.82</v>
      </c>
      <c r="P4052">
        <v>13.3</v>
      </c>
      <c r="Q4052">
        <v>5</v>
      </c>
      <c r="R4052">
        <v>3.59</v>
      </c>
      <c r="S4052">
        <v>1</v>
      </c>
      <c r="T4052" t="s">
        <v>22</v>
      </c>
    </row>
    <row r="4053" spans="1:20" x14ac:dyDescent="0.2">
      <c r="A4053" t="s">
        <v>68</v>
      </c>
      <c r="B4053">
        <v>42</v>
      </c>
      <c r="C4053" t="s">
        <v>21</v>
      </c>
      <c r="D4053" t="s">
        <v>22</v>
      </c>
      <c r="E4053" t="s">
        <v>23</v>
      </c>
      <c r="F4053">
        <v>21</v>
      </c>
      <c r="G4053">
        <v>125.5</v>
      </c>
      <c r="H4053">
        <v>67</v>
      </c>
      <c r="I4053">
        <v>21.34</v>
      </c>
      <c r="J4053">
        <v>166.7</v>
      </c>
      <c r="K4053">
        <v>90</v>
      </c>
      <c r="L4053">
        <v>14.17</v>
      </c>
      <c r="M4053">
        <v>227.1</v>
      </c>
      <c r="N4053">
        <v>97</v>
      </c>
      <c r="O4053">
        <v>10.220000000000001</v>
      </c>
      <c r="P4053">
        <v>11</v>
      </c>
      <c r="Q4053">
        <v>1</v>
      </c>
      <c r="R4053">
        <v>2.97</v>
      </c>
      <c r="S4053">
        <v>2</v>
      </c>
      <c r="T4053" t="s">
        <v>22</v>
      </c>
    </row>
    <row r="4054" spans="1:20" x14ac:dyDescent="0.2">
      <c r="A4054" t="s">
        <v>66</v>
      </c>
      <c r="B4054">
        <v>48</v>
      </c>
      <c r="C4054" t="s">
        <v>28</v>
      </c>
      <c r="D4054" t="s">
        <v>22</v>
      </c>
      <c r="E4054" t="s">
        <v>22</v>
      </c>
      <c r="F4054">
        <v>0</v>
      </c>
      <c r="G4054">
        <v>200.5</v>
      </c>
      <c r="H4054">
        <v>117</v>
      </c>
      <c r="I4054">
        <v>34.090000000000003</v>
      </c>
      <c r="J4054">
        <v>225.3</v>
      </c>
      <c r="K4054">
        <v>123</v>
      </c>
      <c r="L4054">
        <v>19.149999999999999</v>
      </c>
      <c r="M4054">
        <v>134</v>
      </c>
      <c r="N4054">
        <v>89</v>
      </c>
      <c r="O4054">
        <v>6.03</v>
      </c>
      <c r="P4054">
        <v>6.7</v>
      </c>
      <c r="Q4054">
        <v>5</v>
      </c>
      <c r="R4054">
        <v>1.81</v>
      </c>
      <c r="S4054">
        <v>4</v>
      </c>
      <c r="T4054" t="s">
        <v>22</v>
      </c>
    </row>
    <row r="4055" spans="1:20" x14ac:dyDescent="0.2">
      <c r="A4055" t="s">
        <v>72</v>
      </c>
      <c r="B4055">
        <v>134</v>
      </c>
      <c r="C4055" t="s">
        <v>25</v>
      </c>
      <c r="D4055" t="s">
        <v>22</v>
      </c>
      <c r="E4055" t="s">
        <v>22</v>
      </c>
      <c r="F4055">
        <v>0</v>
      </c>
      <c r="G4055">
        <v>205.5</v>
      </c>
      <c r="H4055">
        <v>87</v>
      </c>
      <c r="I4055">
        <v>34.94</v>
      </c>
      <c r="J4055">
        <v>208.9</v>
      </c>
      <c r="K4055">
        <v>67</v>
      </c>
      <c r="L4055">
        <v>17.760000000000002</v>
      </c>
      <c r="M4055">
        <v>182.3</v>
      </c>
      <c r="N4055">
        <v>69</v>
      </c>
      <c r="O4055">
        <v>8.1999999999999993</v>
      </c>
      <c r="P4055">
        <v>5.2</v>
      </c>
      <c r="Q4055">
        <v>3</v>
      </c>
      <c r="R4055">
        <v>1.4</v>
      </c>
      <c r="S4055">
        <v>2</v>
      </c>
      <c r="T4055" t="s">
        <v>22</v>
      </c>
    </row>
    <row r="4056" spans="1:20" x14ac:dyDescent="0.2">
      <c r="A4056" t="s">
        <v>56</v>
      </c>
      <c r="B4056">
        <v>149</v>
      </c>
      <c r="C4056" t="s">
        <v>21</v>
      </c>
      <c r="D4056" t="s">
        <v>22</v>
      </c>
      <c r="E4056" t="s">
        <v>22</v>
      </c>
      <c r="F4056">
        <v>0</v>
      </c>
      <c r="G4056">
        <v>152.1</v>
      </c>
      <c r="H4056">
        <v>116</v>
      </c>
      <c r="I4056">
        <v>25.86</v>
      </c>
      <c r="J4056">
        <v>164.3</v>
      </c>
      <c r="K4056">
        <v>83</v>
      </c>
      <c r="L4056">
        <v>13.97</v>
      </c>
      <c r="M4056">
        <v>142.80000000000001</v>
      </c>
      <c r="N4056">
        <v>98</v>
      </c>
      <c r="O4056">
        <v>6.43</v>
      </c>
      <c r="P4056">
        <v>7.6</v>
      </c>
      <c r="Q4056">
        <v>3</v>
      </c>
      <c r="R4056">
        <v>2.0499999999999998</v>
      </c>
      <c r="S4056">
        <v>0</v>
      </c>
      <c r="T4056" t="s">
        <v>22</v>
      </c>
    </row>
    <row r="4057" spans="1:20" x14ac:dyDescent="0.2">
      <c r="A4057" t="s">
        <v>68</v>
      </c>
      <c r="B4057">
        <v>120</v>
      </c>
      <c r="C4057" t="s">
        <v>21</v>
      </c>
      <c r="D4057" t="s">
        <v>22</v>
      </c>
      <c r="E4057" t="s">
        <v>22</v>
      </c>
      <c r="F4057">
        <v>0</v>
      </c>
      <c r="G4057">
        <v>216.5</v>
      </c>
      <c r="H4057">
        <v>113</v>
      </c>
      <c r="I4057">
        <v>36.81</v>
      </c>
      <c r="J4057">
        <v>251.8</v>
      </c>
      <c r="K4057">
        <v>91</v>
      </c>
      <c r="L4057">
        <v>21.4</v>
      </c>
      <c r="M4057">
        <v>164.5</v>
      </c>
      <c r="N4057">
        <v>125</v>
      </c>
      <c r="O4057">
        <v>7.4</v>
      </c>
      <c r="P4057">
        <v>7.3</v>
      </c>
      <c r="Q4057">
        <v>1</v>
      </c>
      <c r="R4057">
        <v>1.97</v>
      </c>
      <c r="S4057">
        <v>3</v>
      </c>
      <c r="T4057" t="s">
        <v>22</v>
      </c>
    </row>
    <row r="4058" spans="1:20" x14ac:dyDescent="0.2">
      <c r="A4058" t="s">
        <v>53</v>
      </c>
      <c r="B4058">
        <v>62</v>
      </c>
      <c r="C4058" t="s">
        <v>25</v>
      </c>
      <c r="D4058" t="s">
        <v>22</v>
      </c>
      <c r="E4058" t="s">
        <v>22</v>
      </c>
      <c r="F4058">
        <v>0</v>
      </c>
      <c r="G4058">
        <v>119.3</v>
      </c>
      <c r="H4058">
        <v>94</v>
      </c>
      <c r="I4058">
        <v>20.28</v>
      </c>
      <c r="J4058">
        <v>224</v>
      </c>
      <c r="K4058">
        <v>81</v>
      </c>
      <c r="L4058">
        <v>19.04</v>
      </c>
      <c r="M4058">
        <v>156.69999999999999</v>
      </c>
      <c r="N4058">
        <v>78</v>
      </c>
      <c r="O4058">
        <v>7.05</v>
      </c>
      <c r="P4058">
        <v>12.1</v>
      </c>
      <c r="Q4058">
        <v>6</v>
      </c>
      <c r="R4058">
        <v>3.27</v>
      </c>
      <c r="S4058">
        <v>5</v>
      </c>
      <c r="T4058" t="s">
        <v>23</v>
      </c>
    </row>
    <row r="4059" spans="1:20" x14ac:dyDescent="0.2">
      <c r="A4059" t="s">
        <v>35</v>
      </c>
      <c r="B4059">
        <v>84</v>
      </c>
      <c r="C4059" t="s">
        <v>21</v>
      </c>
      <c r="D4059" t="s">
        <v>22</v>
      </c>
      <c r="E4059" t="s">
        <v>23</v>
      </c>
      <c r="F4059">
        <v>25</v>
      </c>
      <c r="G4059">
        <v>113.9</v>
      </c>
      <c r="H4059">
        <v>90</v>
      </c>
      <c r="I4059">
        <v>19.36</v>
      </c>
      <c r="J4059">
        <v>257</v>
      </c>
      <c r="K4059">
        <v>99</v>
      </c>
      <c r="L4059">
        <v>21.85</v>
      </c>
      <c r="M4059">
        <v>214.5</v>
      </c>
      <c r="N4059">
        <v>98</v>
      </c>
      <c r="O4059">
        <v>9.65</v>
      </c>
      <c r="P4059">
        <v>12.9</v>
      </c>
      <c r="Q4059">
        <v>8</v>
      </c>
      <c r="R4059">
        <v>3.48</v>
      </c>
      <c r="S4059">
        <v>4</v>
      </c>
      <c r="T4059" t="s">
        <v>23</v>
      </c>
    </row>
    <row r="4060" spans="1:20" x14ac:dyDescent="0.2">
      <c r="A4060" t="s">
        <v>24</v>
      </c>
      <c r="B4060">
        <v>16</v>
      </c>
      <c r="C4060" t="s">
        <v>28</v>
      </c>
      <c r="D4060" t="s">
        <v>22</v>
      </c>
      <c r="E4060" t="s">
        <v>22</v>
      </c>
      <c r="F4060">
        <v>0</v>
      </c>
      <c r="G4060">
        <v>228.6</v>
      </c>
      <c r="H4060">
        <v>130</v>
      </c>
      <c r="I4060">
        <v>38.86</v>
      </c>
      <c r="J4060">
        <v>208.4</v>
      </c>
      <c r="K4060">
        <v>103</v>
      </c>
      <c r="L4060">
        <v>17.71</v>
      </c>
      <c r="M4060">
        <v>195.3</v>
      </c>
      <c r="N4060">
        <v>118</v>
      </c>
      <c r="O4060">
        <v>8.7899999999999991</v>
      </c>
      <c r="P4060">
        <v>11.9</v>
      </c>
      <c r="Q4060">
        <v>7</v>
      </c>
      <c r="R4060">
        <v>3.21</v>
      </c>
      <c r="S4060">
        <v>0</v>
      </c>
      <c r="T4060" t="s">
        <v>22</v>
      </c>
    </row>
    <row r="4061" spans="1:20" x14ac:dyDescent="0.2">
      <c r="A4061" t="s">
        <v>32</v>
      </c>
      <c r="B4061">
        <v>80</v>
      </c>
      <c r="C4061" t="s">
        <v>21</v>
      </c>
      <c r="D4061" t="s">
        <v>22</v>
      </c>
      <c r="E4061" t="s">
        <v>22</v>
      </c>
      <c r="F4061">
        <v>0</v>
      </c>
      <c r="G4061">
        <v>106.5</v>
      </c>
      <c r="H4061">
        <v>116</v>
      </c>
      <c r="I4061">
        <v>18.11</v>
      </c>
      <c r="J4061">
        <v>104.8</v>
      </c>
      <c r="K4061">
        <v>67</v>
      </c>
      <c r="L4061">
        <v>8.91</v>
      </c>
      <c r="M4061">
        <v>183.2</v>
      </c>
      <c r="N4061">
        <v>124</v>
      </c>
      <c r="O4061">
        <v>8.24</v>
      </c>
      <c r="P4061">
        <v>8.1999999999999993</v>
      </c>
      <c r="Q4061">
        <v>5</v>
      </c>
      <c r="R4061">
        <v>2.21</v>
      </c>
      <c r="S4061">
        <v>1</v>
      </c>
      <c r="T4061" t="s">
        <v>22</v>
      </c>
    </row>
    <row r="4062" spans="1:20" x14ac:dyDescent="0.2">
      <c r="A4062" t="s">
        <v>65</v>
      </c>
      <c r="B4062">
        <v>78</v>
      </c>
      <c r="C4062" t="s">
        <v>21</v>
      </c>
      <c r="D4062" t="s">
        <v>22</v>
      </c>
      <c r="E4062" t="s">
        <v>22</v>
      </c>
      <c r="F4062">
        <v>0</v>
      </c>
      <c r="G4062">
        <v>254.1</v>
      </c>
      <c r="H4062">
        <v>112</v>
      </c>
      <c r="I4062">
        <v>43.2</v>
      </c>
      <c r="J4062">
        <v>215.9</v>
      </c>
      <c r="K4062">
        <v>80</v>
      </c>
      <c r="L4062">
        <v>18.350000000000001</v>
      </c>
      <c r="M4062">
        <v>267.10000000000002</v>
      </c>
      <c r="N4062">
        <v>124</v>
      </c>
      <c r="O4062">
        <v>12.02</v>
      </c>
      <c r="P4062">
        <v>16.3</v>
      </c>
      <c r="Q4062">
        <v>3</v>
      </c>
      <c r="R4062">
        <v>4.4000000000000004</v>
      </c>
      <c r="S4062">
        <v>0</v>
      </c>
      <c r="T4062" t="s">
        <v>23</v>
      </c>
    </row>
    <row r="4063" spans="1:20" x14ac:dyDescent="0.2">
      <c r="A4063" t="s">
        <v>36</v>
      </c>
      <c r="B4063">
        <v>102</v>
      </c>
      <c r="C4063" t="s">
        <v>25</v>
      </c>
      <c r="D4063" t="s">
        <v>22</v>
      </c>
      <c r="E4063" t="s">
        <v>23</v>
      </c>
      <c r="F4063">
        <v>48</v>
      </c>
      <c r="G4063">
        <v>134</v>
      </c>
      <c r="H4063">
        <v>83</v>
      </c>
      <c r="I4063">
        <v>22.78</v>
      </c>
      <c r="J4063">
        <v>234.3</v>
      </c>
      <c r="K4063">
        <v>128</v>
      </c>
      <c r="L4063">
        <v>19.920000000000002</v>
      </c>
      <c r="M4063">
        <v>197.3</v>
      </c>
      <c r="N4063">
        <v>107</v>
      </c>
      <c r="O4063">
        <v>8.8800000000000008</v>
      </c>
      <c r="P4063">
        <v>7.8</v>
      </c>
      <c r="Q4063">
        <v>4</v>
      </c>
      <c r="R4063">
        <v>2.11</v>
      </c>
      <c r="S4063">
        <v>6</v>
      </c>
      <c r="T4063" t="s">
        <v>23</v>
      </c>
    </row>
    <row r="4064" spans="1:20" x14ac:dyDescent="0.2">
      <c r="A4064" t="s">
        <v>54</v>
      </c>
      <c r="B4064">
        <v>74</v>
      </c>
      <c r="C4064" t="s">
        <v>21</v>
      </c>
      <c r="D4064" t="s">
        <v>22</v>
      </c>
      <c r="E4064" t="s">
        <v>23</v>
      </c>
      <c r="F4064">
        <v>38</v>
      </c>
      <c r="G4064">
        <v>176</v>
      </c>
      <c r="H4064">
        <v>84</v>
      </c>
      <c r="I4064">
        <v>29.92</v>
      </c>
      <c r="J4064">
        <v>288.2</v>
      </c>
      <c r="K4064">
        <v>103</v>
      </c>
      <c r="L4064">
        <v>24.5</v>
      </c>
      <c r="M4064">
        <v>178.2</v>
      </c>
      <c r="N4064">
        <v>86</v>
      </c>
      <c r="O4064">
        <v>8.02</v>
      </c>
      <c r="P4064">
        <v>14.8</v>
      </c>
      <c r="Q4064">
        <v>5</v>
      </c>
      <c r="R4064">
        <v>4</v>
      </c>
      <c r="S4064">
        <v>2</v>
      </c>
      <c r="T4064" t="s">
        <v>22</v>
      </c>
    </row>
    <row r="4065" spans="1:20" x14ac:dyDescent="0.2">
      <c r="A4065" t="s">
        <v>24</v>
      </c>
      <c r="B4065">
        <v>135</v>
      </c>
      <c r="C4065" t="s">
        <v>28</v>
      </c>
      <c r="D4065" t="s">
        <v>22</v>
      </c>
      <c r="E4065" t="s">
        <v>22</v>
      </c>
      <c r="F4065">
        <v>0</v>
      </c>
      <c r="G4065">
        <v>180.1</v>
      </c>
      <c r="H4065">
        <v>112</v>
      </c>
      <c r="I4065">
        <v>30.62</v>
      </c>
      <c r="J4065">
        <v>257.2</v>
      </c>
      <c r="K4065">
        <v>89</v>
      </c>
      <c r="L4065">
        <v>21.86</v>
      </c>
      <c r="M4065">
        <v>131.6</v>
      </c>
      <c r="N4065">
        <v>111</v>
      </c>
      <c r="O4065">
        <v>5.92</v>
      </c>
      <c r="P4065">
        <v>11.4</v>
      </c>
      <c r="Q4065">
        <v>7</v>
      </c>
      <c r="R4065">
        <v>3.08</v>
      </c>
      <c r="S4065">
        <v>1</v>
      </c>
      <c r="T4065" t="s">
        <v>22</v>
      </c>
    </row>
    <row r="4066" spans="1:20" x14ac:dyDescent="0.2">
      <c r="A4066" t="s">
        <v>75</v>
      </c>
      <c r="B4066">
        <v>55</v>
      </c>
      <c r="C4066" t="s">
        <v>21</v>
      </c>
      <c r="D4066" t="s">
        <v>22</v>
      </c>
      <c r="E4066" t="s">
        <v>22</v>
      </c>
      <c r="F4066">
        <v>0</v>
      </c>
      <c r="G4066">
        <v>180.1</v>
      </c>
      <c r="H4066">
        <v>77</v>
      </c>
      <c r="I4066">
        <v>30.62</v>
      </c>
      <c r="J4066">
        <v>235.5</v>
      </c>
      <c r="K4066">
        <v>98</v>
      </c>
      <c r="L4066">
        <v>20.02</v>
      </c>
      <c r="M4066">
        <v>169.4</v>
      </c>
      <c r="N4066">
        <v>104</v>
      </c>
      <c r="O4066">
        <v>7.62</v>
      </c>
      <c r="P4066">
        <v>11.1</v>
      </c>
      <c r="Q4066">
        <v>2</v>
      </c>
      <c r="R4066">
        <v>3</v>
      </c>
      <c r="S4066">
        <v>0</v>
      </c>
      <c r="T4066" t="s">
        <v>22</v>
      </c>
    </row>
    <row r="4067" spans="1:20" x14ac:dyDescent="0.2">
      <c r="A4067" t="s">
        <v>57</v>
      </c>
      <c r="B4067">
        <v>106</v>
      </c>
      <c r="C4067" t="s">
        <v>21</v>
      </c>
      <c r="D4067" t="s">
        <v>22</v>
      </c>
      <c r="E4067" t="s">
        <v>22</v>
      </c>
      <c r="F4067">
        <v>0</v>
      </c>
      <c r="G4067">
        <v>94.8</v>
      </c>
      <c r="H4067">
        <v>113</v>
      </c>
      <c r="I4067">
        <v>16.12</v>
      </c>
      <c r="J4067">
        <v>283.2</v>
      </c>
      <c r="K4067">
        <v>95</v>
      </c>
      <c r="L4067">
        <v>24.07</v>
      </c>
      <c r="M4067">
        <v>219.3</v>
      </c>
      <c r="N4067">
        <v>106</v>
      </c>
      <c r="O4067">
        <v>9.8699999999999992</v>
      </c>
      <c r="P4067">
        <v>6.8</v>
      </c>
      <c r="Q4067">
        <v>4</v>
      </c>
      <c r="R4067">
        <v>1.84</v>
      </c>
      <c r="S4067">
        <v>1</v>
      </c>
      <c r="T4067" t="s">
        <v>22</v>
      </c>
    </row>
    <row r="4068" spans="1:20" x14ac:dyDescent="0.2">
      <c r="A4068" t="s">
        <v>38</v>
      </c>
      <c r="B4068">
        <v>34</v>
      </c>
      <c r="C4068" t="s">
        <v>21</v>
      </c>
      <c r="D4068" t="s">
        <v>22</v>
      </c>
      <c r="E4068" t="s">
        <v>22</v>
      </c>
      <c r="F4068">
        <v>0</v>
      </c>
      <c r="G4068">
        <v>210.4</v>
      </c>
      <c r="H4068">
        <v>75</v>
      </c>
      <c r="I4068">
        <v>35.770000000000003</v>
      </c>
      <c r="J4068">
        <v>205.1</v>
      </c>
      <c r="K4068">
        <v>108</v>
      </c>
      <c r="L4068">
        <v>17.43</v>
      </c>
      <c r="M4068">
        <v>230.5</v>
      </c>
      <c r="N4068">
        <v>129</v>
      </c>
      <c r="O4068">
        <v>10.37</v>
      </c>
      <c r="P4068">
        <v>12.5</v>
      </c>
      <c r="Q4068">
        <v>2</v>
      </c>
      <c r="R4068">
        <v>3.38</v>
      </c>
      <c r="S4068">
        <v>1</v>
      </c>
      <c r="T4068" t="s">
        <v>22</v>
      </c>
    </row>
    <row r="4069" spans="1:20" x14ac:dyDescent="0.2">
      <c r="A4069" t="s">
        <v>38</v>
      </c>
      <c r="B4069">
        <v>100</v>
      </c>
      <c r="C4069" t="s">
        <v>21</v>
      </c>
      <c r="D4069" t="s">
        <v>22</v>
      </c>
      <c r="E4069" t="s">
        <v>22</v>
      </c>
      <c r="F4069">
        <v>0</v>
      </c>
      <c r="G4069">
        <v>174.2</v>
      </c>
      <c r="H4069">
        <v>93</v>
      </c>
      <c r="I4069">
        <v>29.61</v>
      </c>
      <c r="J4069">
        <v>235</v>
      </c>
      <c r="K4069">
        <v>101</v>
      </c>
      <c r="L4069">
        <v>19.98</v>
      </c>
      <c r="M4069">
        <v>264.2</v>
      </c>
      <c r="N4069">
        <v>83</v>
      </c>
      <c r="O4069">
        <v>11.89</v>
      </c>
      <c r="P4069">
        <v>9.9</v>
      </c>
      <c r="Q4069">
        <v>7</v>
      </c>
      <c r="R4069">
        <v>2.67</v>
      </c>
      <c r="S4069">
        <v>1</v>
      </c>
      <c r="T4069" t="s">
        <v>22</v>
      </c>
    </row>
    <row r="4070" spans="1:20" x14ac:dyDescent="0.2">
      <c r="A4070" t="s">
        <v>37</v>
      </c>
      <c r="B4070">
        <v>127</v>
      </c>
      <c r="C4070" t="s">
        <v>25</v>
      </c>
      <c r="D4070" t="s">
        <v>22</v>
      </c>
      <c r="E4070" t="s">
        <v>22</v>
      </c>
      <c r="F4070">
        <v>0</v>
      </c>
      <c r="G4070">
        <v>189.7</v>
      </c>
      <c r="H4070">
        <v>110</v>
      </c>
      <c r="I4070">
        <v>32.25</v>
      </c>
      <c r="J4070">
        <v>142.4</v>
      </c>
      <c r="K4070">
        <v>116</v>
      </c>
      <c r="L4070">
        <v>12.1</v>
      </c>
      <c r="M4070">
        <v>175.2</v>
      </c>
      <c r="N4070">
        <v>79</v>
      </c>
      <c r="O4070">
        <v>7.88</v>
      </c>
      <c r="P4070">
        <v>8.5</v>
      </c>
      <c r="Q4070">
        <v>8</v>
      </c>
      <c r="R4070">
        <v>2.2999999999999998</v>
      </c>
      <c r="S4070">
        <v>2</v>
      </c>
      <c r="T4070" t="s">
        <v>22</v>
      </c>
    </row>
    <row r="4071" spans="1:20" x14ac:dyDescent="0.2">
      <c r="A4071" t="s">
        <v>37</v>
      </c>
      <c r="B4071">
        <v>65</v>
      </c>
      <c r="C4071" t="s">
        <v>25</v>
      </c>
      <c r="D4071" t="s">
        <v>22</v>
      </c>
      <c r="E4071" t="s">
        <v>23</v>
      </c>
      <c r="F4071">
        <v>19</v>
      </c>
      <c r="G4071">
        <v>259</v>
      </c>
      <c r="H4071">
        <v>96</v>
      </c>
      <c r="I4071">
        <v>44.03</v>
      </c>
      <c r="J4071">
        <v>332.3</v>
      </c>
      <c r="K4071">
        <v>106</v>
      </c>
      <c r="L4071">
        <v>28.25</v>
      </c>
      <c r="M4071">
        <v>130.1</v>
      </c>
      <c r="N4071">
        <v>95</v>
      </c>
      <c r="O4071">
        <v>5.85</v>
      </c>
      <c r="P4071">
        <v>7.5</v>
      </c>
      <c r="Q4071">
        <v>7</v>
      </c>
      <c r="R4071">
        <v>2.0299999999999998</v>
      </c>
      <c r="S4071">
        <v>1</v>
      </c>
      <c r="T4071" t="s">
        <v>22</v>
      </c>
    </row>
    <row r="4072" spans="1:20" x14ac:dyDescent="0.2">
      <c r="A4072" t="s">
        <v>29</v>
      </c>
      <c r="B4072">
        <v>109</v>
      </c>
      <c r="C4072" t="s">
        <v>21</v>
      </c>
      <c r="D4072" t="s">
        <v>22</v>
      </c>
      <c r="E4072" t="s">
        <v>23</v>
      </c>
      <c r="F4072">
        <v>39</v>
      </c>
      <c r="G4072">
        <v>86.4</v>
      </c>
      <c r="H4072">
        <v>69</v>
      </c>
      <c r="I4072">
        <v>14.69</v>
      </c>
      <c r="J4072">
        <v>189.1</v>
      </c>
      <c r="K4072">
        <v>108</v>
      </c>
      <c r="L4072">
        <v>16.07</v>
      </c>
      <c r="M4072">
        <v>225.4</v>
      </c>
      <c r="N4072">
        <v>119</v>
      </c>
      <c r="O4072">
        <v>10.14</v>
      </c>
      <c r="P4072">
        <v>4.8</v>
      </c>
      <c r="Q4072">
        <v>4</v>
      </c>
      <c r="R4072">
        <v>1.3</v>
      </c>
      <c r="S4072">
        <v>2</v>
      </c>
      <c r="T4072" t="s">
        <v>22</v>
      </c>
    </row>
    <row r="4073" spans="1:20" x14ac:dyDescent="0.2">
      <c r="A4073" t="s">
        <v>36</v>
      </c>
      <c r="B4073">
        <v>98</v>
      </c>
      <c r="C4073" t="s">
        <v>25</v>
      </c>
      <c r="D4073" t="s">
        <v>22</v>
      </c>
      <c r="E4073" t="s">
        <v>22</v>
      </c>
      <c r="F4073">
        <v>0</v>
      </c>
      <c r="G4073">
        <v>136.9</v>
      </c>
      <c r="H4073">
        <v>120</v>
      </c>
      <c r="I4073">
        <v>23.27</v>
      </c>
      <c r="J4073">
        <v>180.6</v>
      </c>
      <c r="K4073">
        <v>84</v>
      </c>
      <c r="L4073">
        <v>15.35</v>
      </c>
      <c r="M4073">
        <v>172.9</v>
      </c>
      <c r="N4073">
        <v>94</v>
      </c>
      <c r="O4073">
        <v>7.78</v>
      </c>
      <c r="P4073">
        <v>11.9</v>
      </c>
      <c r="Q4073">
        <v>4</v>
      </c>
      <c r="R4073">
        <v>3.21</v>
      </c>
      <c r="S4073">
        <v>4</v>
      </c>
      <c r="T4073" t="s">
        <v>23</v>
      </c>
    </row>
    <row r="4074" spans="1:20" x14ac:dyDescent="0.2">
      <c r="A4074" t="s">
        <v>55</v>
      </c>
      <c r="B4074">
        <v>141</v>
      </c>
      <c r="C4074" t="s">
        <v>28</v>
      </c>
      <c r="D4074" t="s">
        <v>22</v>
      </c>
      <c r="E4074" t="s">
        <v>22</v>
      </c>
      <c r="F4074">
        <v>0</v>
      </c>
      <c r="G4074">
        <v>196.5</v>
      </c>
      <c r="H4074">
        <v>104</v>
      </c>
      <c r="I4074">
        <v>33.409999999999997</v>
      </c>
      <c r="J4074">
        <v>175.1</v>
      </c>
      <c r="K4074">
        <v>111</v>
      </c>
      <c r="L4074">
        <v>14.88</v>
      </c>
      <c r="M4074">
        <v>209.6</v>
      </c>
      <c r="N4074">
        <v>110</v>
      </c>
      <c r="O4074">
        <v>9.43</v>
      </c>
      <c r="P4074">
        <v>14.1</v>
      </c>
      <c r="Q4074">
        <v>4</v>
      </c>
      <c r="R4074">
        <v>3.81</v>
      </c>
      <c r="S4074">
        <v>6</v>
      </c>
      <c r="T4074" t="s">
        <v>22</v>
      </c>
    </row>
    <row r="4075" spans="1:20" x14ac:dyDescent="0.2">
      <c r="A4075" t="s">
        <v>60</v>
      </c>
      <c r="B4075">
        <v>136</v>
      </c>
      <c r="C4075" t="s">
        <v>21</v>
      </c>
      <c r="D4075" t="s">
        <v>22</v>
      </c>
      <c r="E4075" t="s">
        <v>22</v>
      </c>
      <c r="F4075">
        <v>0</v>
      </c>
      <c r="G4075">
        <v>221.4</v>
      </c>
      <c r="H4075">
        <v>120</v>
      </c>
      <c r="I4075">
        <v>37.64</v>
      </c>
      <c r="J4075">
        <v>249.5</v>
      </c>
      <c r="K4075">
        <v>78</v>
      </c>
      <c r="L4075">
        <v>21.21</v>
      </c>
      <c r="M4075">
        <v>192</v>
      </c>
      <c r="N4075">
        <v>68</v>
      </c>
      <c r="O4075">
        <v>8.64</v>
      </c>
      <c r="P4075">
        <v>13.6</v>
      </c>
      <c r="Q4075">
        <v>2</v>
      </c>
      <c r="R4075">
        <v>3.67</v>
      </c>
      <c r="S4075">
        <v>0</v>
      </c>
      <c r="T4075" t="s">
        <v>22</v>
      </c>
    </row>
    <row r="4076" spans="1:20" x14ac:dyDescent="0.2">
      <c r="A4076" t="s">
        <v>33</v>
      </c>
      <c r="B4076">
        <v>42</v>
      </c>
      <c r="C4076" t="s">
        <v>25</v>
      </c>
      <c r="D4076" t="s">
        <v>22</v>
      </c>
      <c r="E4076" t="s">
        <v>22</v>
      </c>
      <c r="F4076">
        <v>0</v>
      </c>
      <c r="G4076">
        <v>191.9</v>
      </c>
      <c r="H4076">
        <v>139</v>
      </c>
      <c r="I4076">
        <v>32.619999999999997</v>
      </c>
      <c r="J4076">
        <v>304.2</v>
      </c>
      <c r="K4076">
        <v>91</v>
      </c>
      <c r="L4076">
        <v>25.86</v>
      </c>
      <c r="M4076">
        <v>179.5</v>
      </c>
      <c r="N4076">
        <v>91</v>
      </c>
      <c r="O4076">
        <v>8.08</v>
      </c>
      <c r="P4076">
        <v>11.7</v>
      </c>
      <c r="Q4076">
        <v>4</v>
      </c>
      <c r="R4076">
        <v>3.16</v>
      </c>
      <c r="S4076">
        <v>0</v>
      </c>
      <c r="T4076" t="s">
        <v>22</v>
      </c>
    </row>
    <row r="4077" spans="1:20" x14ac:dyDescent="0.2">
      <c r="A4077" t="s">
        <v>67</v>
      </c>
      <c r="B4077">
        <v>162</v>
      </c>
      <c r="C4077" t="s">
        <v>21</v>
      </c>
      <c r="D4077" t="s">
        <v>23</v>
      </c>
      <c r="E4077" t="s">
        <v>22</v>
      </c>
      <c r="F4077">
        <v>0</v>
      </c>
      <c r="G4077">
        <v>172.1</v>
      </c>
      <c r="H4077">
        <v>138</v>
      </c>
      <c r="I4077">
        <v>29.26</v>
      </c>
      <c r="J4077">
        <v>165.9</v>
      </c>
      <c r="K4077">
        <v>93</v>
      </c>
      <c r="L4077">
        <v>14.1</v>
      </c>
      <c r="M4077">
        <v>279</v>
      </c>
      <c r="N4077">
        <v>81</v>
      </c>
      <c r="O4077">
        <v>12.56</v>
      </c>
      <c r="P4077">
        <v>9.1999999999999993</v>
      </c>
      <c r="Q4077">
        <v>6</v>
      </c>
      <c r="R4077">
        <v>2.48</v>
      </c>
      <c r="S4077">
        <v>2</v>
      </c>
      <c r="T4077" t="s">
        <v>22</v>
      </c>
    </row>
    <row r="4078" spans="1:20" x14ac:dyDescent="0.2">
      <c r="A4078" t="s">
        <v>58</v>
      </c>
      <c r="B4078">
        <v>49</v>
      </c>
      <c r="C4078" t="s">
        <v>21</v>
      </c>
      <c r="D4078" t="s">
        <v>22</v>
      </c>
      <c r="E4078" t="s">
        <v>22</v>
      </c>
      <c r="F4078">
        <v>0</v>
      </c>
      <c r="G4078">
        <v>189.9</v>
      </c>
      <c r="H4078">
        <v>104</v>
      </c>
      <c r="I4078">
        <v>32.28</v>
      </c>
      <c r="J4078">
        <v>247.4</v>
      </c>
      <c r="K4078">
        <v>120</v>
      </c>
      <c r="L4078">
        <v>21.03</v>
      </c>
      <c r="M4078">
        <v>159.80000000000001</v>
      </c>
      <c r="N4078">
        <v>113</v>
      </c>
      <c r="O4078">
        <v>7.19</v>
      </c>
      <c r="P4078">
        <v>10.1</v>
      </c>
      <c r="Q4078">
        <v>6</v>
      </c>
      <c r="R4078">
        <v>2.73</v>
      </c>
      <c r="S4078">
        <v>1</v>
      </c>
      <c r="T4078" t="s">
        <v>22</v>
      </c>
    </row>
    <row r="4079" spans="1:20" x14ac:dyDescent="0.2">
      <c r="A4079" t="s">
        <v>38</v>
      </c>
      <c r="B4079">
        <v>103</v>
      </c>
      <c r="C4079" t="s">
        <v>25</v>
      </c>
      <c r="D4079" t="s">
        <v>22</v>
      </c>
      <c r="E4079" t="s">
        <v>22</v>
      </c>
      <c r="F4079">
        <v>0</v>
      </c>
      <c r="G4079">
        <v>147.80000000000001</v>
      </c>
      <c r="H4079">
        <v>71</v>
      </c>
      <c r="I4079">
        <v>25.13</v>
      </c>
      <c r="J4079">
        <v>182.6</v>
      </c>
      <c r="K4079">
        <v>103</v>
      </c>
      <c r="L4079">
        <v>15.52</v>
      </c>
      <c r="M4079">
        <v>260.8</v>
      </c>
      <c r="N4079">
        <v>95</v>
      </c>
      <c r="O4079">
        <v>11.74</v>
      </c>
      <c r="P4079">
        <v>6.9</v>
      </c>
      <c r="Q4079">
        <v>3</v>
      </c>
      <c r="R4079">
        <v>1.86</v>
      </c>
      <c r="S4079">
        <v>1</v>
      </c>
      <c r="T4079" t="s">
        <v>22</v>
      </c>
    </row>
    <row r="4080" spans="1:20" x14ac:dyDescent="0.2">
      <c r="A4080" t="s">
        <v>38</v>
      </c>
      <c r="B4080">
        <v>102</v>
      </c>
      <c r="C4080" t="s">
        <v>28</v>
      </c>
      <c r="D4080" t="s">
        <v>22</v>
      </c>
      <c r="E4080" t="s">
        <v>22</v>
      </c>
      <c r="F4080">
        <v>0</v>
      </c>
      <c r="G4080">
        <v>62.5</v>
      </c>
      <c r="H4080">
        <v>68</v>
      </c>
      <c r="I4080">
        <v>10.63</v>
      </c>
      <c r="J4080">
        <v>222.2</v>
      </c>
      <c r="K4080">
        <v>114</v>
      </c>
      <c r="L4080">
        <v>18.89</v>
      </c>
      <c r="M4080">
        <v>142.4</v>
      </c>
      <c r="N4080">
        <v>96</v>
      </c>
      <c r="O4080">
        <v>6.41</v>
      </c>
      <c r="P4080">
        <v>12.5</v>
      </c>
      <c r="Q4080">
        <v>5</v>
      </c>
      <c r="R4080">
        <v>3.38</v>
      </c>
      <c r="S4080">
        <v>1</v>
      </c>
      <c r="T4080" t="s">
        <v>22</v>
      </c>
    </row>
    <row r="4081" spans="1:20" x14ac:dyDescent="0.2">
      <c r="A4081" t="s">
        <v>71</v>
      </c>
      <c r="B4081">
        <v>222</v>
      </c>
      <c r="C4081" t="s">
        <v>21</v>
      </c>
      <c r="D4081" t="s">
        <v>22</v>
      </c>
      <c r="E4081" t="s">
        <v>22</v>
      </c>
      <c r="F4081">
        <v>0</v>
      </c>
      <c r="G4081">
        <v>256.60000000000002</v>
      </c>
      <c r="H4081">
        <v>119</v>
      </c>
      <c r="I4081">
        <v>43.62</v>
      </c>
      <c r="J4081">
        <v>230.8</v>
      </c>
      <c r="K4081">
        <v>98</v>
      </c>
      <c r="L4081">
        <v>19.62</v>
      </c>
      <c r="M4081">
        <v>236</v>
      </c>
      <c r="N4081">
        <v>97</v>
      </c>
      <c r="O4081">
        <v>10.62</v>
      </c>
      <c r="P4081">
        <v>12.2</v>
      </c>
      <c r="Q4081">
        <v>5</v>
      </c>
      <c r="R4081">
        <v>3.29</v>
      </c>
      <c r="S4081">
        <v>1</v>
      </c>
      <c r="T4081" t="s">
        <v>23</v>
      </c>
    </row>
    <row r="4082" spans="1:20" x14ac:dyDescent="0.2">
      <c r="A4082" t="s">
        <v>52</v>
      </c>
      <c r="B4082">
        <v>100</v>
      </c>
      <c r="C4082" t="s">
        <v>21</v>
      </c>
      <c r="D4082" t="s">
        <v>22</v>
      </c>
      <c r="E4082" t="s">
        <v>23</v>
      </c>
      <c r="F4082">
        <v>20</v>
      </c>
      <c r="G4082">
        <v>123.7</v>
      </c>
      <c r="H4082">
        <v>98</v>
      </c>
      <c r="I4082">
        <v>21.03</v>
      </c>
      <c r="J4082">
        <v>200.8</v>
      </c>
      <c r="K4082">
        <v>125</v>
      </c>
      <c r="L4082">
        <v>17.07</v>
      </c>
      <c r="M4082">
        <v>181</v>
      </c>
      <c r="N4082">
        <v>118</v>
      </c>
      <c r="O4082">
        <v>8.15</v>
      </c>
      <c r="P4082">
        <v>9.6</v>
      </c>
      <c r="Q4082">
        <v>5</v>
      </c>
      <c r="R4082">
        <v>2.59</v>
      </c>
      <c r="S4082">
        <v>1</v>
      </c>
      <c r="T4082" t="s">
        <v>22</v>
      </c>
    </row>
    <row r="4083" spans="1:20" x14ac:dyDescent="0.2">
      <c r="A4083" t="s">
        <v>69</v>
      </c>
      <c r="B4083">
        <v>86</v>
      </c>
      <c r="C4083" t="s">
        <v>25</v>
      </c>
      <c r="D4083" t="s">
        <v>22</v>
      </c>
      <c r="E4083" t="s">
        <v>22</v>
      </c>
      <c r="F4083">
        <v>0</v>
      </c>
      <c r="G4083">
        <v>113.1</v>
      </c>
      <c r="H4083">
        <v>77</v>
      </c>
      <c r="I4083">
        <v>19.23</v>
      </c>
      <c r="J4083">
        <v>294.39999999999998</v>
      </c>
      <c r="K4083">
        <v>126</v>
      </c>
      <c r="L4083">
        <v>25.02</v>
      </c>
      <c r="M4083">
        <v>101.4</v>
      </c>
      <c r="N4083">
        <v>94</v>
      </c>
      <c r="O4083">
        <v>4.5599999999999996</v>
      </c>
      <c r="P4083">
        <v>13.4</v>
      </c>
      <c r="Q4083">
        <v>3</v>
      </c>
      <c r="R4083">
        <v>3.62</v>
      </c>
      <c r="S4083">
        <v>1</v>
      </c>
      <c r="T4083" t="s">
        <v>22</v>
      </c>
    </row>
    <row r="4084" spans="1:20" x14ac:dyDescent="0.2">
      <c r="A4084" t="s">
        <v>54</v>
      </c>
      <c r="B4084">
        <v>94</v>
      </c>
      <c r="C4084" t="s">
        <v>21</v>
      </c>
      <c r="D4084" t="s">
        <v>22</v>
      </c>
      <c r="E4084" t="s">
        <v>23</v>
      </c>
      <c r="F4084">
        <v>38</v>
      </c>
      <c r="G4084">
        <v>220</v>
      </c>
      <c r="H4084">
        <v>102</v>
      </c>
      <c r="I4084">
        <v>37.4</v>
      </c>
      <c r="J4084">
        <v>180.3</v>
      </c>
      <c r="K4084">
        <v>119</v>
      </c>
      <c r="L4084">
        <v>15.33</v>
      </c>
      <c r="M4084">
        <v>136.19999999999999</v>
      </c>
      <c r="N4084">
        <v>90</v>
      </c>
      <c r="O4084">
        <v>6.13</v>
      </c>
      <c r="P4084">
        <v>10.3</v>
      </c>
      <c r="Q4084">
        <v>2</v>
      </c>
      <c r="R4084">
        <v>2.78</v>
      </c>
      <c r="S4084">
        <v>1</v>
      </c>
      <c r="T4084" t="s">
        <v>22</v>
      </c>
    </row>
    <row r="4085" spans="1:20" x14ac:dyDescent="0.2">
      <c r="A4085" t="s">
        <v>63</v>
      </c>
      <c r="B4085">
        <v>106</v>
      </c>
      <c r="C4085" t="s">
        <v>21</v>
      </c>
      <c r="D4085" t="s">
        <v>22</v>
      </c>
      <c r="E4085" t="s">
        <v>22</v>
      </c>
      <c r="F4085">
        <v>0</v>
      </c>
      <c r="G4085">
        <v>147.69999999999999</v>
      </c>
      <c r="H4085">
        <v>105</v>
      </c>
      <c r="I4085">
        <v>25.11</v>
      </c>
      <c r="J4085">
        <v>215</v>
      </c>
      <c r="K4085">
        <v>129</v>
      </c>
      <c r="L4085">
        <v>18.28</v>
      </c>
      <c r="M4085">
        <v>267.2</v>
      </c>
      <c r="N4085">
        <v>95</v>
      </c>
      <c r="O4085">
        <v>12.02</v>
      </c>
      <c r="P4085">
        <v>11</v>
      </c>
      <c r="Q4085">
        <v>3</v>
      </c>
      <c r="R4085">
        <v>2.97</v>
      </c>
      <c r="S4085">
        <v>1</v>
      </c>
      <c r="T4085" t="s">
        <v>22</v>
      </c>
    </row>
    <row r="4086" spans="1:20" x14ac:dyDescent="0.2">
      <c r="A4086" t="s">
        <v>68</v>
      </c>
      <c r="B4086">
        <v>91</v>
      </c>
      <c r="C4086" t="s">
        <v>21</v>
      </c>
      <c r="D4086" t="s">
        <v>22</v>
      </c>
      <c r="E4086" t="s">
        <v>22</v>
      </c>
      <c r="F4086">
        <v>0</v>
      </c>
      <c r="G4086">
        <v>271.89999999999998</v>
      </c>
      <c r="H4086">
        <v>106</v>
      </c>
      <c r="I4086">
        <v>46.22</v>
      </c>
      <c r="J4086">
        <v>231.9</v>
      </c>
      <c r="K4086">
        <v>116</v>
      </c>
      <c r="L4086">
        <v>19.71</v>
      </c>
      <c r="M4086">
        <v>247</v>
      </c>
      <c r="N4086">
        <v>110</v>
      </c>
      <c r="O4086">
        <v>11.12</v>
      </c>
      <c r="P4086">
        <v>9.3000000000000007</v>
      </c>
      <c r="Q4086">
        <v>3</v>
      </c>
      <c r="R4086">
        <v>2.5099999999999998</v>
      </c>
      <c r="S4086">
        <v>1</v>
      </c>
      <c r="T4086" t="s">
        <v>23</v>
      </c>
    </row>
    <row r="4087" spans="1:20" x14ac:dyDescent="0.2">
      <c r="A4087" t="s">
        <v>75</v>
      </c>
      <c r="B4087">
        <v>62</v>
      </c>
      <c r="C4087" t="s">
        <v>28</v>
      </c>
      <c r="D4087" t="s">
        <v>22</v>
      </c>
      <c r="E4087" t="s">
        <v>22</v>
      </c>
      <c r="F4087">
        <v>0</v>
      </c>
      <c r="G4087">
        <v>196.2</v>
      </c>
      <c r="H4087">
        <v>107</v>
      </c>
      <c r="I4087">
        <v>33.35</v>
      </c>
      <c r="J4087">
        <v>103.9</v>
      </c>
      <c r="K4087">
        <v>104</v>
      </c>
      <c r="L4087">
        <v>8.83</v>
      </c>
      <c r="M4087">
        <v>203.8</v>
      </c>
      <c r="N4087">
        <v>88</v>
      </c>
      <c r="O4087">
        <v>9.17</v>
      </c>
      <c r="P4087">
        <v>13.2</v>
      </c>
      <c r="Q4087">
        <v>4</v>
      </c>
      <c r="R4087">
        <v>3.56</v>
      </c>
      <c r="S4087">
        <v>1</v>
      </c>
      <c r="T4087" t="s">
        <v>22</v>
      </c>
    </row>
    <row r="4088" spans="1:20" x14ac:dyDescent="0.2">
      <c r="A4088" t="s">
        <v>49</v>
      </c>
      <c r="B4088">
        <v>47</v>
      </c>
      <c r="C4088" t="s">
        <v>21</v>
      </c>
      <c r="D4088" t="s">
        <v>22</v>
      </c>
      <c r="E4088" t="s">
        <v>22</v>
      </c>
      <c r="F4088">
        <v>0</v>
      </c>
      <c r="G4088">
        <v>111.3</v>
      </c>
      <c r="H4088">
        <v>92</v>
      </c>
      <c r="I4088">
        <v>18.920000000000002</v>
      </c>
      <c r="J4088">
        <v>109.4</v>
      </c>
      <c r="K4088">
        <v>108</v>
      </c>
      <c r="L4088">
        <v>9.3000000000000007</v>
      </c>
      <c r="M4088">
        <v>116.9</v>
      </c>
      <c r="N4088">
        <v>80</v>
      </c>
      <c r="O4088">
        <v>5.26</v>
      </c>
      <c r="P4088">
        <v>10.8</v>
      </c>
      <c r="Q4088">
        <v>8</v>
      </c>
      <c r="R4088">
        <v>2.92</v>
      </c>
      <c r="S4088">
        <v>1</v>
      </c>
      <c r="T4088" t="s">
        <v>22</v>
      </c>
    </row>
    <row r="4089" spans="1:20" x14ac:dyDescent="0.2">
      <c r="A4089" t="s">
        <v>30</v>
      </c>
      <c r="B4089">
        <v>51</v>
      </c>
      <c r="C4089" t="s">
        <v>21</v>
      </c>
      <c r="D4089" t="s">
        <v>22</v>
      </c>
      <c r="E4089" t="s">
        <v>22</v>
      </c>
      <c r="F4089">
        <v>0</v>
      </c>
      <c r="G4089">
        <v>176.7</v>
      </c>
      <c r="H4089">
        <v>129</v>
      </c>
      <c r="I4089">
        <v>30.04</v>
      </c>
      <c r="J4089">
        <v>218.9</v>
      </c>
      <c r="K4089">
        <v>125</v>
      </c>
      <c r="L4089">
        <v>18.61</v>
      </c>
      <c r="M4089">
        <v>183.9</v>
      </c>
      <c r="N4089">
        <v>51</v>
      </c>
      <c r="O4089">
        <v>8.2799999999999994</v>
      </c>
      <c r="P4089">
        <v>9.1</v>
      </c>
      <c r="Q4089">
        <v>4</v>
      </c>
      <c r="R4089">
        <v>2.46</v>
      </c>
      <c r="S4089">
        <v>0</v>
      </c>
      <c r="T4089" t="s">
        <v>22</v>
      </c>
    </row>
    <row r="4090" spans="1:20" x14ac:dyDescent="0.2">
      <c r="A4090" t="s">
        <v>26</v>
      </c>
      <c r="B4090">
        <v>116</v>
      </c>
      <c r="C4090" t="s">
        <v>25</v>
      </c>
      <c r="D4090" t="s">
        <v>22</v>
      </c>
      <c r="E4090" t="s">
        <v>22</v>
      </c>
      <c r="F4090">
        <v>0</v>
      </c>
      <c r="G4090">
        <v>211.3</v>
      </c>
      <c r="H4090">
        <v>91</v>
      </c>
      <c r="I4090">
        <v>35.92</v>
      </c>
      <c r="J4090">
        <v>190.9</v>
      </c>
      <c r="K4090">
        <v>116</v>
      </c>
      <c r="L4090">
        <v>16.23</v>
      </c>
      <c r="M4090">
        <v>184.1</v>
      </c>
      <c r="N4090">
        <v>134</v>
      </c>
      <c r="O4090">
        <v>8.2799999999999994</v>
      </c>
      <c r="P4090">
        <v>6.3</v>
      </c>
      <c r="Q4090">
        <v>4</v>
      </c>
      <c r="R4090">
        <v>1.7</v>
      </c>
      <c r="S4090">
        <v>2</v>
      </c>
      <c r="T4090" t="s">
        <v>22</v>
      </c>
    </row>
    <row r="4091" spans="1:20" x14ac:dyDescent="0.2">
      <c r="A4091" t="s">
        <v>37</v>
      </c>
      <c r="B4091">
        <v>145</v>
      </c>
      <c r="C4091" t="s">
        <v>21</v>
      </c>
      <c r="D4091" t="s">
        <v>22</v>
      </c>
      <c r="E4091" t="s">
        <v>22</v>
      </c>
      <c r="F4091">
        <v>0</v>
      </c>
      <c r="G4091">
        <v>219</v>
      </c>
      <c r="H4091">
        <v>98</v>
      </c>
      <c r="I4091">
        <v>37.229999999999997</v>
      </c>
      <c r="J4091">
        <v>176.1</v>
      </c>
      <c r="K4091">
        <v>109</v>
      </c>
      <c r="L4091">
        <v>14.97</v>
      </c>
      <c r="M4091">
        <v>166.3</v>
      </c>
      <c r="N4091">
        <v>132</v>
      </c>
      <c r="O4091">
        <v>7.48</v>
      </c>
      <c r="P4091">
        <v>6.8</v>
      </c>
      <c r="Q4091">
        <v>3</v>
      </c>
      <c r="R4091">
        <v>1.84</v>
      </c>
      <c r="S4091">
        <v>2</v>
      </c>
      <c r="T4091" t="s">
        <v>22</v>
      </c>
    </row>
    <row r="4092" spans="1:20" x14ac:dyDescent="0.2">
      <c r="A4092" t="s">
        <v>73</v>
      </c>
      <c r="B4092">
        <v>180</v>
      </c>
      <c r="C4092" t="s">
        <v>21</v>
      </c>
      <c r="D4092" t="s">
        <v>22</v>
      </c>
      <c r="E4092" t="s">
        <v>22</v>
      </c>
      <c r="F4092">
        <v>0</v>
      </c>
      <c r="G4092">
        <v>174.1</v>
      </c>
      <c r="H4092">
        <v>94</v>
      </c>
      <c r="I4092">
        <v>29.6</v>
      </c>
      <c r="J4092">
        <v>147.1</v>
      </c>
      <c r="K4092">
        <v>93</v>
      </c>
      <c r="L4092">
        <v>12.5</v>
      </c>
      <c r="M4092">
        <v>216.9</v>
      </c>
      <c r="N4092">
        <v>108</v>
      </c>
      <c r="O4092">
        <v>9.76</v>
      </c>
      <c r="P4092">
        <v>16.2</v>
      </c>
      <c r="Q4092">
        <v>3</v>
      </c>
      <c r="R4092">
        <v>4.37</v>
      </c>
      <c r="S4092">
        <v>1</v>
      </c>
      <c r="T4092" t="s">
        <v>22</v>
      </c>
    </row>
    <row r="4093" spans="1:20" x14ac:dyDescent="0.2">
      <c r="A4093" t="s">
        <v>69</v>
      </c>
      <c r="B4093">
        <v>67</v>
      </c>
      <c r="C4093" t="s">
        <v>21</v>
      </c>
      <c r="D4093" t="s">
        <v>22</v>
      </c>
      <c r="E4093" t="s">
        <v>22</v>
      </c>
      <c r="F4093">
        <v>0</v>
      </c>
      <c r="G4093">
        <v>124</v>
      </c>
      <c r="H4093">
        <v>77</v>
      </c>
      <c r="I4093">
        <v>21.08</v>
      </c>
      <c r="J4093">
        <v>222.2</v>
      </c>
      <c r="K4093">
        <v>95</v>
      </c>
      <c r="L4093">
        <v>18.89</v>
      </c>
      <c r="M4093">
        <v>151.19999999999999</v>
      </c>
      <c r="N4093">
        <v>111</v>
      </c>
      <c r="O4093">
        <v>6.8</v>
      </c>
      <c r="P4093">
        <v>13.1</v>
      </c>
      <c r="Q4093">
        <v>2</v>
      </c>
      <c r="R4093">
        <v>3.54</v>
      </c>
      <c r="S4093">
        <v>0</v>
      </c>
      <c r="T4093" t="s">
        <v>22</v>
      </c>
    </row>
    <row r="4094" spans="1:20" x14ac:dyDescent="0.2">
      <c r="A4094" t="s">
        <v>39</v>
      </c>
      <c r="B4094">
        <v>38</v>
      </c>
      <c r="C4094" t="s">
        <v>21</v>
      </c>
      <c r="D4094" t="s">
        <v>22</v>
      </c>
      <c r="E4094" t="s">
        <v>23</v>
      </c>
      <c r="F4094">
        <v>38</v>
      </c>
      <c r="G4094">
        <v>175.6</v>
      </c>
      <c r="H4094">
        <v>127</v>
      </c>
      <c r="I4094">
        <v>29.85</v>
      </c>
      <c r="J4094">
        <v>260.5</v>
      </c>
      <c r="K4094">
        <v>118</v>
      </c>
      <c r="L4094">
        <v>22.14</v>
      </c>
      <c r="M4094">
        <v>199.5</v>
      </c>
      <c r="N4094">
        <v>109</v>
      </c>
      <c r="O4094">
        <v>8.98</v>
      </c>
      <c r="P4094">
        <v>12.3</v>
      </c>
      <c r="Q4094">
        <v>2</v>
      </c>
      <c r="R4094">
        <v>3.32</v>
      </c>
      <c r="S4094">
        <v>2</v>
      </c>
      <c r="T4094" t="s">
        <v>22</v>
      </c>
    </row>
    <row r="4095" spans="1:20" x14ac:dyDescent="0.2">
      <c r="A4095" t="s">
        <v>30</v>
      </c>
      <c r="B4095">
        <v>164</v>
      </c>
      <c r="C4095" t="s">
        <v>25</v>
      </c>
      <c r="D4095" t="s">
        <v>22</v>
      </c>
      <c r="E4095" t="s">
        <v>23</v>
      </c>
      <c r="F4095">
        <v>32</v>
      </c>
      <c r="G4095">
        <v>111.7</v>
      </c>
      <c r="H4095">
        <v>116</v>
      </c>
      <c r="I4095">
        <v>18.989999999999998</v>
      </c>
      <c r="J4095">
        <v>133.9</v>
      </c>
      <c r="K4095">
        <v>93</v>
      </c>
      <c r="L4095">
        <v>11.38</v>
      </c>
      <c r="M4095">
        <v>176.5</v>
      </c>
      <c r="N4095">
        <v>76</v>
      </c>
      <c r="O4095">
        <v>7.94</v>
      </c>
      <c r="P4095">
        <v>8</v>
      </c>
      <c r="Q4095">
        <v>5</v>
      </c>
      <c r="R4095">
        <v>2.16</v>
      </c>
      <c r="S4095">
        <v>1</v>
      </c>
      <c r="T4095" t="s">
        <v>22</v>
      </c>
    </row>
    <row r="4096" spans="1:20" x14ac:dyDescent="0.2">
      <c r="A4096" t="s">
        <v>51</v>
      </c>
      <c r="B4096">
        <v>119</v>
      </c>
      <c r="C4096" t="s">
        <v>21</v>
      </c>
      <c r="D4096" t="s">
        <v>22</v>
      </c>
      <c r="E4096" t="s">
        <v>22</v>
      </c>
      <c r="F4096">
        <v>0</v>
      </c>
      <c r="G4096">
        <v>37.4</v>
      </c>
      <c r="H4096">
        <v>102</v>
      </c>
      <c r="I4096">
        <v>6.36</v>
      </c>
      <c r="J4096">
        <v>182.3</v>
      </c>
      <c r="K4096">
        <v>115</v>
      </c>
      <c r="L4096">
        <v>15.5</v>
      </c>
      <c r="M4096">
        <v>191.9</v>
      </c>
      <c r="N4096">
        <v>100</v>
      </c>
      <c r="O4096">
        <v>8.64</v>
      </c>
      <c r="P4096">
        <v>8.3000000000000007</v>
      </c>
      <c r="Q4096">
        <v>5</v>
      </c>
      <c r="R4096">
        <v>2.2400000000000002</v>
      </c>
      <c r="S4096">
        <v>2</v>
      </c>
      <c r="T4096" t="s">
        <v>22</v>
      </c>
    </row>
    <row r="4097" spans="1:20" x14ac:dyDescent="0.2">
      <c r="A4097" t="s">
        <v>50</v>
      </c>
      <c r="B4097">
        <v>74</v>
      </c>
      <c r="C4097" t="s">
        <v>21</v>
      </c>
      <c r="D4097" t="s">
        <v>22</v>
      </c>
      <c r="E4097" t="s">
        <v>22</v>
      </c>
      <c r="F4097">
        <v>0</v>
      </c>
      <c r="G4097">
        <v>201.4</v>
      </c>
      <c r="H4097">
        <v>112</v>
      </c>
      <c r="I4097">
        <v>34.24</v>
      </c>
      <c r="J4097">
        <v>109.6</v>
      </c>
      <c r="K4097">
        <v>71</v>
      </c>
      <c r="L4097">
        <v>9.32</v>
      </c>
      <c r="M4097">
        <v>200.2</v>
      </c>
      <c r="N4097">
        <v>135</v>
      </c>
      <c r="O4097">
        <v>9.01</v>
      </c>
      <c r="P4097">
        <v>10.7</v>
      </c>
      <c r="Q4097">
        <v>2</v>
      </c>
      <c r="R4097">
        <v>2.89</v>
      </c>
      <c r="S4097">
        <v>1</v>
      </c>
      <c r="T4097" t="s">
        <v>22</v>
      </c>
    </row>
    <row r="4098" spans="1:20" x14ac:dyDescent="0.2">
      <c r="A4098" t="s">
        <v>48</v>
      </c>
      <c r="B4098">
        <v>18</v>
      </c>
      <c r="C4098" t="s">
        <v>21</v>
      </c>
      <c r="D4098" t="s">
        <v>22</v>
      </c>
      <c r="E4098" t="s">
        <v>22</v>
      </c>
      <c r="F4098">
        <v>0</v>
      </c>
      <c r="G4098">
        <v>156</v>
      </c>
      <c r="H4098">
        <v>88</v>
      </c>
      <c r="I4098">
        <v>26.52</v>
      </c>
      <c r="J4098">
        <v>213.8</v>
      </c>
      <c r="K4098">
        <v>127</v>
      </c>
      <c r="L4098">
        <v>18.170000000000002</v>
      </c>
      <c r="M4098">
        <v>244.9</v>
      </c>
      <c r="N4098">
        <v>113</v>
      </c>
      <c r="O4098">
        <v>11.02</v>
      </c>
      <c r="P4098">
        <v>11.4</v>
      </c>
      <c r="Q4098">
        <v>9</v>
      </c>
      <c r="R4098">
        <v>3.08</v>
      </c>
      <c r="S4098">
        <v>1</v>
      </c>
      <c r="T4098" t="s">
        <v>22</v>
      </c>
    </row>
    <row r="4099" spans="1:20" x14ac:dyDescent="0.2">
      <c r="A4099" t="s">
        <v>36</v>
      </c>
      <c r="B4099">
        <v>93</v>
      </c>
      <c r="C4099" t="s">
        <v>25</v>
      </c>
      <c r="D4099" t="s">
        <v>22</v>
      </c>
      <c r="E4099" t="s">
        <v>22</v>
      </c>
      <c r="F4099">
        <v>0</v>
      </c>
      <c r="G4099">
        <v>162.9</v>
      </c>
      <c r="H4099">
        <v>103</v>
      </c>
      <c r="I4099">
        <v>27.69</v>
      </c>
      <c r="J4099">
        <v>243.6</v>
      </c>
      <c r="K4099">
        <v>97</v>
      </c>
      <c r="L4099">
        <v>20.71</v>
      </c>
      <c r="M4099">
        <v>172.4</v>
      </c>
      <c r="N4099">
        <v>111</v>
      </c>
      <c r="O4099">
        <v>7.76</v>
      </c>
      <c r="P4099">
        <v>7</v>
      </c>
      <c r="Q4099">
        <v>5</v>
      </c>
      <c r="R4099">
        <v>1.89</v>
      </c>
      <c r="S4099">
        <v>4</v>
      </c>
      <c r="T4099" t="s">
        <v>22</v>
      </c>
    </row>
    <row r="4100" spans="1:20" x14ac:dyDescent="0.2">
      <c r="A4100" t="s">
        <v>35</v>
      </c>
      <c r="B4100">
        <v>64</v>
      </c>
      <c r="C4100" t="s">
        <v>21</v>
      </c>
      <c r="D4100" t="s">
        <v>22</v>
      </c>
      <c r="E4100" t="s">
        <v>23</v>
      </c>
      <c r="F4100">
        <v>18</v>
      </c>
      <c r="G4100">
        <v>211.4</v>
      </c>
      <c r="H4100">
        <v>111</v>
      </c>
      <c r="I4100">
        <v>35.94</v>
      </c>
      <c r="J4100">
        <v>150.80000000000001</v>
      </c>
      <c r="K4100">
        <v>67</v>
      </c>
      <c r="L4100">
        <v>12.82</v>
      </c>
      <c r="M4100">
        <v>216.5</v>
      </c>
      <c r="N4100">
        <v>87</v>
      </c>
      <c r="O4100">
        <v>9.74</v>
      </c>
      <c r="P4100">
        <v>10.5</v>
      </c>
      <c r="Q4100">
        <v>2</v>
      </c>
      <c r="R4100">
        <v>2.84</v>
      </c>
      <c r="S4100">
        <v>2</v>
      </c>
      <c r="T4100" t="s">
        <v>22</v>
      </c>
    </row>
    <row r="4101" spans="1:20" x14ac:dyDescent="0.2">
      <c r="A4101" t="s">
        <v>30</v>
      </c>
      <c r="B4101">
        <v>108</v>
      </c>
      <c r="C4101" t="s">
        <v>21</v>
      </c>
      <c r="D4101" t="s">
        <v>22</v>
      </c>
      <c r="E4101" t="s">
        <v>22</v>
      </c>
      <c r="F4101">
        <v>0</v>
      </c>
      <c r="G4101">
        <v>157.30000000000001</v>
      </c>
      <c r="H4101">
        <v>83</v>
      </c>
      <c r="I4101">
        <v>26.74</v>
      </c>
      <c r="J4101">
        <v>162.80000000000001</v>
      </c>
      <c r="K4101">
        <v>75</v>
      </c>
      <c r="L4101">
        <v>13.84</v>
      </c>
      <c r="M4101">
        <v>112</v>
      </c>
      <c r="N4101">
        <v>101</v>
      </c>
      <c r="O4101">
        <v>5.04</v>
      </c>
      <c r="P4101">
        <v>9.6999999999999993</v>
      </c>
      <c r="Q4101">
        <v>4</v>
      </c>
      <c r="R4101">
        <v>2.62</v>
      </c>
      <c r="S4101">
        <v>1</v>
      </c>
      <c r="T4101" t="s">
        <v>22</v>
      </c>
    </row>
    <row r="4102" spans="1:20" x14ac:dyDescent="0.2">
      <c r="A4102" t="s">
        <v>47</v>
      </c>
      <c r="B4102">
        <v>112</v>
      </c>
      <c r="C4102" t="s">
        <v>28</v>
      </c>
      <c r="D4102" t="s">
        <v>22</v>
      </c>
      <c r="E4102" t="s">
        <v>22</v>
      </c>
      <c r="F4102">
        <v>0</v>
      </c>
      <c r="G4102">
        <v>172.7</v>
      </c>
      <c r="H4102">
        <v>112</v>
      </c>
      <c r="I4102">
        <v>29.36</v>
      </c>
      <c r="J4102">
        <v>244.5</v>
      </c>
      <c r="K4102">
        <v>83</v>
      </c>
      <c r="L4102">
        <v>20.78</v>
      </c>
      <c r="M4102">
        <v>242.3</v>
      </c>
      <c r="N4102">
        <v>68</v>
      </c>
      <c r="O4102">
        <v>10.9</v>
      </c>
      <c r="P4102">
        <v>4.0999999999999996</v>
      </c>
      <c r="Q4102">
        <v>1</v>
      </c>
      <c r="R4102">
        <v>1.1100000000000001</v>
      </c>
      <c r="S4102">
        <v>0</v>
      </c>
      <c r="T4102" t="s">
        <v>22</v>
      </c>
    </row>
    <row r="4103" spans="1:20" x14ac:dyDescent="0.2">
      <c r="A4103" t="s">
        <v>33</v>
      </c>
      <c r="B4103">
        <v>77</v>
      </c>
      <c r="C4103" t="s">
        <v>25</v>
      </c>
      <c r="D4103" t="s">
        <v>22</v>
      </c>
      <c r="E4103" t="s">
        <v>22</v>
      </c>
      <c r="F4103">
        <v>0</v>
      </c>
      <c r="G4103">
        <v>196.6</v>
      </c>
      <c r="H4103">
        <v>87</v>
      </c>
      <c r="I4103">
        <v>33.42</v>
      </c>
      <c r="J4103">
        <v>117.7</v>
      </c>
      <c r="K4103">
        <v>103</v>
      </c>
      <c r="L4103">
        <v>10</v>
      </c>
      <c r="M4103">
        <v>124.9</v>
      </c>
      <c r="N4103">
        <v>100</v>
      </c>
      <c r="O4103">
        <v>5.62</v>
      </c>
      <c r="P4103">
        <v>11.4</v>
      </c>
      <c r="Q4103">
        <v>3</v>
      </c>
      <c r="R4103">
        <v>3.08</v>
      </c>
      <c r="S4103">
        <v>2</v>
      </c>
      <c r="T4103" t="s">
        <v>22</v>
      </c>
    </row>
    <row r="4104" spans="1:20" x14ac:dyDescent="0.2">
      <c r="A4104" t="s">
        <v>50</v>
      </c>
      <c r="B4104">
        <v>68</v>
      </c>
      <c r="C4104" t="s">
        <v>25</v>
      </c>
      <c r="D4104" t="s">
        <v>22</v>
      </c>
      <c r="E4104" t="s">
        <v>23</v>
      </c>
      <c r="F4104">
        <v>43</v>
      </c>
      <c r="G4104">
        <v>147.69999999999999</v>
      </c>
      <c r="H4104">
        <v>95</v>
      </c>
      <c r="I4104">
        <v>25.11</v>
      </c>
      <c r="J4104">
        <v>259.3</v>
      </c>
      <c r="K4104">
        <v>108</v>
      </c>
      <c r="L4104">
        <v>22.04</v>
      </c>
      <c r="M4104">
        <v>237.1</v>
      </c>
      <c r="N4104">
        <v>106</v>
      </c>
      <c r="O4104">
        <v>10.67</v>
      </c>
      <c r="P4104">
        <v>8.9</v>
      </c>
      <c r="Q4104">
        <v>8</v>
      </c>
      <c r="R4104">
        <v>2.4</v>
      </c>
      <c r="S4104">
        <v>3</v>
      </c>
      <c r="T4104" t="s">
        <v>22</v>
      </c>
    </row>
    <row r="4105" spans="1:20" x14ac:dyDescent="0.2">
      <c r="A4105" t="s">
        <v>34</v>
      </c>
      <c r="B4105">
        <v>83</v>
      </c>
      <c r="C4105" t="s">
        <v>25</v>
      </c>
      <c r="D4105" t="s">
        <v>23</v>
      </c>
      <c r="E4105" t="s">
        <v>22</v>
      </c>
      <c r="F4105">
        <v>0</v>
      </c>
      <c r="G4105">
        <v>197.6</v>
      </c>
      <c r="H4105">
        <v>105</v>
      </c>
      <c r="I4105">
        <v>33.590000000000003</v>
      </c>
      <c r="J4105">
        <v>177.5</v>
      </c>
      <c r="K4105">
        <v>96</v>
      </c>
      <c r="L4105">
        <v>15.09</v>
      </c>
      <c r="M4105">
        <v>126.8</v>
      </c>
      <c r="N4105">
        <v>100</v>
      </c>
      <c r="O4105">
        <v>5.71</v>
      </c>
      <c r="P4105">
        <v>9.1999999999999993</v>
      </c>
      <c r="Q4105">
        <v>1</v>
      </c>
      <c r="R4105">
        <v>2.48</v>
      </c>
      <c r="S4105">
        <v>3</v>
      </c>
      <c r="T4105" t="s">
        <v>23</v>
      </c>
    </row>
    <row r="4106" spans="1:20" x14ac:dyDescent="0.2">
      <c r="A4106" t="s">
        <v>74</v>
      </c>
      <c r="B4106">
        <v>87</v>
      </c>
      <c r="C4106" t="s">
        <v>28</v>
      </c>
      <c r="D4106" t="s">
        <v>22</v>
      </c>
      <c r="E4106" t="s">
        <v>23</v>
      </c>
      <c r="F4106">
        <v>18</v>
      </c>
      <c r="G4106">
        <v>186.7</v>
      </c>
      <c r="H4106">
        <v>74</v>
      </c>
      <c r="I4106">
        <v>31.74</v>
      </c>
      <c r="J4106">
        <v>220</v>
      </c>
      <c r="K4106">
        <v>77</v>
      </c>
      <c r="L4106">
        <v>18.7</v>
      </c>
      <c r="M4106">
        <v>224.6</v>
      </c>
      <c r="N4106">
        <v>137</v>
      </c>
      <c r="O4106">
        <v>10.11</v>
      </c>
      <c r="P4106">
        <v>12</v>
      </c>
      <c r="Q4106">
        <v>4</v>
      </c>
      <c r="R4106">
        <v>3.24</v>
      </c>
      <c r="S4106">
        <v>1</v>
      </c>
      <c r="T4106" t="s">
        <v>22</v>
      </c>
    </row>
    <row r="4107" spans="1:20" x14ac:dyDescent="0.2">
      <c r="A4107" t="s">
        <v>43</v>
      </c>
      <c r="B4107">
        <v>43</v>
      </c>
      <c r="C4107" t="s">
        <v>25</v>
      </c>
      <c r="D4107" t="s">
        <v>22</v>
      </c>
      <c r="E4107" t="s">
        <v>23</v>
      </c>
      <c r="F4107">
        <v>39</v>
      </c>
      <c r="G4107">
        <v>198.5</v>
      </c>
      <c r="H4107">
        <v>104</v>
      </c>
      <c r="I4107">
        <v>33.75</v>
      </c>
      <c r="J4107">
        <v>163.1</v>
      </c>
      <c r="K4107">
        <v>107</v>
      </c>
      <c r="L4107">
        <v>13.86</v>
      </c>
      <c r="M4107">
        <v>212.2</v>
      </c>
      <c r="N4107">
        <v>125</v>
      </c>
      <c r="O4107">
        <v>9.5500000000000007</v>
      </c>
      <c r="P4107">
        <v>10.8</v>
      </c>
      <c r="Q4107">
        <v>2</v>
      </c>
      <c r="R4107">
        <v>2.92</v>
      </c>
      <c r="S4107">
        <v>1</v>
      </c>
      <c r="T4107" t="s">
        <v>22</v>
      </c>
    </row>
    <row r="4108" spans="1:20" x14ac:dyDescent="0.2">
      <c r="A4108" t="s">
        <v>59</v>
      </c>
      <c r="B4108">
        <v>113</v>
      </c>
      <c r="C4108" t="s">
        <v>25</v>
      </c>
      <c r="D4108" t="s">
        <v>22</v>
      </c>
      <c r="E4108" t="s">
        <v>22</v>
      </c>
      <c r="F4108">
        <v>0</v>
      </c>
      <c r="G4108">
        <v>161.1</v>
      </c>
      <c r="H4108">
        <v>133</v>
      </c>
      <c r="I4108">
        <v>27.39</v>
      </c>
      <c r="J4108">
        <v>205.3</v>
      </c>
      <c r="K4108">
        <v>95</v>
      </c>
      <c r="L4108">
        <v>17.45</v>
      </c>
      <c r="M4108">
        <v>60.3</v>
      </c>
      <c r="N4108">
        <v>93</v>
      </c>
      <c r="O4108">
        <v>2.71</v>
      </c>
      <c r="P4108">
        <v>12.2</v>
      </c>
      <c r="Q4108">
        <v>2</v>
      </c>
      <c r="R4108">
        <v>3.29</v>
      </c>
      <c r="S4108">
        <v>2</v>
      </c>
      <c r="T4108" t="s">
        <v>22</v>
      </c>
    </row>
    <row r="4109" spans="1:20" x14ac:dyDescent="0.2">
      <c r="A4109" t="s">
        <v>50</v>
      </c>
      <c r="B4109">
        <v>95</v>
      </c>
      <c r="C4109" t="s">
        <v>21</v>
      </c>
      <c r="D4109" t="s">
        <v>22</v>
      </c>
      <c r="E4109" t="s">
        <v>23</v>
      </c>
      <c r="F4109">
        <v>27</v>
      </c>
      <c r="G4109">
        <v>190.8</v>
      </c>
      <c r="H4109">
        <v>76</v>
      </c>
      <c r="I4109">
        <v>32.44</v>
      </c>
      <c r="J4109">
        <v>177.5</v>
      </c>
      <c r="K4109">
        <v>104</v>
      </c>
      <c r="L4109">
        <v>15.09</v>
      </c>
      <c r="M4109">
        <v>227.3</v>
      </c>
      <c r="N4109">
        <v>95</v>
      </c>
      <c r="O4109">
        <v>10.23</v>
      </c>
      <c r="P4109">
        <v>5.9</v>
      </c>
      <c r="Q4109">
        <v>1</v>
      </c>
      <c r="R4109">
        <v>1.59</v>
      </c>
      <c r="S4109">
        <v>2</v>
      </c>
      <c r="T4109" t="s">
        <v>22</v>
      </c>
    </row>
    <row r="4110" spans="1:20" x14ac:dyDescent="0.2">
      <c r="A4110" t="s">
        <v>39</v>
      </c>
      <c r="B4110">
        <v>30</v>
      </c>
      <c r="C4110" t="s">
        <v>21</v>
      </c>
      <c r="D4110" t="s">
        <v>22</v>
      </c>
      <c r="E4110" t="s">
        <v>22</v>
      </c>
      <c r="F4110">
        <v>0</v>
      </c>
      <c r="G4110">
        <v>195.2</v>
      </c>
      <c r="H4110">
        <v>100</v>
      </c>
      <c r="I4110">
        <v>33.18</v>
      </c>
      <c r="J4110">
        <v>179.8</v>
      </c>
      <c r="K4110">
        <v>95</v>
      </c>
      <c r="L4110">
        <v>15.28</v>
      </c>
      <c r="M4110">
        <v>298.3</v>
      </c>
      <c r="N4110">
        <v>115</v>
      </c>
      <c r="O4110">
        <v>13.42</v>
      </c>
      <c r="P4110">
        <v>11.5</v>
      </c>
      <c r="Q4110">
        <v>4</v>
      </c>
      <c r="R4110">
        <v>3.11</v>
      </c>
      <c r="S4110">
        <v>1</v>
      </c>
      <c r="T4110" t="s">
        <v>22</v>
      </c>
    </row>
    <row r="4111" spans="1:20" x14ac:dyDescent="0.2">
      <c r="A4111" t="s">
        <v>24</v>
      </c>
      <c r="B4111">
        <v>172</v>
      </c>
      <c r="C4111" t="s">
        <v>28</v>
      </c>
      <c r="D4111" t="s">
        <v>22</v>
      </c>
      <c r="E4111" t="s">
        <v>22</v>
      </c>
      <c r="F4111">
        <v>0</v>
      </c>
      <c r="G4111">
        <v>290.5</v>
      </c>
      <c r="H4111">
        <v>123</v>
      </c>
      <c r="I4111">
        <v>49.39</v>
      </c>
      <c r="J4111">
        <v>253</v>
      </c>
      <c r="K4111">
        <v>77</v>
      </c>
      <c r="L4111">
        <v>21.51</v>
      </c>
      <c r="M4111">
        <v>159.30000000000001</v>
      </c>
      <c r="N4111">
        <v>96</v>
      </c>
      <c r="O4111">
        <v>7.17</v>
      </c>
      <c r="P4111">
        <v>11.3</v>
      </c>
      <c r="Q4111">
        <v>5</v>
      </c>
      <c r="R4111">
        <v>3.05</v>
      </c>
      <c r="S4111">
        <v>2</v>
      </c>
      <c r="T4111" t="s">
        <v>23</v>
      </c>
    </row>
    <row r="4112" spans="1:20" x14ac:dyDescent="0.2">
      <c r="A4112" t="s">
        <v>66</v>
      </c>
      <c r="B4112">
        <v>82</v>
      </c>
      <c r="C4112" t="s">
        <v>21</v>
      </c>
      <c r="D4112" t="s">
        <v>22</v>
      </c>
      <c r="E4112" t="s">
        <v>23</v>
      </c>
      <c r="F4112">
        <v>23</v>
      </c>
      <c r="G4112">
        <v>165.2</v>
      </c>
      <c r="H4112">
        <v>103</v>
      </c>
      <c r="I4112">
        <v>28.08</v>
      </c>
      <c r="J4112">
        <v>193.9</v>
      </c>
      <c r="K4112">
        <v>78</v>
      </c>
      <c r="L4112">
        <v>16.48</v>
      </c>
      <c r="M4112">
        <v>170.9</v>
      </c>
      <c r="N4112">
        <v>90</v>
      </c>
      <c r="O4112">
        <v>7.69</v>
      </c>
      <c r="P4112">
        <v>11.8</v>
      </c>
      <c r="Q4112">
        <v>2</v>
      </c>
      <c r="R4112">
        <v>3.19</v>
      </c>
      <c r="S4112">
        <v>1</v>
      </c>
      <c r="T4112" t="s">
        <v>22</v>
      </c>
    </row>
    <row r="4113" spans="1:20" x14ac:dyDescent="0.2">
      <c r="A4113" t="s">
        <v>51</v>
      </c>
      <c r="B4113">
        <v>95</v>
      </c>
      <c r="C4113" t="s">
        <v>21</v>
      </c>
      <c r="D4113" t="s">
        <v>22</v>
      </c>
      <c r="E4113" t="s">
        <v>22</v>
      </c>
      <c r="F4113">
        <v>0</v>
      </c>
      <c r="G4113">
        <v>198.9</v>
      </c>
      <c r="H4113">
        <v>101</v>
      </c>
      <c r="I4113">
        <v>33.81</v>
      </c>
      <c r="J4113">
        <v>209.7</v>
      </c>
      <c r="K4113">
        <v>91</v>
      </c>
      <c r="L4113">
        <v>17.82</v>
      </c>
      <c r="M4113">
        <v>145.30000000000001</v>
      </c>
      <c r="N4113">
        <v>55</v>
      </c>
      <c r="O4113">
        <v>6.54</v>
      </c>
      <c r="P4113">
        <v>11.4</v>
      </c>
      <c r="Q4113">
        <v>4</v>
      </c>
      <c r="R4113">
        <v>3.08</v>
      </c>
      <c r="S4113">
        <v>1</v>
      </c>
      <c r="T4113" t="s">
        <v>22</v>
      </c>
    </row>
    <row r="4114" spans="1:20" x14ac:dyDescent="0.2">
      <c r="A4114" t="s">
        <v>54</v>
      </c>
      <c r="B4114">
        <v>97</v>
      </c>
      <c r="C4114" t="s">
        <v>25</v>
      </c>
      <c r="D4114" t="s">
        <v>22</v>
      </c>
      <c r="E4114" t="s">
        <v>22</v>
      </c>
      <c r="F4114">
        <v>0</v>
      </c>
      <c r="G4114">
        <v>169.2</v>
      </c>
      <c r="H4114">
        <v>91</v>
      </c>
      <c r="I4114">
        <v>28.76</v>
      </c>
      <c r="J4114">
        <v>224.6</v>
      </c>
      <c r="K4114">
        <v>122</v>
      </c>
      <c r="L4114">
        <v>19.09</v>
      </c>
      <c r="M4114">
        <v>108</v>
      </c>
      <c r="N4114">
        <v>115</v>
      </c>
      <c r="O4114">
        <v>4.8600000000000003</v>
      </c>
      <c r="P4114">
        <v>13</v>
      </c>
      <c r="Q4114">
        <v>5</v>
      </c>
      <c r="R4114">
        <v>3.51</v>
      </c>
      <c r="S4114">
        <v>1</v>
      </c>
      <c r="T4114" t="s">
        <v>22</v>
      </c>
    </row>
    <row r="4115" spans="1:20" x14ac:dyDescent="0.2">
      <c r="A4115" t="s">
        <v>54</v>
      </c>
      <c r="B4115">
        <v>115</v>
      </c>
      <c r="C4115" t="s">
        <v>21</v>
      </c>
      <c r="D4115" t="s">
        <v>22</v>
      </c>
      <c r="E4115" t="s">
        <v>22</v>
      </c>
      <c r="F4115">
        <v>0</v>
      </c>
      <c r="G4115">
        <v>275.5</v>
      </c>
      <c r="H4115">
        <v>76</v>
      </c>
      <c r="I4115">
        <v>46.84</v>
      </c>
      <c r="J4115">
        <v>225.8</v>
      </c>
      <c r="K4115">
        <v>82</v>
      </c>
      <c r="L4115">
        <v>19.190000000000001</v>
      </c>
      <c r="M4115">
        <v>327.3</v>
      </c>
      <c r="N4115">
        <v>87</v>
      </c>
      <c r="O4115">
        <v>14.73</v>
      </c>
      <c r="P4115">
        <v>4.8</v>
      </c>
      <c r="Q4115">
        <v>2</v>
      </c>
      <c r="R4115">
        <v>1.3</v>
      </c>
      <c r="S4115">
        <v>3</v>
      </c>
      <c r="T4115" t="s">
        <v>23</v>
      </c>
    </row>
    <row r="4116" spans="1:20" x14ac:dyDescent="0.2">
      <c r="A4116" t="s">
        <v>45</v>
      </c>
      <c r="B4116">
        <v>94</v>
      </c>
      <c r="C4116" t="s">
        <v>25</v>
      </c>
      <c r="D4116" t="s">
        <v>22</v>
      </c>
      <c r="E4116" t="s">
        <v>22</v>
      </c>
      <c r="F4116">
        <v>0</v>
      </c>
      <c r="G4116">
        <v>226.6</v>
      </c>
      <c r="H4116">
        <v>119</v>
      </c>
      <c r="I4116">
        <v>38.520000000000003</v>
      </c>
      <c r="J4116">
        <v>199.8</v>
      </c>
      <c r="K4116">
        <v>111</v>
      </c>
      <c r="L4116">
        <v>16.98</v>
      </c>
      <c r="M4116">
        <v>219.4</v>
      </c>
      <c r="N4116">
        <v>141</v>
      </c>
      <c r="O4116">
        <v>9.8699999999999992</v>
      </c>
      <c r="P4116">
        <v>11.7</v>
      </c>
      <c r="Q4116">
        <v>2</v>
      </c>
      <c r="R4116">
        <v>3.16</v>
      </c>
      <c r="S4116">
        <v>3</v>
      </c>
      <c r="T4116" t="s">
        <v>22</v>
      </c>
    </row>
    <row r="4117" spans="1:20" x14ac:dyDescent="0.2">
      <c r="A4117" t="s">
        <v>73</v>
      </c>
      <c r="B4117">
        <v>88</v>
      </c>
      <c r="C4117" t="s">
        <v>21</v>
      </c>
      <c r="D4117" t="s">
        <v>22</v>
      </c>
      <c r="E4117" t="s">
        <v>22</v>
      </c>
      <c r="F4117">
        <v>0</v>
      </c>
      <c r="G4117">
        <v>158.19999999999999</v>
      </c>
      <c r="H4117">
        <v>130</v>
      </c>
      <c r="I4117">
        <v>26.89</v>
      </c>
      <c r="J4117">
        <v>234.6</v>
      </c>
      <c r="K4117">
        <v>91</v>
      </c>
      <c r="L4117">
        <v>19.940000000000001</v>
      </c>
      <c r="M4117">
        <v>291</v>
      </c>
      <c r="N4117">
        <v>117</v>
      </c>
      <c r="O4117">
        <v>13.1</v>
      </c>
      <c r="P4117">
        <v>12.9</v>
      </c>
      <c r="Q4117">
        <v>3</v>
      </c>
      <c r="R4117">
        <v>3.48</v>
      </c>
      <c r="S4117">
        <v>2</v>
      </c>
      <c r="T4117" t="s">
        <v>22</v>
      </c>
    </row>
    <row r="4118" spans="1:20" x14ac:dyDescent="0.2">
      <c r="A4118" t="s">
        <v>27</v>
      </c>
      <c r="B4118">
        <v>95</v>
      </c>
      <c r="C4118" t="s">
        <v>21</v>
      </c>
      <c r="D4118" t="s">
        <v>22</v>
      </c>
      <c r="E4118" t="s">
        <v>22</v>
      </c>
      <c r="F4118">
        <v>0</v>
      </c>
      <c r="G4118">
        <v>186.4</v>
      </c>
      <c r="H4118">
        <v>85</v>
      </c>
      <c r="I4118">
        <v>31.69</v>
      </c>
      <c r="J4118">
        <v>173.4</v>
      </c>
      <c r="K4118">
        <v>100</v>
      </c>
      <c r="L4118">
        <v>14.74</v>
      </c>
      <c r="M4118">
        <v>294.7</v>
      </c>
      <c r="N4118">
        <v>73</v>
      </c>
      <c r="O4118">
        <v>13.26</v>
      </c>
      <c r="P4118">
        <v>9.1</v>
      </c>
      <c r="Q4118">
        <v>5</v>
      </c>
      <c r="R4118">
        <v>2.46</v>
      </c>
      <c r="S4118">
        <v>1</v>
      </c>
      <c r="T4118" t="s">
        <v>22</v>
      </c>
    </row>
    <row r="4119" spans="1:20" x14ac:dyDescent="0.2">
      <c r="A4119" t="s">
        <v>57</v>
      </c>
      <c r="B4119">
        <v>52</v>
      </c>
      <c r="C4119" t="s">
        <v>25</v>
      </c>
      <c r="D4119" t="s">
        <v>22</v>
      </c>
      <c r="E4119" t="s">
        <v>22</v>
      </c>
      <c r="F4119">
        <v>0</v>
      </c>
      <c r="G4119">
        <v>165.8</v>
      </c>
      <c r="H4119">
        <v>94</v>
      </c>
      <c r="I4119">
        <v>28.19</v>
      </c>
      <c r="J4119">
        <v>192.8</v>
      </c>
      <c r="K4119">
        <v>135</v>
      </c>
      <c r="L4119">
        <v>16.39</v>
      </c>
      <c r="M4119">
        <v>247.8</v>
      </c>
      <c r="N4119">
        <v>64</v>
      </c>
      <c r="O4119">
        <v>11.15</v>
      </c>
      <c r="P4119">
        <v>12.4</v>
      </c>
      <c r="Q4119">
        <v>7</v>
      </c>
      <c r="R4119">
        <v>3.35</v>
      </c>
      <c r="S4119">
        <v>3</v>
      </c>
      <c r="T4119" t="s">
        <v>22</v>
      </c>
    </row>
    <row r="4120" spans="1:20" x14ac:dyDescent="0.2">
      <c r="A4120" t="s">
        <v>73</v>
      </c>
      <c r="B4120">
        <v>91</v>
      </c>
      <c r="C4120" t="s">
        <v>28</v>
      </c>
      <c r="D4120" t="s">
        <v>22</v>
      </c>
      <c r="E4120" t="s">
        <v>22</v>
      </c>
      <c r="F4120">
        <v>0</v>
      </c>
      <c r="G4120">
        <v>143.19999999999999</v>
      </c>
      <c r="H4120">
        <v>127</v>
      </c>
      <c r="I4120">
        <v>24.34</v>
      </c>
      <c r="J4120">
        <v>103</v>
      </c>
      <c r="K4120">
        <v>89</v>
      </c>
      <c r="L4120">
        <v>8.76</v>
      </c>
      <c r="M4120">
        <v>233.5</v>
      </c>
      <c r="N4120">
        <v>94</v>
      </c>
      <c r="O4120">
        <v>10.51</v>
      </c>
      <c r="P4120">
        <v>12.7</v>
      </c>
      <c r="Q4120">
        <v>3</v>
      </c>
      <c r="R4120">
        <v>3.43</v>
      </c>
      <c r="S4120">
        <v>2</v>
      </c>
      <c r="T4120" t="s">
        <v>22</v>
      </c>
    </row>
    <row r="4121" spans="1:20" x14ac:dyDescent="0.2">
      <c r="A4121" t="s">
        <v>49</v>
      </c>
      <c r="B4121">
        <v>163</v>
      </c>
      <c r="C4121" t="s">
        <v>28</v>
      </c>
      <c r="D4121" t="s">
        <v>22</v>
      </c>
      <c r="E4121" t="s">
        <v>22</v>
      </c>
      <c r="F4121">
        <v>0</v>
      </c>
      <c r="G4121">
        <v>238.6</v>
      </c>
      <c r="H4121">
        <v>107</v>
      </c>
      <c r="I4121">
        <v>40.56</v>
      </c>
      <c r="J4121">
        <v>178</v>
      </c>
      <c r="K4121">
        <v>85</v>
      </c>
      <c r="L4121">
        <v>15.13</v>
      </c>
      <c r="M4121">
        <v>196</v>
      </c>
      <c r="N4121">
        <v>124</v>
      </c>
      <c r="O4121">
        <v>8.82</v>
      </c>
      <c r="P4121">
        <v>6.2</v>
      </c>
      <c r="Q4121">
        <v>4</v>
      </c>
      <c r="R4121">
        <v>1.67</v>
      </c>
      <c r="S4121">
        <v>1</v>
      </c>
      <c r="T4121" t="s">
        <v>22</v>
      </c>
    </row>
    <row r="4122" spans="1:20" x14ac:dyDescent="0.2">
      <c r="A4122" t="s">
        <v>67</v>
      </c>
      <c r="B4122">
        <v>145</v>
      </c>
      <c r="C4122" t="s">
        <v>25</v>
      </c>
      <c r="D4122" t="s">
        <v>23</v>
      </c>
      <c r="E4122" t="s">
        <v>22</v>
      </c>
      <c r="F4122">
        <v>0</v>
      </c>
      <c r="G4122">
        <v>113</v>
      </c>
      <c r="H4122">
        <v>63</v>
      </c>
      <c r="I4122">
        <v>19.21</v>
      </c>
      <c r="J4122">
        <v>187</v>
      </c>
      <c r="K4122">
        <v>131</v>
      </c>
      <c r="L4122">
        <v>15.9</v>
      </c>
      <c r="M4122">
        <v>146.80000000000001</v>
      </c>
      <c r="N4122">
        <v>61</v>
      </c>
      <c r="O4122">
        <v>6.61</v>
      </c>
      <c r="P4122">
        <v>10.9</v>
      </c>
      <c r="Q4122">
        <v>7</v>
      </c>
      <c r="R4122">
        <v>2.94</v>
      </c>
      <c r="S4122">
        <v>1</v>
      </c>
      <c r="T4122" t="s">
        <v>22</v>
      </c>
    </row>
    <row r="4123" spans="1:20" x14ac:dyDescent="0.2">
      <c r="A4123" t="s">
        <v>53</v>
      </c>
      <c r="B4123">
        <v>116</v>
      </c>
      <c r="C4123" t="s">
        <v>25</v>
      </c>
      <c r="D4123" t="s">
        <v>22</v>
      </c>
      <c r="E4123" t="s">
        <v>22</v>
      </c>
      <c r="F4123">
        <v>0</v>
      </c>
      <c r="G4123">
        <v>149.6</v>
      </c>
      <c r="H4123">
        <v>74</v>
      </c>
      <c r="I4123">
        <v>25.43</v>
      </c>
      <c r="J4123">
        <v>167.9</v>
      </c>
      <c r="K4123">
        <v>92</v>
      </c>
      <c r="L4123">
        <v>14.27</v>
      </c>
      <c r="M4123">
        <v>174.1</v>
      </c>
      <c r="N4123">
        <v>100</v>
      </c>
      <c r="O4123">
        <v>7.83</v>
      </c>
      <c r="P4123">
        <v>16.399999999999999</v>
      </c>
      <c r="Q4123">
        <v>7</v>
      </c>
      <c r="R4123">
        <v>4.43</v>
      </c>
      <c r="S4123">
        <v>0</v>
      </c>
      <c r="T4123" t="s">
        <v>22</v>
      </c>
    </row>
    <row r="4124" spans="1:20" x14ac:dyDescent="0.2">
      <c r="A4124" t="s">
        <v>37</v>
      </c>
      <c r="B4124">
        <v>95</v>
      </c>
      <c r="C4124" t="s">
        <v>21</v>
      </c>
      <c r="D4124" t="s">
        <v>22</v>
      </c>
      <c r="E4124" t="s">
        <v>22</v>
      </c>
      <c r="F4124">
        <v>0</v>
      </c>
      <c r="G4124">
        <v>232</v>
      </c>
      <c r="H4124">
        <v>80</v>
      </c>
      <c r="I4124">
        <v>39.44</v>
      </c>
      <c r="J4124">
        <v>126.1</v>
      </c>
      <c r="K4124">
        <v>94</v>
      </c>
      <c r="L4124">
        <v>10.72</v>
      </c>
      <c r="M4124">
        <v>109.6</v>
      </c>
      <c r="N4124">
        <v>117</v>
      </c>
      <c r="O4124">
        <v>4.93</v>
      </c>
      <c r="P4124">
        <v>12</v>
      </c>
      <c r="Q4124">
        <v>6</v>
      </c>
      <c r="R4124">
        <v>3.24</v>
      </c>
      <c r="S4124">
        <v>1</v>
      </c>
      <c r="T4124" t="s">
        <v>22</v>
      </c>
    </row>
    <row r="4125" spans="1:20" x14ac:dyDescent="0.2">
      <c r="A4125" t="s">
        <v>36</v>
      </c>
      <c r="B4125">
        <v>49</v>
      </c>
      <c r="C4125" t="s">
        <v>21</v>
      </c>
      <c r="D4125" t="s">
        <v>22</v>
      </c>
      <c r="E4125" t="s">
        <v>22</v>
      </c>
      <c r="F4125">
        <v>0</v>
      </c>
      <c r="G4125">
        <v>167.2</v>
      </c>
      <c r="H4125">
        <v>94</v>
      </c>
      <c r="I4125">
        <v>28.42</v>
      </c>
      <c r="J4125">
        <v>218.1</v>
      </c>
      <c r="K4125">
        <v>121</v>
      </c>
      <c r="L4125">
        <v>18.54</v>
      </c>
      <c r="M4125">
        <v>313.10000000000002</v>
      </c>
      <c r="N4125">
        <v>109</v>
      </c>
      <c r="O4125">
        <v>14.09</v>
      </c>
      <c r="P4125">
        <v>7.8</v>
      </c>
      <c r="Q4125">
        <v>5</v>
      </c>
      <c r="R4125">
        <v>2.11</v>
      </c>
      <c r="S4125">
        <v>3</v>
      </c>
      <c r="T4125" t="s">
        <v>22</v>
      </c>
    </row>
    <row r="4126" spans="1:20" x14ac:dyDescent="0.2">
      <c r="A4126" t="s">
        <v>47</v>
      </c>
      <c r="B4126">
        <v>121</v>
      </c>
      <c r="C4126" t="s">
        <v>21</v>
      </c>
      <c r="D4126" t="s">
        <v>22</v>
      </c>
      <c r="E4126" t="s">
        <v>22</v>
      </c>
      <c r="F4126">
        <v>0</v>
      </c>
      <c r="G4126">
        <v>162.4</v>
      </c>
      <c r="H4126">
        <v>87</v>
      </c>
      <c r="I4126">
        <v>27.61</v>
      </c>
      <c r="J4126">
        <v>285.2</v>
      </c>
      <c r="K4126">
        <v>104</v>
      </c>
      <c r="L4126">
        <v>24.24</v>
      </c>
      <c r="M4126">
        <v>117.4</v>
      </c>
      <c r="N4126">
        <v>125</v>
      </c>
      <c r="O4126">
        <v>5.28</v>
      </c>
      <c r="P4126">
        <v>5.8</v>
      </c>
      <c r="Q4126">
        <v>5</v>
      </c>
      <c r="R4126">
        <v>1.57</v>
      </c>
      <c r="S4126">
        <v>2</v>
      </c>
      <c r="T4126" t="s">
        <v>22</v>
      </c>
    </row>
    <row r="4127" spans="1:20" x14ac:dyDescent="0.2">
      <c r="A4127" t="s">
        <v>71</v>
      </c>
      <c r="B4127">
        <v>39</v>
      </c>
      <c r="C4127" t="s">
        <v>28</v>
      </c>
      <c r="D4127" t="s">
        <v>22</v>
      </c>
      <c r="E4127" t="s">
        <v>22</v>
      </c>
      <c r="F4127">
        <v>0</v>
      </c>
      <c r="G4127">
        <v>189.6</v>
      </c>
      <c r="H4127">
        <v>89</v>
      </c>
      <c r="I4127">
        <v>32.229999999999997</v>
      </c>
      <c r="J4127">
        <v>251.6</v>
      </c>
      <c r="K4127">
        <v>116</v>
      </c>
      <c r="L4127">
        <v>21.39</v>
      </c>
      <c r="M4127">
        <v>230.9</v>
      </c>
      <c r="N4127">
        <v>105</v>
      </c>
      <c r="O4127">
        <v>10.39</v>
      </c>
      <c r="P4127">
        <v>5.4</v>
      </c>
      <c r="Q4127">
        <v>8</v>
      </c>
      <c r="R4127">
        <v>1.46</v>
      </c>
      <c r="S4127">
        <v>3</v>
      </c>
      <c r="T4127" t="s">
        <v>22</v>
      </c>
    </row>
    <row r="4128" spans="1:20" x14ac:dyDescent="0.2">
      <c r="A4128" t="s">
        <v>74</v>
      </c>
      <c r="B4128">
        <v>41</v>
      </c>
      <c r="C4128" t="s">
        <v>21</v>
      </c>
      <c r="D4128" t="s">
        <v>22</v>
      </c>
      <c r="E4128" t="s">
        <v>23</v>
      </c>
      <c r="F4128">
        <v>24</v>
      </c>
      <c r="G4128">
        <v>247.6</v>
      </c>
      <c r="H4128">
        <v>97</v>
      </c>
      <c r="I4128">
        <v>42.09</v>
      </c>
      <c r="J4128">
        <v>199.7</v>
      </c>
      <c r="K4128">
        <v>106</v>
      </c>
      <c r="L4128">
        <v>16.97</v>
      </c>
      <c r="M4128">
        <v>217.7</v>
      </c>
      <c r="N4128">
        <v>91</v>
      </c>
      <c r="O4128">
        <v>9.8000000000000007</v>
      </c>
      <c r="P4128">
        <v>12.1</v>
      </c>
      <c r="Q4128">
        <v>6</v>
      </c>
      <c r="R4128">
        <v>3.27</v>
      </c>
      <c r="S4128">
        <v>1</v>
      </c>
      <c r="T4128" t="s">
        <v>22</v>
      </c>
    </row>
    <row r="4129" spans="1:20" x14ac:dyDescent="0.2">
      <c r="A4129" t="s">
        <v>45</v>
      </c>
      <c r="B4129">
        <v>60</v>
      </c>
      <c r="C4129" t="s">
        <v>28</v>
      </c>
      <c r="D4129" t="s">
        <v>22</v>
      </c>
      <c r="E4129" t="s">
        <v>22</v>
      </c>
      <c r="F4129">
        <v>0</v>
      </c>
      <c r="G4129">
        <v>179.4</v>
      </c>
      <c r="H4129">
        <v>108</v>
      </c>
      <c r="I4129">
        <v>30.5</v>
      </c>
      <c r="J4129">
        <v>263.2</v>
      </c>
      <c r="K4129">
        <v>74</v>
      </c>
      <c r="L4129">
        <v>22.37</v>
      </c>
      <c r="M4129">
        <v>133.30000000000001</v>
      </c>
      <c r="N4129">
        <v>78</v>
      </c>
      <c r="O4129">
        <v>6</v>
      </c>
      <c r="P4129">
        <v>13.4</v>
      </c>
      <c r="Q4129">
        <v>7</v>
      </c>
      <c r="R4129">
        <v>3.62</v>
      </c>
      <c r="S4129">
        <v>2</v>
      </c>
      <c r="T4129" t="s">
        <v>22</v>
      </c>
    </row>
    <row r="4130" spans="1:20" x14ac:dyDescent="0.2">
      <c r="A4130" t="s">
        <v>33</v>
      </c>
      <c r="B4130">
        <v>158</v>
      </c>
      <c r="C4130" t="s">
        <v>28</v>
      </c>
      <c r="D4130" t="s">
        <v>22</v>
      </c>
      <c r="E4130" t="s">
        <v>22</v>
      </c>
      <c r="F4130">
        <v>0</v>
      </c>
      <c r="G4130">
        <v>245.1</v>
      </c>
      <c r="H4130">
        <v>68</v>
      </c>
      <c r="I4130">
        <v>41.67</v>
      </c>
      <c r="J4130">
        <v>195.8</v>
      </c>
      <c r="K4130">
        <v>100</v>
      </c>
      <c r="L4130">
        <v>16.64</v>
      </c>
      <c r="M4130">
        <v>244.2</v>
      </c>
      <c r="N4130">
        <v>80</v>
      </c>
      <c r="O4130">
        <v>10.99</v>
      </c>
      <c r="P4130">
        <v>11.5</v>
      </c>
      <c r="Q4130">
        <v>4</v>
      </c>
      <c r="R4130">
        <v>3.11</v>
      </c>
      <c r="S4130">
        <v>2</v>
      </c>
      <c r="T4130" t="s">
        <v>22</v>
      </c>
    </row>
    <row r="4131" spans="1:20" x14ac:dyDescent="0.2">
      <c r="A4131" t="s">
        <v>67</v>
      </c>
      <c r="B4131">
        <v>121</v>
      </c>
      <c r="C4131" t="s">
        <v>25</v>
      </c>
      <c r="D4131" t="s">
        <v>22</v>
      </c>
      <c r="E4131" t="s">
        <v>23</v>
      </c>
      <c r="F4131">
        <v>12</v>
      </c>
      <c r="G4131">
        <v>127.2</v>
      </c>
      <c r="H4131">
        <v>56</v>
      </c>
      <c r="I4131">
        <v>21.62</v>
      </c>
      <c r="J4131">
        <v>241.6</v>
      </c>
      <c r="K4131">
        <v>114</v>
      </c>
      <c r="L4131">
        <v>20.54</v>
      </c>
      <c r="M4131">
        <v>176.6</v>
      </c>
      <c r="N4131">
        <v>84</v>
      </c>
      <c r="O4131">
        <v>7.95</v>
      </c>
      <c r="P4131">
        <v>13.2</v>
      </c>
      <c r="Q4131">
        <v>3</v>
      </c>
      <c r="R4131">
        <v>3.56</v>
      </c>
      <c r="S4131">
        <v>3</v>
      </c>
      <c r="T4131" t="s">
        <v>22</v>
      </c>
    </row>
    <row r="4132" spans="1:20" x14ac:dyDescent="0.2">
      <c r="A4132" t="s">
        <v>67</v>
      </c>
      <c r="B4132">
        <v>45</v>
      </c>
      <c r="C4132" t="s">
        <v>21</v>
      </c>
      <c r="D4132" t="s">
        <v>22</v>
      </c>
      <c r="E4132" t="s">
        <v>22</v>
      </c>
      <c r="F4132">
        <v>0</v>
      </c>
      <c r="G4132">
        <v>142.69999999999999</v>
      </c>
      <c r="H4132">
        <v>80</v>
      </c>
      <c r="I4132">
        <v>24.26</v>
      </c>
      <c r="J4132">
        <v>205.4</v>
      </c>
      <c r="K4132">
        <v>135</v>
      </c>
      <c r="L4132">
        <v>17.46</v>
      </c>
      <c r="M4132">
        <v>228.1</v>
      </c>
      <c r="N4132">
        <v>87</v>
      </c>
      <c r="O4132">
        <v>10.26</v>
      </c>
      <c r="P4132">
        <v>12</v>
      </c>
      <c r="Q4132">
        <v>11</v>
      </c>
      <c r="R4132">
        <v>3.24</v>
      </c>
      <c r="S4132">
        <v>2</v>
      </c>
      <c r="T4132" t="s">
        <v>22</v>
      </c>
    </row>
    <row r="4133" spans="1:20" x14ac:dyDescent="0.2">
      <c r="A4133" t="s">
        <v>51</v>
      </c>
      <c r="B4133">
        <v>154</v>
      </c>
      <c r="C4133" t="s">
        <v>28</v>
      </c>
      <c r="D4133" t="s">
        <v>22</v>
      </c>
      <c r="E4133" t="s">
        <v>22</v>
      </c>
      <c r="F4133">
        <v>0</v>
      </c>
      <c r="G4133">
        <v>94.5</v>
      </c>
      <c r="H4133">
        <v>97</v>
      </c>
      <c r="I4133">
        <v>16.07</v>
      </c>
      <c r="J4133">
        <v>178.2</v>
      </c>
      <c r="K4133">
        <v>127</v>
      </c>
      <c r="L4133">
        <v>15.15</v>
      </c>
      <c r="M4133">
        <v>230.2</v>
      </c>
      <c r="N4133">
        <v>99</v>
      </c>
      <c r="O4133">
        <v>10.36</v>
      </c>
      <c r="P4133">
        <v>9.1999999999999993</v>
      </c>
      <c r="Q4133">
        <v>3</v>
      </c>
      <c r="R4133">
        <v>2.48</v>
      </c>
      <c r="S4133">
        <v>2</v>
      </c>
      <c r="T4133" t="s">
        <v>22</v>
      </c>
    </row>
    <row r="4134" spans="1:20" x14ac:dyDescent="0.2">
      <c r="A4134" t="s">
        <v>54</v>
      </c>
      <c r="B4134">
        <v>127</v>
      </c>
      <c r="C4134" t="s">
        <v>28</v>
      </c>
      <c r="D4134" t="s">
        <v>22</v>
      </c>
      <c r="E4134" t="s">
        <v>22</v>
      </c>
      <c r="F4134">
        <v>0</v>
      </c>
      <c r="G4134">
        <v>241.7</v>
      </c>
      <c r="H4134">
        <v>115</v>
      </c>
      <c r="I4134">
        <v>41.09</v>
      </c>
      <c r="J4134">
        <v>141.5</v>
      </c>
      <c r="K4134">
        <v>96</v>
      </c>
      <c r="L4134">
        <v>12.03</v>
      </c>
      <c r="M4134">
        <v>170.7</v>
      </c>
      <c r="N4134">
        <v>94</v>
      </c>
      <c r="O4134">
        <v>7.68</v>
      </c>
      <c r="P4134">
        <v>4.5</v>
      </c>
      <c r="Q4134">
        <v>5</v>
      </c>
      <c r="R4134">
        <v>1.22</v>
      </c>
      <c r="S4134">
        <v>2</v>
      </c>
      <c r="T4134" t="s">
        <v>22</v>
      </c>
    </row>
    <row r="4135" spans="1:20" x14ac:dyDescent="0.2">
      <c r="A4135" t="s">
        <v>41</v>
      </c>
      <c r="B4135">
        <v>74</v>
      </c>
      <c r="C4135" t="s">
        <v>21</v>
      </c>
      <c r="D4135" t="s">
        <v>23</v>
      </c>
      <c r="E4135" t="s">
        <v>22</v>
      </c>
      <c r="F4135">
        <v>0</v>
      </c>
      <c r="G4135">
        <v>267.5</v>
      </c>
      <c r="H4135">
        <v>134</v>
      </c>
      <c r="I4135">
        <v>45.48</v>
      </c>
      <c r="J4135">
        <v>242.5</v>
      </c>
      <c r="K4135">
        <v>110</v>
      </c>
      <c r="L4135">
        <v>20.61</v>
      </c>
      <c r="M4135">
        <v>223</v>
      </c>
      <c r="N4135">
        <v>108</v>
      </c>
      <c r="O4135">
        <v>10.039999999999999</v>
      </c>
      <c r="P4135">
        <v>8.3000000000000007</v>
      </c>
      <c r="Q4135">
        <v>4</v>
      </c>
      <c r="R4135">
        <v>2.2400000000000002</v>
      </c>
      <c r="S4135">
        <v>3</v>
      </c>
      <c r="T4135" t="s">
        <v>23</v>
      </c>
    </row>
    <row r="4136" spans="1:20" x14ac:dyDescent="0.2">
      <c r="A4136" t="s">
        <v>68</v>
      </c>
      <c r="B4136">
        <v>26</v>
      </c>
      <c r="C4136" t="s">
        <v>25</v>
      </c>
      <c r="D4136" t="s">
        <v>22</v>
      </c>
      <c r="E4136" t="s">
        <v>22</v>
      </c>
      <c r="F4136">
        <v>0</v>
      </c>
      <c r="G4136">
        <v>290.10000000000002</v>
      </c>
      <c r="H4136">
        <v>143</v>
      </c>
      <c r="I4136">
        <v>49.32</v>
      </c>
      <c r="J4136">
        <v>245.7</v>
      </c>
      <c r="K4136">
        <v>97</v>
      </c>
      <c r="L4136">
        <v>20.88</v>
      </c>
      <c r="M4136">
        <v>147</v>
      </c>
      <c r="N4136">
        <v>80</v>
      </c>
      <c r="O4136">
        <v>6.61</v>
      </c>
      <c r="P4136">
        <v>7.4</v>
      </c>
      <c r="Q4136">
        <v>4</v>
      </c>
      <c r="R4136">
        <v>2</v>
      </c>
      <c r="S4136">
        <v>2</v>
      </c>
      <c r="T4136" t="s">
        <v>23</v>
      </c>
    </row>
    <row r="4137" spans="1:20" x14ac:dyDescent="0.2">
      <c r="A4137" t="s">
        <v>44</v>
      </c>
      <c r="B4137">
        <v>101</v>
      </c>
      <c r="C4137" t="s">
        <v>21</v>
      </c>
      <c r="D4137" t="s">
        <v>22</v>
      </c>
      <c r="E4137" t="s">
        <v>23</v>
      </c>
      <c r="F4137">
        <v>24</v>
      </c>
      <c r="G4137">
        <v>240.5</v>
      </c>
      <c r="H4137">
        <v>103</v>
      </c>
      <c r="I4137">
        <v>40.89</v>
      </c>
      <c r="J4137">
        <v>280.5</v>
      </c>
      <c r="K4137">
        <v>78</v>
      </c>
      <c r="L4137">
        <v>23.84</v>
      </c>
      <c r="M4137">
        <v>212.8</v>
      </c>
      <c r="N4137">
        <v>69</v>
      </c>
      <c r="O4137">
        <v>9.58</v>
      </c>
      <c r="P4137">
        <v>10.4</v>
      </c>
      <c r="Q4137">
        <v>5</v>
      </c>
      <c r="R4137">
        <v>2.81</v>
      </c>
      <c r="S4137">
        <v>2</v>
      </c>
      <c r="T4137" t="s">
        <v>22</v>
      </c>
    </row>
    <row r="4138" spans="1:20" x14ac:dyDescent="0.2">
      <c r="A4138" t="s">
        <v>57</v>
      </c>
      <c r="B4138">
        <v>67</v>
      </c>
      <c r="C4138" t="s">
        <v>21</v>
      </c>
      <c r="D4138" t="s">
        <v>22</v>
      </c>
      <c r="E4138" t="s">
        <v>22</v>
      </c>
      <c r="F4138">
        <v>0</v>
      </c>
      <c r="G4138">
        <v>284.5</v>
      </c>
      <c r="H4138">
        <v>104</v>
      </c>
      <c r="I4138">
        <v>48.37</v>
      </c>
      <c r="J4138">
        <v>88.6</v>
      </c>
      <c r="K4138">
        <v>71</v>
      </c>
      <c r="L4138">
        <v>7.53</v>
      </c>
      <c r="M4138">
        <v>171.4</v>
      </c>
      <c r="N4138">
        <v>93</v>
      </c>
      <c r="O4138">
        <v>7.71</v>
      </c>
      <c r="P4138">
        <v>12.5</v>
      </c>
      <c r="Q4138">
        <v>4</v>
      </c>
      <c r="R4138">
        <v>3.38</v>
      </c>
      <c r="S4138">
        <v>1</v>
      </c>
      <c r="T4138" t="s">
        <v>22</v>
      </c>
    </row>
    <row r="4139" spans="1:20" x14ac:dyDescent="0.2">
      <c r="A4139" t="s">
        <v>44</v>
      </c>
      <c r="B4139">
        <v>142</v>
      </c>
      <c r="C4139" t="s">
        <v>21</v>
      </c>
      <c r="D4139" t="s">
        <v>22</v>
      </c>
      <c r="E4139" t="s">
        <v>22</v>
      </c>
      <c r="F4139">
        <v>0</v>
      </c>
      <c r="G4139">
        <v>131.69999999999999</v>
      </c>
      <c r="H4139">
        <v>85</v>
      </c>
      <c r="I4139">
        <v>22.39</v>
      </c>
      <c r="J4139">
        <v>239.6</v>
      </c>
      <c r="K4139">
        <v>118</v>
      </c>
      <c r="L4139">
        <v>20.37</v>
      </c>
      <c r="M4139">
        <v>235.1</v>
      </c>
      <c r="N4139">
        <v>77</v>
      </c>
      <c r="O4139">
        <v>10.58</v>
      </c>
      <c r="P4139">
        <v>8.9</v>
      </c>
      <c r="Q4139">
        <v>3</v>
      </c>
      <c r="R4139">
        <v>2.4</v>
      </c>
      <c r="S4139">
        <v>1</v>
      </c>
      <c r="T4139" t="s">
        <v>22</v>
      </c>
    </row>
    <row r="4140" spans="1:20" x14ac:dyDescent="0.2">
      <c r="A4140" t="s">
        <v>43</v>
      </c>
      <c r="B4140">
        <v>183</v>
      </c>
      <c r="C4140" t="s">
        <v>21</v>
      </c>
      <c r="D4140" t="s">
        <v>22</v>
      </c>
      <c r="E4140" t="s">
        <v>23</v>
      </c>
      <c r="F4140">
        <v>31</v>
      </c>
      <c r="G4140">
        <v>211.9</v>
      </c>
      <c r="H4140">
        <v>126</v>
      </c>
      <c r="I4140">
        <v>36.020000000000003</v>
      </c>
      <c r="J4140">
        <v>224.3</v>
      </c>
      <c r="K4140">
        <v>125</v>
      </c>
      <c r="L4140">
        <v>19.07</v>
      </c>
      <c r="M4140">
        <v>226.2</v>
      </c>
      <c r="N4140">
        <v>125</v>
      </c>
      <c r="O4140">
        <v>10.18</v>
      </c>
      <c r="P4140">
        <v>13.8</v>
      </c>
      <c r="Q4140">
        <v>2</v>
      </c>
      <c r="R4140">
        <v>3.73</v>
      </c>
      <c r="S4140">
        <v>1</v>
      </c>
      <c r="T4140" t="s">
        <v>22</v>
      </c>
    </row>
    <row r="4141" spans="1:20" x14ac:dyDescent="0.2">
      <c r="A4141" t="s">
        <v>40</v>
      </c>
      <c r="B4141">
        <v>202</v>
      </c>
      <c r="C4141" t="s">
        <v>21</v>
      </c>
      <c r="D4141" t="s">
        <v>22</v>
      </c>
      <c r="E4141" t="s">
        <v>22</v>
      </c>
      <c r="F4141">
        <v>0</v>
      </c>
      <c r="G4141">
        <v>168.9</v>
      </c>
      <c r="H4141">
        <v>88</v>
      </c>
      <c r="I4141">
        <v>28.71</v>
      </c>
      <c r="J4141">
        <v>235.8</v>
      </c>
      <c r="K4141">
        <v>98</v>
      </c>
      <c r="L4141">
        <v>20.04</v>
      </c>
      <c r="M4141">
        <v>273.2</v>
      </c>
      <c r="N4141">
        <v>108</v>
      </c>
      <c r="O4141">
        <v>12.29</v>
      </c>
      <c r="P4141">
        <v>14.6</v>
      </c>
      <c r="Q4141">
        <v>3</v>
      </c>
      <c r="R4141">
        <v>3.94</v>
      </c>
      <c r="S4141">
        <v>3</v>
      </c>
      <c r="T4141" t="s">
        <v>22</v>
      </c>
    </row>
    <row r="4142" spans="1:20" x14ac:dyDescent="0.2">
      <c r="A4142" t="s">
        <v>30</v>
      </c>
      <c r="B4142">
        <v>24</v>
      </c>
      <c r="C4142" t="s">
        <v>21</v>
      </c>
      <c r="D4142" t="s">
        <v>23</v>
      </c>
      <c r="E4142" t="s">
        <v>22</v>
      </c>
      <c r="F4142">
        <v>0</v>
      </c>
      <c r="G4142">
        <v>230.5</v>
      </c>
      <c r="H4142">
        <v>126</v>
      </c>
      <c r="I4142">
        <v>39.19</v>
      </c>
      <c r="J4142">
        <v>184.7</v>
      </c>
      <c r="K4142">
        <v>128</v>
      </c>
      <c r="L4142">
        <v>15.7</v>
      </c>
      <c r="M4142">
        <v>159.1</v>
      </c>
      <c r="N4142">
        <v>152</v>
      </c>
      <c r="O4142">
        <v>7.16</v>
      </c>
      <c r="P4142">
        <v>10.6</v>
      </c>
      <c r="Q4142">
        <v>3</v>
      </c>
      <c r="R4142">
        <v>2.86</v>
      </c>
      <c r="S4142">
        <v>1</v>
      </c>
      <c r="T4142" t="s">
        <v>22</v>
      </c>
    </row>
    <row r="4143" spans="1:20" x14ac:dyDescent="0.2">
      <c r="A4143" t="s">
        <v>40</v>
      </c>
      <c r="B4143">
        <v>36</v>
      </c>
      <c r="C4143" t="s">
        <v>28</v>
      </c>
      <c r="D4143" t="s">
        <v>22</v>
      </c>
      <c r="E4143" t="s">
        <v>22</v>
      </c>
      <c r="F4143">
        <v>0</v>
      </c>
      <c r="G4143">
        <v>195.5</v>
      </c>
      <c r="H4143">
        <v>77</v>
      </c>
      <c r="I4143">
        <v>33.24</v>
      </c>
      <c r="J4143">
        <v>156.30000000000001</v>
      </c>
      <c r="K4143">
        <v>108</v>
      </c>
      <c r="L4143">
        <v>13.29</v>
      </c>
      <c r="M4143">
        <v>217.8</v>
      </c>
      <c r="N4143">
        <v>133</v>
      </c>
      <c r="O4143">
        <v>9.8000000000000007</v>
      </c>
      <c r="P4143">
        <v>7.3</v>
      </c>
      <c r="Q4143">
        <v>2</v>
      </c>
      <c r="R4143">
        <v>1.97</v>
      </c>
      <c r="S4143">
        <v>1</v>
      </c>
      <c r="T4143" t="s">
        <v>22</v>
      </c>
    </row>
    <row r="4144" spans="1:20" x14ac:dyDescent="0.2">
      <c r="A4144" t="s">
        <v>51</v>
      </c>
      <c r="B4144">
        <v>167</v>
      </c>
      <c r="C4144" t="s">
        <v>21</v>
      </c>
      <c r="D4144" t="s">
        <v>22</v>
      </c>
      <c r="E4144" t="s">
        <v>22</v>
      </c>
      <c r="F4144">
        <v>0</v>
      </c>
      <c r="G4144">
        <v>112.3</v>
      </c>
      <c r="H4144">
        <v>101</v>
      </c>
      <c r="I4144">
        <v>19.09</v>
      </c>
      <c r="J4144">
        <v>204.8</v>
      </c>
      <c r="K4144">
        <v>140</v>
      </c>
      <c r="L4144">
        <v>17.41</v>
      </c>
      <c r="M4144">
        <v>141.19999999999999</v>
      </c>
      <c r="N4144">
        <v>118</v>
      </c>
      <c r="O4144">
        <v>6.35</v>
      </c>
      <c r="P4144">
        <v>13.3</v>
      </c>
      <c r="Q4144">
        <v>2</v>
      </c>
      <c r="R4144">
        <v>3.59</v>
      </c>
      <c r="S4144">
        <v>1</v>
      </c>
      <c r="T4144" t="s">
        <v>22</v>
      </c>
    </row>
    <row r="4145" spans="1:20" x14ac:dyDescent="0.2">
      <c r="A4145" t="s">
        <v>72</v>
      </c>
      <c r="B4145">
        <v>118</v>
      </c>
      <c r="C4145" t="s">
        <v>21</v>
      </c>
      <c r="D4145" t="s">
        <v>22</v>
      </c>
      <c r="E4145" t="s">
        <v>22</v>
      </c>
      <c r="F4145">
        <v>0</v>
      </c>
      <c r="G4145">
        <v>103.6</v>
      </c>
      <c r="H4145">
        <v>107</v>
      </c>
      <c r="I4145">
        <v>17.61</v>
      </c>
      <c r="J4145">
        <v>82</v>
      </c>
      <c r="K4145">
        <v>149</v>
      </c>
      <c r="L4145">
        <v>6.97</v>
      </c>
      <c r="M4145">
        <v>169.5</v>
      </c>
      <c r="N4145">
        <v>103</v>
      </c>
      <c r="O4145">
        <v>7.63</v>
      </c>
      <c r="P4145">
        <v>6.6</v>
      </c>
      <c r="Q4145">
        <v>6</v>
      </c>
      <c r="R4145">
        <v>1.78</v>
      </c>
      <c r="S4145">
        <v>0</v>
      </c>
      <c r="T4145" t="s">
        <v>22</v>
      </c>
    </row>
    <row r="4146" spans="1:20" x14ac:dyDescent="0.2">
      <c r="A4146" t="s">
        <v>69</v>
      </c>
      <c r="B4146">
        <v>136</v>
      </c>
      <c r="C4146" t="s">
        <v>21</v>
      </c>
      <c r="D4146" t="s">
        <v>22</v>
      </c>
      <c r="E4146" t="s">
        <v>22</v>
      </c>
      <c r="F4146">
        <v>0</v>
      </c>
      <c r="G4146">
        <v>121.5</v>
      </c>
      <c r="H4146">
        <v>80</v>
      </c>
      <c r="I4146">
        <v>20.66</v>
      </c>
      <c r="J4146">
        <v>220.1</v>
      </c>
      <c r="K4146">
        <v>97</v>
      </c>
      <c r="L4146">
        <v>18.71</v>
      </c>
      <c r="M4146">
        <v>179.5</v>
      </c>
      <c r="N4146">
        <v>94</v>
      </c>
      <c r="O4146">
        <v>8.08</v>
      </c>
      <c r="P4146">
        <v>10.4</v>
      </c>
      <c r="Q4146">
        <v>5</v>
      </c>
      <c r="R4146">
        <v>2.81</v>
      </c>
      <c r="S4146">
        <v>1</v>
      </c>
      <c r="T4146" t="s">
        <v>22</v>
      </c>
    </row>
    <row r="4147" spans="1:20" x14ac:dyDescent="0.2">
      <c r="A4147" t="s">
        <v>43</v>
      </c>
      <c r="B4147">
        <v>77</v>
      </c>
      <c r="C4147" t="s">
        <v>21</v>
      </c>
      <c r="D4147" t="s">
        <v>22</v>
      </c>
      <c r="E4147" t="s">
        <v>22</v>
      </c>
      <c r="F4147">
        <v>0</v>
      </c>
      <c r="G4147">
        <v>175.8</v>
      </c>
      <c r="H4147">
        <v>116</v>
      </c>
      <c r="I4147">
        <v>29.89</v>
      </c>
      <c r="J4147">
        <v>156.19999999999999</v>
      </c>
      <c r="K4147">
        <v>125</v>
      </c>
      <c r="L4147">
        <v>13.28</v>
      </c>
      <c r="M4147">
        <v>237.4</v>
      </c>
      <c r="N4147">
        <v>106</v>
      </c>
      <c r="O4147">
        <v>10.68</v>
      </c>
      <c r="P4147">
        <v>5</v>
      </c>
      <c r="Q4147">
        <v>4</v>
      </c>
      <c r="R4147">
        <v>1.35</v>
      </c>
      <c r="S4147">
        <v>0</v>
      </c>
      <c r="T4147" t="s">
        <v>22</v>
      </c>
    </row>
    <row r="4148" spans="1:20" x14ac:dyDescent="0.2">
      <c r="A4148" t="s">
        <v>53</v>
      </c>
      <c r="B4148">
        <v>133</v>
      </c>
      <c r="C4148" t="s">
        <v>21</v>
      </c>
      <c r="D4148" t="s">
        <v>22</v>
      </c>
      <c r="E4148" t="s">
        <v>22</v>
      </c>
      <c r="F4148">
        <v>0</v>
      </c>
      <c r="G4148">
        <v>165.9</v>
      </c>
      <c r="H4148">
        <v>98</v>
      </c>
      <c r="I4148">
        <v>28.2</v>
      </c>
      <c r="J4148">
        <v>161.9</v>
      </c>
      <c r="K4148">
        <v>110</v>
      </c>
      <c r="L4148">
        <v>13.76</v>
      </c>
      <c r="M4148">
        <v>208.9</v>
      </c>
      <c r="N4148">
        <v>120</v>
      </c>
      <c r="O4148">
        <v>9.4</v>
      </c>
      <c r="P4148">
        <v>11.2</v>
      </c>
      <c r="Q4148">
        <v>11</v>
      </c>
      <c r="R4148">
        <v>3.02</v>
      </c>
      <c r="S4148">
        <v>2</v>
      </c>
      <c r="T4148" t="s">
        <v>22</v>
      </c>
    </row>
    <row r="4149" spans="1:20" x14ac:dyDescent="0.2">
      <c r="A4149" t="s">
        <v>52</v>
      </c>
      <c r="B4149">
        <v>122</v>
      </c>
      <c r="C4149" t="s">
        <v>25</v>
      </c>
      <c r="D4149" t="s">
        <v>22</v>
      </c>
      <c r="E4149" t="s">
        <v>22</v>
      </c>
      <c r="F4149">
        <v>0</v>
      </c>
      <c r="G4149">
        <v>152</v>
      </c>
      <c r="H4149">
        <v>86</v>
      </c>
      <c r="I4149">
        <v>25.84</v>
      </c>
      <c r="J4149">
        <v>162.80000000000001</v>
      </c>
      <c r="K4149">
        <v>61</v>
      </c>
      <c r="L4149">
        <v>13.84</v>
      </c>
      <c r="M4149">
        <v>161.9</v>
      </c>
      <c r="N4149">
        <v>98</v>
      </c>
      <c r="O4149">
        <v>7.29</v>
      </c>
      <c r="P4149">
        <v>9.3000000000000007</v>
      </c>
      <c r="Q4149">
        <v>3</v>
      </c>
      <c r="R4149">
        <v>2.5099999999999998</v>
      </c>
      <c r="S4149">
        <v>1</v>
      </c>
      <c r="T4149" t="s">
        <v>22</v>
      </c>
    </row>
    <row r="4150" spans="1:20" x14ac:dyDescent="0.2">
      <c r="A4150" t="s">
        <v>56</v>
      </c>
      <c r="B4150">
        <v>19</v>
      </c>
      <c r="C4150" t="s">
        <v>25</v>
      </c>
      <c r="D4150" t="s">
        <v>22</v>
      </c>
      <c r="E4150" t="s">
        <v>22</v>
      </c>
      <c r="F4150">
        <v>0</v>
      </c>
      <c r="G4150">
        <v>146.80000000000001</v>
      </c>
      <c r="H4150">
        <v>99</v>
      </c>
      <c r="I4150">
        <v>24.96</v>
      </c>
      <c r="J4150">
        <v>190.5</v>
      </c>
      <c r="K4150">
        <v>101</v>
      </c>
      <c r="L4150">
        <v>16.190000000000001</v>
      </c>
      <c r="M4150">
        <v>146.1</v>
      </c>
      <c r="N4150">
        <v>68</v>
      </c>
      <c r="O4150">
        <v>6.57</v>
      </c>
      <c r="P4150">
        <v>9.3000000000000007</v>
      </c>
      <c r="Q4150">
        <v>2</v>
      </c>
      <c r="R4150">
        <v>2.5099999999999998</v>
      </c>
      <c r="S4150">
        <v>0</v>
      </c>
      <c r="T4150" t="s">
        <v>22</v>
      </c>
    </row>
    <row r="4151" spans="1:20" x14ac:dyDescent="0.2">
      <c r="A4151" t="s">
        <v>29</v>
      </c>
      <c r="B4151">
        <v>140</v>
      </c>
      <c r="C4151" t="s">
        <v>28</v>
      </c>
      <c r="D4151" t="s">
        <v>22</v>
      </c>
      <c r="E4151" t="s">
        <v>22</v>
      </c>
      <c r="F4151">
        <v>0</v>
      </c>
      <c r="G4151">
        <v>201.9</v>
      </c>
      <c r="H4151">
        <v>114</v>
      </c>
      <c r="I4151">
        <v>34.32</v>
      </c>
      <c r="J4151">
        <v>181.7</v>
      </c>
      <c r="K4151">
        <v>97</v>
      </c>
      <c r="L4151">
        <v>15.44</v>
      </c>
      <c r="M4151">
        <v>184.5</v>
      </c>
      <c r="N4151">
        <v>122</v>
      </c>
      <c r="O4151">
        <v>8.3000000000000007</v>
      </c>
      <c r="P4151">
        <v>12.1</v>
      </c>
      <c r="Q4151">
        <v>10</v>
      </c>
      <c r="R4151">
        <v>3.27</v>
      </c>
      <c r="S4151">
        <v>0</v>
      </c>
      <c r="T4151" t="s">
        <v>22</v>
      </c>
    </row>
    <row r="4152" spans="1:20" x14ac:dyDescent="0.2">
      <c r="A4152" t="s">
        <v>44</v>
      </c>
      <c r="B4152">
        <v>119</v>
      </c>
      <c r="C4152" t="s">
        <v>25</v>
      </c>
      <c r="D4152" t="s">
        <v>22</v>
      </c>
      <c r="E4152" t="s">
        <v>22</v>
      </c>
      <c r="F4152">
        <v>0</v>
      </c>
      <c r="G4152">
        <v>121.4</v>
      </c>
      <c r="H4152">
        <v>95</v>
      </c>
      <c r="I4152">
        <v>20.64</v>
      </c>
      <c r="J4152">
        <v>230.9</v>
      </c>
      <c r="K4152">
        <v>81</v>
      </c>
      <c r="L4152">
        <v>19.63</v>
      </c>
      <c r="M4152">
        <v>163.6</v>
      </c>
      <c r="N4152">
        <v>103</v>
      </c>
      <c r="O4152">
        <v>7.36</v>
      </c>
      <c r="P4152">
        <v>13.8</v>
      </c>
      <c r="Q4152">
        <v>4</v>
      </c>
      <c r="R4152">
        <v>3.73</v>
      </c>
      <c r="S4152">
        <v>2</v>
      </c>
      <c r="T4152" t="s">
        <v>22</v>
      </c>
    </row>
    <row r="4153" spans="1:20" x14ac:dyDescent="0.2">
      <c r="A4153" t="s">
        <v>50</v>
      </c>
      <c r="B4153">
        <v>80</v>
      </c>
      <c r="C4153" t="s">
        <v>21</v>
      </c>
      <c r="D4153" t="s">
        <v>22</v>
      </c>
      <c r="E4153" t="s">
        <v>23</v>
      </c>
      <c r="F4153">
        <v>34</v>
      </c>
      <c r="G4153">
        <v>243.4</v>
      </c>
      <c r="H4153">
        <v>96</v>
      </c>
      <c r="I4153">
        <v>41.38</v>
      </c>
      <c r="J4153">
        <v>102.3</v>
      </c>
      <c r="K4153">
        <v>115</v>
      </c>
      <c r="L4153">
        <v>8.6999999999999993</v>
      </c>
      <c r="M4153">
        <v>217.8</v>
      </c>
      <c r="N4153">
        <v>95</v>
      </c>
      <c r="O4153">
        <v>9.8000000000000007</v>
      </c>
      <c r="P4153">
        <v>12.2</v>
      </c>
      <c r="Q4153">
        <v>3</v>
      </c>
      <c r="R4153">
        <v>3.29</v>
      </c>
      <c r="S4153">
        <v>1</v>
      </c>
      <c r="T4153" t="s">
        <v>22</v>
      </c>
    </row>
    <row r="4154" spans="1:20" x14ac:dyDescent="0.2">
      <c r="A4154" t="s">
        <v>51</v>
      </c>
      <c r="B4154">
        <v>116</v>
      </c>
      <c r="C4154" t="s">
        <v>25</v>
      </c>
      <c r="D4154" t="s">
        <v>22</v>
      </c>
      <c r="E4154" t="s">
        <v>22</v>
      </c>
      <c r="F4154">
        <v>0</v>
      </c>
      <c r="G4154">
        <v>152.4</v>
      </c>
      <c r="H4154">
        <v>101</v>
      </c>
      <c r="I4154">
        <v>25.91</v>
      </c>
      <c r="J4154">
        <v>191</v>
      </c>
      <c r="K4154">
        <v>90</v>
      </c>
      <c r="L4154">
        <v>16.239999999999998</v>
      </c>
      <c r="M4154">
        <v>143</v>
      </c>
      <c r="N4154">
        <v>96</v>
      </c>
      <c r="O4154">
        <v>6.44</v>
      </c>
      <c r="P4154">
        <v>11.1</v>
      </c>
      <c r="Q4154">
        <v>9</v>
      </c>
      <c r="R4154">
        <v>3</v>
      </c>
      <c r="S4154">
        <v>0</v>
      </c>
      <c r="T4154" t="s">
        <v>22</v>
      </c>
    </row>
    <row r="4155" spans="1:20" x14ac:dyDescent="0.2">
      <c r="A4155" t="s">
        <v>33</v>
      </c>
      <c r="B4155">
        <v>87</v>
      </c>
      <c r="C4155" t="s">
        <v>21</v>
      </c>
      <c r="D4155" t="s">
        <v>22</v>
      </c>
      <c r="E4155" t="s">
        <v>22</v>
      </c>
      <c r="F4155">
        <v>0</v>
      </c>
      <c r="G4155">
        <v>139.69999999999999</v>
      </c>
      <c r="H4155">
        <v>112</v>
      </c>
      <c r="I4155">
        <v>23.75</v>
      </c>
      <c r="J4155">
        <v>226.8</v>
      </c>
      <c r="K4155">
        <v>62</v>
      </c>
      <c r="L4155">
        <v>19.28</v>
      </c>
      <c r="M4155">
        <v>168.5</v>
      </c>
      <c r="N4155">
        <v>65</v>
      </c>
      <c r="O4155">
        <v>7.58</v>
      </c>
      <c r="P4155">
        <v>15.1</v>
      </c>
      <c r="Q4155">
        <v>7</v>
      </c>
      <c r="R4155">
        <v>4.08</v>
      </c>
      <c r="S4155">
        <v>1</v>
      </c>
      <c r="T4155" t="s">
        <v>22</v>
      </c>
    </row>
    <row r="4156" spans="1:20" x14ac:dyDescent="0.2">
      <c r="A4156" t="s">
        <v>31</v>
      </c>
      <c r="B4156">
        <v>7</v>
      </c>
      <c r="C4156" t="s">
        <v>28</v>
      </c>
      <c r="D4156" t="s">
        <v>22</v>
      </c>
      <c r="E4156" t="s">
        <v>22</v>
      </c>
      <c r="F4156">
        <v>0</v>
      </c>
      <c r="G4156">
        <v>170.2</v>
      </c>
      <c r="H4156">
        <v>83</v>
      </c>
      <c r="I4156">
        <v>28.93</v>
      </c>
      <c r="J4156">
        <v>137.19999999999999</v>
      </c>
      <c r="K4156">
        <v>123</v>
      </c>
      <c r="L4156">
        <v>11.66</v>
      </c>
      <c r="M4156">
        <v>188</v>
      </c>
      <c r="N4156">
        <v>67</v>
      </c>
      <c r="O4156">
        <v>8.4600000000000009</v>
      </c>
      <c r="P4156">
        <v>11.1</v>
      </c>
      <c r="Q4156">
        <v>7</v>
      </c>
      <c r="R4156">
        <v>3</v>
      </c>
      <c r="S4156">
        <v>2</v>
      </c>
      <c r="T4156" t="s">
        <v>22</v>
      </c>
    </row>
    <row r="4157" spans="1:20" x14ac:dyDescent="0.2">
      <c r="A4157" t="s">
        <v>74</v>
      </c>
      <c r="B4157">
        <v>25</v>
      </c>
      <c r="C4157" t="s">
        <v>28</v>
      </c>
      <c r="D4157" t="s">
        <v>22</v>
      </c>
      <c r="E4157" t="s">
        <v>22</v>
      </c>
      <c r="F4157">
        <v>0</v>
      </c>
      <c r="G4157">
        <v>144.1</v>
      </c>
      <c r="H4157">
        <v>111</v>
      </c>
      <c r="I4157">
        <v>24.5</v>
      </c>
      <c r="J4157">
        <v>224.8</v>
      </c>
      <c r="K4157">
        <v>89</v>
      </c>
      <c r="L4157">
        <v>19.11</v>
      </c>
      <c r="M4157">
        <v>132.9</v>
      </c>
      <c r="N4157">
        <v>110</v>
      </c>
      <c r="O4157">
        <v>5.98</v>
      </c>
      <c r="P4157">
        <v>13.6</v>
      </c>
      <c r="Q4157">
        <v>3</v>
      </c>
      <c r="R4157">
        <v>3.67</v>
      </c>
      <c r="S4157">
        <v>4</v>
      </c>
      <c r="T4157" t="s">
        <v>23</v>
      </c>
    </row>
    <row r="4158" spans="1:20" x14ac:dyDescent="0.2">
      <c r="A4158" t="s">
        <v>60</v>
      </c>
      <c r="B4158">
        <v>133</v>
      </c>
      <c r="C4158" t="s">
        <v>21</v>
      </c>
      <c r="D4158" t="s">
        <v>22</v>
      </c>
      <c r="E4158" t="s">
        <v>22</v>
      </c>
      <c r="F4158">
        <v>0</v>
      </c>
      <c r="G4158">
        <v>128.9</v>
      </c>
      <c r="H4158">
        <v>85</v>
      </c>
      <c r="I4158">
        <v>21.91</v>
      </c>
      <c r="J4158">
        <v>201.4</v>
      </c>
      <c r="K4158">
        <v>93</v>
      </c>
      <c r="L4158">
        <v>17.12</v>
      </c>
      <c r="M4158">
        <v>275.3</v>
      </c>
      <c r="N4158">
        <v>103</v>
      </c>
      <c r="O4158">
        <v>12.39</v>
      </c>
      <c r="P4158">
        <v>11.1</v>
      </c>
      <c r="Q4158">
        <v>3</v>
      </c>
      <c r="R4158">
        <v>3</v>
      </c>
      <c r="S4158">
        <v>1</v>
      </c>
      <c r="T4158" t="s">
        <v>22</v>
      </c>
    </row>
    <row r="4159" spans="1:20" x14ac:dyDescent="0.2">
      <c r="A4159" t="s">
        <v>32</v>
      </c>
      <c r="B4159">
        <v>63</v>
      </c>
      <c r="C4159" t="s">
        <v>28</v>
      </c>
      <c r="D4159" t="s">
        <v>22</v>
      </c>
      <c r="E4159" t="s">
        <v>22</v>
      </c>
      <c r="F4159">
        <v>0</v>
      </c>
      <c r="G4159">
        <v>6.6</v>
      </c>
      <c r="H4159">
        <v>107</v>
      </c>
      <c r="I4159">
        <v>1.1200000000000001</v>
      </c>
      <c r="J4159">
        <v>359.3</v>
      </c>
      <c r="K4159">
        <v>142</v>
      </c>
      <c r="L4159">
        <v>30.54</v>
      </c>
      <c r="M4159">
        <v>252.5</v>
      </c>
      <c r="N4159">
        <v>131</v>
      </c>
      <c r="O4159">
        <v>11.36</v>
      </c>
      <c r="P4159">
        <v>5.6</v>
      </c>
      <c r="Q4159">
        <v>3</v>
      </c>
      <c r="R4159">
        <v>1.51</v>
      </c>
      <c r="S4159">
        <v>0</v>
      </c>
      <c r="T4159" t="s">
        <v>22</v>
      </c>
    </row>
    <row r="4160" spans="1:20" x14ac:dyDescent="0.2">
      <c r="A4160" t="s">
        <v>49</v>
      </c>
      <c r="B4160">
        <v>120</v>
      </c>
      <c r="C4160" t="s">
        <v>21</v>
      </c>
      <c r="D4160" t="s">
        <v>22</v>
      </c>
      <c r="E4160" t="s">
        <v>22</v>
      </c>
      <c r="F4160">
        <v>0</v>
      </c>
      <c r="G4160">
        <v>94.3</v>
      </c>
      <c r="H4160">
        <v>97</v>
      </c>
      <c r="I4160">
        <v>16.03</v>
      </c>
      <c r="J4160">
        <v>181.5</v>
      </c>
      <c r="K4160">
        <v>91</v>
      </c>
      <c r="L4160">
        <v>15.43</v>
      </c>
      <c r="M4160">
        <v>176.5</v>
      </c>
      <c r="N4160">
        <v>149</v>
      </c>
      <c r="O4160">
        <v>7.94</v>
      </c>
      <c r="P4160">
        <v>9.6</v>
      </c>
      <c r="Q4160">
        <v>4</v>
      </c>
      <c r="R4160">
        <v>2.59</v>
      </c>
      <c r="S4160">
        <v>1</v>
      </c>
      <c r="T4160" t="s">
        <v>22</v>
      </c>
    </row>
    <row r="4161" spans="1:20" x14ac:dyDescent="0.2">
      <c r="A4161" t="s">
        <v>55</v>
      </c>
      <c r="B4161">
        <v>39</v>
      </c>
      <c r="C4161" t="s">
        <v>21</v>
      </c>
      <c r="D4161" t="s">
        <v>22</v>
      </c>
      <c r="E4161" t="s">
        <v>23</v>
      </c>
      <c r="F4161">
        <v>17</v>
      </c>
      <c r="G4161">
        <v>230.7</v>
      </c>
      <c r="H4161">
        <v>122</v>
      </c>
      <c r="I4161">
        <v>39.22</v>
      </c>
      <c r="J4161">
        <v>207.1</v>
      </c>
      <c r="K4161">
        <v>85</v>
      </c>
      <c r="L4161">
        <v>17.600000000000001</v>
      </c>
      <c r="M4161">
        <v>208.9</v>
      </c>
      <c r="N4161">
        <v>73</v>
      </c>
      <c r="O4161">
        <v>9.4</v>
      </c>
      <c r="P4161">
        <v>9.1999999999999993</v>
      </c>
      <c r="Q4161">
        <v>1</v>
      </c>
      <c r="R4161">
        <v>2.48</v>
      </c>
      <c r="S4161">
        <v>3</v>
      </c>
      <c r="T4161" t="s">
        <v>22</v>
      </c>
    </row>
    <row r="4162" spans="1:20" x14ac:dyDescent="0.2">
      <c r="A4162" t="s">
        <v>67</v>
      </c>
      <c r="B4162">
        <v>132</v>
      </c>
      <c r="C4162" t="s">
        <v>21</v>
      </c>
      <c r="D4162" t="s">
        <v>23</v>
      </c>
      <c r="E4162" t="s">
        <v>22</v>
      </c>
      <c r="F4162">
        <v>0</v>
      </c>
      <c r="G4162">
        <v>144.30000000000001</v>
      </c>
      <c r="H4162">
        <v>70</v>
      </c>
      <c r="I4162">
        <v>24.53</v>
      </c>
      <c r="J4162">
        <v>231.5</v>
      </c>
      <c r="K4162">
        <v>125</v>
      </c>
      <c r="L4162">
        <v>19.68</v>
      </c>
      <c r="M4162">
        <v>304.3</v>
      </c>
      <c r="N4162">
        <v>137</v>
      </c>
      <c r="O4162">
        <v>13.69</v>
      </c>
      <c r="P4162">
        <v>7</v>
      </c>
      <c r="Q4162">
        <v>2</v>
      </c>
      <c r="R4162">
        <v>1.89</v>
      </c>
      <c r="S4162">
        <v>1</v>
      </c>
      <c r="T4162" t="s">
        <v>23</v>
      </c>
    </row>
    <row r="4163" spans="1:20" x14ac:dyDescent="0.2">
      <c r="A4163" t="s">
        <v>20</v>
      </c>
      <c r="B4163">
        <v>108</v>
      </c>
      <c r="C4163" t="s">
        <v>21</v>
      </c>
      <c r="D4163" t="s">
        <v>22</v>
      </c>
      <c r="E4163" t="s">
        <v>23</v>
      </c>
      <c r="F4163">
        <v>30</v>
      </c>
      <c r="G4163">
        <v>126</v>
      </c>
      <c r="H4163">
        <v>124</v>
      </c>
      <c r="I4163">
        <v>21.42</v>
      </c>
      <c r="J4163">
        <v>202.4</v>
      </c>
      <c r="K4163">
        <v>84</v>
      </c>
      <c r="L4163">
        <v>17.2</v>
      </c>
      <c r="M4163">
        <v>186.4</v>
      </c>
      <c r="N4163">
        <v>99</v>
      </c>
      <c r="O4163">
        <v>8.39</v>
      </c>
      <c r="P4163">
        <v>8.6</v>
      </c>
      <c r="Q4163">
        <v>1</v>
      </c>
      <c r="R4163">
        <v>2.3199999999999998</v>
      </c>
      <c r="S4163">
        <v>1</v>
      </c>
      <c r="T4163" t="s">
        <v>22</v>
      </c>
    </row>
    <row r="4164" spans="1:20" x14ac:dyDescent="0.2">
      <c r="A4164" t="s">
        <v>69</v>
      </c>
      <c r="B4164">
        <v>76</v>
      </c>
      <c r="C4164" t="s">
        <v>28</v>
      </c>
      <c r="D4164" t="s">
        <v>22</v>
      </c>
      <c r="E4164" t="s">
        <v>22</v>
      </c>
      <c r="F4164">
        <v>0</v>
      </c>
      <c r="G4164">
        <v>143.30000000000001</v>
      </c>
      <c r="H4164">
        <v>98</v>
      </c>
      <c r="I4164">
        <v>24.36</v>
      </c>
      <c r="J4164">
        <v>309.10000000000002</v>
      </c>
      <c r="K4164">
        <v>101</v>
      </c>
      <c r="L4164">
        <v>26.27</v>
      </c>
      <c r="M4164">
        <v>207.3</v>
      </c>
      <c r="N4164">
        <v>122</v>
      </c>
      <c r="O4164">
        <v>9.33</v>
      </c>
      <c r="P4164">
        <v>11.4</v>
      </c>
      <c r="Q4164">
        <v>3</v>
      </c>
      <c r="R4164">
        <v>3.08</v>
      </c>
      <c r="S4164">
        <v>2</v>
      </c>
      <c r="T4164" t="s">
        <v>22</v>
      </c>
    </row>
    <row r="4165" spans="1:20" x14ac:dyDescent="0.2">
      <c r="A4165" t="s">
        <v>69</v>
      </c>
      <c r="B4165">
        <v>95</v>
      </c>
      <c r="C4165" t="s">
        <v>28</v>
      </c>
      <c r="D4165" t="s">
        <v>22</v>
      </c>
      <c r="E4165" t="s">
        <v>22</v>
      </c>
      <c r="F4165">
        <v>0</v>
      </c>
      <c r="G4165">
        <v>88</v>
      </c>
      <c r="H4165">
        <v>81</v>
      </c>
      <c r="I4165">
        <v>14.96</v>
      </c>
      <c r="J4165">
        <v>145.9</v>
      </c>
      <c r="K4165">
        <v>109</v>
      </c>
      <c r="L4165">
        <v>12.4</v>
      </c>
      <c r="M4165">
        <v>237.7</v>
      </c>
      <c r="N4165">
        <v>90</v>
      </c>
      <c r="O4165">
        <v>10.7</v>
      </c>
      <c r="P4165">
        <v>9.8000000000000007</v>
      </c>
      <c r="Q4165">
        <v>2</v>
      </c>
      <c r="R4165">
        <v>2.65</v>
      </c>
      <c r="S4165">
        <v>2</v>
      </c>
      <c r="T4165" t="s">
        <v>22</v>
      </c>
    </row>
    <row r="4166" spans="1:20" x14ac:dyDescent="0.2">
      <c r="A4166" t="s">
        <v>29</v>
      </c>
      <c r="B4166">
        <v>120</v>
      </c>
      <c r="C4166" t="s">
        <v>25</v>
      </c>
      <c r="D4166" t="s">
        <v>22</v>
      </c>
      <c r="E4166" t="s">
        <v>22</v>
      </c>
      <c r="F4166">
        <v>0</v>
      </c>
      <c r="G4166">
        <v>121</v>
      </c>
      <c r="H4166">
        <v>139</v>
      </c>
      <c r="I4166">
        <v>20.57</v>
      </c>
      <c r="J4166">
        <v>270.39999999999998</v>
      </c>
      <c r="K4166">
        <v>121</v>
      </c>
      <c r="L4166">
        <v>22.98</v>
      </c>
      <c r="M4166">
        <v>141</v>
      </c>
      <c r="N4166">
        <v>90</v>
      </c>
      <c r="O4166">
        <v>6.35</v>
      </c>
      <c r="P4166">
        <v>5.3</v>
      </c>
      <c r="Q4166">
        <v>8</v>
      </c>
      <c r="R4166">
        <v>1.43</v>
      </c>
      <c r="S4166">
        <v>1</v>
      </c>
      <c r="T4166" t="s">
        <v>22</v>
      </c>
    </row>
    <row r="4167" spans="1:20" x14ac:dyDescent="0.2">
      <c r="A4167" t="s">
        <v>55</v>
      </c>
      <c r="B4167">
        <v>51</v>
      </c>
      <c r="C4167" t="s">
        <v>25</v>
      </c>
      <c r="D4167" t="s">
        <v>22</v>
      </c>
      <c r="E4167" t="s">
        <v>23</v>
      </c>
      <c r="F4167">
        <v>0</v>
      </c>
      <c r="G4167">
        <v>212.9</v>
      </c>
      <c r="H4167">
        <v>80</v>
      </c>
      <c r="I4167">
        <v>36.19</v>
      </c>
      <c r="J4167">
        <v>236.1</v>
      </c>
      <c r="K4167">
        <v>57</v>
      </c>
      <c r="L4167">
        <v>20.07</v>
      </c>
      <c r="M4167">
        <v>187.6</v>
      </c>
      <c r="N4167">
        <v>99</v>
      </c>
      <c r="O4167">
        <v>8.44</v>
      </c>
      <c r="P4167">
        <v>8.8000000000000007</v>
      </c>
      <c r="Q4167">
        <v>4</v>
      </c>
      <c r="R4167">
        <v>2.38</v>
      </c>
      <c r="S4167">
        <v>2</v>
      </c>
      <c r="T4167" t="s">
        <v>22</v>
      </c>
    </row>
    <row r="4168" spans="1:20" x14ac:dyDescent="0.2">
      <c r="A4168" t="s">
        <v>64</v>
      </c>
      <c r="B4168">
        <v>61</v>
      </c>
      <c r="C4168" t="s">
        <v>21</v>
      </c>
      <c r="D4168" t="s">
        <v>22</v>
      </c>
      <c r="E4168" t="s">
        <v>22</v>
      </c>
      <c r="F4168">
        <v>0</v>
      </c>
      <c r="G4168">
        <v>217.5</v>
      </c>
      <c r="H4168">
        <v>116</v>
      </c>
      <c r="I4168">
        <v>36.979999999999997</v>
      </c>
      <c r="J4168">
        <v>258.5</v>
      </c>
      <c r="K4168">
        <v>108</v>
      </c>
      <c r="L4168">
        <v>21.97</v>
      </c>
      <c r="M4168">
        <v>210.4</v>
      </c>
      <c r="N4168">
        <v>99</v>
      </c>
      <c r="O4168">
        <v>9.4700000000000006</v>
      </c>
      <c r="P4168">
        <v>8.6999999999999993</v>
      </c>
      <c r="Q4168">
        <v>3</v>
      </c>
      <c r="R4168">
        <v>2.35</v>
      </c>
      <c r="S4168">
        <v>1</v>
      </c>
      <c r="T4168" t="s">
        <v>22</v>
      </c>
    </row>
    <row r="4169" spans="1:20" x14ac:dyDescent="0.2">
      <c r="A4169" t="s">
        <v>60</v>
      </c>
      <c r="B4169">
        <v>17</v>
      </c>
      <c r="C4169" t="s">
        <v>21</v>
      </c>
      <c r="D4169" t="s">
        <v>22</v>
      </c>
      <c r="E4169" t="s">
        <v>22</v>
      </c>
      <c r="F4169">
        <v>0</v>
      </c>
      <c r="G4169">
        <v>138.1</v>
      </c>
      <c r="H4169">
        <v>115</v>
      </c>
      <c r="I4169">
        <v>23.48</v>
      </c>
      <c r="J4169">
        <v>196.5</v>
      </c>
      <c r="K4169">
        <v>55</v>
      </c>
      <c r="L4169">
        <v>16.7</v>
      </c>
      <c r="M4169">
        <v>213.9</v>
      </c>
      <c r="N4169">
        <v>100</v>
      </c>
      <c r="O4169">
        <v>9.6300000000000008</v>
      </c>
      <c r="P4169">
        <v>11.7</v>
      </c>
      <c r="Q4169">
        <v>4</v>
      </c>
      <c r="R4169">
        <v>3.16</v>
      </c>
      <c r="S4169">
        <v>1</v>
      </c>
      <c r="T4169" t="s">
        <v>22</v>
      </c>
    </row>
    <row r="4170" spans="1:20" x14ac:dyDescent="0.2">
      <c r="A4170" t="s">
        <v>42</v>
      </c>
      <c r="B4170">
        <v>98</v>
      </c>
      <c r="C4170" t="s">
        <v>25</v>
      </c>
      <c r="D4170" t="s">
        <v>22</v>
      </c>
      <c r="E4170" t="s">
        <v>23</v>
      </c>
      <c r="F4170">
        <v>40</v>
      </c>
      <c r="G4170">
        <v>212.1</v>
      </c>
      <c r="H4170">
        <v>90</v>
      </c>
      <c r="I4170">
        <v>36.06</v>
      </c>
      <c r="J4170">
        <v>233.9</v>
      </c>
      <c r="K4170">
        <v>110</v>
      </c>
      <c r="L4170">
        <v>19.88</v>
      </c>
      <c r="M4170">
        <v>234</v>
      </c>
      <c r="N4170">
        <v>84</v>
      </c>
      <c r="O4170">
        <v>10.53</v>
      </c>
      <c r="P4170">
        <v>7.1</v>
      </c>
      <c r="Q4170">
        <v>4</v>
      </c>
      <c r="R4170">
        <v>1.92</v>
      </c>
      <c r="S4170">
        <v>0</v>
      </c>
      <c r="T4170" t="s">
        <v>22</v>
      </c>
    </row>
    <row r="4171" spans="1:20" x14ac:dyDescent="0.2">
      <c r="A4171" t="s">
        <v>75</v>
      </c>
      <c r="B4171">
        <v>181</v>
      </c>
      <c r="C4171" t="s">
        <v>28</v>
      </c>
      <c r="D4171" t="s">
        <v>22</v>
      </c>
      <c r="E4171" t="s">
        <v>23</v>
      </c>
      <c r="F4171">
        <v>16</v>
      </c>
      <c r="G4171">
        <v>196</v>
      </c>
      <c r="H4171">
        <v>85</v>
      </c>
      <c r="I4171">
        <v>33.32</v>
      </c>
      <c r="J4171">
        <v>107.1</v>
      </c>
      <c r="K4171">
        <v>119</v>
      </c>
      <c r="L4171">
        <v>9.1</v>
      </c>
      <c r="M4171">
        <v>205.9</v>
      </c>
      <c r="N4171">
        <v>110</v>
      </c>
      <c r="O4171">
        <v>9.27</v>
      </c>
      <c r="P4171">
        <v>9.6999999999999993</v>
      </c>
      <c r="Q4171">
        <v>1</v>
      </c>
      <c r="R4171">
        <v>2.62</v>
      </c>
      <c r="S4171">
        <v>1</v>
      </c>
      <c r="T4171" t="s">
        <v>22</v>
      </c>
    </row>
    <row r="4172" spans="1:20" x14ac:dyDescent="0.2">
      <c r="A4172" t="s">
        <v>33</v>
      </c>
      <c r="B4172">
        <v>114</v>
      </c>
      <c r="C4172" t="s">
        <v>21</v>
      </c>
      <c r="D4172" t="s">
        <v>22</v>
      </c>
      <c r="E4172" t="s">
        <v>23</v>
      </c>
      <c r="F4172">
        <v>23</v>
      </c>
      <c r="G4172">
        <v>186.2</v>
      </c>
      <c r="H4172">
        <v>95</v>
      </c>
      <c r="I4172">
        <v>31.65</v>
      </c>
      <c r="J4172">
        <v>258.3</v>
      </c>
      <c r="K4172">
        <v>129</v>
      </c>
      <c r="L4172">
        <v>21.96</v>
      </c>
      <c r="M4172">
        <v>183.9</v>
      </c>
      <c r="N4172">
        <v>93</v>
      </c>
      <c r="O4172">
        <v>8.2799999999999994</v>
      </c>
      <c r="P4172">
        <v>7.8</v>
      </c>
      <c r="Q4172">
        <v>6</v>
      </c>
      <c r="R4172">
        <v>2.11</v>
      </c>
      <c r="S4172">
        <v>0</v>
      </c>
      <c r="T4172" t="s">
        <v>22</v>
      </c>
    </row>
    <row r="4173" spans="1:20" x14ac:dyDescent="0.2">
      <c r="A4173" t="s">
        <v>20</v>
      </c>
      <c r="B4173">
        <v>111</v>
      </c>
      <c r="C4173" t="s">
        <v>25</v>
      </c>
      <c r="D4173" t="s">
        <v>23</v>
      </c>
      <c r="E4173" t="s">
        <v>22</v>
      </c>
      <c r="F4173">
        <v>0</v>
      </c>
      <c r="G4173">
        <v>145.80000000000001</v>
      </c>
      <c r="H4173">
        <v>106</v>
      </c>
      <c r="I4173">
        <v>24.79</v>
      </c>
      <c r="J4173">
        <v>172.5</v>
      </c>
      <c r="K4173">
        <v>143</v>
      </c>
      <c r="L4173">
        <v>14.66</v>
      </c>
      <c r="M4173">
        <v>143.9</v>
      </c>
      <c r="N4173">
        <v>123</v>
      </c>
      <c r="O4173">
        <v>6.48</v>
      </c>
      <c r="P4173">
        <v>11.9</v>
      </c>
      <c r="Q4173">
        <v>4</v>
      </c>
      <c r="R4173">
        <v>3.21</v>
      </c>
      <c r="S4173">
        <v>1</v>
      </c>
      <c r="T4173" t="s">
        <v>22</v>
      </c>
    </row>
    <row r="4174" spans="1:20" x14ac:dyDescent="0.2">
      <c r="A4174" t="s">
        <v>32</v>
      </c>
      <c r="B4174">
        <v>160</v>
      </c>
      <c r="C4174" t="s">
        <v>28</v>
      </c>
      <c r="D4174" t="s">
        <v>22</v>
      </c>
      <c r="E4174" t="s">
        <v>23</v>
      </c>
      <c r="F4174">
        <v>33</v>
      </c>
      <c r="G4174">
        <v>137</v>
      </c>
      <c r="H4174">
        <v>100</v>
      </c>
      <c r="I4174">
        <v>23.29</v>
      </c>
      <c r="J4174">
        <v>203.5</v>
      </c>
      <c r="K4174">
        <v>82</v>
      </c>
      <c r="L4174">
        <v>17.3</v>
      </c>
      <c r="M4174">
        <v>218.7</v>
      </c>
      <c r="N4174">
        <v>64</v>
      </c>
      <c r="O4174">
        <v>9.84</v>
      </c>
      <c r="P4174">
        <v>5.8</v>
      </c>
      <c r="Q4174">
        <v>4</v>
      </c>
      <c r="R4174">
        <v>1.57</v>
      </c>
      <c r="S4174">
        <v>2</v>
      </c>
      <c r="T4174" t="s">
        <v>22</v>
      </c>
    </row>
    <row r="4175" spans="1:20" x14ac:dyDescent="0.2">
      <c r="A4175" t="s">
        <v>62</v>
      </c>
      <c r="B4175">
        <v>58</v>
      </c>
      <c r="C4175" t="s">
        <v>25</v>
      </c>
      <c r="D4175" t="s">
        <v>22</v>
      </c>
      <c r="E4175" t="s">
        <v>22</v>
      </c>
      <c r="F4175">
        <v>0</v>
      </c>
      <c r="G4175">
        <v>191.3</v>
      </c>
      <c r="H4175">
        <v>120</v>
      </c>
      <c r="I4175">
        <v>32.520000000000003</v>
      </c>
      <c r="J4175">
        <v>216.4</v>
      </c>
      <c r="K4175">
        <v>124</v>
      </c>
      <c r="L4175">
        <v>18.39</v>
      </c>
      <c r="M4175">
        <v>100.3</v>
      </c>
      <c r="N4175">
        <v>132</v>
      </c>
      <c r="O4175">
        <v>4.51</v>
      </c>
      <c r="P4175">
        <v>8.6</v>
      </c>
      <c r="Q4175">
        <v>9</v>
      </c>
      <c r="R4175">
        <v>2.3199999999999998</v>
      </c>
      <c r="S4175">
        <v>3</v>
      </c>
      <c r="T4175" t="s">
        <v>22</v>
      </c>
    </row>
    <row r="4176" spans="1:20" x14ac:dyDescent="0.2">
      <c r="A4176" t="s">
        <v>60</v>
      </c>
      <c r="B4176">
        <v>89</v>
      </c>
      <c r="C4176" t="s">
        <v>28</v>
      </c>
      <c r="D4176" t="s">
        <v>22</v>
      </c>
      <c r="E4176" t="s">
        <v>22</v>
      </c>
      <c r="F4176">
        <v>0</v>
      </c>
      <c r="G4176">
        <v>86</v>
      </c>
      <c r="H4176">
        <v>105</v>
      </c>
      <c r="I4176">
        <v>14.62</v>
      </c>
      <c r="J4176">
        <v>215.5</v>
      </c>
      <c r="K4176">
        <v>102</v>
      </c>
      <c r="L4176">
        <v>18.32</v>
      </c>
      <c r="M4176">
        <v>185.7</v>
      </c>
      <c r="N4176">
        <v>83</v>
      </c>
      <c r="O4176">
        <v>8.36</v>
      </c>
      <c r="P4176">
        <v>8.1999999999999993</v>
      </c>
      <c r="Q4176">
        <v>3</v>
      </c>
      <c r="R4176">
        <v>2.21</v>
      </c>
      <c r="S4176">
        <v>3</v>
      </c>
      <c r="T4176" t="s">
        <v>22</v>
      </c>
    </row>
    <row r="4177" spans="1:20" x14ac:dyDescent="0.2">
      <c r="A4177" t="s">
        <v>50</v>
      </c>
      <c r="B4177">
        <v>71</v>
      </c>
      <c r="C4177" t="s">
        <v>25</v>
      </c>
      <c r="D4177" t="s">
        <v>22</v>
      </c>
      <c r="E4177" t="s">
        <v>23</v>
      </c>
      <c r="F4177">
        <v>24</v>
      </c>
      <c r="G4177">
        <v>139.80000000000001</v>
      </c>
      <c r="H4177">
        <v>58</v>
      </c>
      <c r="I4177">
        <v>23.77</v>
      </c>
      <c r="J4177">
        <v>253.8</v>
      </c>
      <c r="K4177">
        <v>110</v>
      </c>
      <c r="L4177">
        <v>21.57</v>
      </c>
      <c r="M4177">
        <v>252.8</v>
      </c>
      <c r="N4177">
        <v>113</v>
      </c>
      <c r="O4177">
        <v>11.38</v>
      </c>
      <c r="P4177">
        <v>11.1</v>
      </c>
      <c r="Q4177">
        <v>6</v>
      </c>
      <c r="R4177">
        <v>3</v>
      </c>
      <c r="S4177">
        <v>1</v>
      </c>
      <c r="T4177" t="s">
        <v>22</v>
      </c>
    </row>
    <row r="4178" spans="1:20" x14ac:dyDescent="0.2">
      <c r="A4178" t="s">
        <v>44</v>
      </c>
      <c r="B4178">
        <v>141</v>
      </c>
      <c r="C4178" t="s">
        <v>25</v>
      </c>
      <c r="D4178" t="s">
        <v>22</v>
      </c>
      <c r="E4178" t="s">
        <v>22</v>
      </c>
      <c r="F4178">
        <v>0</v>
      </c>
      <c r="G4178">
        <v>301.39999999999998</v>
      </c>
      <c r="H4178">
        <v>87</v>
      </c>
      <c r="I4178">
        <v>51.24</v>
      </c>
      <c r="J4178">
        <v>269.2</v>
      </c>
      <c r="K4178">
        <v>111</v>
      </c>
      <c r="L4178">
        <v>22.88</v>
      </c>
      <c r="M4178">
        <v>148.6</v>
      </c>
      <c r="N4178">
        <v>95</v>
      </c>
      <c r="O4178">
        <v>6.69</v>
      </c>
      <c r="P4178">
        <v>14.4</v>
      </c>
      <c r="Q4178">
        <v>5</v>
      </c>
      <c r="R4178">
        <v>3.89</v>
      </c>
      <c r="S4178">
        <v>0</v>
      </c>
      <c r="T4178" t="s">
        <v>23</v>
      </c>
    </row>
    <row r="4179" spans="1:20" x14ac:dyDescent="0.2">
      <c r="A4179" t="s">
        <v>52</v>
      </c>
      <c r="B4179">
        <v>1</v>
      </c>
      <c r="C4179" t="s">
        <v>21</v>
      </c>
      <c r="D4179" t="s">
        <v>22</v>
      </c>
      <c r="E4179" t="s">
        <v>22</v>
      </c>
      <c r="F4179">
        <v>0</v>
      </c>
      <c r="G4179">
        <v>195</v>
      </c>
      <c r="H4179">
        <v>81</v>
      </c>
      <c r="I4179">
        <v>33.15</v>
      </c>
      <c r="J4179">
        <v>266.2</v>
      </c>
      <c r="K4179">
        <v>123</v>
      </c>
      <c r="L4179">
        <v>22.63</v>
      </c>
      <c r="M4179">
        <v>213.9</v>
      </c>
      <c r="N4179">
        <v>132</v>
      </c>
      <c r="O4179">
        <v>9.6300000000000008</v>
      </c>
      <c r="P4179">
        <v>11.1</v>
      </c>
      <c r="Q4179">
        <v>6</v>
      </c>
      <c r="R4179">
        <v>3</v>
      </c>
      <c r="S4179">
        <v>0</v>
      </c>
      <c r="T4179" t="s">
        <v>22</v>
      </c>
    </row>
    <row r="4180" spans="1:20" x14ac:dyDescent="0.2">
      <c r="A4180" t="s">
        <v>34</v>
      </c>
      <c r="B4180">
        <v>50</v>
      </c>
      <c r="C4180" t="s">
        <v>28</v>
      </c>
      <c r="D4180" t="s">
        <v>22</v>
      </c>
      <c r="E4180" t="s">
        <v>22</v>
      </c>
      <c r="F4180">
        <v>0</v>
      </c>
      <c r="G4180">
        <v>202</v>
      </c>
      <c r="H4180">
        <v>106</v>
      </c>
      <c r="I4180">
        <v>34.340000000000003</v>
      </c>
      <c r="J4180">
        <v>174.7</v>
      </c>
      <c r="K4180">
        <v>70</v>
      </c>
      <c r="L4180">
        <v>14.85</v>
      </c>
      <c r="M4180">
        <v>152.9</v>
      </c>
      <c r="N4180">
        <v>92</v>
      </c>
      <c r="O4180">
        <v>6.88</v>
      </c>
      <c r="P4180">
        <v>6</v>
      </c>
      <c r="Q4180">
        <v>6</v>
      </c>
      <c r="R4180">
        <v>1.62</v>
      </c>
      <c r="S4180">
        <v>4</v>
      </c>
      <c r="T4180" t="s">
        <v>22</v>
      </c>
    </row>
    <row r="4181" spans="1:20" x14ac:dyDescent="0.2">
      <c r="A4181" t="s">
        <v>75</v>
      </c>
      <c r="B4181">
        <v>38</v>
      </c>
      <c r="C4181" t="s">
        <v>21</v>
      </c>
      <c r="D4181" t="s">
        <v>23</v>
      </c>
      <c r="E4181" t="s">
        <v>22</v>
      </c>
      <c r="F4181">
        <v>0</v>
      </c>
      <c r="G4181">
        <v>211.6</v>
      </c>
      <c r="H4181">
        <v>87</v>
      </c>
      <c r="I4181">
        <v>35.97</v>
      </c>
      <c r="J4181">
        <v>106.9</v>
      </c>
      <c r="K4181">
        <v>68</v>
      </c>
      <c r="L4181">
        <v>9.09</v>
      </c>
      <c r="M4181">
        <v>239.2</v>
      </c>
      <c r="N4181">
        <v>99</v>
      </c>
      <c r="O4181">
        <v>10.76</v>
      </c>
      <c r="P4181">
        <v>14.1</v>
      </c>
      <c r="Q4181">
        <v>11</v>
      </c>
      <c r="R4181">
        <v>3.81</v>
      </c>
      <c r="S4181">
        <v>0</v>
      </c>
      <c r="T4181" t="s">
        <v>23</v>
      </c>
    </row>
    <row r="4182" spans="1:20" x14ac:dyDescent="0.2">
      <c r="A4182" t="s">
        <v>24</v>
      </c>
      <c r="B4182">
        <v>77</v>
      </c>
      <c r="C4182" t="s">
        <v>21</v>
      </c>
      <c r="D4182" t="s">
        <v>23</v>
      </c>
      <c r="E4182" t="s">
        <v>22</v>
      </c>
      <c r="F4182">
        <v>0</v>
      </c>
      <c r="G4182">
        <v>323.7</v>
      </c>
      <c r="H4182">
        <v>106</v>
      </c>
      <c r="I4182">
        <v>55.03</v>
      </c>
      <c r="J4182">
        <v>139.19999999999999</v>
      </c>
      <c r="K4182">
        <v>99</v>
      </c>
      <c r="L4182">
        <v>11.83</v>
      </c>
      <c r="M4182">
        <v>204.4</v>
      </c>
      <c r="N4182">
        <v>89</v>
      </c>
      <c r="O4182">
        <v>9.1999999999999993</v>
      </c>
      <c r="P4182">
        <v>8.5</v>
      </c>
      <c r="Q4182">
        <v>3</v>
      </c>
      <c r="R4182">
        <v>2.2999999999999998</v>
      </c>
      <c r="S4182">
        <v>6</v>
      </c>
      <c r="T4182" t="s">
        <v>23</v>
      </c>
    </row>
    <row r="4183" spans="1:20" x14ac:dyDescent="0.2">
      <c r="A4183" t="s">
        <v>45</v>
      </c>
      <c r="B4183">
        <v>155</v>
      </c>
      <c r="C4183" t="s">
        <v>25</v>
      </c>
      <c r="D4183" t="s">
        <v>22</v>
      </c>
      <c r="E4183" t="s">
        <v>22</v>
      </c>
      <c r="F4183">
        <v>0</v>
      </c>
      <c r="G4183">
        <v>214.2</v>
      </c>
      <c r="H4183">
        <v>121</v>
      </c>
      <c r="I4183">
        <v>36.409999999999997</v>
      </c>
      <c r="J4183">
        <v>199.5</v>
      </c>
      <c r="K4183">
        <v>68</v>
      </c>
      <c r="L4183">
        <v>16.96</v>
      </c>
      <c r="M4183">
        <v>216.8</v>
      </c>
      <c r="N4183">
        <v>132</v>
      </c>
      <c r="O4183">
        <v>9.76</v>
      </c>
      <c r="P4183">
        <v>11.7</v>
      </c>
      <c r="Q4183">
        <v>10</v>
      </c>
      <c r="R4183">
        <v>3.16</v>
      </c>
      <c r="S4183">
        <v>3</v>
      </c>
      <c r="T4183" t="s">
        <v>22</v>
      </c>
    </row>
    <row r="4184" spans="1:20" x14ac:dyDescent="0.2">
      <c r="A4184" t="s">
        <v>39</v>
      </c>
      <c r="B4184">
        <v>65</v>
      </c>
      <c r="C4184" t="s">
        <v>21</v>
      </c>
      <c r="D4184" t="s">
        <v>22</v>
      </c>
      <c r="E4184" t="s">
        <v>22</v>
      </c>
      <c r="F4184">
        <v>0</v>
      </c>
      <c r="G4184">
        <v>143.6</v>
      </c>
      <c r="H4184">
        <v>98</v>
      </c>
      <c r="I4184">
        <v>24.41</v>
      </c>
      <c r="J4184">
        <v>187.7</v>
      </c>
      <c r="K4184">
        <v>96</v>
      </c>
      <c r="L4184">
        <v>15.95</v>
      </c>
      <c r="M4184">
        <v>200.2</v>
      </c>
      <c r="N4184">
        <v>104</v>
      </c>
      <c r="O4184">
        <v>9.01</v>
      </c>
      <c r="P4184">
        <v>9.3000000000000007</v>
      </c>
      <c r="Q4184">
        <v>2</v>
      </c>
      <c r="R4184">
        <v>2.5099999999999998</v>
      </c>
      <c r="S4184">
        <v>3</v>
      </c>
      <c r="T4184" t="s">
        <v>23</v>
      </c>
    </row>
    <row r="4185" spans="1:20" x14ac:dyDescent="0.2">
      <c r="A4185" t="s">
        <v>60</v>
      </c>
      <c r="B4185">
        <v>102</v>
      </c>
      <c r="C4185" t="s">
        <v>21</v>
      </c>
      <c r="D4185" t="s">
        <v>22</v>
      </c>
      <c r="E4185" t="s">
        <v>23</v>
      </c>
      <c r="F4185">
        <v>32</v>
      </c>
      <c r="G4185">
        <v>135.69999999999999</v>
      </c>
      <c r="H4185">
        <v>108</v>
      </c>
      <c r="I4185">
        <v>23.07</v>
      </c>
      <c r="J4185">
        <v>216.5</v>
      </c>
      <c r="K4185">
        <v>134</v>
      </c>
      <c r="L4185">
        <v>18.399999999999999</v>
      </c>
      <c r="M4185">
        <v>160.5</v>
      </c>
      <c r="N4185">
        <v>125</v>
      </c>
      <c r="O4185">
        <v>7.22</v>
      </c>
      <c r="P4185">
        <v>13</v>
      </c>
      <c r="Q4185">
        <v>7</v>
      </c>
      <c r="R4185">
        <v>3.51</v>
      </c>
      <c r="S4185">
        <v>1</v>
      </c>
      <c r="T4185" t="s">
        <v>22</v>
      </c>
    </row>
    <row r="4186" spans="1:20" x14ac:dyDescent="0.2">
      <c r="A4186" t="s">
        <v>50</v>
      </c>
      <c r="B4186">
        <v>97</v>
      </c>
      <c r="C4186" t="s">
        <v>21</v>
      </c>
      <c r="D4186" t="s">
        <v>22</v>
      </c>
      <c r="E4186" t="s">
        <v>23</v>
      </c>
      <c r="F4186">
        <v>35</v>
      </c>
      <c r="G4186">
        <v>203.1</v>
      </c>
      <c r="H4186">
        <v>104</v>
      </c>
      <c r="I4186">
        <v>34.53</v>
      </c>
      <c r="J4186">
        <v>211.8</v>
      </c>
      <c r="K4186">
        <v>91</v>
      </c>
      <c r="L4186">
        <v>18</v>
      </c>
      <c r="M4186">
        <v>246.1</v>
      </c>
      <c r="N4186">
        <v>105</v>
      </c>
      <c r="O4186">
        <v>11.07</v>
      </c>
      <c r="P4186">
        <v>9.6999999999999993</v>
      </c>
      <c r="Q4186">
        <v>6</v>
      </c>
      <c r="R4186">
        <v>2.62</v>
      </c>
      <c r="S4186">
        <v>0</v>
      </c>
      <c r="T4186" t="s">
        <v>22</v>
      </c>
    </row>
    <row r="4187" spans="1:20" x14ac:dyDescent="0.2">
      <c r="A4187" t="s">
        <v>26</v>
      </c>
      <c r="B4187">
        <v>110</v>
      </c>
      <c r="C4187" t="s">
        <v>28</v>
      </c>
      <c r="D4187" t="s">
        <v>22</v>
      </c>
      <c r="E4187" t="s">
        <v>22</v>
      </c>
      <c r="F4187">
        <v>0</v>
      </c>
      <c r="G4187">
        <v>281.2</v>
      </c>
      <c r="H4187">
        <v>78</v>
      </c>
      <c r="I4187">
        <v>47.8</v>
      </c>
      <c r="J4187">
        <v>302.3</v>
      </c>
      <c r="K4187">
        <v>89</v>
      </c>
      <c r="L4187">
        <v>25.7</v>
      </c>
      <c r="M4187">
        <v>188.4</v>
      </c>
      <c r="N4187">
        <v>92</v>
      </c>
      <c r="O4187">
        <v>8.48</v>
      </c>
      <c r="P4187">
        <v>8.5</v>
      </c>
      <c r="Q4187">
        <v>4</v>
      </c>
      <c r="R4187">
        <v>2.2999999999999998</v>
      </c>
      <c r="S4187">
        <v>0</v>
      </c>
      <c r="T4187" t="s">
        <v>23</v>
      </c>
    </row>
    <row r="4188" spans="1:20" x14ac:dyDescent="0.2">
      <c r="A4188" t="s">
        <v>72</v>
      </c>
      <c r="B4188">
        <v>52</v>
      </c>
      <c r="C4188" t="s">
        <v>28</v>
      </c>
      <c r="D4188" t="s">
        <v>22</v>
      </c>
      <c r="E4188" t="s">
        <v>22</v>
      </c>
      <c r="F4188">
        <v>0</v>
      </c>
      <c r="G4188">
        <v>207.1</v>
      </c>
      <c r="H4188">
        <v>86</v>
      </c>
      <c r="I4188">
        <v>35.21</v>
      </c>
      <c r="J4188">
        <v>162</v>
      </c>
      <c r="K4188">
        <v>98</v>
      </c>
      <c r="L4188">
        <v>13.77</v>
      </c>
      <c r="M4188">
        <v>243</v>
      </c>
      <c r="N4188">
        <v>102</v>
      </c>
      <c r="O4188">
        <v>10.93</v>
      </c>
      <c r="P4188">
        <v>6</v>
      </c>
      <c r="Q4188">
        <v>1</v>
      </c>
      <c r="R4188">
        <v>1.62</v>
      </c>
      <c r="S4188">
        <v>1</v>
      </c>
      <c r="T4188" t="s">
        <v>22</v>
      </c>
    </row>
    <row r="4189" spans="1:20" x14ac:dyDescent="0.2">
      <c r="A4189" t="s">
        <v>38</v>
      </c>
      <c r="B4189">
        <v>66</v>
      </c>
      <c r="C4189" t="s">
        <v>21</v>
      </c>
      <c r="D4189" t="s">
        <v>22</v>
      </c>
      <c r="E4189" t="s">
        <v>22</v>
      </c>
      <c r="F4189">
        <v>0</v>
      </c>
      <c r="G4189">
        <v>145.6</v>
      </c>
      <c r="H4189">
        <v>105</v>
      </c>
      <c r="I4189">
        <v>24.75</v>
      </c>
      <c r="J4189">
        <v>250.9</v>
      </c>
      <c r="K4189">
        <v>82</v>
      </c>
      <c r="L4189">
        <v>21.33</v>
      </c>
      <c r="M4189">
        <v>156.6</v>
      </c>
      <c r="N4189">
        <v>102</v>
      </c>
      <c r="O4189">
        <v>7.05</v>
      </c>
      <c r="P4189">
        <v>12.2</v>
      </c>
      <c r="Q4189">
        <v>7</v>
      </c>
      <c r="R4189">
        <v>3.29</v>
      </c>
      <c r="S4189">
        <v>1</v>
      </c>
      <c r="T4189" t="s">
        <v>22</v>
      </c>
    </row>
    <row r="4190" spans="1:20" x14ac:dyDescent="0.2">
      <c r="A4190" t="s">
        <v>31</v>
      </c>
      <c r="B4190">
        <v>82</v>
      </c>
      <c r="C4190" t="s">
        <v>28</v>
      </c>
      <c r="D4190" t="s">
        <v>22</v>
      </c>
      <c r="E4190" t="s">
        <v>22</v>
      </c>
      <c r="F4190">
        <v>0</v>
      </c>
      <c r="G4190">
        <v>202.9</v>
      </c>
      <c r="H4190">
        <v>96</v>
      </c>
      <c r="I4190">
        <v>34.49</v>
      </c>
      <c r="J4190">
        <v>234.2</v>
      </c>
      <c r="K4190">
        <v>105</v>
      </c>
      <c r="L4190">
        <v>19.91</v>
      </c>
      <c r="M4190">
        <v>217.4</v>
      </c>
      <c r="N4190">
        <v>123</v>
      </c>
      <c r="O4190">
        <v>9.7799999999999994</v>
      </c>
      <c r="P4190">
        <v>10.1</v>
      </c>
      <c r="Q4190">
        <v>3</v>
      </c>
      <c r="R4190">
        <v>2.73</v>
      </c>
      <c r="S4190">
        <v>4</v>
      </c>
      <c r="T4190" t="s">
        <v>22</v>
      </c>
    </row>
    <row r="4191" spans="1:20" x14ac:dyDescent="0.2">
      <c r="A4191" t="s">
        <v>39</v>
      </c>
      <c r="B4191">
        <v>129</v>
      </c>
      <c r="C4191" t="s">
        <v>21</v>
      </c>
      <c r="D4191" t="s">
        <v>22</v>
      </c>
      <c r="E4191" t="s">
        <v>23</v>
      </c>
      <c r="F4191">
        <v>23</v>
      </c>
      <c r="G4191">
        <v>210.7</v>
      </c>
      <c r="H4191">
        <v>119</v>
      </c>
      <c r="I4191">
        <v>35.82</v>
      </c>
      <c r="J4191">
        <v>137.4</v>
      </c>
      <c r="K4191">
        <v>51</v>
      </c>
      <c r="L4191">
        <v>11.68</v>
      </c>
      <c r="M4191">
        <v>248.2</v>
      </c>
      <c r="N4191">
        <v>92</v>
      </c>
      <c r="O4191">
        <v>11.17</v>
      </c>
      <c r="P4191">
        <v>7.9</v>
      </c>
      <c r="Q4191">
        <v>6</v>
      </c>
      <c r="R4191">
        <v>2.13</v>
      </c>
      <c r="S4191">
        <v>2</v>
      </c>
      <c r="T4191" t="s">
        <v>22</v>
      </c>
    </row>
    <row r="4192" spans="1:20" x14ac:dyDescent="0.2">
      <c r="A4192" t="s">
        <v>58</v>
      </c>
      <c r="B4192">
        <v>93</v>
      </c>
      <c r="C4192" t="s">
        <v>28</v>
      </c>
      <c r="D4192" t="s">
        <v>22</v>
      </c>
      <c r="E4192" t="s">
        <v>22</v>
      </c>
      <c r="F4192">
        <v>0</v>
      </c>
      <c r="G4192">
        <v>217.2</v>
      </c>
      <c r="H4192">
        <v>92</v>
      </c>
      <c r="I4192">
        <v>36.92</v>
      </c>
      <c r="J4192">
        <v>204.5</v>
      </c>
      <c r="K4192">
        <v>83</v>
      </c>
      <c r="L4192">
        <v>17.38</v>
      </c>
      <c r="M4192">
        <v>157.9</v>
      </c>
      <c r="N4192">
        <v>101</v>
      </c>
      <c r="O4192">
        <v>7.11</v>
      </c>
      <c r="P4192">
        <v>11.4</v>
      </c>
      <c r="Q4192">
        <v>10</v>
      </c>
      <c r="R4192">
        <v>3.08</v>
      </c>
      <c r="S4192">
        <v>1</v>
      </c>
      <c r="T4192" t="s">
        <v>22</v>
      </c>
    </row>
    <row r="4193" spans="1:20" x14ac:dyDescent="0.2">
      <c r="A4193" t="s">
        <v>60</v>
      </c>
      <c r="B4193">
        <v>120</v>
      </c>
      <c r="C4193" t="s">
        <v>21</v>
      </c>
      <c r="D4193" t="s">
        <v>22</v>
      </c>
      <c r="E4193" t="s">
        <v>22</v>
      </c>
      <c r="F4193">
        <v>0</v>
      </c>
      <c r="G4193">
        <v>198</v>
      </c>
      <c r="H4193">
        <v>101</v>
      </c>
      <c r="I4193">
        <v>33.659999999999997</v>
      </c>
      <c r="J4193">
        <v>190.2</v>
      </c>
      <c r="K4193">
        <v>74</v>
      </c>
      <c r="L4193">
        <v>16.170000000000002</v>
      </c>
      <c r="M4193">
        <v>241.2</v>
      </c>
      <c r="N4193">
        <v>105</v>
      </c>
      <c r="O4193">
        <v>10.85</v>
      </c>
      <c r="P4193">
        <v>8.3000000000000007</v>
      </c>
      <c r="Q4193">
        <v>10</v>
      </c>
      <c r="R4193">
        <v>2.2400000000000002</v>
      </c>
      <c r="S4193">
        <v>4</v>
      </c>
      <c r="T4193" t="s">
        <v>22</v>
      </c>
    </row>
    <row r="4194" spans="1:20" x14ac:dyDescent="0.2">
      <c r="A4194" t="s">
        <v>38</v>
      </c>
      <c r="B4194">
        <v>149</v>
      </c>
      <c r="C4194" t="s">
        <v>25</v>
      </c>
      <c r="D4194" t="s">
        <v>22</v>
      </c>
      <c r="E4194" t="s">
        <v>23</v>
      </c>
      <c r="F4194">
        <v>28</v>
      </c>
      <c r="G4194">
        <v>212.8</v>
      </c>
      <c r="H4194">
        <v>117</v>
      </c>
      <c r="I4194">
        <v>36.18</v>
      </c>
      <c r="J4194">
        <v>159.9</v>
      </c>
      <c r="K4194">
        <v>86</v>
      </c>
      <c r="L4194">
        <v>13.59</v>
      </c>
      <c r="M4194">
        <v>222.7</v>
      </c>
      <c r="N4194">
        <v>88</v>
      </c>
      <c r="O4194">
        <v>10.02</v>
      </c>
      <c r="P4194">
        <v>0</v>
      </c>
      <c r="Q4194">
        <v>0</v>
      </c>
      <c r="R4194">
        <v>0</v>
      </c>
      <c r="S4194">
        <v>1</v>
      </c>
      <c r="T4194" t="s">
        <v>22</v>
      </c>
    </row>
    <row r="4195" spans="1:20" x14ac:dyDescent="0.2">
      <c r="A4195" t="s">
        <v>59</v>
      </c>
      <c r="B4195">
        <v>62</v>
      </c>
      <c r="C4195" t="s">
        <v>21</v>
      </c>
      <c r="D4195" t="s">
        <v>23</v>
      </c>
      <c r="E4195" t="s">
        <v>22</v>
      </c>
      <c r="F4195">
        <v>0</v>
      </c>
      <c r="G4195">
        <v>180.9</v>
      </c>
      <c r="H4195">
        <v>121</v>
      </c>
      <c r="I4195">
        <v>30.75</v>
      </c>
      <c r="J4195">
        <v>134.30000000000001</v>
      </c>
      <c r="K4195">
        <v>107</v>
      </c>
      <c r="L4195">
        <v>11.42</v>
      </c>
      <c r="M4195">
        <v>179.3</v>
      </c>
      <c r="N4195">
        <v>74</v>
      </c>
      <c r="O4195">
        <v>8.07</v>
      </c>
      <c r="P4195">
        <v>8.6</v>
      </c>
      <c r="Q4195">
        <v>2</v>
      </c>
      <c r="R4195">
        <v>2.3199999999999998</v>
      </c>
      <c r="S4195">
        <v>2</v>
      </c>
      <c r="T4195" t="s">
        <v>23</v>
      </c>
    </row>
    <row r="4196" spans="1:20" x14ac:dyDescent="0.2">
      <c r="A4196" t="s">
        <v>68</v>
      </c>
      <c r="B4196">
        <v>80</v>
      </c>
      <c r="C4196" t="s">
        <v>21</v>
      </c>
      <c r="D4196" t="s">
        <v>22</v>
      </c>
      <c r="E4196" t="s">
        <v>22</v>
      </c>
      <c r="F4196">
        <v>0</v>
      </c>
      <c r="G4196">
        <v>209.9</v>
      </c>
      <c r="H4196">
        <v>109</v>
      </c>
      <c r="I4196">
        <v>35.68</v>
      </c>
      <c r="J4196">
        <v>226.1</v>
      </c>
      <c r="K4196">
        <v>56</v>
      </c>
      <c r="L4196">
        <v>19.22</v>
      </c>
      <c r="M4196">
        <v>154.19999999999999</v>
      </c>
      <c r="N4196">
        <v>121</v>
      </c>
      <c r="O4196">
        <v>6.94</v>
      </c>
      <c r="P4196">
        <v>9</v>
      </c>
      <c r="Q4196">
        <v>5</v>
      </c>
      <c r="R4196">
        <v>2.4300000000000002</v>
      </c>
      <c r="S4196">
        <v>1</v>
      </c>
      <c r="T4196" t="s">
        <v>22</v>
      </c>
    </row>
    <row r="4197" spans="1:20" x14ac:dyDescent="0.2">
      <c r="A4197" t="s">
        <v>60</v>
      </c>
      <c r="B4197">
        <v>30</v>
      </c>
      <c r="C4197" t="s">
        <v>25</v>
      </c>
      <c r="D4197" t="s">
        <v>22</v>
      </c>
      <c r="E4197" t="s">
        <v>22</v>
      </c>
      <c r="F4197">
        <v>0</v>
      </c>
      <c r="G4197">
        <v>112.9</v>
      </c>
      <c r="H4197">
        <v>81</v>
      </c>
      <c r="I4197">
        <v>19.190000000000001</v>
      </c>
      <c r="J4197">
        <v>224.8</v>
      </c>
      <c r="K4197">
        <v>68</v>
      </c>
      <c r="L4197">
        <v>19.11</v>
      </c>
      <c r="M4197">
        <v>188.4</v>
      </c>
      <c r="N4197">
        <v>122</v>
      </c>
      <c r="O4197">
        <v>8.48</v>
      </c>
      <c r="P4197">
        <v>11.3</v>
      </c>
      <c r="Q4197">
        <v>7</v>
      </c>
      <c r="R4197">
        <v>3.05</v>
      </c>
      <c r="S4197">
        <v>4</v>
      </c>
      <c r="T4197" t="s">
        <v>23</v>
      </c>
    </row>
    <row r="4198" spans="1:20" x14ac:dyDescent="0.2">
      <c r="A4198" t="s">
        <v>66</v>
      </c>
      <c r="B4198">
        <v>89</v>
      </c>
      <c r="C4198" t="s">
        <v>21</v>
      </c>
      <c r="D4198" t="s">
        <v>22</v>
      </c>
      <c r="E4198" t="s">
        <v>22</v>
      </c>
      <c r="F4198">
        <v>0</v>
      </c>
      <c r="G4198">
        <v>242.5</v>
      </c>
      <c r="H4198">
        <v>71</v>
      </c>
      <c r="I4198">
        <v>41.23</v>
      </c>
      <c r="J4198">
        <v>213.3</v>
      </c>
      <c r="K4198">
        <v>109</v>
      </c>
      <c r="L4198">
        <v>18.13</v>
      </c>
      <c r="M4198">
        <v>231</v>
      </c>
      <c r="N4198">
        <v>84</v>
      </c>
      <c r="O4198">
        <v>10.4</v>
      </c>
      <c r="P4198">
        <v>6.3</v>
      </c>
      <c r="Q4198">
        <v>3</v>
      </c>
      <c r="R4198">
        <v>1.7</v>
      </c>
      <c r="S4198">
        <v>3</v>
      </c>
      <c r="T4198" t="s">
        <v>22</v>
      </c>
    </row>
    <row r="4199" spans="1:20" x14ac:dyDescent="0.2">
      <c r="A4199" t="s">
        <v>68</v>
      </c>
      <c r="B4199">
        <v>57</v>
      </c>
      <c r="C4199" t="s">
        <v>21</v>
      </c>
      <c r="D4199" t="s">
        <v>22</v>
      </c>
      <c r="E4199" t="s">
        <v>22</v>
      </c>
      <c r="F4199">
        <v>0</v>
      </c>
      <c r="G4199">
        <v>190.1</v>
      </c>
      <c r="H4199">
        <v>114</v>
      </c>
      <c r="I4199">
        <v>32.32</v>
      </c>
      <c r="J4199">
        <v>274.5</v>
      </c>
      <c r="K4199">
        <v>96</v>
      </c>
      <c r="L4199">
        <v>23.33</v>
      </c>
      <c r="M4199">
        <v>132.5</v>
      </c>
      <c r="N4199">
        <v>122</v>
      </c>
      <c r="O4199">
        <v>5.96</v>
      </c>
      <c r="P4199">
        <v>9.1999999999999993</v>
      </c>
      <c r="Q4199">
        <v>5</v>
      </c>
      <c r="R4199">
        <v>2.48</v>
      </c>
      <c r="S4199">
        <v>3</v>
      </c>
      <c r="T4199" t="s">
        <v>22</v>
      </c>
    </row>
    <row r="4200" spans="1:20" x14ac:dyDescent="0.2">
      <c r="A4200" t="s">
        <v>20</v>
      </c>
      <c r="B4200">
        <v>145</v>
      </c>
      <c r="C4200" t="s">
        <v>25</v>
      </c>
      <c r="D4200" t="s">
        <v>22</v>
      </c>
      <c r="E4200" t="s">
        <v>22</v>
      </c>
      <c r="F4200">
        <v>0</v>
      </c>
      <c r="G4200">
        <v>185.9</v>
      </c>
      <c r="H4200">
        <v>106</v>
      </c>
      <c r="I4200">
        <v>31.6</v>
      </c>
      <c r="J4200">
        <v>209.7</v>
      </c>
      <c r="K4200">
        <v>112</v>
      </c>
      <c r="L4200">
        <v>17.82</v>
      </c>
      <c r="M4200">
        <v>224.7</v>
      </c>
      <c r="N4200">
        <v>87</v>
      </c>
      <c r="O4200">
        <v>10.11</v>
      </c>
      <c r="P4200">
        <v>9.3000000000000007</v>
      </c>
      <c r="Q4200">
        <v>4</v>
      </c>
      <c r="R4200">
        <v>2.5099999999999998</v>
      </c>
      <c r="S4200">
        <v>2</v>
      </c>
      <c r="T4200" t="s">
        <v>22</v>
      </c>
    </row>
    <row r="4201" spans="1:20" x14ac:dyDescent="0.2">
      <c r="A4201" t="s">
        <v>52</v>
      </c>
      <c r="B4201">
        <v>132</v>
      </c>
      <c r="C4201" t="s">
        <v>28</v>
      </c>
      <c r="D4201" t="s">
        <v>22</v>
      </c>
      <c r="E4201" t="s">
        <v>22</v>
      </c>
      <c r="F4201">
        <v>0</v>
      </c>
      <c r="G4201">
        <v>265.8</v>
      </c>
      <c r="H4201">
        <v>122</v>
      </c>
      <c r="I4201">
        <v>45.19</v>
      </c>
      <c r="J4201">
        <v>285.10000000000002</v>
      </c>
      <c r="K4201">
        <v>90</v>
      </c>
      <c r="L4201">
        <v>24.23</v>
      </c>
      <c r="M4201">
        <v>183.6</v>
      </c>
      <c r="N4201">
        <v>124</v>
      </c>
      <c r="O4201">
        <v>8.26</v>
      </c>
      <c r="P4201">
        <v>13.6</v>
      </c>
      <c r="Q4201">
        <v>9</v>
      </c>
      <c r="R4201">
        <v>3.67</v>
      </c>
      <c r="S4201">
        <v>2</v>
      </c>
      <c r="T4201" t="s">
        <v>23</v>
      </c>
    </row>
    <row r="4202" spans="1:20" x14ac:dyDescent="0.2">
      <c r="A4202" t="s">
        <v>37</v>
      </c>
      <c r="B4202">
        <v>57</v>
      </c>
      <c r="C4202" t="s">
        <v>21</v>
      </c>
      <c r="D4202" t="s">
        <v>22</v>
      </c>
      <c r="E4202" t="s">
        <v>22</v>
      </c>
      <c r="F4202">
        <v>0</v>
      </c>
      <c r="G4202">
        <v>217.1</v>
      </c>
      <c r="H4202">
        <v>115</v>
      </c>
      <c r="I4202">
        <v>36.909999999999997</v>
      </c>
      <c r="J4202">
        <v>258.60000000000002</v>
      </c>
      <c r="K4202">
        <v>92</v>
      </c>
      <c r="L4202">
        <v>21.98</v>
      </c>
      <c r="M4202">
        <v>173.7</v>
      </c>
      <c r="N4202">
        <v>117</v>
      </c>
      <c r="O4202">
        <v>7.82</v>
      </c>
      <c r="P4202">
        <v>12.6</v>
      </c>
      <c r="Q4202">
        <v>6</v>
      </c>
      <c r="R4202">
        <v>3.4</v>
      </c>
      <c r="S4202">
        <v>2</v>
      </c>
      <c r="T4202" t="s">
        <v>22</v>
      </c>
    </row>
    <row r="4203" spans="1:20" x14ac:dyDescent="0.2">
      <c r="A4203" t="s">
        <v>56</v>
      </c>
      <c r="B4203">
        <v>175</v>
      </c>
      <c r="C4203" t="s">
        <v>28</v>
      </c>
      <c r="D4203" t="s">
        <v>22</v>
      </c>
      <c r="E4203" t="s">
        <v>22</v>
      </c>
      <c r="F4203">
        <v>0</v>
      </c>
      <c r="G4203">
        <v>161.19999999999999</v>
      </c>
      <c r="H4203">
        <v>121</v>
      </c>
      <c r="I4203">
        <v>27.4</v>
      </c>
      <c r="J4203">
        <v>136.69999999999999</v>
      </c>
      <c r="K4203">
        <v>109</v>
      </c>
      <c r="L4203">
        <v>11.62</v>
      </c>
      <c r="M4203">
        <v>103.3</v>
      </c>
      <c r="N4203">
        <v>63</v>
      </c>
      <c r="O4203">
        <v>4.6500000000000004</v>
      </c>
      <c r="P4203">
        <v>9.6</v>
      </c>
      <c r="Q4203">
        <v>9</v>
      </c>
      <c r="R4203">
        <v>2.59</v>
      </c>
      <c r="S4203">
        <v>1</v>
      </c>
      <c r="T4203" t="s">
        <v>22</v>
      </c>
    </row>
    <row r="4204" spans="1:20" x14ac:dyDescent="0.2">
      <c r="A4204" t="s">
        <v>26</v>
      </c>
      <c r="B4204">
        <v>50</v>
      </c>
      <c r="C4204" t="s">
        <v>25</v>
      </c>
      <c r="D4204" t="s">
        <v>22</v>
      </c>
      <c r="E4204" t="s">
        <v>22</v>
      </c>
      <c r="F4204">
        <v>0</v>
      </c>
      <c r="G4204">
        <v>198.7</v>
      </c>
      <c r="H4204">
        <v>114</v>
      </c>
      <c r="I4204">
        <v>33.78</v>
      </c>
      <c r="J4204">
        <v>141.5</v>
      </c>
      <c r="K4204">
        <v>90</v>
      </c>
      <c r="L4204">
        <v>12.03</v>
      </c>
      <c r="M4204">
        <v>293</v>
      </c>
      <c r="N4204">
        <v>79</v>
      </c>
      <c r="O4204">
        <v>13.18</v>
      </c>
      <c r="P4204">
        <v>10.5</v>
      </c>
      <c r="Q4204">
        <v>5</v>
      </c>
      <c r="R4204">
        <v>2.84</v>
      </c>
      <c r="S4204">
        <v>4</v>
      </c>
      <c r="T4204" t="s">
        <v>22</v>
      </c>
    </row>
    <row r="4205" spans="1:20" x14ac:dyDescent="0.2">
      <c r="A4205" t="s">
        <v>46</v>
      </c>
      <c r="B4205">
        <v>114</v>
      </c>
      <c r="C4205" t="s">
        <v>28</v>
      </c>
      <c r="D4205" t="s">
        <v>23</v>
      </c>
      <c r="E4205" t="s">
        <v>23</v>
      </c>
      <c r="F4205">
        <v>28</v>
      </c>
      <c r="G4205">
        <v>136.4</v>
      </c>
      <c r="H4205">
        <v>93</v>
      </c>
      <c r="I4205">
        <v>23.19</v>
      </c>
      <c r="J4205">
        <v>170</v>
      </c>
      <c r="K4205">
        <v>90</v>
      </c>
      <c r="L4205">
        <v>14.45</v>
      </c>
      <c r="M4205">
        <v>191.5</v>
      </c>
      <c r="N4205">
        <v>73</v>
      </c>
      <c r="O4205">
        <v>8.6199999999999992</v>
      </c>
      <c r="P4205">
        <v>14.6</v>
      </c>
      <c r="Q4205">
        <v>4</v>
      </c>
      <c r="R4205">
        <v>3.94</v>
      </c>
      <c r="S4205">
        <v>2</v>
      </c>
      <c r="T4205" t="s">
        <v>23</v>
      </c>
    </row>
    <row r="4206" spans="1:20" x14ac:dyDescent="0.2">
      <c r="A4206" t="s">
        <v>29</v>
      </c>
      <c r="B4206">
        <v>154</v>
      </c>
      <c r="C4206" t="s">
        <v>21</v>
      </c>
      <c r="D4206" t="s">
        <v>22</v>
      </c>
      <c r="E4206" t="s">
        <v>22</v>
      </c>
      <c r="F4206">
        <v>0</v>
      </c>
      <c r="G4206">
        <v>162</v>
      </c>
      <c r="H4206">
        <v>87</v>
      </c>
      <c r="I4206">
        <v>27.54</v>
      </c>
      <c r="J4206">
        <v>199.5</v>
      </c>
      <c r="K4206">
        <v>147</v>
      </c>
      <c r="L4206">
        <v>16.96</v>
      </c>
      <c r="M4206">
        <v>243</v>
      </c>
      <c r="N4206">
        <v>66</v>
      </c>
      <c r="O4206">
        <v>10.93</v>
      </c>
      <c r="P4206">
        <v>1.1000000000000001</v>
      </c>
      <c r="Q4206">
        <v>5</v>
      </c>
      <c r="R4206">
        <v>0.3</v>
      </c>
      <c r="S4206">
        <v>1</v>
      </c>
      <c r="T4206" t="s">
        <v>22</v>
      </c>
    </row>
    <row r="4207" spans="1:20" x14ac:dyDescent="0.2">
      <c r="A4207" t="s">
        <v>33</v>
      </c>
      <c r="B4207">
        <v>152</v>
      </c>
      <c r="C4207" t="s">
        <v>21</v>
      </c>
      <c r="D4207" t="s">
        <v>22</v>
      </c>
      <c r="E4207" t="s">
        <v>22</v>
      </c>
      <c r="F4207">
        <v>0</v>
      </c>
      <c r="G4207">
        <v>189.5</v>
      </c>
      <c r="H4207">
        <v>108</v>
      </c>
      <c r="I4207">
        <v>32.22</v>
      </c>
      <c r="J4207">
        <v>218.4</v>
      </c>
      <c r="K4207">
        <v>69</v>
      </c>
      <c r="L4207">
        <v>18.559999999999999</v>
      </c>
      <c r="M4207">
        <v>291.10000000000002</v>
      </c>
      <c r="N4207">
        <v>81</v>
      </c>
      <c r="O4207">
        <v>13.1</v>
      </c>
      <c r="P4207">
        <v>11</v>
      </c>
      <c r="Q4207">
        <v>2</v>
      </c>
      <c r="R4207">
        <v>2.97</v>
      </c>
      <c r="S4207">
        <v>3</v>
      </c>
      <c r="T4207" t="s">
        <v>22</v>
      </c>
    </row>
    <row r="4208" spans="1:20" x14ac:dyDescent="0.2">
      <c r="A4208" t="s">
        <v>61</v>
      </c>
      <c r="B4208">
        <v>102</v>
      </c>
      <c r="C4208" t="s">
        <v>28</v>
      </c>
      <c r="D4208" t="s">
        <v>22</v>
      </c>
      <c r="E4208" t="s">
        <v>23</v>
      </c>
      <c r="F4208">
        <v>18</v>
      </c>
      <c r="G4208">
        <v>144.4</v>
      </c>
      <c r="H4208">
        <v>76</v>
      </c>
      <c r="I4208">
        <v>24.55</v>
      </c>
      <c r="J4208">
        <v>160.69999999999999</v>
      </c>
      <c r="K4208">
        <v>97</v>
      </c>
      <c r="L4208">
        <v>13.66</v>
      </c>
      <c r="M4208">
        <v>200.8</v>
      </c>
      <c r="N4208">
        <v>101</v>
      </c>
      <c r="O4208">
        <v>9.0399999999999991</v>
      </c>
      <c r="P4208">
        <v>9.3000000000000007</v>
      </c>
      <c r="Q4208">
        <v>4</v>
      </c>
      <c r="R4208">
        <v>2.5099999999999998</v>
      </c>
      <c r="S4208">
        <v>0</v>
      </c>
      <c r="T4208" t="s">
        <v>22</v>
      </c>
    </row>
    <row r="4209" spans="1:20" x14ac:dyDescent="0.2">
      <c r="A4209" t="s">
        <v>37</v>
      </c>
      <c r="B4209">
        <v>110</v>
      </c>
      <c r="C4209" t="s">
        <v>21</v>
      </c>
      <c r="D4209" t="s">
        <v>22</v>
      </c>
      <c r="E4209" t="s">
        <v>22</v>
      </c>
      <c r="F4209">
        <v>0</v>
      </c>
      <c r="G4209">
        <v>170.1</v>
      </c>
      <c r="H4209">
        <v>87</v>
      </c>
      <c r="I4209">
        <v>28.92</v>
      </c>
      <c r="J4209">
        <v>216.6</v>
      </c>
      <c r="K4209">
        <v>98</v>
      </c>
      <c r="L4209">
        <v>18.41</v>
      </c>
      <c r="M4209">
        <v>225</v>
      </c>
      <c r="N4209">
        <v>88</v>
      </c>
      <c r="O4209">
        <v>10.130000000000001</v>
      </c>
      <c r="P4209">
        <v>10.8</v>
      </c>
      <c r="Q4209">
        <v>3</v>
      </c>
      <c r="R4209">
        <v>2.92</v>
      </c>
      <c r="S4209">
        <v>2</v>
      </c>
      <c r="T4209" t="s">
        <v>22</v>
      </c>
    </row>
    <row r="4210" spans="1:20" x14ac:dyDescent="0.2">
      <c r="A4210" t="s">
        <v>66</v>
      </c>
      <c r="B4210">
        <v>90</v>
      </c>
      <c r="C4210" t="s">
        <v>21</v>
      </c>
      <c r="D4210" t="s">
        <v>22</v>
      </c>
      <c r="E4210" t="s">
        <v>22</v>
      </c>
      <c r="F4210">
        <v>0</v>
      </c>
      <c r="G4210">
        <v>104</v>
      </c>
      <c r="H4210">
        <v>104</v>
      </c>
      <c r="I4210">
        <v>17.68</v>
      </c>
      <c r="J4210">
        <v>170.9</v>
      </c>
      <c r="K4210">
        <v>106</v>
      </c>
      <c r="L4210">
        <v>14.53</v>
      </c>
      <c r="M4210">
        <v>158.80000000000001</v>
      </c>
      <c r="N4210">
        <v>99</v>
      </c>
      <c r="O4210">
        <v>7.15</v>
      </c>
      <c r="P4210">
        <v>8.6999999999999993</v>
      </c>
      <c r="Q4210">
        <v>5</v>
      </c>
      <c r="R4210">
        <v>2.35</v>
      </c>
      <c r="S4210">
        <v>4</v>
      </c>
      <c r="T4210" t="s">
        <v>23</v>
      </c>
    </row>
    <row r="4211" spans="1:20" x14ac:dyDescent="0.2">
      <c r="A4211" t="s">
        <v>63</v>
      </c>
      <c r="B4211">
        <v>88</v>
      </c>
      <c r="C4211" t="s">
        <v>25</v>
      </c>
      <c r="D4211" t="s">
        <v>22</v>
      </c>
      <c r="E4211" t="s">
        <v>22</v>
      </c>
      <c r="F4211">
        <v>0</v>
      </c>
      <c r="G4211">
        <v>204.8</v>
      </c>
      <c r="H4211">
        <v>100</v>
      </c>
      <c r="I4211">
        <v>34.82</v>
      </c>
      <c r="J4211">
        <v>193.9</v>
      </c>
      <c r="K4211">
        <v>98</v>
      </c>
      <c r="L4211">
        <v>16.48</v>
      </c>
      <c r="M4211">
        <v>190.9</v>
      </c>
      <c r="N4211">
        <v>62</v>
      </c>
      <c r="O4211">
        <v>8.59</v>
      </c>
      <c r="P4211">
        <v>2</v>
      </c>
      <c r="Q4211">
        <v>11</v>
      </c>
      <c r="R4211">
        <v>0.54</v>
      </c>
      <c r="S4211">
        <v>1</v>
      </c>
      <c r="T4211" t="s">
        <v>22</v>
      </c>
    </row>
    <row r="4212" spans="1:20" x14ac:dyDescent="0.2">
      <c r="A4212" t="s">
        <v>75</v>
      </c>
      <c r="B4212">
        <v>97</v>
      </c>
      <c r="C4212" t="s">
        <v>21</v>
      </c>
      <c r="D4212" t="s">
        <v>22</v>
      </c>
      <c r="E4212" t="s">
        <v>22</v>
      </c>
      <c r="F4212">
        <v>0</v>
      </c>
      <c r="G4212">
        <v>197.8</v>
      </c>
      <c r="H4212">
        <v>122</v>
      </c>
      <c r="I4212">
        <v>33.630000000000003</v>
      </c>
      <c r="J4212">
        <v>208.2</v>
      </c>
      <c r="K4212">
        <v>147</v>
      </c>
      <c r="L4212">
        <v>17.7</v>
      </c>
      <c r="M4212">
        <v>106.3</v>
      </c>
      <c r="N4212">
        <v>115</v>
      </c>
      <c r="O4212">
        <v>4.78</v>
      </c>
      <c r="P4212">
        <v>15.1</v>
      </c>
      <c r="Q4212">
        <v>4</v>
      </c>
      <c r="R4212">
        <v>4.08</v>
      </c>
      <c r="S4212">
        <v>1</v>
      </c>
      <c r="T4212" t="s">
        <v>22</v>
      </c>
    </row>
    <row r="4213" spans="1:20" x14ac:dyDescent="0.2">
      <c r="A4213" t="s">
        <v>39</v>
      </c>
      <c r="B4213">
        <v>115</v>
      </c>
      <c r="C4213" t="s">
        <v>21</v>
      </c>
      <c r="D4213" t="s">
        <v>22</v>
      </c>
      <c r="E4213" t="s">
        <v>22</v>
      </c>
      <c r="F4213">
        <v>0</v>
      </c>
      <c r="G4213">
        <v>211.1</v>
      </c>
      <c r="H4213">
        <v>112</v>
      </c>
      <c r="I4213">
        <v>35.89</v>
      </c>
      <c r="J4213">
        <v>227.8</v>
      </c>
      <c r="K4213">
        <v>113</v>
      </c>
      <c r="L4213">
        <v>19.36</v>
      </c>
      <c r="M4213">
        <v>179.6</v>
      </c>
      <c r="N4213">
        <v>110</v>
      </c>
      <c r="O4213">
        <v>8.08</v>
      </c>
      <c r="P4213">
        <v>7.2</v>
      </c>
      <c r="Q4213">
        <v>2</v>
      </c>
      <c r="R4213">
        <v>1.94</v>
      </c>
      <c r="S4213">
        <v>0</v>
      </c>
      <c r="T4213" t="s">
        <v>22</v>
      </c>
    </row>
    <row r="4214" spans="1:20" x14ac:dyDescent="0.2">
      <c r="A4214" t="s">
        <v>59</v>
      </c>
      <c r="B4214">
        <v>88</v>
      </c>
      <c r="C4214" t="s">
        <v>28</v>
      </c>
      <c r="D4214" t="s">
        <v>22</v>
      </c>
      <c r="E4214" t="s">
        <v>22</v>
      </c>
      <c r="F4214">
        <v>0</v>
      </c>
      <c r="G4214">
        <v>202.6</v>
      </c>
      <c r="H4214">
        <v>139</v>
      </c>
      <c r="I4214">
        <v>34.44</v>
      </c>
      <c r="J4214">
        <v>210.7</v>
      </c>
      <c r="K4214">
        <v>123</v>
      </c>
      <c r="L4214">
        <v>17.91</v>
      </c>
      <c r="M4214">
        <v>81.099999999999994</v>
      </c>
      <c r="N4214">
        <v>86</v>
      </c>
      <c r="O4214">
        <v>3.65</v>
      </c>
      <c r="P4214">
        <v>9.8000000000000007</v>
      </c>
      <c r="Q4214">
        <v>8</v>
      </c>
      <c r="R4214">
        <v>2.65</v>
      </c>
      <c r="S4214">
        <v>1</v>
      </c>
      <c r="T4214" t="s">
        <v>22</v>
      </c>
    </row>
    <row r="4215" spans="1:20" x14ac:dyDescent="0.2">
      <c r="A4215" t="s">
        <v>61</v>
      </c>
      <c r="B4215">
        <v>137</v>
      </c>
      <c r="C4215" t="s">
        <v>25</v>
      </c>
      <c r="D4215" t="s">
        <v>23</v>
      </c>
      <c r="E4215" t="s">
        <v>22</v>
      </c>
      <c r="F4215">
        <v>0</v>
      </c>
      <c r="G4215">
        <v>312.39999999999998</v>
      </c>
      <c r="H4215">
        <v>110</v>
      </c>
      <c r="I4215">
        <v>53.11</v>
      </c>
      <c r="J4215">
        <v>231.1</v>
      </c>
      <c r="K4215">
        <v>73</v>
      </c>
      <c r="L4215">
        <v>19.64</v>
      </c>
      <c r="M4215">
        <v>120.1</v>
      </c>
      <c r="N4215">
        <v>78</v>
      </c>
      <c r="O4215">
        <v>5.4</v>
      </c>
      <c r="P4215">
        <v>10.6</v>
      </c>
      <c r="Q4215">
        <v>2</v>
      </c>
      <c r="R4215">
        <v>2.86</v>
      </c>
      <c r="S4215">
        <v>1</v>
      </c>
      <c r="T4215" t="s">
        <v>23</v>
      </c>
    </row>
    <row r="4216" spans="1:20" x14ac:dyDescent="0.2">
      <c r="A4216" t="s">
        <v>63</v>
      </c>
      <c r="B4216">
        <v>128</v>
      </c>
      <c r="C4216" t="s">
        <v>28</v>
      </c>
      <c r="D4216" t="s">
        <v>22</v>
      </c>
      <c r="E4216" t="s">
        <v>23</v>
      </c>
      <c r="F4216">
        <v>41</v>
      </c>
      <c r="G4216">
        <v>184.8</v>
      </c>
      <c r="H4216">
        <v>76</v>
      </c>
      <c r="I4216">
        <v>31.42</v>
      </c>
      <c r="J4216">
        <v>160.6</v>
      </c>
      <c r="K4216">
        <v>86</v>
      </c>
      <c r="L4216">
        <v>13.65</v>
      </c>
      <c r="M4216">
        <v>162</v>
      </c>
      <c r="N4216">
        <v>131</v>
      </c>
      <c r="O4216">
        <v>7.29</v>
      </c>
      <c r="P4216">
        <v>9.8000000000000007</v>
      </c>
      <c r="Q4216">
        <v>6</v>
      </c>
      <c r="R4216">
        <v>2.65</v>
      </c>
      <c r="S4216">
        <v>2</v>
      </c>
      <c r="T4216" t="s">
        <v>22</v>
      </c>
    </row>
    <row r="4217" spans="1:20" x14ac:dyDescent="0.2">
      <c r="A4217" t="s">
        <v>26</v>
      </c>
      <c r="B4217">
        <v>71</v>
      </c>
      <c r="C4217" t="s">
        <v>21</v>
      </c>
      <c r="D4217" t="s">
        <v>22</v>
      </c>
      <c r="E4217" t="s">
        <v>22</v>
      </c>
      <c r="F4217">
        <v>0</v>
      </c>
      <c r="G4217">
        <v>123.8</v>
      </c>
      <c r="H4217">
        <v>130</v>
      </c>
      <c r="I4217">
        <v>21.05</v>
      </c>
      <c r="J4217">
        <v>226.5</v>
      </c>
      <c r="K4217">
        <v>91</v>
      </c>
      <c r="L4217">
        <v>19.25</v>
      </c>
      <c r="M4217">
        <v>213.9</v>
      </c>
      <c r="N4217">
        <v>96</v>
      </c>
      <c r="O4217">
        <v>9.6300000000000008</v>
      </c>
      <c r="P4217">
        <v>8.8000000000000007</v>
      </c>
      <c r="Q4217">
        <v>7</v>
      </c>
      <c r="R4217">
        <v>2.38</v>
      </c>
      <c r="S4217">
        <v>2</v>
      </c>
      <c r="T4217" t="s">
        <v>22</v>
      </c>
    </row>
    <row r="4218" spans="1:20" x14ac:dyDescent="0.2">
      <c r="A4218" t="s">
        <v>44</v>
      </c>
      <c r="B4218">
        <v>91</v>
      </c>
      <c r="C4218" t="s">
        <v>21</v>
      </c>
      <c r="D4218" t="s">
        <v>22</v>
      </c>
      <c r="E4218" t="s">
        <v>22</v>
      </c>
      <c r="F4218">
        <v>0</v>
      </c>
      <c r="G4218">
        <v>34.5</v>
      </c>
      <c r="H4218">
        <v>85</v>
      </c>
      <c r="I4218">
        <v>5.87</v>
      </c>
      <c r="J4218">
        <v>192.3</v>
      </c>
      <c r="K4218">
        <v>80</v>
      </c>
      <c r="L4218">
        <v>16.350000000000001</v>
      </c>
      <c r="M4218">
        <v>256.3</v>
      </c>
      <c r="N4218">
        <v>71</v>
      </c>
      <c r="O4218">
        <v>11.53</v>
      </c>
      <c r="P4218">
        <v>7.9</v>
      </c>
      <c r="Q4218">
        <v>7</v>
      </c>
      <c r="R4218">
        <v>2.13</v>
      </c>
      <c r="S4218">
        <v>0</v>
      </c>
      <c r="T4218" t="s">
        <v>22</v>
      </c>
    </row>
    <row r="4219" spans="1:20" x14ac:dyDescent="0.2">
      <c r="A4219" t="s">
        <v>49</v>
      </c>
      <c r="B4219">
        <v>47</v>
      </c>
      <c r="C4219" t="s">
        <v>21</v>
      </c>
      <c r="D4219" t="s">
        <v>23</v>
      </c>
      <c r="E4219" t="s">
        <v>23</v>
      </c>
      <c r="F4219">
        <v>31</v>
      </c>
      <c r="G4219">
        <v>140.6</v>
      </c>
      <c r="H4219">
        <v>114</v>
      </c>
      <c r="I4219">
        <v>23.9</v>
      </c>
      <c r="J4219">
        <v>264.60000000000002</v>
      </c>
      <c r="K4219">
        <v>44</v>
      </c>
      <c r="L4219">
        <v>22.49</v>
      </c>
      <c r="M4219">
        <v>238.7</v>
      </c>
      <c r="N4219">
        <v>121</v>
      </c>
      <c r="O4219">
        <v>10.74</v>
      </c>
      <c r="P4219">
        <v>9.6999999999999993</v>
      </c>
      <c r="Q4219">
        <v>4</v>
      </c>
      <c r="R4219">
        <v>2.62</v>
      </c>
      <c r="S4219">
        <v>2</v>
      </c>
      <c r="T4219" t="s">
        <v>22</v>
      </c>
    </row>
    <row r="4220" spans="1:20" x14ac:dyDescent="0.2">
      <c r="A4220" t="s">
        <v>29</v>
      </c>
      <c r="B4220">
        <v>126</v>
      </c>
      <c r="C4220" t="s">
        <v>28</v>
      </c>
      <c r="D4220" t="s">
        <v>22</v>
      </c>
      <c r="E4220" t="s">
        <v>22</v>
      </c>
      <c r="F4220">
        <v>0</v>
      </c>
      <c r="G4220">
        <v>150.80000000000001</v>
      </c>
      <c r="H4220">
        <v>105</v>
      </c>
      <c r="I4220">
        <v>25.64</v>
      </c>
      <c r="J4220">
        <v>157.1</v>
      </c>
      <c r="K4220">
        <v>85</v>
      </c>
      <c r="L4220">
        <v>13.35</v>
      </c>
      <c r="M4220">
        <v>210</v>
      </c>
      <c r="N4220">
        <v>102</v>
      </c>
      <c r="O4220">
        <v>9.4499999999999993</v>
      </c>
      <c r="P4220">
        <v>10.7</v>
      </c>
      <c r="Q4220">
        <v>3</v>
      </c>
      <c r="R4220">
        <v>2.89</v>
      </c>
      <c r="S4220">
        <v>0</v>
      </c>
      <c r="T4220" t="s">
        <v>22</v>
      </c>
    </row>
    <row r="4221" spans="1:20" x14ac:dyDescent="0.2">
      <c r="A4221" t="s">
        <v>58</v>
      </c>
      <c r="B4221">
        <v>92</v>
      </c>
      <c r="C4221" t="s">
        <v>25</v>
      </c>
      <c r="D4221" t="s">
        <v>22</v>
      </c>
      <c r="E4221" t="s">
        <v>22</v>
      </c>
      <c r="F4221">
        <v>0</v>
      </c>
      <c r="G4221">
        <v>192.1</v>
      </c>
      <c r="H4221">
        <v>87</v>
      </c>
      <c r="I4221">
        <v>32.659999999999997</v>
      </c>
      <c r="J4221">
        <v>193</v>
      </c>
      <c r="K4221">
        <v>122</v>
      </c>
      <c r="L4221">
        <v>16.41</v>
      </c>
      <c r="M4221">
        <v>133.4</v>
      </c>
      <c r="N4221">
        <v>79</v>
      </c>
      <c r="O4221">
        <v>6</v>
      </c>
      <c r="P4221">
        <v>10.7</v>
      </c>
      <c r="Q4221">
        <v>2</v>
      </c>
      <c r="R4221">
        <v>2.89</v>
      </c>
      <c r="S4221">
        <v>1</v>
      </c>
      <c r="T4221" t="s">
        <v>22</v>
      </c>
    </row>
    <row r="4222" spans="1:20" x14ac:dyDescent="0.2">
      <c r="A4222" t="s">
        <v>31</v>
      </c>
      <c r="B4222">
        <v>36</v>
      </c>
      <c r="C4222" t="s">
        <v>28</v>
      </c>
      <c r="D4222" t="s">
        <v>22</v>
      </c>
      <c r="E4222" t="s">
        <v>22</v>
      </c>
      <c r="F4222">
        <v>0</v>
      </c>
      <c r="G4222">
        <v>175.7</v>
      </c>
      <c r="H4222">
        <v>69</v>
      </c>
      <c r="I4222">
        <v>29.87</v>
      </c>
      <c r="J4222">
        <v>154.80000000000001</v>
      </c>
      <c r="K4222">
        <v>98</v>
      </c>
      <c r="L4222">
        <v>13.16</v>
      </c>
      <c r="M4222">
        <v>208.2</v>
      </c>
      <c r="N4222">
        <v>68</v>
      </c>
      <c r="O4222">
        <v>9.3699999999999992</v>
      </c>
      <c r="P4222">
        <v>9.5</v>
      </c>
      <c r="Q4222">
        <v>2</v>
      </c>
      <c r="R4222">
        <v>2.57</v>
      </c>
      <c r="S4222">
        <v>0</v>
      </c>
      <c r="T4222" t="s">
        <v>22</v>
      </c>
    </row>
    <row r="4223" spans="1:20" x14ac:dyDescent="0.2">
      <c r="A4223" t="s">
        <v>48</v>
      </c>
      <c r="B4223">
        <v>122</v>
      </c>
      <c r="C4223" t="s">
        <v>25</v>
      </c>
      <c r="D4223" t="s">
        <v>22</v>
      </c>
      <c r="E4223" t="s">
        <v>22</v>
      </c>
      <c r="F4223">
        <v>0</v>
      </c>
      <c r="G4223">
        <v>93.3</v>
      </c>
      <c r="H4223">
        <v>109</v>
      </c>
      <c r="I4223">
        <v>15.86</v>
      </c>
      <c r="J4223">
        <v>214.4</v>
      </c>
      <c r="K4223">
        <v>104</v>
      </c>
      <c r="L4223">
        <v>18.22</v>
      </c>
      <c r="M4223">
        <v>176.7</v>
      </c>
      <c r="N4223">
        <v>104</v>
      </c>
      <c r="O4223">
        <v>7.95</v>
      </c>
      <c r="P4223">
        <v>12.1</v>
      </c>
      <c r="Q4223">
        <v>2</v>
      </c>
      <c r="R4223">
        <v>3.27</v>
      </c>
      <c r="S4223">
        <v>0</v>
      </c>
      <c r="T4223" t="s">
        <v>22</v>
      </c>
    </row>
    <row r="4224" spans="1:20" x14ac:dyDescent="0.2">
      <c r="A4224" t="s">
        <v>26</v>
      </c>
      <c r="B4224">
        <v>117</v>
      </c>
      <c r="C4224" t="s">
        <v>21</v>
      </c>
      <c r="D4224" t="s">
        <v>22</v>
      </c>
      <c r="E4224" t="s">
        <v>22</v>
      </c>
      <c r="F4224">
        <v>0</v>
      </c>
      <c r="G4224">
        <v>212.1</v>
      </c>
      <c r="H4224">
        <v>133</v>
      </c>
      <c r="I4224">
        <v>36.06</v>
      </c>
      <c r="J4224">
        <v>276.60000000000002</v>
      </c>
      <c r="K4224">
        <v>94</v>
      </c>
      <c r="L4224">
        <v>23.51</v>
      </c>
      <c r="M4224">
        <v>195.5</v>
      </c>
      <c r="N4224">
        <v>124</v>
      </c>
      <c r="O4224">
        <v>8.8000000000000007</v>
      </c>
      <c r="P4224">
        <v>9.5</v>
      </c>
      <c r="Q4224">
        <v>3</v>
      </c>
      <c r="R4224">
        <v>2.57</v>
      </c>
      <c r="S4224">
        <v>2</v>
      </c>
      <c r="T4224" t="s">
        <v>22</v>
      </c>
    </row>
    <row r="4225" spans="1:20" x14ac:dyDescent="0.2">
      <c r="A4225" t="s">
        <v>40</v>
      </c>
      <c r="B4225">
        <v>131</v>
      </c>
      <c r="C4225" t="s">
        <v>25</v>
      </c>
      <c r="D4225" t="s">
        <v>22</v>
      </c>
      <c r="E4225" t="s">
        <v>22</v>
      </c>
      <c r="F4225">
        <v>0</v>
      </c>
      <c r="G4225">
        <v>43.3</v>
      </c>
      <c r="H4225">
        <v>118</v>
      </c>
      <c r="I4225">
        <v>7.36</v>
      </c>
      <c r="J4225">
        <v>178.5</v>
      </c>
      <c r="K4225">
        <v>113</v>
      </c>
      <c r="L4225">
        <v>15.17</v>
      </c>
      <c r="M4225">
        <v>185.9</v>
      </c>
      <c r="N4225">
        <v>120</v>
      </c>
      <c r="O4225">
        <v>8.3699999999999992</v>
      </c>
      <c r="P4225">
        <v>10.6</v>
      </c>
      <c r="Q4225">
        <v>4</v>
      </c>
      <c r="R4225">
        <v>2.86</v>
      </c>
      <c r="S4225">
        <v>0</v>
      </c>
      <c r="T4225" t="s">
        <v>22</v>
      </c>
    </row>
    <row r="4226" spans="1:20" x14ac:dyDescent="0.2">
      <c r="A4226" t="s">
        <v>49</v>
      </c>
      <c r="B4226">
        <v>133</v>
      </c>
      <c r="C4226" t="s">
        <v>21</v>
      </c>
      <c r="D4226" t="s">
        <v>22</v>
      </c>
      <c r="E4226" t="s">
        <v>22</v>
      </c>
      <c r="F4226">
        <v>0</v>
      </c>
      <c r="G4226">
        <v>173.1</v>
      </c>
      <c r="H4226">
        <v>126</v>
      </c>
      <c r="I4226">
        <v>29.43</v>
      </c>
      <c r="J4226">
        <v>200</v>
      </c>
      <c r="K4226">
        <v>98</v>
      </c>
      <c r="L4226">
        <v>17</v>
      </c>
      <c r="M4226">
        <v>231</v>
      </c>
      <c r="N4226">
        <v>103</v>
      </c>
      <c r="O4226">
        <v>10.4</v>
      </c>
      <c r="P4226">
        <v>10.8</v>
      </c>
      <c r="Q4226">
        <v>1</v>
      </c>
      <c r="R4226">
        <v>2.92</v>
      </c>
      <c r="S4226">
        <v>1</v>
      </c>
      <c r="T4226" t="s">
        <v>22</v>
      </c>
    </row>
    <row r="4227" spans="1:20" x14ac:dyDescent="0.2">
      <c r="A4227" t="s">
        <v>45</v>
      </c>
      <c r="B4227">
        <v>128</v>
      </c>
      <c r="C4227" t="s">
        <v>28</v>
      </c>
      <c r="D4227" t="s">
        <v>22</v>
      </c>
      <c r="E4227" t="s">
        <v>23</v>
      </c>
      <c r="F4227">
        <v>28</v>
      </c>
      <c r="G4227">
        <v>115.4</v>
      </c>
      <c r="H4227">
        <v>96</v>
      </c>
      <c r="I4227">
        <v>19.62</v>
      </c>
      <c r="J4227">
        <v>185.4</v>
      </c>
      <c r="K4227">
        <v>94</v>
      </c>
      <c r="L4227">
        <v>15.76</v>
      </c>
      <c r="M4227">
        <v>209.3</v>
      </c>
      <c r="N4227">
        <v>69</v>
      </c>
      <c r="O4227">
        <v>9.42</v>
      </c>
      <c r="P4227">
        <v>17.7</v>
      </c>
      <c r="Q4227">
        <v>4</v>
      </c>
      <c r="R4227">
        <v>4.78</v>
      </c>
      <c r="S4227">
        <v>0</v>
      </c>
      <c r="T4227" t="s">
        <v>22</v>
      </c>
    </row>
    <row r="4228" spans="1:20" x14ac:dyDescent="0.2">
      <c r="A4228" t="s">
        <v>40</v>
      </c>
      <c r="B4228">
        <v>81</v>
      </c>
      <c r="C4228" t="s">
        <v>25</v>
      </c>
      <c r="D4228" t="s">
        <v>22</v>
      </c>
      <c r="E4228" t="s">
        <v>22</v>
      </c>
      <c r="F4228">
        <v>0</v>
      </c>
      <c r="G4228">
        <v>190.9</v>
      </c>
      <c r="H4228">
        <v>92</v>
      </c>
      <c r="I4228">
        <v>32.450000000000003</v>
      </c>
      <c r="J4228">
        <v>208.7</v>
      </c>
      <c r="K4228">
        <v>132</v>
      </c>
      <c r="L4228">
        <v>17.739999999999998</v>
      </c>
      <c r="M4228">
        <v>120.8</v>
      </c>
      <c r="N4228">
        <v>98</v>
      </c>
      <c r="O4228">
        <v>5.44</v>
      </c>
      <c r="P4228">
        <v>11.4</v>
      </c>
      <c r="Q4228">
        <v>6</v>
      </c>
      <c r="R4228">
        <v>3.08</v>
      </c>
      <c r="S4228">
        <v>1</v>
      </c>
      <c r="T4228" t="s">
        <v>22</v>
      </c>
    </row>
    <row r="4229" spans="1:20" x14ac:dyDescent="0.2">
      <c r="A4229" t="s">
        <v>75</v>
      </c>
      <c r="B4229">
        <v>81</v>
      </c>
      <c r="C4229" t="s">
        <v>21</v>
      </c>
      <c r="D4229" t="s">
        <v>22</v>
      </c>
      <c r="E4229" t="s">
        <v>22</v>
      </c>
      <c r="F4229">
        <v>0</v>
      </c>
      <c r="G4229">
        <v>234.1</v>
      </c>
      <c r="H4229">
        <v>105</v>
      </c>
      <c r="I4229">
        <v>39.799999999999997</v>
      </c>
      <c r="J4229">
        <v>237.4</v>
      </c>
      <c r="K4229">
        <v>88</v>
      </c>
      <c r="L4229">
        <v>20.18</v>
      </c>
      <c r="M4229">
        <v>240.6</v>
      </c>
      <c r="N4229">
        <v>85</v>
      </c>
      <c r="O4229">
        <v>10.83</v>
      </c>
      <c r="P4229">
        <v>11.4</v>
      </c>
      <c r="Q4229">
        <v>4</v>
      </c>
      <c r="R4229">
        <v>3.08</v>
      </c>
      <c r="S4229">
        <v>1</v>
      </c>
      <c r="T4229" t="s">
        <v>22</v>
      </c>
    </row>
    <row r="4230" spans="1:20" x14ac:dyDescent="0.2">
      <c r="A4230" t="s">
        <v>30</v>
      </c>
      <c r="B4230">
        <v>96</v>
      </c>
      <c r="C4230" t="s">
        <v>25</v>
      </c>
      <c r="D4230" t="s">
        <v>22</v>
      </c>
      <c r="E4230" t="s">
        <v>22</v>
      </c>
      <c r="F4230">
        <v>0</v>
      </c>
      <c r="G4230">
        <v>102.1</v>
      </c>
      <c r="H4230">
        <v>74</v>
      </c>
      <c r="I4230">
        <v>17.36</v>
      </c>
      <c r="J4230">
        <v>93.7</v>
      </c>
      <c r="K4230">
        <v>88</v>
      </c>
      <c r="L4230">
        <v>7.96</v>
      </c>
      <c r="M4230">
        <v>236.2</v>
      </c>
      <c r="N4230">
        <v>125</v>
      </c>
      <c r="O4230">
        <v>10.63</v>
      </c>
      <c r="P4230">
        <v>14</v>
      </c>
      <c r="Q4230">
        <v>2</v>
      </c>
      <c r="R4230">
        <v>3.78</v>
      </c>
      <c r="S4230">
        <v>1</v>
      </c>
      <c r="T4230" t="s">
        <v>22</v>
      </c>
    </row>
    <row r="4231" spans="1:20" x14ac:dyDescent="0.2">
      <c r="A4231" t="s">
        <v>50</v>
      </c>
      <c r="B4231">
        <v>93</v>
      </c>
      <c r="C4231" t="s">
        <v>21</v>
      </c>
      <c r="D4231" t="s">
        <v>22</v>
      </c>
      <c r="E4231" t="s">
        <v>22</v>
      </c>
      <c r="F4231">
        <v>0</v>
      </c>
      <c r="G4231">
        <v>131.9</v>
      </c>
      <c r="H4231">
        <v>91</v>
      </c>
      <c r="I4231">
        <v>22.42</v>
      </c>
      <c r="J4231">
        <v>203.8</v>
      </c>
      <c r="K4231">
        <v>92</v>
      </c>
      <c r="L4231">
        <v>17.32</v>
      </c>
      <c r="M4231">
        <v>205.6</v>
      </c>
      <c r="N4231">
        <v>121</v>
      </c>
      <c r="O4231">
        <v>9.25</v>
      </c>
      <c r="P4231">
        <v>6.8</v>
      </c>
      <c r="Q4231">
        <v>3</v>
      </c>
      <c r="R4231">
        <v>1.84</v>
      </c>
      <c r="S4231">
        <v>1</v>
      </c>
      <c r="T4231" t="s">
        <v>22</v>
      </c>
    </row>
    <row r="4232" spans="1:20" x14ac:dyDescent="0.2">
      <c r="A4232" t="s">
        <v>65</v>
      </c>
      <c r="B4232">
        <v>145</v>
      </c>
      <c r="C4232" t="s">
        <v>25</v>
      </c>
      <c r="D4232" t="s">
        <v>22</v>
      </c>
      <c r="E4232" t="s">
        <v>22</v>
      </c>
      <c r="F4232">
        <v>0</v>
      </c>
      <c r="G4232">
        <v>135</v>
      </c>
      <c r="H4232">
        <v>122</v>
      </c>
      <c r="I4232">
        <v>22.95</v>
      </c>
      <c r="J4232">
        <v>206.3</v>
      </c>
      <c r="K4232">
        <v>88</v>
      </c>
      <c r="L4232">
        <v>17.54</v>
      </c>
      <c r="M4232">
        <v>210.4</v>
      </c>
      <c r="N4232">
        <v>90</v>
      </c>
      <c r="O4232">
        <v>9.4700000000000006</v>
      </c>
      <c r="P4232">
        <v>19.7</v>
      </c>
      <c r="Q4232">
        <v>4</v>
      </c>
      <c r="R4232">
        <v>5.32</v>
      </c>
      <c r="S4232">
        <v>0</v>
      </c>
      <c r="T4232" t="s">
        <v>22</v>
      </c>
    </row>
    <row r="4233" spans="1:20" x14ac:dyDescent="0.2">
      <c r="A4233" t="s">
        <v>45</v>
      </c>
      <c r="B4233">
        <v>53</v>
      </c>
      <c r="C4233" t="s">
        <v>28</v>
      </c>
      <c r="D4233" t="s">
        <v>23</v>
      </c>
      <c r="E4233" t="s">
        <v>22</v>
      </c>
      <c r="F4233">
        <v>0</v>
      </c>
      <c r="G4233">
        <v>145</v>
      </c>
      <c r="H4233">
        <v>80</v>
      </c>
      <c r="I4233">
        <v>24.65</v>
      </c>
      <c r="J4233">
        <v>228.4</v>
      </c>
      <c r="K4233">
        <v>82</v>
      </c>
      <c r="L4233">
        <v>19.41</v>
      </c>
      <c r="M4233">
        <v>169.4</v>
      </c>
      <c r="N4233">
        <v>109</v>
      </c>
      <c r="O4233">
        <v>7.62</v>
      </c>
      <c r="P4233">
        <v>8.9</v>
      </c>
      <c r="Q4233">
        <v>5</v>
      </c>
      <c r="R4233">
        <v>2.4</v>
      </c>
      <c r="S4233">
        <v>0</v>
      </c>
      <c r="T4233" t="s">
        <v>22</v>
      </c>
    </row>
    <row r="4234" spans="1:20" x14ac:dyDescent="0.2">
      <c r="A4234" t="s">
        <v>70</v>
      </c>
      <c r="B4234">
        <v>108</v>
      </c>
      <c r="C4234" t="s">
        <v>25</v>
      </c>
      <c r="D4234" t="s">
        <v>22</v>
      </c>
      <c r="E4234" t="s">
        <v>22</v>
      </c>
      <c r="F4234">
        <v>0</v>
      </c>
      <c r="G4234">
        <v>170.3</v>
      </c>
      <c r="H4234">
        <v>48</v>
      </c>
      <c r="I4234">
        <v>28.95</v>
      </c>
      <c r="J4234">
        <v>187.7</v>
      </c>
      <c r="K4234">
        <v>146</v>
      </c>
      <c r="L4234">
        <v>15.95</v>
      </c>
      <c r="M4234">
        <v>204</v>
      </c>
      <c r="N4234">
        <v>84</v>
      </c>
      <c r="O4234">
        <v>9.18</v>
      </c>
      <c r="P4234">
        <v>16.100000000000001</v>
      </c>
      <c r="Q4234">
        <v>4</v>
      </c>
      <c r="R4234">
        <v>4.3499999999999996</v>
      </c>
      <c r="S4234">
        <v>3</v>
      </c>
      <c r="T4234" t="s">
        <v>22</v>
      </c>
    </row>
    <row r="4235" spans="1:20" x14ac:dyDescent="0.2">
      <c r="A4235" t="s">
        <v>39</v>
      </c>
      <c r="B4235">
        <v>52</v>
      </c>
      <c r="C4235" t="s">
        <v>21</v>
      </c>
      <c r="D4235" t="s">
        <v>22</v>
      </c>
      <c r="E4235" t="s">
        <v>22</v>
      </c>
      <c r="F4235">
        <v>0</v>
      </c>
      <c r="G4235">
        <v>188.7</v>
      </c>
      <c r="H4235">
        <v>99</v>
      </c>
      <c r="I4235">
        <v>32.08</v>
      </c>
      <c r="J4235">
        <v>210.4</v>
      </c>
      <c r="K4235">
        <v>89</v>
      </c>
      <c r="L4235">
        <v>17.88</v>
      </c>
      <c r="M4235">
        <v>191.4</v>
      </c>
      <c r="N4235">
        <v>103</v>
      </c>
      <c r="O4235">
        <v>8.61</v>
      </c>
      <c r="P4235">
        <v>10.8</v>
      </c>
      <c r="Q4235">
        <v>2</v>
      </c>
      <c r="R4235">
        <v>2.92</v>
      </c>
      <c r="S4235">
        <v>1</v>
      </c>
      <c r="T4235" t="s">
        <v>22</v>
      </c>
    </row>
    <row r="4236" spans="1:20" x14ac:dyDescent="0.2">
      <c r="A4236" t="s">
        <v>58</v>
      </c>
      <c r="B4236">
        <v>61</v>
      </c>
      <c r="C4236" t="s">
        <v>28</v>
      </c>
      <c r="D4236" t="s">
        <v>22</v>
      </c>
      <c r="E4236" t="s">
        <v>22</v>
      </c>
      <c r="F4236">
        <v>0</v>
      </c>
      <c r="G4236">
        <v>7.2</v>
      </c>
      <c r="H4236">
        <v>97</v>
      </c>
      <c r="I4236">
        <v>1.22</v>
      </c>
      <c r="J4236">
        <v>221.8</v>
      </c>
      <c r="K4236">
        <v>78</v>
      </c>
      <c r="L4236">
        <v>18.850000000000001</v>
      </c>
      <c r="M4236">
        <v>174.5</v>
      </c>
      <c r="N4236">
        <v>94</v>
      </c>
      <c r="O4236">
        <v>7.85</v>
      </c>
      <c r="P4236">
        <v>12</v>
      </c>
      <c r="Q4236">
        <v>4</v>
      </c>
      <c r="R4236">
        <v>3.24</v>
      </c>
      <c r="S4236">
        <v>1</v>
      </c>
      <c r="T4236" t="s">
        <v>22</v>
      </c>
    </row>
    <row r="4237" spans="1:20" x14ac:dyDescent="0.2">
      <c r="A4237" t="s">
        <v>39</v>
      </c>
      <c r="B4237">
        <v>86</v>
      </c>
      <c r="C4237" t="s">
        <v>25</v>
      </c>
      <c r="D4237" t="s">
        <v>22</v>
      </c>
      <c r="E4237" t="s">
        <v>22</v>
      </c>
      <c r="F4237">
        <v>0</v>
      </c>
      <c r="G4237">
        <v>181.1</v>
      </c>
      <c r="H4237">
        <v>124</v>
      </c>
      <c r="I4237">
        <v>30.79</v>
      </c>
      <c r="J4237">
        <v>229.5</v>
      </c>
      <c r="K4237">
        <v>105</v>
      </c>
      <c r="L4237">
        <v>19.510000000000002</v>
      </c>
      <c r="M4237">
        <v>122.2</v>
      </c>
      <c r="N4237">
        <v>91</v>
      </c>
      <c r="O4237">
        <v>5.5</v>
      </c>
      <c r="P4237">
        <v>5.6</v>
      </c>
      <c r="Q4237">
        <v>6</v>
      </c>
      <c r="R4237">
        <v>1.51</v>
      </c>
      <c r="S4237">
        <v>5</v>
      </c>
      <c r="T4237" t="s">
        <v>22</v>
      </c>
    </row>
    <row r="4238" spans="1:20" x14ac:dyDescent="0.2">
      <c r="A4238" t="s">
        <v>30</v>
      </c>
      <c r="B4238">
        <v>137</v>
      </c>
      <c r="C4238" t="s">
        <v>25</v>
      </c>
      <c r="D4238" t="s">
        <v>22</v>
      </c>
      <c r="E4238" t="s">
        <v>22</v>
      </c>
      <c r="F4238">
        <v>0</v>
      </c>
      <c r="G4238">
        <v>151.80000000000001</v>
      </c>
      <c r="H4238">
        <v>90</v>
      </c>
      <c r="I4238">
        <v>25.81</v>
      </c>
      <c r="J4238">
        <v>229.6</v>
      </c>
      <c r="K4238">
        <v>68</v>
      </c>
      <c r="L4238">
        <v>19.52</v>
      </c>
      <c r="M4238">
        <v>171.8</v>
      </c>
      <c r="N4238">
        <v>122</v>
      </c>
      <c r="O4238">
        <v>7.73</v>
      </c>
      <c r="P4238">
        <v>10.8</v>
      </c>
      <c r="Q4238">
        <v>5</v>
      </c>
      <c r="R4238">
        <v>2.92</v>
      </c>
      <c r="S4238">
        <v>2</v>
      </c>
      <c r="T4238" t="s">
        <v>22</v>
      </c>
    </row>
    <row r="4239" spans="1:20" x14ac:dyDescent="0.2">
      <c r="A4239" t="s">
        <v>71</v>
      </c>
      <c r="B4239">
        <v>74</v>
      </c>
      <c r="C4239" t="s">
        <v>28</v>
      </c>
      <c r="D4239" t="s">
        <v>22</v>
      </c>
      <c r="E4239" t="s">
        <v>22</v>
      </c>
      <c r="F4239">
        <v>0</v>
      </c>
      <c r="G4239">
        <v>159.4</v>
      </c>
      <c r="H4239">
        <v>86</v>
      </c>
      <c r="I4239">
        <v>27.1</v>
      </c>
      <c r="J4239">
        <v>210</v>
      </c>
      <c r="K4239">
        <v>122</v>
      </c>
      <c r="L4239">
        <v>17.850000000000001</v>
      </c>
      <c r="M4239">
        <v>172.4</v>
      </c>
      <c r="N4239">
        <v>99</v>
      </c>
      <c r="O4239">
        <v>7.76</v>
      </c>
      <c r="P4239">
        <v>8.5</v>
      </c>
      <c r="Q4239">
        <v>2</v>
      </c>
      <c r="R4239">
        <v>2.2999999999999998</v>
      </c>
      <c r="S4239">
        <v>1</v>
      </c>
      <c r="T4239" t="s">
        <v>22</v>
      </c>
    </row>
    <row r="4240" spans="1:20" x14ac:dyDescent="0.2">
      <c r="A4240" t="s">
        <v>58</v>
      </c>
      <c r="B4240">
        <v>118</v>
      </c>
      <c r="C4240" t="s">
        <v>28</v>
      </c>
      <c r="D4240" t="s">
        <v>22</v>
      </c>
      <c r="E4240" t="s">
        <v>23</v>
      </c>
      <c r="F4240">
        <v>31</v>
      </c>
      <c r="G4240">
        <v>226.6</v>
      </c>
      <c r="H4240">
        <v>99</v>
      </c>
      <c r="I4240">
        <v>38.520000000000003</v>
      </c>
      <c r="J4240">
        <v>164.9</v>
      </c>
      <c r="K4240">
        <v>136</v>
      </c>
      <c r="L4240">
        <v>14.02</v>
      </c>
      <c r="M4240">
        <v>189.3</v>
      </c>
      <c r="N4240">
        <v>120</v>
      </c>
      <c r="O4240">
        <v>8.52</v>
      </c>
      <c r="P4240">
        <v>10.199999999999999</v>
      </c>
      <c r="Q4240">
        <v>5</v>
      </c>
      <c r="R4240">
        <v>2.75</v>
      </c>
      <c r="S4240">
        <v>3</v>
      </c>
      <c r="T4240" t="s">
        <v>22</v>
      </c>
    </row>
    <row r="4241" spans="1:20" x14ac:dyDescent="0.2">
      <c r="A4241" t="s">
        <v>20</v>
      </c>
      <c r="B4241">
        <v>125</v>
      </c>
      <c r="C4241" t="s">
        <v>21</v>
      </c>
      <c r="D4241" t="s">
        <v>22</v>
      </c>
      <c r="E4241" t="s">
        <v>22</v>
      </c>
      <c r="F4241">
        <v>0</v>
      </c>
      <c r="G4241">
        <v>214.7</v>
      </c>
      <c r="H4241">
        <v>115</v>
      </c>
      <c r="I4241">
        <v>36.5</v>
      </c>
      <c r="J4241">
        <v>260.60000000000002</v>
      </c>
      <c r="K4241">
        <v>94</v>
      </c>
      <c r="L4241">
        <v>22.15</v>
      </c>
      <c r="M4241">
        <v>266.3</v>
      </c>
      <c r="N4241">
        <v>123</v>
      </c>
      <c r="O4241">
        <v>11.98</v>
      </c>
      <c r="P4241">
        <v>7.4</v>
      </c>
      <c r="Q4241">
        <v>6</v>
      </c>
      <c r="R4241">
        <v>2</v>
      </c>
      <c r="S4241">
        <v>3</v>
      </c>
      <c r="T4241" t="s">
        <v>22</v>
      </c>
    </row>
    <row r="4242" spans="1:20" x14ac:dyDescent="0.2">
      <c r="A4242" t="s">
        <v>50</v>
      </c>
      <c r="B4242">
        <v>127</v>
      </c>
      <c r="C4242" t="s">
        <v>21</v>
      </c>
      <c r="D4242" t="s">
        <v>22</v>
      </c>
      <c r="E4242" t="s">
        <v>23</v>
      </c>
      <c r="F4242">
        <v>27</v>
      </c>
      <c r="G4242">
        <v>157.6</v>
      </c>
      <c r="H4242">
        <v>107</v>
      </c>
      <c r="I4242">
        <v>26.79</v>
      </c>
      <c r="J4242">
        <v>280.60000000000002</v>
      </c>
      <c r="K4242">
        <v>49</v>
      </c>
      <c r="L4242">
        <v>23.85</v>
      </c>
      <c r="M4242">
        <v>75.099999999999994</v>
      </c>
      <c r="N4242">
        <v>77</v>
      </c>
      <c r="O4242">
        <v>3.38</v>
      </c>
      <c r="P4242">
        <v>8</v>
      </c>
      <c r="Q4242">
        <v>4</v>
      </c>
      <c r="R4242">
        <v>2.16</v>
      </c>
      <c r="S4242">
        <v>1</v>
      </c>
      <c r="T4242" t="s">
        <v>22</v>
      </c>
    </row>
    <row r="4243" spans="1:20" x14ac:dyDescent="0.2">
      <c r="A4243" t="s">
        <v>59</v>
      </c>
      <c r="B4243">
        <v>80</v>
      </c>
      <c r="C4243" t="s">
        <v>28</v>
      </c>
      <c r="D4243" t="s">
        <v>22</v>
      </c>
      <c r="E4243" t="s">
        <v>22</v>
      </c>
      <c r="F4243">
        <v>0</v>
      </c>
      <c r="G4243">
        <v>157</v>
      </c>
      <c r="H4243">
        <v>101</v>
      </c>
      <c r="I4243">
        <v>26.69</v>
      </c>
      <c r="J4243">
        <v>208.8</v>
      </c>
      <c r="K4243">
        <v>127</v>
      </c>
      <c r="L4243">
        <v>17.75</v>
      </c>
      <c r="M4243">
        <v>113.3</v>
      </c>
      <c r="N4243">
        <v>109</v>
      </c>
      <c r="O4243">
        <v>5.0999999999999996</v>
      </c>
      <c r="P4243">
        <v>16.2</v>
      </c>
      <c r="Q4243">
        <v>2</v>
      </c>
      <c r="R4243">
        <v>4.37</v>
      </c>
      <c r="S4243">
        <v>2</v>
      </c>
      <c r="T4243" t="s">
        <v>22</v>
      </c>
    </row>
    <row r="4244" spans="1:20" x14ac:dyDescent="0.2">
      <c r="A4244" t="s">
        <v>60</v>
      </c>
      <c r="B4244">
        <v>150</v>
      </c>
      <c r="C4244" t="s">
        <v>25</v>
      </c>
      <c r="D4244" t="s">
        <v>22</v>
      </c>
      <c r="E4244" t="s">
        <v>22</v>
      </c>
      <c r="F4244">
        <v>0</v>
      </c>
      <c r="G4244">
        <v>170</v>
      </c>
      <c r="H4244">
        <v>115</v>
      </c>
      <c r="I4244">
        <v>28.9</v>
      </c>
      <c r="J4244">
        <v>162.69999999999999</v>
      </c>
      <c r="K4244">
        <v>138</v>
      </c>
      <c r="L4244">
        <v>13.83</v>
      </c>
      <c r="M4244">
        <v>267.2</v>
      </c>
      <c r="N4244">
        <v>77</v>
      </c>
      <c r="O4244">
        <v>12.02</v>
      </c>
      <c r="P4244">
        <v>8.3000000000000007</v>
      </c>
      <c r="Q4244">
        <v>2</v>
      </c>
      <c r="R4244">
        <v>2.2400000000000002</v>
      </c>
      <c r="S4244">
        <v>0</v>
      </c>
      <c r="T4244" t="s">
        <v>22</v>
      </c>
    </row>
    <row r="4245" spans="1:20" x14ac:dyDescent="0.2">
      <c r="A4245" t="s">
        <v>75</v>
      </c>
      <c r="B4245">
        <v>140</v>
      </c>
      <c r="C4245" t="s">
        <v>28</v>
      </c>
      <c r="D4245" t="s">
        <v>22</v>
      </c>
      <c r="E4245" t="s">
        <v>22</v>
      </c>
      <c r="F4245">
        <v>0</v>
      </c>
      <c r="G4245">
        <v>244.7</v>
      </c>
      <c r="H4245">
        <v>115</v>
      </c>
      <c r="I4245">
        <v>41.6</v>
      </c>
      <c r="J4245">
        <v>258.60000000000002</v>
      </c>
      <c r="K4245">
        <v>101</v>
      </c>
      <c r="L4245">
        <v>21.98</v>
      </c>
      <c r="M4245">
        <v>231.3</v>
      </c>
      <c r="N4245">
        <v>112</v>
      </c>
      <c r="O4245">
        <v>10.41</v>
      </c>
      <c r="P4245">
        <v>7.5</v>
      </c>
      <c r="Q4245">
        <v>6</v>
      </c>
      <c r="R4245">
        <v>2.0299999999999998</v>
      </c>
      <c r="S4245">
        <v>1</v>
      </c>
      <c r="T4245" t="s">
        <v>23</v>
      </c>
    </row>
    <row r="4246" spans="1:20" x14ac:dyDescent="0.2">
      <c r="A4246" t="s">
        <v>42</v>
      </c>
      <c r="B4246">
        <v>97</v>
      </c>
      <c r="C4246" t="s">
        <v>28</v>
      </c>
      <c r="D4246" t="s">
        <v>22</v>
      </c>
      <c r="E4246" t="s">
        <v>22</v>
      </c>
      <c r="F4246">
        <v>0</v>
      </c>
      <c r="G4246">
        <v>252.6</v>
      </c>
      <c r="H4246">
        <v>89</v>
      </c>
      <c r="I4246">
        <v>42.94</v>
      </c>
      <c r="J4246">
        <v>340.3</v>
      </c>
      <c r="K4246">
        <v>91</v>
      </c>
      <c r="L4246">
        <v>28.93</v>
      </c>
      <c r="M4246">
        <v>256.5</v>
      </c>
      <c r="N4246">
        <v>67</v>
      </c>
      <c r="O4246">
        <v>11.54</v>
      </c>
      <c r="P4246">
        <v>8.8000000000000007</v>
      </c>
      <c r="Q4246">
        <v>5</v>
      </c>
      <c r="R4246">
        <v>2.38</v>
      </c>
      <c r="S4246">
        <v>1</v>
      </c>
      <c r="T4246" t="s">
        <v>23</v>
      </c>
    </row>
    <row r="4247" spans="1:20" x14ac:dyDescent="0.2">
      <c r="A4247" t="s">
        <v>35</v>
      </c>
      <c r="B4247">
        <v>83</v>
      </c>
      <c r="C4247" t="s">
        <v>21</v>
      </c>
      <c r="D4247" t="s">
        <v>22</v>
      </c>
      <c r="E4247" t="s">
        <v>22</v>
      </c>
      <c r="F4247">
        <v>0</v>
      </c>
      <c r="G4247">
        <v>188.3</v>
      </c>
      <c r="H4247">
        <v>70</v>
      </c>
      <c r="I4247">
        <v>32.01</v>
      </c>
      <c r="J4247">
        <v>243.8</v>
      </c>
      <c r="K4247">
        <v>88</v>
      </c>
      <c r="L4247">
        <v>20.72</v>
      </c>
      <c r="M4247">
        <v>213.7</v>
      </c>
      <c r="N4247">
        <v>79</v>
      </c>
      <c r="O4247">
        <v>9.6199999999999992</v>
      </c>
      <c r="P4247">
        <v>10.3</v>
      </c>
      <c r="Q4247">
        <v>6</v>
      </c>
      <c r="R4247">
        <v>2.78</v>
      </c>
      <c r="S4247">
        <v>0</v>
      </c>
      <c r="T4247" t="s">
        <v>22</v>
      </c>
    </row>
    <row r="4248" spans="1:20" x14ac:dyDescent="0.2">
      <c r="A4248" t="s">
        <v>31</v>
      </c>
      <c r="B4248">
        <v>73</v>
      </c>
      <c r="C4248" t="s">
        <v>25</v>
      </c>
      <c r="D4248" t="s">
        <v>22</v>
      </c>
      <c r="E4248" t="s">
        <v>22</v>
      </c>
      <c r="F4248">
        <v>0</v>
      </c>
      <c r="G4248">
        <v>177.9</v>
      </c>
      <c r="H4248">
        <v>89</v>
      </c>
      <c r="I4248">
        <v>30.24</v>
      </c>
      <c r="J4248">
        <v>131.19999999999999</v>
      </c>
      <c r="K4248">
        <v>82</v>
      </c>
      <c r="L4248">
        <v>11.15</v>
      </c>
      <c r="M4248">
        <v>186.2</v>
      </c>
      <c r="N4248">
        <v>89</v>
      </c>
      <c r="O4248">
        <v>8.3800000000000008</v>
      </c>
      <c r="P4248">
        <v>11.5</v>
      </c>
      <c r="Q4248">
        <v>6</v>
      </c>
      <c r="R4248">
        <v>3.11</v>
      </c>
      <c r="S4248">
        <v>3</v>
      </c>
      <c r="T4248" t="s">
        <v>22</v>
      </c>
    </row>
    <row r="4249" spans="1:20" x14ac:dyDescent="0.2">
      <c r="A4249" t="s">
        <v>58</v>
      </c>
      <c r="B4249">
        <v>75</v>
      </c>
      <c r="C4249" t="s">
        <v>25</v>
      </c>
      <c r="D4249" t="s">
        <v>22</v>
      </c>
      <c r="E4249" t="s">
        <v>22</v>
      </c>
      <c r="F4249">
        <v>0</v>
      </c>
      <c r="G4249">
        <v>170.7</v>
      </c>
      <c r="H4249">
        <v>101</v>
      </c>
      <c r="I4249">
        <v>29.02</v>
      </c>
      <c r="J4249">
        <v>193.1</v>
      </c>
      <c r="K4249">
        <v>126</v>
      </c>
      <c r="L4249">
        <v>16.41</v>
      </c>
      <c r="M4249">
        <v>129.1</v>
      </c>
      <c r="N4249">
        <v>104</v>
      </c>
      <c r="O4249">
        <v>5.81</v>
      </c>
      <c r="P4249">
        <v>6.9</v>
      </c>
      <c r="Q4249">
        <v>7</v>
      </c>
      <c r="R4249">
        <v>1.86</v>
      </c>
      <c r="S4249">
        <v>1</v>
      </c>
      <c r="T4249" t="s">
        <v>22</v>
      </c>
    </row>
    <row r="4250" spans="1:20" x14ac:dyDescent="0.2">
      <c r="A4250" t="s">
        <v>45</v>
      </c>
      <c r="B4250">
        <v>50</v>
      </c>
      <c r="C4250" t="s">
        <v>25</v>
      </c>
      <c r="D4250" t="s">
        <v>22</v>
      </c>
      <c r="E4250" t="s">
        <v>23</v>
      </c>
      <c r="F4250">
        <v>40</v>
      </c>
      <c r="G4250">
        <v>235.7</v>
      </c>
      <c r="H4250">
        <v>127</v>
      </c>
      <c r="I4250">
        <v>40.07</v>
      </c>
      <c r="J4250">
        <v>223</v>
      </c>
      <c r="K4250">
        <v>126</v>
      </c>
      <c r="L4250">
        <v>18.96</v>
      </c>
      <c r="M4250">
        <v>297.5</v>
      </c>
      <c r="N4250">
        <v>116</v>
      </c>
      <c r="O4250">
        <v>13.39</v>
      </c>
      <c r="P4250">
        <v>9.9</v>
      </c>
      <c r="Q4250">
        <v>5</v>
      </c>
      <c r="R4250">
        <v>2.67</v>
      </c>
      <c r="S4250">
        <v>2</v>
      </c>
      <c r="T4250" t="s">
        <v>22</v>
      </c>
    </row>
    <row r="4251" spans="1:20" x14ac:dyDescent="0.2">
      <c r="A4251" t="s">
        <v>64</v>
      </c>
      <c r="B4251">
        <v>86</v>
      </c>
      <c r="C4251" t="s">
        <v>21</v>
      </c>
      <c r="D4251" t="s">
        <v>22</v>
      </c>
      <c r="E4251" t="s">
        <v>23</v>
      </c>
      <c r="F4251">
        <v>34</v>
      </c>
      <c r="G4251">
        <v>129.4</v>
      </c>
      <c r="H4251">
        <v>102</v>
      </c>
      <c r="I4251">
        <v>22</v>
      </c>
      <c r="J4251">
        <v>267.10000000000002</v>
      </c>
      <c r="K4251">
        <v>104</v>
      </c>
      <c r="L4251">
        <v>22.7</v>
      </c>
      <c r="M4251">
        <v>154.80000000000001</v>
      </c>
      <c r="N4251">
        <v>100</v>
      </c>
      <c r="O4251">
        <v>6.97</v>
      </c>
      <c r="P4251">
        <v>9.3000000000000007</v>
      </c>
      <c r="Q4251">
        <v>16</v>
      </c>
      <c r="R4251">
        <v>2.5099999999999998</v>
      </c>
      <c r="S4251">
        <v>0</v>
      </c>
      <c r="T4251" t="s">
        <v>22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63472-A2FE-0E4F-9B41-EB4BCF6C8B51}">
  <dimension ref="A1:T4251"/>
  <sheetViews>
    <sheetView tabSelected="1" topLeftCell="I4215" workbookViewId="0">
      <selection activeCell="B2" sqref="B2:B4251"/>
    </sheetView>
  </sheetViews>
  <sheetFormatPr baseColWidth="10" defaultRowHeight="16" x14ac:dyDescent="0.2"/>
  <cols>
    <col min="1" max="1" width="8" bestFit="1" customWidth="1"/>
    <col min="2" max="2" width="9" customWidth="1"/>
    <col min="3" max="3" width="13.5" bestFit="1" customWidth="1"/>
    <col min="4" max="4" width="18.5" bestFit="1" customWidth="1"/>
    <col min="5" max="5" width="16.83203125" bestFit="1" customWidth="1"/>
    <col min="6" max="6" width="25.1640625" bestFit="1" customWidth="1"/>
    <col min="7" max="7" width="19" bestFit="1" customWidth="1"/>
    <col min="8" max="8" width="16" bestFit="1" customWidth="1"/>
    <col min="9" max="9" width="17.6640625" bestFit="1" customWidth="1"/>
    <col min="10" max="10" width="19" bestFit="1" customWidth="1"/>
    <col min="11" max="11" width="16" bestFit="1" customWidth="1"/>
    <col min="12" max="12" width="17.6640625" bestFit="1" customWidth="1"/>
    <col min="13" max="13" width="20.33203125" bestFit="1" customWidth="1"/>
    <col min="14" max="14" width="17.33203125" bestFit="1" customWidth="1"/>
    <col min="15" max="15" width="19.1640625" bestFit="1" customWidth="1"/>
    <col min="16" max="16" width="18.83203125" bestFit="1" customWidth="1"/>
    <col min="17" max="17" width="15.83203125" bestFit="1" customWidth="1"/>
    <col min="18" max="18" width="17.5" bestFit="1" customWidth="1"/>
    <col min="19" max="19" width="31" bestFit="1" customWidth="1"/>
    <col min="20" max="20" width="8.33203125" bestFit="1" customWidth="1"/>
  </cols>
  <sheetData>
    <row r="1" spans="1:20" ht="34" x14ac:dyDescent="0.2">
      <c r="A1" t="s">
        <v>0</v>
      </c>
      <c r="B1" s="3" t="s">
        <v>93</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t="s">
        <v>20</v>
      </c>
      <c r="B2" s="4">
        <f>train[[#This Row],[account_length]]/12</f>
        <v>8.9166666666666661</v>
      </c>
      <c r="C2">
        <v>415</v>
      </c>
      <c r="D2">
        <v>0</v>
      </c>
      <c r="E2">
        <v>1</v>
      </c>
      <c r="F2">
        <v>26</v>
      </c>
      <c r="G2">
        <v>161.6</v>
      </c>
      <c r="H2">
        <v>123</v>
      </c>
      <c r="I2">
        <v>27.47</v>
      </c>
      <c r="J2">
        <v>195.5</v>
      </c>
      <c r="K2">
        <v>103</v>
      </c>
      <c r="L2">
        <v>16.62</v>
      </c>
      <c r="M2">
        <v>254.4</v>
      </c>
      <c r="N2">
        <v>103</v>
      </c>
      <c r="O2">
        <v>11.45</v>
      </c>
      <c r="P2">
        <v>13.7</v>
      </c>
      <c r="Q2">
        <v>3</v>
      </c>
      <c r="R2">
        <v>3.7</v>
      </c>
      <c r="S2">
        <v>1</v>
      </c>
      <c r="T2">
        <v>0</v>
      </c>
    </row>
    <row r="3" spans="1:20" x14ac:dyDescent="0.2">
      <c r="A3" t="s">
        <v>24</v>
      </c>
      <c r="B3" s="4">
        <f>train[[#This Row],[account_length]]/12</f>
        <v>11.416666666666666</v>
      </c>
      <c r="C3">
        <v>415</v>
      </c>
      <c r="D3">
        <v>0</v>
      </c>
      <c r="E3">
        <v>0</v>
      </c>
      <c r="F3">
        <v>0</v>
      </c>
      <c r="G3">
        <v>243.4</v>
      </c>
      <c r="H3">
        <v>114</v>
      </c>
      <c r="I3">
        <v>41.38</v>
      </c>
      <c r="J3">
        <v>121.2</v>
      </c>
      <c r="K3">
        <v>110</v>
      </c>
      <c r="L3">
        <v>10.3</v>
      </c>
      <c r="M3">
        <v>162.6</v>
      </c>
      <c r="N3">
        <v>104</v>
      </c>
      <c r="O3">
        <v>7.32</v>
      </c>
      <c r="P3">
        <v>12.2</v>
      </c>
      <c r="Q3">
        <v>5</v>
      </c>
      <c r="R3">
        <v>3.29</v>
      </c>
      <c r="S3">
        <v>0</v>
      </c>
      <c r="T3">
        <v>0</v>
      </c>
    </row>
    <row r="4" spans="1:20" x14ac:dyDescent="0.2">
      <c r="A4" t="s">
        <v>20</v>
      </c>
      <c r="B4" s="4">
        <f>train[[#This Row],[account_length]]/12</f>
        <v>7</v>
      </c>
      <c r="C4">
        <v>408</v>
      </c>
      <c r="D4">
        <v>1</v>
      </c>
      <c r="E4">
        <v>0</v>
      </c>
      <c r="F4">
        <v>0</v>
      </c>
      <c r="G4">
        <v>299.39999999999998</v>
      </c>
      <c r="H4">
        <v>71</v>
      </c>
      <c r="I4">
        <v>50.9</v>
      </c>
      <c r="J4">
        <v>61.9</v>
      </c>
      <c r="K4">
        <v>88</v>
      </c>
      <c r="L4">
        <v>5.26</v>
      </c>
      <c r="M4">
        <v>196.9</v>
      </c>
      <c r="N4">
        <v>89</v>
      </c>
      <c r="O4">
        <v>8.86</v>
      </c>
      <c r="P4">
        <v>6.6</v>
      </c>
      <c r="Q4">
        <v>7</v>
      </c>
      <c r="R4">
        <v>1.78</v>
      </c>
      <c r="S4">
        <v>2</v>
      </c>
      <c r="T4">
        <v>0</v>
      </c>
    </row>
    <row r="5" spans="1:20" x14ac:dyDescent="0.2">
      <c r="A5" t="s">
        <v>26</v>
      </c>
      <c r="B5" s="4">
        <f>train[[#This Row],[account_length]]/12</f>
        <v>6.25</v>
      </c>
      <c r="C5">
        <v>415</v>
      </c>
      <c r="D5">
        <v>1</v>
      </c>
      <c r="E5">
        <v>0</v>
      </c>
      <c r="F5">
        <v>0</v>
      </c>
      <c r="G5">
        <v>166.7</v>
      </c>
      <c r="H5">
        <v>113</v>
      </c>
      <c r="I5">
        <v>28.34</v>
      </c>
      <c r="J5">
        <v>148.30000000000001</v>
      </c>
      <c r="K5">
        <v>122</v>
      </c>
      <c r="L5">
        <v>12.61</v>
      </c>
      <c r="M5">
        <v>186.9</v>
      </c>
      <c r="N5">
        <v>121</v>
      </c>
      <c r="O5">
        <v>8.41</v>
      </c>
      <c r="P5">
        <v>10.1</v>
      </c>
      <c r="Q5">
        <v>3</v>
      </c>
      <c r="R5">
        <v>2.73</v>
      </c>
      <c r="S5">
        <v>3</v>
      </c>
      <c r="T5">
        <v>0</v>
      </c>
    </row>
    <row r="6" spans="1:20" x14ac:dyDescent="0.2">
      <c r="A6" t="s">
        <v>27</v>
      </c>
      <c r="B6" s="4">
        <f>train[[#This Row],[account_length]]/12</f>
        <v>10.083333333333334</v>
      </c>
      <c r="C6">
        <v>510</v>
      </c>
      <c r="D6">
        <v>0</v>
      </c>
      <c r="E6">
        <v>1</v>
      </c>
      <c r="F6">
        <v>24</v>
      </c>
      <c r="G6">
        <v>218.2</v>
      </c>
      <c r="H6">
        <v>88</v>
      </c>
      <c r="I6">
        <v>37.090000000000003</v>
      </c>
      <c r="J6">
        <v>348.5</v>
      </c>
      <c r="K6">
        <v>108</v>
      </c>
      <c r="L6">
        <v>29.62</v>
      </c>
      <c r="M6">
        <v>212.6</v>
      </c>
      <c r="N6">
        <v>118</v>
      </c>
      <c r="O6">
        <v>9.57</v>
      </c>
      <c r="P6">
        <v>7.5</v>
      </c>
      <c r="Q6">
        <v>7</v>
      </c>
      <c r="R6">
        <v>2.0299999999999998</v>
      </c>
      <c r="S6">
        <v>3</v>
      </c>
      <c r="T6">
        <v>0</v>
      </c>
    </row>
    <row r="7" spans="1:20" x14ac:dyDescent="0.2">
      <c r="A7" t="s">
        <v>29</v>
      </c>
      <c r="B7" s="4">
        <f>train[[#This Row],[account_length]]/12</f>
        <v>12.25</v>
      </c>
      <c r="C7">
        <v>415</v>
      </c>
      <c r="D7">
        <v>1</v>
      </c>
      <c r="E7">
        <v>0</v>
      </c>
      <c r="F7">
        <v>0</v>
      </c>
      <c r="G7">
        <v>157</v>
      </c>
      <c r="H7">
        <v>79</v>
      </c>
      <c r="I7">
        <v>26.69</v>
      </c>
      <c r="J7">
        <v>103.1</v>
      </c>
      <c r="K7">
        <v>94</v>
      </c>
      <c r="L7">
        <v>8.76</v>
      </c>
      <c r="M7">
        <v>211.8</v>
      </c>
      <c r="N7">
        <v>96</v>
      </c>
      <c r="O7">
        <v>9.5299999999999994</v>
      </c>
      <c r="P7">
        <v>7.1</v>
      </c>
      <c r="Q7">
        <v>6</v>
      </c>
      <c r="R7">
        <v>1.92</v>
      </c>
      <c r="S7">
        <v>0</v>
      </c>
      <c r="T7">
        <v>0</v>
      </c>
    </row>
    <row r="8" spans="1:20" x14ac:dyDescent="0.2">
      <c r="A8" t="s">
        <v>30</v>
      </c>
      <c r="B8" s="4">
        <f>train[[#This Row],[account_length]]/12</f>
        <v>9.75</v>
      </c>
      <c r="C8">
        <v>408</v>
      </c>
      <c r="D8">
        <v>0</v>
      </c>
      <c r="E8">
        <v>0</v>
      </c>
      <c r="F8">
        <v>0</v>
      </c>
      <c r="G8">
        <v>184.5</v>
      </c>
      <c r="H8">
        <v>97</v>
      </c>
      <c r="I8">
        <v>31.37</v>
      </c>
      <c r="J8">
        <v>351.6</v>
      </c>
      <c r="K8">
        <v>80</v>
      </c>
      <c r="L8">
        <v>29.89</v>
      </c>
      <c r="M8">
        <v>215.8</v>
      </c>
      <c r="N8">
        <v>90</v>
      </c>
      <c r="O8">
        <v>9.7100000000000009</v>
      </c>
      <c r="P8">
        <v>8.6999999999999993</v>
      </c>
      <c r="Q8">
        <v>4</v>
      </c>
      <c r="R8">
        <v>2.35</v>
      </c>
      <c r="S8">
        <v>1</v>
      </c>
      <c r="T8">
        <v>0</v>
      </c>
    </row>
    <row r="9" spans="1:20" x14ac:dyDescent="0.2">
      <c r="A9" t="s">
        <v>31</v>
      </c>
      <c r="B9" s="4">
        <f>train[[#This Row],[account_length]]/12</f>
        <v>11.75</v>
      </c>
      <c r="C9">
        <v>415</v>
      </c>
      <c r="D9">
        <v>1</v>
      </c>
      <c r="E9">
        <v>1</v>
      </c>
      <c r="F9">
        <v>37</v>
      </c>
      <c r="G9">
        <v>258.60000000000002</v>
      </c>
      <c r="H9">
        <v>84</v>
      </c>
      <c r="I9">
        <v>43.96</v>
      </c>
      <c r="J9">
        <v>222</v>
      </c>
      <c r="K9">
        <v>111</v>
      </c>
      <c r="L9">
        <v>18.87</v>
      </c>
      <c r="M9">
        <v>326.39999999999998</v>
      </c>
      <c r="N9">
        <v>97</v>
      </c>
      <c r="O9">
        <v>14.69</v>
      </c>
      <c r="P9">
        <v>11.2</v>
      </c>
      <c r="Q9">
        <v>5</v>
      </c>
      <c r="R9">
        <v>3.02</v>
      </c>
      <c r="S9">
        <v>0</v>
      </c>
      <c r="T9">
        <v>0</v>
      </c>
    </row>
    <row r="10" spans="1:20" x14ac:dyDescent="0.2">
      <c r="A10" t="s">
        <v>32</v>
      </c>
      <c r="B10" s="4">
        <f>train[[#This Row],[account_length]]/12</f>
        <v>5.416666666666667</v>
      </c>
      <c r="C10">
        <v>415</v>
      </c>
      <c r="D10">
        <v>0</v>
      </c>
      <c r="E10">
        <v>0</v>
      </c>
      <c r="F10">
        <v>0</v>
      </c>
      <c r="G10">
        <v>129.1</v>
      </c>
      <c r="H10">
        <v>137</v>
      </c>
      <c r="I10">
        <v>21.95</v>
      </c>
      <c r="J10">
        <v>228.5</v>
      </c>
      <c r="K10">
        <v>83</v>
      </c>
      <c r="L10">
        <v>19.420000000000002</v>
      </c>
      <c r="M10">
        <v>208.8</v>
      </c>
      <c r="N10">
        <v>111</v>
      </c>
      <c r="O10">
        <v>9.4</v>
      </c>
      <c r="P10">
        <v>12.7</v>
      </c>
      <c r="Q10">
        <v>6</v>
      </c>
      <c r="R10">
        <v>3.43</v>
      </c>
      <c r="S10">
        <v>4</v>
      </c>
      <c r="T10">
        <v>1</v>
      </c>
    </row>
    <row r="11" spans="1:20" x14ac:dyDescent="0.2">
      <c r="A11" t="s">
        <v>33</v>
      </c>
      <c r="B11" s="4">
        <f>train[[#This Row],[account_length]]/12</f>
        <v>6.166666666666667</v>
      </c>
      <c r="C11">
        <v>415</v>
      </c>
      <c r="D11">
        <v>0</v>
      </c>
      <c r="E11">
        <v>0</v>
      </c>
      <c r="F11">
        <v>0</v>
      </c>
      <c r="G11">
        <v>187.7</v>
      </c>
      <c r="H11">
        <v>127</v>
      </c>
      <c r="I11">
        <v>31.91</v>
      </c>
      <c r="J11">
        <v>163.4</v>
      </c>
      <c r="K11">
        <v>148</v>
      </c>
      <c r="L11">
        <v>13.89</v>
      </c>
      <c r="M11">
        <v>196</v>
      </c>
      <c r="N11">
        <v>94</v>
      </c>
      <c r="O11">
        <v>8.82</v>
      </c>
      <c r="P11">
        <v>9.1</v>
      </c>
      <c r="Q11">
        <v>5</v>
      </c>
      <c r="R11">
        <v>2.46</v>
      </c>
      <c r="S11">
        <v>0</v>
      </c>
      <c r="T11">
        <v>0</v>
      </c>
    </row>
    <row r="12" spans="1:20" x14ac:dyDescent="0.2">
      <c r="A12" t="s">
        <v>34</v>
      </c>
      <c r="B12" s="4">
        <f>train[[#This Row],[account_length]]/12</f>
        <v>14</v>
      </c>
      <c r="C12">
        <v>408</v>
      </c>
      <c r="D12">
        <v>0</v>
      </c>
      <c r="E12">
        <v>0</v>
      </c>
      <c r="F12">
        <v>0</v>
      </c>
      <c r="G12">
        <v>128.80000000000001</v>
      </c>
      <c r="H12">
        <v>96</v>
      </c>
      <c r="I12">
        <v>21.9</v>
      </c>
      <c r="J12">
        <v>104.9</v>
      </c>
      <c r="K12">
        <v>71</v>
      </c>
      <c r="L12">
        <v>8.92</v>
      </c>
      <c r="M12">
        <v>141.1</v>
      </c>
      <c r="N12">
        <v>128</v>
      </c>
      <c r="O12">
        <v>6.35</v>
      </c>
      <c r="P12">
        <v>11.2</v>
      </c>
      <c r="Q12">
        <v>2</v>
      </c>
      <c r="R12">
        <v>3.02</v>
      </c>
      <c r="S12">
        <v>1</v>
      </c>
      <c r="T12">
        <v>0</v>
      </c>
    </row>
    <row r="13" spans="1:20" x14ac:dyDescent="0.2">
      <c r="A13" t="s">
        <v>35</v>
      </c>
      <c r="B13" s="4">
        <f>train[[#This Row],[account_length]]/12</f>
        <v>7.916666666666667</v>
      </c>
      <c r="C13">
        <v>510</v>
      </c>
      <c r="D13">
        <v>0</v>
      </c>
      <c r="E13">
        <v>0</v>
      </c>
      <c r="F13">
        <v>0</v>
      </c>
      <c r="G13">
        <v>156.6</v>
      </c>
      <c r="H13">
        <v>88</v>
      </c>
      <c r="I13">
        <v>26.62</v>
      </c>
      <c r="J13">
        <v>247.6</v>
      </c>
      <c r="K13">
        <v>75</v>
      </c>
      <c r="L13">
        <v>21.05</v>
      </c>
      <c r="M13">
        <v>192.3</v>
      </c>
      <c r="N13">
        <v>115</v>
      </c>
      <c r="O13">
        <v>8.65</v>
      </c>
      <c r="P13">
        <v>12.3</v>
      </c>
      <c r="Q13">
        <v>5</v>
      </c>
      <c r="R13">
        <v>3.32</v>
      </c>
      <c r="S13">
        <v>3</v>
      </c>
      <c r="T13">
        <v>0</v>
      </c>
    </row>
    <row r="14" spans="1:20" x14ac:dyDescent="0.2">
      <c r="A14" t="s">
        <v>36</v>
      </c>
      <c r="B14" s="4">
        <f>train[[#This Row],[account_length]]/12</f>
        <v>13.416666666666666</v>
      </c>
      <c r="C14">
        <v>415</v>
      </c>
      <c r="D14">
        <v>0</v>
      </c>
      <c r="E14">
        <v>0</v>
      </c>
      <c r="F14">
        <v>0</v>
      </c>
      <c r="G14">
        <v>332.9</v>
      </c>
      <c r="H14">
        <v>67</v>
      </c>
      <c r="I14">
        <v>56.59</v>
      </c>
      <c r="J14">
        <v>317.8</v>
      </c>
      <c r="K14">
        <v>97</v>
      </c>
      <c r="L14">
        <v>27.01</v>
      </c>
      <c r="M14">
        <v>160.6</v>
      </c>
      <c r="N14">
        <v>128</v>
      </c>
      <c r="O14">
        <v>7.23</v>
      </c>
      <c r="P14">
        <v>5.4</v>
      </c>
      <c r="Q14">
        <v>9</v>
      </c>
      <c r="R14">
        <v>1.46</v>
      </c>
      <c r="S14">
        <v>4</v>
      </c>
      <c r="T14">
        <v>1</v>
      </c>
    </row>
    <row r="15" spans="1:20" x14ac:dyDescent="0.2">
      <c r="A15" t="s">
        <v>37</v>
      </c>
      <c r="B15" s="4">
        <f>train[[#This Row],[account_length]]/12</f>
        <v>7.083333333333333</v>
      </c>
      <c r="C15">
        <v>408</v>
      </c>
      <c r="D15">
        <v>0</v>
      </c>
      <c r="E15">
        <v>1</v>
      </c>
      <c r="F15">
        <v>27</v>
      </c>
      <c r="G15">
        <v>196.4</v>
      </c>
      <c r="H15">
        <v>139</v>
      </c>
      <c r="I15">
        <v>33.39</v>
      </c>
      <c r="J15">
        <v>280.89999999999998</v>
      </c>
      <c r="K15">
        <v>90</v>
      </c>
      <c r="L15">
        <v>23.88</v>
      </c>
      <c r="M15">
        <v>89.3</v>
      </c>
      <c r="N15">
        <v>75</v>
      </c>
      <c r="O15">
        <v>4.0199999999999996</v>
      </c>
      <c r="P15">
        <v>13.8</v>
      </c>
      <c r="Q15">
        <v>4</v>
      </c>
      <c r="R15">
        <v>3.73</v>
      </c>
      <c r="S15">
        <v>1</v>
      </c>
      <c r="T15">
        <v>0</v>
      </c>
    </row>
    <row r="16" spans="1:20" x14ac:dyDescent="0.2">
      <c r="A16" t="s">
        <v>38</v>
      </c>
      <c r="B16" s="4">
        <f>train[[#This Row],[account_length]]/12</f>
        <v>6.333333333333333</v>
      </c>
      <c r="C16">
        <v>510</v>
      </c>
      <c r="D16">
        <v>0</v>
      </c>
      <c r="E16">
        <v>1</v>
      </c>
      <c r="F16">
        <v>33</v>
      </c>
      <c r="G16">
        <v>189.7</v>
      </c>
      <c r="H16">
        <v>66</v>
      </c>
      <c r="I16">
        <v>32.25</v>
      </c>
      <c r="J16">
        <v>212.8</v>
      </c>
      <c r="K16">
        <v>65</v>
      </c>
      <c r="L16">
        <v>18.09</v>
      </c>
      <c r="M16">
        <v>165.7</v>
      </c>
      <c r="N16">
        <v>108</v>
      </c>
      <c r="O16">
        <v>7.46</v>
      </c>
      <c r="P16">
        <v>10</v>
      </c>
      <c r="Q16">
        <v>5</v>
      </c>
      <c r="R16">
        <v>2.7</v>
      </c>
      <c r="S16">
        <v>1</v>
      </c>
      <c r="T16">
        <v>0</v>
      </c>
    </row>
    <row r="17" spans="1:20" x14ac:dyDescent="0.2">
      <c r="A17" t="s">
        <v>39</v>
      </c>
      <c r="B17" s="4">
        <f>train[[#This Row],[account_length]]/12</f>
        <v>6.083333333333333</v>
      </c>
      <c r="C17">
        <v>415</v>
      </c>
      <c r="D17">
        <v>0</v>
      </c>
      <c r="E17">
        <v>0</v>
      </c>
      <c r="F17">
        <v>0</v>
      </c>
      <c r="G17">
        <v>224.4</v>
      </c>
      <c r="H17">
        <v>90</v>
      </c>
      <c r="I17">
        <v>38.15</v>
      </c>
      <c r="J17">
        <v>159.5</v>
      </c>
      <c r="K17">
        <v>88</v>
      </c>
      <c r="L17">
        <v>13.56</v>
      </c>
      <c r="M17">
        <v>192.8</v>
      </c>
      <c r="N17">
        <v>74</v>
      </c>
      <c r="O17">
        <v>8.68</v>
      </c>
      <c r="P17">
        <v>13</v>
      </c>
      <c r="Q17">
        <v>2</v>
      </c>
      <c r="R17">
        <v>3.51</v>
      </c>
      <c r="S17">
        <v>1</v>
      </c>
      <c r="T17">
        <v>0</v>
      </c>
    </row>
    <row r="18" spans="1:20" x14ac:dyDescent="0.2">
      <c r="A18" t="s">
        <v>40</v>
      </c>
      <c r="B18" s="4">
        <f>train[[#This Row],[account_length]]/12</f>
        <v>12.25</v>
      </c>
      <c r="C18">
        <v>415</v>
      </c>
      <c r="D18">
        <v>0</v>
      </c>
      <c r="E18">
        <v>0</v>
      </c>
      <c r="F18">
        <v>0</v>
      </c>
      <c r="G18">
        <v>155.1</v>
      </c>
      <c r="H18">
        <v>117</v>
      </c>
      <c r="I18">
        <v>26.37</v>
      </c>
      <c r="J18">
        <v>239.7</v>
      </c>
      <c r="K18">
        <v>93</v>
      </c>
      <c r="L18">
        <v>20.37</v>
      </c>
      <c r="M18">
        <v>208.8</v>
      </c>
      <c r="N18">
        <v>133</v>
      </c>
      <c r="O18">
        <v>9.4</v>
      </c>
      <c r="P18">
        <v>10.6</v>
      </c>
      <c r="Q18">
        <v>4</v>
      </c>
      <c r="R18">
        <v>2.86</v>
      </c>
      <c r="S18">
        <v>0</v>
      </c>
      <c r="T18">
        <v>0</v>
      </c>
    </row>
    <row r="19" spans="1:20" x14ac:dyDescent="0.2">
      <c r="A19" t="s">
        <v>41</v>
      </c>
      <c r="B19" s="4">
        <f>train[[#This Row],[account_length]]/12</f>
        <v>6.416666666666667</v>
      </c>
      <c r="C19">
        <v>408</v>
      </c>
      <c r="D19">
        <v>0</v>
      </c>
      <c r="E19">
        <v>0</v>
      </c>
      <c r="F19">
        <v>0</v>
      </c>
      <c r="G19">
        <v>62.4</v>
      </c>
      <c r="H19">
        <v>89</v>
      </c>
      <c r="I19">
        <v>10.61</v>
      </c>
      <c r="J19">
        <v>169.9</v>
      </c>
      <c r="K19">
        <v>121</v>
      </c>
      <c r="L19">
        <v>14.44</v>
      </c>
      <c r="M19">
        <v>209.6</v>
      </c>
      <c r="N19">
        <v>64</v>
      </c>
      <c r="O19">
        <v>9.43</v>
      </c>
      <c r="P19">
        <v>5.7</v>
      </c>
      <c r="Q19">
        <v>6</v>
      </c>
      <c r="R19">
        <v>1.54</v>
      </c>
      <c r="S19">
        <v>5</v>
      </c>
      <c r="T19">
        <v>1</v>
      </c>
    </row>
    <row r="20" spans="1:20" x14ac:dyDescent="0.2">
      <c r="A20" t="s">
        <v>42</v>
      </c>
      <c r="B20" s="4">
        <f>train[[#This Row],[account_length]]/12</f>
        <v>10.833333333333334</v>
      </c>
      <c r="C20">
        <v>415</v>
      </c>
      <c r="D20">
        <v>0</v>
      </c>
      <c r="E20">
        <v>0</v>
      </c>
      <c r="F20">
        <v>0</v>
      </c>
      <c r="G20">
        <v>183</v>
      </c>
      <c r="H20">
        <v>112</v>
      </c>
      <c r="I20">
        <v>31.11</v>
      </c>
      <c r="J20">
        <v>72.900000000000006</v>
      </c>
      <c r="K20">
        <v>99</v>
      </c>
      <c r="L20">
        <v>6.2</v>
      </c>
      <c r="M20">
        <v>181.8</v>
      </c>
      <c r="N20">
        <v>78</v>
      </c>
      <c r="O20">
        <v>8.18</v>
      </c>
      <c r="P20">
        <v>9.5</v>
      </c>
      <c r="Q20">
        <v>19</v>
      </c>
      <c r="R20">
        <v>2.57</v>
      </c>
      <c r="S20">
        <v>0</v>
      </c>
      <c r="T20">
        <v>0</v>
      </c>
    </row>
    <row r="21" spans="1:20" x14ac:dyDescent="0.2">
      <c r="A21" t="s">
        <v>43</v>
      </c>
      <c r="B21" s="4">
        <f>train[[#This Row],[account_length]]/12</f>
        <v>9.25</v>
      </c>
      <c r="C21">
        <v>415</v>
      </c>
      <c r="D21">
        <v>0</v>
      </c>
      <c r="E21">
        <v>0</v>
      </c>
      <c r="F21">
        <v>0</v>
      </c>
      <c r="G21">
        <v>110.4</v>
      </c>
      <c r="H21">
        <v>103</v>
      </c>
      <c r="I21">
        <v>18.77</v>
      </c>
      <c r="J21">
        <v>137.30000000000001</v>
      </c>
      <c r="K21">
        <v>102</v>
      </c>
      <c r="L21">
        <v>11.67</v>
      </c>
      <c r="M21">
        <v>189.6</v>
      </c>
      <c r="N21">
        <v>105</v>
      </c>
      <c r="O21">
        <v>8.5299999999999994</v>
      </c>
      <c r="P21">
        <v>7.7</v>
      </c>
      <c r="Q21">
        <v>6</v>
      </c>
      <c r="R21">
        <v>2.08</v>
      </c>
      <c r="S21">
        <v>2</v>
      </c>
      <c r="T21">
        <v>0</v>
      </c>
    </row>
    <row r="22" spans="1:20" x14ac:dyDescent="0.2">
      <c r="A22" t="s">
        <v>38</v>
      </c>
      <c r="B22" s="4">
        <f>train[[#This Row],[account_length]]/12</f>
        <v>11</v>
      </c>
      <c r="C22">
        <v>510</v>
      </c>
      <c r="D22">
        <v>0</v>
      </c>
      <c r="E22">
        <v>0</v>
      </c>
      <c r="F22">
        <v>0</v>
      </c>
      <c r="G22">
        <v>81.099999999999994</v>
      </c>
      <c r="H22">
        <v>86</v>
      </c>
      <c r="I22">
        <v>13.79</v>
      </c>
      <c r="J22">
        <v>245.2</v>
      </c>
      <c r="K22">
        <v>72</v>
      </c>
      <c r="L22">
        <v>20.84</v>
      </c>
      <c r="M22">
        <v>237</v>
      </c>
      <c r="N22">
        <v>115</v>
      </c>
      <c r="O22">
        <v>10.67</v>
      </c>
      <c r="P22">
        <v>10.3</v>
      </c>
      <c r="Q22">
        <v>2</v>
      </c>
      <c r="R22">
        <v>2.78</v>
      </c>
      <c r="S22">
        <v>0</v>
      </c>
      <c r="T22">
        <v>0</v>
      </c>
    </row>
    <row r="23" spans="1:20" x14ac:dyDescent="0.2">
      <c r="A23" t="s">
        <v>44</v>
      </c>
      <c r="B23" s="4">
        <f>train[[#This Row],[account_length]]/12</f>
        <v>4.75</v>
      </c>
      <c r="C23">
        <v>408</v>
      </c>
      <c r="D23">
        <v>0</v>
      </c>
      <c r="E23">
        <v>1</v>
      </c>
      <c r="F23">
        <v>39</v>
      </c>
      <c r="G23">
        <v>213</v>
      </c>
      <c r="H23">
        <v>115</v>
      </c>
      <c r="I23">
        <v>36.21</v>
      </c>
      <c r="J23">
        <v>191.1</v>
      </c>
      <c r="K23">
        <v>112</v>
      </c>
      <c r="L23">
        <v>16.239999999999998</v>
      </c>
      <c r="M23">
        <v>182.7</v>
      </c>
      <c r="N23">
        <v>115</v>
      </c>
      <c r="O23">
        <v>8.2200000000000006</v>
      </c>
      <c r="P23">
        <v>9.5</v>
      </c>
      <c r="Q23">
        <v>3</v>
      </c>
      <c r="R23">
        <v>2.57</v>
      </c>
      <c r="S23">
        <v>0</v>
      </c>
      <c r="T23">
        <v>0</v>
      </c>
    </row>
    <row r="24" spans="1:20" x14ac:dyDescent="0.2">
      <c r="A24" t="s">
        <v>35</v>
      </c>
      <c r="B24" s="4">
        <f>train[[#This Row],[account_length]]/12</f>
        <v>4.5</v>
      </c>
      <c r="C24">
        <v>408</v>
      </c>
      <c r="D24">
        <v>0</v>
      </c>
      <c r="E24">
        <v>0</v>
      </c>
      <c r="F24">
        <v>0</v>
      </c>
      <c r="G24">
        <v>134.30000000000001</v>
      </c>
      <c r="H24">
        <v>73</v>
      </c>
      <c r="I24">
        <v>22.83</v>
      </c>
      <c r="J24">
        <v>155.5</v>
      </c>
      <c r="K24">
        <v>100</v>
      </c>
      <c r="L24">
        <v>13.22</v>
      </c>
      <c r="M24">
        <v>102.1</v>
      </c>
      <c r="N24">
        <v>68</v>
      </c>
      <c r="O24">
        <v>4.59</v>
      </c>
      <c r="P24">
        <v>14.7</v>
      </c>
      <c r="Q24">
        <v>4</v>
      </c>
      <c r="R24">
        <v>3.97</v>
      </c>
      <c r="S24">
        <v>3</v>
      </c>
      <c r="T24">
        <v>0</v>
      </c>
    </row>
    <row r="25" spans="1:20" x14ac:dyDescent="0.2">
      <c r="A25" t="s">
        <v>29</v>
      </c>
      <c r="B25" s="4">
        <f>train[[#This Row],[account_length]]/12</f>
        <v>1.6666666666666667</v>
      </c>
      <c r="C25">
        <v>415</v>
      </c>
      <c r="D25">
        <v>0</v>
      </c>
      <c r="E25">
        <v>0</v>
      </c>
      <c r="F25">
        <v>0</v>
      </c>
      <c r="G25">
        <v>190</v>
      </c>
      <c r="H25">
        <v>109</v>
      </c>
      <c r="I25">
        <v>32.299999999999997</v>
      </c>
      <c r="J25">
        <v>258.2</v>
      </c>
      <c r="K25">
        <v>84</v>
      </c>
      <c r="L25">
        <v>21.95</v>
      </c>
      <c r="M25">
        <v>181.5</v>
      </c>
      <c r="N25">
        <v>102</v>
      </c>
      <c r="O25">
        <v>8.17</v>
      </c>
      <c r="P25">
        <v>6.3</v>
      </c>
      <c r="Q25">
        <v>6</v>
      </c>
      <c r="R25">
        <v>1.7</v>
      </c>
      <c r="S25">
        <v>0</v>
      </c>
      <c r="T25">
        <v>0</v>
      </c>
    </row>
    <row r="26" spans="1:20" x14ac:dyDescent="0.2">
      <c r="A26" t="s">
        <v>45</v>
      </c>
      <c r="B26" s="4">
        <f>train[[#This Row],[account_length]]/12</f>
        <v>4.083333333333333</v>
      </c>
      <c r="C26">
        <v>510</v>
      </c>
      <c r="D26">
        <v>0</v>
      </c>
      <c r="E26">
        <v>0</v>
      </c>
      <c r="F26">
        <v>0</v>
      </c>
      <c r="G26">
        <v>119.3</v>
      </c>
      <c r="H26">
        <v>117</v>
      </c>
      <c r="I26">
        <v>20.28</v>
      </c>
      <c r="J26">
        <v>215.1</v>
      </c>
      <c r="K26">
        <v>109</v>
      </c>
      <c r="L26">
        <v>18.28</v>
      </c>
      <c r="M26">
        <v>178.7</v>
      </c>
      <c r="N26">
        <v>90</v>
      </c>
      <c r="O26">
        <v>8.0399999999999991</v>
      </c>
      <c r="P26">
        <v>11.1</v>
      </c>
      <c r="Q26">
        <v>1</v>
      </c>
      <c r="R26">
        <v>3</v>
      </c>
      <c r="S26">
        <v>1</v>
      </c>
      <c r="T26">
        <v>0</v>
      </c>
    </row>
    <row r="27" spans="1:20" x14ac:dyDescent="0.2">
      <c r="A27" t="s">
        <v>46</v>
      </c>
      <c r="B27" s="4">
        <f>train[[#This Row],[account_length]]/12</f>
        <v>6.25</v>
      </c>
      <c r="C27">
        <v>510</v>
      </c>
      <c r="D27">
        <v>0</v>
      </c>
      <c r="E27">
        <v>0</v>
      </c>
      <c r="F27">
        <v>0</v>
      </c>
      <c r="G27">
        <v>226.1</v>
      </c>
      <c r="H27">
        <v>105</v>
      </c>
      <c r="I27">
        <v>38.44</v>
      </c>
      <c r="J27">
        <v>201.5</v>
      </c>
      <c r="K27">
        <v>107</v>
      </c>
      <c r="L27">
        <v>17.13</v>
      </c>
      <c r="M27">
        <v>246.2</v>
      </c>
      <c r="N27">
        <v>98</v>
      </c>
      <c r="O27">
        <v>11.08</v>
      </c>
      <c r="P27">
        <v>10.3</v>
      </c>
      <c r="Q27">
        <v>5</v>
      </c>
      <c r="R27">
        <v>2.78</v>
      </c>
      <c r="S27">
        <v>1</v>
      </c>
      <c r="T27">
        <v>0</v>
      </c>
    </row>
    <row r="28" spans="1:20" x14ac:dyDescent="0.2">
      <c r="A28" t="s">
        <v>42</v>
      </c>
      <c r="B28" s="4">
        <f>train[[#This Row],[account_length]]/12</f>
        <v>1</v>
      </c>
      <c r="C28">
        <v>408</v>
      </c>
      <c r="D28">
        <v>0</v>
      </c>
      <c r="E28">
        <v>0</v>
      </c>
      <c r="F28">
        <v>0</v>
      </c>
      <c r="G28">
        <v>249.6</v>
      </c>
      <c r="H28">
        <v>118</v>
      </c>
      <c r="I28">
        <v>42.43</v>
      </c>
      <c r="J28">
        <v>252.4</v>
      </c>
      <c r="K28">
        <v>119</v>
      </c>
      <c r="L28">
        <v>21.45</v>
      </c>
      <c r="M28">
        <v>280.2</v>
      </c>
      <c r="N28">
        <v>90</v>
      </c>
      <c r="O28">
        <v>12.61</v>
      </c>
      <c r="P28">
        <v>11.8</v>
      </c>
      <c r="Q28">
        <v>3</v>
      </c>
      <c r="R28">
        <v>3.19</v>
      </c>
      <c r="S28">
        <v>1</v>
      </c>
      <c r="T28">
        <v>1</v>
      </c>
    </row>
    <row r="29" spans="1:20" x14ac:dyDescent="0.2">
      <c r="A29" t="s">
        <v>26</v>
      </c>
      <c r="B29" s="4">
        <f>train[[#This Row],[account_length]]/12</f>
        <v>4.75</v>
      </c>
      <c r="C29">
        <v>408</v>
      </c>
      <c r="D29">
        <v>0</v>
      </c>
      <c r="E29">
        <v>1</v>
      </c>
      <c r="F29">
        <v>25</v>
      </c>
      <c r="G29">
        <v>176.8</v>
      </c>
      <c r="H29">
        <v>94</v>
      </c>
      <c r="I29">
        <v>30.06</v>
      </c>
      <c r="J29">
        <v>195</v>
      </c>
      <c r="K29">
        <v>75</v>
      </c>
      <c r="L29">
        <v>16.579999999999998</v>
      </c>
      <c r="M29">
        <v>213.5</v>
      </c>
      <c r="N29">
        <v>116</v>
      </c>
      <c r="O29">
        <v>9.61</v>
      </c>
      <c r="P29">
        <v>8.3000000000000007</v>
      </c>
      <c r="Q29">
        <v>4</v>
      </c>
      <c r="R29">
        <v>2.2400000000000002</v>
      </c>
      <c r="S29">
        <v>0</v>
      </c>
      <c r="T29">
        <v>0</v>
      </c>
    </row>
    <row r="30" spans="1:20" x14ac:dyDescent="0.2">
      <c r="A30" t="s">
        <v>47</v>
      </c>
      <c r="B30" s="4">
        <f>train[[#This Row],[account_length]]/12</f>
        <v>3</v>
      </c>
      <c r="C30">
        <v>408</v>
      </c>
      <c r="D30">
        <v>0</v>
      </c>
      <c r="E30">
        <v>1</v>
      </c>
      <c r="F30">
        <v>30</v>
      </c>
      <c r="G30">
        <v>146.30000000000001</v>
      </c>
      <c r="H30">
        <v>128</v>
      </c>
      <c r="I30">
        <v>24.87</v>
      </c>
      <c r="J30">
        <v>162.5</v>
      </c>
      <c r="K30">
        <v>80</v>
      </c>
      <c r="L30">
        <v>13.81</v>
      </c>
      <c r="M30">
        <v>129.30000000000001</v>
      </c>
      <c r="N30">
        <v>109</v>
      </c>
      <c r="O30">
        <v>5.82</v>
      </c>
      <c r="P30">
        <v>14.5</v>
      </c>
      <c r="Q30">
        <v>6</v>
      </c>
      <c r="R30">
        <v>3.92</v>
      </c>
      <c r="S30">
        <v>0</v>
      </c>
      <c r="T30">
        <v>0</v>
      </c>
    </row>
    <row r="31" spans="1:20" x14ac:dyDescent="0.2">
      <c r="A31" t="s">
        <v>27</v>
      </c>
      <c r="B31" s="4">
        <f>train[[#This Row],[account_length]]/12</f>
        <v>6.5</v>
      </c>
      <c r="C31">
        <v>415</v>
      </c>
      <c r="D31">
        <v>0</v>
      </c>
      <c r="E31">
        <v>0</v>
      </c>
      <c r="F31">
        <v>0</v>
      </c>
      <c r="G31">
        <v>130.80000000000001</v>
      </c>
      <c r="H31">
        <v>64</v>
      </c>
      <c r="I31">
        <v>22.24</v>
      </c>
      <c r="J31">
        <v>223.7</v>
      </c>
      <c r="K31">
        <v>116</v>
      </c>
      <c r="L31">
        <v>19.010000000000002</v>
      </c>
      <c r="M31">
        <v>227.8</v>
      </c>
      <c r="N31">
        <v>108</v>
      </c>
      <c r="O31">
        <v>10.25</v>
      </c>
      <c r="P31">
        <v>10</v>
      </c>
      <c r="Q31">
        <v>5</v>
      </c>
      <c r="R31">
        <v>2.7</v>
      </c>
      <c r="S31">
        <v>1</v>
      </c>
      <c r="T31">
        <v>0</v>
      </c>
    </row>
    <row r="32" spans="1:20" x14ac:dyDescent="0.2">
      <c r="A32" t="s">
        <v>47</v>
      </c>
      <c r="B32" s="4">
        <f>train[[#This Row],[account_length]]/12</f>
        <v>11.333333333333334</v>
      </c>
      <c r="C32">
        <v>415</v>
      </c>
      <c r="D32">
        <v>1</v>
      </c>
      <c r="E32">
        <v>1</v>
      </c>
      <c r="F32">
        <v>33</v>
      </c>
      <c r="G32">
        <v>203.9</v>
      </c>
      <c r="H32">
        <v>106</v>
      </c>
      <c r="I32">
        <v>34.659999999999997</v>
      </c>
      <c r="J32">
        <v>187.6</v>
      </c>
      <c r="K32">
        <v>99</v>
      </c>
      <c r="L32">
        <v>15.95</v>
      </c>
      <c r="M32">
        <v>101.7</v>
      </c>
      <c r="N32">
        <v>107</v>
      </c>
      <c r="O32">
        <v>4.58</v>
      </c>
      <c r="P32">
        <v>10.5</v>
      </c>
      <c r="Q32">
        <v>6</v>
      </c>
      <c r="R32">
        <v>2.84</v>
      </c>
      <c r="S32">
        <v>3</v>
      </c>
      <c r="T32">
        <v>0</v>
      </c>
    </row>
    <row r="33" spans="1:20" x14ac:dyDescent="0.2">
      <c r="A33" t="s">
        <v>48</v>
      </c>
      <c r="B33" s="4">
        <f>train[[#This Row],[account_length]]/12</f>
        <v>8.1666666666666661</v>
      </c>
      <c r="C33">
        <v>408</v>
      </c>
      <c r="D33">
        <v>0</v>
      </c>
      <c r="E33">
        <v>0</v>
      </c>
      <c r="F33">
        <v>0</v>
      </c>
      <c r="G33">
        <v>126.3</v>
      </c>
      <c r="H33">
        <v>102</v>
      </c>
      <c r="I33">
        <v>21.47</v>
      </c>
      <c r="J33">
        <v>166.8</v>
      </c>
      <c r="K33">
        <v>85</v>
      </c>
      <c r="L33">
        <v>14.18</v>
      </c>
      <c r="M33">
        <v>187.8</v>
      </c>
      <c r="N33">
        <v>135</v>
      </c>
      <c r="O33">
        <v>8.4499999999999993</v>
      </c>
      <c r="P33">
        <v>9.4</v>
      </c>
      <c r="Q33">
        <v>2</v>
      </c>
      <c r="R33">
        <v>2.54</v>
      </c>
      <c r="S33">
        <v>3</v>
      </c>
      <c r="T33">
        <v>0</v>
      </c>
    </row>
    <row r="34" spans="1:20" x14ac:dyDescent="0.2">
      <c r="A34" t="s">
        <v>49</v>
      </c>
      <c r="B34" s="4">
        <f>train[[#This Row],[account_length]]/12</f>
        <v>11.25</v>
      </c>
      <c r="C34">
        <v>408</v>
      </c>
      <c r="D34">
        <v>1</v>
      </c>
      <c r="E34">
        <v>1</v>
      </c>
      <c r="F34">
        <v>41</v>
      </c>
      <c r="G34">
        <v>173.1</v>
      </c>
      <c r="H34">
        <v>85</v>
      </c>
      <c r="I34">
        <v>29.43</v>
      </c>
      <c r="J34">
        <v>203.9</v>
      </c>
      <c r="K34">
        <v>107</v>
      </c>
      <c r="L34">
        <v>17.329999999999998</v>
      </c>
      <c r="M34">
        <v>122.2</v>
      </c>
      <c r="N34">
        <v>78</v>
      </c>
      <c r="O34">
        <v>5.5</v>
      </c>
      <c r="P34">
        <v>14.6</v>
      </c>
      <c r="Q34">
        <v>15</v>
      </c>
      <c r="R34">
        <v>3.94</v>
      </c>
      <c r="S34">
        <v>0</v>
      </c>
      <c r="T34">
        <v>1</v>
      </c>
    </row>
    <row r="35" spans="1:20" x14ac:dyDescent="0.2">
      <c r="A35" t="s">
        <v>50</v>
      </c>
      <c r="B35" s="4">
        <f>train[[#This Row],[account_length]]/12</f>
        <v>2.8333333333333335</v>
      </c>
      <c r="C35">
        <v>510</v>
      </c>
      <c r="D35">
        <v>0</v>
      </c>
      <c r="E35">
        <v>0</v>
      </c>
      <c r="F35">
        <v>0</v>
      </c>
      <c r="G35">
        <v>124.8</v>
      </c>
      <c r="H35">
        <v>82</v>
      </c>
      <c r="I35">
        <v>21.22</v>
      </c>
      <c r="J35">
        <v>282.2</v>
      </c>
      <c r="K35">
        <v>98</v>
      </c>
      <c r="L35">
        <v>23.99</v>
      </c>
      <c r="M35">
        <v>311.5</v>
      </c>
      <c r="N35">
        <v>78</v>
      </c>
      <c r="O35">
        <v>14.02</v>
      </c>
      <c r="P35">
        <v>10</v>
      </c>
      <c r="Q35">
        <v>4</v>
      </c>
      <c r="R35">
        <v>2.7</v>
      </c>
      <c r="S35">
        <v>2</v>
      </c>
      <c r="T35">
        <v>0</v>
      </c>
    </row>
    <row r="36" spans="1:20" x14ac:dyDescent="0.2">
      <c r="A36" t="s">
        <v>37</v>
      </c>
      <c r="B36" s="4">
        <f>train[[#This Row],[account_length]]/12</f>
        <v>13.333333333333334</v>
      </c>
      <c r="C36">
        <v>415</v>
      </c>
      <c r="D36">
        <v>0</v>
      </c>
      <c r="E36">
        <v>0</v>
      </c>
      <c r="F36">
        <v>0</v>
      </c>
      <c r="G36">
        <v>85.8</v>
      </c>
      <c r="H36">
        <v>77</v>
      </c>
      <c r="I36">
        <v>14.59</v>
      </c>
      <c r="J36">
        <v>165.3</v>
      </c>
      <c r="K36">
        <v>110</v>
      </c>
      <c r="L36">
        <v>14.05</v>
      </c>
      <c r="M36">
        <v>178.5</v>
      </c>
      <c r="N36">
        <v>92</v>
      </c>
      <c r="O36">
        <v>8.0299999999999994</v>
      </c>
      <c r="P36">
        <v>9.1999999999999993</v>
      </c>
      <c r="Q36">
        <v>4</v>
      </c>
      <c r="R36">
        <v>2.48</v>
      </c>
      <c r="S36">
        <v>3</v>
      </c>
      <c r="T36">
        <v>0</v>
      </c>
    </row>
    <row r="37" spans="1:20" x14ac:dyDescent="0.2">
      <c r="A37" t="s">
        <v>51</v>
      </c>
      <c r="B37" s="4">
        <f>train[[#This Row],[account_length]]/12</f>
        <v>5.333333333333333</v>
      </c>
      <c r="C37">
        <v>510</v>
      </c>
      <c r="D37">
        <v>0</v>
      </c>
      <c r="E37">
        <v>0</v>
      </c>
      <c r="F37">
        <v>0</v>
      </c>
      <c r="G37">
        <v>154</v>
      </c>
      <c r="H37">
        <v>67</v>
      </c>
      <c r="I37">
        <v>26.18</v>
      </c>
      <c r="J37">
        <v>225.8</v>
      </c>
      <c r="K37">
        <v>118</v>
      </c>
      <c r="L37">
        <v>19.190000000000001</v>
      </c>
      <c r="M37">
        <v>265.3</v>
      </c>
      <c r="N37">
        <v>86</v>
      </c>
      <c r="O37">
        <v>11.94</v>
      </c>
      <c r="P37">
        <v>3.5</v>
      </c>
      <c r="Q37">
        <v>3</v>
      </c>
      <c r="R37">
        <v>0.95</v>
      </c>
      <c r="S37">
        <v>1</v>
      </c>
      <c r="T37">
        <v>0</v>
      </c>
    </row>
    <row r="38" spans="1:20" x14ac:dyDescent="0.2">
      <c r="A38" t="s">
        <v>52</v>
      </c>
      <c r="B38" s="4">
        <f>train[[#This Row],[account_length]]/12</f>
        <v>4.916666666666667</v>
      </c>
      <c r="C38">
        <v>408</v>
      </c>
      <c r="D38">
        <v>0</v>
      </c>
      <c r="E38">
        <v>1</v>
      </c>
      <c r="F38">
        <v>28</v>
      </c>
      <c r="G38">
        <v>120.9</v>
      </c>
      <c r="H38">
        <v>97</v>
      </c>
      <c r="I38">
        <v>20.55</v>
      </c>
      <c r="J38">
        <v>213</v>
      </c>
      <c r="K38">
        <v>92</v>
      </c>
      <c r="L38">
        <v>18.11</v>
      </c>
      <c r="M38">
        <v>163.1</v>
      </c>
      <c r="N38">
        <v>116</v>
      </c>
      <c r="O38">
        <v>7.34</v>
      </c>
      <c r="P38">
        <v>8.5</v>
      </c>
      <c r="Q38">
        <v>5</v>
      </c>
      <c r="R38">
        <v>2.2999999999999998</v>
      </c>
      <c r="S38">
        <v>2</v>
      </c>
      <c r="T38">
        <v>0</v>
      </c>
    </row>
    <row r="39" spans="1:20" x14ac:dyDescent="0.2">
      <c r="A39" t="s">
        <v>53</v>
      </c>
      <c r="B39" s="4">
        <f>train[[#This Row],[account_length]]/12</f>
        <v>5.416666666666667</v>
      </c>
      <c r="C39">
        <v>415</v>
      </c>
      <c r="D39">
        <v>0</v>
      </c>
      <c r="E39">
        <v>0</v>
      </c>
      <c r="F39">
        <v>0</v>
      </c>
      <c r="G39">
        <v>211.3</v>
      </c>
      <c r="H39">
        <v>120</v>
      </c>
      <c r="I39">
        <v>35.92</v>
      </c>
      <c r="J39">
        <v>162.6</v>
      </c>
      <c r="K39">
        <v>122</v>
      </c>
      <c r="L39">
        <v>13.82</v>
      </c>
      <c r="M39">
        <v>134.69999999999999</v>
      </c>
      <c r="N39">
        <v>118</v>
      </c>
      <c r="O39">
        <v>6.06</v>
      </c>
      <c r="P39">
        <v>13.2</v>
      </c>
      <c r="Q39">
        <v>5</v>
      </c>
      <c r="R39">
        <v>3.56</v>
      </c>
      <c r="S39">
        <v>3</v>
      </c>
      <c r="T39">
        <v>0</v>
      </c>
    </row>
    <row r="40" spans="1:20" x14ac:dyDescent="0.2">
      <c r="A40" t="s">
        <v>54</v>
      </c>
      <c r="B40" s="4">
        <f>train[[#This Row],[account_length]]/12</f>
        <v>11.833333333333334</v>
      </c>
      <c r="C40">
        <v>408</v>
      </c>
      <c r="D40">
        <v>0</v>
      </c>
      <c r="E40">
        <v>0</v>
      </c>
      <c r="F40">
        <v>0</v>
      </c>
      <c r="G40">
        <v>187</v>
      </c>
      <c r="H40">
        <v>133</v>
      </c>
      <c r="I40">
        <v>31.79</v>
      </c>
      <c r="J40">
        <v>134.6</v>
      </c>
      <c r="K40">
        <v>74</v>
      </c>
      <c r="L40">
        <v>11.44</v>
      </c>
      <c r="M40">
        <v>242.2</v>
      </c>
      <c r="N40">
        <v>127</v>
      </c>
      <c r="O40">
        <v>10.9</v>
      </c>
      <c r="P40">
        <v>7.4</v>
      </c>
      <c r="Q40">
        <v>5</v>
      </c>
      <c r="R40">
        <v>2</v>
      </c>
      <c r="S40">
        <v>2</v>
      </c>
      <c r="T40">
        <v>0</v>
      </c>
    </row>
    <row r="41" spans="1:20" x14ac:dyDescent="0.2">
      <c r="A41" t="s">
        <v>44</v>
      </c>
      <c r="B41" s="4">
        <f>train[[#This Row],[account_length]]/12</f>
        <v>8.0833333333333339</v>
      </c>
      <c r="C41">
        <v>415</v>
      </c>
      <c r="D41">
        <v>0</v>
      </c>
      <c r="E41">
        <v>1</v>
      </c>
      <c r="F41">
        <v>24</v>
      </c>
      <c r="G41">
        <v>133.19999999999999</v>
      </c>
      <c r="H41">
        <v>135</v>
      </c>
      <c r="I41">
        <v>22.64</v>
      </c>
      <c r="J41">
        <v>217.2</v>
      </c>
      <c r="K41">
        <v>58</v>
      </c>
      <c r="L41">
        <v>18.46</v>
      </c>
      <c r="M41">
        <v>70.599999999999994</v>
      </c>
      <c r="N41">
        <v>79</v>
      </c>
      <c r="O41">
        <v>3.18</v>
      </c>
      <c r="P41">
        <v>11</v>
      </c>
      <c r="Q41">
        <v>3</v>
      </c>
      <c r="R41">
        <v>2.97</v>
      </c>
      <c r="S41">
        <v>1</v>
      </c>
      <c r="T41">
        <v>0</v>
      </c>
    </row>
    <row r="42" spans="1:20" x14ac:dyDescent="0.2">
      <c r="A42" t="s">
        <v>34</v>
      </c>
      <c r="B42" s="4">
        <f>train[[#This Row],[account_length]]/12</f>
        <v>4.333333333333333</v>
      </c>
      <c r="C42">
        <v>408</v>
      </c>
      <c r="D42">
        <v>0</v>
      </c>
      <c r="E42">
        <v>0</v>
      </c>
      <c r="F42">
        <v>0</v>
      </c>
      <c r="G42">
        <v>191.9</v>
      </c>
      <c r="H42">
        <v>108</v>
      </c>
      <c r="I42">
        <v>32.619999999999997</v>
      </c>
      <c r="J42">
        <v>269.8</v>
      </c>
      <c r="K42">
        <v>96</v>
      </c>
      <c r="L42">
        <v>22.93</v>
      </c>
      <c r="M42">
        <v>236.8</v>
      </c>
      <c r="N42">
        <v>87</v>
      </c>
      <c r="O42">
        <v>10.66</v>
      </c>
      <c r="P42">
        <v>7.8</v>
      </c>
      <c r="Q42">
        <v>5</v>
      </c>
      <c r="R42">
        <v>2.11</v>
      </c>
      <c r="S42">
        <v>3</v>
      </c>
      <c r="T42">
        <v>0</v>
      </c>
    </row>
    <row r="43" spans="1:20" x14ac:dyDescent="0.2">
      <c r="A43" t="s">
        <v>32</v>
      </c>
      <c r="B43" s="4">
        <f>train[[#This Row],[account_length]]/12</f>
        <v>5</v>
      </c>
      <c r="C43">
        <v>408</v>
      </c>
      <c r="D43">
        <v>0</v>
      </c>
      <c r="E43">
        <v>0</v>
      </c>
      <c r="F43">
        <v>0</v>
      </c>
      <c r="G43">
        <v>220.6</v>
      </c>
      <c r="H43">
        <v>57</v>
      </c>
      <c r="I43">
        <v>37.5</v>
      </c>
      <c r="J43">
        <v>211.1</v>
      </c>
      <c r="K43">
        <v>115</v>
      </c>
      <c r="L43">
        <v>17.940000000000001</v>
      </c>
      <c r="M43">
        <v>249</v>
      </c>
      <c r="N43">
        <v>129</v>
      </c>
      <c r="O43">
        <v>11.21</v>
      </c>
      <c r="P43">
        <v>6.8</v>
      </c>
      <c r="Q43">
        <v>3</v>
      </c>
      <c r="R43">
        <v>1.84</v>
      </c>
      <c r="S43">
        <v>1</v>
      </c>
      <c r="T43">
        <v>0</v>
      </c>
    </row>
    <row r="44" spans="1:20" x14ac:dyDescent="0.2">
      <c r="A44" t="s">
        <v>38</v>
      </c>
      <c r="B44" s="4">
        <f>train[[#This Row],[account_length]]/12</f>
        <v>0.83333333333333337</v>
      </c>
      <c r="C44">
        <v>408</v>
      </c>
      <c r="D44">
        <v>0</v>
      </c>
      <c r="E44">
        <v>0</v>
      </c>
      <c r="F44">
        <v>0</v>
      </c>
      <c r="G44">
        <v>186.1</v>
      </c>
      <c r="H44">
        <v>112</v>
      </c>
      <c r="I44">
        <v>31.64</v>
      </c>
      <c r="J44">
        <v>190.2</v>
      </c>
      <c r="K44">
        <v>66</v>
      </c>
      <c r="L44">
        <v>16.170000000000002</v>
      </c>
      <c r="M44">
        <v>282.8</v>
      </c>
      <c r="N44">
        <v>57</v>
      </c>
      <c r="O44">
        <v>12.73</v>
      </c>
      <c r="P44">
        <v>11.4</v>
      </c>
      <c r="Q44">
        <v>6</v>
      </c>
      <c r="R44">
        <v>3.08</v>
      </c>
      <c r="S44">
        <v>2</v>
      </c>
      <c r="T44">
        <v>0</v>
      </c>
    </row>
    <row r="45" spans="1:20" x14ac:dyDescent="0.2">
      <c r="A45" t="s">
        <v>55</v>
      </c>
      <c r="B45" s="4">
        <f>train[[#This Row],[account_length]]/12</f>
        <v>8</v>
      </c>
      <c r="C45">
        <v>415</v>
      </c>
      <c r="D45">
        <v>0</v>
      </c>
      <c r="E45">
        <v>0</v>
      </c>
      <c r="F45">
        <v>0</v>
      </c>
      <c r="G45">
        <v>160.19999999999999</v>
      </c>
      <c r="H45">
        <v>117</v>
      </c>
      <c r="I45">
        <v>27.23</v>
      </c>
      <c r="J45">
        <v>267.5</v>
      </c>
      <c r="K45">
        <v>67</v>
      </c>
      <c r="L45">
        <v>22.74</v>
      </c>
      <c r="M45">
        <v>228.5</v>
      </c>
      <c r="N45">
        <v>68</v>
      </c>
      <c r="O45">
        <v>10.28</v>
      </c>
      <c r="P45">
        <v>9.3000000000000007</v>
      </c>
      <c r="Q45">
        <v>5</v>
      </c>
      <c r="R45">
        <v>2.5099999999999998</v>
      </c>
      <c r="S45">
        <v>2</v>
      </c>
      <c r="T45">
        <v>0</v>
      </c>
    </row>
    <row r="46" spans="1:20" x14ac:dyDescent="0.2">
      <c r="A46" t="s">
        <v>32</v>
      </c>
      <c r="B46" s="4">
        <f>train[[#This Row],[account_length]]/12</f>
        <v>6.75</v>
      </c>
      <c r="C46">
        <v>408</v>
      </c>
      <c r="D46">
        <v>0</v>
      </c>
      <c r="E46">
        <v>0</v>
      </c>
      <c r="F46">
        <v>0</v>
      </c>
      <c r="G46">
        <v>175.5</v>
      </c>
      <c r="H46">
        <v>67</v>
      </c>
      <c r="I46">
        <v>29.84</v>
      </c>
      <c r="J46">
        <v>249.3</v>
      </c>
      <c r="K46">
        <v>85</v>
      </c>
      <c r="L46">
        <v>21.19</v>
      </c>
      <c r="M46">
        <v>270.2</v>
      </c>
      <c r="N46">
        <v>98</v>
      </c>
      <c r="O46">
        <v>12.16</v>
      </c>
      <c r="P46">
        <v>10.199999999999999</v>
      </c>
      <c r="Q46">
        <v>3</v>
      </c>
      <c r="R46">
        <v>2.75</v>
      </c>
      <c r="S46">
        <v>1</v>
      </c>
      <c r="T46">
        <v>0</v>
      </c>
    </row>
    <row r="47" spans="1:20" x14ac:dyDescent="0.2">
      <c r="A47" t="s">
        <v>41</v>
      </c>
      <c r="B47" s="4">
        <f>train[[#This Row],[account_length]]/12</f>
        <v>11.75</v>
      </c>
      <c r="C47">
        <v>415</v>
      </c>
      <c r="D47">
        <v>0</v>
      </c>
      <c r="E47">
        <v>0</v>
      </c>
      <c r="F47">
        <v>0</v>
      </c>
      <c r="G47">
        <v>126.9</v>
      </c>
      <c r="H47">
        <v>98</v>
      </c>
      <c r="I47">
        <v>21.57</v>
      </c>
      <c r="J47">
        <v>180</v>
      </c>
      <c r="K47">
        <v>62</v>
      </c>
      <c r="L47">
        <v>15.3</v>
      </c>
      <c r="M47">
        <v>140.80000000000001</v>
      </c>
      <c r="N47">
        <v>128</v>
      </c>
      <c r="O47">
        <v>6.34</v>
      </c>
      <c r="P47">
        <v>8</v>
      </c>
      <c r="Q47">
        <v>2</v>
      </c>
      <c r="R47">
        <v>2.16</v>
      </c>
      <c r="S47">
        <v>1</v>
      </c>
      <c r="T47">
        <v>0</v>
      </c>
    </row>
    <row r="48" spans="1:20" x14ac:dyDescent="0.2">
      <c r="A48" t="s">
        <v>41</v>
      </c>
      <c r="B48" s="4">
        <f>train[[#This Row],[account_length]]/12</f>
        <v>10.083333333333334</v>
      </c>
      <c r="C48">
        <v>408</v>
      </c>
      <c r="D48">
        <v>0</v>
      </c>
      <c r="E48">
        <v>1</v>
      </c>
      <c r="F48">
        <v>30</v>
      </c>
      <c r="G48">
        <v>198.4</v>
      </c>
      <c r="H48">
        <v>129</v>
      </c>
      <c r="I48">
        <v>33.729999999999997</v>
      </c>
      <c r="J48">
        <v>75.3</v>
      </c>
      <c r="K48">
        <v>77</v>
      </c>
      <c r="L48">
        <v>6.4</v>
      </c>
      <c r="M48">
        <v>181.2</v>
      </c>
      <c r="N48">
        <v>77</v>
      </c>
      <c r="O48">
        <v>8.15</v>
      </c>
      <c r="P48">
        <v>5.8</v>
      </c>
      <c r="Q48">
        <v>3</v>
      </c>
      <c r="R48">
        <v>1.57</v>
      </c>
      <c r="S48">
        <v>3</v>
      </c>
      <c r="T48">
        <v>1</v>
      </c>
    </row>
    <row r="49" spans="1:20" x14ac:dyDescent="0.2">
      <c r="A49" t="s">
        <v>26</v>
      </c>
      <c r="B49" s="4">
        <f>train[[#This Row],[account_length]]/12</f>
        <v>10.416666666666666</v>
      </c>
      <c r="C49">
        <v>408</v>
      </c>
      <c r="D49">
        <v>0</v>
      </c>
      <c r="E49">
        <v>0</v>
      </c>
      <c r="F49">
        <v>0</v>
      </c>
      <c r="G49">
        <v>229.3</v>
      </c>
      <c r="H49">
        <v>103</v>
      </c>
      <c r="I49">
        <v>38.979999999999997</v>
      </c>
      <c r="J49">
        <v>177.4</v>
      </c>
      <c r="K49">
        <v>126</v>
      </c>
      <c r="L49">
        <v>15.08</v>
      </c>
      <c r="M49">
        <v>189.3</v>
      </c>
      <c r="N49">
        <v>95</v>
      </c>
      <c r="O49">
        <v>8.52</v>
      </c>
      <c r="P49">
        <v>12</v>
      </c>
      <c r="Q49">
        <v>8</v>
      </c>
      <c r="R49">
        <v>3.24</v>
      </c>
      <c r="S49">
        <v>1</v>
      </c>
      <c r="T49">
        <v>0</v>
      </c>
    </row>
    <row r="50" spans="1:20" x14ac:dyDescent="0.2">
      <c r="A50" t="s">
        <v>37</v>
      </c>
      <c r="B50" s="4">
        <f>train[[#This Row],[account_length]]/12</f>
        <v>14.5</v>
      </c>
      <c r="C50">
        <v>408</v>
      </c>
      <c r="D50">
        <v>0</v>
      </c>
      <c r="E50">
        <v>0</v>
      </c>
      <c r="F50">
        <v>0</v>
      </c>
      <c r="G50">
        <v>192.1</v>
      </c>
      <c r="H50">
        <v>97</v>
      </c>
      <c r="I50">
        <v>32.659999999999997</v>
      </c>
      <c r="J50">
        <v>169.9</v>
      </c>
      <c r="K50">
        <v>94</v>
      </c>
      <c r="L50">
        <v>14.44</v>
      </c>
      <c r="M50">
        <v>166.6</v>
      </c>
      <c r="N50">
        <v>54</v>
      </c>
      <c r="O50">
        <v>7.5</v>
      </c>
      <c r="P50">
        <v>11.4</v>
      </c>
      <c r="Q50">
        <v>4</v>
      </c>
      <c r="R50">
        <v>3.08</v>
      </c>
      <c r="S50">
        <v>1</v>
      </c>
      <c r="T50">
        <v>0</v>
      </c>
    </row>
    <row r="51" spans="1:20" x14ac:dyDescent="0.2">
      <c r="A51" t="s">
        <v>56</v>
      </c>
      <c r="B51" s="4">
        <f>train[[#This Row],[account_length]]/12</f>
        <v>9.6666666666666661</v>
      </c>
      <c r="C51">
        <v>415</v>
      </c>
      <c r="D51">
        <v>0</v>
      </c>
      <c r="E51">
        <v>1</v>
      </c>
      <c r="F51">
        <v>34</v>
      </c>
      <c r="G51">
        <v>268.60000000000002</v>
      </c>
      <c r="H51">
        <v>83</v>
      </c>
      <c r="I51">
        <v>45.66</v>
      </c>
      <c r="J51">
        <v>178.2</v>
      </c>
      <c r="K51">
        <v>142</v>
      </c>
      <c r="L51">
        <v>15.15</v>
      </c>
      <c r="M51">
        <v>166.3</v>
      </c>
      <c r="N51">
        <v>106</v>
      </c>
      <c r="O51">
        <v>7.48</v>
      </c>
      <c r="P51">
        <v>11.6</v>
      </c>
      <c r="Q51">
        <v>3</v>
      </c>
      <c r="R51">
        <v>3.13</v>
      </c>
      <c r="S51">
        <v>2</v>
      </c>
      <c r="T51">
        <v>0</v>
      </c>
    </row>
    <row r="52" spans="1:20" x14ac:dyDescent="0.2">
      <c r="A52" t="s">
        <v>57</v>
      </c>
      <c r="B52" s="4">
        <f>train[[#This Row],[account_length]]/12</f>
        <v>12.416666666666666</v>
      </c>
      <c r="C52">
        <v>408</v>
      </c>
      <c r="D52">
        <v>0</v>
      </c>
      <c r="E52">
        <v>1</v>
      </c>
      <c r="F52">
        <v>28</v>
      </c>
      <c r="G52">
        <v>180.7</v>
      </c>
      <c r="H52">
        <v>92</v>
      </c>
      <c r="I52">
        <v>30.72</v>
      </c>
      <c r="J52">
        <v>187.8</v>
      </c>
      <c r="K52">
        <v>64</v>
      </c>
      <c r="L52">
        <v>15.96</v>
      </c>
      <c r="M52">
        <v>265.5</v>
      </c>
      <c r="N52">
        <v>53</v>
      </c>
      <c r="O52">
        <v>11.95</v>
      </c>
      <c r="P52">
        <v>12.6</v>
      </c>
      <c r="Q52">
        <v>3</v>
      </c>
      <c r="R52">
        <v>3.4</v>
      </c>
      <c r="S52">
        <v>3</v>
      </c>
      <c r="T52">
        <v>0</v>
      </c>
    </row>
    <row r="53" spans="1:20" x14ac:dyDescent="0.2">
      <c r="A53" t="s">
        <v>58</v>
      </c>
      <c r="B53" s="4">
        <f>train[[#This Row],[account_length]]/12</f>
        <v>3.1666666666666665</v>
      </c>
      <c r="C53">
        <v>408</v>
      </c>
      <c r="D53">
        <v>0</v>
      </c>
      <c r="E53">
        <v>0</v>
      </c>
      <c r="F53">
        <v>0</v>
      </c>
      <c r="G53">
        <v>131.19999999999999</v>
      </c>
      <c r="H53">
        <v>98</v>
      </c>
      <c r="I53">
        <v>22.3</v>
      </c>
      <c r="J53">
        <v>162.9</v>
      </c>
      <c r="K53">
        <v>97</v>
      </c>
      <c r="L53">
        <v>13.85</v>
      </c>
      <c r="M53">
        <v>159</v>
      </c>
      <c r="N53">
        <v>106</v>
      </c>
      <c r="O53">
        <v>7.15</v>
      </c>
      <c r="P53">
        <v>8.1999999999999993</v>
      </c>
      <c r="Q53">
        <v>6</v>
      </c>
      <c r="R53">
        <v>2.21</v>
      </c>
      <c r="S53">
        <v>2</v>
      </c>
      <c r="T53">
        <v>0</v>
      </c>
    </row>
    <row r="54" spans="1:20" x14ac:dyDescent="0.2">
      <c r="A54" t="s">
        <v>59</v>
      </c>
      <c r="B54" s="4">
        <f>train[[#This Row],[account_length]]/12</f>
        <v>3.3333333333333335</v>
      </c>
      <c r="C54">
        <v>415</v>
      </c>
      <c r="D54">
        <v>0</v>
      </c>
      <c r="E54">
        <v>1</v>
      </c>
      <c r="F54">
        <v>41</v>
      </c>
      <c r="G54">
        <v>148.1</v>
      </c>
      <c r="H54">
        <v>74</v>
      </c>
      <c r="I54">
        <v>25.18</v>
      </c>
      <c r="J54">
        <v>169.5</v>
      </c>
      <c r="K54">
        <v>88</v>
      </c>
      <c r="L54">
        <v>14.41</v>
      </c>
      <c r="M54">
        <v>214.1</v>
      </c>
      <c r="N54">
        <v>102</v>
      </c>
      <c r="O54">
        <v>9.6300000000000008</v>
      </c>
      <c r="P54">
        <v>6.2</v>
      </c>
      <c r="Q54">
        <v>5</v>
      </c>
      <c r="R54">
        <v>1.67</v>
      </c>
      <c r="S54">
        <v>2</v>
      </c>
      <c r="T54">
        <v>0</v>
      </c>
    </row>
    <row r="55" spans="1:20" x14ac:dyDescent="0.2">
      <c r="A55" t="s">
        <v>44</v>
      </c>
      <c r="B55" s="4">
        <f>train[[#This Row],[account_length]]/12</f>
        <v>3.5833333333333335</v>
      </c>
      <c r="C55">
        <v>415</v>
      </c>
      <c r="D55">
        <v>1</v>
      </c>
      <c r="E55">
        <v>0</v>
      </c>
      <c r="F55">
        <v>0</v>
      </c>
      <c r="G55">
        <v>251.5</v>
      </c>
      <c r="H55">
        <v>105</v>
      </c>
      <c r="I55">
        <v>42.76</v>
      </c>
      <c r="J55">
        <v>212.8</v>
      </c>
      <c r="K55">
        <v>104</v>
      </c>
      <c r="L55">
        <v>18.09</v>
      </c>
      <c r="M55">
        <v>157.80000000000001</v>
      </c>
      <c r="N55">
        <v>67</v>
      </c>
      <c r="O55">
        <v>7.1</v>
      </c>
      <c r="P55">
        <v>9.3000000000000007</v>
      </c>
      <c r="Q55">
        <v>4</v>
      </c>
      <c r="R55">
        <v>2.5099999999999998</v>
      </c>
      <c r="S55">
        <v>0</v>
      </c>
      <c r="T55">
        <v>0</v>
      </c>
    </row>
    <row r="56" spans="1:20" x14ac:dyDescent="0.2">
      <c r="A56" t="s">
        <v>60</v>
      </c>
      <c r="B56" s="4">
        <f>train[[#This Row],[account_length]]/12</f>
        <v>9.4166666666666661</v>
      </c>
      <c r="C56">
        <v>408</v>
      </c>
      <c r="D56">
        <v>1</v>
      </c>
      <c r="E56">
        <v>0</v>
      </c>
      <c r="F56">
        <v>0</v>
      </c>
      <c r="G56">
        <v>125.2</v>
      </c>
      <c r="H56">
        <v>93</v>
      </c>
      <c r="I56">
        <v>21.28</v>
      </c>
      <c r="J56">
        <v>206.4</v>
      </c>
      <c r="K56">
        <v>119</v>
      </c>
      <c r="L56">
        <v>17.54</v>
      </c>
      <c r="M56">
        <v>129.30000000000001</v>
      </c>
      <c r="N56">
        <v>139</v>
      </c>
      <c r="O56">
        <v>5.82</v>
      </c>
      <c r="P56">
        <v>8.3000000000000007</v>
      </c>
      <c r="Q56">
        <v>8</v>
      </c>
      <c r="R56">
        <v>2.2400000000000002</v>
      </c>
      <c r="S56">
        <v>0</v>
      </c>
      <c r="T56">
        <v>0</v>
      </c>
    </row>
    <row r="57" spans="1:20" x14ac:dyDescent="0.2">
      <c r="A57" t="s">
        <v>55</v>
      </c>
      <c r="B57" s="4">
        <f>train[[#This Row],[account_length]]/12</f>
        <v>10.5</v>
      </c>
      <c r="C57">
        <v>408</v>
      </c>
      <c r="D57">
        <v>0</v>
      </c>
      <c r="E57">
        <v>0</v>
      </c>
      <c r="F57">
        <v>0</v>
      </c>
      <c r="G57">
        <v>211.6</v>
      </c>
      <c r="H57">
        <v>70</v>
      </c>
      <c r="I57">
        <v>35.97</v>
      </c>
      <c r="J57">
        <v>216.9</v>
      </c>
      <c r="K57">
        <v>80</v>
      </c>
      <c r="L57">
        <v>18.440000000000001</v>
      </c>
      <c r="M57">
        <v>153.5</v>
      </c>
      <c r="N57">
        <v>60</v>
      </c>
      <c r="O57">
        <v>6.91</v>
      </c>
      <c r="P57">
        <v>7.8</v>
      </c>
      <c r="Q57">
        <v>1</v>
      </c>
      <c r="R57">
        <v>2.11</v>
      </c>
      <c r="S57">
        <v>1</v>
      </c>
      <c r="T57">
        <v>0</v>
      </c>
    </row>
    <row r="58" spans="1:20" x14ac:dyDescent="0.2">
      <c r="A58" t="s">
        <v>39</v>
      </c>
      <c r="B58" s="4">
        <f>train[[#This Row],[account_length]]/12</f>
        <v>12.5</v>
      </c>
      <c r="C58">
        <v>510</v>
      </c>
      <c r="D58">
        <v>0</v>
      </c>
      <c r="E58">
        <v>0</v>
      </c>
      <c r="F58">
        <v>0</v>
      </c>
      <c r="G58">
        <v>178.9</v>
      </c>
      <c r="H58">
        <v>101</v>
      </c>
      <c r="I58">
        <v>30.41</v>
      </c>
      <c r="J58">
        <v>169.1</v>
      </c>
      <c r="K58">
        <v>110</v>
      </c>
      <c r="L58">
        <v>14.37</v>
      </c>
      <c r="M58">
        <v>148.6</v>
      </c>
      <c r="N58">
        <v>100</v>
      </c>
      <c r="O58">
        <v>6.69</v>
      </c>
      <c r="P58">
        <v>13.8</v>
      </c>
      <c r="Q58">
        <v>3</v>
      </c>
      <c r="R58">
        <v>3.73</v>
      </c>
      <c r="S58">
        <v>4</v>
      </c>
      <c r="T58">
        <v>1</v>
      </c>
    </row>
    <row r="59" spans="1:20" x14ac:dyDescent="0.2">
      <c r="A59" t="s">
        <v>24</v>
      </c>
      <c r="B59" s="4">
        <f>train[[#This Row],[account_length]]/12</f>
        <v>11.5</v>
      </c>
      <c r="C59">
        <v>408</v>
      </c>
      <c r="D59">
        <v>0</v>
      </c>
      <c r="E59">
        <v>0</v>
      </c>
      <c r="F59">
        <v>0</v>
      </c>
      <c r="G59">
        <v>241.8</v>
      </c>
      <c r="H59">
        <v>93</v>
      </c>
      <c r="I59">
        <v>41.11</v>
      </c>
      <c r="J59">
        <v>170.5</v>
      </c>
      <c r="K59">
        <v>83</v>
      </c>
      <c r="L59">
        <v>14.49</v>
      </c>
      <c r="M59">
        <v>295.3</v>
      </c>
      <c r="N59">
        <v>104</v>
      </c>
      <c r="O59">
        <v>13.29</v>
      </c>
      <c r="P59">
        <v>11.8</v>
      </c>
      <c r="Q59">
        <v>7</v>
      </c>
      <c r="R59">
        <v>3.19</v>
      </c>
      <c r="S59">
        <v>3</v>
      </c>
      <c r="T59">
        <v>0</v>
      </c>
    </row>
    <row r="60" spans="1:20" x14ac:dyDescent="0.2">
      <c r="A60" t="s">
        <v>60</v>
      </c>
      <c r="B60" s="4">
        <f>train[[#This Row],[account_length]]/12</f>
        <v>13.5</v>
      </c>
      <c r="C60">
        <v>510</v>
      </c>
      <c r="D60">
        <v>0</v>
      </c>
      <c r="E60">
        <v>1</v>
      </c>
      <c r="F60">
        <v>46</v>
      </c>
      <c r="G60">
        <v>224.9</v>
      </c>
      <c r="H60">
        <v>97</v>
      </c>
      <c r="I60">
        <v>38.229999999999997</v>
      </c>
      <c r="J60">
        <v>188.2</v>
      </c>
      <c r="K60">
        <v>84</v>
      </c>
      <c r="L60">
        <v>16</v>
      </c>
      <c r="M60">
        <v>254.6</v>
      </c>
      <c r="N60">
        <v>61</v>
      </c>
      <c r="O60">
        <v>11.46</v>
      </c>
      <c r="P60">
        <v>12.1</v>
      </c>
      <c r="Q60">
        <v>2</v>
      </c>
      <c r="R60">
        <v>3.27</v>
      </c>
      <c r="S60">
        <v>0</v>
      </c>
      <c r="T60">
        <v>0</v>
      </c>
    </row>
    <row r="61" spans="1:20" x14ac:dyDescent="0.2">
      <c r="A61" t="s">
        <v>61</v>
      </c>
      <c r="B61" s="4">
        <f>train[[#This Row],[account_length]]/12</f>
        <v>12.25</v>
      </c>
      <c r="C61">
        <v>510</v>
      </c>
      <c r="D61">
        <v>0</v>
      </c>
      <c r="E61">
        <v>0</v>
      </c>
      <c r="F61">
        <v>0</v>
      </c>
      <c r="G61">
        <v>248.6</v>
      </c>
      <c r="H61">
        <v>83</v>
      </c>
      <c r="I61">
        <v>42.26</v>
      </c>
      <c r="J61">
        <v>148.9</v>
      </c>
      <c r="K61">
        <v>85</v>
      </c>
      <c r="L61">
        <v>12.66</v>
      </c>
      <c r="M61">
        <v>172.5</v>
      </c>
      <c r="N61">
        <v>109</v>
      </c>
      <c r="O61">
        <v>7.76</v>
      </c>
      <c r="P61">
        <v>8</v>
      </c>
      <c r="Q61">
        <v>4</v>
      </c>
      <c r="R61">
        <v>2.16</v>
      </c>
      <c r="S61">
        <v>3</v>
      </c>
      <c r="T61">
        <v>0</v>
      </c>
    </row>
    <row r="62" spans="1:20" x14ac:dyDescent="0.2">
      <c r="A62" t="s">
        <v>62</v>
      </c>
      <c r="B62" s="4">
        <f>train[[#This Row],[account_length]]/12</f>
        <v>7.5</v>
      </c>
      <c r="C62">
        <v>415</v>
      </c>
      <c r="D62">
        <v>0</v>
      </c>
      <c r="E62">
        <v>0</v>
      </c>
      <c r="F62">
        <v>0</v>
      </c>
      <c r="G62">
        <v>203.4</v>
      </c>
      <c r="H62">
        <v>146</v>
      </c>
      <c r="I62">
        <v>34.58</v>
      </c>
      <c r="J62">
        <v>226.7</v>
      </c>
      <c r="K62">
        <v>117</v>
      </c>
      <c r="L62">
        <v>19.27</v>
      </c>
      <c r="M62">
        <v>152.4</v>
      </c>
      <c r="N62">
        <v>105</v>
      </c>
      <c r="O62">
        <v>6.86</v>
      </c>
      <c r="P62">
        <v>7.3</v>
      </c>
      <c r="Q62">
        <v>4</v>
      </c>
      <c r="R62">
        <v>1.97</v>
      </c>
      <c r="S62">
        <v>1</v>
      </c>
      <c r="T62">
        <v>0</v>
      </c>
    </row>
    <row r="63" spans="1:20" x14ac:dyDescent="0.2">
      <c r="A63" t="s">
        <v>45</v>
      </c>
      <c r="B63" s="4">
        <f>train[[#This Row],[account_length]]/12</f>
        <v>7.083333333333333</v>
      </c>
      <c r="C63">
        <v>415</v>
      </c>
      <c r="D63">
        <v>0</v>
      </c>
      <c r="E63">
        <v>0</v>
      </c>
      <c r="F63">
        <v>0</v>
      </c>
      <c r="G63">
        <v>235.8</v>
      </c>
      <c r="H63">
        <v>109</v>
      </c>
      <c r="I63">
        <v>40.090000000000003</v>
      </c>
      <c r="J63">
        <v>157.19999999999999</v>
      </c>
      <c r="K63">
        <v>94</v>
      </c>
      <c r="L63">
        <v>13.36</v>
      </c>
      <c r="M63">
        <v>188.2</v>
      </c>
      <c r="N63">
        <v>99</v>
      </c>
      <c r="O63">
        <v>8.4700000000000006</v>
      </c>
      <c r="P63">
        <v>12</v>
      </c>
      <c r="Q63">
        <v>3</v>
      </c>
      <c r="R63">
        <v>3.24</v>
      </c>
      <c r="S63">
        <v>0</v>
      </c>
      <c r="T63">
        <v>0</v>
      </c>
    </row>
    <row r="64" spans="1:20" x14ac:dyDescent="0.2">
      <c r="A64" t="s">
        <v>60</v>
      </c>
      <c r="B64" s="4">
        <f>train[[#This Row],[account_length]]/12</f>
        <v>4.166666666666667</v>
      </c>
      <c r="C64">
        <v>415</v>
      </c>
      <c r="D64">
        <v>0</v>
      </c>
      <c r="E64">
        <v>0</v>
      </c>
      <c r="F64">
        <v>0</v>
      </c>
      <c r="G64">
        <v>157.1</v>
      </c>
      <c r="H64">
        <v>90</v>
      </c>
      <c r="I64">
        <v>26.71</v>
      </c>
      <c r="J64">
        <v>223.3</v>
      </c>
      <c r="K64">
        <v>72</v>
      </c>
      <c r="L64">
        <v>18.98</v>
      </c>
      <c r="M64">
        <v>181.4</v>
      </c>
      <c r="N64">
        <v>111</v>
      </c>
      <c r="O64">
        <v>8.16</v>
      </c>
      <c r="P64">
        <v>6.1</v>
      </c>
      <c r="Q64">
        <v>2</v>
      </c>
      <c r="R64">
        <v>1.65</v>
      </c>
      <c r="S64">
        <v>1</v>
      </c>
      <c r="T64">
        <v>0</v>
      </c>
    </row>
    <row r="65" spans="1:20" x14ac:dyDescent="0.2">
      <c r="A65" t="s">
        <v>63</v>
      </c>
      <c r="B65" s="4">
        <f>train[[#This Row],[account_length]]/12</f>
        <v>6.833333333333333</v>
      </c>
      <c r="C65">
        <v>415</v>
      </c>
      <c r="D65">
        <v>0</v>
      </c>
      <c r="E65">
        <v>0</v>
      </c>
      <c r="F65">
        <v>0</v>
      </c>
      <c r="G65">
        <v>300.3</v>
      </c>
      <c r="H65">
        <v>109</v>
      </c>
      <c r="I65">
        <v>51.05</v>
      </c>
      <c r="J65">
        <v>181</v>
      </c>
      <c r="K65">
        <v>100</v>
      </c>
      <c r="L65">
        <v>15.39</v>
      </c>
      <c r="M65">
        <v>270.10000000000002</v>
      </c>
      <c r="N65">
        <v>73</v>
      </c>
      <c r="O65">
        <v>12.15</v>
      </c>
      <c r="P65">
        <v>11.7</v>
      </c>
      <c r="Q65">
        <v>4</v>
      </c>
      <c r="R65">
        <v>3.16</v>
      </c>
      <c r="S65">
        <v>0</v>
      </c>
      <c r="T65">
        <v>1</v>
      </c>
    </row>
    <row r="66" spans="1:20" x14ac:dyDescent="0.2">
      <c r="A66" t="s">
        <v>36</v>
      </c>
      <c r="B66" s="4">
        <f>train[[#This Row],[account_length]]/12</f>
        <v>12</v>
      </c>
      <c r="C66">
        <v>408</v>
      </c>
      <c r="D66">
        <v>0</v>
      </c>
      <c r="E66">
        <v>0</v>
      </c>
      <c r="F66">
        <v>0</v>
      </c>
      <c r="G66">
        <v>61.6</v>
      </c>
      <c r="H66">
        <v>117</v>
      </c>
      <c r="I66">
        <v>10.47</v>
      </c>
      <c r="J66">
        <v>77.099999999999994</v>
      </c>
      <c r="K66">
        <v>85</v>
      </c>
      <c r="L66">
        <v>6.55</v>
      </c>
      <c r="M66">
        <v>173</v>
      </c>
      <c r="N66">
        <v>99</v>
      </c>
      <c r="O66">
        <v>7.79</v>
      </c>
      <c r="P66">
        <v>8.1999999999999993</v>
      </c>
      <c r="Q66">
        <v>7</v>
      </c>
      <c r="R66">
        <v>2.21</v>
      </c>
      <c r="S66">
        <v>4</v>
      </c>
      <c r="T66">
        <v>1</v>
      </c>
    </row>
    <row r="67" spans="1:20" x14ac:dyDescent="0.2">
      <c r="A67" t="s">
        <v>60</v>
      </c>
      <c r="B67" s="4">
        <f>train[[#This Row],[account_length]]/12</f>
        <v>3.8333333333333335</v>
      </c>
      <c r="C67">
        <v>415</v>
      </c>
      <c r="D67">
        <v>0</v>
      </c>
      <c r="E67">
        <v>0</v>
      </c>
      <c r="F67">
        <v>0</v>
      </c>
      <c r="G67">
        <v>214.1</v>
      </c>
      <c r="H67">
        <v>72</v>
      </c>
      <c r="I67">
        <v>36.4</v>
      </c>
      <c r="J67">
        <v>164.4</v>
      </c>
      <c r="K67">
        <v>104</v>
      </c>
      <c r="L67">
        <v>13.97</v>
      </c>
      <c r="M67">
        <v>177.5</v>
      </c>
      <c r="N67">
        <v>113</v>
      </c>
      <c r="O67">
        <v>7.99</v>
      </c>
      <c r="P67">
        <v>8.1999999999999993</v>
      </c>
      <c r="Q67">
        <v>3</v>
      </c>
      <c r="R67">
        <v>2.21</v>
      </c>
      <c r="S67">
        <v>2</v>
      </c>
      <c r="T67">
        <v>0</v>
      </c>
    </row>
    <row r="68" spans="1:20" x14ac:dyDescent="0.2">
      <c r="A68" t="s">
        <v>49</v>
      </c>
      <c r="B68" s="4">
        <f>train[[#This Row],[account_length]]/12</f>
        <v>5.833333333333333</v>
      </c>
      <c r="C68">
        <v>408</v>
      </c>
      <c r="D68">
        <v>0</v>
      </c>
      <c r="E68">
        <v>0</v>
      </c>
      <c r="F68">
        <v>0</v>
      </c>
      <c r="G68">
        <v>170.2</v>
      </c>
      <c r="H68">
        <v>98</v>
      </c>
      <c r="I68">
        <v>28.93</v>
      </c>
      <c r="J68">
        <v>155.19999999999999</v>
      </c>
      <c r="K68">
        <v>102</v>
      </c>
      <c r="L68">
        <v>13.19</v>
      </c>
      <c r="M68">
        <v>228.6</v>
      </c>
      <c r="N68">
        <v>76</v>
      </c>
      <c r="O68">
        <v>10.29</v>
      </c>
      <c r="P68">
        <v>15</v>
      </c>
      <c r="Q68">
        <v>2</v>
      </c>
      <c r="R68">
        <v>4.05</v>
      </c>
      <c r="S68">
        <v>1</v>
      </c>
      <c r="T68">
        <v>0</v>
      </c>
    </row>
    <row r="69" spans="1:20" x14ac:dyDescent="0.2">
      <c r="A69" t="s">
        <v>31</v>
      </c>
      <c r="B69" s="4">
        <f>train[[#This Row],[account_length]]/12</f>
        <v>12</v>
      </c>
      <c r="C69">
        <v>415</v>
      </c>
      <c r="D69">
        <v>0</v>
      </c>
      <c r="E69">
        <v>0</v>
      </c>
      <c r="F69">
        <v>0</v>
      </c>
      <c r="G69">
        <v>201.1</v>
      </c>
      <c r="H69">
        <v>99</v>
      </c>
      <c r="I69">
        <v>34.19</v>
      </c>
      <c r="J69">
        <v>303.5</v>
      </c>
      <c r="K69">
        <v>74</v>
      </c>
      <c r="L69">
        <v>25.8</v>
      </c>
      <c r="M69">
        <v>224</v>
      </c>
      <c r="N69">
        <v>119</v>
      </c>
      <c r="O69">
        <v>10.08</v>
      </c>
      <c r="P69">
        <v>13.2</v>
      </c>
      <c r="Q69">
        <v>2</v>
      </c>
      <c r="R69">
        <v>3.56</v>
      </c>
      <c r="S69">
        <v>1</v>
      </c>
      <c r="T69">
        <v>0</v>
      </c>
    </row>
    <row r="70" spans="1:20" x14ac:dyDescent="0.2">
      <c r="A70" t="s">
        <v>52</v>
      </c>
      <c r="B70" s="4">
        <f>train[[#This Row],[account_length]]/12</f>
        <v>9.6666666666666661</v>
      </c>
      <c r="C70">
        <v>415</v>
      </c>
      <c r="D70">
        <v>1</v>
      </c>
      <c r="E70">
        <v>0</v>
      </c>
      <c r="F70">
        <v>0</v>
      </c>
      <c r="G70">
        <v>215.4</v>
      </c>
      <c r="H70">
        <v>104</v>
      </c>
      <c r="I70">
        <v>36.619999999999997</v>
      </c>
      <c r="J70">
        <v>204.8</v>
      </c>
      <c r="K70">
        <v>79</v>
      </c>
      <c r="L70">
        <v>17.41</v>
      </c>
      <c r="M70">
        <v>278.5</v>
      </c>
      <c r="N70">
        <v>109</v>
      </c>
      <c r="O70">
        <v>12.53</v>
      </c>
      <c r="P70">
        <v>12.6</v>
      </c>
      <c r="Q70">
        <v>5</v>
      </c>
      <c r="R70">
        <v>3.4</v>
      </c>
      <c r="S70">
        <v>3</v>
      </c>
      <c r="T70">
        <v>0</v>
      </c>
    </row>
    <row r="71" spans="1:20" x14ac:dyDescent="0.2">
      <c r="A71" t="s">
        <v>48</v>
      </c>
      <c r="B71" s="4">
        <f>train[[#This Row],[account_length]]/12</f>
        <v>5.833333333333333</v>
      </c>
      <c r="C71">
        <v>415</v>
      </c>
      <c r="D71">
        <v>0</v>
      </c>
      <c r="E71">
        <v>1</v>
      </c>
      <c r="F71">
        <v>24</v>
      </c>
      <c r="G71">
        <v>249.5</v>
      </c>
      <c r="H71">
        <v>101</v>
      </c>
      <c r="I71">
        <v>42.42</v>
      </c>
      <c r="J71">
        <v>259.7</v>
      </c>
      <c r="K71">
        <v>98</v>
      </c>
      <c r="L71">
        <v>22.07</v>
      </c>
      <c r="M71">
        <v>222.7</v>
      </c>
      <c r="N71">
        <v>68</v>
      </c>
      <c r="O71">
        <v>10.02</v>
      </c>
      <c r="P71">
        <v>9.8000000000000007</v>
      </c>
      <c r="Q71">
        <v>4</v>
      </c>
      <c r="R71">
        <v>2.65</v>
      </c>
      <c r="S71">
        <v>1</v>
      </c>
      <c r="T71">
        <v>0</v>
      </c>
    </row>
    <row r="72" spans="1:20" x14ac:dyDescent="0.2">
      <c r="A72" t="s">
        <v>64</v>
      </c>
      <c r="B72" s="4">
        <f>train[[#This Row],[account_length]]/12</f>
        <v>10.666666666666666</v>
      </c>
      <c r="C72">
        <v>510</v>
      </c>
      <c r="D72">
        <v>0</v>
      </c>
      <c r="E72">
        <v>1</v>
      </c>
      <c r="F72">
        <v>29</v>
      </c>
      <c r="G72">
        <v>179.3</v>
      </c>
      <c r="H72">
        <v>104</v>
      </c>
      <c r="I72">
        <v>30.48</v>
      </c>
      <c r="J72">
        <v>225.9</v>
      </c>
      <c r="K72">
        <v>86</v>
      </c>
      <c r="L72">
        <v>19.2</v>
      </c>
      <c r="M72">
        <v>323</v>
      </c>
      <c r="N72">
        <v>78</v>
      </c>
      <c r="O72">
        <v>14.54</v>
      </c>
      <c r="P72">
        <v>8.6</v>
      </c>
      <c r="Q72">
        <v>7</v>
      </c>
      <c r="R72">
        <v>2.3199999999999998</v>
      </c>
      <c r="S72">
        <v>0</v>
      </c>
      <c r="T72">
        <v>0</v>
      </c>
    </row>
    <row r="73" spans="1:20" x14ac:dyDescent="0.2">
      <c r="A73" t="s">
        <v>32</v>
      </c>
      <c r="B73" s="4">
        <f>train[[#This Row],[account_length]]/12</f>
        <v>7.833333333333333</v>
      </c>
      <c r="C73">
        <v>408</v>
      </c>
      <c r="D73">
        <v>0</v>
      </c>
      <c r="E73">
        <v>0</v>
      </c>
      <c r="F73">
        <v>0</v>
      </c>
      <c r="G73">
        <v>157.9</v>
      </c>
      <c r="H73">
        <v>105</v>
      </c>
      <c r="I73">
        <v>26.84</v>
      </c>
      <c r="J73">
        <v>155</v>
      </c>
      <c r="K73">
        <v>101</v>
      </c>
      <c r="L73">
        <v>13.18</v>
      </c>
      <c r="M73">
        <v>189.6</v>
      </c>
      <c r="N73">
        <v>84</v>
      </c>
      <c r="O73">
        <v>8.5299999999999994</v>
      </c>
      <c r="P73">
        <v>8</v>
      </c>
      <c r="Q73">
        <v>5</v>
      </c>
      <c r="R73">
        <v>2.16</v>
      </c>
      <c r="S73">
        <v>4</v>
      </c>
      <c r="T73">
        <v>1</v>
      </c>
    </row>
    <row r="74" spans="1:20" x14ac:dyDescent="0.2">
      <c r="A74" t="s">
        <v>31</v>
      </c>
      <c r="B74" s="4">
        <f>train[[#This Row],[account_length]]/12</f>
        <v>9.25</v>
      </c>
      <c r="C74">
        <v>510</v>
      </c>
      <c r="D74">
        <v>0</v>
      </c>
      <c r="E74">
        <v>0</v>
      </c>
      <c r="F74">
        <v>0</v>
      </c>
      <c r="G74">
        <v>214.3</v>
      </c>
      <c r="H74">
        <v>118</v>
      </c>
      <c r="I74">
        <v>36.43</v>
      </c>
      <c r="J74">
        <v>208.5</v>
      </c>
      <c r="K74">
        <v>76</v>
      </c>
      <c r="L74">
        <v>17.72</v>
      </c>
      <c r="M74">
        <v>182.4</v>
      </c>
      <c r="N74">
        <v>98</v>
      </c>
      <c r="O74">
        <v>8.2100000000000009</v>
      </c>
      <c r="P74">
        <v>12</v>
      </c>
      <c r="Q74">
        <v>2</v>
      </c>
      <c r="R74">
        <v>3.24</v>
      </c>
      <c r="S74">
        <v>1</v>
      </c>
      <c r="T74">
        <v>0</v>
      </c>
    </row>
    <row r="75" spans="1:20" x14ac:dyDescent="0.2">
      <c r="A75" t="s">
        <v>65</v>
      </c>
      <c r="B75" s="4">
        <f>train[[#This Row],[account_length]]/12</f>
        <v>6.166666666666667</v>
      </c>
      <c r="C75">
        <v>415</v>
      </c>
      <c r="D75">
        <v>0</v>
      </c>
      <c r="E75">
        <v>1</v>
      </c>
      <c r="F75">
        <v>35</v>
      </c>
      <c r="G75">
        <v>154.1</v>
      </c>
      <c r="H75">
        <v>104</v>
      </c>
      <c r="I75">
        <v>26.2</v>
      </c>
      <c r="J75">
        <v>123.4</v>
      </c>
      <c r="K75">
        <v>84</v>
      </c>
      <c r="L75">
        <v>10.49</v>
      </c>
      <c r="M75">
        <v>202.1</v>
      </c>
      <c r="N75">
        <v>57</v>
      </c>
      <c r="O75">
        <v>9.09</v>
      </c>
      <c r="P75">
        <v>10.9</v>
      </c>
      <c r="Q75">
        <v>9</v>
      </c>
      <c r="R75">
        <v>2.94</v>
      </c>
      <c r="S75">
        <v>2</v>
      </c>
      <c r="T75">
        <v>0</v>
      </c>
    </row>
    <row r="76" spans="1:20" x14ac:dyDescent="0.2">
      <c r="A76" t="s">
        <v>24</v>
      </c>
      <c r="B76" s="4">
        <f>train[[#This Row],[account_length]]/12</f>
        <v>10.666666666666666</v>
      </c>
      <c r="C76">
        <v>415</v>
      </c>
      <c r="D76">
        <v>0</v>
      </c>
      <c r="E76">
        <v>0</v>
      </c>
      <c r="F76">
        <v>0</v>
      </c>
      <c r="G76">
        <v>237.9</v>
      </c>
      <c r="H76">
        <v>125</v>
      </c>
      <c r="I76">
        <v>40.44</v>
      </c>
      <c r="J76">
        <v>247.6</v>
      </c>
      <c r="K76">
        <v>93</v>
      </c>
      <c r="L76">
        <v>21.05</v>
      </c>
      <c r="M76">
        <v>208.9</v>
      </c>
      <c r="N76">
        <v>68</v>
      </c>
      <c r="O76">
        <v>9.4</v>
      </c>
      <c r="P76">
        <v>13.9</v>
      </c>
      <c r="Q76">
        <v>4</v>
      </c>
      <c r="R76">
        <v>3.75</v>
      </c>
      <c r="S76">
        <v>1</v>
      </c>
      <c r="T76">
        <v>1</v>
      </c>
    </row>
    <row r="77" spans="1:20" x14ac:dyDescent="0.2">
      <c r="A77" t="s">
        <v>63</v>
      </c>
      <c r="B77" s="4">
        <f>train[[#This Row],[account_length]]/12</f>
        <v>6.833333333333333</v>
      </c>
      <c r="C77">
        <v>510</v>
      </c>
      <c r="D77">
        <v>0</v>
      </c>
      <c r="E77">
        <v>0</v>
      </c>
      <c r="F77">
        <v>0</v>
      </c>
      <c r="G77">
        <v>143.9</v>
      </c>
      <c r="H77">
        <v>61</v>
      </c>
      <c r="I77">
        <v>24.46</v>
      </c>
      <c r="J77">
        <v>194.9</v>
      </c>
      <c r="K77">
        <v>105</v>
      </c>
      <c r="L77">
        <v>16.57</v>
      </c>
      <c r="M77">
        <v>109.6</v>
      </c>
      <c r="N77">
        <v>94</v>
      </c>
      <c r="O77">
        <v>4.93</v>
      </c>
      <c r="P77">
        <v>11.1</v>
      </c>
      <c r="Q77">
        <v>2</v>
      </c>
      <c r="R77">
        <v>3</v>
      </c>
      <c r="S77">
        <v>1</v>
      </c>
      <c r="T77">
        <v>0</v>
      </c>
    </row>
    <row r="78" spans="1:20" x14ac:dyDescent="0.2">
      <c r="A78" t="s">
        <v>30</v>
      </c>
      <c r="B78" s="4">
        <f>train[[#This Row],[account_length]]/12</f>
        <v>12.916666666666666</v>
      </c>
      <c r="C78">
        <v>415</v>
      </c>
      <c r="D78">
        <v>0</v>
      </c>
      <c r="E78">
        <v>0</v>
      </c>
      <c r="F78">
        <v>0</v>
      </c>
      <c r="G78">
        <v>203.4</v>
      </c>
      <c r="H78">
        <v>100</v>
      </c>
      <c r="I78">
        <v>34.58</v>
      </c>
      <c r="J78">
        <v>190.9</v>
      </c>
      <c r="K78">
        <v>104</v>
      </c>
      <c r="L78">
        <v>16.23</v>
      </c>
      <c r="M78">
        <v>196</v>
      </c>
      <c r="N78">
        <v>119</v>
      </c>
      <c r="O78">
        <v>8.82</v>
      </c>
      <c r="P78">
        <v>8.9</v>
      </c>
      <c r="Q78">
        <v>4</v>
      </c>
      <c r="R78">
        <v>2.4</v>
      </c>
      <c r="S78">
        <v>0</v>
      </c>
      <c r="T78">
        <v>1</v>
      </c>
    </row>
    <row r="79" spans="1:20" x14ac:dyDescent="0.2">
      <c r="A79" t="s">
        <v>50</v>
      </c>
      <c r="B79" s="4">
        <f>train[[#This Row],[account_length]]/12</f>
        <v>6.666666666666667</v>
      </c>
      <c r="C79">
        <v>415</v>
      </c>
      <c r="D79">
        <v>0</v>
      </c>
      <c r="E79">
        <v>0</v>
      </c>
      <c r="F79">
        <v>0</v>
      </c>
      <c r="G79">
        <v>124.3</v>
      </c>
      <c r="H79">
        <v>100</v>
      </c>
      <c r="I79">
        <v>21.13</v>
      </c>
      <c r="J79">
        <v>173</v>
      </c>
      <c r="K79">
        <v>107</v>
      </c>
      <c r="L79">
        <v>14.71</v>
      </c>
      <c r="M79">
        <v>253.2</v>
      </c>
      <c r="N79">
        <v>62</v>
      </c>
      <c r="O79">
        <v>11.39</v>
      </c>
      <c r="P79">
        <v>7.9</v>
      </c>
      <c r="Q79">
        <v>9</v>
      </c>
      <c r="R79">
        <v>2.13</v>
      </c>
      <c r="S79">
        <v>1</v>
      </c>
      <c r="T79">
        <v>0</v>
      </c>
    </row>
    <row r="80" spans="1:20" x14ac:dyDescent="0.2">
      <c r="A80" t="s">
        <v>66</v>
      </c>
      <c r="B80" s="4">
        <f>train[[#This Row],[account_length]]/12</f>
        <v>6.5</v>
      </c>
      <c r="C80">
        <v>415</v>
      </c>
      <c r="D80">
        <v>0</v>
      </c>
      <c r="E80">
        <v>0</v>
      </c>
      <c r="F80">
        <v>0</v>
      </c>
      <c r="G80">
        <v>252.9</v>
      </c>
      <c r="H80">
        <v>93</v>
      </c>
      <c r="I80">
        <v>42.99</v>
      </c>
      <c r="J80">
        <v>178.4</v>
      </c>
      <c r="K80">
        <v>112</v>
      </c>
      <c r="L80">
        <v>15.16</v>
      </c>
      <c r="M80">
        <v>263.89999999999998</v>
      </c>
      <c r="N80">
        <v>105</v>
      </c>
      <c r="O80">
        <v>11.88</v>
      </c>
      <c r="P80">
        <v>9.5</v>
      </c>
      <c r="Q80">
        <v>7</v>
      </c>
      <c r="R80">
        <v>2.57</v>
      </c>
      <c r="S80">
        <v>3</v>
      </c>
      <c r="T80">
        <v>0</v>
      </c>
    </row>
    <row r="81" spans="1:20" x14ac:dyDescent="0.2">
      <c r="A81" t="s">
        <v>42</v>
      </c>
      <c r="B81" s="4">
        <f>train[[#This Row],[account_length]]/12</f>
        <v>7.5</v>
      </c>
      <c r="C81">
        <v>415</v>
      </c>
      <c r="D81">
        <v>0</v>
      </c>
      <c r="E81">
        <v>0</v>
      </c>
      <c r="F81">
        <v>0</v>
      </c>
      <c r="G81">
        <v>179.1</v>
      </c>
      <c r="H81">
        <v>71</v>
      </c>
      <c r="I81">
        <v>30.45</v>
      </c>
      <c r="J81">
        <v>190.6</v>
      </c>
      <c r="K81">
        <v>81</v>
      </c>
      <c r="L81">
        <v>16.2</v>
      </c>
      <c r="M81">
        <v>127.7</v>
      </c>
      <c r="N81">
        <v>91</v>
      </c>
      <c r="O81">
        <v>5.75</v>
      </c>
      <c r="P81">
        <v>10.6</v>
      </c>
      <c r="Q81">
        <v>7</v>
      </c>
      <c r="R81">
        <v>2.86</v>
      </c>
      <c r="S81">
        <v>3</v>
      </c>
      <c r="T81">
        <v>0</v>
      </c>
    </row>
    <row r="82" spans="1:20" x14ac:dyDescent="0.2">
      <c r="A82" t="s">
        <v>35</v>
      </c>
      <c r="B82" s="4">
        <f>train[[#This Row],[account_length]]/12</f>
        <v>6.083333333333333</v>
      </c>
      <c r="C82">
        <v>415</v>
      </c>
      <c r="D82">
        <v>0</v>
      </c>
      <c r="E82">
        <v>0</v>
      </c>
      <c r="F82">
        <v>0</v>
      </c>
      <c r="G82">
        <v>160.1</v>
      </c>
      <c r="H82">
        <v>110</v>
      </c>
      <c r="I82">
        <v>27.22</v>
      </c>
      <c r="J82">
        <v>213.3</v>
      </c>
      <c r="K82">
        <v>72</v>
      </c>
      <c r="L82">
        <v>18.13</v>
      </c>
      <c r="M82">
        <v>174.1</v>
      </c>
      <c r="N82">
        <v>72</v>
      </c>
      <c r="O82">
        <v>7.83</v>
      </c>
      <c r="P82">
        <v>13</v>
      </c>
      <c r="Q82">
        <v>4</v>
      </c>
      <c r="R82">
        <v>3.51</v>
      </c>
      <c r="S82">
        <v>0</v>
      </c>
      <c r="T82">
        <v>0</v>
      </c>
    </row>
    <row r="83" spans="1:20" x14ac:dyDescent="0.2">
      <c r="A83" t="s">
        <v>42</v>
      </c>
      <c r="B83" s="4">
        <f>train[[#This Row],[account_length]]/12</f>
        <v>8.25</v>
      </c>
      <c r="C83">
        <v>415</v>
      </c>
      <c r="D83">
        <v>0</v>
      </c>
      <c r="E83">
        <v>0</v>
      </c>
      <c r="F83">
        <v>0</v>
      </c>
      <c r="G83">
        <v>198.2</v>
      </c>
      <c r="H83">
        <v>87</v>
      </c>
      <c r="I83">
        <v>33.69</v>
      </c>
      <c r="J83">
        <v>207.3</v>
      </c>
      <c r="K83">
        <v>76</v>
      </c>
      <c r="L83">
        <v>17.62</v>
      </c>
      <c r="M83">
        <v>190.9</v>
      </c>
      <c r="N83">
        <v>113</v>
      </c>
      <c r="O83">
        <v>8.59</v>
      </c>
      <c r="P83">
        <v>8.6999999999999993</v>
      </c>
      <c r="Q83">
        <v>3</v>
      </c>
      <c r="R83">
        <v>2.35</v>
      </c>
      <c r="S83">
        <v>4</v>
      </c>
      <c r="T83">
        <v>0</v>
      </c>
    </row>
    <row r="84" spans="1:20" x14ac:dyDescent="0.2">
      <c r="A84" t="s">
        <v>67</v>
      </c>
      <c r="B84" s="4">
        <f>train[[#This Row],[account_length]]/12</f>
        <v>10</v>
      </c>
      <c r="C84">
        <v>408</v>
      </c>
      <c r="D84">
        <v>0</v>
      </c>
      <c r="E84">
        <v>0</v>
      </c>
      <c r="F84">
        <v>0</v>
      </c>
      <c r="G84">
        <v>212.1</v>
      </c>
      <c r="H84">
        <v>131</v>
      </c>
      <c r="I84">
        <v>36.06</v>
      </c>
      <c r="J84">
        <v>209.4</v>
      </c>
      <c r="K84">
        <v>104</v>
      </c>
      <c r="L84">
        <v>17.8</v>
      </c>
      <c r="M84">
        <v>167.2</v>
      </c>
      <c r="N84">
        <v>96</v>
      </c>
      <c r="O84">
        <v>7.52</v>
      </c>
      <c r="P84">
        <v>5.3</v>
      </c>
      <c r="Q84">
        <v>5</v>
      </c>
      <c r="R84">
        <v>1.43</v>
      </c>
      <c r="S84">
        <v>1</v>
      </c>
      <c r="T84">
        <v>1</v>
      </c>
    </row>
    <row r="85" spans="1:20" x14ac:dyDescent="0.2">
      <c r="A85" t="s">
        <v>37</v>
      </c>
      <c r="B85" s="4">
        <f>train[[#This Row],[account_length]]/12</f>
        <v>6.416666666666667</v>
      </c>
      <c r="C85">
        <v>415</v>
      </c>
      <c r="D85">
        <v>0</v>
      </c>
      <c r="E85">
        <v>0</v>
      </c>
      <c r="F85">
        <v>0</v>
      </c>
      <c r="G85">
        <v>251.8</v>
      </c>
      <c r="H85">
        <v>72</v>
      </c>
      <c r="I85">
        <v>42.81</v>
      </c>
      <c r="J85">
        <v>205.7</v>
      </c>
      <c r="K85">
        <v>126</v>
      </c>
      <c r="L85">
        <v>17.48</v>
      </c>
      <c r="M85">
        <v>275.2</v>
      </c>
      <c r="N85">
        <v>109</v>
      </c>
      <c r="O85">
        <v>12.38</v>
      </c>
      <c r="P85">
        <v>9.8000000000000007</v>
      </c>
      <c r="Q85">
        <v>7</v>
      </c>
      <c r="R85">
        <v>2.65</v>
      </c>
      <c r="S85">
        <v>2</v>
      </c>
      <c r="T85">
        <v>1</v>
      </c>
    </row>
    <row r="86" spans="1:20" x14ac:dyDescent="0.2">
      <c r="A86" t="s">
        <v>34</v>
      </c>
      <c r="B86" s="4">
        <f>train[[#This Row],[account_length]]/12</f>
        <v>8.1666666666666661</v>
      </c>
      <c r="C86">
        <v>510</v>
      </c>
      <c r="D86">
        <v>0</v>
      </c>
      <c r="E86">
        <v>1</v>
      </c>
      <c r="F86">
        <v>21</v>
      </c>
      <c r="G86">
        <v>161.19999999999999</v>
      </c>
      <c r="H86">
        <v>114</v>
      </c>
      <c r="I86">
        <v>27.4</v>
      </c>
      <c r="J86">
        <v>252.2</v>
      </c>
      <c r="K86">
        <v>83</v>
      </c>
      <c r="L86">
        <v>21.44</v>
      </c>
      <c r="M86">
        <v>160.19999999999999</v>
      </c>
      <c r="N86">
        <v>92</v>
      </c>
      <c r="O86">
        <v>7.21</v>
      </c>
      <c r="P86">
        <v>4.4000000000000004</v>
      </c>
      <c r="Q86">
        <v>8</v>
      </c>
      <c r="R86">
        <v>1.19</v>
      </c>
      <c r="S86">
        <v>4</v>
      </c>
      <c r="T86">
        <v>0</v>
      </c>
    </row>
    <row r="87" spans="1:20" x14ac:dyDescent="0.2">
      <c r="A87" t="s">
        <v>27</v>
      </c>
      <c r="B87" s="4">
        <f>train[[#This Row],[account_length]]/12</f>
        <v>9</v>
      </c>
      <c r="C87">
        <v>415</v>
      </c>
      <c r="D87">
        <v>0</v>
      </c>
      <c r="E87">
        <v>0</v>
      </c>
      <c r="F87">
        <v>0</v>
      </c>
      <c r="G87">
        <v>178.3</v>
      </c>
      <c r="H87">
        <v>137</v>
      </c>
      <c r="I87">
        <v>30.31</v>
      </c>
      <c r="J87">
        <v>189</v>
      </c>
      <c r="K87">
        <v>76</v>
      </c>
      <c r="L87">
        <v>16.07</v>
      </c>
      <c r="M87">
        <v>129.1</v>
      </c>
      <c r="N87">
        <v>102</v>
      </c>
      <c r="O87">
        <v>5.81</v>
      </c>
      <c r="P87">
        <v>14.6</v>
      </c>
      <c r="Q87">
        <v>5</v>
      </c>
      <c r="R87">
        <v>3.94</v>
      </c>
      <c r="S87">
        <v>0</v>
      </c>
      <c r="T87">
        <v>0</v>
      </c>
    </row>
    <row r="88" spans="1:20" x14ac:dyDescent="0.2">
      <c r="A88" t="s">
        <v>65</v>
      </c>
      <c r="B88" s="4">
        <f>train[[#This Row],[account_length]]/12</f>
        <v>7.916666666666667</v>
      </c>
      <c r="C88">
        <v>408</v>
      </c>
      <c r="D88">
        <v>0</v>
      </c>
      <c r="E88">
        <v>0</v>
      </c>
      <c r="F88">
        <v>0</v>
      </c>
      <c r="G88">
        <v>135</v>
      </c>
      <c r="H88">
        <v>99</v>
      </c>
      <c r="I88">
        <v>22.95</v>
      </c>
      <c r="J88">
        <v>183.6</v>
      </c>
      <c r="K88">
        <v>106</v>
      </c>
      <c r="L88">
        <v>15.61</v>
      </c>
      <c r="M88">
        <v>245.3</v>
      </c>
      <c r="N88">
        <v>102</v>
      </c>
      <c r="O88">
        <v>11.04</v>
      </c>
      <c r="P88">
        <v>12.5</v>
      </c>
      <c r="Q88">
        <v>9</v>
      </c>
      <c r="R88">
        <v>3.38</v>
      </c>
      <c r="S88">
        <v>1</v>
      </c>
      <c r="T88">
        <v>0</v>
      </c>
    </row>
    <row r="89" spans="1:20" x14ac:dyDescent="0.2">
      <c r="A89" t="s">
        <v>32</v>
      </c>
      <c r="B89" s="4">
        <f>train[[#This Row],[account_length]]/12</f>
        <v>10.166666666666666</v>
      </c>
      <c r="C89">
        <v>408</v>
      </c>
      <c r="D89">
        <v>0</v>
      </c>
      <c r="E89">
        <v>0</v>
      </c>
      <c r="F89">
        <v>0</v>
      </c>
      <c r="G89">
        <v>170.5</v>
      </c>
      <c r="H89">
        <v>94</v>
      </c>
      <c r="I89">
        <v>28.99</v>
      </c>
      <c r="J89">
        <v>173.7</v>
      </c>
      <c r="K89">
        <v>109</v>
      </c>
      <c r="L89">
        <v>14.76</v>
      </c>
      <c r="M89">
        <v>248.6</v>
      </c>
      <c r="N89">
        <v>75</v>
      </c>
      <c r="O89">
        <v>11.19</v>
      </c>
      <c r="P89">
        <v>11.3</v>
      </c>
      <c r="Q89">
        <v>2</v>
      </c>
      <c r="R89">
        <v>3.05</v>
      </c>
      <c r="S89">
        <v>1</v>
      </c>
      <c r="T89">
        <v>0</v>
      </c>
    </row>
    <row r="90" spans="1:20" x14ac:dyDescent="0.2">
      <c r="A90" t="s">
        <v>42</v>
      </c>
      <c r="B90" s="4">
        <f>train[[#This Row],[account_length]]/12</f>
        <v>7.916666666666667</v>
      </c>
      <c r="C90">
        <v>408</v>
      </c>
      <c r="D90">
        <v>0</v>
      </c>
      <c r="E90">
        <v>0</v>
      </c>
      <c r="F90">
        <v>0</v>
      </c>
      <c r="G90">
        <v>238.1</v>
      </c>
      <c r="H90">
        <v>65</v>
      </c>
      <c r="I90">
        <v>40.479999999999997</v>
      </c>
      <c r="J90">
        <v>187.2</v>
      </c>
      <c r="K90">
        <v>98</v>
      </c>
      <c r="L90">
        <v>15.91</v>
      </c>
      <c r="M90">
        <v>190</v>
      </c>
      <c r="N90">
        <v>115</v>
      </c>
      <c r="O90">
        <v>8.5500000000000007</v>
      </c>
      <c r="P90">
        <v>11.8</v>
      </c>
      <c r="Q90">
        <v>4</v>
      </c>
      <c r="R90">
        <v>3.19</v>
      </c>
      <c r="S90">
        <v>4</v>
      </c>
      <c r="T90">
        <v>0</v>
      </c>
    </row>
    <row r="91" spans="1:20" x14ac:dyDescent="0.2">
      <c r="A91" t="s">
        <v>53</v>
      </c>
      <c r="B91" s="4">
        <f>train[[#This Row],[account_length]]/12</f>
        <v>3</v>
      </c>
      <c r="C91">
        <v>510</v>
      </c>
      <c r="D91">
        <v>0</v>
      </c>
      <c r="E91">
        <v>1</v>
      </c>
      <c r="F91">
        <v>29</v>
      </c>
      <c r="G91">
        <v>281.39999999999998</v>
      </c>
      <c r="H91">
        <v>102</v>
      </c>
      <c r="I91">
        <v>47.84</v>
      </c>
      <c r="J91">
        <v>202.2</v>
      </c>
      <c r="K91">
        <v>76</v>
      </c>
      <c r="L91">
        <v>17.190000000000001</v>
      </c>
      <c r="M91">
        <v>187.2</v>
      </c>
      <c r="N91">
        <v>113</v>
      </c>
      <c r="O91">
        <v>8.42</v>
      </c>
      <c r="P91">
        <v>9</v>
      </c>
      <c r="Q91">
        <v>6</v>
      </c>
      <c r="R91">
        <v>2.4300000000000002</v>
      </c>
      <c r="S91">
        <v>2</v>
      </c>
      <c r="T91">
        <v>0</v>
      </c>
    </row>
    <row r="92" spans="1:20" x14ac:dyDescent="0.2">
      <c r="A92" t="s">
        <v>61</v>
      </c>
      <c r="B92" s="4">
        <f>train[[#This Row],[account_length]]/12</f>
        <v>7.75</v>
      </c>
      <c r="C92">
        <v>510</v>
      </c>
      <c r="D92">
        <v>0</v>
      </c>
      <c r="E92">
        <v>1</v>
      </c>
      <c r="F92">
        <v>21</v>
      </c>
      <c r="G92">
        <v>117.9</v>
      </c>
      <c r="H92">
        <v>131</v>
      </c>
      <c r="I92">
        <v>20.04</v>
      </c>
      <c r="J92">
        <v>164.5</v>
      </c>
      <c r="K92">
        <v>115</v>
      </c>
      <c r="L92">
        <v>13.98</v>
      </c>
      <c r="M92">
        <v>217</v>
      </c>
      <c r="N92">
        <v>86</v>
      </c>
      <c r="O92">
        <v>9.76</v>
      </c>
      <c r="P92">
        <v>9.8000000000000007</v>
      </c>
      <c r="Q92">
        <v>3</v>
      </c>
      <c r="R92">
        <v>2.65</v>
      </c>
      <c r="S92">
        <v>1</v>
      </c>
      <c r="T92">
        <v>0</v>
      </c>
    </row>
    <row r="93" spans="1:20" x14ac:dyDescent="0.2">
      <c r="A93" t="s">
        <v>55</v>
      </c>
      <c r="B93" s="4">
        <f>train[[#This Row],[account_length]]/12</f>
        <v>13.083333333333334</v>
      </c>
      <c r="C93">
        <v>408</v>
      </c>
      <c r="D93">
        <v>0</v>
      </c>
      <c r="E93">
        <v>0</v>
      </c>
      <c r="F93">
        <v>0</v>
      </c>
      <c r="G93">
        <v>229.8</v>
      </c>
      <c r="H93">
        <v>90</v>
      </c>
      <c r="I93">
        <v>39.07</v>
      </c>
      <c r="J93">
        <v>147.9</v>
      </c>
      <c r="K93">
        <v>121</v>
      </c>
      <c r="L93">
        <v>12.57</v>
      </c>
      <c r="M93">
        <v>241.4</v>
      </c>
      <c r="N93">
        <v>108</v>
      </c>
      <c r="O93">
        <v>10.86</v>
      </c>
      <c r="P93">
        <v>9.6</v>
      </c>
      <c r="Q93">
        <v>7</v>
      </c>
      <c r="R93">
        <v>2.59</v>
      </c>
      <c r="S93">
        <v>3</v>
      </c>
      <c r="T93">
        <v>0</v>
      </c>
    </row>
    <row r="94" spans="1:20" x14ac:dyDescent="0.2">
      <c r="A94" t="s">
        <v>53</v>
      </c>
      <c r="B94" s="4">
        <f>train[[#This Row],[account_length]]/12</f>
        <v>10</v>
      </c>
      <c r="C94">
        <v>408</v>
      </c>
      <c r="D94">
        <v>0</v>
      </c>
      <c r="E94">
        <v>0</v>
      </c>
      <c r="F94">
        <v>0</v>
      </c>
      <c r="G94">
        <v>165</v>
      </c>
      <c r="H94">
        <v>100</v>
      </c>
      <c r="I94">
        <v>28.05</v>
      </c>
      <c r="J94">
        <v>317.2</v>
      </c>
      <c r="K94">
        <v>83</v>
      </c>
      <c r="L94">
        <v>26.96</v>
      </c>
      <c r="M94">
        <v>119.2</v>
      </c>
      <c r="N94">
        <v>86</v>
      </c>
      <c r="O94">
        <v>5.36</v>
      </c>
      <c r="P94">
        <v>8.3000000000000007</v>
      </c>
      <c r="Q94">
        <v>8</v>
      </c>
      <c r="R94">
        <v>2.2400000000000002</v>
      </c>
      <c r="S94">
        <v>1</v>
      </c>
      <c r="T94">
        <v>0</v>
      </c>
    </row>
    <row r="95" spans="1:20" x14ac:dyDescent="0.2">
      <c r="A95" t="s">
        <v>68</v>
      </c>
      <c r="B95" s="4">
        <f>train[[#This Row],[account_length]]/12</f>
        <v>8.1666666666666661</v>
      </c>
      <c r="C95">
        <v>408</v>
      </c>
      <c r="D95">
        <v>0</v>
      </c>
      <c r="E95">
        <v>0</v>
      </c>
      <c r="F95">
        <v>0</v>
      </c>
      <c r="G95">
        <v>161</v>
      </c>
      <c r="H95">
        <v>117</v>
      </c>
      <c r="I95">
        <v>27.37</v>
      </c>
      <c r="J95">
        <v>190.9</v>
      </c>
      <c r="K95">
        <v>113</v>
      </c>
      <c r="L95">
        <v>16.23</v>
      </c>
      <c r="M95">
        <v>227.7</v>
      </c>
      <c r="N95">
        <v>113</v>
      </c>
      <c r="O95">
        <v>10.25</v>
      </c>
      <c r="P95">
        <v>12.1</v>
      </c>
      <c r="Q95">
        <v>4</v>
      </c>
      <c r="R95">
        <v>3.27</v>
      </c>
      <c r="S95">
        <v>4</v>
      </c>
      <c r="T95">
        <v>0</v>
      </c>
    </row>
    <row r="96" spans="1:20" x14ac:dyDescent="0.2">
      <c r="A96" t="s">
        <v>54</v>
      </c>
      <c r="B96" s="4">
        <f>train[[#This Row],[account_length]]/12</f>
        <v>10.416666666666666</v>
      </c>
      <c r="C96">
        <v>408</v>
      </c>
      <c r="D96">
        <v>0</v>
      </c>
      <c r="E96">
        <v>0</v>
      </c>
      <c r="F96">
        <v>0</v>
      </c>
      <c r="G96">
        <v>126.7</v>
      </c>
      <c r="H96">
        <v>108</v>
      </c>
      <c r="I96">
        <v>21.54</v>
      </c>
      <c r="J96">
        <v>206</v>
      </c>
      <c r="K96">
        <v>90</v>
      </c>
      <c r="L96">
        <v>17.510000000000002</v>
      </c>
      <c r="M96">
        <v>247.8</v>
      </c>
      <c r="N96">
        <v>114</v>
      </c>
      <c r="O96">
        <v>11.15</v>
      </c>
      <c r="P96">
        <v>13.3</v>
      </c>
      <c r="Q96">
        <v>7</v>
      </c>
      <c r="R96">
        <v>3.59</v>
      </c>
      <c r="S96">
        <v>1</v>
      </c>
      <c r="T96">
        <v>0</v>
      </c>
    </row>
    <row r="97" spans="1:20" x14ac:dyDescent="0.2">
      <c r="A97" t="s">
        <v>42</v>
      </c>
      <c r="B97" s="4">
        <f>train[[#This Row],[account_length]]/12</f>
        <v>5.25</v>
      </c>
      <c r="C97">
        <v>415</v>
      </c>
      <c r="D97">
        <v>0</v>
      </c>
      <c r="E97">
        <v>0</v>
      </c>
      <c r="F97">
        <v>0</v>
      </c>
      <c r="G97">
        <v>58.9</v>
      </c>
      <c r="H97">
        <v>125</v>
      </c>
      <c r="I97">
        <v>10.01</v>
      </c>
      <c r="J97">
        <v>169.6</v>
      </c>
      <c r="K97">
        <v>59</v>
      </c>
      <c r="L97">
        <v>14.42</v>
      </c>
      <c r="M97">
        <v>211.4</v>
      </c>
      <c r="N97">
        <v>88</v>
      </c>
      <c r="O97">
        <v>9.51</v>
      </c>
      <c r="P97">
        <v>9.4</v>
      </c>
      <c r="Q97">
        <v>3</v>
      </c>
      <c r="R97">
        <v>2.54</v>
      </c>
      <c r="S97">
        <v>1</v>
      </c>
      <c r="T97">
        <v>0</v>
      </c>
    </row>
    <row r="98" spans="1:20" x14ac:dyDescent="0.2">
      <c r="A98" t="s">
        <v>66</v>
      </c>
      <c r="B98" s="4">
        <f>train[[#This Row],[account_length]]/12</f>
        <v>3</v>
      </c>
      <c r="C98">
        <v>510</v>
      </c>
      <c r="D98">
        <v>1</v>
      </c>
      <c r="E98">
        <v>1</v>
      </c>
      <c r="F98">
        <v>42</v>
      </c>
      <c r="G98">
        <v>196.8</v>
      </c>
      <c r="H98">
        <v>89</v>
      </c>
      <c r="I98">
        <v>33.46</v>
      </c>
      <c r="J98">
        <v>254.9</v>
      </c>
      <c r="K98">
        <v>122</v>
      </c>
      <c r="L98">
        <v>21.67</v>
      </c>
      <c r="M98">
        <v>138.30000000000001</v>
      </c>
      <c r="N98">
        <v>126</v>
      </c>
      <c r="O98">
        <v>6.22</v>
      </c>
      <c r="P98">
        <v>20</v>
      </c>
      <c r="Q98">
        <v>6</v>
      </c>
      <c r="R98">
        <v>5.4</v>
      </c>
      <c r="S98">
        <v>0</v>
      </c>
      <c r="T98">
        <v>1</v>
      </c>
    </row>
    <row r="99" spans="1:20" x14ac:dyDescent="0.2">
      <c r="A99" t="s">
        <v>24</v>
      </c>
      <c r="B99" s="4">
        <f>train[[#This Row],[account_length]]/12</f>
        <v>5.333333333333333</v>
      </c>
      <c r="C99">
        <v>510</v>
      </c>
      <c r="D99">
        <v>0</v>
      </c>
      <c r="E99">
        <v>0</v>
      </c>
      <c r="F99">
        <v>0</v>
      </c>
      <c r="G99">
        <v>162.6</v>
      </c>
      <c r="H99">
        <v>83</v>
      </c>
      <c r="I99">
        <v>27.64</v>
      </c>
      <c r="J99">
        <v>152.30000000000001</v>
      </c>
      <c r="K99">
        <v>109</v>
      </c>
      <c r="L99">
        <v>12.95</v>
      </c>
      <c r="M99">
        <v>57.5</v>
      </c>
      <c r="N99">
        <v>122</v>
      </c>
      <c r="O99">
        <v>2.59</v>
      </c>
      <c r="P99">
        <v>14.2</v>
      </c>
      <c r="Q99">
        <v>3</v>
      </c>
      <c r="R99">
        <v>3.83</v>
      </c>
      <c r="S99">
        <v>1</v>
      </c>
      <c r="T99">
        <v>0</v>
      </c>
    </row>
    <row r="100" spans="1:20" x14ac:dyDescent="0.2">
      <c r="A100" t="s">
        <v>62</v>
      </c>
      <c r="B100" s="4">
        <f>train[[#This Row],[account_length]]/12</f>
        <v>6.166666666666667</v>
      </c>
      <c r="C100">
        <v>415</v>
      </c>
      <c r="D100">
        <v>0</v>
      </c>
      <c r="E100">
        <v>0</v>
      </c>
      <c r="F100">
        <v>0</v>
      </c>
      <c r="G100">
        <v>282.5</v>
      </c>
      <c r="H100">
        <v>114</v>
      </c>
      <c r="I100">
        <v>48.03</v>
      </c>
      <c r="J100">
        <v>219.9</v>
      </c>
      <c r="K100">
        <v>48</v>
      </c>
      <c r="L100">
        <v>18.690000000000001</v>
      </c>
      <c r="M100">
        <v>170</v>
      </c>
      <c r="N100">
        <v>115</v>
      </c>
      <c r="O100">
        <v>7.65</v>
      </c>
      <c r="P100">
        <v>9.4</v>
      </c>
      <c r="Q100">
        <v>4</v>
      </c>
      <c r="R100">
        <v>2.54</v>
      </c>
      <c r="S100">
        <v>1</v>
      </c>
      <c r="T100">
        <v>1</v>
      </c>
    </row>
    <row r="101" spans="1:20" x14ac:dyDescent="0.2">
      <c r="A101" t="s">
        <v>69</v>
      </c>
      <c r="B101" s="4">
        <f>train[[#This Row],[account_length]]/12</f>
        <v>3.8333333333333335</v>
      </c>
      <c r="C101">
        <v>408</v>
      </c>
      <c r="D101">
        <v>0</v>
      </c>
      <c r="E101">
        <v>0</v>
      </c>
      <c r="F101">
        <v>0</v>
      </c>
      <c r="G101">
        <v>210.2</v>
      </c>
      <c r="H101">
        <v>92</v>
      </c>
      <c r="I101">
        <v>35.729999999999997</v>
      </c>
      <c r="J101">
        <v>227.3</v>
      </c>
      <c r="K101">
        <v>77</v>
      </c>
      <c r="L101">
        <v>19.32</v>
      </c>
      <c r="M101">
        <v>200.1</v>
      </c>
      <c r="N101">
        <v>116</v>
      </c>
      <c r="O101">
        <v>9</v>
      </c>
      <c r="P101">
        <v>13.1</v>
      </c>
      <c r="Q101">
        <v>7</v>
      </c>
      <c r="R101">
        <v>3.54</v>
      </c>
      <c r="S101">
        <v>1</v>
      </c>
      <c r="T101">
        <v>0</v>
      </c>
    </row>
    <row r="102" spans="1:20" x14ac:dyDescent="0.2">
      <c r="A102" t="s">
        <v>39</v>
      </c>
      <c r="B102" s="4">
        <f>train[[#This Row],[account_length]]/12</f>
        <v>3.4166666666666665</v>
      </c>
      <c r="C102">
        <v>408</v>
      </c>
      <c r="D102">
        <v>0</v>
      </c>
      <c r="E102">
        <v>1</v>
      </c>
      <c r="F102">
        <v>22</v>
      </c>
      <c r="G102">
        <v>213.8</v>
      </c>
      <c r="H102">
        <v>102</v>
      </c>
      <c r="I102">
        <v>36.35</v>
      </c>
      <c r="J102">
        <v>141.80000000000001</v>
      </c>
      <c r="K102">
        <v>86</v>
      </c>
      <c r="L102">
        <v>12.05</v>
      </c>
      <c r="M102">
        <v>142.19999999999999</v>
      </c>
      <c r="N102">
        <v>123</v>
      </c>
      <c r="O102">
        <v>6.4</v>
      </c>
      <c r="P102">
        <v>7.2</v>
      </c>
      <c r="Q102">
        <v>3</v>
      </c>
      <c r="R102">
        <v>1.94</v>
      </c>
      <c r="S102">
        <v>0</v>
      </c>
      <c r="T102">
        <v>0</v>
      </c>
    </row>
    <row r="103" spans="1:20" x14ac:dyDescent="0.2">
      <c r="A103" t="s">
        <v>49</v>
      </c>
      <c r="B103" s="4">
        <f>train[[#This Row],[account_length]]/12</f>
        <v>10.083333333333334</v>
      </c>
      <c r="C103">
        <v>510</v>
      </c>
      <c r="D103">
        <v>0</v>
      </c>
      <c r="E103">
        <v>0</v>
      </c>
      <c r="F103">
        <v>0</v>
      </c>
      <c r="G103">
        <v>190.7</v>
      </c>
      <c r="H103">
        <v>103</v>
      </c>
      <c r="I103">
        <v>32.42</v>
      </c>
      <c r="J103">
        <v>183.5</v>
      </c>
      <c r="K103">
        <v>117</v>
      </c>
      <c r="L103">
        <v>15.6</v>
      </c>
      <c r="M103">
        <v>220.8</v>
      </c>
      <c r="N103">
        <v>103</v>
      </c>
      <c r="O103">
        <v>9.94</v>
      </c>
      <c r="P103">
        <v>9.8000000000000007</v>
      </c>
      <c r="Q103">
        <v>4</v>
      </c>
      <c r="R103">
        <v>2.65</v>
      </c>
      <c r="S103">
        <v>3</v>
      </c>
      <c r="T103">
        <v>0</v>
      </c>
    </row>
    <row r="104" spans="1:20" x14ac:dyDescent="0.2">
      <c r="A104" t="s">
        <v>67</v>
      </c>
      <c r="B104" s="4">
        <f>train[[#This Row],[account_length]]/12</f>
        <v>16.083333333333332</v>
      </c>
      <c r="C104">
        <v>415</v>
      </c>
      <c r="D104">
        <v>0</v>
      </c>
      <c r="E104">
        <v>0</v>
      </c>
      <c r="F104">
        <v>0</v>
      </c>
      <c r="G104">
        <v>170.9</v>
      </c>
      <c r="H104">
        <v>124</v>
      </c>
      <c r="I104">
        <v>29.05</v>
      </c>
      <c r="J104">
        <v>132.30000000000001</v>
      </c>
      <c r="K104">
        <v>95</v>
      </c>
      <c r="L104">
        <v>11.25</v>
      </c>
      <c r="M104">
        <v>112.9</v>
      </c>
      <c r="N104">
        <v>89</v>
      </c>
      <c r="O104">
        <v>5.08</v>
      </c>
      <c r="P104">
        <v>11.6</v>
      </c>
      <c r="Q104">
        <v>3</v>
      </c>
      <c r="R104">
        <v>3.13</v>
      </c>
      <c r="S104">
        <v>1</v>
      </c>
      <c r="T104">
        <v>0</v>
      </c>
    </row>
    <row r="105" spans="1:20" x14ac:dyDescent="0.2">
      <c r="A105" t="s">
        <v>62</v>
      </c>
      <c r="B105" s="4">
        <f>train[[#This Row],[account_length]]/12</f>
        <v>10.833333333333334</v>
      </c>
      <c r="C105">
        <v>510</v>
      </c>
      <c r="D105">
        <v>0</v>
      </c>
      <c r="E105">
        <v>0</v>
      </c>
      <c r="F105">
        <v>0</v>
      </c>
      <c r="G105">
        <v>154.19999999999999</v>
      </c>
      <c r="H105">
        <v>119</v>
      </c>
      <c r="I105">
        <v>26.21</v>
      </c>
      <c r="J105">
        <v>110.2</v>
      </c>
      <c r="K105">
        <v>98</v>
      </c>
      <c r="L105">
        <v>9.3699999999999992</v>
      </c>
      <c r="M105">
        <v>227.4</v>
      </c>
      <c r="N105">
        <v>117</v>
      </c>
      <c r="O105">
        <v>10.23</v>
      </c>
      <c r="P105">
        <v>9.1999999999999993</v>
      </c>
      <c r="Q105">
        <v>5</v>
      </c>
      <c r="R105">
        <v>2.48</v>
      </c>
      <c r="S105">
        <v>2</v>
      </c>
      <c r="T105">
        <v>0</v>
      </c>
    </row>
    <row r="106" spans="1:20" x14ac:dyDescent="0.2">
      <c r="A106" t="s">
        <v>42</v>
      </c>
      <c r="B106" s="4">
        <f>train[[#This Row],[account_length]]/12</f>
        <v>7.083333333333333</v>
      </c>
      <c r="C106">
        <v>408</v>
      </c>
      <c r="D106">
        <v>0</v>
      </c>
      <c r="E106">
        <v>0</v>
      </c>
      <c r="F106">
        <v>0</v>
      </c>
      <c r="G106">
        <v>201.4</v>
      </c>
      <c r="H106">
        <v>52</v>
      </c>
      <c r="I106">
        <v>34.24</v>
      </c>
      <c r="J106">
        <v>229.4</v>
      </c>
      <c r="K106">
        <v>104</v>
      </c>
      <c r="L106">
        <v>19.5</v>
      </c>
      <c r="M106">
        <v>252.5</v>
      </c>
      <c r="N106">
        <v>106</v>
      </c>
      <c r="O106">
        <v>11.36</v>
      </c>
      <c r="P106">
        <v>12</v>
      </c>
      <c r="Q106">
        <v>3</v>
      </c>
      <c r="R106">
        <v>3.24</v>
      </c>
      <c r="S106">
        <v>1</v>
      </c>
      <c r="T106">
        <v>0</v>
      </c>
    </row>
    <row r="107" spans="1:20" x14ac:dyDescent="0.2">
      <c r="A107" t="s">
        <v>67</v>
      </c>
      <c r="B107" s="4">
        <f>train[[#This Row],[account_length]]/12</f>
        <v>13.5</v>
      </c>
      <c r="C107">
        <v>415</v>
      </c>
      <c r="D107">
        <v>0</v>
      </c>
      <c r="E107">
        <v>0</v>
      </c>
      <c r="F107">
        <v>0</v>
      </c>
      <c r="G107">
        <v>70.7</v>
      </c>
      <c r="H107">
        <v>108</v>
      </c>
      <c r="I107">
        <v>12.02</v>
      </c>
      <c r="J107">
        <v>157.5</v>
      </c>
      <c r="K107">
        <v>87</v>
      </c>
      <c r="L107">
        <v>13.39</v>
      </c>
      <c r="M107">
        <v>154.80000000000001</v>
      </c>
      <c r="N107">
        <v>82</v>
      </c>
      <c r="O107">
        <v>6.97</v>
      </c>
      <c r="P107">
        <v>9.1</v>
      </c>
      <c r="Q107">
        <v>3</v>
      </c>
      <c r="R107">
        <v>2.46</v>
      </c>
      <c r="S107">
        <v>4</v>
      </c>
      <c r="T107">
        <v>1</v>
      </c>
    </row>
    <row r="108" spans="1:20" x14ac:dyDescent="0.2">
      <c r="A108" t="s">
        <v>67</v>
      </c>
      <c r="B108" s="4">
        <f>train[[#This Row],[account_length]]/12</f>
        <v>5.083333333333333</v>
      </c>
      <c r="C108">
        <v>510</v>
      </c>
      <c r="D108">
        <v>0</v>
      </c>
      <c r="E108">
        <v>1</v>
      </c>
      <c r="F108">
        <v>27</v>
      </c>
      <c r="G108">
        <v>187.5</v>
      </c>
      <c r="H108">
        <v>124</v>
      </c>
      <c r="I108">
        <v>31.88</v>
      </c>
      <c r="J108">
        <v>146.6</v>
      </c>
      <c r="K108">
        <v>103</v>
      </c>
      <c r="L108">
        <v>12.46</v>
      </c>
      <c r="M108">
        <v>225.7</v>
      </c>
      <c r="N108">
        <v>129</v>
      </c>
      <c r="O108">
        <v>10.16</v>
      </c>
      <c r="P108">
        <v>6.4</v>
      </c>
      <c r="Q108">
        <v>6</v>
      </c>
      <c r="R108">
        <v>1.73</v>
      </c>
      <c r="S108">
        <v>4</v>
      </c>
      <c r="T108">
        <v>1</v>
      </c>
    </row>
    <row r="109" spans="1:20" x14ac:dyDescent="0.2">
      <c r="A109" t="s">
        <v>39</v>
      </c>
      <c r="B109" s="4">
        <f>train[[#This Row],[account_length]]/12</f>
        <v>7.666666666666667</v>
      </c>
      <c r="C109">
        <v>408</v>
      </c>
      <c r="D109">
        <v>0</v>
      </c>
      <c r="E109">
        <v>0</v>
      </c>
      <c r="F109">
        <v>0</v>
      </c>
      <c r="G109">
        <v>91.7</v>
      </c>
      <c r="H109">
        <v>90</v>
      </c>
      <c r="I109">
        <v>15.59</v>
      </c>
      <c r="J109">
        <v>193.7</v>
      </c>
      <c r="K109">
        <v>123</v>
      </c>
      <c r="L109">
        <v>16.46</v>
      </c>
      <c r="M109">
        <v>175</v>
      </c>
      <c r="N109">
        <v>86</v>
      </c>
      <c r="O109">
        <v>7.88</v>
      </c>
      <c r="P109">
        <v>9.1999999999999993</v>
      </c>
      <c r="Q109">
        <v>4</v>
      </c>
      <c r="R109">
        <v>2.48</v>
      </c>
      <c r="S109">
        <v>2</v>
      </c>
      <c r="T109">
        <v>0</v>
      </c>
    </row>
    <row r="110" spans="1:20" x14ac:dyDescent="0.2">
      <c r="A110" t="s">
        <v>69</v>
      </c>
      <c r="B110" s="4">
        <f>train[[#This Row],[account_length]]/12</f>
        <v>7.5</v>
      </c>
      <c r="C110">
        <v>415</v>
      </c>
      <c r="D110">
        <v>0</v>
      </c>
      <c r="E110">
        <v>0</v>
      </c>
      <c r="F110">
        <v>0</v>
      </c>
      <c r="G110">
        <v>145.5</v>
      </c>
      <c r="H110">
        <v>92</v>
      </c>
      <c r="I110">
        <v>24.74</v>
      </c>
      <c r="J110">
        <v>217.7</v>
      </c>
      <c r="K110">
        <v>114</v>
      </c>
      <c r="L110">
        <v>18.5</v>
      </c>
      <c r="M110">
        <v>146.9</v>
      </c>
      <c r="N110">
        <v>123</v>
      </c>
      <c r="O110">
        <v>6.61</v>
      </c>
      <c r="P110">
        <v>10.9</v>
      </c>
      <c r="Q110">
        <v>2</v>
      </c>
      <c r="R110">
        <v>2.94</v>
      </c>
      <c r="S110">
        <v>3</v>
      </c>
      <c r="T110">
        <v>0</v>
      </c>
    </row>
    <row r="111" spans="1:20" x14ac:dyDescent="0.2">
      <c r="A111" t="s">
        <v>56</v>
      </c>
      <c r="B111" s="4">
        <f>train[[#This Row],[account_length]]/12</f>
        <v>6.25</v>
      </c>
      <c r="C111">
        <v>408</v>
      </c>
      <c r="D111">
        <v>0</v>
      </c>
      <c r="E111">
        <v>0</v>
      </c>
      <c r="F111">
        <v>0</v>
      </c>
      <c r="G111">
        <v>166.3</v>
      </c>
      <c r="H111">
        <v>125</v>
      </c>
      <c r="I111">
        <v>28.27</v>
      </c>
      <c r="J111">
        <v>158.19999999999999</v>
      </c>
      <c r="K111">
        <v>86</v>
      </c>
      <c r="L111">
        <v>13.45</v>
      </c>
      <c r="M111">
        <v>256.7</v>
      </c>
      <c r="N111">
        <v>80</v>
      </c>
      <c r="O111">
        <v>11.55</v>
      </c>
      <c r="P111">
        <v>6.1</v>
      </c>
      <c r="Q111">
        <v>5</v>
      </c>
      <c r="R111">
        <v>1.65</v>
      </c>
      <c r="S111">
        <v>1</v>
      </c>
      <c r="T111">
        <v>0</v>
      </c>
    </row>
    <row r="112" spans="1:20" x14ac:dyDescent="0.2">
      <c r="A112" t="s">
        <v>24</v>
      </c>
      <c r="B112" s="4">
        <f>train[[#This Row],[account_length]]/12</f>
        <v>6.5</v>
      </c>
      <c r="C112">
        <v>415</v>
      </c>
      <c r="D112">
        <v>0</v>
      </c>
      <c r="E112">
        <v>0</v>
      </c>
      <c r="F112">
        <v>0</v>
      </c>
      <c r="G112">
        <v>231</v>
      </c>
      <c r="H112">
        <v>115</v>
      </c>
      <c r="I112">
        <v>39.270000000000003</v>
      </c>
      <c r="J112">
        <v>230.4</v>
      </c>
      <c r="K112">
        <v>140</v>
      </c>
      <c r="L112">
        <v>19.579999999999998</v>
      </c>
      <c r="M112">
        <v>261.39999999999998</v>
      </c>
      <c r="N112">
        <v>120</v>
      </c>
      <c r="O112">
        <v>11.76</v>
      </c>
      <c r="P112">
        <v>9.5</v>
      </c>
      <c r="Q112">
        <v>3</v>
      </c>
      <c r="R112">
        <v>2.57</v>
      </c>
      <c r="S112">
        <v>1</v>
      </c>
      <c r="T112">
        <v>0</v>
      </c>
    </row>
    <row r="113" spans="1:20" x14ac:dyDescent="0.2">
      <c r="A113" t="s">
        <v>39</v>
      </c>
      <c r="B113" s="4">
        <f>train[[#This Row],[account_length]]/12</f>
        <v>6.833333333333333</v>
      </c>
      <c r="C113">
        <v>408</v>
      </c>
      <c r="D113">
        <v>0</v>
      </c>
      <c r="E113">
        <v>0</v>
      </c>
      <c r="F113">
        <v>0</v>
      </c>
      <c r="G113">
        <v>200.3</v>
      </c>
      <c r="H113">
        <v>96</v>
      </c>
      <c r="I113">
        <v>34.049999999999997</v>
      </c>
      <c r="J113">
        <v>201.2</v>
      </c>
      <c r="K113">
        <v>102</v>
      </c>
      <c r="L113">
        <v>17.100000000000001</v>
      </c>
      <c r="M113">
        <v>206.1</v>
      </c>
      <c r="N113">
        <v>60</v>
      </c>
      <c r="O113">
        <v>9.27</v>
      </c>
      <c r="P113">
        <v>7.1</v>
      </c>
      <c r="Q113">
        <v>1</v>
      </c>
      <c r="R113">
        <v>1.92</v>
      </c>
      <c r="S113">
        <v>4</v>
      </c>
      <c r="T113">
        <v>0</v>
      </c>
    </row>
    <row r="114" spans="1:20" x14ac:dyDescent="0.2">
      <c r="A114" t="s">
        <v>50</v>
      </c>
      <c r="B114" s="4">
        <f>train[[#This Row],[account_length]]/12</f>
        <v>13.583333333333334</v>
      </c>
      <c r="C114">
        <v>408</v>
      </c>
      <c r="D114">
        <v>0</v>
      </c>
      <c r="E114">
        <v>0</v>
      </c>
      <c r="F114">
        <v>0</v>
      </c>
      <c r="G114">
        <v>197</v>
      </c>
      <c r="H114">
        <v>109</v>
      </c>
      <c r="I114">
        <v>33.49</v>
      </c>
      <c r="J114">
        <v>202.6</v>
      </c>
      <c r="K114">
        <v>128</v>
      </c>
      <c r="L114">
        <v>17.22</v>
      </c>
      <c r="M114">
        <v>206.4</v>
      </c>
      <c r="N114">
        <v>80</v>
      </c>
      <c r="O114">
        <v>9.2899999999999991</v>
      </c>
      <c r="P114">
        <v>9.1</v>
      </c>
      <c r="Q114">
        <v>10</v>
      </c>
      <c r="R114">
        <v>2.46</v>
      </c>
      <c r="S114">
        <v>1</v>
      </c>
      <c r="T114">
        <v>0</v>
      </c>
    </row>
    <row r="115" spans="1:20" x14ac:dyDescent="0.2">
      <c r="A115" t="s">
        <v>68</v>
      </c>
      <c r="B115" s="4">
        <f>train[[#This Row],[account_length]]/12</f>
        <v>7.583333333333333</v>
      </c>
      <c r="C115">
        <v>510</v>
      </c>
      <c r="D115">
        <v>1</v>
      </c>
      <c r="E115">
        <v>0</v>
      </c>
      <c r="F115">
        <v>0</v>
      </c>
      <c r="G115">
        <v>129.9</v>
      </c>
      <c r="H115">
        <v>112</v>
      </c>
      <c r="I115">
        <v>22.08</v>
      </c>
      <c r="J115">
        <v>173.3</v>
      </c>
      <c r="K115">
        <v>83</v>
      </c>
      <c r="L115">
        <v>14.73</v>
      </c>
      <c r="M115">
        <v>247.2</v>
      </c>
      <c r="N115">
        <v>130</v>
      </c>
      <c r="O115">
        <v>11.12</v>
      </c>
      <c r="P115">
        <v>11.2</v>
      </c>
      <c r="Q115">
        <v>3</v>
      </c>
      <c r="R115">
        <v>3.02</v>
      </c>
      <c r="S115">
        <v>3</v>
      </c>
      <c r="T115">
        <v>0</v>
      </c>
    </row>
    <row r="116" spans="1:20" x14ac:dyDescent="0.2">
      <c r="A116" t="s">
        <v>47</v>
      </c>
      <c r="B116" s="4">
        <f>train[[#This Row],[account_length]]/12</f>
        <v>10.583333333333334</v>
      </c>
      <c r="C116">
        <v>510</v>
      </c>
      <c r="D116">
        <v>0</v>
      </c>
      <c r="E116">
        <v>1</v>
      </c>
      <c r="F116">
        <v>36</v>
      </c>
      <c r="G116">
        <v>183.2</v>
      </c>
      <c r="H116">
        <v>117</v>
      </c>
      <c r="I116">
        <v>31.14</v>
      </c>
      <c r="J116">
        <v>126.8</v>
      </c>
      <c r="K116">
        <v>76</v>
      </c>
      <c r="L116">
        <v>10.78</v>
      </c>
      <c r="M116">
        <v>263.3</v>
      </c>
      <c r="N116">
        <v>71</v>
      </c>
      <c r="O116">
        <v>11.85</v>
      </c>
      <c r="P116">
        <v>11.2</v>
      </c>
      <c r="Q116">
        <v>8</v>
      </c>
      <c r="R116">
        <v>3.02</v>
      </c>
      <c r="S116">
        <v>1</v>
      </c>
      <c r="T116">
        <v>0</v>
      </c>
    </row>
    <row r="117" spans="1:20" x14ac:dyDescent="0.2">
      <c r="A117" t="s">
        <v>62</v>
      </c>
      <c r="B117" s="4">
        <f>train[[#This Row],[account_length]]/12</f>
        <v>9.4166666666666661</v>
      </c>
      <c r="C117">
        <v>415</v>
      </c>
      <c r="D117">
        <v>0</v>
      </c>
      <c r="E117">
        <v>1</v>
      </c>
      <c r="F117">
        <v>23</v>
      </c>
      <c r="G117">
        <v>205</v>
      </c>
      <c r="H117">
        <v>101</v>
      </c>
      <c r="I117">
        <v>34.85</v>
      </c>
      <c r="J117">
        <v>152</v>
      </c>
      <c r="K117">
        <v>60</v>
      </c>
      <c r="L117">
        <v>12.92</v>
      </c>
      <c r="M117">
        <v>158.6</v>
      </c>
      <c r="N117">
        <v>59</v>
      </c>
      <c r="O117">
        <v>7.14</v>
      </c>
      <c r="P117">
        <v>10.199999999999999</v>
      </c>
      <c r="Q117">
        <v>5</v>
      </c>
      <c r="R117">
        <v>2.75</v>
      </c>
      <c r="S117">
        <v>2</v>
      </c>
      <c r="T117">
        <v>0</v>
      </c>
    </row>
    <row r="118" spans="1:20" x14ac:dyDescent="0.2">
      <c r="A118" t="s">
        <v>54</v>
      </c>
      <c r="B118" s="4">
        <f>train[[#This Row],[account_length]]/12</f>
        <v>9.1666666666666661</v>
      </c>
      <c r="C118">
        <v>510</v>
      </c>
      <c r="D118">
        <v>0</v>
      </c>
      <c r="E118">
        <v>0</v>
      </c>
      <c r="F118">
        <v>0</v>
      </c>
      <c r="G118">
        <v>148.5</v>
      </c>
      <c r="H118">
        <v>115</v>
      </c>
      <c r="I118">
        <v>25.25</v>
      </c>
      <c r="J118">
        <v>276.39999999999998</v>
      </c>
      <c r="K118">
        <v>84</v>
      </c>
      <c r="L118">
        <v>23.49</v>
      </c>
      <c r="M118">
        <v>193.6</v>
      </c>
      <c r="N118">
        <v>112</v>
      </c>
      <c r="O118">
        <v>8.7100000000000009</v>
      </c>
      <c r="P118">
        <v>12.4</v>
      </c>
      <c r="Q118">
        <v>3</v>
      </c>
      <c r="R118">
        <v>3.35</v>
      </c>
      <c r="S118">
        <v>1</v>
      </c>
      <c r="T118">
        <v>0</v>
      </c>
    </row>
    <row r="119" spans="1:20" x14ac:dyDescent="0.2">
      <c r="A119" t="s">
        <v>49</v>
      </c>
      <c r="B119" s="4">
        <f>train[[#This Row],[account_length]]/12</f>
        <v>10</v>
      </c>
      <c r="C119">
        <v>415</v>
      </c>
      <c r="D119">
        <v>0</v>
      </c>
      <c r="E119">
        <v>1</v>
      </c>
      <c r="F119">
        <v>39</v>
      </c>
      <c r="G119">
        <v>200.3</v>
      </c>
      <c r="H119">
        <v>68</v>
      </c>
      <c r="I119">
        <v>34.049999999999997</v>
      </c>
      <c r="J119">
        <v>220.4</v>
      </c>
      <c r="K119">
        <v>97</v>
      </c>
      <c r="L119">
        <v>18.73</v>
      </c>
      <c r="M119">
        <v>253.8</v>
      </c>
      <c r="N119">
        <v>116</v>
      </c>
      <c r="O119">
        <v>11.42</v>
      </c>
      <c r="P119">
        <v>10.5</v>
      </c>
      <c r="Q119">
        <v>4</v>
      </c>
      <c r="R119">
        <v>2.84</v>
      </c>
      <c r="S119">
        <v>0</v>
      </c>
      <c r="T119">
        <v>0</v>
      </c>
    </row>
    <row r="120" spans="1:20" x14ac:dyDescent="0.2">
      <c r="A120" t="s">
        <v>53</v>
      </c>
      <c r="B120" s="4">
        <f>train[[#This Row],[account_length]]/12</f>
        <v>13.083333333333334</v>
      </c>
      <c r="C120">
        <v>415</v>
      </c>
      <c r="D120">
        <v>0</v>
      </c>
      <c r="E120">
        <v>1</v>
      </c>
      <c r="F120">
        <v>28</v>
      </c>
      <c r="G120">
        <v>192.6</v>
      </c>
      <c r="H120">
        <v>107</v>
      </c>
      <c r="I120">
        <v>32.74</v>
      </c>
      <c r="J120">
        <v>195.5</v>
      </c>
      <c r="K120">
        <v>74</v>
      </c>
      <c r="L120">
        <v>16.62</v>
      </c>
      <c r="M120">
        <v>109.7</v>
      </c>
      <c r="N120">
        <v>139</v>
      </c>
      <c r="O120">
        <v>4.9400000000000004</v>
      </c>
      <c r="P120">
        <v>6.8</v>
      </c>
      <c r="Q120">
        <v>5</v>
      </c>
      <c r="R120">
        <v>1.84</v>
      </c>
      <c r="S120">
        <v>3</v>
      </c>
      <c r="T120">
        <v>0</v>
      </c>
    </row>
    <row r="121" spans="1:20" x14ac:dyDescent="0.2">
      <c r="A121" t="s">
        <v>64</v>
      </c>
      <c r="B121" s="4">
        <f>train[[#This Row],[account_length]]/12</f>
        <v>8.5833333333333339</v>
      </c>
      <c r="C121">
        <v>510</v>
      </c>
      <c r="D121">
        <v>0</v>
      </c>
      <c r="E121">
        <v>0</v>
      </c>
      <c r="F121">
        <v>0</v>
      </c>
      <c r="G121">
        <v>246.5</v>
      </c>
      <c r="H121">
        <v>47</v>
      </c>
      <c r="I121">
        <v>41.91</v>
      </c>
      <c r="J121">
        <v>195.5</v>
      </c>
      <c r="K121">
        <v>84</v>
      </c>
      <c r="L121">
        <v>16.62</v>
      </c>
      <c r="M121">
        <v>200.5</v>
      </c>
      <c r="N121">
        <v>96</v>
      </c>
      <c r="O121">
        <v>9.02</v>
      </c>
      <c r="P121">
        <v>11.7</v>
      </c>
      <c r="Q121">
        <v>4</v>
      </c>
      <c r="R121">
        <v>3.16</v>
      </c>
      <c r="S121">
        <v>1</v>
      </c>
      <c r="T121">
        <v>0</v>
      </c>
    </row>
    <row r="122" spans="1:20" x14ac:dyDescent="0.2">
      <c r="A122" t="s">
        <v>64</v>
      </c>
      <c r="B122" s="4">
        <f>train[[#This Row],[account_length]]/12</f>
        <v>9.75</v>
      </c>
      <c r="C122">
        <v>408</v>
      </c>
      <c r="D122">
        <v>1</v>
      </c>
      <c r="E122">
        <v>0</v>
      </c>
      <c r="F122">
        <v>0</v>
      </c>
      <c r="G122">
        <v>167.1</v>
      </c>
      <c r="H122">
        <v>86</v>
      </c>
      <c r="I122">
        <v>28.41</v>
      </c>
      <c r="J122">
        <v>177.5</v>
      </c>
      <c r="K122">
        <v>87</v>
      </c>
      <c r="L122">
        <v>15.09</v>
      </c>
      <c r="M122">
        <v>249.4</v>
      </c>
      <c r="N122">
        <v>132</v>
      </c>
      <c r="O122">
        <v>11.22</v>
      </c>
      <c r="P122">
        <v>14.1</v>
      </c>
      <c r="Q122">
        <v>7</v>
      </c>
      <c r="R122">
        <v>3.81</v>
      </c>
      <c r="S122">
        <v>2</v>
      </c>
      <c r="T122">
        <v>1</v>
      </c>
    </row>
    <row r="123" spans="1:20" x14ac:dyDescent="0.2">
      <c r="A123" t="s">
        <v>30</v>
      </c>
      <c r="B123" s="4">
        <f>train[[#This Row],[account_length]]/12</f>
        <v>10.083333333333334</v>
      </c>
      <c r="C123">
        <v>408</v>
      </c>
      <c r="D123">
        <v>0</v>
      </c>
      <c r="E123">
        <v>0</v>
      </c>
      <c r="F123">
        <v>0</v>
      </c>
      <c r="G123">
        <v>181.5</v>
      </c>
      <c r="H123">
        <v>121</v>
      </c>
      <c r="I123">
        <v>30.86</v>
      </c>
      <c r="J123">
        <v>218.4</v>
      </c>
      <c r="K123">
        <v>98</v>
      </c>
      <c r="L123">
        <v>18.559999999999999</v>
      </c>
      <c r="M123">
        <v>161.6</v>
      </c>
      <c r="N123">
        <v>103</v>
      </c>
      <c r="O123">
        <v>7.27</v>
      </c>
      <c r="P123">
        <v>8.5</v>
      </c>
      <c r="Q123">
        <v>5</v>
      </c>
      <c r="R123">
        <v>2.2999999999999998</v>
      </c>
      <c r="S123">
        <v>1</v>
      </c>
      <c r="T123">
        <v>0</v>
      </c>
    </row>
    <row r="124" spans="1:20" x14ac:dyDescent="0.2">
      <c r="A124" t="s">
        <v>33</v>
      </c>
      <c r="B124" s="4">
        <f>train[[#This Row],[account_length]]/12</f>
        <v>12.083333333333334</v>
      </c>
      <c r="C124">
        <v>408</v>
      </c>
      <c r="D124">
        <v>0</v>
      </c>
      <c r="E124">
        <v>1</v>
      </c>
      <c r="F124">
        <v>43</v>
      </c>
      <c r="G124">
        <v>257.7</v>
      </c>
      <c r="H124">
        <v>97</v>
      </c>
      <c r="I124">
        <v>43.81</v>
      </c>
      <c r="J124">
        <v>162.1</v>
      </c>
      <c r="K124">
        <v>95</v>
      </c>
      <c r="L124">
        <v>13.78</v>
      </c>
      <c r="M124">
        <v>286.89999999999998</v>
      </c>
      <c r="N124">
        <v>86</v>
      </c>
      <c r="O124">
        <v>12.91</v>
      </c>
      <c r="P124">
        <v>11.1</v>
      </c>
      <c r="Q124">
        <v>4</v>
      </c>
      <c r="R124">
        <v>3</v>
      </c>
      <c r="S124">
        <v>2</v>
      </c>
      <c r="T124">
        <v>0</v>
      </c>
    </row>
    <row r="125" spans="1:20" x14ac:dyDescent="0.2">
      <c r="A125" t="s">
        <v>34</v>
      </c>
      <c r="B125" s="4">
        <f>train[[#This Row],[account_length]]/12</f>
        <v>9.4166666666666661</v>
      </c>
      <c r="C125">
        <v>408</v>
      </c>
      <c r="D125">
        <v>0</v>
      </c>
      <c r="E125">
        <v>0</v>
      </c>
      <c r="F125">
        <v>0</v>
      </c>
      <c r="G125">
        <v>193.8</v>
      </c>
      <c r="H125">
        <v>99</v>
      </c>
      <c r="I125">
        <v>32.950000000000003</v>
      </c>
      <c r="J125">
        <v>221.4</v>
      </c>
      <c r="K125">
        <v>125</v>
      </c>
      <c r="L125">
        <v>18.82</v>
      </c>
      <c r="M125">
        <v>172.3</v>
      </c>
      <c r="N125">
        <v>67</v>
      </c>
      <c r="O125">
        <v>7.75</v>
      </c>
      <c r="P125">
        <v>10.6</v>
      </c>
      <c r="Q125">
        <v>6</v>
      </c>
      <c r="R125">
        <v>2.86</v>
      </c>
      <c r="S125">
        <v>1</v>
      </c>
      <c r="T125">
        <v>0</v>
      </c>
    </row>
    <row r="126" spans="1:20" x14ac:dyDescent="0.2">
      <c r="A126" t="s">
        <v>69</v>
      </c>
      <c r="B126" s="4">
        <f>train[[#This Row],[account_length]]/12</f>
        <v>9.75</v>
      </c>
      <c r="C126">
        <v>415</v>
      </c>
      <c r="D126">
        <v>0</v>
      </c>
      <c r="E126">
        <v>0</v>
      </c>
      <c r="F126">
        <v>0</v>
      </c>
      <c r="G126">
        <v>102.8</v>
      </c>
      <c r="H126">
        <v>119</v>
      </c>
      <c r="I126">
        <v>17.48</v>
      </c>
      <c r="J126">
        <v>206.7</v>
      </c>
      <c r="K126">
        <v>91</v>
      </c>
      <c r="L126">
        <v>17.57</v>
      </c>
      <c r="M126">
        <v>299</v>
      </c>
      <c r="N126">
        <v>105</v>
      </c>
      <c r="O126">
        <v>13.46</v>
      </c>
      <c r="P126">
        <v>10.1</v>
      </c>
      <c r="Q126">
        <v>7</v>
      </c>
      <c r="R126">
        <v>2.73</v>
      </c>
      <c r="S126">
        <v>1</v>
      </c>
      <c r="T126">
        <v>0</v>
      </c>
    </row>
    <row r="127" spans="1:20" x14ac:dyDescent="0.2">
      <c r="A127" t="s">
        <v>20</v>
      </c>
      <c r="B127" s="4">
        <f>train[[#This Row],[account_length]]/12</f>
        <v>5.416666666666667</v>
      </c>
      <c r="C127">
        <v>408</v>
      </c>
      <c r="D127">
        <v>0</v>
      </c>
      <c r="E127">
        <v>0</v>
      </c>
      <c r="F127">
        <v>0</v>
      </c>
      <c r="G127">
        <v>187.9</v>
      </c>
      <c r="H127">
        <v>116</v>
      </c>
      <c r="I127">
        <v>31.94</v>
      </c>
      <c r="J127">
        <v>157.6</v>
      </c>
      <c r="K127">
        <v>117</v>
      </c>
      <c r="L127">
        <v>13.4</v>
      </c>
      <c r="M127">
        <v>227.3</v>
      </c>
      <c r="N127">
        <v>86</v>
      </c>
      <c r="O127">
        <v>10.23</v>
      </c>
      <c r="P127">
        <v>7.5</v>
      </c>
      <c r="Q127">
        <v>6</v>
      </c>
      <c r="R127">
        <v>2.0299999999999998</v>
      </c>
      <c r="S127">
        <v>1</v>
      </c>
      <c r="T127">
        <v>0</v>
      </c>
    </row>
    <row r="128" spans="1:20" x14ac:dyDescent="0.2">
      <c r="A128" t="s">
        <v>33</v>
      </c>
      <c r="B128" s="4">
        <f>train[[#This Row],[account_length]]/12</f>
        <v>4.666666666666667</v>
      </c>
      <c r="C128">
        <v>415</v>
      </c>
      <c r="D128">
        <v>0</v>
      </c>
      <c r="E128">
        <v>0</v>
      </c>
      <c r="F128">
        <v>0</v>
      </c>
      <c r="G128">
        <v>226</v>
      </c>
      <c r="H128">
        <v>112</v>
      </c>
      <c r="I128">
        <v>38.42</v>
      </c>
      <c r="J128">
        <v>248.5</v>
      </c>
      <c r="K128">
        <v>118</v>
      </c>
      <c r="L128">
        <v>21.12</v>
      </c>
      <c r="M128">
        <v>140.5</v>
      </c>
      <c r="N128">
        <v>142</v>
      </c>
      <c r="O128">
        <v>6.32</v>
      </c>
      <c r="P128">
        <v>6.9</v>
      </c>
      <c r="Q128">
        <v>11</v>
      </c>
      <c r="R128">
        <v>1.86</v>
      </c>
      <c r="S128">
        <v>1</v>
      </c>
      <c r="T128">
        <v>0</v>
      </c>
    </row>
    <row r="129" spans="1:20" x14ac:dyDescent="0.2">
      <c r="A129" t="s">
        <v>26</v>
      </c>
      <c r="B129" s="4">
        <f>train[[#This Row],[account_length]]/12</f>
        <v>8</v>
      </c>
      <c r="C129">
        <v>415</v>
      </c>
      <c r="D129">
        <v>0</v>
      </c>
      <c r="E129">
        <v>0</v>
      </c>
      <c r="F129">
        <v>0</v>
      </c>
      <c r="G129">
        <v>260.39999999999998</v>
      </c>
      <c r="H129">
        <v>115</v>
      </c>
      <c r="I129">
        <v>44.27</v>
      </c>
      <c r="J129">
        <v>146</v>
      </c>
      <c r="K129">
        <v>46</v>
      </c>
      <c r="L129">
        <v>12.41</v>
      </c>
      <c r="M129">
        <v>269.5</v>
      </c>
      <c r="N129">
        <v>87</v>
      </c>
      <c r="O129">
        <v>12.13</v>
      </c>
      <c r="P129">
        <v>11.5</v>
      </c>
      <c r="Q129">
        <v>4</v>
      </c>
      <c r="R129">
        <v>3.11</v>
      </c>
      <c r="S129">
        <v>5</v>
      </c>
      <c r="T129">
        <v>0</v>
      </c>
    </row>
    <row r="130" spans="1:20" x14ac:dyDescent="0.2">
      <c r="A130" t="s">
        <v>30</v>
      </c>
      <c r="B130" s="4">
        <f>train[[#This Row],[account_length]]/12</f>
        <v>12.583333333333334</v>
      </c>
      <c r="C130">
        <v>408</v>
      </c>
      <c r="D130">
        <v>0</v>
      </c>
      <c r="E130">
        <v>0</v>
      </c>
      <c r="F130">
        <v>0</v>
      </c>
      <c r="G130">
        <v>178.7</v>
      </c>
      <c r="H130">
        <v>116</v>
      </c>
      <c r="I130">
        <v>30.38</v>
      </c>
      <c r="J130">
        <v>292.10000000000002</v>
      </c>
      <c r="K130">
        <v>138</v>
      </c>
      <c r="L130">
        <v>24.83</v>
      </c>
      <c r="M130">
        <v>265.89999999999998</v>
      </c>
      <c r="N130">
        <v>101</v>
      </c>
      <c r="O130">
        <v>11.97</v>
      </c>
      <c r="P130">
        <v>9.8000000000000007</v>
      </c>
      <c r="Q130">
        <v>4</v>
      </c>
      <c r="R130">
        <v>2.65</v>
      </c>
      <c r="S130">
        <v>0</v>
      </c>
      <c r="T130">
        <v>0</v>
      </c>
    </row>
    <row r="131" spans="1:20" x14ac:dyDescent="0.2">
      <c r="A131" t="s">
        <v>20</v>
      </c>
      <c r="B131" s="4">
        <f>train[[#This Row],[account_length]]/12</f>
        <v>6.916666666666667</v>
      </c>
      <c r="C131">
        <v>415</v>
      </c>
      <c r="D131">
        <v>0</v>
      </c>
      <c r="E131">
        <v>0</v>
      </c>
      <c r="F131">
        <v>0</v>
      </c>
      <c r="G131">
        <v>337.4</v>
      </c>
      <c r="H131">
        <v>120</v>
      </c>
      <c r="I131">
        <v>57.36</v>
      </c>
      <c r="J131">
        <v>227.4</v>
      </c>
      <c r="K131">
        <v>116</v>
      </c>
      <c r="L131">
        <v>19.329999999999998</v>
      </c>
      <c r="M131">
        <v>153.9</v>
      </c>
      <c r="N131">
        <v>114</v>
      </c>
      <c r="O131">
        <v>6.93</v>
      </c>
      <c r="P131">
        <v>15.8</v>
      </c>
      <c r="Q131">
        <v>7</v>
      </c>
      <c r="R131">
        <v>4.2699999999999996</v>
      </c>
      <c r="S131">
        <v>0</v>
      </c>
      <c r="T131">
        <v>1</v>
      </c>
    </row>
    <row r="132" spans="1:20" x14ac:dyDescent="0.2">
      <c r="A132" t="s">
        <v>38</v>
      </c>
      <c r="B132" s="4">
        <f>train[[#This Row],[account_length]]/12</f>
        <v>11.583333333333334</v>
      </c>
      <c r="C132">
        <v>510</v>
      </c>
      <c r="D132">
        <v>0</v>
      </c>
      <c r="E132">
        <v>1</v>
      </c>
      <c r="F132">
        <v>23</v>
      </c>
      <c r="G132">
        <v>157.6</v>
      </c>
      <c r="H132">
        <v>129</v>
      </c>
      <c r="I132">
        <v>26.79</v>
      </c>
      <c r="J132">
        <v>247</v>
      </c>
      <c r="K132">
        <v>96</v>
      </c>
      <c r="L132">
        <v>21</v>
      </c>
      <c r="M132">
        <v>259.2</v>
      </c>
      <c r="N132">
        <v>112</v>
      </c>
      <c r="O132">
        <v>11.66</v>
      </c>
      <c r="P132">
        <v>13.7</v>
      </c>
      <c r="Q132">
        <v>2</v>
      </c>
      <c r="R132">
        <v>3.7</v>
      </c>
      <c r="S132">
        <v>0</v>
      </c>
      <c r="T132">
        <v>0</v>
      </c>
    </row>
    <row r="133" spans="1:20" x14ac:dyDescent="0.2">
      <c r="A133" t="s">
        <v>29</v>
      </c>
      <c r="B133" s="4">
        <f>train[[#This Row],[account_length]]/12</f>
        <v>0.5</v>
      </c>
      <c r="C133">
        <v>510</v>
      </c>
      <c r="D133">
        <v>0</v>
      </c>
      <c r="E133">
        <v>0</v>
      </c>
      <c r="F133">
        <v>0</v>
      </c>
      <c r="G133">
        <v>183.6</v>
      </c>
      <c r="H133">
        <v>117</v>
      </c>
      <c r="I133">
        <v>31.21</v>
      </c>
      <c r="J133">
        <v>256.7</v>
      </c>
      <c r="K133">
        <v>72</v>
      </c>
      <c r="L133">
        <v>21.82</v>
      </c>
      <c r="M133">
        <v>178.6</v>
      </c>
      <c r="N133">
        <v>79</v>
      </c>
      <c r="O133">
        <v>8.0399999999999991</v>
      </c>
      <c r="P133">
        <v>10.199999999999999</v>
      </c>
      <c r="Q133">
        <v>2</v>
      </c>
      <c r="R133">
        <v>2.75</v>
      </c>
      <c r="S133">
        <v>1</v>
      </c>
      <c r="T133">
        <v>0</v>
      </c>
    </row>
    <row r="134" spans="1:20" x14ac:dyDescent="0.2">
      <c r="A134" t="s">
        <v>40</v>
      </c>
      <c r="B134" s="4">
        <f>train[[#This Row],[account_length]]/12</f>
        <v>9.5833333333333339</v>
      </c>
      <c r="C134">
        <v>510</v>
      </c>
      <c r="D134">
        <v>0</v>
      </c>
      <c r="E134">
        <v>1</v>
      </c>
      <c r="F134">
        <v>24</v>
      </c>
      <c r="G134">
        <v>142.1</v>
      </c>
      <c r="H134">
        <v>124</v>
      </c>
      <c r="I134">
        <v>24.16</v>
      </c>
      <c r="J134">
        <v>183.4</v>
      </c>
      <c r="K134">
        <v>129</v>
      </c>
      <c r="L134">
        <v>15.59</v>
      </c>
      <c r="M134">
        <v>164.8</v>
      </c>
      <c r="N134">
        <v>114</v>
      </c>
      <c r="O134">
        <v>7.42</v>
      </c>
      <c r="P134">
        <v>9.6</v>
      </c>
      <c r="Q134">
        <v>4</v>
      </c>
      <c r="R134">
        <v>2.59</v>
      </c>
      <c r="S134">
        <v>1</v>
      </c>
      <c r="T134">
        <v>0</v>
      </c>
    </row>
    <row r="135" spans="1:20" x14ac:dyDescent="0.2">
      <c r="A135" t="s">
        <v>38</v>
      </c>
      <c r="B135" s="4">
        <f>train[[#This Row],[account_length]]/12</f>
        <v>11.75</v>
      </c>
      <c r="C135">
        <v>415</v>
      </c>
      <c r="D135">
        <v>0</v>
      </c>
      <c r="E135">
        <v>0</v>
      </c>
      <c r="F135">
        <v>0</v>
      </c>
      <c r="G135">
        <v>217.1</v>
      </c>
      <c r="H135">
        <v>110</v>
      </c>
      <c r="I135">
        <v>36.909999999999997</v>
      </c>
      <c r="J135">
        <v>241.5</v>
      </c>
      <c r="K135">
        <v>111</v>
      </c>
      <c r="L135">
        <v>20.53</v>
      </c>
      <c r="M135">
        <v>253.5</v>
      </c>
      <c r="N135">
        <v>103</v>
      </c>
      <c r="O135">
        <v>11.41</v>
      </c>
      <c r="P135">
        <v>12</v>
      </c>
      <c r="Q135">
        <v>6</v>
      </c>
      <c r="R135">
        <v>3.24</v>
      </c>
      <c r="S135">
        <v>0</v>
      </c>
      <c r="T135">
        <v>0</v>
      </c>
    </row>
    <row r="136" spans="1:20" x14ac:dyDescent="0.2">
      <c r="A136" t="s">
        <v>53</v>
      </c>
      <c r="B136" s="4">
        <f>train[[#This Row],[account_length]]/12</f>
        <v>5.166666666666667</v>
      </c>
      <c r="C136">
        <v>415</v>
      </c>
      <c r="D136">
        <v>0</v>
      </c>
      <c r="E136">
        <v>0</v>
      </c>
      <c r="F136">
        <v>0</v>
      </c>
      <c r="G136">
        <v>98.9</v>
      </c>
      <c r="H136">
        <v>103</v>
      </c>
      <c r="I136">
        <v>16.809999999999999</v>
      </c>
      <c r="J136">
        <v>135.4</v>
      </c>
      <c r="K136">
        <v>122</v>
      </c>
      <c r="L136">
        <v>11.51</v>
      </c>
      <c r="M136">
        <v>236.6</v>
      </c>
      <c r="N136">
        <v>82</v>
      </c>
      <c r="O136">
        <v>10.65</v>
      </c>
      <c r="P136">
        <v>12.2</v>
      </c>
      <c r="Q136">
        <v>1</v>
      </c>
      <c r="R136">
        <v>3.29</v>
      </c>
      <c r="S136">
        <v>1</v>
      </c>
      <c r="T136">
        <v>0</v>
      </c>
    </row>
    <row r="137" spans="1:20" x14ac:dyDescent="0.2">
      <c r="A137" t="s">
        <v>48</v>
      </c>
      <c r="B137" s="4">
        <f>train[[#This Row],[account_length]]/12</f>
        <v>15.416666666666666</v>
      </c>
      <c r="C137">
        <v>510</v>
      </c>
      <c r="D137">
        <v>0</v>
      </c>
      <c r="E137">
        <v>1</v>
      </c>
      <c r="F137">
        <v>31</v>
      </c>
      <c r="G137">
        <v>189.8</v>
      </c>
      <c r="H137">
        <v>126</v>
      </c>
      <c r="I137">
        <v>32.270000000000003</v>
      </c>
      <c r="J137">
        <v>163.30000000000001</v>
      </c>
      <c r="K137">
        <v>133</v>
      </c>
      <c r="L137">
        <v>13.88</v>
      </c>
      <c r="M137">
        <v>264.8</v>
      </c>
      <c r="N137">
        <v>126</v>
      </c>
      <c r="O137">
        <v>11.92</v>
      </c>
      <c r="P137">
        <v>7.5</v>
      </c>
      <c r="Q137">
        <v>3</v>
      </c>
      <c r="R137">
        <v>2.0299999999999998</v>
      </c>
      <c r="S137">
        <v>1</v>
      </c>
      <c r="T137">
        <v>0</v>
      </c>
    </row>
    <row r="138" spans="1:20" x14ac:dyDescent="0.2">
      <c r="A138" t="s">
        <v>63</v>
      </c>
      <c r="B138" s="4">
        <f>train[[#This Row],[account_length]]/12</f>
        <v>12.333333333333334</v>
      </c>
      <c r="C138">
        <v>415</v>
      </c>
      <c r="D138">
        <v>0</v>
      </c>
      <c r="E138">
        <v>0</v>
      </c>
      <c r="F138">
        <v>0</v>
      </c>
      <c r="G138">
        <v>202</v>
      </c>
      <c r="H138">
        <v>102</v>
      </c>
      <c r="I138">
        <v>34.340000000000003</v>
      </c>
      <c r="J138">
        <v>243.2</v>
      </c>
      <c r="K138">
        <v>128</v>
      </c>
      <c r="L138">
        <v>20.67</v>
      </c>
      <c r="M138">
        <v>261.3</v>
      </c>
      <c r="N138">
        <v>90</v>
      </c>
      <c r="O138">
        <v>11.76</v>
      </c>
      <c r="P138">
        <v>10.9</v>
      </c>
      <c r="Q138">
        <v>3</v>
      </c>
      <c r="R138">
        <v>2.94</v>
      </c>
      <c r="S138">
        <v>1</v>
      </c>
      <c r="T138">
        <v>0</v>
      </c>
    </row>
    <row r="139" spans="1:20" x14ac:dyDescent="0.2">
      <c r="A139" t="s">
        <v>42</v>
      </c>
      <c r="B139" s="4">
        <f>train[[#This Row],[account_length]]/12</f>
        <v>7.833333333333333</v>
      </c>
      <c r="C139">
        <v>408</v>
      </c>
      <c r="D139">
        <v>0</v>
      </c>
      <c r="E139">
        <v>1</v>
      </c>
      <c r="F139">
        <v>38</v>
      </c>
      <c r="G139">
        <v>170.1</v>
      </c>
      <c r="H139">
        <v>124</v>
      </c>
      <c r="I139">
        <v>28.92</v>
      </c>
      <c r="J139">
        <v>193.3</v>
      </c>
      <c r="K139">
        <v>116</v>
      </c>
      <c r="L139">
        <v>16.43</v>
      </c>
      <c r="M139">
        <v>105.9</v>
      </c>
      <c r="N139">
        <v>73</v>
      </c>
      <c r="O139">
        <v>4.7699999999999996</v>
      </c>
      <c r="P139">
        <v>12.8</v>
      </c>
      <c r="Q139">
        <v>4</v>
      </c>
      <c r="R139">
        <v>3.46</v>
      </c>
      <c r="S139">
        <v>1</v>
      </c>
      <c r="T139">
        <v>0</v>
      </c>
    </row>
    <row r="140" spans="1:20" x14ac:dyDescent="0.2">
      <c r="A140" t="s">
        <v>68</v>
      </c>
      <c r="B140" s="4">
        <f>train[[#This Row],[account_length]]/12</f>
        <v>2.6666666666666665</v>
      </c>
      <c r="C140">
        <v>510</v>
      </c>
      <c r="D140">
        <v>0</v>
      </c>
      <c r="E140">
        <v>0</v>
      </c>
      <c r="F140">
        <v>0</v>
      </c>
      <c r="G140">
        <v>230.9</v>
      </c>
      <c r="H140">
        <v>87</v>
      </c>
      <c r="I140">
        <v>39.25</v>
      </c>
      <c r="J140">
        <v>187.4</v>
      </c>
      <c r="K140">
        <v>90</v>
      </c>
      <c r="L140">
        <v>15.93</v>
      </c>
      <c r="M140">
        <v>154</v>
      </c>
      <c r="N140">
        <v>53</v>
      </c>
      <c r="O140">
        <v>6.93</v>
      </c>
      <c r="P140">
        <v>6.3</v>
      </c>
      <c r="Q140">
        <v>2</v>
      </c>
      <c r="R140">
        <v>1.7</v>
      </c>
      <c r="S140">
        <v>0</v>
      </c>
      <c r="T140">
        <v>0</v>
      </c>
    </row>
    <row r="141" spans="1:20" x14ac:dyDescent="0.2">
      <c r="A141" t="s">
        <v>41</v>
      </c>
      <c r="B141" s="4">
        <f>train[[#This Row],[account_length]]/12</f>
        <v>5.666666666666667</v>
      </c>
      <c r="C141">
        <v>408</v>
      </c>
      <c r="D141">
        <v>0</v>
      </c>
      <c r="E141">
        <v>0</v>
      </c>
      <c r="F141">
        <v>0</v>
      </c>
      <c r="G141">
        <v>237.1</v>
      </c>
      <c r="H141">
        <v>105</v>
      </c>
      <c r="I141">
        <v>40.31</v>
      </c>
      <c r="J141">
        <v>223.5</v>
      </c>
      <c r="K141">
        <v>105</v>
      </c>
      <c r="L141">
        <v>19</v>
      </c>
      <c r="M141">
        <v>97.4</v>
      </c>
      <c r="N141">
        <v>79</v>
      </c>
      <c r="O141">
        <v>4.38</v>
      </c>
      <c r="P141">
        <v>13.2</v>
      </c>
      <c r="Q141">
        <v>2</v>
      </c>
      <c r="R141">
        <v>3.56</v>
      </c>
      <c r="S141">
        <v>1</v>
      </c>
      <c r="T141">
        <v>0</v>
      </c>
    </row>
    <row r="142" spans="1:20" x14ac:dyDescent="0.2">
      <c r="A142" t="s">
        <v>61</v>
      </c>
      <c r="B142" s="4">
        <f>train[[#This Row],[account_length]]/12</f>
        <v>2.0833333333333335</v>
      </c>
      <c r="C142">
        <v>415</v>
      </c>
      <c r="D142">
        <v>0</v>
      </c>
      <c r="E142">
        <v>0</v>
      </c>
      <c r="F142">
        <v>0</v>
      </c>
      <c r="G142">
        <v>119.3</v>
      </c>
      <c r="H142">
        <v>87</v>
      </c>
      <c r="I142">
        <v>20.28</v>
      </c>
      <c r="J142">
        <v>211.5</v>
      </c>
      <c r="K142">
        <v>101</v>
      </c>
      <c r="L142">
        <v>17.98</v>
      </c>
      <c r="M142">
        <v>268.89999999999998</v>
      </c>
      <c r="N142">
        <v>86</v>
      </c>
      <c r="O142">
        <v>12.1</v>
      </c>
      <c r="P142">
        <v>10.5</v>
      </c>
      <c r="Q142">
        <v>4</v>
      </c>
      <c r="R142">
        <v>2.84</v>
      </c>
      <c r="S142">
        <v>3</v>
      </c>
      <c r="T142">
        <v>0</v>
      </c>
    </row>
    <row r="143" spans="1:20" x14ac:dyDescent="0.2">
      <c r="A143" t="s">
        <v>52</v>
      </c>
      <c r="B143" s="4">
        <f>train[[#This Row],[account_length]]/12</f>
        <v>5.416666666666667</v>
      </c>
      <c r="C143">
        <v>415</v>
      </c>
      <c r="D143">
        <v>0</v>
      </c>
      <c r="E143">
        <v>0</v>
      </c>
      <c r="F143">
        <v>0</v>
      </c>
      <c r="G143">
        <v>116.8</v>
      </c>
      <c r="H143">
        <v>87</v>
      </c>
      <c r="I143">
        <v>19.86</v>
      </c>
      <c r="J143">
        <v>178.9</v>
      </c>
      <c r="K143">
        <v>93</v>
      </c>
      <c r="L143">
        <v>15.21</v>
      </c>
      <c r="M143">
        <v>182.4</v>
      </c>
      <c r="N143">
        <v>150</v>
      </c>
      <c r="O143">
        <v>8.2100000000000009</v>
      </c>
      <c r="P143">
        <v>14.1</v>
      </c>
      <c r="Q143">
        <v>2</v>
      </c>
      <c r="R143">
        <v>3.81</v>
      </c>
      <c r="S143">
        <v>1</v>
      </c>
      <c r="T143">
        <v>0</v>
      </c>
    </row>
    <row r="144" spans="1:20" x14ac:dyDescent="0.2">
      <c r="A144" t="s">
        <v>30</v>
      </c>
      <c r="B144" s="4">
        <f>train[[#This Row],[account_length]]/12</f>
        <v>14.916666666666666</v>
      </c>
      <c r="C144">
        <v>408</v>
      </c>
      <c r="D144">
        <v>0</v>
      </c>
      <c r="E144">
        <v>0</v>
      </c>
      <c r="F144">
        <v>0</v>
      </c>
      <c r="G144">
        <v>219.2</v>
      </c>
      <c r="H144">
        <v>92</v>
      </c>
      <c r="I144">
        <v>37.26</v>
      </c>
      <c r="J144">
        <v>149.4</v>
      </c>
      <c r="K144">
        <v>125</v>
      </c>
      <c r="L144">
        <v>12.7</v>
      </c>
      <c r="M144">
        <v>244.7</v>
      </c>
      <c r="N144">
        <v>104</v>
      </c>
      <c r="O144">
        <v>11.01</v>
      </c>
      <c r="P144">
        <v>6.1</v>
      </c>
      <c r="Q144">
        <v>5</v>
      </c>
      <c r="R144">
        <v>1.65</v>
      </c>
      <c r="S144">
        <v>0</v>
      </c>
      <c r="T144">
        <v>0</v>
      </c>
    </row>
    <row r="145" spans="1:20" x14ac:dyDescent="0.2">
      <c r="A145" t="s">
        <v>69</v>
      </c>
      <c r="B145" s="4">
        <f>train[[#This Row],[account_length]]/12</f>
        <v>7.833333333333333</v>
      </c>
      <c r="C145">
        <v>415</v>
      </c>
      <c r="D145">
        <v>0</v>
      </c>
      <c r="E145">
        <v>0</v>
      </c>
      <c r="F145">
        <v>0</v>
      </c>
      <c r="G145">
        <v>252.6</v>
      </c>
      <c r="H145">
        <v>104</v>
      </c>
      <c r="I145">
        <v>42.94</v>
      </c>
      <c r="J145">
        <v>169</v>
      </c>
      <c r="K145">
        <v>125</v>
      </c>
      <c r="L145">
        <v>14.37</v>
      </c>
      <c r="M145">
        <v>170.9</v>
      </c>
      <c r="N145">
        <v>106</v>
      </c>
      <c r="O145">
        <v>7.69</v>
      </c>
      <c r="P145">
        <v>11.1</v>
      </c>
      <c r="Q145">
        <v>7</v>
      </c>
      <c r="R145">
        <v>3</v>
      </c>
      <c r="S145">
        <v>2</v>
      </c>
      <c r="T145">
        <v>0</v>
      </c>
    </row>
    <row r="146" spans="1:20" x14ac:dyDescent="0.2">
      <c r="A146" t="s">
        <v>60</v>
      </c>
      <c r="B146" s="4">
        <f>train[[#This Row],[account_length]]/12</f>
        <v>5.166666666666667</v>
      </c>
      <c r="C146">
        <v>415</v>
      </c>
      <c r="D146">
        <v>0</v>
      </c>
      <c r="E146">
        <v>0</v>
      </c>
      <c r="F146">
        <v>0</v>
      </c>
      <c r="G146">
        <v>147.1</v>
      </c>
      <c r="H146">
        <v>91</v>
      </c>
      <c r="I146">
        <v>25.01</v>
      </c>
      <c r="J146">
        <v>190.4</v>
      </c>
      <c r="K146">
        <v>107</v>
      </c>
      <c r="L146">
        <v>16.18</v>
      </c>
      <c r="M146">
        <v>195.2</v>
      </c>
      <c r="N146">
        <v>115</v>
      </c>
      <c r="O146">
        <v>8.7799999999999994</v>
      </c>
      <c r="P146">
        <v>12.2</v>
      </c>
      <c r="Q146">
        <v>3</v>
      </c>
      <c r="R146">
        <v>3.29</v>
      </c>
      <c r="S146">
        <v>0</v>
      </c>
      <c r="T146">
        <v>0</v>
      </c>
    </row>
    <row r="147" spans="1:20" x14ac:dyDescent="0.2">
      <c r="A147" t="s">
        <v>50</v>
      </c>
      <c r="B147" s="4">
        <f>train[[#This Row],[account_length]]/12</f>
        <v>9.6666666666666661</v>
      </c>
      <c r="C147">
        <v>408</v>
      </c>
      <c r="D147">
        <v>0</v>
      </c>
      <c r="E147">
        <v>0</v>
      </c>
      <c r="F147">
        <v>0</v>
      </c>
      <c r="G147">
        <v>173.5</v>
      </c>
      <c r="H147">
        <v>93</v>
      </c>
      <c r="I147">
        <v>29.5</v>
      </c>
      <c r="J147">
        <v>194.1</v>
      </c>
      <c r="K147">
        <v>76</v>
      </c>
      <c r="L147">
        <v>16.5</v>
      </c>
      <c r="M147">
        <v>208</v>
      </c>
      <c r="N147">
        <v>112</v>
      </c>
      <c r="O147">
        <v>9.36</v>
      </c>
      <c r="P147">
        <v>16.2</v>
      </c>
      <c r="Q147">
        <v>10</v>
      </c>
      <c r="R147">
        <v>4.37</v>
      </c>
      <c r="S147">
        <v>3</v>
      </c>
      <c r="T147">
        <v>0</v>
      </c>
    </row>
    <row r="148" spans="1:20" x14ac:dyDescent="0.2">
      <c r="A148" t="s">
        <v>70</v>
      </c>
      <c r="B148" s="4">
        <f>train[[#This Row],[account_length]]/12</f>
        <v>5.833333333333333</v>
      </c>
      <c r="C148">
        <v>408</v>
      </c>
      <c r="D148">
        <v>0</v>
      </c>
      <c r="E148">
        <v>0</v>
      </c>
      <c r="F148">
        <v>0</v>
      </c>
      <c r="G148">
        <v>232.1</v>
      </c>
      <c r="H148">
        <v>122</v>
      </c>
      <c r="I148">
        <v>39.46</v>
      </c>
      <c r="J148">
        <v>292.3</v>
      </c>
      <c r="K148">
        <v>112</v>
      </c>
      <c r="L148">
        <v>24.85</v>
      </c>
      <c r="M148">
        <v>201.2</v>
      </c>
      <c r="N148">
        <v>112</v>
      </c>
      <c r="O148">
        <v>9.0500000000000007</v>
      </c>
      <c r="P148">
        <v>0</v>
      </c>
      <c r="Q148">
        <v>0</v>
      </c>
      <c r="R148">
        <v>0</v>
      </c>
      <c r="S148">
        <v>3</v>
      </c>
      <c r="T148">
        <v>0</v>
      </c>
    </row>
    <row r="149" spans="1:20" x14ac:dyDescent="0.2">
      <c r="A149" t="s">
        <v>31</v>
      </c>
      <c r="B149" s="4">
        <f>train[[#This Row],[account_length]]/12</f>
        <v>7.833333333333333</v>
      </c>
      <c r="C149">
        <v>510</v>
      </c>
      <c r="D149">
        <v>1</v>
      </c>
      <c r="E149">
        <v>1</v>
      </c>
      <c r="F149">
        <v>23</v>
      </c>
      <c r="G149">
        <v>197.1</v>
      </c>
      <c r="H149">
        <v>125</v>
      </c>
      <c r="I149">
        <v>33.51</v>
      </c>
      <c r="J149">
        <v>214.5</v>
      </c>
      <c r="K149">
        <v>136</v>
      </c>
      <c r="L149">
        <v>18.23</v>
      </c>
      <c r="M149">
        <v>282.2</v>
      </c>
      <c r="N149">
        <v>103</v>
      </c>
      <c r="O149">
        <v>12.7</v>
      </c>
      <c r="P149">
        <v>9.5</v>
      </c>
      <c r="Q149">
        <v>5</v>
      </c>
      <c r="R149">
        <v>2.57</v>
      </c>
      <c r="S149">
        <v>4</v>
      </c>
      <c r="T149">
        <v>0</v>
      </c>
    </row>
    <row r="150" spans="1:20" x14ac:dyDescent="0.2">
      <c r="A150" t="s">
        <v>47</v>
      </c>
      <c r="B150" s="4">
        <f>train[[#This Row],[account_length]]/12</f>
        <v>10.5</v>
      </c>
      <c r="C150">
        <v>415</v>
      </c>
      <c r="D150">
        <v>0</v>
      </c>
      <c r="E150">
        <v>0</v>
      </c>
      <c r="F150">
        <v>0</v>
      </c>
      <c r="G150">
        <v>58.2</v>
      </c>
      <c r="H150">
        <v>94</v>
      </c>
      <c r="I150">
        <v>9.89</v>
      </c>
      <c r="J150">
        <v>138.69999999999999</v>
      </c>
      <c r="K150">
        <v>118</v>
      </c>
      <c r="L150">
        <v>11.79</v>
      </c>
      <c r="M150">
        <v>136.80000000000001</v>
      </c>
      <c r="N150">
        <v>91</v>
      </c>
      <c r="O150">
        <v>6.16</v>
      </c>
      <c r="P150">
        <v>11.9</v>
      </c>
      <c r="Q150">
        <v>1</v>
      </c>
      <c r="R150">
        <v>3.21</v>
      </c>
      <c r="S150">
        <v>5</v>
      </c>
      <c r="T150">
        <v>1</v>
      </c>
    </row>
    <row r="151" spans="1:20" x14ac:dyDescent="0.2">
      <c r="A151" t="s">
        <v>36</v>
      </c>
      <c r="B151" s="4">
        <f>train[[#This Row],[account_length]]/12</f>
        <v>5.583333333333333</v>
      </c>
      <c r="C151">
        <v>408</v>
      </c>
      <c r="D151">
        <v>0</v>
      </c>
      <c r="E151">
        <v>1</v>
      </c>
      <c r="F151">
        <v>36</v>
      </c>
      <c r="G151">
        <v>115.6</v>
      </c>
      <c r="H151">
        <v>111</v>
      </c>
      <c r="I151">
        <v>19.649999999999999</v>
      </c>
      <c r="J151">
        <v>237.7</v>
      </c>
      <c r="K151">
        <v>94</v>
      </c>
      <c r="L151">
        <v>20.2</v>
      </c>
      <c r="M151">
        <v>169.9</v>
      </c>
      <c r="N151">
        <v>103</v>
      </c>
      <c r="O151">
        <v>7.65</v>
      </c>
      <c r="P151">
        <v>9.9</v>
      </c>
      <c r="Q151">
        <v>12</v>
      </c>
      <c r="R151">
        <v>2.67</v>
      </c>
      <c r="S151">
        <v>2</v>
      </c>
      <c r="T151">
        <v>0</v>
      </c>
    </row>
    <row r="152" spans="1:20" x14ac:dyDescent="0.2">
      <c r="A152" t="s">
        <v>46</v>
      </c>
      <c r="B152" s="4">
        <f>train[[#This Row],[account_length]]/12</f>
        <v>1.5833333333333333</v>
      </c>
      <c r="C152">
        <v>408</v>
      </c>
      <c r="D152">
        <v>0</v>
      </c>
      <c r="E152">
        <v>0</v>
      </c>
      <c r="F152">
        <v>0</v>
      </c>
      <c r="G152">
        <v>186.1</v>
      </c>
      <c r="H152">
        <v>98</v>
      </c>
      <c r="I152">
        <v>31.64</v>
      </c>
      <c r="J152">
        <v>254.3</v>
      </c>
      <c r="K152">
        <v>57</v>
      </c>
      <c r="L152">
        <v>21.62</v>
      </c>
      <c r="M152">
        <v>214</v>
      </c>
      <c r="N152">
        <v>127</v>
      </c>
      <c r="O152">
        <v>9.6300000000000008</v>
      </c>
      <c r="P152">
        <v>14.6</v>
      </c>
      <c r="Q152">
        <v>7</v>
      </c>
      <c r="R152">
        <v>3.94</v>
      </c>
      <c r="S152">
        <v>2</v>
      </c>
      <c r="T152">
        <v>0</v>
      </c>
    </row>
    <row r="153" spans="1:20" x14ac:dyDescent="0.2">
      <c r="A153" t="s">
        <v>38</v>
      </c>
      <c r="B153" s="4">
        <f>train[[#This Row],[account_length]]/12</f>
        <v>14.166666666666666</v>
      </c>
      <c r="C153">
        <v>510</v>
      </c>
      <c r="D153">
        <v>1</v>
      </c>
      <c r="E153">
        <v>0</v>
      </c>
      <c r="F153">
        <v>0</v>
      </c>
      <c r="G153">
        <v>259.89999999999998</v>
      </c>
      <c r="H153">
        <v>68</v>
      </c>
      <c r="I153">
        <v>44.18</v>
      </c>
      <c r="J153">
        <v>245</v>
      </c>
      <c r="K153">
        <v>122</v>
      </c>
      <c r="L153">
        <v>20.83</v>
      </c>
      <c r="M153">
        <v>134.4</v>
      </c>
      <c r="N153">
        <v>121</v>
      </c>
      <c r="O153">
        <v>6.05</v>
      </c>
      <c r="P153">
        <v>8.4</v>
      </c>
      <c r="Q153">
        <v>3</v>
      </c>
      <c r="R153">
        <v>2.27</v>
      </c>
      <c r="S153">
        <v>3</v>
      </c>
      <c r="T153">
        <v>0</v>
      </c>
    </row>
    <row r="154" spans="1:20" x14ac:dyDescent="0.2">
      <c r="A154" t="s">
        <v>61</v>
      </c>
      <c r="B154" s="4">
        <f>train[[#This Row],[account_length]]/12</f>
        <v>6.083333333333333</v>
      </c>
      <c r="C154">
        <v>415</v>
      </c>
      <c r="D154">
        <v>0</v>
      </c>
      <c r="E154">
        <v>0</v>
      </c>
      <c r="F154">
        <v>0</v>
      </c>
      <c r="G154">
        <v>214.3</v>
      </c>
      <c r="H154">
        <v>145</v>
      </c>
      <c r="I154">
        <v>36.43</v>
      </c>
      <c r="J154">
        <v>268.5</v>
      </c>
      <c r="K154">
        <v>135</v>
      </c>
      <c r="L154">
        <v>22.82</v>
      </c>
      <c r="M154">
        <v>241.2</v>
      </c>
      <c r="N154">
        <v>92</v>
      </c>
      <c r="O154">
        <v>10.85</v>
      </c>
      <c r="P154">
        <v>10.8</v>
      </c>
      <c r="Q154">
        <v>13</v>
      </c>
      <c r="R154">
        <v>2.92</v>
      </c>
      <c r="S154">
        <v>1</v>
      </c>
      <c r="T154">
        <v>0</v>
      </c>
    </row>
    <row r="155" spans="1:20" x14ac:dyDescent="0.2">
      <c r="A155" t="s">
        <v>36</v>
      </c>
      <c r="B155" s="4">
        <f>train[[#This Row],[account_length]]/12</f>
        <v>8.8333333333333339</v>
      </c>
      <c r="C155">
        <v>408</v>
      </c>
      <c r="D155">
        <v>0</v>
      </c>
      <c r="E155">
        <v>0</v>
      </c>
      <c r="F155">
        <v>0</v>
      </c>
      <c r="G155">
        <v>158.69999999999999</v>
      </c>
      <c r="H155">
        <v>74</v>
      </c>
      <c r="I155">
        <v>26.98</v>
      </c>
      <c r="J155">
        <v>64.3</v>
      </c>
      <c r="K155">
        <v>139</v>
      </c>
      <c r="L155">
        <v>5.47</v>
      </c>
      <c r="M155">
        <v>198.5</v>
      </c>
      <c r="N155">
        <v>103</v>
      </c>
      <c r="O155">
        <v>8.93</v>
      </c>
      <c r="P155">
        <v>10.199999999999999</v>
      </c>
      <c r="Q155">
        <v>4</v>
      </c>
      <c r="R155">
        <v>2.75</v>
      </c>
      <c r="S155">
        <v>1</v>
      </c>
      <c r="T155">
        <v>0</v>
      </c>
    </row>
    <row r="156" spans="1:20" x14ac:dyDescent="0.2">
      <c r="A156" t="s">
        <v>42</v>
      </c>
      <c r="B156" s="4">
        <f>train[[#This Row],[account_length]]/12</f>
        <v>7.75</v>
      </c>
      <c r="C156">
        <v>415</v>
      </c>
      <c r="D156">
        <v>0</v>
      </c>
      <c r="E156">
        <v>0</v>
      </c>
      <c r="F156">
        <v>0</v>
      </c>
      <c r="G156">
        <v>271.60000000000002</v>
      </c>
      <c r="H156">
        <v>71</v>
      </c>
      <c r="I156">
        <v>46.17</v>
      </c>
      <c r="J156">
        <v>229.4</v>
      </c>
      <c r="K156">
        <v>108</v>
      </c>
      <c r="L156">
        <v>19.5</v>
      </c>
      <c r="M156">
        <v>77.3</v>
      </c>
      <c r="N156">
        <v>121</v>
      </c>
      <c r="O156">
        <v>3.48</v>
      </c>
      <c r="P156">
        <v>10.9</v>
      </c>
      <c r="Q156">
        <v>3</v>
      </c>
      <c r="R156">
        <v>2.94</v>
      </c>
      <c r="S156">
        <v>2</v>
      </c>
      <c r="T156">
        <v>0</v>
      </c>
    </row>
    <row r="157" spans="1:20" x14ac:dyDescent="0.2">
      <c r="A157" t="s">
        <v>59</v>
      </c>
      <c r="B157" s="4">
        <f>train[[#This Row],[account_length]]/12</f>
        <v>4.25</v>
      </c>
      <c r="C157">
        <v>408</v>
      </c>
      <c r="D157">
        <v>0</v>
      </c>
      <c r="E157">
        <v>0</v>
      </c>
      <c r="F157">
        <v>0</v>
      </c>
      <c r="G157">
        <v>232.4</v>
      </c>
      <c r="H157">
        <v>109</v>
      </c>
      <c r="I157">
        <v>39.51</v>
      </c>
      <c r="J157">
        <v>187.4</v>
      </c>
      <c r="K157">
        <v>95</v>
      </c>
      <c r="L157">
        <v>15.93</v>
      </c>
      <c r="M157">
        <v>231.2</v>
      </c>
      <c r="N157">
        <v>107</v>
      </c>
      <c r="O157">
        <v>10.4</v>
      </c>
      <c r="P157">
        <v>9.1</v>
      </c>
      <c r="Q157">
        <v>3</v>
      </c>
      <c r="R157">
        <v>2.46</v>
      </c>
      <c r="S157">
        <v>1</v>
      </c>
      <c r="T157">
        <v>0</v>
      </c>
    </row>
    <row r="158" spans="1:20" x14ac:dyDescent="0.2">
      <c r="A158" t="s">
        <v>39</v>
      </c>
      <c r="B158" s="4">
        <f>train[[#This Row],[account_length]]/12</f>
        <v>10.833333333333334</v>
      </c>
      <c r="C158">
        <v>415</v>
      </c>
      <c r="D158">
        <v>0</v>
      </c>
      <c r="E158">
        <v>0</v>
      </c>
      <c r="F158">
        <v>0</v>
      </c>
      <c r="G158">
        <v>176.9</v>
      </c>
      <c r="H158">
        <v>109</v>
      </c>
      <c r="I158">
        <v>30.07</v>
      </c>
      <c r="J158">
        <v>90.7</v>
      </c>
      <c r="K158">
        <v>104</v>
      </c>
      <c r="L158">
        <v>7.71</v>
      </c>
      <c r="M158">
        <v>238</v>
      </c>
      <c r="N158">
        <v>69</v>
      </c>
      <c r="O158">
        <v>10.71</v>
      </c>
      <c r="P158">
        <v>9.5</v>
      </c>
      <c r="Q158">
        <v>2</v>
      </c>
      <c r="R158">
        <v>2.57</v>
      </c>
      <c r="S158">
        <v>1</v>
      </c>
      <c r="T158">
        <v>0</v>
      </c>
    </row>
    <row r="159" spans="1:20" x14ac:dyDescent="0.2">
      <c r="A159" t="s">
        <v>65</v>
      </c>
      <c r="B159" s="4">
        <f>train[[#This Row],[account_length]]/12</f>
        <v>6.666666666666667</v>
      </c>
      <c r="C159">
        <v>408</v>
      </c>
      <c r="D159">
        <v>0</v>
      </c>
      <c r="E159">
        <v>0</v>
      </c>
      <c r="F159">
        <v>0</v>
      </c>
      <c r="G159">
        <v>209.9</v>
      </c>
      <c r="H159">
        <v>74</v>
      </c>
      <c r="I159">
        <v>35.68</v>
      </c>
      <c r="J159">
        <v>195.1</v>
      </c>
      <c r="K159">
        <v>77</v>
      </c>
      <c r="L159">
        <v>16.579999999999998</v>
      </c>
      <c r="M159">
        <v>208.2</v>
      </c>
      <c r="N159">
        <v>119</v>
      </c>
      <c r="O159">
        <v>9.3699999999999992</v>
      </c>
      <c r="P159">
        <v>8.8000000000000007</v>
      </c>
      <c r="Q159">
        <v>4</v>
      </c>
      <c r="R159">
        <v>2.38</v>
      </c>
      <c r="S159">
        <v>2</v>
      </c>
      <c r="T159">
        <v>0</v>
      </c>
    </row>
    <row r="160" spans="1:20" x14ac:dyDescent="0.2">
      <c r="A160" t="s">
        <v>35</v>
      </c>
      <c r="B160" s="4">
        <f>train[[#This Row],[account_length]]/12</f>
        <v>7.833333333333333</v>
      </c>
      <c r="C160">
        <v>415</v>
      </c>
      <c r="D160">
        <v>0</v>
      </c>
      <c r="E160">
        <v>0</v>
      </c>
      <c r="F160">
        <v>0</v>
      </c>
      <c r="G160">
        <v>137.5</v>
      </c>
      <c r="H160">
        <v>118</v>
      </c>
      <c r="I160">
        <v>23.38</v>
      </c>
      <c r="J160">
        <v>203.2</v>
      </c>
      <c r="K160">
        <v>88</v>
      </c>
      <c r="L160">
        <v>17.27</v>
      </c>
      <c r="M160">
        <v>150</v>
      </c>
      <c r="N160">
        <v>131</v>
      </c>
      <c r="O160">
        <v>6.75</v>
      </c>
      <c r="P160">
        <v>13.4</v>
      </c>
      <c r="Q160">
        <v>2</v>
      </c>
      <c r="R160">
        <v>3.62</v>
      </c>
      <c r="S160">
        <v>0</v>
      </c>
      <c r="T160">
        <v>0</v>
      </c>
    </row>
    <row r="161" spans="1:20" x14ac:dyDescent="0.2">
      <c r="A161" t="s">
        <v>26</v>
      </c>
      <c r="B161" s="4">
        <f>train[[#This Row],[account_length]]/12</f>
        <v>9.8333333333333339</v>
      </c>
      <c r="C161">
        <v>408</v>
      </c>
      <c r="D161">
        <v>0</v>
      </c>
      <c r="E161">
        <v>1</v>
      </c>
      <c r="F161">
        <v>23</v>
      </c>
      <c r="G161">
        <v>289.5</v>
      </c>
      <c r="H161">
        <v>52</v>
      </c>
      <c r="I161">
        <v>49.22</v>
      </c>
      <c r="J161">
        <v>166.6</v>
      </c>
      <c r="K161">
        <v>111</v>
      </c>
      <c r="L161">
        <v>14.16</v>
      </c>
      <c r="M161">
        <v>119.1</v>
      </c>
      <c r="N161">
        <v>88</v>
      </c>
      <c r="O161">
        <v>5.36</v>
      </c>
      <c r="P161">
        <v>9.5</v>
      </c>
      <c r="Q161">
        <v>4</v>
      </c>
      <c r="R161">
        <v>2.57</v>
      </c>
      <c r="S161">
        <v>1</v>
      </c>
      <c r="T161">
        <v>0</v>
      </c>
    </row>
    <row r="162" spans="1:20" x14ac:dyDescent="0.2">
      <c r="A162" t="s">
        <v>49</v>
      </c>
      <c r="B162" s="4">
        <f>train[[#This Row],[account_length]]/12</f>
        <v>9.75</v>
      </c>
      <c r="C162">
        <v>415</v>
      </c>
      <c r="D162">
        <v>0</v>
      </c>
      <c r="E162">
        <v>1</v>
      </c>
      <c r="F162">
        <v>23</v>
      </c>
      <c r="G162">
        <v>198.1</v>
      </c>
      <c r="H162">
        <v>86</v>
      </c>
      <c r="I162">
        <v>33.68</v>
      </c>
      <c r="J162">
        <v>177</v>
      </c>
      <c r="K162">
        <v>86</v>
      </c>
      <c r="L162">
        <v>15.05</v>
      </c>
      <c r="M162">
        <v>180.5</v>
      </c>
      <c r="N162">
        <v>92</v>
      </c>
      <c r="O162">
        <v>8.1199999999999992</v>
      </c>
      <c r="P162">
        <v>6.8</v>
      </c>
      <c r="Q162">
        <v>6</v>
      </c>
      <c r="R162">
        <v>1.84</v>
      </c>
      <c r="S162">
        <v>1</v>
      </c>
      <c r="T162">
        <v>0</v>
      </c>
    </row>
    <row r="163" spans="1:20" x14ac:dyDescent="0.2">
      <c r="A163" t="s">
        <v>71</v>
      </c>
      <c r="B163" s="4">
        <f>train[[#This Row],[account_length]]/12</f>
        <v>6.5</v>
      </c>
      <c r="C163">
        <v>415</v>
      </c>
      <c r="D163">
        <v>0</v>
      </c>
      <c r="E163">
        <v>0</v>
      </c>
      <c r="F163">
        <v>0</v>
      </c>
      <c r="G163">
        <v>149.69999999999999</v>
      </c>
      <c r="H163">
        <v>119</v>
      </c>
      <c r="I163">
        <v>25.45</v>
      </c>
      <c r="J163">
        <v>182.2</v>
      </c>
      <c r="K163">
        <v>115</v>
      </c>
      <c r="L163">
        <v>15.49</v>
      </c>
      <c r="M163">
        <v>261.5</v>
      </c>
      <c r="N163">
        <v>126</v>
      </c>
      <c r="O163">
        <v>11.77</v>
      </c>
      <c r="P163">
        <v>9.6999999999999993</v>
      </c>
      <c r="Q163">
        <v>8</v>
      </c>
      <c r="R163">
        <v>2.62</v>
      </c>
      <c r="S163">
        <v>0</v>
      </c>
      <c r="T163">
        <v>0</v>
      </c>
    </row>
    <row r="164" spans="1:20" x14ac:dyDescent="0.2">
      <c r="A164" t="s">
        <v>39</v>
      </c>
      <c r="B164" s="4">
        <f>train[[#This Row],[account_length]]/12</f>
        <v>17.333333333333332</v>
      </c>
      <c r="C164">
        <v>510</v>
      </c>
      <c r="D164">
        <v>0</v>
      </c>
      <c r="E164">
        <v>0</v>
      </c>
      <c r="F164">
        <v>0</v>
      </c>
      <c r="G164">
        <v>326.5</v>
      </c>
      <c r="H164">
        <v>67</v>
      </c>
      <c r="I164">
        <v>55.51</v>
      </c>
      <c r="J164">
        <v>176.3</v>
      </c>
      <c r="K164">
        <v>113</v>
      </c>
      <c r="L164">
        <v>14.99</v>
      </c>
      <c r="M164">
        <v>181.7</v>
      </c>
      <c r="N164">
        <v>102</v>
      </c>
      <c r="O164">
        <v>8.18</v>
      </c>
      <c r="P164">
        <v>10.7</v>
      </c>
      <c r="Q164">
        <v>6</v>
      </c>
      <c r="R164">
        <v>2.89</v>
      </c>
      <c r="S164">
        <v>2</v>
      </c>
      <c r="T164">
        <v>1</v>
      </c>
    </row>
    <row r="165" spans="1:20" x14ac:dyDescent="0.2">
      <c r="A165" t="s">
        <v>66</v>
      </c>
      <c r="B165" s="4">
        <f>train[[#This Row],[account_length]]/12</f>
        <v>10.916666666666666</v>
      </c>
      <c r="C165">
        <v>510</v>
      </c>
      <c r="D165">
        <v>1</v>
      </c>
      <c r="E165">
        <v>1</v>
      </c>
      <c r="F165">
        <v>26</v>
      </c>
      <c r="G165">
        <v>292.89999999999998</v>
      </c>
      <c r="H165">
        <v>101</v>
      </c>
      <c r="I165">
        <v>49.79</v>
      </c>
      <c r="J165">
        <v>199.7</v>
      </c>
      <c r="K165">
        <v>97</v>
      </c>
      <c r="L165">
        <v>16.97</v>
      </c>
      <c r="M165">
        <v>255.3</v>
      </c>
      <c r="N165">
        <v>127</v>
      </c>
      <c r="O165">
        <v>11.49</v>
      </c>
      <c r="P165">
        <v>13.8</v>
      </c>
      <c r="Q165">
        <v>7</v>
      </c>
      <c r="R165">
        <v>3.73</v>
      </c>
      <c r="S165">
        <v>4</v>
      </c>
      <c r="T165">
        <v>1</v>
      </c>
    </row>
    <row r="166" spans="1:20" x14ac:dyDescent="0.2">
      <c r="A166" t="s">
        <v>63</v>
      </c>
      <c r="B166" s="4">
        <f>train[[#This Row],[account_length]]/12</f>
        <v>5.25</v>
      </c>
      <c r="C166">
        <v>408</v>
      </c>
      <c r="D166">
        <v>0</v>
      </c>
      <c r="E166">
        <v>0</v>
      </c>
      <c r="F166">
        <v>0</v>
      </c>
      <c r="G166">
        <v>83</v>
      </c>
      <c r="H166">
        <v>64</v>
      </c>
      <c r="I166">
        <v>14.11</v>
      </c>
      <c r="J166">
        <v>177</v>
      </c>
      <c r="K166">
        <v>106</v>
      </c>
      <c r="L166">
        <v>15.05</v>
      </c>
      <c r="M166">
        <v>245.7</v>
      </c>
      <c r="N166">
        <v>89</v>
      </c>
      <c r="O166">
        <v>11.06</v>
      </c>
      <c r="P166">
        <v>13</v>
      </c>
      <c r="Q166">
        <v>3</v>
      </c>
      <c r="R166">
        <v>3.51</v>
      </c>
      <c r="S166">
        <v>0</v>
      </c>
      <c r="T166">
        <v>0</v>
      </c>
    </row>
    <row r="167" spans="1:20" x14ac:dyDescent="0.2">
      <c r="A167" t="s">
        <v>60</v>
      </c>
      <c r="B167" s="4">
        <f>train[[#This Row],[account_length]]/12</f>
        <v>4.416666666666667</v>
      </c>
      <c r="C167">
        <v>415</v>
      </c>
      <c r="D167">
        <v>0</v>
      </c>
      <c r="E167">
        <v>1</v>
      </c>
      <c r="F167">
        <v>24</v>
      </c>
      <c r="G167">
        <v>145.69999999999999</v>
      </c>
      <c r="H167">
        <v>146</v>
      </c>
      <c r="I167">
        <v>24.77</v>
      </c>
      <c r="J167">
        <v>220.5</v>
      </c>
      <c r="K167">
        <v>136</v>
      </c>
      <c r="L167">
        <v>18.739999999999998</v>
      </c>
      <c r="M167">
        <v>249.9</v>
      </c>
      <c r="N167">
        <v>96</v>
      </c>
      <c r="O167">
        <v>11.25</v>
      </c>
      <c r="P167">
        <v>13.1</v>
      </c>
      <c r="Q167">
        <v>5</v>
      </c>
      <c r="R167">
        <v>3.54</v>
      </c>
      <c r="S167">
        <v>3</v>
      </c>
      <c r="T167">
        <v>0</v>
      </c>
    </row>
    <row r="168" spans="1:20" x14ac:dyDescent="0.2">
      <c r="A168" t="s">
        <v>54</v>
      </c>
      <c r="B168" s="4">
        <f>train[[#This Row],[account_length]]/12</f>
        <v>5.166666666666667</v>
      </c>
      <c r="C168">
        <v>408</v>
      </c>
      <c r="D168">
        <v>0</v>
      </c>
      <c r="E168">
        <v>0</v>
      </c>
      <c r="F168">
        <v>0</v>
      </c>
      <c r="G168">
        <v>182.3</v>
      </c>
      <c r="H168">
        <v>101</v>
      </c>
      <c r="I168">
        <v>30.99</v>
      </c>
      <c r="J168">
        <v>328.2</v>
      </c>
      <c r="K168">
        <v>93</v>
      </c>
      <c r="L168">
        <v>27.9</v>
      </c>
      <c r="M168">
        <v>245</v>
      </c>
      <c r="N168">
        <v>131</v>
      </c>
      <c r="O168">
        <v>11.03</v>
      </c>
      <c r="P168">
        <v>11.2</v>
      </c>
      <c r="Q168">
        <v>1</v>
      </c>
      <c r="R168">
        <v>3.02</v>
      </c>
      <c r="S168">
        <v>2</v>
      </c>
      <c r="T168">
        <v>0</v>
      </c>
    </row>
    <row r="169" spans="1:20" x14ac:dyDescent="0.2">
      <c r="A169" t="s">
        <v>49</v>
      </c>
      <c r="B169" s="4">
        <f>train[[#This Row],[account_length]]/12</f>
        <v>8.0833333333333339</v>
      </c>
      <c r="C169">
        <v>415</v>
      </c>
      <c r="D169">
        <v>0</v>
      </c>
      <c r="E169">
        <v>0</v>
      </c>
      <c r="F169">
        <v>0</v>
      </c>
      <c r="G169">
        <v>218</v>
      </c>
      <c r="H169">
        <v>86</v>
      </c>
      <c r="I169">
        <v>37.06</v>
      </c>
      <c r="J169">
        <v>184</v>
      </c>
      <c r="K169">
        <v>94</v>
      </c>
      <c r="L169">
        <v>15.64</v>
      </c>
      <c r="M169">
        <v>240.5</v>
      </c>
      <c r="N169">
        <v>110</v>
      </c>
      <c r="O169">
        <v>10.82</v>
      </c>
      <c r="P169">
        <v>6.4</v>
      </c>
      <c r="Q169">
        <v>8</v>
      </c>
      <c r="R169">
        <v>1.73</v>
      </c>
      <c r="S169">
        <v>3</v>
      </c>
      <c r="T169">
        <v>0</v>
      </c>
    </row>
    <row r="170" spans="1:20" x14ac:dyDescent="0.2">
      <c r="A170" t="s">
        <v>53</v>
      </c>
      <c r="B170" s="4">
        <f>train[[#This Row],[account_length]]/12</f>
        <v>8.75</v>
      </c>
      <c r="C170">
        <v>510</v>
      </c>
      <c r="D170">
        <v>0</v>
      </c>
      <c r="E170">
        <v>0</v>
      </c>
      <c r="F170">
        <v>0</v>
      </c>
      <c r="G170">
        <v>140.6</v>
      </c>
      <c r="H170">
        <v>109</v>
      </c>
      <c r="I170">
        <v>23.9</v>
      </c>
      <c r="J170">
        <v>178.6</v>
      </c>
      <c r="K170">
        <v>51</v>
      </c>
      <c r="L170">
        <v>15.18</v>
      </c>
      <c r="M170">
        <v>217</v>
      </c>
      <c r="N170">
        <v>83</v>
      </c>
      <c r="O170">
        <v>9.76</v>
      </c>
      <c r="P170">
        <v>6.8</v>
      </c>
      <c r="Q170">
        <v>3</v>
      </c>
      <c r="R170">
        <v>1.84</v>
      </c>
      <c r="S170">
        <v>2</v>
      </c>
      <c r="T170">
        <v>0</v>
      </c>
    </row>
    <row r="171" spans="1:20" x14ac:dyDescent="0.2">
      <c r="A171" t="s">
        <v>59</v>
      </c>
      <c r="B171" s="4">
        <f>train[[#This Row],[account_length]]/12</f>
        <v>13.083333333333334</v>
      </c>
      <c r="C171">
        <v>415</v>
      </c>
      <c r="D171">
        <v>0</v>
      </c>
      <c r="E171">
        <v>0</v>
      </c>
      <c r="F171">
        <v>0</v>
      </c>
      <c r="G171">
        <v>152.69999999999999</v>
      </c>
      <c r="H171">
        <v>105</v>
      </c>
      <c r="I171">
        <v>25.96</v>
      </c>
      <c r="J171">
        <v>257.5</v>
      </c>
      <c r="K171">
        <v>80</v>
      </c>
      <c r="L171">
        <v>21.89</v>
      </c>
      <c r="M171">
        <v>198.1</v>
      </c>
      <c r="N171">
        <v>93</v>
      </c>
      <c r="O171">
        <v>8.91</v>
      </c>
      <c r="P171">
        <v>9.4</v>
      </c>
      <c r="Q171">
        <v>4</v>
      </c>
      <c r="R171">
        <v>2.54</v>
      </c>
      <c r="S171">
        <v>1</v>
      </c>
      <c r="T171">
        <v>0</v>
      </c>
    </row>
    <row r="172" spans="1:20" x14ac:dyDescent="0.2">
      <c r="A172" t="s">
        <v>29</v>
      </c>
      <c r="B172" s="4">
        <f>train[[#This Row],[account_length]]/12</f>
        <v>5.5</v>
      </c>
      <c r="C172">
        <v>415</v>
      </c>
      <c r="D172">
        <v>0</v>
      </c>
      <c r="E172">
        <v>1</v>
      </c>
      <c r="F172">
        <v>36</v>
      </c>
      <c r="G172">
        <v>106.7</v>
      </c>
      <c r="H172">
        <v>76</v>
      </c>
      <c r="I172">
        <v>18.14</v>
      </c>
      <c r="J172">
        <v>209.8</v>
      </c>
      <c r="K172">
        <v>77</v>
      </c>
      <c r="L172">
        <v>17.829999999999998</v>
      </c>
      <c r="M172">
        <v>190.4</v>
      </c>
      <c r="N172">
        <v>117</v>
      </c>
      <c r="O172">
        <v>8.57</v>
      </c>
      <c r="P172">
        <v>12.1</v>
      </c>
      <c r="Q172">
        <v>2</v>
      </c>
      <c r="R172">
        <v>3.27</v>
      </c>
      <c r="S172">
        <v>1</v>
      </c>
      <c r="T172">
        <v>0</v>
      </c>
    </row>
    <row r="173" spans="1:20" x14ac:dyDescent="0.2">
      <c r="A173" t="s">
        <v>32</v>
      </c>
      <c r="B173" s="4">
        <f>train[[#This Row],[account_length]]/12</f>
        <v>10.166666666666666</v>
      </c>
      <c r="C173">
        <v>415</v>
      </c>
      <c r="D173">
        <v>0</v>
      </c>
      <c r="E173">
        <v>0</v>
      </c>
      <c r="F173">
        <v>0</v>
      </c>
      <c r="G173">
        <v>243.8</v>
      </c>
      <c r="H173">
        <v>98</v>
      </c>
      <c r="I173">
        <v>41.45</v>
      </c>
      <c r="J173">
        <v>83.9</v>
      </c>
      <c r="K173">
        <v>72</v>
      </c>
      <c r="L173">
        <v>7.13</v>
      </c>
      <c r="M173">
        <v>179.8</v>
      </c>
      <c r="N173">
        <v>84</v>
      </c>
      <c r="O173">
        <v>8.09</v>
      </c>
      <c r="P173">
        <v>13.7</v>
      </c>
      <c r="Q173">
        <v>8</v>
      </c>
      <c r="R173">
        <v>3.7</v>
      </c>
      <c r="S173">
        <v>2</v>
      </c>
      <c r="T173">
        <v>0</v>
      </c>
    </row>
    <row r="174" spans="1:20" x14ac:dyDescent="0.2">
      <c r="A174" t="s">
        <v>52</v>
      </c>
      <c r="B174" s="4">
        <f>train[[#This Row],[account_length]]/12</f>
        <v>3.1666666666666665</v>
      </c>
      <c r="C174">
        <v>415</v>
      </c>
      <c r="D174">
        <v>0</v>
      </c>
      <c r="E174">
        <v>0</v>
      </c>
      <c r="F174">
        <v>0</v>
      </c>
      <c r="G174">
        <v>194.4</v>
      </c>
      <c r="H174">
        <v>94</v>
      </c>
      <c r="I174">
        <v>33.049999999999997</v>
      </c>
      <c r="J174">
        <v>186.7</v>
      </c>
      <c r="K174">
        <v>95</v>
      </c>
      <c r="L174">
        <v>15.87</v>
      </c>
      <c r="M174">
        <v>223.3</v>
      </c>
      <c r="N174">
        <v>90</v>
      </c>
      <c r="O174">
        <v>10.050000000000001</v>
      </c>
      <c r="P174">
        <v>10.8</v>
      </c>
      <c r="Q174">
        <v>5</v>
      </c>
      <c r="R174">
        <v>2.92</v>
      </c>
      <c r="S174">
        <v>3</v>
      </c>
      <c r="T174">
        <v>0</v>
      </c>
    </row>
    <row r="175" spans="1:20" x14ac:dyDescent="0.2">
      <c r="A175" t="s">
        <v>49</v>
      </c>
      <c r="B175" s="4">
        <f>train[[#This Row],[account_length]]/12</f>
        <v>8.8333333333333339</v>
      </c>
      <c r="C175">
        <v>510</v>
      </c>
      <c r="D175">
        <v>0</v>
      </c>
      <c r="E175">
        <v>0</v>
      </c>
      <c r="F175">
        <v>0</v>
      </c>
      <c r="G175">
        <v>213.9</v>
      </c>
      <c r="H175">
        <v>95</v>
      </c>
      <c r="I175">
        <v>36.36</v>
      </c>
      <c r="J175">
        <v>151.9</v>
      </c>
      <c r="K175">
        <v>70</v>
      </c>
      <c r="L175">
        <v>12.91</v>
      </c>
      <c r="M175">
        <v>260.10000000000002</v>
      </c>
      <c r="N175">
        <v>124</v>
      </c>
      <c r="O175">
        <v>11.7</v>
      </c>
      <c r="P175">
        <v>12.2</v>
      </c>
      <c r="Q175">
        <v>5</v>
      </c>
      <c r="R175">
        <v>3.29</v>
      </c>
      <c r="S175">
        <v>3</v>
      </c>
      <c r="T175">
        <v>0</v>
      </c>
    </row>
    <row r="176" spans="1:20" x14ac:dyDescent="0.2">
      <c r="A176" t="s">
        <v>33</v>
      </c>
      <c r="B176" s="4">
        <f>train[[#This Row],[account_length]]/12</f>
        <v>8.25</v>
      </c>
      <c r="C176">
        <v>510</v>
      </c>
      <c r="D176">
        <v>0</v>
      </c>
      <c r="E176">
        <v>0</v>
      </c>
      <c r="F176">
        <v>0</v>
      </c>
      <c r="G176">
        <v>217.2</v>
      </c>
      <c r="H176">
        <v>112</v>
      </c>
      <c r="I176">
        <v>36.92</v>
      </c>
      <c r="J176">
        <v>246.7</v>
      </c>
      <c r="K176">
        <v>89</v>
      </c>
      <c r="L176">
        <v>20.97</v>
      </c>
      <c r="M176">
        <v>226.1</v>
      </c>
      <c r="N176">
        <v>89</v>
      </c>
      <c r="O176">
        <v>10.17</v>
      </c>
      <c r="P176">
        <v>15.8</v>
      </c>
      <c r="Q176">
        <v>7</v>
      </c>
      <c r="R176">
        <v>4.2699999999999996</v>
      </c>
      <c r="S176">
        <v>3</v>
      </c>
      <c r="T176">
        <v>0</v>
      </c>
    </row>
    <row r="177" spans="1:20" x14ac:dyDescent="0.2">
      <c r="A177" t="s">
        <v>30</v>
      </c>
      <c r="B177" s="4">
        <f>train[[#This Row],[account_length]]/12</f>
        <v>8.25</v>
      </c>
      <c r="C177">
        <v>415</v>
      </c>
      <c r="D177">
        <v>0</v>
      </c>
      <c r="E177">
        <v>0</v>
      </c>
      <c r="F177">
        <v>0</v>
      </c>
      <c r="G177">
        <v>241.1</v>
      </c>
      <c r="H177">
        <v>72</v>
      </c>
      <c r="I177">
        <v>40.99</v>
      </c>
      <c r="J177">
        <v>155.6</v>
      </c>
      <c r="K177">
        <v>98</v>
      </c>
      <c r="L177">
        <v>13.23</v>
      </c>
      <c r="M177">
        <v>188.2</v>
      </c>
      <c r="N177">
        <v>109</v>
      </c>
      <c r="O177">
        <v>8.4700000000000006</v>
      </c>
      <c r="P177">
        <v>11.6</v>
      </c>
      <c r="Q177">
        <v>10</v>
      </c>
      <c r="R177">
        <v>3.13</v>
      </c>
      <c r="S177">
        <v>1</v>
      </c>
      <c r="T177">
        <v>0</v>
      </c>
    </row>
    <row r="178" spans="1:20" x14ac:dyDescent="0.2">
      <c r="A178" t="s">
        <v>42</v>
      </c>
      <c r="B178" s="4">
        <f>train[[#This Row],[account_length]]/12</f>
        <v>12</v>
      </c>
      <c r="C178">
        <v>510</v>
      </c>
      <c r="D178">
        <v>1</v>
      </c>
      <c r="E178">
        <v>0</v>
      </c>
      <c r="F178">
        <v>0</v>
      </c>
      <c r="G178">
        <v>203.5</v>
      </c>
      <c r="H178">
        <v>100</v>
      </c>
      <c r="I178">
        <v>34.6</v>
      </c>
      <c r="J178">
        <v>247.6</v>
      </c>
      <c r="K178">
        <v>103</v>
      </c>
      <c r="L178">
        <v>21.05</v>
      </c>
      <c r="M178">
        <v>194.3</v>
      </c>
      <c r="N178">
        <v>94</v>
      </c>
      <c r="O178">
        <v>8.74</v>
      </c>
      <c r="P178">
        <v>11.9</v>
      </c>
      <c r="Q178">
        <v>11</v>
      </c>
      <c r="R178">
        <v>3.21</v>
      </c>
      <c r="S178">
        <v>0</v>
      </c>
      <c r="T178">
        <v>0</v>
      </c>
    </row>
    <row r="179" spans="1:20" x14ac:dyDescent="0.2">
      <c r="A179" t="s">
        <v>30</v>
      </c>
      <c r="B179" s="4">
        <f>train[[#This Row],[account_length]]/12</f>
        <v>7.75</v>
      </c>
      <c r="C179">
        <v>415</v>
      </c>
      <c r="D179">
        <v>0</v>
      </c>
      <c r="E179">
        <v>0</v>
      </c>
      <c r="F179">
        <v>0</v>
      </c>
      <c r="G179">
        <v>179.3</v>
      </c>
      <c r="H179">
        <v>93</v>
      </c>
      <c r="I179">
        <v>30.48</v>
      </c>
      <c r="J179">
        <v>178.6</v>
      </c>
      <c r="K179">
        <v>98</v>
      </c>
      <c r="L179">
        <v>15.18</v>
      </c>
      <c r="M179">
        <v>225.2</v>
      </c>
      <c r="N179">
        <v>131</v>
      </c>
      <c r="O179">
        <v>10.130000000000001</v>
      </c>
      <c r="P179">
        <v>11.5</v>
      </c>
      <c r="Q179">
        <v>6</v>
      </c>
      <c r="R179">
        <v>3.11</v>
      </c>
      <c r="S179">
        <v>3</v>
      </c>
      <c r="T179">
        <v>0</v>
      </c>
    </row>
    <row r="180" spans="1:20" x14ac:dyDescent="0.2">
      <c r="A180" t="s">
        <v>40</v>
      </c>
      <c r="B180" s="4">
        <f>train[[#This Row],[account_length]]/12</f>
        <v>10</v>
      </c>
      <c r="C180">
        <v>415</v>
      </c>
      <c r="D180">
        <v>0</v>
      </c>
      <c r="E180">
        <v>0</v>
      </c>
      <c r="F180">
        <v>0</v>
      </c>
      <c r="G180">
        <v>180</v>
      </c>
      <c r="H180">
        <v>80</v>
      </c>
      <c r="I180">
        <v>30.6</v>
      </c>
      <c r="J180">
        <v>224.2</v>
      </c>
      <c r="K180">
        <v>82</v>
      </c>
      <c r="L180">
        <v>19.059999999999999</v>
      </c>
      <c r="M180">
        <v>265.39999999999998</v>
      </c>
      <c r="N180">
        <v>91</v>
      </c>
      <c r="O180">
        <v>11.94</v>
      </c>
      <c r="P180">
        <v>4.7</v>
      </c>
      <c r="Q180">
        <v>7</v>
      </c>
      <c r="R180">
        <v>1.27</v>
      </c>
      <c r="S180">
        <v>3</v>
      </c>
      <c r="T180">
        <v>0</v>
      </c>
    </row>
    <row r="181" spans="1:20" x14ac:dyDescent="0.2">
      <c r="A181" t="s">
        <v>68</v>
      </c>
      <c r="B181" s="4">
        <f>train[[#This Row],[account_length]]/12</f>
        <v>8.8333333333333339</v>
      </c>
      <c r="C181">
        <v>415</v>
      </c>
      <c r="D181">
        <v>0</v>
      </c>
      <c r="E181">
        <v>0</v>
      </c>
      <c r="F181">
        <v>0</v>
      </c>
      <c r="G181">
        <v>223</v>
      </c>
      <c r="H181">
        <v>121</v>
      </c>
      <c r="I181">
        <v>37.909999999999997</v>
      </c>
      <c r="J181">
        <v>110.1</v>
      </c>
      <c r="K181">
        <v>98</v>
      </c>
      <c r="L181">
        <v>9.36</v>
      </c>
      <c r="M181">
        <v>188.7</v>
      </c>
      <c r="N181">
        <v>107</v>
      </c>
      <c r="O181">
        <v>8.49</v>
      </c>
      <c r="P181">
        <v>7.1</v>
      </c>
      <c r="Q181">
        <v>12</v>
      </c>
      <c r="R181">
        <v>1.92</v>
      </c>
      <c r="S181">
        <v>0</v>
      </c>
      <c r="T181">
        <v>0</v>
      </c>
    </row>
    <row r="182" spans="1:20" x14ac:dyDescent="0.2">
      <c r="A182" t="s">
        <v>59</v>
      </c>
      <c r="B182" s="4">
        <f>train[[#This Row],[account_length]]/12</f>
        <v>6.75</v>
      </c>
      <c r="C182">
        <v>415</v>
      </c>
      <c r="D182">
        <v>0</v>
      </c>
      <c r="E182">
        <v>0</v>
      </c>
      <c r="F182">
        <v>0</v>
      </c>
      <c r="G182">
        <v>183.6</v>
      </c>
      <c r="H182">
        <v>116</v>
      </c>
      <c r="I182">
        <v>31.21</v>
      </c>
      <c r="J182">
        <v>152.6</v>
      </c>
      <c r="K182">
        <v>98</v>
      </c>
      <c r="L182">
        <v>12.97</v>
      </c>
      <c r="M182">
        <v>212.2</v>
      </c>
      <c r="N182">
        <v>99</v>
      </c>
      <c r="O182">
        <v>9.5500000000000007</v>
      </c>
      <c r="P182">
        <v>12.2</v>
      </c>
      <c r="Q182">
        <v>6</v>
      </c>
      <c r="R182">
        <v>3.29</v>
      </c>
      <c r="S182">
        <v>3</v>
      </c>
      <c r="T182">
        <v>0</v>
      </c>
    </row>
    <row r="183" spans="1:20" x14ac:dyDescent="0.2">
      <c r="A183" t="s">
        <v>71</v>
      </c>
      <c r="B183" s="4">
        <f>train[[#This Row],[account_length]]/12</f>
        <v>10.583333333333334</v>
      </c>
      <c r="C183">
        <v>408</v>
      </c>
      <c r="D183">
        <v>0</v>
      </c>
      <c r="E183">
        <v>1</v>
      </c>
      <c r="F183">
        <v>22</v>
      </c>
      <c r="G183">
        <v>166</v>
      </c>
      <c r="H183">
        <v>114</v>
      </c>
      <c r="I183">
        <v>28.22</v>
      </c>
      <c r="J183">
        <v>174.5</v>
      </c>
      <c r="K183">
        <v>103</v>
      </c>
      <c r="L183">
        <v>14.83</v>
      </c>
      <c r="M183">
        <v>244.9</v>
      </c>
      <c r="N183">
        <v>68</v>
      </c>
      <c r="O183">
        <v>11.02</v>
      </c>
      <c r="P183">
        <v>10.199999999999999</v>
      </c>
      <c r="Q183">
        <v>6</v>
      </c>
      <c r="R183">
        <v>2.75</v>
      </c>
      <c r="S183">
        <v>1</v>
      </c>
      <c r="T183">
        <v>0</v>
      </c>
    </row>
    <row r="184" spans="1:20" x14ac:dyDescent="0.2">
      <c r="A184" t="s">
        <v>67</v>
      </c>
      <c r="B184" s="4">
        <f>train[[#This Row],[account_length]]/12</f>
        <v>5.416666666666667</v>
      </c>
      <c r="C184">
        <v>415</v>
      </c>
      <c r="D184">
        <v>0</v>
      </c>
      <c r="E184">
        <v>0</v>
      </c>
      <c r="F184">
        <v>0</v>
      </c>
      <c r="G184">
        <v>136.1</v>
      </c>
      <c r="H184">
        <v>112</v>
      </c>
      <c r="I184">
        <v>23.14</v>
      </c>
      <c r="J184">
        <v>272.89999999999998</v>
      </c>
      <c r="K184">
        <v>96</v>
      </c>
      <c r="L184">
        <v>23.2</v>
      </c>
      <c r="M184">
        <v>220.2</v>
      </c>
      <c r="N184">
        <v>104</v>
      </c>
      <c r="O184">
        <v>9.91</v>
      </c>
      <c r="P184">
        <v>4.4000000000000004</v>
      </c>
      <c r="Q184">
        <v>2</v>
      </c>
      <c r="R184">
        <v>1.19</v>
      </c>
      <c r="S184">
        <v>1</v>
      </c>
      <c r="T184">
        <v>0</v>
      </c>
    </row>
    <row r="185" spans="1:20" x14ac:dyDescent="0.2">
      <c r="A185" t="s">
        <v>66</v>
      </c>
      <c r="B185" s="4">
        <f>train[[#This Row],[account_length]]/12</f>
        <v>2.9166666666666665</v>
      </c>
      <c r="C185">
        <v>408</v>
      </c>
      <c r="D185">
        <v>0</v>
      </c>
      <c r="E185">
        <v>0</v>
      </c>
      <c r="F185">
        <v>0</v>
      </c>
      <c r="G185">
        <v>149.30000000000001</v>
      </c>
      <c r="H185">
        <v>113</v>
      </c>
      <c r="I185">
        <v>25.38</v>
      </c>
      <c r="J185">
        <v>242.2</v>
      </c>
      <c r="K185">
        <v>122</v>
      </c>
      <c r="L185">
        <v>20.59</v>
      </c>
      <c r="M185">
        <v>174.3</v>
      </c>
      <c r="N185">
        <v>104</v>
      </c>
      <c r="O185">
        <v>7.84</v>
      </c>
      <c r="P185">
        <v>8.9</v>
      </c>
      <c r="Q185">
        <v>6</v>
      </c>
      <c r="R185">
        <v>2.4</v>
      </c>
      <c r="S185">
        <v>2</v>
      </c>
      <c r="T185">
        <v>0</v>
      </c>
    </row>
    <row r="186" spans="1:20" x14ac:dyDescent="0.2">
      <c r="A186" t="s">
        <v>26</v>
      </c>
      <c r="B186" s="4">
        <f>train[[#This Row],[account_length]]/12</f>
        <v>7.333333333333333</v>
      </c>
      <c r="C186">
        <v>408</v>
      </c>
      <c r="D186">
        <v>0</v>
      </c>
      <c r="E186">
        <v>0</v>
      </c>
      <c r="F186">
        <v>0</v>
      </c>
      <c r="G186">
        <v>65.400000000000006</v>
      </c>
      <c r="H186">
        <v>97</v>
      </c>
      <c r="I186">
        <v>11.12</v>
      </c>
      <c r="J186">
        <v>168.2</v>
      </c>
      <c r="K186">
        <v>76</v>
      </c>
      <c r="L186">
        <v>14.3</v>
      </c>
      <c r="M186">
        <v>236</v>
      </c>
      <c r="N186">
        <v>113</v>
      </c>
      <c r="O186">
        <v>10.62</v>
      </c>
      <c r="P186">
        <v>13.8</v>
      </c>
      <c r="Q186">
        <v>1</v>
      </c>
      <c r="R186">
        <v>3.73</v>
      </c>
      <c r="S186">
        <v>2</v>
      </c>
      <c r="T186">
        <v>0</v>
      </c>
    </row>
    <row r="187" spans="1:20" x14ac:dyDescent="0.2">
      <c r="A187" t="s">
        <v>32</v>
      </c>
      <c r="B187" s="4">
        <f>train[[#This Row],[account_length]]/12</f>
        <v>5.416666666666667</v>
      </c>
      <c r="C187">
        <v>415</v>
      </c>
      <c r="D187">
        <v>0</v>
      </c>
      <c r="E187">
        <v>0</v>
      </c>
      <c r="F187">
        <v>0</v>
      </c>
      <c r="G187">
        <v>213.4</v>
      </c>
      <c r="H187">
        <v>111</v>
      </c>
      <c r="I187">
        <v>36.28</v>
      </c>
      <c r="J187">
        <v>234.5</v>
      </c>
      <c r="K187">
        <v>94</v>
      </c>
      <c r="L187">
        <v>19.93</v>
      </c>
      <c r="M187">
        <v>250.1</v>
      </c>
      <c r="N187">
        <v>123</v>
      </c>
      <c r="O187">
        <v>11.25</v>
      </c>
      <c r="P187">
        <v>2.7</v>
      </c>
      <c r="Q187">
        <v>4</v>
      </c>
      <c r="R187">
        <v>0.73</v>
      </c>
      <c r="S187">
        <v>1</v>
      </c>
      <c r="T187">
        <v>0</v>
      </c>
    </row>
    <row r="188" spans="1:20" x14ac:dyDescent="0.2">
      <c r="A188" t="s">
        <v>29</v>
      </c>
      <c r="B188" s="4">
        <f>train[[#This Row],[account_length]]/12</f>
        <v>10.25</v>
      </c>
      <c r="C188">
        <v>415</v>
      </c>
      <c r="D188">
        <v>0</v>
      </c>
      <c r="E188">
        <v>0</v>
      </c>
      <c r="F188">
        <v>0</v>
      </c>
      <c r="G188">
        <v>206.9</v>
      </c>
      <c r="H188">
        <v>85</v>
      </c>
      <c r="I188">
        <v>35.17</v>
      </c>
      <c r="J188">
        <v>244.7</v>
      </c>
      <c r="K188">
        <v>78</v>
      </c>
      <c r="L188">
        <v>20.8</v>
      </c>
      <c r="M188">
        <v>221.5</v>
      </c>
      <c r="N188">
        <v>136</v>
      </c>
      <c r="O188">
        <v>9.9700000000000006</v>
      </c>
      <c r="P188">
        <v>7.7</v>
      </c>
      <c r="Q188">
        <v>2</v>
      </c>
      <c r="R188">
        <v>2.08</v>
      </c>
      <c r="S188">
        <v>3</v>
      </c>
      <c r="T188">
        <v>0</v>
      </c>
    </row>
    <row r="189" spans="1:20" x14ac:dyDescent="0.2">
      <c r="A189" t="s">
        <v>34</v>
      </c>
      <c r="B189" s="4">
        <f>train[[#This Row],[account_length]]/12</f>
        <v>10.5</v>
      </c>
      <c r="C189">
        <v>408</v>
      </c>
      <c r="D189">
        <v>0</v>
      </c>
      <c r="E189">
        <v>1</v>
      </c>
      <c r="F189">
        <v>27</v>
      </c>
      <c r="G189">
        <v>186.2</v>
      </c>
      <c r="H189">
        <v>78</v>
      </c>
      <c r="I189">
        <v>31.65</v>
      </c>
      <c r="J189">
        <v>189.6</v>
      </c>
      <c r="K189">
        <v>83</v>
      </c>
      <c r="L189">
        <v>16.12</v>
      </c>
      <c r="M189">
        <v>76.5</v>
      </c>
      <c r="N189">
        <v>139</v>
      </c>
      <c r="O189">
        <v>3.44</v>
      </c>
      <c r="P189">
        <v>9.6</v>
      </c>
      <c r="Q189">
        <v>3</v>
      </c>
      <c r="R189">
        <v>2.59</v>
      </c>
      <c r="S189">
        <v>2</v>
      </c>
      <c r="T189">
        <v>0</v>
      </c>
    </row>
    <row r="190" spans="1:20" x14ac:dyDescent="0.2">
      <c r="A190" t="s">
        <v>65</v>
      </c>
      <c r="B190" s="4">
        <f>train[[#This Row],[account_length]]/12</f>
        <v>3.75</v>
      </c>
      <c r="C190">
        <v>415</v>
      </c>
      <c r="D190">
        <v>0</v>
      </c>
      <c r="E190">
        <v>1</v>
      </c>
      <c r="F190">
        <v>22</v>
      </c>
      <c r="G190">
        <v>196.6</v>
      </c>
      <c r="H190">
        <v>84</v>
      </c>
      <c r="I190">
        <v>33.42</v>
      </c>
      <c r="J190">
        <v>313.2</v>
      </c>
      <c r="K190">
        <v>92</v>
      </c>
      <c r="L190">
        <v>26.62</v>
      </c>
      <c r="M190">
        <v>163.30000000000001</v>
      </c>
      <c r="N190">
        <v>108</v>
      </c>
      <c r="O190">
        <v>7.35</v>
      </c>
      <c r="P190">
        <v>11.9</v>
      </c>
      <c r="Q190">
        <v>3</v>
      </c>
      <c r="R190">
        <v>3.21</v>
      </c>
      <c r="S190">
        <v>0</v>
      </c>
      <c r="T190">
        <v>0</v>
      </c>
    </row>
    <row r="191" spans="1:20" x14ac:dyDescent="0.2">
      <c r="A191" t="s">
        <v>49</v>
      </c>
      <c r="B191" s="4">
        <f>train[[#This Row],[account_length]]/12</f>
        <v>7.75</v>
      </c>
      <c r="C191">
        <v>408</v>
      </c>
      <c r="D191">
        <v>1</v>
      </c>
      <c r="E191">
        <v>0</v>
      </c>
      <c r="F191">
        <v>0</v>
      </c>
      <c r="G191">
        <v>312</v>
      </c>
      <c r="H191">
        <v>109</v>
      </c>
      <c r="I191">
        <v>53.04</v>
      </c>
      <c r="J191">
        <v>129.4</v>
      </c>
      <c r="K191">
        <v>100</v>
      </c>
      <c r="L191">
        <v>11</v>
      </c>
      <c r="M191">
        <v>217.6</v>
      </c>
      <c r="N191">
        <v>74</v>
      </c>
      <c r="O191">
        <v>9.7899999999999991</v>
      </c>
      <c r="P191">
        <v>10.5</v>
      </c>
      <c r="Q191">
        <v>2</v>
      </c>
      <c r="R191">
        <v>2.84</v>
      </c>
      <c r="S191">
        <v>0</v>
      </c>
      <c r="T191">
        <v>1</v>
      </c>
    </row>
    <row r="192" spans="1:20" x14ac:dyDescent="0.2">
      <c r="A192" t="s">
        <v>20</v>
      </c>
      <c r="B192" s="4">
        <f>train[[#This Row],[account_length]]/12</f>
        <v>5.25</v>
      </c>
      <c r="C192">
        <v>415</v>
      </c>
      <c r="D192">
        <v>1</v>
      </c>
      <c r="E192">
        <v>1</v>
      </c>
      <c r="F192">
        <v>36</v>
      </c>
      <c r="G192">
        <v>199</v>
      </c>
      <c r="H192">
        <v>110</v>
      </c>
      <c r="I192">
        <v>33.83</v>
      </c>
      <c r="J192">
        <v>291.3</v>
      </c>
      <c r="K192">
        <v>111</v>
      </c>
      <c r="L192">
        <v>24.76</v>
      </c>
      <c r="M192">
        <v>197.6</v>
      </c>
      <c r="N192">
        <v>92</v>
      </c>
      <c r="O192">
        <v>8.89</v>
      </c>
      <c r="P192">
        <v>11</v>
      </c>
      <c r="Q192">
        <v>6</v>
      </c>
      <c r="R192">
        <v>2.97</v>
      </c>
      <c r="S192">
        <v>1</v>
      </c>
      <c r="T192">
        <v>0</v>
      </c>
    </row>
    <row r="193" spans="1:20" x14ac:dyDescent="0.2">
      <c r="A193" t="s">
        <v>26</v>
      </c>
      <c r="B193" s="4">
        <f>train[[#This Row],[account_length]]/12</f>
        <v>8.3333333333333339</v>
      </c>
      <c r="C193">
        <v>415</v>
      </c>
      <c r="D193">
        <v>0</v>
      </c>
      <c r="E193">
        <v>0</v>
      </c>
      <c r="F193">
        <v>0</v>
      </c>
      <c r="G193">
        <v>203.1</v>
      </c>
      <c r="H193">
        <v>96</v>
      </c>
      <c r="I193">
        <v>34.53</v>
      </c>
      <c r="J193">
        <v>217</v>
      </c>
      <c r="K193">
        <v>126</v>
      </c>
      <c r="L193">
        <v>18.45</v>
      </c>
      <c r="M193">
        <v>180.9</v>
      </c>
      <c r="N193">
        <v>122</v>
      </c>
      <c r="O193">
        <v>8.14</v>
      </c>
      <c r="P193">
        <v>13.5</v>
      </c>
      <c r="Q193">
        <v>2</v>
      </c>
      <c r="R193">
        <v>3.65</v>
      </c>
      <c r="S193">
        <v>3</v>
      </c>
      <c r="T193">
        <v>0</v>
      </c>
    </row>
    <row r="194" spans="1:20" x14ac:dyDescent="0.2">
      <c r="A194" t="s">
        <v>62</v>
      </c>
      <c r="B194" s="4">
        <f>train[[#This Row],[account_length]]/12</f>
        <v>4.416666666666667</v>
      </c>
      <c r="C194">
        <v>415</v>
      </c>
      <c r="D194">
        <v>0</v>
      </c>
      <c r="E194">
        <v>0</v>
      </c>
      <c r="F194">
        <v>0</v>
      </c>
      <c r="G194">
        <v>168.8</v>
      </c>
      <c r="H194">
        <v>97</v>
      </c>
      <c r="I194">
        <v>28.7</v>
      </c>
      <c r="J194">
        <v>220.3</v>
      </c>
      <c r="K194">
        <v>87</v>
      </c>
      <c r="L194">
        <v>18.73</v>
      </c>
      <c r="M194">
        <v>154.30000000000001</v>
      </c>
      <c r="N194">
        <v>113</v>
      </c>
      <c r="O194">
        <v>6.94</v>
      </c>
      <c r="P194">
        <v>10.9</v>
      </c>
      <c r="Q194">
        <v>2</v>
      </c>
      <c r="R194">
        <v>2.94</v>
      </c>
      <c r="S194">
        <v>0</v>
      </c>
      <c r="T194">
        <v>0</v>
      </c>
    </row>
    <row r="195" spans="1:20" x14ac:dyDescent="0.2">
      <c r="A195" t="s">
        <v>37</v>
      </c>
      <c r="B195" s="4">
        <f>train[[#This Row],[account_length]]/12</f>
        <v>7.666666666666667</v>
      </c>
      <c r="C195">
        <v>415</v>
      </c>
      <c r="D195">
        <v>1</v>
      </c>
      <c r="E195">
        <v>0</v>
      </c>
      <c r="F195">
        <v>0</v>
      </c>
      <c r="G195">
        <v>173.1</v>
      </c>
      <c r="H195">
        <v>140</v>
      </c>
      <c r="I195">
        <v>29.43</v>
      </c>
      <c r="J195">
        <v>240.3</v>
      </c>
      <c r="K195">
        <v>105</v>
      </c>
      <c r="L195">
        <v>20.43</v>
      </c>
      <c r="M195">
        <v>233.2</v>
      </c>
      <c r="N195">
        <v>117</v>
      </c>
      <c r="O195">
        <v>10.49</v>
      </c>
      <c r="P195">
        <v>9</v>
      </c>
      <c r="Q195">
        <v>5</v>
      </c>
      <c r="R195">
        <v>2.4300000000000002</v>
      </c>
      <c r="S195">
        <v>1</v>
      </c>
      <c r="T195">
        <v>0</v>
      </c>
    </row>
    <row r="196" spans="1:20" x14ac:dyDescent="0.2">
      <c r="A196" t="s">
        <v>60</v>
      </c>
      <c r="B196" s="4">
        <f>train[[#This Row],[account_length]]/12</f>
        <v>11.583333333333334</v>
      </c>
      <c r="C196">
        <v>510</v>
      </c>
      <c r="D196">
        <v>0</v>
      </c>
      <c r="E196">
        <v>0</v>
      </c>
      <c r="F196">
        <v>0</v>
      </c>
      <c r="G196">
        <v>134.4</v>
      </c>
      <c r="H196">
        <v>106</v>
      </c>
      <c r="I196">
        <v>22.85</v>
      </c>
      <c r="J196">
        <v>211.3</v>
      </c>
      <c r="K196">
        <v>98</v>
      </c>
      <c r="L196">
        <v>17.96</v>
      </c>
      <c r="M196">
        <v>193.6</v>
      </c>
      <c r="N196">
        <v>125</v>
      </c>
      <c r="O196">
        <v>8.7100000000000009</v>
      </c>
      <c r="P196">
        <v>10.199999999999999</v>
      </c>
      <c r="Q196">
        <v>2</v>
      </c>
      <c r="R196">
        <v>2.75</v>
      </c>
      <c r="S196">
        <v>5</v>
      </c>
      <c r="T196">
        <v>1</v>
      </c>
    </row>
    <row r="197" spans="1:20" x14ac:dyDescent="0.2">
      <c r="A197" t="s">
        <v>57</v>
      </c>
      <c r="B197" s="4">
        <f>train[[#This Row],[account_length]]/12</f>
        <v>9.1666666666666661</v>
      </c>
      <c r="C197">
        <v>408</v>
      </c>
      <c r="D197">
        <v>0</v>
      </c>
      <c r="E197">
        <v>1</v>
      </c>
      <c r="F197">
        <v>40</v>
      </c>
      <c r="G197">
        <v>202.6</v>
      </c>
      <c r="H197">
        <v>103</v>
      </c>
      <c r="I197">
        <v>34.44</v>
      </c>
      <c r="J197">
        <v>118.8</v>
      </c>
      <c r="K197">
        <v>128</v>
      </c>
      <c r="L197">
        <v>10.1</v>
      </c>
      <c r="M197">
        <v>234.9</v>
      </c>
      <c r="N197">
        <v>98</v>
      </c>
      <c r="O197">
        <v>10.57</v>
      </c>
      <c r="P197">
        <v>9</v>
      </c>
      <c r="Q197">
        <v>9</v>
      </c>
      <c r="R197">
        <v>2.4300000000000002</v>
      </c>
      <c r="S197">
        <v>2</v>
      </c>
      <c r="T197">
        <v>0</v>
      </c>
    </row>
    <row r="198" spans="1:20" x14ac:dyDescent="0.2">
      <c r="A198" t="s">
        <v>72</v>
      </c>
      <c r="B198" s="4">
        <f>train[[#This Row],[account_length]]/12</f>
        <v>9.1666666666666661</v>
      </c>
      <c r="C198">
        <v>408</v>
      </c>
      <c r="D198">
        <v>0</v>
      </c>
      <c r="E198">
        <v>0</v>
      </c>
      <c r="F198">
        <v>0</v>
      </c>
      <c r="G198">
        <v>74.5</v>
      </c>
      <c r="H198">
        <v>117</v>
      </c>
      <c r="I198">
        <v>12.67</v>
      </c>
      <c r="J198">
        <v>200.8</v>
      </c>
      <c r="K198">
        <v>98</v>
      </c>
      <c r="L198">
        <v>17.07</v>
      </c>
      <c r="M198">
        <v>192.2</v>
      </c>
      <c r="N198">
        <v>101</v>
      </c>
      <c r="O198">
        <v>8.65</v>
      </c>
      <c r="P198">
        <v>9.8000000000000007</v>
      </c>
      <c r="Q198">
        <v>7</v>
      </c>
      <c r="R198">
        <v>2.65</v>
      </c>
      <c r="S198">
        <v>3</v>
      </c>
      <c r="T198">
        <v>0</v>
      </c>
    </row>
    <row r="199" spans="1:20" x14ac:dyDescent="0.2">
      <c r="A199" t="s">
        <v>44</v>
      </c>
      <c r="B199" s="4">
        <f>train[[#This Row],[account_length]]/12</f>
        <v>17.916666666666668</v>
      </c>
      <c r="C199">
        <v>510</v>
      </c>
      <c r="D199">
        <v>0</v>
      </c>
      <c r="E199">
        <v>0</v>
      </c>
      <c r="F199">
        <v>0</v>
      </c>
      <c r="G199">
        <v>83.6</v>
      </c>
      <c r="H199">
        <v>148</v>
      </c>
      <c r="I199">
        <v>14.21</v>
      </c>
      <c r="J199">
        <v>120.9</v>
      </c>
      <c r="K199">
        <v>91</v>
      </c>
      <c r="L199">
        <v>10.28</v>
      </c>
      <c r="M199">
        <v>226.6</v>
      </c>
      <c r="N199">
        <v>110</v>
      </c>
      <c r="O199">
        <v>10.199999999999999</v>
      </c>
      <c r="P199">
        <v>10.7</v>
      </c>
      <c r="Q199">
        <v>9</v>
      </c>
      <c r="R199">
        <v>2.89</v>
      </c>
      <c r="S199">
        <v>0</v>
      </c>
      <c r="T199">
        <v>0</v>
      </c>
    </row>
    <row r="200" spans="1:20" x14ac:dyDescent="0.2">
      <c r="A200" t="s">
        <v>24</v>
      </c>
      <c r="B200" s="4">
        <f>train[[#This Row],[account_length]]/12</f>
        <v>11.5</v>
      </c>
      <c r="C200">
        <v>510</v>
      </c>
      <c r="D200">
        <v>0</v>
      </c>
      <c r="E200">
        <v>0</v>
      </c>
      <c r="F200">
        <v>0</v>
      </c>
      <c r="G200">
        <v>220.2</v>
      </c>
      <c r="H200">
        <v>89</v>
      </c>
      <c r="I200">
        <v>37.43</v>
      </c>
      <c r="J200">
        <v>88.3</v>
      </c>
      <c r="K200">
        <v>125</v>
      </c>
      <c r="L200">
        <v>7.51</v>
      </c>
      <c r="M200">
        <v>195.3</v>
      </c>
      <c r="N200">
        <v>79</v>
      </c>
      <c r="O200">
        <v>8.7899999999999991</v>
      </c>
      <c r="P200">
        <v>12.9</v>
      </c>
      <c r="Q200">
        <v>5</v>
      </c>
      <c r="R200">
        <v>3.48</v>
      </c>
      <c r="S200">
        <v>0</v>
      </c>
      <c r="T200">
        <v>0</v>
      </c>
    </row>
    <row r="201" spans="1:20" x14ac:dyDescent="0.2">
      <c r="A201" t="s">
        <v>62</v>
      </c>
      <c r="B201" s="4">
        <f>train[[#This Row],[account_length]]/12</f>
        <v>11.416666666666666</v>
      </c>
      <c r="C201">
        <v>415</v>
      </c>
      <c r="D201">
        <v>1</v>
      </c>
      <c r="E201">
        <v>0</v>
      </c>
      <c r="F201">
        <v>0</v>
      </c>
      <c r="G201">
        <v>135.1</v>
      </c>
      <c r="H201">
        <v>95</v>
      </c>
      <c r="I201">
        <v>22.97</v>
      </c>
      <c r="J201">
        <v>134.1</v>
      </c>
      <c r="K201">
        <v>102</v>
      </c>
      <c r="L201">
        <v>11.4</v>
      </c>
      <c r="M201">
        <v>223.1</v>
      </c>
      <c r="N201">
        <v>81</v>
      </c>
      <c r="O201">
        <v>10.039999999999999</v>
      </c>
      <c r="P201">
        <v>12.3</v>
      </c>
      <c r="Q201">
        <v>2</v>
      </c>
      <c r="R201">
        <v>3.32</v>
      </c>
      <c r="S201">
        <v>2</v>
      </c>
      <c r="T201">
        <v>1</v>
      </c>
    </row>
    <row r="202" spans="1:20" x14ac:dyDescent="0.2">
      <c r="A202" t="s">
        <v>31</v>
      </c>
      <c r="B202" s="4">
        <f>train[[#This Row],[account_length]]/12</f>
        <v>7.083333333333333</v>
      </c>
      <c r="C202">
        <v>408</v>
      </c>
      <c r="D202">
        <v>0</v>
      </c>
      <c r="E202">
        <v>0</v>
      </c>
      <c r="F202">
        <v>0</v>
      </c>
      <c r="G202">
        <v>225</v>
      </c>
      <c r="H202">
        <v>81</v>
      </c>
      <c r="I202">
        <v>38.25</v>
      </c>
      <c r="J202">
        <v>176.9</v>
      </c>
      <c r="K202">
        <v>63</v>
      </c>
      <c r="L202">
        <v>15.04</v>
      </c>
      <c r="M202">
        <v>194.3</v>
      </c>
      <c r="N202">
        <v>110</v>
      </c>
      <c r="O202">
        <v>8.74</v>
      </c>
      <c r="P202">
        <v>7.1</v>
      </c>
      <c r="Q202">
        <v>2</v>
      </c>
      <c r="R202">
        <v>1.92</v>
      </c>
      <c r="S202">
        <v>3</v>
      </c>
      <c r="T202">
        <v>0</v>
      </c>
    </row>
    <row r="203" spans="1:20" x14ac:dyDescent="0.2">
      <c r="A203" t="s">
        <v>43</v>
      </c>
      <c r="B203" s="4">
        <f>train[[#This Row],[account_length]]/12</f>
        <v>1.8333333333333333</v>
      </c>
      <c r="C203">
        <v>408</v>
      </c>
      <c r="D203">
        <v>0</v>
      </c>
      <c r="E203">
        <v>0</v>
      </c>
      <c r="F203">
        <v>0</v>
      </c>
      <c r="G203">
        <v>110.3</v>
      </c>
      <c r="H203">
        <v>107</v>
      </c>
      <c r="I203">
        <v>18.75</v>
      </c>
      <c r="J203">
        <v>166.5</v>
      </c>
      <c r="K203">
        <v>93</v>
      </c>
      <c r="L203">
        <v>14.15</v>
      </c>
      <c r="M203">
        <v>202.3</v>
      </c>
      <c r="N203">
        <v>96</v>
      </c>
      <c r="O203">
        <v>9.1</v>
      </c>
      <c r="P203">
        <v>9.5</v>
      </c>
      <c r="Q203">
        <v>5</v>
      </c>
      <c r="R203">
        <v>2.57</v>
      </c>
      <c r="S203">
        <v>0</v>
      </c>
      <c r="T203">
        <v>0</v>
      </c>
    </row>
    <row r="204" spans="1:20" x14ac:dyDescent="0.2">
      <c r="A204" t="s">
        <v>33</v>
      </c>
      <c r="B204" s="4">
        <f>train[[#This Row],[account_length]]/12</f>
        <v>8.9166666666666661</v>
      </c>
      <c r="C204">
        <v>415</v>
      </c>
      <c r="D204">
        <v>0</v>
      </c>
      <c r="E204">
        <v>1</v>
      </c>
      <c r="F204">
        <v>37</v>
      </c>
      <c r="G204">
        <v>60</v>
      </c>
      <c r="H204">
        <v>102</v>
      </c>
      <c r="I204">
        <v>10.199999999999999</v>
      </c>
      <c r="J204">
        <v>102.2</v>
      </c>
      <c r="K204">
        <v>80</v>
      </c>
      <c r="L204">
        <v>8.69</v>
      </c>
      <c r="M204">
        <v>261.8</v>
      </c>
      <c r="N204">
        <v>106</v>
      </c>
      <c r="O204">
        <v>11.78</v>
      </c>
      <c r="P204">
        <v>11.1</v>
      </c>
      <c r="Q204">
        <v>3</v>
      </c>
      <c r="R204">
        <v>3</v>
      </c>
      <c r="S204">
        <v>0</v>
      </c>
      <c r="T204">
        <v>0</v>
      </c>
    </row>
    <row r="205" spans="1:20" x14ac:dyDescent="0.2">
      <c r="A205" t="s">
        <v>32</v>
      </c>
      <c r="B205" s="4">
        <f>train[[#This Row],[account_length]]/12</f>
        <v>4.25</v>
      </c>
      <c r="C205">
        <v>510</v>
      </c>
      <c r="D205">
        <v>0</v>
      </c>
      <c r="E205">
        <v>0</v>
      </c>
      <c r="F205">
        <v>0</v>
      </c>
      <c r="G205">
        <v>214.8</v>
      </c>
      <c r="H205">
        <v>94</v>
      </c>
      <c r="I205">
        <v>36.520000000000003</v>
      </c>
      <c r="J205">
        <v>149.69999999999999</v>
      </c>
      <c r="K205">
        <v>58</v>
      </c>
      <c r="L205">
        <v>12.72</v>
      </c>
      <c r="M205">
        <v>283.39999999999998</v>
      </c>
      <c r="N205">
        <v>66</v>
      </c>
      <c r="O205">
        <v>12.75</v>
      </c>
      <c r="P205">
        <v>10.199999999999999</v>
      </c>
      <c r="Q205">
        <v>5</v>
      </c>
      <c r="R205">
        <v>2.75</v>
      </c>
      <c r="S205">
        <v>0</v>
      </c>
      <c r="T205">
        <v>0</v>
      </c>
    </row>
    <row r="206" spans="1:20" x14ac:dyDescent="0.2">
      <c r="A206" t="s">
        <v>42</v>
      </c>
      <c r="B206" s="4">
        <f>train[[#This Row],[account_length]]/12</f>
        <v>7.833333333333333</v>
      </c>
      <c r="C206">
        <v>408</v>
      </c>
      <c r="D206">
        <v>0</v>
      </c>
      <c r="E206">
        <v>0</v>
      </c>
      <c r="F206">
        <v>0</v>
      </c>
      <c r="G206">
        <v>181.8</v>
      </c>
      <c r="H206">
        <v>85</v>
      </c>
      <c r="I206">
        <v>30.91</v>
      </c>
      <c r="J206">
        <v>202.4</v>
      </c>
      <c r="K206">
        <v>98</v>
      </c>
      <c r="L206">
        <v>17.2</v>
      </c>
      <c r="M206">
        <v>245.9</v>
      </c>
      <c r="N206">
        <v>97</v>
      </c>
      <c r="O206">
        <v>11.07</v>
      </c>
      <c r="P206">
        <v>9.1999999999999993</v>
      </c>
      <c r="Q206">
        <v>2</v>
      </c>
      <c r="R206">
        <v>2.48</v>
      </c>
      <c r="S206">
        <v>4</v>
      </c>
      <c r="T206">
        <v>0</v>
      </c>
    </row>
    <row r="207" spans="1:20" x14ac:dyDescent="0.2">
      <c r="A207" t="s">
        <v>52</v>
      </c>
      <c r="B207" s="4">
        <f>train[[#This Row],[account_length]]/12</f>
        <v>2.75</v>
      </c>
      <c r="C207">
        <v>415</v>
      </c>
      <c r="D207">
        <v>0</v>
      </c>
      <c r="E207">
        <v>1</v>
      </c>
      <c r="F207">
        <v>29</v>
      </c>
      <c r="G207">
        <v>157.4</v>
      </c>
      <c r="H207">
        <v>99</v>
      </c>
      <c r="I207">
        <v>26.76</v>
      </c>
      <c r="J207">
        <v>117.9</v>
      </c>
      <c r="K207">
        <v>80</v>
      </c>
      <c r="L207">
        <v>10.02</v>
      </c>
      <c r="M207">
        <v>279.2</v>
      </c>
      <c r="N207">
        <v>79</v>
      </c>
      <c r="O207">
        <v>12.56</v>
      </c>
      <c r="P207">
        <v>13.9</v>
      </c>
      <c r="Q207">
        <v>11</v>
      </c>
      <c r="R207">
        <v>3.75</v>
      </c>
      <c r="S207">
        <v>4</v>
      </c>
      <c r="T207">
        <v>1</v>
      </c>
    </row>
    <row r="208" spans="1:20" x14ac:dyDescent="0.2">
      <c r="A208" t="s">
        <v>24</v>
      </c>
      <c r="B208" s="4">
        <f>train[[#This Row],[account_length]]/12</f>
        <v>8.8333333333333339</v>
      </c>
      <c r="C208">
        <v>415</v>
      </c>
      <c r="D208">
        <v>0</v>
      </c>
      <c r="E208">
        <v>0</v>
      </c>
      <c r="F208">
        <v>0</v>
      </c>
      <c r="G208">
        <v>207.9</v>
      </c>
      <c r="H208">
        <v>91</v>
      </c>
      <c r="I208">
        <v>35.340000000000003</v>
      </c>
      <c r="J208">
        <v>172</v>
      </c>
      <c r="K208">
        <v>109</v>
      </c>
      <c r="L208">
        <v>14.62</v>
      </c>
      <c r="M208">
        <v>191.8</v>
      </c>
      <c r="N208">
        <v>143</v>
      </c>
      <c r="O208">
        <v>8.6300000000000008</v>
      </c>
      <c r="P208">
        <v>14.4</v>
      </c>
      <c r="Q208">
        <v>7</v>
      </c>
      <c r="R208">
        <v>3.89</v>
      </c>
      <c r="S208">
        <v>4</v>
      </c>
      <c r="T208">
        <v>0</v>
      </c>
    </row>
    <row r="209" spans="1:20" x14ac:dyDescent="0.2">
      <c r="A209" t="s">
        <v>53</v>
      </c>
      <c r="B209" s="4">
        <f>train[[#This Row],[account_length]]/12</f>
        <v>7.166666666666667</v>
      </c>
      <c r="C209">
        <v>510</v>
      </c>
      <c r="D209">
        <v>0</v>
      </c>
      <c r="E209">
        <v>1</v>
      </c>
      <c r="F209">
        <v>41</v>
      </c>
      <c r="G209">
        <v>119</v>
      </c>
      <c r="H209">
        <v>101</v>
      </c>
      <c r="I209">
        <v>20.23</v>
      </c>
      <c r="J209">
        <v>230</v>
      </c>
      <c r="K209">
        <v>134</v>
      </c>
      <c r="L209">
        <v>19.55</v>
      </c>
      <c r="M209">
        <v>236.9</v>
      </c>
      <c r="N209">
        <v>58</v>
      </c>
      <c r="O209">
        <v>10.66</v>
      </c>
      <c r="P209">
        <v>9.5</v>
      </c>
      <c r="Q209">
        <v>3</v>
      </c>
      <c r="R209">
        <v>2.57</v>
      </c>
      <c r="S209">
        <v>0</v>
      </c>
      <c r="T209">
        <v>0</v>
      </c>
    </row>
    <row r="210" spans="1:20" x14ac:dyDescent="0.2">
      <c r="A210" t="s">
        <v>39</v>
      </c>
      <c r="B210" s="4">
        <f>train[[#This Row],[account_length]]/12</f>
        <v>8.0833333333333339</v>
      </c>
      <c r="C210">
        <v>415</v>
      </c>
      <c r="D210">
        <v>1</v>
      </c>
      <c r="E210">
        <v>0</v>
      </c>
      <c r="F210">
        <v>0</v>
      </c>
      <c r="G210">
        <v>143.69999999999999</v>
      </c>
      <c r="H210">
        <v>117</v>
      </c>
      <c r="I210">
        <v>24.43</v>
      </c>
      <c r="J210">
        <v>273</v>
      </c>
      <c r="K210">
        <v>82</v>
      </c>
      <c r="L210">
        <v>23.21</v>
      </c>
      <c r="M210">
        <v>178.3</v>
      </c>
      <c r="N210">
        <v>81</v>
      </c>
      <c r="O210">
        <v>8.02</v>
      </c>
      <c r="P210">
        <v>10.9</v>
      </c>
      <c r="Q210">
        <v>3</v>
      </c>
      <c r="R210">
        <v>2.94</v>
      </c>
      <c r="S210">
        <v>0</v>
      </c>
      <c r="T210">
        <v>0</v>
      </c>
    </row>
    <row r="211" spans="1:20" x14ac:dyDescent="0.2">
      <c r="A211" t="s">
        <v>40</v>
      </c>
      <c r="B211" s="4">
        <f>train[[#This Row],[account_length]]/12</f>
        <v>8.8333333333333339</v>
      </c>
      <c r="C211">
        <v>408</v>
      </c>
      <c r="D211">
        <v>0</v>
      </c>
      <c r="E211">
        <v>1</v>
      </c>
      <c r="F211">
        <v>32</v>
      </c>
      <c r="G211">
        <v>165.9</v>
      </c>
      <c r="H211">
        <v>126</v>
      </c>
      <c r="I211">
        <v>28.2</v>
      </c>
      <c r="J211">
        <v>216.5</v>
      </c>
      <c r="K211">
        <v>93</v>
      </c>
      <c r="L211">
        <v>18.399999999999999</v>
      </c>
      <c r="M211">
        <v>173.1</v>
      </c>
      <c r="N211">
        <v>86</v>
      </c>
      <c r="O211">
        <v>7.79</v>
      </c>
      <c r="P211">
        <v>14.1</v>
      </c>
      <c r="Q211">
        <v>8</v>
      </c>
      <c r="R211">
        <v>3.81</v>
      </c>
      <c r="S211">
        <v>4</v>
      </c>
      <c r="T211">
        <v>0</v>
      </c>
    </row>
    <row r="212" spans="1:20" x14ac:dyDescent="0.2">
      <c r="A212" t="s">
        <v>63</v>
      </c>
      <c r="B212" s="4">
        <f>train[[#This Row],[account_length]]/12</f>
        <v>9</v>
      </c>
      <c r="C212">
        <v>510</v>
      </c>
      <c r="D212">
        <v>0</v>
      </c>
      <c r="E212">
        <v>0</v>
      </c>
      <c r="F212">
        <v>0</v>
      </c>
      <c r="G212">
        <v>138.6</v>
      </c>
      <c r="H212">
        <v>122</v>
      </c>
      <c r="I212">
        <v>23.56</v>
      </c>
      <c r="J212">
        <v>172.3</v>
      </c>
      <c r="K212">
        <v>117</v>
      </c>
      <c r="L212">
        <v>14.65</v>
      </c>
      <c r="M212">
        <v>231.6</v>
      </c>
      <c r="N212">
        <v>92</v>
      </c>
      <c r="O212">
        <v>10.42</v>
      </c>
      <c r="P212">
        <v>9.8000000000000007</v>
      </c>
      <c r="Q212">
        <v>3</v>
      </c>
      <c r="R212">
        <v>2.65</v>
      </c>
      <c r="S212">
        <v>1</v>
      </c>
      <c r="T212">
        <v>0</v>
      </c>
    </row>
    <row r="213" spans="1:20" x14ac:dyDescent="0.2">
      <c r="A213" t="s">
        <v>39</v>
      </c>
      <c r="B213" s="4">
        <f>train[[#This Row],[account_length]]/12</f>
        <v>9.5</v>
      </c>
      <c r="C213">
        <v>415</v>
      </c>
      <c r="D213">
        <v>0</v>
      </c>
      <c r="E213">
        <v>0</v>
      </c>
      <c r="F213">
        <v>0</v>
      </c>
      <c r="G213">
        <v>84.7</v>
      </c>
      <c r="H213">
        <v>118</v>
      </c>
      <c r="I213">
        <v>14.4</v>
      </c>
      <c r="J213">
        <v>249.9</v>
      </c>
      <c r="K213">
        <v>86</v>
      </c>
      <c r="L213">
        <v>21.24</v>
      </c>
      <c r="M213">
        <v>193.4</v>
      </c>
      <c r="N213">
        <v>95</v>
      </c>
      <c r="O213">
        <v>8.6999999999999993</v>
      </c>
      <c r="P213">
        <v>14.5</v>
      </c>
      <c r="Q213">
        <v>8</v>
      </c>
      <c r="R213">
        <v>3.92</v>
      </c>
      <c r="S213">
        <v>1</v>
      </c>
      <c r="T213">
        <v>0</v>
      </c>
    </row>
    <row r="214" spans="1:20" x14ac:dyDescent="0.2">
      <c r="A214" t="s">
        <v>70</v>
      </c>
      <c r="B214" s="4">
        <f>train[[#This Row],[account_length]]/12</f>
        <v>7.666666666666667</v>
      </c>
      <c r="C214">
        <v>408</v>
      </c>
      <c r="D214">
        <v>1</v>
      </c>
      <c r="E214">
        <v>0</v>
      </c>
      <c r="F214">
        <v>0</v>
      </c>
      <c r="G214">
        <v>62.6</v>
      </c>
      <c r="H214">
        <v>111</v>
      </c>
      <c r="I214">
        <v>10.64</v>
      </c>
      <c r="J214">
        <v>180.6</v>
      </c>
      <c r="K214">
        <v>126</v>
      </c>
      <c r="L214">
        <v>15.35</v>
      </c>
      <c r="M214">
        <v>221.7</v>
      </c>
      <c r="N214">
        <v>80</v>
      </c>
      <c r="O214">
        <v>9.98</v>
      </c>
      <c r="P214">
        <v>10.4</v>
      </c>
      <c r="Q214">
        <v>2</v>
      </c>
      <c r="R214">
        <v>2.81</v>
      </c>
      <c r="S214">
        <v>1</v>
      </c>
      <c r="T214">
        <v>1</v>
      </c>
    </row>
    <row r="215" spans="1:20" x14ac:dyDescent="0.2">
      <c r="A215" t="s">
        <v>55</v>
      </c>
      <c r="B215" s="4">
        <f>train[[#This Row],[account_length]]/12</f>
        <v>4.916666666666667</v>
      </c>
      <c r="C215">
        <v>510</v>
      </c>
      <c r="D215">
        <v>0</v>
      </c>
      <c r="E215">
        <v>0</v>
      </c>
      <c r="F215">
        <v>0</v>
      </c>
      <c r="G215">
        <v>155.19999999999999</v>
      </c>
      <c r="H215">
        <v>79</v>
      </c>
      <c r="I215">
        <v>26.38</v>
      </c>
      <c r="J215">
        <v>235.3</v>
      </c>
      <c r="K215">
        <v>123</v>
      </c>
      <c r="L215">
        <v>20</v>
      </c>
      <c r="M215">
        <v>169.4</v>
      </c>
      <c r="N215">
        <v>80</v>
      </c>
      <c r="O215">
        <v>7.62</v>
      </c>
      <c r="P215">
        <v>8.6999999999999993</v>
      </c>
      <c r="Q215">
        <v>4</v>
      </c>
      <c r="R215">
        <v>2.35</v>
      </c>
      <c r="S215">
        <v>1</v>
      </c>
      <c r="T215">
        <v>0</v>
      </c>
    </row>
    <row r="216" spans="1:20" x14ac:dyDescent="0.2">
      <c r="A216" t="s">
        <v>60</v>
      </c>
      <c r="B216" s="4">
        <f>train[[#This Row],[account_length]]/12</f>
        <v>2</v>
      </c>
      <c r="C216">
        <v>510</v>
      </c>
      <c r="D216">
        <v>0</v>
      </c>
      <c r="E216">
        <v>1</v>
      </c>
      <c r="F216">
        <v>25</v>
      </c>
      <c r="G216">
        <v>164.9</v>
      </c>
      <c r="H216">
        <v>110</v>
      </c>
      <c r="I216">
        <v>28.03</v>
      </c>
      <c r="J216">
        <v>209.3</v>
      </c>
      <c r="K216">
        <v>105</v>
      </c>
      <c r="L216">
        <v>17.79</v>
      </c>
      <c r="M216">
        <v>231.2</v>
      </c>
      <c r="N216">
        <v>55</v>
      </c>
      <c r="O216">
        <v>10.4</v>
      </c>
      <c r="P216">
        <v>6.7</v>
      </c>
      <c r="Q216">
        <v>9</v>
      </c>
      <c r="R216">
        <v>1.81</v>
      </c>
      <c r="S216">
        <v>1</v>
      </c>
      <c r="T216">
        <v>0</v>
      </c>
    </row>
    <row r="217" spans="1:20" x14ac:dyDescent="0.2">
      <c r="A217" t="s">
        <v>72</v>
      </c>
      <c r="B217" s="4">
        <f>train[[#This Row],[account_length]]/12</f>
        <v>12.583333333333334</v>
      </c>
      <c r="C217">
        <v>408</v>
      </c>
      <c r="D217">
        <v>0</v>
      </c>
      <c r="E217">
        <v>0</v>
      </c>
      <c r="F217">
        <v>0</v>
      </c>
      <c r="G217">
        <v>134.5</v>
      </c>
      <c r="H217">
        <v>88</v>
      </c>
      <c r="I217">
        <v>22.87</v>
      </c>
      <c r="J217">
        <v>143.1</v>
      </c>
      <c r="K217">
        <v>112</v>
      </c>
      <c r="L217">
        <v>12.16</v>
      </c>
      <c r="M217">
        <v>223.9</v>
      </c>
      <c r="N217">
        <v>61</v>
      </c>
      <c r="O217">
        <v>10.08</v>
      </c>
      <c r="P217">
        <v>15.4</v>
      </c>
      <c r="Q217">
        <v>1</v>
      </c>
      <c r="R217">
        <v>4.16</v>
      </c>
      <c r="S217">
        <v>1</v>
      </c>
      <c r="T217">
        <v>0</v>
      </c>
    </row>
    <row r="218" spans="1:20" x14ac:dyDescent="0.2">
      <c r="A218" t="s">
        <v>61</v>
      </c>
      <c r="B218" s="4">
        <f>train[[#This Row],[account_length]]/12</f>
        <v>9.75</v>
      </c>
      <c r="C218">
        <v>415</v>
      </c>
      <c r="D218">
        <v>0</v>
      </c>
      <c r="E218">
        <v>0</v>
      </c>
      <c r="F218">
        <v>0</v>
      </c>
      <c r="G218">
        <v>143.30000000000001</v>
      </c>
      <c r="H218">
        <v>103</v>
      </c>
      <c r="I218">
        <v>24.36</v>
      </c>
      <c r="J218">
        <v>211.3</v>
      </c>
      <c r="K218">
        <v>108</v>
      </c>
      <c r="L218">
        <v>17.96</v>
      </c>
      <c r="M218">
        <v>185.2</v>
      </c>
      <c r="N218">
        <v>96</v>
      </c>
      <c r="O218">
        <v>8.33</v>
      </c>
      <c r="P218">
        <v>11.5</v>
      </c>
      <c r="Q218">
        <v>3</v>
      </c>
      <c r="R218">
        <v>3.11</v>
      </c>
      <c r="S218">
        <v>1</v>
      </c>
      <c r="T218">
        <v>0</v>
      </c>
    </row>
    <row r="219" spans="1:20" x14ac:dyDescent="0.2">
      <c r="A219" t="s">
        <v>43</v>
      </c>
      <c r="B219" s="4">
        <f>train[[#This Row],[account_length]]/12</f>
        <v>6.5</v>
      </c>
      <c r="C219">
        <v>510</v>
      </c>
      <c r="D219">
        <v>0</v>
      </c>
      <c r="E219">
        <v>0</v>
      </c>
      <c r="F219">
        <v>0</v>
      </c>
      <c r="G219">
        <v>168.3</v>
      </c>
      <c r="H219">
        <v>110</v>
      </c>
      <c r="I219">
        <v>28.61</v>
      </c>
      <c r="J219">
        <v>221.2</v>
      </c>
      <c r="K219">
        <v>73</v>
      </c>
      <c r="L219">
        <v>18.8</v>
      </c>
      <c r="M219">
        <v>241</v>
      </c>
      <c r="N219">
        <v>136</v>
      </c>
      <c r="O219">
        <v>10.85</v>
      </c>
      <c r="P219">
        <v>12.5</v>
      </c>
      <c r="Q219">
        <v>1</v>
      </c>
      <c r="R219">
        <v>3.38</v>
      </c>
      <c r="S219">
        <v>1</v>
      </c>
      <c r="T219">
        <v>0</v>
      </c>
    </row>
    <row r="220" spans="1:20" x14ac:dyDescent="0.2">
      <c r="A220" t="s">
        <v>58</v>
      </c>
      <c r="B220" s="4">
        <f>train[[#This Row],[account_length]]/12</f>
        <v>12.916666666666666</v>
      </c>
      <c r="C220">
        <v>408</v>
      </c>
      <c r="D220">
        <v>0</v>
      </c>
      <c r="E220">
        <v>0</v>
      </c>
      <c r="F220">
        <v>0</v>
      </c>
      <c r="G220">
        <v>262.39999999999998</v>
      </c>
      <c r="H220">
        <v>55</v>
      </c>
      <c r="I220">
        <v>44.61</v>
      </c>
      <c r="J220">
        <v>194.6</v>
      </c>
      <c r="K220">
        <v>113</v>
      </c>
      <c r="L220">
        <v>16.54</v>
      </c>
      <c r="M220">
        <v>146.5</v>
      </c>
      <c r="N220">
        <v>85</v>
      </c>
      <c r="O220">
        <v>6.59</v>
      </c>
      <c r="P220">
        <v>8.3000000000000007</v>
      </c>
      <c r="Q220">
        <v>6</v>
      </c>
      <c r="R220">
        <v>2.2400000000000002</v>
      </c>
      <c r="S220">
        <v>2</v>
      </c>
      <c r="T220">
        <v>0</v>
      </c>
    </row>
    <row r="221" spans="1:20" x14ac:dyDescent="0.2">
      <c r="A221" t="s">
        <v>31</v>
      </c>
      <c r="B221" s="4">
        <f>train[[#This Row],[account_length]]/12</f>
        <v>9.5</v>
      </c>
      <c r="C221">
        <v>510</v>
      </c>
      <c r="D221">
        <v>0</v>
      </c>
      <c r="E221">
        <v>1</v>
      </c>
      <c r="F221">
        <v>30</v>
      </c>
      <c r="G221">
        <v>206.2</v>
      </c>
      <c r="H221">
        <v>79</v>
      </c>
      <c r="I221">
        <v>35.049999999999997</v>
      </c>
      <c r="J221">
        <v>260</v>
      </c>
      <c r="K221">
        <v>91</v>
      </c>
      <c r="L221">
        <v>22.1</v>
      </c>
      <c r="M221">
        <v>291.60000000000002</v>
      </c>
      <c r="N221">
        <v>83</v>
      </c>
      <c r="O221">
        <v>13.12</v>
      </c>
      <c r="P221">
        <v>11.4</v>
      </c>
      <c r="Q221">
        <v>6</v>
      </c>
      <c r="R221">
        <v>3.08</v>
      </c>
      <c r="S221">
        <v>1</v>
      </c>
      <c r="T221">
        <v>0</v>
      </c>
    </row>
    <row r="222" spans="1:20" x14ac:dyDescent="0.2">
      <c r="A222" t="s">
        <v>33</v>
      </c>
      <c r="B222" s="4">
        <f>train[[#This Row],[account_length]]/12</f>
        <v>9.5</v>
      </c>
      <c r="C222">
        <v>510</v>
      </c>
      <c r="D222">
        <v>0</v>
      </c>
      <c r="E222">
        <v>1</v>
      </c>
      <c r="F222">
        <v>28</v>
      </c>
      <c r="G222">
        <v>225.8</v>
      </c>
      <c r="H222">
        <v>94</v>
      </c>
      <c r="I222">
        <v>38.39</v>
      </c>
      <c r="J222">
        <v>193</v>
      </c>
      <c r="K222">
        <v>117</v>
      </c>
      <c r="L222">
        <v>16.41</v>
      </c>
      <c r="M222">
        <v>232.4</v>
      </c>
      <c r="N222">
        <v>100</v>
      </c>
      <c r="O222">
        <v>10.46</v>
      </c>
      <c r="P222">
        <v>8.4</v>
      </c>
      <c r="Q222">
        <v>9</v>
      </c>
      <c r="R222">
        <v>2.27</v>
      </c>
      <c r="S222">
        <v>4</v>
      </c>
      <c r="T222">
        <v>0</v>
      </c>
    </row>
    <row r="223" spans="1:20" x14ac:dyDescent="0.2">
      <c r="A223" t="s">
        <v>46</v>
      </c>
      <c r="B223" s="4">
        <f>train[[#This Row],[account_length]]/12</f>
        <v>9.9166666666666661</v>
      </c>
      <c r="C223">
        <v>408</v>
      </c>
      <c r="D223">
        <v>0</v>
      </c>
      <c r="E223">
        <v>0</v>
      </c>
      <c r="F223">
        <v>0</v>
      </c>
      <c r="G223">
        <v>138.30000000000001</v>
      </c>
      <c r="H223">
        <v>89</v>
      </c>
      <c r="I223">
        <v>23.51</v>
      </c>
      <c r="J223">
        <v>170.5</v>
      </c>
      <c r="K223">
        <v>78</v>
      </c>
      <c r="L223">
        <v>14.49</v>
      </c>
      <c r="M223">
        <v>263.89999999999998</v>
      </c>
      <c r="N223">
        <v>98</v>
      </c>
      <c r="O223">
        <v>11.88</v>
      </c>
      <c r="P223">
        <v>13.5</v>
      </c>
      <c r="Q223">
        <v>6</v>
      </c>
      <c r="R223">
        <v>3.65</v>
      </c>
      <c r="S223">
        <v>3</v>
      </c>
      <c r="T223">
        <v>0</v>
      </c>
    </row>
    <row r="224" spans="1:20" x14ac:dyDescent="0.2">
      <c r="A224" t="s">
        <v>27</v>
      </c>
      <c r="B224" s="4">
        <f>train[[#This Row],[account_length]]/12</f>
        <v>9.8333333333333339</v>
      </c>
      <c r="C224">
        <v>408</v>
      </c>
      <c r="D224">
        <v>1</v>
      </c>
      <c r="E224">
        <v>0</v>
      </c>
      <c r="F224">
        <v>0</v>
      </c>
      <c r="G224">
        <v>160</v>
      </c>
      <c r="H224">
        <v>123</v>
      </c>
      <c r="I224">
        <v>27.2</v>
      </c>
      <c r="J224">
        <v>175.4</v>
      </c>
      <c r="K224">
        <v>96</v>
      </c>
      <c r="L224">
        <v>14.91</v>
      </c>
      <c r="M224">
        <v>184.8</v>
      </c>
      <c r="N224">
        <v>99</v>
      </c>
      <c r="O224">
        <v>8.32</v>
      </c>
      <c r="P224">
        <v>9.9</v>
      </c>
      <c r="Q224">
        <v>3</v>
      </c>
      <c r="R224">
        <v>2.67</v>
      </c>
      <c r="S224">
        <v>2</v>
      </c>
      <c r="T224">
        <v>0</v>
      </c>
    </row>
    <row r="225" spans="1:20" x14ac:dyDescent="0.2">
      <c r="A225" t="s">
        <v>73</v>
      </c>
      <c r="B225" s="4">
        <f>train[[#This Row],[account_length]]/12</f>
        <v>8.4166666666666661</v>
      </c>
      <c r="C225">
        <v>415</v>
      </c>
      <c r="D225">
        <v>0</v>
      </c>
      <c r="E225">
        <v>0</v>
      </c>
      <c r="F225">
        <v>0</v>
      </c>
      <c r="G225">
        <v>206.6</v>
      </c>
      <c r="H225">
        <v>105</v>
      </c>
      <c r="I225">
        <v>35.119999999999997</v>
      </c>
      <c r="J225">
        <v>224.9</v>
      </c>
      <c r="K225">
        <v>117</v>
      </c>
      <c r="L225">
        <v>19.12</v>
      </c>
      <c r="M225">
        <v>249.9</v>
      </c>
      <c r="N225">
        <v>100</v>
      </c>
      <c r="O225">
        <v>11.25</v>
      </c>
      <c r="P225">
        <v>14.6</v>
      </c>
      <c r="Q225">
        <v>3</v>
      </c>
      <c r="R225">
        <v>3.94</v>
      </c>
      <c r="S225">
        <v>0</v>
      </c>
      <c r="T225">
        <v>0</v>
      </c>
    </row>
    <row r="226" spans="1:20" x14ac:dyDescent="0.2">
      <c r="A226" t="s">
        <v>26</v>
      </c>
      <c r="B226" s="4">
        <f>train[[#This Row],[account_length]]/12</f>
        <v>9.75</v>
      </c>
      <c r="C226">
        <v>415</v>
      </c>
      <c r="D226">
        <v>0</v>
      </c>
      <c r="E226">
        <v>0</v>
      </c>
      <c r="F226">
        <v>0</v>
      </c>
      <c r="G226">
        <v>134.69999999999999</v>
      </c>
      <c r="H226">
        <v>121</v>
      </c>
      <c r="I226">
        <v>22.9</v>
      </c>
      <c r="J226">
        <v>180</v>
      </c>
      <c r="K226">
        <v>83</v>
      </c>
      <c r="L226">
        <v>15.3</v>
      </c>
      <c r="M226">
        <v>200.9</v>
      </c>
      <c r="N226">
        <v>104</v>
      </c>
      <c r="O226">
        <v>9.0399999999999991</v>
      </c>
      <c r="P226">
        <v>7.7</v>
      </c>
      <c r="Q226">
        <v>3</v>
      </c>
      <c r="R226">
        <v>2.08</v>
      </c>
      <c r="S226">
        <v>1</v>
      </c>
      <c r="T226">
        <v>0</v>
      </c>
    </row>
    <row r="227" spans="1:20" x14ac:dyDescent="0.2">
      <c r="A227" t="s">
        <v>68</v>
      </c>
      <c r="B227" s="4">
        <f>train[[#This Row],[account_length]]/12</f>
        <v>4.083333333333333</v>
      </c>
      <c r="C227">
        <v>415</v>
      </c>
      <c r="D227">
        <v>0</v>
      </c>
      <c r="E227">
        <v>1</v>
      </c>
      <c r="F227">
        <v>28</v>
      </c>
      <c r="G227">
        <v>214.4</v>
      </c>
      <c r="H227">
        <v>78</v>
      </c>
      <c r="I227">
        <v>36.450000000000003</v>
      </c>
      <c r="J227">
        <v>235.2</v>
      </c>
      <c r="K227">
        <v>100</v>
      </c>
      <c r="L227">
        <v>19.989999999999998</v>
      </c>
      <c r="M227">
        <v>206.2</v>
      </c>
      <c r="N227">
        <v>107</v>
      </c>
      <c r="O227">
        <v>9.2799999999999994</v>
      </c>
      <c r="P227">
        <v>8</v>
      </c>
      <c r="Q227">
        <v>13</v>
      </c>
      <c r="R227">
        <v>2.16</v>
      </c>
      <c r="S227">
        <v>3</v>
      </c>
      <c r="T227">
        <v>0</v>
      </c>
    </row>
    <row r="228" spans="1:20" x14ac:dyDescent="0.2">
      <c r="A228" t="s">
        <v>44</v>
      </c>
      <c r="B228" s="4">
        <f>train[[#This Row],[account_length]]/12</f>
        <v>11.583333333333334</v>
      </c>
      <c r="C228">
        <v>415</v>
      </c>
      <c r="D228">
        <v>0</v>
      </c>
      <c r="E228">
        <v>0</v>
      </c>
      <c r="F228">
        <v>0</v>
      </c>
      <c r="G228">
        <v>192.8</v>
      </c>
      <c r="H228">
        <v>104</v>
      </c>
      <c r="I228">
        <v>32.78</v>
      </c>
      <c r="J228">
        <v>234.4</v>
      </c>
      <c r="K228">
        <v>96</v>
      </c>
      <c r="L228">
        <v>19.920000000000002</v>
      </c>
      <c r="M228">
        <v>203.2</v>
      </c>
      <c r="N228">
        <v>101</v>
      </c>
      <c r="O228">
        <v>9.14</v>
      </c>
      <c r="P228">
        <v>13</v>
      </c>
      <c r="Q228">
        <v>3</v>
      </c>
      <c r="R228">
        <v>3.51</v>
      </c>
      <c r="S228">
        <v>3</v>
      </c>
      <c r="T228">
        <v>0</v>
      </c>
    </row>
    <row r="229" spans="1:20" x14ac:dyDescent="0.2">
      <c r="A229" t="s">
        <v>73</v>
      </c>
      <c r="B229" s="4">
        <f>train[[#This Row],[account_length]]/12</f>
        <v>7.666666666666667</v>
      </c>
      <c r="C229">
        <v>408</v>
      </c>
      <c r="D229">
        <v>0</v>
      </c>
      <c r="E229">
        <v>1</v>
      </c>
      <c r="F229">
        <v>28</v>
      </c>
      <c r="G229">
        <v>151.1</v>
      </c>
      <c r="H229">
        <v>90</v>
      </c>
      <c r="I229">
        <v>25.69</v>
      </c>
      <c r="J229">
        <v>194.8</v>
      </c>
      <c r="K229">
        <v>79</v>
      </c>
      <c r="L229">
        <v>16.559999999999999</v>
      </c>
      <c r="M229">
        <v>239.2</v>
      </c>
      <c r="N229">
        <v>114</v>
      </c>
      <c r="O229">
        <v>10.76</v>
      </c>
      <c r="P229">
        <v>10</v>
      </c>
      <c r="Q229">
        <v>3</v>
      </c>
      <c r="R229">
        <v>2.7</v>
      </c>
      <c r="S229">
        <v>1</v>
      </c>
      <c r="T229">
        <v>0</v>
      </c>
    </row>
    <row r="230" spans="1:20" x14ac:dyDescent="0.2">
      <c r="A230" t="s">
        <v>45</v>
      </c>
      <c r="B230" s="4">
        <f>train[[#This Row],[account_length]]/12</f>
        <v>12.333333333333334</v>
      </c>
      <c r="C230">
        <v>510</v>
      </c>
      <c r="D230">
        <v>1</v>
      </c>
      <c r="E230">
        <v>0</v>
      </c>
      <c r="F230">
        <v>0</v>
      </c>
      <c r="G230">
        <v>218.9</v>
      </c>
      <c r="H230">
        <v>88</v>
      </c>
      <c r="I230">
        <v>37.21</v>
      </c>
      <c r="J230">
        <v>208</v>
      </c>
      <c r="K230">
        <v>85</v>
      </c>
      <c r="L230">
        <v>17.68</v>
      </c>
      <c r="M230">
        <v>203.3</v>
      </c>
      <c r="N230">
        <v>99</v>
      </c>
      <c r="O230">
        <v>9.15</v>
      </c>
      <c r="P230">
        <v>11.1</v>
      </c>
      <c r="Q230">
        <v>4</v>
      </c>
      <c r="R230">
        <v>3</v>
      </c>
      <c r="S230">
        <v>0</v>
      </c>
      <c r="T230">
        <v>0</v>
      </c>
    </row>
    <row r="231" spans="1:20" x14ac:dyDescent="0.2">
      <c r="A231" t="s">
        <v>57</v>
      </c>
      <c r="B231" s="4">
        <f>train[[#This Row],[account_length]]/12</f>
        <v>12</v>
      </c>
      <c r="C231">
        <v>408</v>
      </c>
      <c r="D231">
        <v>0</v>
      </c>
      <c r="E231">
        <v>1</v>
      </c>
      <c r="F231">
        <v>48</v>
      </c>
      <c r="G231">
        <v>189.8</v>
      </c>
      <c r="H231">
        <v>96</v>
      </c>
      <c r="I231">
        <v>32.270000000000003</v>
      </c>
      <c r="J231">
        <v>123.4</v>
      </c>
      <c r="K231">
        <v>67</v>
      </c>
      <c r="L231">
        <v>10.49</v>
      </c>
      <c r="M231">
        <v>214.2</v>
      </c>
      <c r="N231">
        <v>106</v>
      </c>
      <c r="O231">
        <v>9.64</v>
      </c>
      <c r="P231">
        <v>6.5</v>
      </c>
      <c r="Q231">
        <v>2</v>
      </c>
      <c r="R231">
        <v>1.76</v>
      </c>
      <c r="S231">
        <v>2</v>
      </c>
      <c r="T231">
        <v>1</v>
      </c>
    </row>
    <row r="232" spans="1:20" x14ac:dyDescent="0.2">
      <c r="A232" t="s">
        <v>68</v>
      </c>
      <c r="B232" s="4">
        <f>train[[#This Row],[account_length]]/12</f>
        <v>10.916666666666666</v>
      </c>
      <c r="C232">
        <v>415</v>
      </c>
      <c r="D232">
        <v>0</v>
      </c>
      <c r="E232">
        <v>1</v>
      </c>
      <c r="F232">
        <v>25</v>
      </c>
      <c r="G232">
        <v>192.7</v>
      </c>
      <c r="H232">
        <v>85</v>
      </c>
      <c r="I232">
        <v>32.76</v>
      </c>
      <c r="J232">
        <v>225.9</v>
      </c>
      <c r="K232">
        <v>105</v>
      </c>
      <c r="L232">
        <v>19.2</v>
      </c>
      <c r="M232">
        <v>254.2</v>
      </c>
      <c r="N232">
        <v>59</v>
      </c>
      <c r="O232">
        <v>11.44</v>
      </c>
      <c r="P232">
        <v>10.9</v>
      </c>
      <c r="Q232">
        <v>6</v>
      </c>
      <c r="R232">
        <v>2.94</v>
      </c>
      <c r="S232">
        <v>2</v>
      </c>
      <c r="T232">
        <v>0</v>
      </c>
    </row>
    <row r="233" spans="1:20" x14ac:dyDescent="0.2">
      <c r="A233" t="s">
        <v>64</v>
      </c>
      <c r="B233" s="4">
        <f>train[[#This Row],[account_length]]/12</f>
        <v>12.166666666666666</v>
      </c>
      <c r="C233">
        <v>510</v>
      </c>
      <c r="D233">
        <v>1</v>
      </c>
      <c r="E233">
        <v>0</v>
      </c>
      <c r="F233">
        <v>0</v>
      </c>
      <c r="G233">
        <v>204.4</v>
      </c>
      <c r="H233">
        <v>135</v>
      </c>
      <c r="I233">
        <v>34.75</v>
      </c>
      <c r="J233">
        <v>219.1</v>
      </c>
      <c r="K233">
        <v>90</v>
      </c>
      <c r="L233">
        <v>18.62</v>
      </c>
      <c r="M233">
        <v>222.7</v>
      </c>
      <c r="N233">
        <v>114</v>
      </c>
      <c r="O233">
        <v>10.02</v>
      </c>
      <c r="P233">
        <v>10.5</v>
      </c>
      <c r="Q233">
        <v>6</v>
      </c>
      <c r="R233">
        <v>2.84</v>
      </c>
      <c r="S233">
        <v>3</v>
      </c>
      <c r="T233">
        <v>0</v>
      </c>
    </row>
    <row r="234" spans="1:20" x14ac:dyDescent="0.2">
      <c r="A234" t="s">
        <v>35</v>
      </c>
      <c r="B234" s="4">
        <f>train[[#This Row],[account_length]]/12</f>
        <v>11.916666666666666</v>
      </c>
      <c r="C234">
        <v>415</v>
      </c>
      <c r="D234">
        <v>0</v>
      </c>
      <c r="E234">
        <v>0</v>
      </c>
      <c r="F234">
        <v>0</v>
      </c>
      <c r="G234">
        <v>172.3</v>
      </c>
      <c r="H234">
        <v>97</v>
      </c>
      <c r="I234">
        <v>29.29</v>
      </c>
      <c r="J234">
        <v>174</v>
      </c>
      <c r="K234">
        <v>108</v>
      </c>
      <c r="L234">
        <v>14.79</v>
      </c>
      <c r="M234">
        <v>188.2</v>
      </c>
      <c r="N234">
        <v>119</v>
      </c>
      <c r="O234">
        <v>8.4700000000000006</v>
      </c>
      <c r="P234">
        <v>13</v>
      </c>
      <c r="Q234">
        <v>4</v>
      </c>
      <c r="R234">
        <v>3.51</v>
      </c>
      <c r="S234">
        <v>2</v>
      </c>
      <c r="T234">
        <v>0</v>
      </c>
    </row>
    <row r="235" spans="1:20" x14ac:dyDescent="0.2">
      <c r="A235" t="s">
        <v>60</v>
      </c>
      <c r="B235" s="4">
        <f>train[[#This Row],[account_length]]/12</f>
        <v>6.75</v>
      </c>
      <c r="C235">
        <v>415</v>
      </c>
      <c r="D235">
        <v>0</v>
      </c>
      <c r="E235">
        <v>0</v>
      </c>
      <c r="F235">
        <v>0</v>
      </c>
      <c r="G235">
        <v>198.4</v>
      </c>
      <c r="H235">
        <v>93</v>
      </c>
      <c r="I235">
        <v>33.729999999999997</v>
      </c>
      <c r="J235">
        <v>210.9</v>
      </c>
      <c r="K235">
        <v>108</v>
      </c>
      <c r="L235">
        <v>17.93</v>
      </c>
      <c r="M235">
        <v>193.3</v>
      </c>
      <c r="N235">
        <v>71</v>
      </c>
      <c r="O235">
        <v>8.6999999999999993</v>
      </c>
      <c r="P235">
        <v>10.4</v>
      </c>
      <c r="Q235">
        <v>6</v>
      </c>
      <c r="R235">
        <v>2.81</v>
      </c>
      <c r="S235">
        <v>2</v>
      </c>
      <c r="T235">
        <v>0</v>
      </c>
    </row>
    <row r="236" spans="1:20" x14ac:dyDescent="0.2">
      <c r="A236" t="s">
        <v>47</v>
      </c>
      <c r="B236" s="4">
        <f>train[[#This Row],[account_length]]/12</f>
        <v>4</v>
      </c>
      <c r="C236">
        <v>415</v>
      </c>
      <c r="D236">
        <v>0</v>
      </c>
      <c r="E236">
        <v>1</v>
      </c>
      <c r="F236">
        <v>37</v>
      </c>
      <c r="G236">
        <v>211.7</v>
      </c>
      <c r="H236">
        <v>115</v>
      </c>
      <c r="I236">
        <v>35.99</v>
      </c>
      <c r="J236">
        <v>159.9</v>
      </c>
      <c r="K236">
        <v>84</v>
      </c>
      <c r="L236">
        <v>13.59</v>
      </c>
      <c r="M236">
        <v>144.1</v>
      </c>
      <c r="N236">
        <v>80</v>
      </c>
      <c r="O236">
        <v>6.48</v>
      </c>
      <c r="P236">
        <v>12.2</v>
      </c>
      <c r="Q236">
        <v>1</v>
      </c>
      <c r="R236">
        <v>3.29</v>
      </c>
      <c r="S236">
        <v>1</v>
      </c>
      <c r="T236">
        <v>0</v>
      </c>
    </row>
    <row r="237" spans="1:20" x14ac:dyDescent="0.2">
      <c r="A237" t="s">
        <v>57</v>
      </c>
      <c r="B237" s="4">
        <f>train[[#This Row],[account_length]]/12</f>
        <v>12.083333333333334</v>
      </c>
      <c r="C237">
        <v>408</v>
      </c>
      <c r="D237">
        <v>0</v>
      </c>
      <c r="E237">
        <v>1</v>
      </c>
      <c r="F237">
        <v>24</v>
      </c>
      <c r="G237">
        <v>147.5</v>
      </c>
      <c r="H237">
        <v>90</v>
      </c>
      <c r="I237">
        <v>25.08</v>
      </c>
      <c r="J237">
        <v>175.7</v>
      </c>
      <c r="K237">
        <v>108</v>
      </c>
      <c r="L237">
        <v>14.93</v>
      </c>
      <c r="M237">
        <v>252.1</v>
      </c>
      <c r="N237">
        <v>102</v>
      </c>
      <c r="O237">
        <v>11.34</v>
      </c>
      <c r="P237">
        <v>15.6</v>
      </c>
      <c r="Q237">
        <v>3</v>
      </c>
      <c r="R237">
        <v>4.21</v>
      </c>
      <c r="S237">
        <v>2</v>
      </c>
      <c r="T237">
        <v>0</v>
      </c>
    </row>
    <row r="238" spans="1:20" x14ac:dyDescent="0.2">
      <c r="A238" t="s">
        <v>53</v>
      </c>
      <c r="B238" s="4">
        <f>train[[#This Row],[account_length]]/12</f>
        <v>11.416666666666666</v>
      </c>
      <c r="C238">
        <v>510</v>
      </c>
      <c r="D238">
        <v>0</v>
      </c>
      <c r="E238">
        <v>0</v>
      </c>
      <c r="F238">
        <v>0</v>
      </c>
      <c r="G238">
        <v>206.4</v>
      </c>
      <c r="H238">
        <v>122</v>
      </c>
      <c r="I238">
        <v>35.090000000000003</v>
      </c>
      <c r="J238">
        <v>128</v>
      </c>
      <c r="K238">
        <v>102</v>
      </c>
      <c r="L238">
        <v>10.88</v>
      </c>
      <c r="M238">
        <v>194.5</v>
      </c>
      <c r="N238">
        <v>84</v>
      </c>
      <c r="O238">
        <v>8.75</v>
      </c>
      <c r="P238">
        <v>8.8000000000000007</v>
      </c>
      <c r="Q238">
        <v>5</v>
      </c>
      <c r="R238">
        <v>2.38</v>
      </c>
      <c r="S238">
        <v>2</v>
      </c>
      <c r="T238">
        <v>0</v>
      </c>
    </row>
    <row r="239" spans="1:20" x14ac:dyDescent="0.2">
      <c r="A239" t="s">
        <v>70</v>
      </c>
      <c r="B239" s="4">
        <f>train[[#This Row],[account_length]]/12</f>
        <v>11.416666666666666</v>
      </c>
      <c r="C239">
        <v>408</v>
      </c>
      <c r="D239">
        <v>0</v>
      </c>
      <c r="E239">
        <v>0</v>
      </c>
      <c r="F239">
        <v>0</v>
      </c>
      <c r="G239">
        <v>205.9</v>
      </c>
      <c r="H239">
        <v>88</v>
      </c>
      <c r="I239">
        <v>35</v>
      </c>
      <c r="J239">
        <v>209.3</v>
      </c>
      <c r="K239">
        <v>86</v>
      </c>
      <c r="L239">
        <v>17.79</v>
      </c>
      <c r="M239">
        <v>289.89999999999998</v>
      </c>
      <c r="N239">
        <v>84</v>
      </c>
      <c r="O239">
        <v>13.05</v>
      </c>
      <c r="P239">
        <v>14.5</v>
      </c>
      <c r="Q239">
        <v>4</v>
      </c>
      <c r="R239">
        <v>3.92</v>
      </c>
      <c r="S239">
        <v>2</v>
      </c>
      <c r="T239">
        <v>0</v>
      </c>
    </row>
    <row r="240" spans="1:20" x14ac:dyDescent="0.2">
      <c r="A240" t="s">
        <v>68</v>
      </c>
      <c r="B240" s="4">
        <f>train[[#This Row],[account_length]]/12</f>
        <v>13.916666666666666</v>
      </c>
      <c r="C240">
        <v>510</v>
      </c>
      <c r="D240">
        <v>0</v>
      </c>
      <c r="E240">
        <v>0</v>
      </c>
      <c r="F240">
        <v>0</v>
      </c>
      <c r="G240">
        <v>207.6</v>
      </c>
      <c r="H240">
        <v>88</v>
      </c>
      <c r="I240">
        <v>35.29</v>
      </c>
      <c r="J240">
        <v>132.4</v>
      </c>
      <c r="K240">
        <v>63</v>
      </c>
      <c r="L240">
        <v>11.25</v>
      </c>
      <c r="M240">
        <v>255.2</v>
      </c>
      <c r="N240">
        <v>98</v>
      </c>
      <c r="O240">
        <v>11.48</v>
      </c>
      <c r="P240">
        <v>14.1</v>
      </c>
      <c r="Q240">
        <v>5</v>
      </c>
      <c r="R240">
        <v>3.81</v>
      </c>
      <c r="S240">
        <v>0</v>
      </c>
      <c r="T240">
        <v>0</v>
      </c>
    </row>
    <row r="241" spans="1:20" x14ac:dyDescent="0.2">
      <c r="A241" t="s">
        <v>26</v>
      </c>
      <c r="B241" s="4">
        <f>train[[#This Row],[account_length]]/12</f>
        <v>7.416666666666667</v>
      </c>
      <c r="C241">
        <v>510</v>
      </c>
      <c r="D241">
        <v>0</v>
      </c>
      <c r="E241">
        <v>0</v>
      </c>
      <c r="F241">
        <v>0</v>
      </c>
      <c r="G241">
        <v>303.89999999999998</v>
      </c>
      <c r="H241">
        <v>95</v>
      </c>
      <c r="I241">
        <v>51.66</v>
      </c>
      <c r="J241">
        <v>260.89999999999998</v>
      </c>
      <c r="K241">
        <v>114</v>
      </c>
      <c r="L241">
        <v>22.18</v>
      </c>
      <c r="M241">
        <v>312.10000000000002</v>
      </c>
      <c r="N241">
        <v>89</v>
      </c>
      <c r="O241">
        <v>14.04</v>
      </c>
      <c r="P241">
        <v>5.3</v>
      </c>
      <c r="Q241">
        <v>3</v>
      </c>
      <c r="R241">
        <v>1.43</v>
      </c>
      <c r="S241">
        <v>1</v>
      </c>
      <c r="T241">
        <v>1</v>
      </c>
    </row>
    <row r="242" spans="1:20" x14ac:dyDescent="0.2">
      <c r="A242" t="s">
        <v>74</v>
      </c>
      <c r="B242" s="4">
        <f>train[[#This Row],[account_length]]/12</f>
        <v>16.583333333333332</v>
      </c>
      <c r="C242">
        <v>415</v>
      </c>
      <c r="D242">
        <v>0</v>
      </c>
      <c r="E242">
        <v>1</v>
      </c>
      <c r="F242">
        <v>34</v>
      </c>
      <c r="G242">
        <v>230.6</v>
      </c>
      <c r="H242">
        <v>121</v>
      </c>
      <c r="I242">
        <v>39.200000000000003</v>
      </c>
      <c r="J242">
        <v>219.4</v>
      </c>
      <c r="K242">
        <v>99</v>
      </c>
      <c r="L242">
        <v>18.649999999999999</v>
      </c>
      <c r="M242">
        <v>299.3</v>
      </c>
      <c r="N242">
        <v>94</v>
      </c>
      <c r="O242">
        <v>13.47</v>
      </c>
      <c r="P242">
        <v>8</v>
      </c>
      <c r="Q242">
        <v>2</v>
      </c>
      <c r="R242">
        <v>2.16</v>
      </c>
      <c r="S242">
        <v>0</v>
      </c>
      <c r="T242">
        <v>0</v>
      </c>
    </row>
    <row r="243" spans="1:20" x14ac:dyDescent="0.2">
      <c r="A243" t="s">
        <v>69</v>
      </c>
      <c r="B243" s="4">
        <f>train[[#This Row],[account_length]]/12</f>
        <v>11</v>
      </c>
      <c r="C243">
        <v>510</v>
      </c>
      <c r="D243">
        <v>0</v>
      </c>
      <c r="E243">
        <v>0</v>
      </c>
      <c r="F243">
        <v>0</v>
      </c>
      <c r="G243">
        <v>99.5</v>
      </c>
      <c r="H243">
        <v>110</v>
      </c>
      <c r="I243">
        <v>16.920000000000002</v>
      </c>
      <c r="J243">
        <v>129.1</v>
      </c>
      <c r="K243">
        <v>80</v>
      </c>
      <c r="L243">
        <v>10.97</v>
      </c>
      <c r="M243">
        <v>125.1</v>
      </c>
      <c r="N243">
        <v>124</v>
      </c>
      <c r="O243">
        <v>5.63</v>
      </c>
      <c r="P243">
        <v>9.6999999999999993</v>
      </c>
      <c r="Q243">
        <v>3</v>
      </c>
      <c r="R243">
        <v>2.62</v>
      </c>
      <c r="S243">
        <v>0</v>
      </c>
      <c r="T243">
        <v>0</v>
      </c>
    </row>
    <row r="244" spans="1:20" x14ac:dyDescent="0.2">
      <c r="A244" t="s">
        <v>51</v>
      </c>
      <c r="B244" s="4">
        <f>train[[#This Row],[account_length]]/12</f>
        <v>7.833333333333333</v>
      </c>
      <c r="C244">
        <v>510</v>
      </c>
      <c r="D244">
        <v>0</v>
      </c>
      <c r="E244">
        <v>0</v>
      </c>
      <c r="F244">
        <v>0</v>
      </c>
      <c r="G244">
        <v>177.1</v>
      </c>
      <c r="H244">
        <v>112</v>
      </c>
      <c r="I244">
        <v>30.11</v>
      </c>
      <c r="J244">
        <v>194</v>
      </c>
      <c r="K244">
        <v>112</v>
      </c>
      <c r="L244">
        <v>16.489999999999998</v>
      </c>
      <c r="M244">
        <v>146.69999999999999</v>
      </c>
      <c r="N244">
        <v>108</v>
      </c>
      <c r="O244">
        <v>6.6</v>
      </c>
      <c r="P244">
        <v>5.9</v>
      </c>
      <c r="Q244">
        <v>4</v>
      </c>
      <c r="R244">
        <v>1.59</v>
      </c>
      <c r="S244">
        <v>1</v>
      </c>
      <c r="T244">
        <v>0</v>
      </c>
    </row>
    <row r="245" spans="1:20" x14ac:dyDescent="0.2">
      <c r="A245" t="s">
        <v>51</v>
      </c>
      <c r="B245" s="4">
        <f>train[[#This Row],[account_length]]/12</f>
        <v>8</v>
      </c>
      <c r="C245">
        <v>510</v>
      </c>
      <c r="D245">
        <v>0</v>
      </c>
      <c r="E245">
        <v>1</v>
      </c>
      <c r="F245">
        <v>18</v>
      </c>
      <c r="G245">
        <v>172.7</v>
      </c>
      <c r="H245">
        <v>86</v>
      </c>
      <c r="I245">
        <v>29.36</v>
      </c>
      <c r="J245">
        <v>133.4</v>
      </c>
      <c r="K245">
        <v>113</v>
      </c>
      <c r="L245">
        <v>11.34</v>
      </c>
      <c r="M245">
        <v>259.5</v>
      </c>
      <c r="N245">
        <v>70</v>
      </c>
      <c r="O245">
        <v>11.68</v>
      </c>
      <c r="P245">
        <v>9.8000000000000007</v>
      </c>
      <c r="Q245">
        <v>3</v>
      </c>
      <c r="R245">
        <v>2.65</v>
      </c>
      <c r="S245">
        <v>1</v>
      </c>
      <c r="T245">
        <v>0</v>
      </c>
    </row>
    <row r="246" spans="1:20" x14ac:dyDescent="0.2">
      <c r="A246" t="s">
        <v>32</v>
      </c>
      <c r="B246" s="4">
        <f>train[[#This Row],[account_length]]/12</f>
        <v>13.833333333333334</v>
      </c>
      <c r="C246">
        <v>510</v>
      </c>
      <c r="D246">
        <v>0</v>
      </c>
      <c r="E246">
        <v>0</v>
      </c>
      <c r="F246">
        <v>0</v>
      </c>
      <c r="G246">
        <v>204.2</v>
      </c>
      <c r="H246">
        <v>115</v>
      </c>
      <c r="I246">
        <v>34.71</v>
      </c>
      <c r="J246">
        <v>179.9</v>
      </c>
      <c r="K246">
        <v>152</v>
      </c>
      <c r="L246">
        <v>15.29</v>
      </c>
      <c r="M246">
        <v>216.8</v>
      </c>
      <c r="N246">
        <v>109</v>
      </c>
      <c r="O246">
        <v>9.76</v>
      </c>
      <c r="P246">
        <v>9.5</v>
      </c>
      <c r="Q246">
        <v>5</v>
      </c>
      <c r="R246">
        <v>2.57</v>
      </c>
      <c r="S246">
        <v>1</v>
      </c>
      <c r="T246">
        <v>0</v>
      </c>
    </row>
    <row r="247" spans="1:20" x14ac:dyDescent="0.2">
      <c r="A247" t="s">
        <v>63</v>
      </c>
      <c r="B247" s="4">
        <f>train[[#This Row],[account_length]]/12</f>
        <v>6.166666666666667</v>
      </c>
      <c r="C247">
        <v>415</v>
      </c>
      <c r="D247">
        <v>0</v>
      </c>
      <c r="E247">
        <v>0</v>
      </c>
      <c r="F247">
        <v>0</v>
      </c>
      <c r="G247">
        <v>85.7</v>
      </c>
      <c r="H247">
        <v>83</v>
      </c>
      <c r="I247">
        <v>14.57</v>
      </c>
      <c r="J247">
        <v>247.7</v>
      </c>
      <c r="K247">
        <v>67</v>
      </c>
      <c r="L247">
        <v>21.05</v>
      </c>
      <c r="M247">
        <v>142.4</v>
      </c>
      <c r="N247">
        <v>85</v>
      </c>
      <c r="O247">
        <v>6.41</v>
      </c>
      <c r="P247">
        <v>10.1</v>
      </c>
      <c r="Q247">
        <v>5</v>
      </c>
      <c r="R247">
        <v>2.73</v>
      </c>
      <c r="S247">
        <v>2</v>
      </c>
      <c r="T247">
        <v>0</v>
      </c>
    </row>
    <row r="248" spans="1:20" x14ac:dyDescent="0.2">
      <c r="A248" t="s">
        <v>50</v>
      </c>
      <c r="B248" s="4">
        <f>train[[#This Row],[account_length]]/12</f>
        <v>3</v>
      </c>
      <c r="C248">
        <v>415</v>
      </c>
      <c r="D248">
        <v>0</v>
      </c>
      <c r="E248">
        <v>0</v>
      </c>
      <c r="F248">
        <v>0</v>
      </c>
      <c r="G248">
        <v>157.6</v>
      </c>
      <c r="H248">
        <v>117</v>
      </c>
      <c r="I248">
        <v>26.79</v>
      </c>
      <c r="J248">
        <v>184.3</v>
      </c>
      <c r="K248">
        <v>58</v>
      </c>
      <c r="L248">
        <v>15.67</v>
      </c>
      <c r="M248">
        <v>240.4</v>
      </c>
      <c r="N248">
        <v>99</v>
      </c>
      <c r="O248">
        <v>10.82</v>
      </c>
      <c r="P248">
        <v>11.9</v>
      </c>
      <c r="Q248">
        <v>1</v>
      </c>
      <c r="R248">
        <v>3.21</v>
      </c>
      <c r="S248">
        <v>0</v>
      </c>
      <c r="T248">
        <v>0</v>
      </c>
    </row>
    <row r="249" spans="1:20" x14ac:dyDescent="0.2">
      <c r="A249" t="s">
        <v>66</v>
      </c>
      <c r="B249" s="4">
        <f>train[[#This Row],[account_length]]/12</f>
        <v>9.4166666666666661</v>
      </c>
      <c r="C249">
        <v>415</v>
      </c>
      <c r="D249">
        <v>0</v>
      </c>
      <c r="E249">
        <v>0</v>
      </c>
      <c r="F249">
        <v>0</v>
      </c>
      <c r="G249">
        <v>215.5</v>
      </c>
      <c r="H249">
        <v>129</v>
      </c>
      <c r="I249">
        <v>36.64</v>
      </c>
      <c r="J249">
        <v>218.7</v>
      </c>
      <c r="K249">
        <v>117</v>
      </c>
      <c r="L249">
        <v>18.59</v>
      </c>
      <c r="M249">
        <v>207.1</v>
      </c>
      <c r="N249">
        <v>91</v>
      </c>
      <c r="O249">
        <v>9.32</v>
      </c>
      <c r="P249">
        <v>6.6</v>
      </c>
      <c r="Q249">
        <v>9</v>
      </c>
      <c r="R249">
        <v>1.78</v>
      </c>
      <c r="S249">
        <v>4</v>
      </c>
      <c r="T249">
        <v>0</v>
      </c>
    </row>
    <row r="250" spans="1:20" x14ac:dyDescent="0.2">
      <c r="A250" t="s">
        <v>49</v>
      </c>
      <c r="B250" s="4">
        <f>train[[#This Row],[account_length]]/12</f>
        <v>5.583333333333333</v>
      </c>
      <c r="C250">
        <v>415</v>
      </c>
      <c r="D250">
        <v>0</v>
      </c>
      <c r="E250">
        <v>0</v>
      </c>
      <c r="F250">
        <v>0</v>
      </c>
      <c r="G250">
        <v>171.7</v>
      </c>
      <c r="H250">
        <v>80</v>
      </c>
      <c r="I250">
        <v>29.19</v>
      </c>
      <c r="J250">
        <v>110.4</v>
      </c>
      <c r="K250">
        <v>81</v>
      </c>
      <c r="L250">
        <v>9.3800000000000008</v>
      </c>
      <c r="M250">
        <v>195.4</v>
      </c>
      <c r="N250">
        <v>111</v>
      </c>
      <c r="O250">
        <v>8.7899999999999991</v>
      </c>
      <c r="P250">
        <v>11.9</v>
      </c>
      <c r="Q250">
        <v>4</v>
      </c>
      <c r="R250">
        <v>3.21</v>
      </c>
      <c r="S250">
        <v>2</v>
      </c>
      <c r="T250">
        <v>0</v>
      </c>
    </row>
    <row r="251" spans="1:20" x14ac:dyDescent="0.2">
      <c r="A251" t="s">
        <v>40</v>
      </c>
      <c r="B251" s="4">
        <f>train[[#This Row],[account_length]]/12</f>
        <v>10.583333333333334</v>
      </c>
      <c r="C251">
        <v>415</v>
      </c>
      <c r="D251">
        <v>0</v>
      </c>
      <c r="E251">
        <v>0</v>
      </c>
      <c r="F251">
        <v>0</v>
      </c>
      <c r="G251">
        <v>266.60000000000002</v>
      </c>
      <c r="H251">
        <v>106</v>
      </c>
      <c r="I251">
        <v>45.32</v>
      </c>
      <c r="J251">
        <v>264.8</v>
      </c>
      <c r="K251">
        <v>168</v>
      </c>
      <c r="L251">
        <v>22.51</v>
      </c>
      <c r="M251">
        <v>207.2</v>
      </c>
      <c r="N251">
        <v>119</v>
      </c>
      <c r="O251">
        <v>9.32</v>
      </c>
      <c r="P251">
        <v>5.9</v>
      </c>
      <c r="Q251">
        <v>2</v>
      </c>
      <c r="R251">
        <v>1.59</v>
      </c>
      <c r="S251">
        <v>1</v>
      </c>
      <c r="T251">
        <v>1</v>
      </c>
    </row>
    <row r="252" spans="1:20" x14ac:dyDescent="0.2">
      <c r="A252" t="s">
        <v>34</v>
      </c>
      <c r="B252" s="4">
        <f>train[[#This Row],[account_length]]/12</f>
        <v>13.166666666666666</v>
      </c>
      <c r="C252">
        <v>415</v>
      </c>
      <c r="D252">
        <v>0</v>
      </c>
      <c r="E252">
        <v>0</v>
      </c>
      <c r="F252">
        <v>0</v>
      </c>
      <c r="G252">
        <v>158</v>
      </c>
      <c r="H252">
        <v>106</v>
      </c>
      <c r="I252">
        <v>26.86</v>
      </c>
      <c r="J252">
        <v>292.5</v>
      </c>
      <c r="K252">
        <v>114</v>
      </c>
      <c r="L252">
        <v>24.86</v>
      </c>
      <c r="M252">
        <v>241.1</v>
      </c>
      <c r="N252">
        <v>89</v>
      </c>
      <c r="O252">
        <v>10.85</v>
      </c>
      <c r="P252">
        <v>9.1</v>
      </c>
      <c r="Q252">
        <v>4</v>
      </c>
      <c r="R252">
        <v>2.46</v>
      </c>
      <c r="S252">
        <v>1</v>
      </c>
      <c r="T252">
        <v>0</v>
      </c>
    </row>
    <row r="253" spans="1:20" x14ac:dyDescent="0.2">
      <c r="A253" t="s">
        <v>42</v>
      </c>
      <c r="B253" s="4">
        <f>train[[#This Row],[account_length]]/12</f>
        <v>11.333333333333334</v>
      </c>
      <c r="C253">
        <v>510</v>
      </c>
      <c r="D253">
        <v>0</v>
      </c>
      <c r="E253">
        <v>0</v>
      </c>
      <c r="F253">
        <v>0</v>
      </c>
      <c r="G253">
        <v>92</v>
      </c>
      <c r="H253">
        <v>117</v>
      </c>
      <c r="I253">
        <v>15.64</v>
      </c>
      <c r="J253">
        <v>253.6</v>
      </c>
      <c r="K253">
        <v>77</v>
      </c>
      <c r="L253">
        <v>21.56</v>
      </c>
      <c r="M253">
        <v>214.1</v>
      </c>
      <c r="N253">
        <v>90</v>
      </c>
      <c r="O253">
        <v>9.6300000000000008</v>
      </c>
      <c r="P253">
        <v>10.3</v>
      </c>
      <c r="Q253">
        <v>10</v>
      </c>
      <c r="R253">
        <v>2.78</v>
      </c>
      <c r="S253">
        <v>1</v>
      </c>
      <c r="T253">
        <v>0</v>
      </c>
    </row>
    <row r="254" spans="1:20" x14ac:dyDescent="0.2">
      <c r="A254" t="s">
        <v>29</v>
      </c>
      <c r="B254" s="4">
        <f>train[[#This Row],[account_length]]/12</f>
        <v>16.333333333333332</v>
      </c>
      <c r="C254">
        <v>415</v>
      </c>
      <c r="D254">
        <v>0</v>
      </c>
      <c r="E254">
        <v>0</v>
      </c>
      <c r="F254">
        <v>0</v>
      </c>
      <c r="G254">
        <v>234</v>
      </c>
      <c r="H254">
        <v>109</v>
      </c>
      <c r="I254">
        <v>39.78</v>
      </c>
      <c r="J254">
        <v>249.5</v>
      </c>
      <c r="K254">
        <v>114</v>
      </c>
      <c r="L254">
        <v>21.21</v>
      </c>
      <c r="M254">
        <v>173.1</v>
      </c>
      <c r="N254">
        <v>70</v>
      </c>
      <c r="O254">
        <v>7.79</v>
      </c>
      <c r="P254">
        <v>9.1</v>
      </c>
      <c r="Q254">
        <v>5</v>
      </c>
      <c r="R254">
        <v>2.46</v>
      </c>
      <c r="S254">
        <v>2</v>
      </c>
      <c r="T254">
        <v>0</v>
      </c>
    </row>
    <row r="255" spans="1:20" x14ac:dyDescent="0.2">
      <c r="A255" t="s">
        <v>64</v>
      </c>
      <c r="B255" s="4">
        <f>train[[#This Row],[account_length]]/12</f>
        <v>9.4166666666666661</v>
      </c>
      <c r="C255">
        <v>415</v>
      </c>
      <c r="D255">
        <v>0</v>
      </c>
      <c r="E255">
        <v>0</v>
      </c>
      <c r="F255">
        <v>0</v>
      </c>
      <c r="G255">
        <v>272.10000000000002</v>
      </c>
      <c r="H255">
        <v>111</v>
      </c>
      <c r="I255">
        <v>46.26</v>
      </c>
      <c r="J255">
        <v>268.5</v>
      </c>
      <c r="K255">
        <v>118</v>
      </c>
      <c r="L255">
        <v>22.82</v>
      </c>
      <c r="M255">
        <v>213.8</v>
      </c>
      <c r="N255">
        <v>105</v>
      </c>
      <c r="O255">
        <v>9.6199999999999992</v>
      </c>
      <c r="P255">
        <v>8.5</v>
      </c>
      <c r="Q255">
        <v>10</v>
      </c>
      <c r="R255">
        <v>2.2999999999999998</v>
      </c>
      <c r="S255">
        <v>1</v>
      </c>
      <c r="T255">
        <v>1</v>
      </c>
    </row>
    <row r="256" spans="1:20" x14ac:dyDescent="0.2">
      <c r="A256" t="s">
        <v>32</v>
      </c>
      <c r="B256" s="4">
        <f>train[[#This Row],[account_length]]/12</f>
        <v>10.166666666666666</v>
      </c>
      <c r="C256">
        <v>408</v>
      </c>
      <c r="D256">
        <v>0</v>
      </c>
      <c r="E256">
        <v>0</v>
      </c>
      <c r="F256">
        <v>0</v>
      </c>
      <c r="G256">
        <v>296.39999999999998</v>
      </c>
      <c r="H256">
        <v>99</v>
      </c>
      <c r="I256">
        <v>50.39</v>
      </c>
      <c r="J256">
        <v>214.8</v>
      </c>
      <c r="K256">
        <v>89</v>
      </c>
      <c r="L256">
        <v>18.260000000000002</v>
      </c>
      <c r="M256">
        <v>133.9</v>
      </c>
      <c r="N256">
        <v>107</v>
      </c>
      <c r="O256">
        <v>6.03</v>
      </c>
      <c r="P256">
        <v>11.4</v>
      </c>
      <c r="Q256">
        <v>3</v>
      </c>
      <c r="R256">
        <v>3.08</v>
      </c>
      <c r="S256">
        <v>4</v>
      </c>
      <c r="T256">
        <v>1</v>
      </c>
    </row>
    <row r="257" spans="1:20" x14ac:dyDescent="0.2">
      <c r="A257" t="s">
        <v>33</v>
      </c>
      <c r="B257" s="4">
        <f>train[[#This Row],[account_length]]/12</f>
        <v>9.3333333333333339</v>
      </c>
      <c r="C257">
        <v>510</v>
      </c>
      <c r="D257">
        <v>0</v>
      </c>
      <c r="E257">
        <v>0</v>
      </c>
      <c r="F257">
        <v>0</v>
      </c>
      <c r="G257">
        <v>194.4</v>
      </c>
      <c r="H257">
        <v>101</v>
      </c>
      <c r="I257">
        <v>33.049999999999997</v>
      </c>
      <c r="J257">
        <v>190.3</v>
      </c>
      <c r="K257">
        <v>82</v>
      </c>
      <c r="L257">
        <v>16.18</v>
      </c>
      <c r="M257">
        <v>183.4</v>
      </c>
      <c r="N257">
        <v>107</v>
      </c>
      <c r="O257">
        <v>8.25</v>
      </c>
      <c r="P257">
        <v>11.4</v>
      </c>
      <c r="Q257">
        <v>2</v>
      </c>
      <c r="R257">
        <v>3.08</v>
      </c>
      <c r="S257">
        <v>0</v>
      </c>
      <c r="T257">
        <v>0</v>
      </c>
    </row>
    <row r="258" spans="1:20" x14ac:dyDescent="0.2">
      <c r="A258" t="s">
        <v>57</v>
      </c>
      <c r="B258" s="4">
        <f>train[[#This Row],[account_length]]/12</f>
        <v>17.416666666666668</v>
      </c>
      <c r="C258">
        <v>415</v>
      </c>
      <c r="D258">
        <v>0</v>
      </c>
      <c r="E258">
        <v>0</v>
      </c>
      <c r="F258">
        <v>0</v>
      </c>
      <c r="G258">
        <v>227.2</v>
      </c>
      <c r="H258">
        <v>128</v>
      </c>
      <c r="I258">
        <v>38.619999999999997</v>
      </c>
      <c r="J258">
        <v>258.39999999999998</v>
      </c>
      <c r="K258">
        <v>92</v>
      </c>
      <c r="L258">
        <v>21.96</v>
      </c>
      <c r="M258">
        <v>183.5</v>
      </c>
      <c r="N258">
        <v>74</v>
      </c>
      <c r="O258">
        <v>8.26</v>
      </c>
      <c r="P258">
        <v>8.9</v>
      </c>
      <c r="Q258">
        <v>4</v>
      </c>
      <c r="R258">
        <v>2.4</v>
      </c>
      <c r="S258">
        <v>3</v>
      </c>
      <c r="T258">
        <v>0</v>
      </c>
    </row>
    <row r="259" spans="1:20" x14ac:dyDescent="0.2">
      <c r="A259" t="s">
        <v>60</v>
      </c>
      <c r="B259" s="4">
        <f>train[[#This Row],[account_length]]/12</f>
        <v>5.166666666666667</v>
      </c>
      <c r="C259">
        <v>415</v>
      </c>
      <c r="D259">
        <v>0</v>
      </c>
      <c r="E259">
        <v>0</v>
      </c>
      <c r="F259">
        <v>0</v>
      </c>
      <c r="G259">
        <v>248.7</v>
      </c>
      <c r="H259">
        <v>109</v>
      </c>
      <c r="I259">
        <v>42.28</v>
      </c>
      <c r="J259">
        <v>220</v>
      </c>
      <c r="K259">
        <v>118</v>
      </c>
      <c r="L259">
        <v>18.7</v>
      </c>
      <c r="M259">
        <v>265.7</v>
      </c>
      <c r="N259">
        <v>78</v>
      </c>
      <c r="O259">
        <v>11.96</v>
      </c>
      <c r="P259">
        <v>13.2</v>
      </c>
      <c r="Q259">
        <v>2</v>
      </c>
      <c r="R259">
        <v>3.56</v>
      </c>
      <c r="S259">
        <v>1</v>
      </c>
      <c r="T259">
        <v>1</v>
      </c>
    </row>
    <row r="260" spans="1:20" x14ac:dyDescent="0.2">
      <c r="A260" t="s">
        <v>39</v>
      </c>
      <c r="B260" s="4">
        <f>train[[#This Row],[account_length]]/12</f>
        <v>9.1666666666666661</v>
      </c>
      <c r="C260">
        <v>415</v>
      </c>
      <c r="D260">
        <v>0</v>
      </c>
      <c r="E260">
        <v>1</v>
      </c>
      <c r="F260">
        <v>38</v>
      </c>
      <c r="G260">
        <v>236.3</v>
      </c>
      <c r="H260">
        <v>102</v>
      </c>
      <c r="I260">
        <v>40.17</v>
      </c>
      <c r="J260">
        <v>195.9</v>
      </c>
      <c r="K260">
        <v>112</v>
      </c>
      <c r="L260">
        <v>16.649999999999999</v>
      </c>
      <c r="M260">
        <v>183.5</v>
      </c>
      <c r="N260">
        <v>82</v>
      </c>
      <c r="O260">
        <v>8.26</v>
      </c>
      <c r="P260">
        <v>9.6999999999999993</v>
      </c>
      <c r="Q260">
        <v>6</v>
      </c>
      <c r="R260">
        <v>2.62</v>
      </c>
      <c r="S260">
        <v>1</v>
      </c>
      <c r="T260">
        <v>0</v>
      </c>
    </row>
    <row r="261" spans="1:20" x14ac:dyDescent="0.2">
      <c r="A261" t="s">
        <v>38</v>
      </c>
      <c r="B261" s="4">
        <f>train[[#This Row],[account_length]]/12</f>
        <v>1.3333333333333333</v>
      </c>
      <c r="C261">
        <v>510</v>
      </c>
      <c r="D261">
        <v>0</v>
      </c>
      <c r="E261">
        <v>0</v>
      </c>
      <c r="F261">
        <v>0</v>
      </c>
      <c r="G261">
        <v>205.6</v>
      </c>
      <c r="H261">
        <v>69</v>
      </c>
      <c r="I261">
        <v>34.950000000000003</v>
      </c>
      <c r="J261">
        <v>169.5</v>
      </c>
      <c r="K261">
        <v>93</v>
      </c>
      <c r="L261">
        <v>14.41</v>
      </c>
      <c r="M261">
        <v>220.1</v>
      </c>
      <c r="N261">
        <v>64</v>
      </c>
      <c r="O261">
        <v>9.9</v>
      </c>
      <c r="P261">
        <v>10.9</v>
      </c>
      <c r="Q261">
        <v>3</v>
      </c>
      <c r="R261">
        <v>2.94</v>
      </c>
      <c r="S261">
        <v>0</v>
      </c>
      <c r="T261">
        <v>0</v>
      </c>
    </row>
    <row r="262" spans="1:20" x14ac:dyDescent="0.2">
      <c r="A262" t="s">
        <v>27</v>
      </c>
      <c r="B262" s="4">
        <f>train[[#This Row],[account_length]]/12</f>
        <v>6.083333333333333</v>
      </c>
      <c r="C262">
        <v>408</v>
      </c>
      <c r="D262">
        <v>0</v>
      </c>
      <c r="E262">
        <v>0</v>
      </c>
      <c r="F262">
        <v>0</v>
      </c>
      <c r="G262">
        <v>94.1</v>
      </c>
      <c r="H262">
        <v>136</v>
      </c>
      <c r="I262">
        <v>16</v>
      </c>
      <c r="J262">
        <v>280.3</v>
      </c>
      <c r="K262">
        <v>122</v>
      </c>
      <c r="L262">
        <v>23.83</v>
      </c>
      <c r="M262">
        <v>205</v>
      </c>
      <c r="N262">
        <v>77</v>
      </c>
      <c r="O262">
        <v>9.23</v>
      </c>
      <c r="P262">
        <v>9.8000000000000007</v>
      </c>
      <c r="Q262">
        <v>4</v>
      </c>
      <c r="R262">
        <v>2.65</v>
      </c>
      <c r="S262">
        <v>0</v>
      </c>
      <c r="T262">
        <v>0</v>
      </c>
    </row>
    <row r="263" spans="1:20" x14ac:dyDescent="0.2">
      <c r="A263" t="s">
        <v>37</v>
      </c>
      <c r="B263" s="4">
        <f>train[[#This Row],[account_length]]/12</f>
        <v>10.666666666666666</v>
      </c>
      <c r="C263">
        <v>408</v>
      </c>
      <c r="D263">
        <v>0</v>
      </c>
      <c r="E263">
        <v>0</v>
      </c>
      <c r="F263">
        <v>0</v>
      </c>
      <c r="G263">
        <v>125.2</v>
      </c>
      <c r="H263">
        <v>99</v>
      </c>
      <c r="I263">
        <v>21.28</v>
      </c>
      <c r="J263">
        <v>205.4</v>
      </c>
      <c r="K263">
        <v>107</v>
      </c>
      <c r="L263">
        <v>17.46</v>
      </c>
      <c r="M263">
        <v>254.4</v>
      </c>
      <c r="N263">
        <v>111</v>
      </c>
      <c r="O263">
        <v>11.45</v>
      </c>
      <c r="P263">
        <v>18.899999999999999</v>
      </c>
      <c r="Q263">
        <v>2</v>
      </c>
      <c r="R263">
        <v>5.0999999999999996</v>
      </c>
      <c r="S263">
        <v>0</v>
      </c>
      <c r="T263">
        <v>0</v>
      </c>
    </row>
    <row r="264" spans="1:20" x14ac:dyDescent="0.2">
      <c r="A264" t="s">
        <v>27</v>
      </c>
      <c r="B264" s="4">
        <f>train[[#This Row],[account_length]]/12</f>
        <v>3.25</v>
      </c>
      <c r="C264">
        <v>408</v>
      </c>
      <c r="D264">
        <v>0</v>
      </c>
      <c r="E264">
        <v>0</v>
      </c>
      <c r="F264">
        <v>0</v>
      </c>
      <c r="G264">
        <v>60.4</v>
      </c>
      <c r="H264">
        <v>158</v>
      </c>
      <c r="I264">
        <v>10.27</v>
      </c>
      <c r="J264">
        <v>306.2</v>
      </c>
      <c r="K264">
        <v>120</v>
      </c>
      <c r="L264">
        <v>26.03</v>
      </c>
      <c r="M264">
        <v>123.9</v>
      </c>
      <c r="N264">
        <v>46</v>
      </c>
      <c r="O264">
        <v>5.58</v>
      </c>
      <c r="P264">
        <v>12.4</v>
      </c>
      <c r="Q264">
        <v>3</v>
      </c>
      <c r="R264">
        <v>3.35</v>
      </c>
      <c r="S264">
        <v>1</v>
      </c>
      <c r="T264">
        <v>0</v>
      </c>
    </row>
    <row r="265" spans="1:20" x14ac:dyDescent="0.2">
      <c r="A265" t="s">
        <v>48</v>
      </c>
      <c r="B265" s="4">
        <f>train[[#This Row],[account_length]]/12</f>
        <v>8.5833333333333339</v>
      </c>
      <c r="C265">
        <v>415</v>
      </c>
      <c r="D265">
        <v>0</v>
      </c>
      <c r="E265">
        <v>1</v>
      </c>
      <c r="F265">
        <v>28</v>
      </c>
      <c r="G265">
        <v>121</v>
      </c>
      <c r="H265">
        <v>105</v>
      </c>
      <c r="I265">
        <v>20.57</v>
      </c>
      <c r="J265">
        <v>270.39999999999998</v>
      </c>
      <c r="K265">
        <v>100</v>
      </c>
      <c r="L265">
        <v>22.98</v>
      </c>
      <c r="M265">
        <v>160.5</v>
      </c>
      <c r="N265">
        <v>76</v>
      </c>
      <c r="O265">
        <v>7.22</v>
      </c>
      <c r="P265">
        <v>7.7</v>
      </c>
      <c r="Q265">
        <v>4</v>
      </c>
      <c r="R265">
        <v>2.08</v>
      </c>
      <c r="S265">
        <v>2</v>
      </c>
      <c r="T265">
        <v>0</v>
      </c>
    </row>
    <row r="266" spans="1:20" x14ac:dyDescent="0.2">
      <c r="A266" t="s">
        <v>33</v>
      </c>
      <c r="B266" s="4">
        <f>train[[#This Row],[account_length]]/12</f>
        <v>9.9166666666666661</v>
      </c>
      <c r="C266">
        <v>415</v>
      </c>
      <c r="D266">
        <v>0</v>
      </c>
      <c r="E266">
        <v>1</v>
      </c>
      <c r="F266">
        <v>29</v>
      </c>
      <c r="G266">
        <v>117.8</v>
      </c>
      <c r="H266">
        <v>66</v>
      </c>
      <c r="I266">
        <v>20.03</v>
      </c>
      <c r="J266">
        <v>256.8</v>
      </c>
      <c r="K266">
        <v>114</v>
      </c>
      <c r="L266">
        <v>21.83</v>
      </c>
      <c r="M266">
        <v>147.6</v>
      </c>
      <c r="N266">
        <v>76</v>
      </c>
      <c r="O266">
        <v>6.64</v>
      </c>
      <c r="P266">
        <v>7.6</v>
      </c>
      <c r="Q266">
        <v>3</v>
      </c>
      <c r="R266">
        <v>2.0499999999999998</v>
      </c>
      <c r="S266">
        <v>3</v>
      </c>
      <c r="T266">
        <v>0</v>
      </c>
    </row>
    <row r="267" spans="1:20" x14ac:dyDescent="0.2">
      <c r="A267" t="s">
        <v>27</v>
      </c>
      <c r="B267" s="4">
        <f>train[[#This Row],[account_length]]/12</f>
        <v>7.166666666666667</v>
      </c>
      <c r="C267">
        <v>510</v>
      </c>
      <c r="D267">
        <v>0</v>
      </c>
      <c r="E267">
        <v>0</v>
      </c>
      <c r="F267">
        <v>0</v>
      </c>
      <c r="G267">
        <v>176.3</v>
      </c>
      <c r="H267">
        <v>79</v>
      </c>
      <c r="I267">
        <v>29.97</v>
      </c>
      <c r="J267">
        <v>259.2</v>
      </c>
      <c r="K267">
        <v>97</v>
      </c>
      <c r="L267">
        <v>22.03</v>
      </c>
      <c r="M267">
        <v>287.39999999999998</v>
      </c>
      <c r="N267">
        <v>78</v>
      </c>
      <c r="O267">
        <v>12.93</v>
      </c>
      <c r="P267">
        <v>6.2</v>
      </c>
      <c r="Q267">
        <v>3</v>
      </c>
      <c r="R267">
        <v>1.67</v>
      </c>
      <c r="S267">
        <v>0</v>
      </c>
      <c r="T267">
        <v>0</v>
      </c>
    </row>
    <row r="268" spans="1:20" x14ac:dyDescent="0.2">
      <c r="A268" t="s">
        <v>44</v>
      </c>
      <c r="B268" s="4">
        <f>train[[#This Row],[account_length]]/12</f>
        <v>9.5</v>
      </c>
      <c r="C268">
        <v>415</v>
      </c>
      <c r="D268">
        <v>0</v>
      </c>
      <c r="E268">
        <v>1</v>
      </c>
      <c r="F268">
        <v>32</v>
      </c>
      <c r="G268">
        <v>125.2</v>
      </c>
      <c r="H268">
        <v>79</v>
      </c>
      <c r="I268">
        <v>21.28</v>
      </c>
      <c r="J268">
        <v>177.8</v>
      </c>
      <c r="K268">
        <v>105</v>
      </c>
      <c r="L268">
        <v>15.11</v>
      </c>
      <c r="M268">
        <v>232.4</v>
      </c>
      <c r="N268">
        <v>89</v>
      </c>
      <c r="O268">
        <v>10.46</v>
      </c>
      <c r="P268">
        <v>12.9</v>
      </c>
      <c r="Q268">
        <v>3</v>
      </c>
      <c r="R268">
        <v>3.48</v>
      </c>
      <c r="S268">
        <v>1</v>
      </c>
      <c r="T268">
        <v>0</v>
      </c>
    </row>
    <row r="269" spans="1:20" x14ac:dyDescent="0.2">
      <c r="A269" t="s">
        <v>38</v>
      </c>
      <c r="B269" s="4">
        <f>train[[#This Row],[account_length]]/12</f>
        <v>8.6666666666666661</v>
      </c>
      <c r="C269">
        <v>408</v>
      </c>
      <c r="D269">
        <v>0</v>
      </c>
      <c r="E269">
        <v>0</v>
      </c>
      <c r="F269">
        <v>0</v>
      </c>
      <c r="G269">
        <v>138.69999999999999</v>
      </c>
      <c r="H269">
        <v>107</v>
      </c>
      <c r="I269">
        <v>23.58</v>
      </c>
      <c r="J269">
        <v>256.89999999999998</v>
      </c>
      <c r="K269">
        <v>113</v>
      </c>
      <c r="L269">
        <v>21.84</v>
      </c>
      <c r="M269">
        <v>234.9</v>
      </c>
      <c r="N269">
        <v>74</v>
      </c>
      <c r="O269">
        <v>10.57</v>
      </c>
      <c r="P269">
        <v>10</v>
      </c>
      <c r="Q269">
        <v>3</v>
      </c>
      <c r="R269">
        <v>2.7</v>
      </c>
      <c r="S269">
        <v>0</v>
      </c>
      <c r="T269">
        <v>0</v>
      </c>
    </row>
    <row r="270" spans="1:20" x14ac:dyDescent="0.2">
      <c r="A270" t="s">
        <v>52</v>
      </c>
      <c r="B270" s="4">
        <f>train[[#This Row],[account_length]]/12</f>
        <v>12.333333333333334</v>
      </c>
      <c r="C270">
        <v>415</v>
      </c>
      <c r="D270">
        <v>0</v>
      </c>
      <c r="E270">
        <v>0</v>
      </c>
      <c r="F270">
        <v>0</v>
      </c>
      <c r="G270">
        <v>86.3</v>
      </c>
      <c r="H270">
        <v>134</v>
      </c>
      <c r="I270">
        <v>14.67</v>
      </c>
      <c r="J270">
        <v>246.6</v>
      </c>
      <c r="K270">
        <v>92</v>
      </c>
      <c r="L270">
        <v>20.96</v>
      </c>
      <c r="M270">
        <v>251.6</v>
      </c>
      <c r="N270">
        <v>91</v>
      </c>
      <c r="O270">
        <v>11.32</v>
      </c>
      <c r="P270">
        <v>11.3</v>
      </c>
      <c r="Q270">
        <v>4</v>
      </c>
      <c r="R270">
        <v>3.05</v>
      </c>
      <c r="S270">
        <v>1</v>
      </c>
      <c r="T270">
        <v>0</v>
      </c>
    </row>
    <row r="271" spans="1:20" x14ac:dyDescent="0.2">
      <c r="A271" t="s">
        <v>38</v>
      </c>
      <c r="B271" s="4">
        <f>train[[#This Row],[account_length]]/12</f>
        <v>10.75</v>
      </c>
      <c r="C271">
        <v>408</v>
      </c>
      <c r="D271">
        <v>0</v>
      </c>
      <c r="E271">
        <v>0</v>
      </c>
      <c r="F271">
        <v>0</v>
      </c>
      <c r="G271">
        <v>207</v>
      </c>
      <c r="H271">
        <v>91</v>
      </c>
      <c r="I271">
        <v>35.19</v>
      </c>
      <c r="J271">
        <v>154.9</v>
      </c>
      <c r="K271">
        <v>121</v>
      </c>
      <c r="L271">
        <v>13.17</v>
      </c>
      <c r="M271">
        <v>245.1</v>
      </c>
      <c r="N271">
        <v>112</v>
      </c>
      <c r="O271">
        <v>11.03</v>
      </c>
      <c r="P271">
        <v>13.4</v>
      </c>
      <c r="Q271">
        <v>5</v>
      </c>
      <c r="R271">
        <v>3.62</v>
      </c>
      <c r="S271">
        <v>3</v>
      </c>
      <c r="T271">
        <v>0</v>
      </c>
    </row>
    <row r="272" spans="1:20" x14ac:dyDescent="0.2">
      <c r="A272" t="s">
        <v>66</v>
      </c>
      <c r="B272" s="4">
        <f>train[[#This Row],[account_length]]/12</f>
        <v>8.3333333333333339</v>
      </c>
      <c r="C272">
        <v>510</v>
      </c>
      <c r="D272">
        <v>0</v>
      </c>
      <c r="E272">
        <v>1</v>
      </c>
      <c r="F272">
        <v>30</v>
      </c>
      <c r="G272">
        <v>58.8</v>
      </c>
      <c r="H272">
        <v>104</v>
      </c>
      <c r="I272">
        <v>10</v>
      </c>
      <c r="J272">
        <v>219.5</v>
      </c>
      <c r="K272">
        <v>107</v>
      </c>
      <c r="L272">
        <v>18.66</v>
      </c>
      <c r="M272">
        <v>152.30000000000001</v>
      </c>
      <c r="N272">
        <v>118</v>
      </c>
      <c r="O272">
        <v>6.85</v>
      </c>
      <c r="P272">
        <v>7.1</v>
      </c>
      <c r="Q272">
        <v>3</v>
      </c>
      <c r="R272">
        <v>1.92</v>
      </c>
      <c r="S272">
        <v>0</v>
      </c>
      <c r="T272">
        <v>0</v>
      </c>
    </row>
    <row r="273" spans="1:20" x14ac:dyDescent="0.2">
      <c r="A273" t="s">
        <v>68</v>
      </c>
      <c r="B273" s="4">
        <f>train[[#This Row],[account_length]]/12</f>
        <v>10.083333333333334</v>
      </c>
      <c r="C273">
        <v>408</v>
      </c>
      <c r="D273">
        <v>0</v>
      </c>
      <c r="E273">
        <v>1</v>
      </c>
      <c r="F273">
        <v>35</v>
      </c>
      <c r="G273">
        <v>68.7</v>
      </c>
      <c r="H273">
        <v>95</v>
      </c>
      <c r="I273">
        <v>11.68</v>
      </c>
      <c r="J273">
        <v>209.2</v>
      </c>
      <c r="K273">
        <v>69</v>
      </c>
      <c r="L273">
        <v>17.78</v>
      </c>
      <c r="M273">
        <v>197.4</v>
      </c>
      <c r="N273">
        <v>42</v>
      </c>
      <c r="O273">
        <v>8.8800000000000008</v>
      </c>
      <c r="P273">
        <v>11.4</v>
      </c>
      <c r="Q273">
        <v>4</v>
      </c>
      <c r="R273">
        <v>3.08</v>
      </c>
      <c r="S273">
        <v>1</v>
      </c>
      <c r="T273">
        <v>0</v>
      </c>
    </row>
    <row r="274" spans="1:20" x14ac:dyDescent="0.2">
      <c r="A274" t="s">
        <v>48</v>
      </c>
      <c r="B274" s="4">
        <f>train[[#This Row],[account_length]]/12</f>
        <v>11.916666666666666</v>
      </c>
      <c r="C274">
        <v>408</v>
      </c>
      <c r="D274">
        <v>0</v>
      </c>
      <c r="E274">
        <v>1</v>
      </c>
      <c r="F274">
        <v>33</v>
      </c>
      <c r="G274">
        <v>239.2</v>
      </c>
      <c r="H274">
        <v>109</v>
      </c>
      <c r="I274">
        <v>40.659999999999997</v>
      </c>
      <c r="J274">
        <v>235.5</v>
      </c>
      <c r="K274">
        <v>112</v>
      </c>
      <c r="L274">
        <v>20.02</v>
      </c>
      <c r="M274">
        <v>156.30000000000001</v>
      </c>
      <c r="N274">
        <v>95</v>
      </c>
      <c r="O274">
        <v>7.03</v>
      </c>
      <c r="P274">
        <v>9.5</v>
      </c>
      <c r="Q274">
        <v>4</v>
      </c>
      <c r="R274">
        <v>2.57</v>
      </c>
      <c r="S274">
        <v>1</v>
      </c>
      <c r="T274">
        <v>0</v>
      </c>
    </row>
    <row r="275" spans="1:20" x14ac:dyDescent="0.2">
      <c r="A275" t="s">
        <v>34</v>
      </c>
      <c r="B275" s="4">
        <f>train[[#This Row],[account_length]]/12</f>
        <v>6.333333333333333</v>
      </c>
      <c r="C275">
        <v>510</v>
      </c>
      <c r="D275">
        <v>0</v>
      </c>
      <c r="E275">
        <v>0</v>
      </c>
      <c r="F275">
        <v>0</v>
      </c>
      <c r="G275">
        <v>198.3</v>
      </c>
      <c r="H275">
        <v>130</v>
      </c>
      <c r="I275">
        <v>33.71</v>
      </c>
      <c r="J275">
        <v>217.1</v>
      </c>
      <c r="K275">
        <v>86</v>
      </c>
      <c r="L275">
        <v>18.45</v>
      </c>
      <c r="M275">
        <v>188.4</v>
      </c>
      <c r="N275">
        <v>96</v>
      </c>
      <c r="O275">
        <v>8.48</v>
      </c>
      <c r="P275">
        <v>12.5</v>
      </c>
      <c r="Q275">
        <v>3</v>
      </c>
      <c r="R275">
        <v>3.38</v>
      </c>
      <c r="S275">
        <v>0</v>
      </c>
      <c r="T275">
        <v>0</v>
      </c>
    </row>
    <row r="276" spans="1:20" x14ac:dyDescent="0.2">
      <c r="A276" t="s">
        <v>42</v>
      </c>
      <c r="B276" s="4">
        <f>train[[#This Row],[account_length]]/12</f>
        <v>13.166666666666666</v>
      </c>
      <c r="C276">
        <v>510</v>
      </c>
      <c r="D276">
        <v>0</v>
      </c>
      <c r="E276">
        <v>0</v>
      </c>
      <c r="F276">
        <v>0</v>
      </c>
      <c r="G276">
        <v>205.2</v>
      </c>
      <c r="H276">
        <v>97</v>
      </c>
      <c r="I276">
        <v>34.880000000000003</v>
      </c>
      <c r="J276">
        <v>240.6</v>
      </c>
      <c r="K276">
        <v>77</v>
      </c>
      <c r="L276">
        <v>20.45</v>
      </c>
      <c r="M276">
        <v>79.7</v>
      </c>
      <c r="N276">
        <v>108</v>
      </c>
      <c r="O276">
        <v>3.59</v>
      </c>
      <c r="P276">
        <v>14.4</v>
      </c>
      <c r="Q276">
        <v>12</v>
      </c>
      <c r="R276">
        <v>3.89</v>
      </c>
      <c r="S276">
        <v>0</v>
      </c>
      <c r="T276">
        <v>0</v>
      </c>
    </row>
    <row r="277" spans="1:20" x14ac:dyDescent="0.2">
      <c r="A277" t="s">
        <v>40</v>
      </c>
      <c r="B277" s="4">
        <f>train[[#This Row],[account_length]]/12</f>
        <v>9.6666666666666661</v>
      </c>
      <c r="C277">
        <v>510</v>
      </c>
      <c r="D277">
        <v>0</v>
      </c>
      <c r="E277">
        <v>0</v>
      </c>
      <c r="F277">
        <v>0</v>
      </c>
      <c r="G277">
        <v>192.1</v>
      </c>
      <c r="H277">
        <v>98</v>
      </c>
      <c r="I277">
        <v>32.659999999999997</v>
      </c>
      <c r="J277">
        <v>312.89999999999998</v>
      </c>
      <c r="K277">
        <v>135</v>
      </c>
      <c r="L277">
        <v>26.6</v>
      </c>
      <c r="M277">
        <v>130.19999999999999</v>
      </c>
      <c r="N277">
        <v>94</v>
      </c>
      <c r="O277">
        <v>5.86</v>
      </c>
      <c r="P277">
        <v>7.9</v>
      </c>
      <c r="Q277">
        <v>2</v>
      </c>
      <c r="R277">
        <v>2.13</v>
      </c>
      <c r="S277">
        <v>3</v>
      </c>
      <c r="T277">
        <v>0</v>
      </c>
    </row>
    <row r="278" spans="1:20" x14ac:dyDescent="0.2">
      <c r="A278" t="s">
        <v>35</v>
      </c>
      <c r="B278" s="4">
        <f>train[[#This Row],[account_length]]/12</f>
        <v>4.5</v>
      </c>
      <c r="C278">
        <v>415</v>
      </c>
      <c r="D278">
        <v>0</v>
      </c>
      <c r="E278">
        <v>0</v>
      </c>
      <c r="F278">
        <v>0</v>
      </c>
      <c r="G278">
        <v>272.60000000000002</v>
      </c>
      <c r="H278">
        <v>83</v>
      </c>
      <c r="I278">
        <v>46.34</v>
      </c>
      <c r="J278">
        <v>248.7</v>
      </c>
      <c r="K278">
        <v>74</v>
      </c>
      <c r="L278">
        <v>21.14</v>
      </c>
      <c r="M278">
        <v>197.4</v>
      </c>
      <c r="N278">
        <v>111</v>
      </c>
      <c r="O278">
        <v>8.8800000000000008</v>
      </c>
      <c r="P278">
        <v>9.5</v>
      </c>
      <c r="Q278">
        <v>2</v>
      </c>
      <c r="R278">
        <v>2.57</v>
      </c>
      <c r="S278">
        <v>1</v>
      </c>
      <c r="T278">
        <v>1</v>
      </c>
    </row>
    <row r="279" spans="1:20" x14ac:dyDescent="0.2">
      <c r="A279" t="s">
        <v>68</v>
      </c>
      <c r="B279" s="4">
        <f>train[[#This Row],[account_length]]/12</f>
        <v>7.166666666666667</v>
      </c>
      <c r="C279">
        <v>415</v>
      </c>
      <c r="D279">
        <v>0</v>
      </c>
      <c r="E279">
        <v>0</v>
      </c>
      <c r="F279">
        <v>0</v>
      </c>
      <c r="G279">
        <v>128.30000000000001</v>
      </c>
      <c r="H279">
        <v>121</v>
      </c>
      <c r="I279">
        <v>21.81</v>
      </c>
      <c r="J279">
        <v>197.1</v>
      </c>
      <c r="K279">
        <v>93</v>
      </c>
      <c r="L279">
        <v>16.75</v>
      </c>
      <c r="M279">
        <v>138.4</v>
      </c>
      <c r="N279">
        <v>152</v>
      </c>
      <c r="O279">
        <v>6.23</v>
      </c>
      <c r="P279">
        <v>12.2</v>
      </c>
      <c r="Q279">
        <v>5</v>
      </c>
      <c r="R279">
        <v>3.29</v>
      </c>
      <c r="S279">
        <v>7</v>
      </c>
      <c r="T279">
        <v>1</v>
      </c>
    </row>
    <row r="280" spans="1:20" x14ac:dyDescent="0.2">
      <c r="A280" t="s">
        <v>54</v>
      </c>
      <c r="B280" s="4">
        <f>train[[#This Row],[account_length]]/12</f>
        <v>9</v>
      </c>
      <c r="C280">
        <v>510</v>
      </c>
      <c r="D280">
        <v>0</v>
      </c>
      <c r="E280">
        <v>0</v>
      </c>
      <c r="F280">
        <v>0</v>
      </c>
      <c r="G280">
        <v>169.6</v>
      </c>
      <c r="H280">
        <v>99</v>
      </c>
      <c r="I280">
        <v>28.83</v>
      </c>
      <c r="J280">
        <v>264.10000000000002</v>
      </c>
      <c r="K280">
        <v>87</v>
      </c>
      <c r="L280">
        <v>22.45</v>
      </c>
      <c r="M280">
        <v>206.3</v>
      </c>
      <c r="N280">
        <v>78</v>
      </c>
      <c r="O280">
        <v>9.2799999999999994</v>
      </c>
      <c r="P280">
        <v>9.3000000000000007</v>
      </c>
      <c r="Q280">
        <v>4</v>
      </c>
      <c r="R280">
        <v>2.5099999999999998</v>
      </c>
      <c r="S280">
        <v>0</v>
      </c>
      <c r="T280">
        <v>0</v>
      </c>
    </row>
    <row r="281" spans="1:20" x14ac:dyDescent="0.2">
      <c r="A281" t="s">
        <v>65</v>
      </c>
      <c r="B281" s="4">
        <f>train[[#This Row],[account_length]]/12</f>
        <v>12.583333333333334</v>
      </c>
      <c r="C281">
        <v>408</v>
      </c>
      <c r="D281">
        <v>0</v>
      </c>
      <c r="E281">
        <v>1</v>
      </c>
      <c r="F281">
        <v>17</v>
      </c>
      <c r="G281">
        <v>214.7</v>
      </c>
      <c r="H281">
        <v>97</v>
      </c>
      <c r="I281">
        <v>36.5</v>
      </c>
      <c r="J281">
        <v>138.5</v>
      </c>
      <c r="K281">
        <v>90</v>
      </c>
      <c r="L281">
        <v>11.77</v>
      </c>
      <c r="M281">
        <v>169.1</v>
      </c>
      <c r="N281">
        <v>44</v>
      </c>
      <c r="O281">
        <v>7.61</v>
      </c>
      <c r="P281">
        <v>8.6</v>
      </c>
      <c r="Q281">
        <v>4</v>
      </c>
      <c r="R281">
        <v>2.3199999999999998</v>
      </c>
      <c r="S281">
        <v>1</v>
      </c>
      <c r="T281">
        <v>0</v>
      </c>
    </row>
    <row r="282" spans="1:20" x14ac:dyDescent="0.2">
      <c r="A282" t="s">
        <v>43</v>
      </c>
      <c r="B282" s="4">
        <f>train[[#This Row],[account_length]]/12</f>
        <v>8.25</v>
      </c>
      <c r="C282">
        <v>510</v>
      </c>
      <c r="D282">
        <v>0</v>
      </c>
      <c r="E282">
        <v>0</v>
      </c>
      <c r="F282">
        <v>0</v>
      </c>
      <c r="G282">
        <v>169.2</v>
      </c>
      <c r="H282">
        <v>70</v>
      </c>
      <c r="I282">
        <v>28.76</v>
      </c>
      <c r="J282">
        <v>271.5</v>
      </c>
      <c r="K282">
        <v>77</v>
      </c>
      <c r="L282">
        <v>23.08</v>
      </c>
      <c r="M282">
        <v>170.2</v>
      </c>
      <c r="N282">
        <v>104</v>
      </c>
      <c r="O282">
        <v>7.66</v>
      </c>
      <c r="P282">
        <v>10.6</v>
      </c>
      <c r="Q282">
        <v>2</v>
      </c>
      <c r="R282">
        <v>2.86</v>
      </c>
      <c r="S282">
        <v>0</v>
      </c>
      <c r="T282">
        <v>0</v>
      </c>
    </row>
    <row r="283" spans="1:20" x14ac:dyDescent="0.2">
      <c r="A283" t="s">
        <v>59</v>
      </c>
      <c r="B283" s="4">
        <f>train[[#This Row],[account_length]]/12</f>
        <v>4.583333333333333</v>
      </c>
      <c r="C283">
        <v>415</v>
      </c>
      <c r="D283">
        <v>0</v>
      </c>
      <c r="E283">
        <v>0</v>
      </c>
      <c r="F283">
        <v>0</v>
      </c>
      <c r="G283">
        <v>194.1</v>
      </c>
      <c r="H283">
        <v>121</v>
      </c>
      <c r="I283">
        <v>33</v>
      </c>
      <c r="J283">
        <v>176.6</v>
      </c>
      <c r="K283">
        <v>110</v>
      </c>
      <c r="L283">
        <v>15.01</v>
      </c>
      <c r="M283">
        <v>302.8</v>
      </c>
      <c r="N283">
        <v>136</v>
      </c>
      <c r="O283">
        <v>13.63</v>
      </c>
      <c r="P283">
        <v>7</v>
      </c>
      <c r="Q283">
        <v>7</v>
      </c>
      <c r="R283">
        <v>1.89</v>
      </c>
      <c r="S283">
        <v>2</v>
      </c>
      <c r="T283">
        <v>0</v>
      </c>
    </row>
    <row r="284" spans="1:20" x14ac:dyDescent="0.2">
      <c r="A284" t="s">
        <v>47</v>
      </c>
      <c r="B284" s="4">
        <f>train[[#This Row],[account_length]]/12</f>
        <v>6.5</v>
      </c>
      <c r="C284">
        <v>408</v>
      </c>
      <c r="D284">
        <v>0</v>
      </c>
      <c r="E284">
        <v>0</v>
      </c>
      <c r="F284">
        <v>0</v>
      </c>
      <c r="G284">
        <v>225.1</v>
      </c>
      <c r="H284">
        <v>67</v>
      </c>
      <c r="I284">
        <v>38.270000000000003</v>
      </c>
      <c r="J284">
        <v>199.2</v>
      </c>
      <c r="K284">
        <v>127</v>
      </c>
      <c r="L284">
        <v>16.93</v>
      </c>
      <c r="M284">
        <v>175.5</v>
      </c>
      <c r="N284">
        <v>102</v>
      </c>
      <c r="O284">
        <v>7.9</v>
      </c>
      <c r="P284">
        <v>14.6</v>
      </c>
      <c r="Q284">
        <v>2</v>
      </c>
      <c r="R284">
        <v>3.94</v>
      </c>
      <c r="S284">
        <v>0</v>
      </c>
      <c r="T284">
        <v>0</v>
      </c>
    </row>
    <row r="285" spans="1:20" x14ac:dyDescent="0.2">
      <c r="A285" t="s">
        <v>48</v>
      </c>
      <c r="B285" s="4">
        <f>train[[#This Row],[account_length]]/12</f>
        <v>7.416666666666667</v>
      </c>
      <c r="C285">
        <v>415</v>
      </c>
      <c r="D285">
        <v>0</v>
      </c>
      <c r="E285">
        <v>0</v>
      </c>
      <c r="F285">
        <v>0</v>
      </c>
      <c r="G285">
        <v>213</v>
      </c>
      <c r="H285">
        <v>63</v>
      </c>
      <c r="I285">
        <v>36.21</v>
      </c>
      <c r="J285">
        <v>176.6</v>
      </c>
      <c r="K285">
        <v>71</v>
      </c>
      <c r="L285">
        <v>15.01</v>
      </c>
      <c r="M285">
        <v>262.60000000000002</v>
      </c>
      <c r="N285">
        <v>126</v>
      </c>
      <c r="O285">
        <v>11.82</v>
      </c>
      <c r="P285">
        <v>9.1</v>
      </c>
      <c r="Q285">
        <v>1</v>
      </c>
      <c r="R285">
        <v>2.46</v>
      </c>
      <c r="S285">
        <v>1</v>
      </c>
      <c r="T285">
        <v>1</v>
      </c>
    </row>
    <row r="286" spans="1:20" x14ac:dyDescent="0.2">
      <c r="A286" t="s">
        <v>72</v>
      </c>
      <c r="B286" s="4">
        <f>train[[#This Row],[account_length]]/12</f>
        <v>3.6666666666666665</v>
      </c>
      <c r="C286">
        <v>415</v>
      </c>
      <c r="D286">
        <v>0</v>
      </c>
      <c r="E286">
        <v>1</v>
      </c>
      <c r="F286">
        <v>34</v>
      </c>
      <c r="G286">
        <v>221.8</v>
      </c>
      <c r="H286">
        <v>105</v>
      </c>
      <c r="I286">
        <v>37.71</v>
      </c>
      <c r="J286">
        <v>161.69999999999999</v>
      </c>
      <c r="K286">
        <v>85</v>
      </c>
      <c r="L286">
        <v>13.74</v>
      </c>
      <c r="M286">
        <v>227.7</v>
      </c>
      <c r="N286">
        <v>62</v>
      </c>
      <c r="O286">
        <v>10.25</v>
      </c>
      <c r="P286">
        <v>14</v>
      </c>
      <c r="Q286">
        <v>7</v>
      </c>
      <c r="R286">
        <v>3.78</v>
      </c>
      <c r="S286">
        <v>0</v>
      </c>
      <c r="T286">
        <v>0</v>
      </c>
    </row>
    <row r="287" spans="1:20" x14ac:dyDescent="0.2">
      <c r="A287" t="s">
        <v>32</v>
      </c>
      <c r="B287" s="4">
        <f>train[[#This Row],[account_length]]/12</f>
        <v>8.1666666666666661</v>
      </c>
      <c r="C287">
        <v>408</v>
      </c>
      <c r="D287">
        <v>0</v>
      </c>
      <c r="E287">
        <v>1</v>
      </c>
      <c r="F287">
        <v>21</v>
      </c>
      <c r="G287">
        <v>64.599999999999994</v>
      </c>
      <c r="H287">
        <v>98</v>
      </c>
      <c r="I287">
        <v>10.98</v>
      </c>
      <c r="J287">
        <v>176.1</v>
      </c>
      <c r="K287">
        <v>86</v>
      </c>
      <c r="L287">
        <v>14.97</v>
      </c>
      <c r="M287">
        <v>244.8</v>
      </c>
      <c r="N287">
        <v>84</v>
      </c>
      <c r="O287">
        <v>11.02</v>
      </c>
      <c r="P287">
        <v>0</v>
      </c>
      <c r="Q287">
        <v>0</v>
      </c>
      <c r="R287">
        <v>0</v>
      </c>
      <c r="S287">
        <v>2</v>
      </c>
      <c r="T287">
        <v>0</v>
      </c>
    </row>
    <row r="288" spans="1:20" x14ac:dyDescent="0.2">
      <c r="A288" t="s">
        <v>43</v>
      </c>
      <c r="B288" s="4">
        <f>train[[#This Row],[account_length]]/12</f>
        <v>5.333333333333333</v>
      </c>
      <c r="C288">
        <v>510</v>
      </c>
      <c r="D288">
        <v>0</v>
      </c>
      <c r="E288">
        <v>1</v>
      </c>
      <c r="F288">
        <v>37</v>
      </c>
      <c r="G288">
        <v>154.6</v>
      </c>
      <c r="H288">
        <v>92</v>
      </c>
      <c r="I288">
        <v>26.28</v>
      </c>
      <c r="J288">
        <v>83.4</v>
      </c>
      <c r="K288">
        <v>103</v>
      </c>
      <c r="L288">
        <v>7.09</v>
      </c>
      <c r="M288">
        <v>165.9</v>
      </c>
      <c r="N288">
        <v>99</v>
      </c>
      <c r="O288">
        <v>7.47</v>
      </c>
      <c r="P288">
        <v>13.3</v>
      </c>
      <c r="Q288">
        <v>3</v>
      </c>
      <c r="R288">
        <v>3.59</v>
      </c>
      <c r="S288">
        <v>1</v>
      </c>
      <c r="T288">
        <v>0</v>
      </c>
    </row>
    <row r="289" spans="1:20" x14ac:dyDescent="0.2">
      <c r="A289" t="s">
        <v>38</v>
      </c>
      <c r="B289" s="4">
        <f>train[[#This Row],[account_length]]/12</f>
        <v>11.75</v>
      </c>
      <c r="C289">
        <v>415</v>
      </c>
      <c r="D289">
        <v>0</v>
      </c>
      <c r="E289">
        <v>0</v>
      </c>
      <c r="F289">
        <v>0</v>
      </c>
      <c r="G289">
        <v>260.2</v>
      </c>
      <c r="H289">
        <v>131</v>
      </c>
      <c r="I289">
        <v>44.23</v>
      </c>
      <c r="J289">
        <v>179.2</v>
      </c>
      <c r="K289">
        <v>120</v>
      </c>
      <c r="L289">
        <v>15.23</v>
      </c>
      <c r="M289">
        <v>135</v>
      </c>
      <c r="N289">
        <v>119</v>
      </c>
      <c r="O289">
        <v>6.08</v>
      </c>
      <c r="P289">
        <v>7.2</v>
      </c>
      <c r="Q289">
        <v>8</v>
      </c>
      <c r="R289">
        <v>1.94</v>
      </c>
      <c r="S289">
        <v>3</v>
      </c>
      <c r="T289">
        <v>0</v>
      </c>
    </row>
    <row r="290" spans="1:20" x14ac:dyDescent="0.2">
      <c r="A290" t="s">
        <v>51</v>
      </c>
      <c r="B290" s="4">
        <f>train[[#This Row],[account_length]]/12</f>
        <v>6.75</v>
      </c>
      <c r="C290">
        <v>415</v>
      </c>
      <c r="D290">
        <v>0</v>
      </c>
      <c r="E290">
        <v>1</v>
      </c>
      <c r="F290">
        <v>33</v>
      </c>
      <c r="G290">
        <v>161.6</v>
      </c>
      <c r="H290">
        <v>117</v>
      </c>
      <c r="I290">
        <v>27.47</v>
      </c>
      <c r="J290">
        <v>123</v>
      </c>
      <c r="K290">
        <v>90</v>
      </c>
      <c r="L290">
        <v>10.46</v>
      </c>
      <c r="M290">
        <v>261.3</v>
      </c>
      <c r="N290">
        <v>101</v>
      </c>
      <c r="O290">
        <v>11.76</v>
      </c>
      <c r="P290">
        <v>12.2</v>
      </c>
      <c r="Q290">
        <v>5</v>
      </c>
      <c r="R290">
        <v>3.29</v>
      </c>
      <c r="S290">
        <v>1</v>
      </c>
      <c r="T290">
        <v>0</v>
      </c>
    </row>
    <row r="291" spans="1:20" x14ac:dyDescent="0.2">
      <c r="A291" t="s">
        <v>64</v>
      </c>
      <c r="B291" s="4">
        <f>train[[#This Row],[account_length]]/12</f>
        <v>13.5</v>
      </c>
      <c r="C291">
        <v>510</v>
      </c>
      <c r="D291">
        <v>0</v>
      </c>
      <c r="E291">
        <v>0</v>
      </c>
      <c r="F291">
        <v>0</v>
      </c>
      <c r="G291">
        <v>220.6</v>
      </c>
      <c r="H291">
        <v>117</v>
      </c>
      <c r="I291">
        <v>37.5</v>
      </c>
      <c r="J291">
        <v>155.19999999999999</v>
      </c>
      <c r="K291">
        <v>121</v>
      </c>
      <c r="L291">
        <v>13.19</v>
      </c>
      <c r="M291">
        <v>186.7</v>
      </c>
      <c r="N291">
        <v>89</v>
      </c>
      <c r="O291">
        <v>8.4</v>
      </c>
      <c r="P291">
        <v>10.5</v>
      </c>
      <c r="Q291">
        <v>11</v>
      </c>
      <c r="R291">
        <v>2.84</v>
      </c>
      <c r="S291">
        <v>1</v>
      </c>
      <c r="T291">
        <v>0</v>
      </c>
    </row>
    <row r="292" spans="1:20" x14ac:dyDescent="0.2">
      <c r="A292" t="s">
        <v>42</v>
      </c>
      <c r="B292" s="4">
        <f>train[[#This Row],[account_length]]/12</f>
        <v>6.916666666666667</v>
      </c>
      <c r="C292">
        <v>415</v>
      </c>
      <c r="D292">
        <v>0</v>
      </c>
      <c r="E292">
        <v>1</v>
      </c>
      <c r="F292">
        <v>41</v>
      </c>
      <c r="G292">
        <v>155.9</v>
      </c>
      <c r="H292">
        <v>122</v>
      </c>
      <c r="I292">
        <v>26.5</v>
      </c>
      <c r="J292">
        <v>162.30000000000001</v>
      </c>
      <c r="K292">
        <v>107</v>
      </c>
      <c r="L292">
        <v>13.8</v>
      </c>
      <c r="M292">
        <v>127.6</v>
      </c>
      <c r="N292">
        <v>105</v>
      </c>
      <c r="O292">
        <v>5.74</v>
      </c>
      <c r="P292">
        <v>13.1</v>
      </c>
      <c r="Q292">
        <v>5</v>
      </c>
      <c r="R292">
        <v>3.54</v>
      </c>
      <c r="S292">
        <v>3</v>
      </c>
      <c r="T292">
        <v>0</v>
      </c>
    </row>
    <row r="293" spans="1:20" x14ac:dyDescent="0.2">
      <c r="A293" t="s">
        <v>47</v>
      </c>
      <c r="B293" s="4">
        <f>train[[#This Row],[account_length]]/12</f>
        <v>4.916666666666667</v>
      </c>
      <c r="C293">
        <v>510</v>
      </c>
      <c r="D293">
        <v>0</v>
      </c>
      <c r="E293">
        <v>0</v>
      </c>
      <c r="F293">
        <v>0</v>
      </c>
      <c r="G293">
        <v>182.5</v>
      </c>
      <c r="H293">
        <v>104</v>
      </c>
      <c r="I293">
        <v>31.03</v>
      </c>
      <c r="J293">
        <v>204.7</v>
      </c>
      <c r="K293">
        <v>95</v>
      </c>
      <c r="L293">
        <v>17.399999999999999</v>
      </c>
      <c r="M293">
        <v>229.9</v>
      </c>
      <c r="N293">
        <v>100</v>
      </c>
      <c r="O293">
        <v>10.35</v>
      </c>
      <c r="P293">
        <v>11.3</v>
      </c>
      <c r="Q293">
        <v>8</v>
      </c>
      <c r="R293">
        <v>3.05</v>
      </c>
      <c r="S293">
        <v>4</v>
      </c>
      <c r="T293">
        <v>0</v>
      </c>
    </row>
    <row r="294" spans="1:20" x14ac:dyDescent="0.2">
      <c r="A294" t="s">
        <v>50</v>
      </c>
      <c r="B294" s="4">
        <f>train[[#This Row],[account_length]]/12</f>
        <v>14.916666666666666</v>
      </c>
      <c r="C294">
        <v>415</v>
      </c>
      <c r="D294">
        <v>1</v>
      </c>
      <c r="E294">
        <v>1</v>
      </c>
      <c r="F294">
        <v>38</v>
      </c>
      <c r="G294">
        <v>220.1</v>
      </c>
      <c r="H294">
        <v>78</v>
      </c>
      <c r="I294">
        <v>37.42</v>
      </c>
      <c r="J294">
        <v>234.3</v>
      </c>
      <c r="K294">
        <v>71</v>
      </c>
      <c r="L294">
        <v>19.920000000000002</v>
      </c>
      <c r="M294">
        <v>237.3</v>
      </c>
      <c r="N294">
        <v>85</v>
      </c>
      <c r="O294">
        <v>10.68</v>
      </c>
      <c r="P294">
        <v>10.1</v>
      </c>
      <c r="Q294">
        <v>4</v>
      </c>
      <c r="R294">
        <v>2.73</v>
      </c>
      <c r="S294">
        <v>4</v>
      </c>
      <c r="T294">
        <v>0</v>
      </c>
    </row>
    <row r="295" spans="1:20" x14ac:dyDescent="0.2">
      <c r="A295" t="s">
        <v>50</v>
      </c>
      <c r="B295" s="4">
        <f>train[[#This Row],[account_length]]/12</f>
        <v>6.583333333333333</v>
      </c>
      <c r="C295">
        <v>408</v>
      </c>
      <c r="D295">
        <v>0</v>
      </c>
      <c r="E295">
        <v>0</v>
      </c>
      <c r="F295">
        <v>0</v>
      </c>
      <c r="G295">
        <v>152.19999999999999</v>
      </c>
      <c r="H295">
        <v>112</v>
      </c>
      <c r="I295">
        <v>25.87</v>
      </c>
      <c r="J295">
        <v>177.2</v>
      </c>
      <c r="K295">
        <v>132</v>
      </c>
      <c r="L295">
        <v>15.06</v>
      </c>
      <c r="M295">
        <v>96.4</v>
      </c>
      <c r="N295">
        <v>87</v>
      </c>
      <c r="O295">
        <v>4.34</v>
      </c>
      <c r="P295">
        <v>5.3</v>
      </c>
      <c r="Q295">
        <v>3</v>
      </c>
      <c r="R295">
        <v>1.43</v>
      </c>
      <c r="S295">
        <v>1</v>
      </c>
      <c r="T295">
        <v>0</v>
      </c>
    </row>
    <row r="296" spans="1:20" x14ac:dyDescent="0.2">
      <c r="A296" t="s">
        <v>47</v>
      </c>
      <c r="B296" s="4">
        <f>train[[#This Row],[account_length]]/12</f>
        <v>9.75</v>
      </c>
      <c r="C296">
        <v>415</v>
      </c>
      <c r="D296">
        <v>0</v>
      </c>
      <c r="E296">
        <v>0</v>
      </c>
      <c r="F296">
        <v>0</v>
      </c>
      <c r="G296">
        <v>181.5</v>
      </c>
      <c r="H296">
        <v>95</v>
      </c>
      <c r="I296">
        <v>30.86</v>
      </c>
      <c r="J296">
        <v>205.1</v>
      </c>
      <c r="K296">
        <v>88</v>
      </c>
      <c r="L296">
        <v>17.43</v>
      </c>
      <c r="M296">
        <v>204</v>
      </c>
      <c r="N296">
        <v>82</v>
      </c>
      <c r="O296">
        <v>9.18</v>
      </c>
      <c r="P296">
        <v>14.7</v>
      </c>
      <c r="Q296">
        <v>9</v>
      </c>
      <c r="R296">
        <v>3.97</v>
      </c>
      <c r="S296">
        <v>2</v>
      </c>
      <c r="T296">
        <v>0</v>
      </c>
    </row>
    <row r="297" spans="1:20" x14ac:dyDescent="0.2">
      <c r="A297" t="s">
        <v>67</v>
      </c>
      <c r="B297" s="4">
        <f>train[[#This Row],[account_length]]/12</f>
        <v>5.333333333333333</v>
      </c>
      <c r="C297">
        <v>408</v>
      </c>
      <c r="D297">
        <v>1</v>
      </c>
      <c r="E297">
        <v>0</v>
      </c>
      <c r="F297">
        <v>0</v>
      </c>
      <c r="G297">
        <v>236.2</v>
      </c>
      <c r="H297">
        <v>77</v>
      </c>
      <c r="I297">
        <v>40.15</v>
      </c>
      <c r="J297">
        <v>218.6</v>
      </c>
      <c r="K297">
        <v>85</v>
      </c>
      <c r="L297">
        <v>18.579999999999998</v>
      </c>
      <c r="M297">
        <v>194.1</v>
      </c>
      <c r="N297">
        <v>97</v>
      </c>
      <c r="O297">
        <v>8.73</v>
      </c>
      <c r="P297">
        <v>13.2</v>
      </c>
      <c r="Q297">
        <v>2</v>
      </c>
      <c r="R297">
        <v>3.56</v>
      </c>
      <c r="S297">
        <v>2</v>
      </c>
      <c r="T297">
        <v>1</v>
      </c>
    </row>
    <row r="298" spans="1:20" x14ac:dyDescent="0.2">
      <c r="A298" t="s">
        <v>61</v>
      </c>
      <c r="B298" s="4">
        <f>train[[#This Row],[account_length]]/12</f>
        <v>10.166666666666666</v>
      </c>
      <c r="C298">
        <v>408</v>
      </c>
      <c r="D298">
        <v>0</v>
      </c>
      <c r="E298">
        <v>1</v>
      </c>
      <c r="F298">
        <v>23</v>
      </c>
      <c r="G298">
        <v>134.19999999999999</v>
      </c>
      <c r="H298">
        <v>85</v>
      </c>
      <c r="I298">
        <v>22.81</v>
      </c>
      <c r="J298">
        <v>227.3</v>
      </c>
      <c r="K298">
        <v>132</v>
      </c>
      <c r="L298">
        <v>19.32</v>
      </c>
      <c r="M298">
        <v>122.4</v>
      </c>
      <c r="N298">
        <v>96</v>
      </c>
      <c r="O298">
        <v>5.51</v>
      </c>
      <c r="P298">
        <v>8.5</v>
      </c>
      <c r="Q298">
        <v>2</v>
      </c>
      <c r="R298">
        <v>2.2999999999999998</v>
      </c>
      <c r="S298">
        <v>2</v>
      </c>
      <c r="T298">
        <v>0</v>
      </c>
    </row>
    <row r="299" spans="1:20" x14ac:dyDescent="0.2">
      <c r="A299" t="s">
        <v>43</v>
      </c>
      <c r="B299" s="4">
        <f>train[[#This Row],[account_length]]/12</f>
        <v>7.5</v>
      </c>
      <c r="C299">
        <v>408</v>
      </c>
      <c r="D299">
        <v>0</v>
      </c>
      <c r="E299">
        <v>1</v>
      </c>
      <c r="F299">
        <v>29</v>
      </c>
      <c r="G299">
        <v>150.1</v>
      </c>
      <c r="H299">
        <v>109</v>
      </c>
      <c r="I299">
        <v>25.52</v>
      </c>
      <c r="J299">
        <v>264.7</v>
      </c>
      <c r="K299">
        <v>103</v>
      </c>
      <c r="L299">
        <v>22.5</v>
      </c>
      <c r="M299">
        <v>178.4</v>
      </c>
      <c r="N299">
        <v>97</v>
      </c>
      <c r="O299">
        <v>8.0299999999999994</v>
      </c>
      <c r="P299">
        <v>5.8</v>
      </c>
      <c r="Q299">
        <v>4</v>
      </c>
      <c r="R299">
        <v>1.57</v>
      </c>
      <c r="S299">
        <v>1</v>
      </c>
      <c r="T299">
        <v>0</v>
      </c>
    </row>
    <row r="300" spans="1:20" x14ac:dyDescent="0.2">
      <c r="A300" t="s">
        <v>41</v>
      </c>
      <c r="B300" s="4">
        <f>train[[#This Row],[account_length]]/12</f>
        <v>13.25</v>
      </c>
      <c r="C300">
        <v>408</v>
      </c>
      <c r="D300">
        <v>1</v>
      </c>
      <c r="E300">
        <v>0</v>
      </c>
      <c r="F300">
        <v>0</v>
      </c>
      <c r="G300">
        <v>257.10000000000002</v>
      </c>
      <c r="H300">
        <v>53</v>
      </c>
      <c r="I300">
        <v>43.71</v>
      </c>
      <c r="J300">
        <v>312.2</v>
      </c>
      <c r="K300">
        <v>127</v>
      </c>
      <c r="L300">
        <v>26.54</v>
      </c>
      <c r="M300">
        <v>183</v>
      </c>
      <c r="N300">
        <v>82</v>
      </c>
      <c r="O300">
        <v>8.24</v>
      </c>
      <c r="P300">
        <v>8.8000000000000007</v>
      </c>
      <c r="Q300">
        <v>6</v>
      </c>
      <c r="R300">
        <v>2.38</v>
      </c>
      <c r="S300">
        <v>1</v>
      </c>
      <c r="T300">
        <v>1</v>
      </c>
    </row>
    <row r="301" spans="1:20" x14ac:dyDescent="0.2">
      <c r="A301" t="s">
        <v>54</v>
      </c>
      <c r="B301" s="4">
        <f>train[[#This Row],[account_length]]/12</f>
        <v>12.333333333333334</v>
      </c>
      <c r="C301">
        <v>415</v>
      </c>
      <c r="D301">
        <v>0</v>
      </c>
      <c r="E301">
        <v>0</v>
      </c>
      <c r="F301">
        <v>0</v>
      </c>
      <c r="G301">
        <v>124.4</v>
      </c>
      <c r="H301">
        <v>83</v>
      </c>
      <c r="I301">
        <v>21.15</v>
      </c>
      <c r="J301">
        <v>179.7</v>
      </c>
      <c r="K301">
        <v>81</v>
      </c>
      <c r="L301">
        <v>15.27</v>
      </c>
      <c r="M301">
        <v>253</v>
      </c>
      <c r="N301">
        <v>99</v>
      </c>
      <c r="O301">
        <v>11.39</v>
      </c>
      <c r="P301">
        <v>11.3</v>
      </c>
      <c r="Q301">
        <v>6</v>
      </c>
      <c r="R301">
        <v>3.05</v>
      </c>
      <c r="S301">
        <v>0</v>
      </c>
      <c r="T301">
        <v>0</v>
      </c>
    </row>
    <row r="302" spans="1:20" x14ac:dyDescent="0.2">
      <c r="A302" t="s">
        <v>20</v>
      </c>
      <c r="B302" s="4">
        <f>train[[#This Row],[account_length]]/12</f>
        <v>3.25</v>
      </c>
      <c r="C302">
        <v>415</v>
      </c>
      <c r="D302">
        <v>0</v>
      </c>
      <c r="E302">
        <v>1</v>
      </c>
      <c r="F302">
        <v>36</v>
      </c>
      <c r="G302">
        <v>141.69999999999999</v>
      </c>
      <c r="H302">
        <v>121</v>
      </c>
      <c r="I302">
        <v>24.09</v>
      </c>
      <c r="J302">
        <v>232.3</v>
      </c>
      <c r="K302">
        <v>113</v>
      </c>
      <c r="L302">
        <v>19.75</v>
      </c>
      <c r="M302">
        <v>222.1</v>
      </c>
      <c r="N302">
        <v>131</v>
      </c>
      <c r="O302">
        <v>9.99</v>
      </c>
      <c r="P302">
        <v>12</v>
      </c>
      <c r="Q302">
        <v>5</v>
      </c>
      <c r="R302">
        <v>3.24</v>
      </c>
      <c r="S302">
        <v>1</v>
      </c>
      <c r="T302">
        <v>0</v>
      </c>
    </row>
    <row r="303" spans="1:20" x14ac:dyDescent="0.2">
      <c r="A303" t="s">
        <v>67</v>
      </c>
      <c r="B303" s="4">
        <f>train[[#This Row],[account_length]]/12</f>
        <v>6.416666666666667</v>
      </c>
      <c r="C303">
        <v>408</v>
      </c>
      <c r="D303">
        <v>0</v>
      </c>
      <c r="E303">
        <v>0</v>
      </c>
      <c r="F303">
        <v>0</v>
      </c>
      <c r="G303">
        <v>230</v>
      </c>
      <c r="H303">
        <v>87</v>
      </c>
      <c r="I303">
        <v>39.1</v>
      </c>
      <c r="J303">
        <v>103.2</v>
      </c>
      <c r="K303">
        <v>138</v>
      </c>
      <c r="L303">
        <v>8.77</v>
      </c>
      <c r="M303">
        <v>309.60000000000002</v>
      </c>
      <c r="N303">
        <v>136</v>
      </c>
      <c r="O303">
        <v>13.93</v>
      </c>
      <c r="P303">
        <v>11.3</v>
      </c>
      <c r="Q303">
        <v>3</v>
      </c>
      <c r="R303">
        <v>3.05</v>
      </c>
      <c r="S303">
        <v>2</v>
      </c>
      <c r="T303">
        <v>0</v>
      </c>
    </row>
    <row r="304" spans="1:20" x14ac:dyDescent="0.2">
      <c r="A304" t="s">
        <v>26</v>
      </c>
      <c r="B304" s="4">
        <f>train[[#This Row],[account_length]]/12</f>
        <v>16.166666666666668</v>
      </c>
      <c r="C304">
        <v>408</v>
      </c>
      <c r="D304">
        <v>0</v>
      </c>
      <c r="E304">
        <v>0</v>
      </c>
      <c r="F304">
        <v>0</v>
      </c>
      <c r="G304">
        <v>162.30000000000001</v>
      </c>
      <c r="H304">
        <v>88</v>
      </c>
      <c r="I304">
        <v>27.59</v>
      </c>
      <c r="J304">
        <v>213.7</v>
      </c>
      <c r="K304">
        <v>118</v>
      </c>
      <c r="L304">
        <v>18.16</v>
      </c>
      <c r="M304">
        <v>192.1</v>
      </c>
      <c r="N304">
        <v>81</v>
      </c>
      <c r="O304">
        <v>8.64</v>
      </c>
      <c r="P304">
        <v>10.9</v>
      </c>
      <c r="Q304">
        <v>2</v>
      </c>
      <c r="R304">
        <v>2.94</v>
      </c>
      <c r="S304">
        <v>0</v>
      </c>
      <c r="T304">
        <v>0</v>
      </c>
    </row>
    <row r="305" spans="1:20" x14ac:dyDescent="0.2">
      <c r="A305" t="s">
        <v>58</v>
      </c>
      <c r="B305" s="4">
        <f>train[[#This Row],[account_length]]/12</f>
        <v>9.3333333333333339</v>
      </c>
      <c r="C305">
        <v>415</v>
      </c>
      <c r="D305">
        <v>0</v>
      </c>
      <c r="E305">
        <v>0</v>
      </c>
      <c r="F305">
        <v>0</v>
      </c>
      <c r="G305">
        <v>193.3</v>
      </c>
      <c r="H305">
        <v>96</v>
      </c>
      <c r="I305">
        <v>32.86</v>
      </c>
      <c r="J305">
        <v>264.10000000000002</v>
      </c>
      <c r="K305">
        <v>123</v>
      </c>
      <c r="L305">
        <v>22.45</v>
      </c>
      <c r="M305">
        <v>128.6</v>
      </c>
      <c r="N305">
        <v>115</v>
      </c>
      <c r="O305">
        <v>5.79</v>
      </c>
      <c r="P305">
        <v>9.1</v>
      </c>
      <c r="Q305">
        <v>3</v>
      </c>
      <c r="R305">
        <v>2.46</v>
      </c>
      <c r="S305">
        <v>4</v>
      </c>
      <c r="T305">
        <v>0</v>
      </c>
    </row>
    <row r="306" spans="1:20" x14ac:dyDescent="0.2">
      <c r="A306" t="s">
        <v>49</v>
      </c>
      <c r="B306" s="4">
        <f>train[[#This Row],[account_length]]/12</f>
        <v>3.75</v>
      </c>
      <c r="C306">
        <v>415</v>
      </c>
      <c r="D306">
        <v>0</v>
      </c>
      <c r="E306">
        <v>0</v>
      </c>
      <c r="F306">
        <v>0</v>
      </c>
      <c r="G306">
        <v>78.2</v>
      </c>
      <c r="H306">
        <v>127</v>
      </c>
      <c r="I306">
        <v>13.29</v>
      </c>
      <c r="J306">
        <v>253.4</v>
      </c>
      <c r="K306">
        <v>108</v>
      </c>
      <c r="L306">
        <v>21.54</v>
      </c>
      <c r="M306">
        <v>255</v>
      </c>
      <c r="N306">
        <v>100</v>
      </c>
      <c r="O306">
        <v>11.48</v>
      </c>
      <c r="P306">
        <v>18</v>
      </c>
      <c r="Q306">
        <v>3</v>
      </c>
      <c r="R306">
        <v>4.8600000000000003</v>
      </c>
      <c r="S306">
        <v>1</v>
      </c>
      <c r="T306">
        <v>0</v>
      </c>
    </row>
    <row r="307" spans="1:20" x14ac:dyDescent="0.2">
      <c r="A307" t="s">
        <v>70</v>
      </c>
      <c r="B307" s="4">
        <f>train[[#This Row],[account_length]]/12</f>
        <v>11</v>
      </c>
      <c r="C307">
        <v>415</v>
      </c>
      <c r="D307">
        <v>0</v>
      </c>
      <c r="E307">
        <v>0</v>
      </c>
      <c r="F307">
        <v>0</v>
      </c>
      <c r="G307">
        <v>83.4</v>
      </c>
      <c r="H307">
        <v>110</v>
      </c>
      <c r="I307">
        <v>14.18</v>
      </c>
      <c r="J307">
        <v>232.2</v>
      </c>
      <c r="K307">
        <v>137</v>
      </c>
      <c r="L307">
        <v>19.739999999999998</v>
      </c>
      <c r="M307">
        <v>146.69999999999999</v>
      </c>
      <c r="N307">
        <v>114</v>
      </c>
      <c r="O307">
        <v>6.6</v>
      </c>
      <c r="P307">
        <v>7.6</v>
      </c>
      <c r="Q307">
        <v>5</v>
      </c>
      <c r="R307">
        <v>2.0499999999999998</v>
      </c>
      <c r="S307">
        <v>1</v>
      </c>
      <c r="T307">
        <v>0</v>
      </c>
    </row>
    <row r="308" spans="1:20" x14ac:dyDescent="0.2">
      <c r="A308" t="s">
        <v>58</v>
      </c>
      <c r="B308" s="4">
        <f>train[[#This Row],[account_length]]/12</f>
        <v>11.25</v>
      </c>
      <c r="C308">
        <v>415</v>
      </c>
      <c r="D308">
        <v>0</v>
      </c>
      <c r="E308">
        <v>0</v>
      </c>
      <c r="F308">
        <v>0</v>
      </c>
      <c r="G308">
        <v>201.8</v>
      </c>
      <c r="H308">
        <v>81</v>
      </c>
      <c r="I308">
        <v>34.31</v>
      </c>
      <c r="J308">
        <v>225</v>
      </c>
      <c r="K308">
        <v>114</v>
      </c>
      <c r="L308">
        <v>19.13</v>
      </c>
      <c r="M308">
        <v>204.4</v>
      </c>
      <c r="N308">
        <v>82</v>
      </c>
      <c r="O308">
        <v>9.1999999999999993</v>
      </c>
      <c r="P308">
        <v>10.3</v>
      </c>
      <c r="Q308">
        <v>6</v>
      </c>
      <c r="R308">
        <v>2.78</v>
      </c>
      <c r="S308">
        <v>1</v>
      </c>
      <c r="T308">
        <v>0</v>
      </c>
    </row>
    <row r="309" spans="1:20" x14ac:dyDescent="0.2">
      <c r="A309" t="s">
        <v>61</v>
      </c>
      <c r="B309" s="4">
        <f>train[[#This Row],[account_length]]/12</f>
        <v>4.666666666666667</v>
      </c>
      <c r="C309">
        <v>408</v>
      </c>
      <c r="D309">
        <v>0</v>
      </c>
      <c r="E309">
        <v>0</v>
      </c>
      <c r="F309">
        <v>0</v>
      </c>
      <c r="G309">
        <v>197</v>
      </c>
      <c r="H309">
        <v>110</v>
      </c>
      <c r="I309">
        <v>33.49</v>
      </c>
      <c r="J309">
        <v>222.8</v>
      </c>
      <c r="K309">
        <v>102</v>
      </c>
      <c r="L309">
        <v>18.940000000000001</v>
      </c>
      <c r="M309">
        <v>225.3</v>
      </c>
      <c r="N309">
        <v>91</v>
      </c>
      <c r="O309">
        <v>10.14</v>
      </c>
      <c r="P309">
        <v>10.6</v>
      </c>
      <c r="Q309">
        <v>6</v>
      </c>
      <c r="R309">
        <v>2.86</v>
      </c>
      <c r="S309">
        <v>2</v>
      </c>
      <c r="T309">
        <v>0</v>
      </c>
    </row>
    <row r="310" spans="1:20" x14ac:dyDescent="0.2">
      <c r="A310" t="s">
        <v>56</v>
      </c>
      <c r="B310" s="4">
        <f>train[[#This Row],[account_length]]/12</f>
        <v>12.583333333333334</v>
      </c>
      <c r="C310">
        <v>415</v>
      </c>
      <c r="D310">
        <v>1</v>
      </c>
      <c r="E310">
        <v>0</v>
      </c>
      <c r="F310">
        <v>0</v>
      </c>
      <c r="G310">
        <v>218</v>
      </c>
      <c r="H310">
        <v>57</v>
      </c>
      <c r="I310">
        <v>37.06</v>
      </c>
      <c r="J310">
        <v>114.4</v>
      </c>
      <c r="K310">
        <v>88</v>
      </c>
      <c r="L310">
        <v>9.7200000000000006</v>
      </c>
      <c r="M310">
        <v>269.2</v>
      </c>
      <c r="N310">
        <v>95</v>
      </c>
      <c r="O310">
        <v>12.11</v>
      </c>
      <c r="P310">
        <v>12.4</v>
      </c>
      <c r="Q310">
        <v>1</v>
      </c>
      <c r="R310">
        <v>3.35</v>
      </c>
      <c r="S310">
        <v>0</v>
      </c>
      <c r="T310">
        <v>1</v>
      </c>
    </row>
    <row r="311" spans="1:20" x14ac:dyDescent="0.2">
      <c r="A311" t="s">
        <v>36</v>
      </c>
      <c r="B311" s="4">
        <f>train[[#This Row],[account_length]]/12</f>
        <v>2.6666666666666665</v>
      </c>
      <c r="C311">
        <v>415</v>
      </c>
      <c r="D311">
        <v>0</v>
      </c>
      <c r="E311">
        <v>0</v>
      </c>
      <c r="F311">
        <v>0</v>
      </c>
      <c r="G311">
        <v>164.8</v>
      </c>
      <c r="H311">
        <v>98</v>
      </c>
      <c r="I311">
        <v>28.02</v>
      </c>
      <c r="J311">
        <v>229.9</v>
      </c>
      <c r="K311">
        <v>96</v>
      </c>
      <c r="L311">
        <v>19.54</v>
      </c>
      <c r="M311">
        <v>167.3</v>
      </c>
      <c r="N311">
        <v>108</v>
      </c>
      <c r="O311">
        <v>7.53</v>
      </c>
      <c r="P311">
        <v>14.8</v>
      </c>
      <c r="Q311">
        <v>2</v>
      </c>
      <c r="R311">
        <v>4</v>
      </c>
      <c r="S311">
        <v>2</v>
      </c>
      <c r="T311">
        <v>0</v>
      </c>
    </row>
    <row r="312" spans="1:20" x14ac:dyDescent="0.2">
      <c r="A312" t="s">
        <v>57</v>
      </c>
      <c r="B312" s="4">
        <f>train[[#This Row],[account_length]]/12</f>
        <v>7.25</v>
      </c>
      <c r="C312">
        <v>415</v>
      </c>
      <c r="D312">
        <v>0</v>
      </c>
      <c r="E312">
        <v>1</v>
      </c>
      <c r="F312">
        <v>21</v>
      </c>
      <c r="G312">
        <v>214</v>
      </c>
      <c r="H312">
        <v>113</v>
      </c>
      <c r="I312">
        <v>36.380000000000003</v>
      </c>
      <c r="J312">
        <v>180</v>
      </c>
      <c r="K312">
        <v>114</v>
      </c>
      <c r="L312">
        <v>15.3</v>
      </c>
      <c r="M312">
        <v>134.5</v>
      </c>
      <c r="N312">
        <v>82</v>
      </c>
      <c r="O312">
        <v>6.05</v>
      </c>
      <c r="P312">
        <v>10.6</v>
      </c>
      <c r="Q312">
        <v>5</v>
      </c>
      <c r="R312">
        <v>2.86</v>
      </c>
      <c r="S312">
        <v>0</v>
      </c>
      <c r="T312">
        <v>0</v>
      </c>
    </row>
    <row r="313" spans="1:20" x14ac:dyDescent="0.2">
      <c r="A313" t="s">
        <v>63</v>
      </c>
      <c r="B313" s="4">
        <f>train[[#This Row],[account_length]]/12</f>
        <v>11.5</v>
      </c>
      <c r="C313">
        <v>415</v>
      </c>
      <c r="D313">
        <v>0</v>
      </c>
      <c r="E313">
        <v>0</v>
      </c>
      <c r="F313">
        <v>0</v>
      </c>
      <c r="G313">
        <v>170.5</v>
      </c>
      <c r="H313">
        <v>87</v>
      </c>
      <c r="I313">
        <v>28.99</v>
      </c>
      <c r="J313">
        <v>118.2</v>
      </c>
      <c r="K313">
        <v>116</v>
      </c>
      <c r="L313">
        <v>10.050000000000001</v>
      </c>
      <c r="M313">
        <v>187.9</v>
      </c>
      <c r="N313">
        <v>111</v>
      </c>
      <c r="O313">
        <v>8.4600000000000009</v>
      </c>
      <c r="P313">
        <v>11.2</v>
      </c>
      <c r="Q313">
        <v>7</v>
      </c>
      <c r="R313">
        <v>3.02</v>
      </c>
      <c r="S313">
        <v>2</v>
      </c>
      <c r="T313">
        <v>0</v>
      </c>
    </row>
    <row r="314" spans="1:20" x14ac:dyDescent="0.2">
      <c r="A314" t="s">
        <v>75</v>
      </c>
      <c r="B314" s="4">
        <f>train[[#This Row],[account_length]]/12</f>
        <v>6.583333333333333</v>
      </c>
      <c r="C314">
        <v>408</v>
      </c>
      <c r="D314">
        <v>0</v>
      </c>
      <c r="E314">
        <v>0</v>
      </c>
      <c r="F314">
        <v>0</v>
      </c>
      <c r="G314">
        <v>205.7</v>
      </c>
      <c r="H314">
        <v>123</v>
      </c>
      <c r="I314">
        <v>34.97</v>
      </c>
      <c r="J314">
        <v>214.5</v>
      </c>
      <c r="K314">
        <v>108</v>
      </c>
      <c r="L314">
        <v>18.23</v>
      </c>
      <c r="M314">
        <v>226.1</v>
      </c>
      <c r="N314">
        <v>106</v>
      </c>
      <c r="O314">
        <v>10.17</v>
      </c>
      <c r="P314">
        <v>6.7</v>
      </c>
      <c r="Q314">
        <v>18</v>
      </c>
      <c r="R314">
        <v>1.81</v>
      </c>
      <c r="S314">
        <v>1</v>
      </c>
      <c r="T314">
        <v>0</v>
      </c>
    </row>
    <row r="315" spans="1:20" x14ac:dyDescent="0.2">
      <c r="A315" t="s">
        <v>29</v>
      </c>
      <c r="B315" s="4">
        <f>train[[#This Row],[account_length]]/12</f>
        <v>7.916666666666667</v>
      </c>
      <c r="C315">
        <v>415</v>
      </c>
      <c r="D315">
        <v>1</v>
      </c>
      <c r="E315">
        <v>0</v>
      </c>
      <c r="F315">
        <v>0</v>
      </c>
      <c r="G315">
        <v>165.5</v>
      </c>
      <c r="H315">
        <v>84</v>
      </c>
      <c r="I315">
        <v>28.14</v>
      </c>
      <c r="J315">
        <v>286.2</v>
      </c>
      <c r="K315">
        <v>112</v>
      </c>
      <c r="L315">
        <v>24.33</v>
      </c>
      <c r="M315">
        <v>198.9</v>
      </c>
      <c r="N315">
        <v>89</v>
      </c>
      <c r="O315">
        <v>8.9499999999999993</v>
      </c>
      <c r="P315">
        <v>11.5</v>
      </c>
      <c r="Q315">
        <v>2</v>
      </c>
      <c r="R315">
        <v>3.11</v>
      </c>
      <c r="S315">
        <v>1</v>
      </c>
      <c r="T315">
        <v>1</v>
      </c>
    </row>
    <row r="316" spans="1:20" x14ac:dyDescent="0.2">
      <c r="A316" t="s">
        <v>70</v>
      </c>
      <c r="B316" s="4">
        <f>train[[#This Row],[account_length]]/12</f>
        <v>10.583333333333334</v>
      </c>
      <c r="C316">
        <v>415</v>
      </c>
      <c r="D316">
        <v>0</v>
      </c>
      <c r="E316">
        <v>0</v>
      </c>
      <c r="F316">
        <v>0</v>
      </c>
      <c r="G316">
        <v>221</v>
      </c>
      <c r="H316">
        <v>100</v>
      </c>
      <c r="I316">
        <v>37.57</v>
      </c>
      <c r="J316">
        <v>160.69999999999999</v>
      </c>
      <c r="K316">
        <v>113</v>
      </c>
      <c r="L316">
        <v>13.66</v>
      </c>
      <c r="M316">
        <v>233.1</v>
      </c>
      <c r="N316">
        <v>96</v>
      </c>
      <c r="O316">
        <v>10.49</v>
      </c>
      <c r="P316">
        <v>6.8</v>
      </c>
      <c r="Q316">
        <v>4</v>
      </c>
      <c r="R316">
        <v>1.84</v>
      </c>
      <c r="S316">
        <v>2</v>
      </c>
      <c r="T316">
        <v>0</v>
      </c>
    </row>
    <row r="317" spans="1:20" x14ac:dyDescent="0.2">
      <c r="A317" t="s">
        <v>57</v>
      </c>
      <c r="B317" s="4">
        <f>train[[#This Row],[account_length]]/12</f>
        <v>11.416666666666666</v>
      </c>
      <c r="C317">
        <v>510</v>
      </c>
      <c r="D317">
        <v>0</v>
      </c>
      <c r="E317">
        <v>0</v>
      </c>
      <c r="F317">
        <v>0</v>
      </c>
      <c r="G317">
        <v>242.1</v>
      </c>
      <c r="H317">
        <v>118</v>
      </c>
      <c r="I317">
        <v>41.16</v>
      </c>
      <c r="J317">
        <v>191</v>
      </c>
      <c r="K317">
        <v>93</v>
      </c>
      <c r="L317">
        <v>16.239999999999998</v>
      </c>
      <c r="M317">
        <v>218.6</v>
      </c>
      <c r="N317">
        <v>50</v>
      </c>
      <c r="O317">
        <v>9.84</v>
      </c>
      <c r="P317">
        <v>14.7</v>
      </c>
      <c r="Q317">
        <v>2</v>
      </c>
      <c r="R317">
        <v>3.97</v>
      </c>
      <c r="S317">
        <v>3</v>
      </c>
      <c r="T317">
        <v>0</v>
      </c>
    </row>
    <row r="318" spans="1:20" x14ac:dyDescent="0.2">
      <c r="A318" t="s">
        <v>26</v>
      </c>
      <c r="B318" s="4">
        <f>train[[#This Row],[account_length]]/12</f>
        <v>8.0833333333333339</v>
      </c>
      <c r="C318">
        <v>415</v>
      </c>
      <c r="D318">
        <v>0</v>
      </c>
      <c r="E318">
        <v>0</v>
      </c>
      <c r="F318">
        <v>0</v>
      </c>
      <c r="G318">
        <v>151.6</v>
      </c>
      <c r="H318">
        <v>107</v>
      </c>
      <c r="I318">
        <v>25.77</v>
      </c>
      <c r="J318">
        <v>155.4</v>
      </c>
      <c r="K318">
        <v>96</v>
      </c>
      <c r="L318">
        <v>13.21</v>
      </c>
      <c r="M318">
        <v>240</v>
      </c>
      <c r="N318">
        <v>112</v>
      </c>
      <c r="O318">
        <v>10.8</v>
      </c>
      <c r="P318">
        <v>14.7</v>
      </c>
      <c r="Q318">
        <v>4</v>
      </c>
      <c r="R318">
        <v>3.97</v>
      </c>
      <c r="S318">
        <v>1</v>
      </c>
      <c r="T318">
        <v>0</v>
      </c>
    </row>
    <row r="319" spans="1:20" x14ac:dyDescent="0.2">
      <c r="A319" t="s">
        <v>52</v>
      </c>
      <c r="B319" s="4">
        <f>train[[#This Row],[account_length]]/12</f>
        <v>12.416666666666666</v>
      </c>
      <c r="C319">
        <v>415</v>
      </c>
      <c r="D319">
        <v>1</v>
      </c>
      <c r="E319">
        <v>0</v>
      </c>
      <c r="F319">
        <v>0</v>
      </c>
      <c r="G319">
        <v>176.2</v>
      </c>
      <c r="H319">
        <v>87</v>
      </c>
      <c r="I319">
        <v>29.95</v>
      </c>
      <c r="J319">
        <v>145</v>
      </c>
      <c r="K319">
        <v>81</v>
      </c>
      <c r="L319">
        <v>12.33</v>
      </c>
      <c r="M319">
        <v>249.5</v>
      </c>
      <c r="N319">
        <v>92</v>
      </c>
      <c r="O319">
        <v>11.23</v>
      </c>
      <c r="P319">
        <v>5.7</v>
      </c>
      <c r="Q319">
        <v>4</v>
      </c>
      <c r="R319">
        <v>1.54</v>
      </c>
      <c r="S319">
        <v>0</v>
      </c>
      <c r="T319">
        <v>0</v>
      </c>
    </row>
    <row r="320" spans="1:20" x14ac:dyDescent="0.2">
      <c r="A320" t="s">
        <v>32</v>
      </c>
      <c r="B320" s="4">
        <f>train[[#This Row],[account_length]]/12</f>
        <v>9.75</v>
      </c>
      <c r="C320">
        <v>415</v>
      </c>
      <c r="D320">
        <v>1</v>
      </c>
      <c r="E320">
        <v>1</v>
      </c>
      <c r="F320">
        <v>22</v>
      </c>
      <c r="G320">
        <v>196</v>
      </c>
      <c r="H320">
        <v>82</v>
      </c>
      <c r="I320">
        <v>33.32</v>
      </c>
      <c r="J320">
        <v>322.7</v>
      </c>
      <c r="K320">
        <v>82</v>
      </c>
      <c r="L320">
        <v>27.43</v>
      </c>
      <c r="M320">
        <v>225.6</v>
      </c>
      <c r="N320">
        <v>120</v>
      </c>
      <c r="O320">
        <v>10.15</v>
      </c>
      <c r="P320">
        <v>3.7</v>
      </c>
      <c r="Q320">
        <v>5</v>
      </c>
      <c r="R320">
        <v>1</v>
      </c>
      <c r="S320">
        <v>1</v>
      </c>
      <c r="T320">
        <v>0</v>
      </c>
    </row>
    <row r="321" spans="1:20" x14ac:dyDescent="0.2">
      <c r="A321" t="s">
        <v>20</v>
      </c>
      <c r="B321" s="4">
        <f>train[[#This Row],[account_length]]/12</f>
        <v>7</v>
      </c>
      <c r="C321">
        <v>408</v>
      </c>
      <c r="D321">
        <v>0</v>
      </c>
      <c r="E321">
        <v>0</v>
      </c>
      <c r="F321">
        <v>0</v>
      </c>
      <c r="G321">
        <v>159.5</v>
      </c>
      <c r="H321">
        <v>125</v>
      </c>
      <c r="I321">
        <v>27.12</v>
      </c>
      <c r="J321">
        <v>247.1</v>
      </c>
      <c r="K321">
        <v>90</v>
      </c>
      <c r="L321">
        <v>21</v>
      </c>
      <c r="M321">
        <v>187.9</v>
      </c>
      <c r="N321">
        <v>82</v>
      </c>
      <c r="O321">
        <v>8.4600000000000009</v>
      </c>
      <c r="P321">
        <v>7.2</v>
      </c>
      <c r="Q321">
        <v>4</v>
      </c>
      <c r="R321">
        <v>1.94</v>
      </c>
      <c r="S321">
        <v>2</v>
      </c>
      <c r="T321">
        <v>0</v>
      </c>
    </row>
    <row r="322" spans="1:20" x14ac:dyDescent="0.2">
      <c r="A322" t="s">
        <v>70</v>
      </c>
      <c r="B322" s="4">
        <f>train[[#This Row],[account_length]]/12</f>
        <v>11.416666666666666</v>
      </c>
      <c r="C322">
        <v>415</v>
      </c>
      <c r="D322">
        <v>0</v>
      </c>
      <c r="E322">
        <v>0</v>
      </c>
      <c r="F322">
        <v>0</v>
      </c>
      <c r="G322">
        <v>230.2</v>
      </c>
      <c r="H322">
        <v>113</v>
      </c>
      <c r="I322">
        <v>39.130000000000003</v>
      </c>
      <c r="J322">
        <v>220.4</v>
      </c>
      <c r="K322">
        <v>79</v>
      </c>
      <c r="L322">
        <v>18.73</v>
      </c>
      <c r="M322">
        <v>204.7</v>
      </c>
      <c r="N322">
        <v>111</v>
      </c>
      <c r="O322">
        <v>9.2100000000000009</v>
      </c>
      <c r="P322">
        <v>10.7</v>
      </c>
      <c r="Q322">
        <v>7</v>
      </c>
      <c r="R322">
        <v>2.89</v>
      </c>
      <c r="S322">
        <v>4</v>
      </c>
      <c r="T322">
        <v>0</v>
      </c>
    </row>
    <row r="323" spans="1:20" x14ac:dyDescent="0.2">
      <c r="A323" t="s">
        <v>46</v>
      </c>
      <c r="B323" s="4">
        <f>train[[#This Row],[account_length]]/12</f>
        <v>4.5</v>
      </c>
      <c r="C323">
        <v>510</v>
      </c>
      <c r="D323">
        <v>0</v>
      </c>
      <c r="E323">
        <v>0</v>
      </c>
      <c r="F323">
        <v>0</v>
      </c>
      <c r="G323">
        <v>210.5</v>
      </c>
      <c r="H323">
        <v>102</v>
      </c>
      <c r="I323">
        <v>35.79</v>
      </c>
      <c r="J323">
        <v>204.5</v>
      </c>
      <c r="K323">
        <v>83</v>
      </c>
      <c r="L323">
        <v>17.38</v>
      </c>
      <c r="M323">
        <v>127.8</v>
      </c>
      <c r="N323">
        <v>53</v>
      </c>
      <c r="O323">
        <v>5.75</v>
      </c>
      <c r="P323">
        <v>8.5</v>
      </c>
      <c r="Q323">
        <v>5</v>
      </c>
      <c r="R323">
        <v>2.2999999999999998</v>
      </c>
      <c r="S323">
        <v>1</v>
      </c>
      <c r="T323">
        <v>0</v>
      </c>
    </row>
    <row r="324" spans="1:20" x14ac:dyDescent="0.2">
      <c r="A324" t="s">
        <v>51</v>
      </c>
      <c r="B324" s="4">
        <f>train[[#This Row],[account_length]]/12</f>
        <v>7.083333333333333</v>
      </c>
      <c r="C324">
        <v>415</v>
      </c>
      <c r="D324">
        <v>0</v>
      </c>
      <c r="E324">
        <v>0</v>
      </c>
      <c r="F324">
        <v>0</v>
      </c>
      <c r="G324">
        <v>102</v>
      </c>
      <c r="H324">
        <v>95</v>
      </c>
      <c r="I324">
        <v>17.34</v>
      </c>
      <c r="J324">
        <v>270.2</v>
      </c>
      <c r="K324">
        <v>139</v>
      </c>
      <c r="L324">
        <v>22.97</v>
      </c>
      <c r="M324">
        <v>148.19999999999999</v>
      </c>
      <c r="N324">
        <v>105</v>
      </c>
      <c r="O324">
        <v>6.67</v>
      </c>
      <c r="P324">
        <v>10.7</v>
      </c>
      <c r="Q324">
        <v>3</v>
      </c>
      <c r="R324">
        <v>2.89</v>
      </c>
      <c r="S324">
        <v>1</v>
      </c>
      <c r="T324">
        <v>0</v>
      </c>
    </row>
    <row r="325" spans="1:20" x14ac:dyDescent="0.2">
      <c r="A325" t="s">
        <v>31</v>
      </c>
      <c r="B325" s="4">
        <f>train[[#This Row],[account_length]]/12</f>
        <v>3.5833333333333335</v>
      </c>
      <c r="C325">
        <v>415</v>
      </c>
      <c r="D325">
        <v>0</v>
      </c>
      <c r="E325">
        <v>0</v>
      </c>
      <c r="F325">
        <v>0</v>
      </c>
      <c r="G325">
        <v>168.4</v>
      </c>
      <c r="H325">
        <v>125</v>
      </c>
      <c r="I325">
        <v>28.63</v>
      </c>
      <c r="J325">
        <v>243.8</v>
      </c>
      <c r="K325">
        <v>89</v>
      </c>
      <c r="L325">
        <v>20.72</v>
      </c>
      <c r="M325">
        <v>214.7</v>
      </c>
      <c r="N325">
        <v>102</v>
      </c>
      <c r="O325">
        <v>9.66</v>
      </c>
      <c r="P325">
        <v>11.1</v>
      </c>
      <c r="Q325">
        <v>2</v>
      </c>
      <c r="R325">
        <v>3</v>
      </c>
      <c r="S325">
        <v>1</v>
      </c>
      <c r="T325">
        <v>0</v>
      </c>
    </row>
    <row r="326" spans="1:20" x14ac:dyDescent="0.2">
      <c r="A326" t="s">
        <v>27</v>
      </c>
      <c r="B326" s="4">
        <f>train[[#This Row],[account_length]]/12</f>
        <v>2.9166666666666665</v>
      </c>
      <c r="C326">
        <v>415</v>
      </c>
      <c r="D326">
        <v>0</v>
      </c>
      <c r="E326">
        <v>0</v>
      </c>
      <c r="F326">
        <v>0</v>
      </c>
      <c r="G326">
        <v>105.6</v>
      </c>
      <c r="H326">
        <v>129</v>
      </c>
      <c r="I326">
        <v>17.95</v>
      </c>
      <c r="J326">
        <v>258.2</v>
      </c>
      <c r="K326">
        <v>129</v>
      </c>
      <c r="L326">
        <v>21.95</v>
      </c>
      <c r="M326">
        <v>213.1</v>
      </c>
      <c r="N326">
        <v>77</v>
      </c>
      <c r="O326">
        <v>9.59</v>
      </c>
      <c r="P326">
        <v>8.6999999999999993</v>
      </c>
      <c r="Q326">
        <v>3</v>
      </c>
      <c r="R326">
        <v>2.35</v>
      </c>
      <c r="S326">
        <v>0</v>
      </c>
      <c r="T326">
        <v>0</v>
      </c>
    </row>
    <row r="327" spans="1:20" x14ac:dyDescent="0.2">
      <c r="A327" t="s">
        <v>49</v>
      </c>
      <c r="B327" s="4">
        <f>train[[#This Row],[account_length]]/12</f>
        <v>8.1666666666666661</v>
      </c>
      <c r="C327">
        <v>415</v>
      </c>
      <c r="D327">
        <v>0</v>
      </c>
      <c r="E327">
        <v>0</v>
      </c>
      <c r="F327">
        <v>0</v>
      </c>
      <c r="G327">
        <v>206.5</v>
      </c>
      <c r="H327">
        <v>92</v>
      </c>
      <c r="I327">
        <v>35.11</v>
      </c>
      <c r="J327">
        <v>176.2</v>
      </c>
      <c r="K327">
        <v>152</v>
      </c>
      <c r="L327">
        <v>14.98</v>
      </c>
      <c r="M327">
        <v>232.8</v>
      </c>
      <c r="N327">
        <v>115</v>
      </c>
      <c r="O327">
        <v>10.48</v>
      </c>
      <c r="P327">
        <v>12.4</v>
      </c>
      <c r="Q327">
        <v>5</v>
      </c>
      <c r="R327">
        <v>3.35</v>
      </c>
      <c r="S327">
        <v>5</v>
      </c>
      <c r="T327">
        <v>0</v>
      </c>
    </row>
    <row r="328" spans="1:20" x14ac:dyDescent="0.2">
      <c r="A328" t="s">
        <v>73</v>
      </c>
      <c r="B328" s="4">
        <f>train[[#This Row],[account_length]]/12</f>
        <v>9.3333333333333339</v>
      </c>
      <c r="C328">
        <v>510</v>
      </c>
      <c r="D328">
        <v>0</v>
      </c>
      <c r="E328">
        <v>0</v>
      </c>
      <c r="F328">
        <v>0</v>
      </c>
      <c r="G328">
        <v>217.1</v>
      </c>
      <c r="H328">
        <v>76</v>
      </c>
      <c r="I328">
        <v>36.909999999999997</v>
      </c>
      <c r="J328">
        <v>205.2</v>
      </c>
      <c r="K328">
        <v>100</v>
      </c>
      <c r="L328">
        <v>17.440000000000001</v>
      </c>
      <c r="M328">
        <v>185.7</v>
      </c>
      <c r="N328">
        <v>91</v>
      </c>
      <c r="O328">
        <v>8.36</v>
      </c>
      <c r="P328">
        <v>9.4</v>
      </c>
      <c r="Q328">
        <v>3</v>
      </c>
      <c r="R328">
        <v>2.54</v>
      </c>
      <c r="S328">
        <v>2</v>
      </c>
      <c r="T328">
        <v>0</v>
      </c>
    </row>
    <row r="329" spans="1:20" x14ac:dyDescent="0.2">
      <c r="A329" t="s">
        <v>51</v>
      </c>
      <c r="B329" s="4">
        <f>train[[#This Row],[account_length]]/12</f>
        <v>1.3333333333333333</v>
      </c>
      <c r="C329">
        <v>510</v>
      </c>
      <c r="D329">
        <v>0</v>
      </c>
      <c r="E329">
        <v>0</v>
      </c>
      <c r="F329">
        <v>0</v>
      </c>
      <c r="G329">
        <v>229.6</v>
      </c>
      <c r="H329">
        <v>78</v>
      </c>
      <c r="I329">
        <v>39.03</v>
      </c>
      <c r="J329">
        <v>205.7</v>
      </c>
      <c r="K329">
        <v>108</v>
      </c>
      <c r="L329">
        <v>17.48</v>
      </c>
      <c r="M329">
        <v>166.2</v>
      </c>
      <c r="N329">
        <v>91</v>
      </c>
      <c r="O329">
        <v>7.48</v>
      </c>
      <c r="P329">
        <v>10.8</v>
      </c>
      <c r="Q329">
        <v>2</v>
      </c>
      <c r="R329">
        <v>2.92</v>
      </c>
      <c r="S329">
        <v>0</v>
      </c>
      <c r="T329">
        <v>1</v>
      </c>
    </row>
    <row r="330" spans="1:20" x14ac:dyDescent="0.2">
      <c r="A330" t="s">
        <v>71</v>
      </c>
      <c r="B330" s="4">
        <f>train[[#This Row],[account_length]]/12</f>
        <v>8.1666666666666661</v>
      </c>
      <c r="C330">
        <v>415</v>
      </c>
      <c r="D330">
        <v>0</v>
      </c>
      <c r="E330">
        <v>1</v>
      </c>
      <c r="F330">
        <v>22</v>
      </c>
      <c r="G330">
        <v>278.3</v>
      </c>
      <c r="H330">
        <v>89</v>
      </c>
      <c r="I330">
        <v>47.31</v>
      </c>
      <c r="J330">
        <v>93.4</v>
      </c>
      <c r="K330">
        <v>143</v>
      </c>
      <c r="L330">
        <v>7.94</v>
      </c>
      <c r="M330">
        <v>107.6</v>
      </c>
      <c r="N330">
        <v>42</v>
      </c>
      <c r="O330">
        <v>4.84</v>
      </c>
      <c r="P330">
        <v>9.6999999999999993</v>
      </c>
      <c r="Q330">
        <v>5</v>
      </c>
      <c r="R330">
        <v>2.62</v>
      </c>
      <c r="S330">
        <v>0</v>
      </c>
      <c r="T330">
        <v>0</v>
      </c>
    </row>
    <row r="331" spans="1:20" x14ac:dyDescent="0.2">
      <c r="A331" t="s">
        <v>72</v>
      </c>
      <c r="B331" s="4">
        <f>train[[#This Row],[account_length]]/12</f>
        <v>7</v>
      </c>
      <c r="C331">
        <v>510</v>
      </c>
      <c r="D331">
        <v>0</v>
      </c>
      <c r="E331">
        <v>0</v>
      </c>
      <c r="F331">
        <v>0</v>
      </c>
      <c r="G331">
        <v>181.5</v>
      </c>
      <c r="H331">
        <v>129</v>
      </c>
      <c r="I331">
        <v>30.86</v>
      </c>
      <c r="J331">
        <v>130.69999999999999</v>
      </c>
      <c r="K331">
        <v>112</v>
      </c>
      <c r="L331">
        <v>11.11</v>
      </c>
      <c r="M331">
        <v>186.5</v>
      </c>
      <c r="N331">
        <v>118</v>
      </c>
      <c r="O331">
        <v>8.39</v>
      </c>
      <c r="P331">
        <v>8.5</v>
      </c>
      <c r="Q331">
        <v>4</v>
      </c>
      <c r="R331">
        <v>2.2999999999999998</v>
      </c>
      <c r="S331">
        <v>1</v>
      </c>
      <c r="T331">
        <v>0</v>
      </c>
    </row>
    <row r="332" spans="1:20" x14ac:dyDescent="0.2">
      <c r="A332" t="s">
        <v>63</v>
      </c>
      <c r="B332" s="4">
        <f>train[[#This Row],[account_length]]/12</f>
        <v>5.5</v>
      </c>
      <c r="C332">
        <v>415</v>
      </c>
      <c r="D332">
        <v>0</v>
      </c>
      <c r="E332">
        <v>0</v>
      </c>
      <c r="F332">
        <v>0</v>
      </c>
      <c r="G332">
        <v>167.3</v>
      </c>
      <c r="H332">
        <v>91</v>
      </c>
      <c r="I332">
        <v>28.44</v>
      </c>
      <c r="J332">
        <v>230</v>
      </c>
      <c r="K332">
        <v>68</v>
      </c>
      <c r="L332">
        <v>19.55</v>
      </c>
      <c r="M332">
        <v>191.7</v>
      </c>
      <c r="N332">
        <v>118</v>
      </c>
      <c r="O332">
        <v>8.6300000000000008</v>
      </c>
      <c r="P332">
        <v>10.6</v>
      </c>
      <c r="Q332">
        <v>5</v>
      </c>
      <c r="R332">
        <v>2.86</v>
      </c>
      <c r="S332">
        <v>1</v>
      </c>
      <c r="T332">
        <v>1</v>
      </c>
    </row>
    <row r="333" spans="1:20" x14ac:dyDescent="0.2">
      <c r="A333" t="s">
        <v>37</v>
      </c>
      <c r="B333" s="4">
        <f>train[[#This Row],[account_length]]/12</f>
        <v>6.166666666666667</v>
      </c>
      <c r="C333">
        <v>415</v>
      </c>
      <c r="D333">
        <v>0</v>
      </c>
      <c r="E333">
        <v>0</v>
      </c>
      <c r="F333">
        <v>0</v>
      </c>
      <c r="G333">
        <v>221.1</v>
      </c>
      <c r="H333">
        <v>124</v>
      </c>
      <c r="I333">
        <v>37.590000000000003</v>
      </c>
      <c r="J333">
        <v>110.8</v>
      </c>
      <c r="K333">
        <v>94</v>
      </c>
      <c r="L333">
        <v>9.42</v>
      </c>
      <c r="M333">
        <v>240.1</v>
      </c>
      <c r="N333">
        <v>112</v>
      </c>
      <c r="O333">
        <v>10.8</v>
      </c>
      <c r="P333">
        <v>10.6</v>
      </c>
      <c r="Q333">
        <v>3</v>
      </c>
      <c r="R333">
        <v>2.86</v>
      </c>
      <c r="S333">
        <v>0</v>
      </c>
      <c r="T333">
        <v>0</v>
      </c>
    </row>
    <row r="334" spans="1:20" x14ac:dyDescent="0.2">
      <c r="A334" t="s">
        <v>55</v>
      </c>
      <c r="B334" s="4">
        <f>train[[#This Row],[account_length]]/12</f>
        <v>8</v>
      </c>
      <c r="C334">
        <v>408</v>
      </c>
      <c r="D334">
        <v>0</v>
      </c>
      <c r="E334">
        <v>1</v>
      </c>
      <c r="F334">
        <v>26</v>
      </c>
      <c r="G334">
        <v>145.80000000000001</v>
      </c>
      <c r="H334">
        <v>108</v>
      </c>
      <c r="I334">
        <v>24.79</v>
      </c>
      <c r="J334">
        <v>192.2</v>
      </c>
      <c r="K334">
        <v>89</v>
      </c>
      <c r="L334">
        <v>16.34</v>
      </c>
      <c r="M334">
        <v>165.1</v>
      </c>
      <c r="N334">
        <v>96</v>
      </c>
      <c r="O334">
        <v>7.43</v>
      </c>
      <c r="P334">
        <v>9.9</v>
      </c>
      <c r="Q334">
        <v>2</v>
      </c>
      <c r="R334">
        <v>2.67</v>
      </c>
      <c r="S334">
        <v>1</v>
      </c>
      <c r="T334">
        <v>0</v>
      </c>
    </row>
    <row r="335" spans="1:20" x14ac:dyDescent="0.2">
      <c r="A335" t="s">
        <v>65</v>
      </c>
      <c r="B335" s="4">
        <f>train[[#This Row],[account_length]]/12</f>
        <v>9.9166666666666661</v>
      </c>
      <c r="C335">
        <v>510</v>
      </c>
      <c r="D335">
        <v>0</v>
      </c>
      <c r="E335">
        <v>0</v>
      </c>
      <c r="F335">
        <v>0</v>
      </c>
      <c r="G335">
        <v>222.8</v>
      </c>
      <c r="H335">
        <v>122</v>
      </c>
      <c r="I335">
        <v>37.880000000000003</v>
      </c>
      <c r="J335">
        <v>163.19999999999999</v>
      </c>
      <c r="K335">
        <v>107</v>
      </c>
      <c r="L335">
        <v>13.87</v>
      </c>
      <c r="M335">
        <v>160.6</v>
      </c>
      <c r="N335">
        <v>112</v>
      </c>
      <c r="O335">
        <v>7.23</v>
      </c>
      <c r="P335">
        <v>11.2</v>
      </c>
      <c r="Q335">
        <v>6</v>
      </c>
      <c r="R335">
        <v>3.02</v>
      </c>
      <c r="S335">
        <v>1</v>
      </c>
      <c r="T335">
        <v>0</v>
      </c>
    </row>
    <row r="336" spans="1:20" x14ac:dyDescent="0.2">
      <c r="A336" t="s">
        <v>51</v>
      </c>
      <c r="B336" s="4">
        <f>train[[#This Row],[account_length]]/12</f>
        <v>7.666666666666667</v>
      </c>
      <c r="C336">
        <v>415</v>
      </c>
      <c r="D336">
        <v>1</v>
      </c>
      <c r="E336">
        <v>0</v>
      </c>
      <c r="F336">
        <v>0</v>
      </c>
      <c r="G336">
        <v>264.3</v>
      </c>
      <c r="H336">
        <v>91</v>
      </c>
      <c r="I336">
        <v>44.93</v>
      </c>
      <c r="J336">
        <v>160.9</v>
      </c>
      <c r="K336">
        <v>115</v>
      </c>
      <c r="L336">
        <v>13.68</v>
      </c>
      <c r="M336">
        <v>198.6</v>
      </c>
      <c r="N336">
        <v>73</v>
      </c>
      <c r="O336">
        <v>8.94</v>
      </c>
      <c r="P336">
        <v>9.3000000000000007</v>
      </c>
      <c r="Q336">
        <v>5</v>
      </c>
      <c r="R336">
        <v>2.5099999999999998</v>
      </c>
      <c r="S336">
        <v>0</v>
      </c>
      <c r="T336">
        <v>0</v>
      </c>
    </row>
    <row r="337" spans="1:20" x14ac:dyDescent="0.2">
      <c r="A337" t="s">
        <v>72</v>
      </c>
      <c r="B337" s="4">
        <f>train[[#This Row],[account_length]]/12</f>
        <v>1.75</v>
      </c>
      <c r="C337">
        <v>415</v>
      </c>
      <c r="D337">
        <v>0</v>
      </c>
      <c r="E337">
        <v>0</v>
      </c>
      <c r="F337">
        <v>0</v>
      </c>
      <c r="G337">
        <v>146</v>
      </c>
      <c r="H337">
        <v>78</v>
      </c>
      <c r="I337">
        <v>24.82</v>
      </c>
      <c r="J337">
        <v>109.7</v>
      </c>
      <c r="K337">
        <v>79</v>
      </c>
      <c r="L337">
        <v>9.32</v>
      </c>
      <c r="M337">
        <v>247.4</v>
      </c>
      <c r="N337">
        <v>108</v>
      </c>
      <c r="O337">
        <v>11.13</v>
      </c>
      <c r="P337">
        <v>6.8</v>
      </c>
      <c r="Q337">
        <v>7</v>
      </c>
      <c r="R337">
        <v>1.84</v>
      </c>
      <c r="S337">
        <v>0</v>
      </c>
      <c r="T337">
        <v>0</v>
      </c>
    </row>
    <row r="338" spans="1:20" x14ac:dyDescent="0.2">
      <c r="A338" t="s">
        <v>54</v>
      </c>
      <c r="B338" s="4">
        <f>train[[#This Row],[account_length]]/12</f>
        <v>10.166666666666666</v>
      </c>
      <c r="C338">
        <v>510</v>
      </c>
      <c r="D338">
        <v>0</v>
      </c>
      <c r="E338">
        <v>0</v>
      </c>
      <c r="F338">
        <v>0</v>
      </c>
      <c r="G338">
        <v>157.1</v>
      </c>
      <c r="H338">
        <v>134</v>
      </c>
      <c r="I338">
        <v>26.71</v>
      </c>
      <c r="J338">
        <v>184.9</v>
      </c>
      <c r="K338">
        <v>122</v>
      </c>
      <c r="L338">
        <v>15.72</v>
      </c>
      <c r="M338">
        <v>197.2</v>
      </c>
      <c r="N338">
        <v>59</v>
      </c>
      <c r="O338">
        <v>8.8699999999999992</v>
      </c>
      <c r="P338">
        <v>8.5</v>
      </c>
      <c r="Q338">
        <v>5</v>
      </c>
      <c r="R338">
        <v>2.2999999999999998</v>
      </c>
      <c r="S338">
        <v>4</v>
      </c>
      <c r="T338">
        <v>1</v>
      </c>
    </row>
    <row r="339" spans="1:20" x14ac:dyDescent="0.2">
      <c r="A339" t="s">
        <v>33</v>
      </c>
      <c r="B339" s="4">
        <f>train[[#This Row],[account_length]]/12</f>
        <v>11.083333333333334</v>
      </c>
      <c r="C339">
        <v>510</v>
      </c>
      <c r="D339">
        <v>1</v>
      </c>
      <c r="E339">
        <v>0</v>
      </c>
      <c r="F339">
        <v>0</v>
      </c>
      <c r="G339">
        <v>127.3</v>
      </c>
      <c r="H339">
        <v>108</v>
      </c>
      <c r="I339">
        <v>21.64</v>
      </c>
      <c r="J339">
        <v>251.3</v>
      </c>
      <c r="K339">
        <v>81</v>
      </c>
      <c r="L339">
        <v>21.36</v>
      </c>
      <c r="M339">
        <v>135</v>
      </c>
      <c r="N339">
        <v>88</v>
      </c>
      <c r="O339">
        <v>6.08</v>
      </c>
      <c r="P339">
        <v>10.3</v>
      </c>
      <c r="Q339">
        <v>3</v>
      </c>
      <c r="R339">
        <v>2.78</v>
      </c>
      <c r="S339">
        <v>1</v>
      </c>
      <c r="T339">
        <v>0</v>
      </c>
    </row>
    <row r="340" spans="1:20" x14ac:dyDescent="0.2">
      <c r="A340" t="s">
        <v>39</v>
      </c>
      <c r="B340" s="4">
        <f>train[[#This Row],[account_length]]/12</f>
        <v>12.083333333333334</v>
      </c>
      <c r="C340">
        <v>415</v>
      </c>
      <c r="D340">
        <v>0</v>
      </c>
      <c r="E340">
        <v>0</v>
      </c>
      <c r="F340">
        <v>0</v>
      </c>
      <c r="G340">
        <v>187.9</v>
      </c>
      <c r="H340">
        <v>110</v>
      </c>
      <c r="I340">
        <v>31.94</v>
      </c>
      <c r="J340">
        <v>197</v>
      </c>
      <c r="K340">
        <v>117</v>
      </c>
      <c r="L340">
        <v>16.75</v>
      </c>
      <c r="M340">
        <v>167</v>
      </c>
      <c r="N340">
        <v>108</v>
      </c>
      <c r="O340">
        <v>7.52</v>
      </c>
      <c r="P340">
        <v>4.8</v>
      </c>
      <c r="Q340">
        <v>4</v>
      </c>
      <c r="R340">
        <v>1.3</v>
      </c>
      <c r="S340">
        <v>2</v>
      </c>
      <c r="T340">
        <v>0</v>
      </c>
    </row>
    <row r="341" spans="1:20" x14ac:dyDescent="0.2">
      <c r="A341" t="s">
        <v>52</v>
      </c>
      <c r="B341" s="4">
        <f>train[[#This Row],[account_length]]/12</f>
        <v>2.0833333333333335</v>
      </c>
      <c r="C341">
        <v>408</v>
      </c>
      <c r="D341">
        <v>0</v>
      </c>
      <c r="E341">
        <v>0</v>
      </c>
      <c r="F341">
        <v>0</v>
      </c>
      <c r="G341">
        <v>178.8</v>
      </c>
      <c r="H341">
        <v>90</v>
      </c>
      <c r="I341">
        <v>30.4</v>
      </c>
      <c r="J341">
        <v>141.19999999999999</v>
      </c>
      <c r="K341">
        <v>72</v>
      </c>
      <c r="L341">
        <v>12</v>
      </c>
      <c r="M341">
        <v>203</v>
      </c>
      <c r="N341">
        <v>99</v>
      </c>
      <c r="O341">
        <v>9.14</v>
      </c>
      <c r="P341">
        <v>8.4</v>
      </c>
      <c r="Q341">
        <v>5</v>
      </c>
      <c r="R341">
        <v>2.27</v>
      </c>
      <c r="S341">
        <v>2</v>
      </c>
      <c r="T341">
        <v>0</v>
      </c>
    </row>
    <row r="342" spans="1:20" x14ac:dyDescent="0.2">
      <c r="A342" t="s">
        <v>62</v>
      </c>
      <c r="B342" s="4">
        <f>train[[#This Row],[account_length]]/12</f>
        <v>5.333333333333333</v>
      </c>
      <c r="C342">
        <v>415</v>
      </c>
      <c r="D342">
        <v>0</v>
      </c>
      <c r="E342">
        <v>0</v>
      </c>
      <c r="F342">
        <v>0</v>
      </c>
      <c r="G342">
        <v>97.2</v>
      </c>
      <c r="H342">
        <v>80</v>
      </c>
      <c r="I342">
        <v>16.52</v>
      </c>
      <c r="J342">
        <v>186.2</v>
      </c>
      <c r="K342">
        <v>90</v>
      </c>
      <c r="L342">
        <v>15.83</v>
      </c>
      <c r="M342">
        <v>189</v>
      </c>
      <c r="N342">
        <v>92</v>
      </c>
      <c r="O342">
        <v>8.5</v>
      </c>
      <c r="P342">
        <v>10.4</v>
      </c>
      <c r="Q342">
        <v>6</v>
      </c>
      <c r="R342">
        <v>2.81</v>
      </c>
      <c r="S342">
        <v>2</v>
      </c>
      <c r="T342">
        <v>0</v>
      </c>
    </row>
    <row r="343" spans="1:20" x14ac:dyDescent="0.2">
      <c r="A343" t="s">
        <v>69</v>
      </c>
      <c r="B343" s="4">
        <f>train[[#This Row],[account_length]]/12</f>
        <v>7.083333333333333</v>
      </c>
      <c r="C343">
        <v>415</v>
      </c>
      <c r="D343">
        <v>0</v>
      </c>
      <c r="E343">
        <v>0</v>
      </c>
      <c r="F343">
        <v>0</v>
      </c>
      <c r="G343">
        <v>259.8</v>
      </c>
      <c r="H343">
        <v>85</v>
      </c>
      <c r="I343">
        <v>44.17</v>
      </c>
      <c r="J343">
        <v>242.3</v>
      </c>
      <c r="K343">
        <v>117</v>
      </c>
      <c r="L343">
        <v>20.6</v>
      </c>
      <c r="M343">
        <v>168.8</v>
      </c>
      <c r="N343">
        <v>72</v>
      </c>
      <c r="O343">
        <v>7.6</v>
      </c>
      <c r="P343">
        <v>5.4</v>
      </c>
      <c r="Q343">
        <v>1</v>
      </c>
      <c r="R343">
        <v>1.46</v>
      </c>
      <c r="S343">
        <v>0</v>
      </c>
      <c r="T343">
        <v>0</v>
      </c>
    </row>
    <row r="344" spans="1:20" x14ac:dyDescent="0.2">
      <c r="A344" t="s">
        <v>52</v>
      </c>
      <c r="B344" s="4">
        <f>train[[#This Row],[account_length]]/12</f>
        <v>6.333333333333333</v>
      </c>
      <c r="C344">
        <v>415</v>
      </c>
      <c r="D344">
        <v>0</v>
      </c>
      <c r="E344">
        <v>0</v>
      </c>
      <c r="F344">
        <v>0</v>
      </c>
      <c r="G344">
        <v>169.5</v>
      </c>
      <c r="H344">
        <v>77</v>
      </c>
      <c r="I344">
        <v>28.82</v>
      </c>
      <c r="J344">
        <v>124</v>
      </c>
      <c r="K344">
        <v>87</v>
      </c>
      <c r="L344">
        <v>10.54</v>
      </c>
      <c r="M344">
        <v>219.4</v>
      </c>
      <c r="N344">
        <v>92</v>
      </c>
      <c r="O344">
        <v>9.8699999999999992</v>
      </c>
      <c r="P344">
        <v>10</v>
      </c>
      <c r="Q344">
        <v>3</v>
      </c>
      <c r="R344">
        <v>2.7</v>
      </c>
      <c r="S344">
        <v>0</v>
      </c>
      <c r="T344">
        <v>0</v>
      </c>
    </row>
    <row r="345" spans="1:20" x14ac:dyDescent="0.2">
      <c r="A345" t="s">
        <v>54</v>
      </c>
      <c r="B345" s="4">
        <f>train[[#This Row],[account_length]]/12</f>
        <v>18.666666666666668</v>
      </c>
      <c r="C345">
        <v>510</v>
      </c>
      <c r="D345">
        <v>1</v>
      </c>
      <c r="E345">
        <v>0</v>
      </c>
      <c r="F345">
        <v>0</v>
      </c>
      <c r="G345">
        <v>171.5</v>
      </c>
      <c r="H345">
        <v>99</v>
      </c>
      <c r="I345">
        <v>29.16</v>
      </c>
      <c r="J345">
        <v>160</v>
      </c>
      <c r="K345">
        <v>103</v>
      </c>
      <c r="L345">
        <v>13.6</v>
      </c>
      <c r="M345">
        <v>212.4</v>
      </c>
      <c r="N345">
        <v>102</v>
      </c>
      <c r="O345">
        <v>9.56</v>
      </c>
      <c r="P345">
        <v>5</v>
      </c>
      <c r="Q345">
        <v>2</v>
      </c>
      <c r="R345">
        <v>1.35</v>
      </c>
      <c r="S345">
        <v>1</v>
      </c>
      <c r="T345">
        <v>1</v>
      </c>
    </row>
    <row r="346" spans="1:20" x14ac:dyDescent="0.2">
      <c r="A346" t="s">
        <v>42</v>
      </c>
      <c r="B346" s="4">
        <f>train[[#This Row],[account_length]]/12</f>
        <v>9.75</v>
      </c>
      <c r="C346">
        <v>408</v>
      </c>
      <c r="D346">
        <v>0</v>
      </c>
      <c r="E346">
        <v>0</v>
      </c>
      <c r="F346">
        <v>0</v>
      </c>
      <c r="G346">
        <v>239.9</v>
      </c>
      <c r="H346">
        <v>84</v>
      </c>
      <c r="I346">
        <v>40.78</v>
      </c>
      <c r="J346">
        <v>174.8</v>
      </c>
      <c r="K346">
        <v>106</v>
      </c>
      <c r="L346">
        <v>14.86</v>
      </c>
      <c r="M346">
        <v>209.5</v>
      </c>
      <c r="N346">
        <v>93</v>
      </c>
      <c r="O346">
        <v>9.43</v>
      </c>
      <c r="P346">
        <v>9.8000000000000007</v>
      </c>
      <c r="Q346">
        <v>2</v>
      </c>
      <c r="R346">
        <v>2.65</v>
      </c>
      <c r="S346">
        <v>0</v>
      </c>
      <c r="T346">
        <v>0</v>
      </c>
    </row>
    <row r="347" spans="1:20" x14ac:dyDescent="0.2">
      <c r="A347" t="s">
        <v>57</v>
      </c>
      <c r="B347" s="4">
        <f>train[[#This Row],[account_length]]/12</f>
        <v>10.666666666666666</v>
      </c>
      <c r="C347">
        <v>408</v>
      </c>
      <c r="D347">
        <v>0</v>
      </c>
      <c r="E347">
        <v>1</v>
      </c>
      <c r="F347">
        <v>34</v>
      </c>
      <c r="G347">
        <v>142.30000000000001</v>
      </c>
      <c r="H347">
        <v>73</v>
      </c>
      <c r="I347">
        <v>24.19</v>
      </c>
      <c r="J347">
        <v>194.8</v>
      </c>
      <c r="K347">
        <v>79</v>
      </c>
      <c r="L347">
        <v>16.559999999999999</v>
      </c>
      <c r="M347">
        <v>239.3</v>
      </c>
      <c r="N347">
        <v>81</v>
      </c>
      <c r="O347">
        <v>10.77</v>
      </c>
      <c r="P347">
        <v>16</v>
      </c>
      <c r="Q347">
        <v>6</v>
      </c>
      <c r="R347">
        <v>4.32</v>
      </c>
      <c r="S347">
        <v>1</v>
      </c>
      <c r="T347">
        <v>0</v>
      </c>
    </row>
    <row r="348" spans="1:20" x14ac:dyDescent="0.2">
      <c r="A348" t="s">
        <v>62</v>
      </c>
      <c r="B348" s="4">
        <f>train[[#This Row],[account_length]]/12</f>
        <v>9.5833333333333339</v>
      </c>
      <c r="C348">
        <v>415</v>
      </c>
      <c r="D348">
        <v>0</v>
      </c>
      <c r="E348">
        <v>0</v>
      </c>
      <c r="F348">
        <v>0</v>
      </c>
      <c r="G348">
        <v>184.1</v>
      </c>
      <c r="H348">
        <v>98</v>
      </c>
      <c r="I348">
        <v>31.3</v>
      </c>
      <c r="J348">
        <v>327</v>
      </c>
      <c r="K348">
        <v>73</v>
      </c>
      <c r="L348">
        <v>27.8</v>
      </c>
      <c r="M348">
        <v>212.5</v>
      </c>
      <c r="N348">
        <v>106</v>
      </c>
      <c r="O348">
        <v>9.56</v>
      </c>
      <c r="P348">
        <v>7.5</v>
      </c>
      <c r="Q348">
        <v>6</v>
      </c>
      <c r="R348">
        <v>2.0299999999999998</v>
      </c>
      <c r="S348">
        <v>2</v>
      </c>
      <c r="T348">
        <v>0</v>
      </c>
    </row>
    <row r="349" spans="1:20" x14ac:dyDescent="0.2">
      <c r="A349" t="s">
        <v>61</v>
      </c>
      <c r="B349" s="4">
        <f>train[[#This Row],[account_length]]/12</f>
        <v>11.75</v>
      </c>
      <c r="C349">
        <v>415</v>
      </c>
      <c r="D349">
        <v>0</v>
      </c>
      <c r="E349">
        <v>1</v>
      </c>
      <c r="F349">
        <v>28</v>
      </c>
      <c r="G349">
        <v>206.9</v>
      </c>
      <c r="H349">
        <v>126</v>
      </c>
      <c r="I349">
        <v>35.17</v>
      </c>
      <c r="J349">
        <v>264.39999999999998</v>
      </c>
      <c r="K349">
        <v>126</v>
      </c>
      <c r="L349">
        <v>22.47</v>
      </c>
      <c r="M349">
        <v>171.8</v>
      </c>
      <c r="N349">
        <v>124</v>
      </c>
      <c r="O349">
        <v>7.73</v>
      </c>
      <c r="P349">
        <v>9.3000000000000007</v>
      </c>
      <c r="Q349">
        <v>11</v>
      </c>
      <c r="R349">
        <v>2.5099999999999998</v>
      </c>
      <c r="S349">
        <v>2</v>
      </c>
      <c r="T349">
        <v>0</v>
      </c>
    </row>
    <row r="350" spans="1:20" x14ac:dyDescent="0.2">
      <c r="A350" t="s">
        <v>60</v>
      </c>
      <c r="B350" s="4">
        <f>train[[#This Row],[account_length]]/12</f>
        <v>4.25</v>
      </c>
      <c r="C350">
        <v>510</v>
      </c>
      <c r="D350">
        <v>0</v>
      </c>
      <c r="E350">
        <v>0</v>
      </c>
      <c r="F350">
        <v>0</v>
      </c>
      <c r="G350">
        <v>259.89999999999998</v>
      </c>
      <c r="H350">
        <v>114</v>
      </c>
      <c r="I350">
        <v>44.18</v>
      </c>
      <c r="J350">
        <v>176.2</v>
      </c>
      <c r="K350">
        <v>94</v>
      </c>
      <c r="L350">
        <v>14.98</v>
      </c>
      <c r="M350">
        <v>77.2</v>
      </c>
      <c r="N350">
        <v>112</v>
      </c>
      <c r="O350">
        <v>3.47</v>
      </c>
      <c r="P350">
        <v>15.3</v>
      </c>
      <c r="Q350">
        <v>1</v>
      </c>
      <c r="R350">
        <v>4.13</v>
      </c>
      <c r="S350">
        <v>1</v>
      </c>
      <c r="T350">
        <v>0</v>
      </c>
    </row>
    <row r="351" spans="1:20" x14ac:dyDescent="0.2">
      <c r="A351" t="s">
        <v>24</v>
      </c>
      <c r="B351" s="4">
        <f>train[[#This Row],[account_length]]/12</f>
        <v>8.3333333333333339</v>
      </c>
      <c r="C351">
        <v>415</v>
      </c>
      <c r="D351">
        <v>0</v>
      </c>
      <c r="E351">
        <v>0</v>
      </c>
      <c r="F351">
        <v>0</v>
      </c>
      <c r="G351">
        <v>203.8</v>
      </c>
      <c r="H351">
        <v>122</v>
      </c>
      <c r="I351">
        <v>34.65</v>
      </c>
      <c r="J351">
        <v>283.10000000000002</v>
      </c>
      <c r="K351">
        <v>76</v>
      </c>
      <c r="L351">
        <v>24.06</v>
      </c>
      <c r="M351">
        <v>197.3</v>
      </c>
      <c r="N351">
        <v>83</v>
      </c>
      <c r="O351">
        <v>8.8800000000000008</v>
      </c>
      <c r="P351">
        <v>12.5</v>
      </c>
      <c r="Q351">
        <v>3</v>
      </c>
      <c r="R351">
        <v>3.38</v>
      </c>
      <c r="S351">
        <v>0</v>
      </c>
      <c r="T351">
        <v>0</v>
      </c>
    </row>
    <row r="352" spans="1:20" x14ac:dyDescent="0.2">
      <c r="A352" t="s">
        <v>32</v>
      </c>
      <c r="B352" s="4">
        <f>train[[#This Row],[account_length]]/12</f>
        <v>8</v>
      </c>
      <c r="C352">
        <v>415</v>
      </c>
      <c r="D352">
        <v>0</v>
      </c>
      <c r="E352">
        <v>1</v>
      </c>
      <c r="F352">
        <v>45</v>
      </c>
      <c r="G352">
        <v>248.8</v>
      </c>
      <c r="H352">
        <v>124</v>
      </c>
      <c r="I352">
        <v>42.3</v>
      </c>
      <c r="J352">
        <v>140.30000000000001</v>
      </c>
      <c r="K352">
        <v>77</v>
      </c>
      <c r="L352">
        <v>11.93</v>
      </c>
      <c r="M352">
        <v>263.60000000000002</v>
      </c>
      <c r="N352">
        <v>102</v>
      </c>
      <c r="O352">
        <v>11.86</v>
      </c>
      <c r="P352">
        <v>10.3</v>
      </c>
      <c r="Q352">
        <v>2</v>
      </c>
      <c r="R352">
        <v>2.78</v>
      </c>
      <c r="S352">
        <v>3</v>
      </c>
      <c r="T352">
        <v>0</v>
      </c>
    </row>
    <row r="353" spans="1:20" x14ac:dyDescent="0.2">
      <c r="A353" t="s">
        <v>63</v>
      </c>
      <c r="B353" s="4">
        <f>train[[#This Row],[account_length]]/12</f>
        <v>9.3333333333333339</v>
      </c>
      <c r="C353">
        <v>415</v>
      </c>
      <c r="D353">
        <v>0</v>
      </c>
      <c r="E353">
        <v>1</v>
      </c>
      <c r="F353">
        <v>16</v>
      </c>
      <c r="G353">
        <v>221.6</v>
      </c>
      <c r="H353">
        <v>110</v>
      </c>
      <c r="I353">
        <v>37.67</v>
      </c>
      <c r="J353">
        <v>130.19999999999999</v>
      </c>
      <c r="K353">
        <v>123</v>
      </c>
      <c r="L353">
        <v>11.07</v>
      </c>
      <c r="M353">
        <v>200</v>
      </c>
      <c r="N353">
        <v>108</v>
      </c>
      <c r="O353">
        <v>9</v>
      </c>
      <c r="P353">
        <v>11.3</v>
      </c>
      <c r="Q353">
        <v>3</v>
      </c>
      <c r="R353">
        <v>3.05</v>
      </c>
      <c r="S353">
        <v>1</v>
      </c>
      <c r="T353">
        <v>0</v>
      </c>
    </row>
    <row r="354" spans="1:20" x14ac:dyDescent="0.2">
      <c r="A354" t="s">
        <v>27</v>
      </c>
      <c r="B354" s="4">
        <f>train[[#This Row],[account_length]]/12</f>
        <v>10.75</v>
      </c>
      <c r="C354">
        <v>510</v>
      </c>
      <c r="D354">
        <v>1</v>
      </c>
      <c r="E354">
        <v>0</v>
      </c>
      <c r="F354">
        <v>0</v>
      </c>
      <c r="G354">
        <v>192.9</v>
      </c>
      <c r="H354">
        <v>131</v>
      </c>
      <c r="I354">
        <v>32.79</v>
      </c>
      <c r="J354">
        <v>185.5</v>
      </c>
      <c r="K354">
        <v>101</v>
      </c>
      <c r="L354">
        <v>15.77</v>
      </c>
      <c r="M354">
        <v>205.2</v>
      </c>
      <c r="N354">
        <v>130</v>
      </c>
      <c r="O354">
        <v>9.23</v>
      </c>
      <c r="P354">
        <v>10.9</v>
      </c>
      <c r="Q354">
        <v>4</v>
      </c>
      <c r="R354">
        <v>2.94</v>
      </c>
      <c r="S354">
        <v>1</v>
      </c>
      <c r="T354">
        <v>0</v>
      </c>
    </row>
    <row r="355" spans="1:20" x14ac:dyDescent="0.2">
      <c r="A355" t="s">
        <v>66</v>
      </c>
      <c r="B355" s="4">
        <f>train[[#This Row],[account_length]]/12</f>
        <v>13.583333333333334</v>
      </c>
      <c r="C355">
        <v>415</v>
      </c>
      <c r="D355">
        <v>0</v>
      </c>
      <c r="E355">
        <v>0</v>
      </c>
      <c r="F355">
        <v>0</v>
      </c>
      <c r="G355">
        <v>122.4</v>
      </c>
      <c r="H355">
        <v>129</v>
      </c>
      <c r="I355">
        <v>20.81</v>
      </c>
      <c r="J355">
        <v>113.4</v>
      </c>
      <c r="K355">
        <v>108</v>
      </c>
      <c r="L355">
        <v>9.64</v>
      </c>
      <c r="M355">
        <v>180.2</v>
      </c>
      <c r="N355">
        <v>97</v>
      </c>
      <c r="O355">
        <v>8.11</v>
      </c>
      <c r="P355">
        <v>12.5</v>
      </c>
      <c r="Q355">
        <v>7</v>
      </c>
      <c r="R355">
        <v>3.38</v>
      </c>
      <c r="S355">
        <v>1</v>
      </c>
      <c r="T355">
        <v>0</v>
      </c>
    </row>
    <row r="356" spans="1:20" x14ac:dyDescent="0.2">
      <c r="A356" t="s">
        <v>46</v>
      </c>
      <c r="B356" s="4">
        <f>train[[#This Row],[account_length]]/12</f>
        <v>5.583333333333333</v>
      </c>
      <c r="C356">
        <v>415</v>
      </c>
      <c r="D356">
        <v>0</v>
      </c>
      <c r="E356">
        <v>1</v>
      </c>
      <c r="F356">
        <v>40</v>
      </c>
      <c r="G356">
        <v>104.9</v>
      </c>
      <c r="H356">
        <v>65</v>
      </c>
      <c r="I356">
        <v>17.829999999999998</v>
      </c>
      <c r="J356">
        <v>216.3</v>
      </c>
      <c r="K356">
        <v>93</v>
      </c>
      <c r="L356">
        <v>18.39</v>
      </c>
      <c r="M356">
        <v>217.4</v>
      </c>
      <c r="N356">
        <v>128</v>
      </c>
      <c r="O356">
        <v>9.7799999999999994</v>
      </c>
      <c r="P356">
        <v>9.6</v>
      </c>
      <c r="Q356">
        <v>9</v>
      </c>
      <c r="R356">
        <v>2.59</v>
      </c>
      <c r="S356">
        <v>1</v>
      </c>
      <c r="T356">
        <v>0</v>
      </c>
    </row>
    <row r="357" spans="1:20" x14ac:dyDescent="0.2">
      <c r="A357" t="s">
        <v>42</v>
      </c>
      <c r="B357" s="4">
        <f>train[[#This Row],[account_length]]/12</f>
        <v>11.666666666666666</v>
      </c>
      <c r="C357">
        <v>408</v>
      </c>
      <c r="D357">
        <v>0</v>
      </c>
      <c r="E357">
        <v>0</v>
      </c>
      <c r="F357">
        <v>0</v>
      </c>
      <c r="G357">
        <v>173.2</v>
      </c>
      <c r="H357">
        <v>91</v>
      </c>
      <c r="I357">
        <v>29.44</v>
      </c>
      <c r="J357">
        <v>196.8</v>
      </c>
      <c r="K357">
        <v>106</v>
      </c>
      <c r="L357">
        <v>16.73</v>
      </c>
      <c r="M357">
        <v>209.3</v>
      </c>
      <c r="N357">
        <v>128</v>
      </c>
      <c r="O357">
        <v>9.42</v>
      </c>
      <c r="P357">
        <v>11.2</v>
      </c>
      <c r="Q357">
        <v>5</v>
      </c>
      <c r="R357">
        <v>3.02</v>
      </c>
      <c r="S357">
        <v>3</v>
      </c>
      <c r="T357">
        <v>0</v>
      </c>
    </row>
    <row r="358" spans="1:20" x14ac:dyDescent="0.2">
      <c r="A358" t="s">
        <v>52</v>
      </c>
      <c r="B358" s="4">
        <f>train[[#This Row],[account_length]]/12</f>
        <v>4.083333333333333</v>
      </c>
      <c r="C358">
        <v>510</v>
      </c>
      <c r="D358">
        <v>0</v>
      </c>
      <c r="E358">
        <v>0</v>
      </c>
      <c r="F358">
        <v>0</v>
      </c>
      <c r="G358">
        <v>119.4</v>
      </c>
      <c r="H358">
        <v>69</v>
      </c>
      <c r="I358">
        <v>20.3</v>
      </c>
      <c r="J358">
        <v>273.3</v>
      </c>
      <c r="K358">
        <v>92</v>
      </c>
      <c r="L358">
        <v>23.23</v>
      </c>
      <c r="M358">
        <v>214.4</v>
      </c>
      <c r="N358">
        <v>153</v>
      </c>
      <c r="O358">
        <v>9.65</v>
      </c>
      <c r="P358">
        <v>12.4</v>
      </c>
      <c r="Q358">
        <v>7</v>
      </c>
      <c r="R358">
        <v>3.35</v>
      </c>
      <c r="S358">
        <v>2</v>
      </c>
      <c r="T358">
        <v>0</v>
      </c>
    </row>
    <row r="359" spans="1:20" x14ac:dyDescent="0.2">
      <c r="A359" t="s">
        <v>70</v>
      </c>
      <c r="B359" s="4">
        <f>train[[#This Row],[account_length]]/12</f>
        <v>3.8333333333333335</v>
      </c>
      <c r="C359">
        <v>510</v>
      </c>
      <c r="D359">
        <v>0</v>
      </c>
      <c r="E359">
        <v>0</v>
      </c>
      <c r="F359">
        <v>0</v>
      </c>
      <c r="G359">
        <v>250.3</v>
      </c>
      <c r="H359">
        <v>100</v>
      </c>
      <c r="I359">
        <v>42.55</v>
      </c>
      <c r="J359">
        <v>260.60000000000002</v>
      </c>
      <c r="K359">
        <v>90</v>
      </c>
      <c r="L359">
        <v>22.15</v>
      </c>
      <c r="M359">
        <v>195</v>
      </c>
      <c r="N359">
        <v>104</v>
      </c>
      <c r="O359">
        <v>8.7799999999999994</v>
      </c>
      <c r="P359">
        <v>13.3</v>
      </c>
      <c r="Q359">
        <v>2</v>
      </c>
      <c r="R359">
        <v>3.59</v>
      </c>
      <c r="S359">
        <v>2</v>
      </c>
      <c r="T359">
        <v>1</v>
      </c>
    </row>
    <row r="360" spans="1:20" x14ac:dyDescent="0.2">
      <c r="A360" t="s">
        <v>69</v>
      </c>
      <c r="B360" s="4">
        <f>train[[#This Row],[account_length]]/12</f>
        <v>12.333333333333334</v>
      </c>
      <c r="C360">
        <v>415</v>
      </c>
      <c r="D360">
        <v>0</v>
      </c>
      <c r="E360">
        <v>0</v>
      </c>
      <c r="F360">
        <v>0</v>
      </c>
      <c r="G360">
        <v>178.3</v>
      </c>
      <c r="H360">
        <v>98</v>
      </c>
      <c r="I360">
        <v>30.31</v>
      </c>
      <c r="J360">
        <v>282.60000000000002</v>
      </c>
      <c r="K360">
        <v>110</v>
      </c>
      <c r="L360">
        <v>24.02</v>
      </c>
      <c r="M360">
        <v>181</v>
      </c>
      <c r="N360">
        <v>98</v>
      </c>
      <c r="O360">
        <v>8.15</v>
      </c>
      <c r="P360">
        <v>11.4</v>
      </c>
      <c r="Q360">
        <v>4</v>
      </c>
      <c r="R360">
        <v>3.08</v>
      </c>
      <c r="S360">
        <v>1</v>
      </c>
      <c r="T360">
        <v>0</v>
      </c>
    </row>
    <row r="361" spans="1:20" x14ac:dyDescent="0.2">
      <c r="A361" t="s">
        <v>53</v>
      </c>
      <c r="B361" s="4">
        <f>train[[#This Row],[account_length]]/12</f>
        <v>9.3333333333333339</v>
      </c>
      <c r="C361">
        <v>510</v>
      </c>
      <c r="D361">
        <v>0</v>
      </c>
      <c r="E361">
        <v>0</v>
      </c>
      <c r="F361">
        <v>0</v>
      </c>
      <c r="G361">
        <v>243.4</v>
      </c>
      <c r="H361">
        <v>77</v>
      </c>
      <c r="I361">
        <v>41.38</v>
      </c>
      <c r="J361">
        <v>182.1</v>
      </c>
      <c r="K361">
        <v>97</v>
      </c>
      <c r="L361">
        <v>15.48</v>
      </c>
      <c r="M361">
        <v>259.2</v>
      </c>
      <c r="N361">
        <v>94</v>
      </c>
      <c r="O361">
        <v>11.66</v>
      </c>
      <c r="P361">
        <v>12.8</v>
      </c>
      <c r="Q361">
        <v>2</v>
      </c>
      <c r="R361">
        <v>3.46</v>
      </c>
      <c r="S361">
        <v>1</v>
      </c>
      <c r="T361">
        <v>0</v>
      </c>
    </row>
    <row r="362" spans="1:20" x14ac:dyDescent="0.2">
      <c r="A362" t="s">
        <v>43</v>
      </c>
      <c r="B362" s="4">
        <f>train[[#This Row],[account_length]]/12</f>
        <v>6.5</v>
      </c>
      <c r="C362">
        <v>415</v>
      </c>
      <c r="D362">
        <v>0</v>
      </c>
      <c r="E362">
        <v>0</v>
      </c>
      <c r="F362">
        <v>0</v>
      </c>
      <c r="G362">
        <v>155</v>
      </c>
      <c r="H362">
        <v>106</v>
      </c>
      <c r="I362">
        <v>26.35</v>
      </c>
      <c r="J362">
        <v>175.3</v>
      </c>
      <c r="K362">
        <v>101</v>
      </c>
      <c r="L362">
        <v>14.9</v>
      </c>
      <c r="M362">
        <v>155.6</v>
      </c>
      <c r="N362">
        <v>125</v>
      </c>
      <c r="O362">
        <v>7</v>
      </c>
      <c r="P362">
        <v>11.8</v>
      </c>
      <c r="Q362">
        <v>5</v>
      </c>
      <c r="R362">
        <v>3.19</v>
      </c>
      <c r="S362">
        <v>2</v>
      </c>
      <c r="T362">
        <v>0</v>
      </c>
    </row>
    <row r="363" spans="1:20" x14ac:dyDescent="0.2">
      <c r="A363" t="s">
        <v>73</v>
      </c>
      <c r="B363" s="4">
        <f>train[[#This Row],[account_length]]/12</f>
        <v>5.083333333333333</v>
      </c>
      <c r="C363">
        <v>408</v>
      </c>
      <c r="D363">
        <v>0</v>
      </c>
      <c r="E363">
        <v>1</v>
      </c>
      <c r="F363">
        <v>31</v>
      </c>
      <c r="G363">
        <v>288.7</v>
      </c>
      <c r="H363">
        <v>101</v>
      </c>
      <c r="I363">
        <v>49.08</v>
      </c>
      <c r="J363">
        <v>203.8</v>
      </c>
      <c r="K363">
        <v>102</v>
      </c>
      <c r="L363">
        <v>17.32</v>
      </c>
      <c r="M363">
        <v>203.2</v>
      </c>
      <c r="N363">
        <v>49</v>
      </c>
      <c r="O363">
        <v>9.14</v>
      </c>
      <c r="P363">
        <v>8.6</v>
      </c>
      <c r="Q363">
        <v>3</v>
      </c>
      <c r="R363">
        <v>2.3199999999999998</v>
      </c>
      <c r="S363">
        <v>0</v>
      </c>
      <c r="T363">
        <v>0</v>
      </c>
    </row>
    <row r="364" spans="1:20" x14ac:dyDescent="0.2">
      <c r="A364" t="s">
        <v>35</v>
      </c>
      <c r="B364" s="4">
        <f>train[[#This Row],[account_length]]/12</f>
        <v>4.833333333333333</v>
      </c>
      <c r="C364">
        <v>510</v>
      </c>
      <c r="D364">
        <v>0</v>
      </c>
      <c r="E364">
        <v>1</v>
      </c>
      <c r="F364">
        <v>29</v>
      </c>
      <c r="G364">
        <v>240.4</v>
      </c>
      <c r="H364">
        <v>80</v>
      </c>
      <c r="I364">
        <v>40.869999999999997</v>
      </c>
      <c r="J364">
        <v>118.9</v>
      </c>
      <c r="K364">
        <v>91</v>
      </c>
      <c r="L364">
        <v>10.11</v>
      </c>
      <c r="M364">
        <v>164.2</v>
      </c>
      <c r="N364">
        <v>108</v>
      </c>
      <c r="O364">
        <v>7.39</v>
      </c>
      <c r="P364">
        <v>11.2</v>
      </c>
      <c r="Q364">
        <v>3</v>
      </c>
      <c r="R364">
        <v>3.02</v>
      </c>
      <c r="S364">
        <v>1</v>
      </c>
      <c r="T364">
        <v>0</v>
      </c>
    </row>
    <row r="365" spans="1:20" x14ac:dyDescent="0.2">
      <c r="A365" t="s">
        <v>20</v>
      </c>
      <c r="B365" s="4">
        <f>train[[#This Row],[account_length]]/12</f>
        <v>8.3333333333333339</v>
      </c>
      <c r="C365">
        <v>510</v>
      </c>
      <c r="D365">
        <v>0</v>
      </c>
      <c r="E365">
        <v>0</v>
      </c>
      <c r="F365">
        <v>0</v>
      </c>
      <c r="G365">
        <v>278</v>
      </c>
      <c r="H365">
        <v>76</v>
      </c>
      <c r="I365">
        <v>47.26</v>
      </c>
      <c r="J365">
        <v>176.7</v>
      </c>
      <c r="K365">
        <v>74</v>
      </c>
      <c r="L365">
        <v>15.02</v>
      </c>
      <c r="M365">
        <v>219.5</v>
      </c>
      <c r="N365">
        <v>126</v>
      </c>
      <c r="O365">
        <v>9.8800000000000008</v>
      </c>
      <c r="P365">
        <v>8.3000000000000007</v>
      </c>
      <c r="Q365">
        <v>4</v>
      </c>
      <c r="R365">
        <v>2.2400000000000002</v>
      </c>
      <c r="S365">
        <v>0</v>
      </c>
      <c r="T365">
        <v>1</v>
      </c>
    </row>
    <row r="366" spans="1:20" x14ac:dyDescent="0.2">
      <c r="A366" t="s">
        <v>44</v>
      </c>
      <c r="B366" s="4">
        <f>train[[#This Row],[account_length]]/12</f>
        <v>9.4166666666666661</v>
      </c>
      <c r="C366">
        <v>510</v>
      </c>
      <c r="D366">
        <v>0</v>
      </c>
      <c r="E366">
        <v>0</v>
      </c>
      <c r="F366">
        <v>0</v>
      </c>
      <c r="G366">
        <v>155</v>
      </c>
      <c r="H366">
        <v>93</v>
      </c>
      <c r="I366">
        <v>26.35</v>
      </c>
      <c r="J366">
        <v>330.6</v>
      </c>
      <c r="K366">
        <v>106</v>
      </c>
      <c r="L366">
        <v>28.1</v>
      </c>
      <c r="M366">
        <v>189.4</v>
      </c>
      <c r="N366">
        <v>123</v>
      </c>
      <c r="O366">
        <v>8.52</v>
      </c>
      <c r="P366">
        <v>13.5</v>
      </c>
      <c r="Q366">
        <v>3</v>
      </c>
      <c r="R366">
        <v>3.65</v>
      </c>
      <c r="S366">
        <v>1</v>
      </c>
      <c r="T366">
        <v>0</v>
      </c>
    </row>
    <row r="367" spans="1:20" x14ac:dyDescent="0.2">
      <c r="A367" t="s">
        <v>53</v>
      </c>
      <c r="B367" s="4">
        <f>train[[#This Row],[account_length]]/12</f>
        <v>6.75</v>
      </c>
      <c r="C367">
        <v>415</v>
      </c>
      <c r="D367">
        <v>0</v>
      </c>
      <c r="E367">
        <v>0</v>
      </c>
      <c r="F367">
        <v>0</v>
      </c>
      <c r="G367">
        <v>153.5</v>
      </c>
      <c r="H367">
        <v>99</v>
      </c>
      <c r="I367">
        <v>26.1</v>
      </c>
      <c r="J367">
        <v>197.6</v>
      </c>
      <c r="K367">
        <v>102</v>
      </c>
      <c r="L367">
        <v>16.8</v>
      </c>
      <c r="M367">
        <v>198.5</v>
      </c>
      <c r="N367">
        <v>86</v>
      </c>
      <c r="O367">
        <v>8.93</v>
      </c>
      <c r="P367">
        <v>6.3</v>
      </c>
      <c r="Q367">
        <v>2</v>
      </c>
      <c r="R367">
        <v>1.7</v>
      </c>
      <c r="S367">
        <v>2</v>
      </c>
      <c r="T367">
        <v>0</v>
      </c>
    </row>
    <row r="368" spans="1:20" x14ac:dyDescent="0.2">
      <c r="A368" t="s">
        <v>50</v>
      </c>
      <c r="B368" s="4">
        <f>train[[#This Row],[account_length]]/12</f>
        <v>11.25</v>
      </c>
      <c r="C368">
        <v>510</v>
      </c>
      <c r="D368">
        <v>0</v>
      </c>
      <c r="E368">
        <v>1</v>
      </c>
      <c r="F368">
        <v>27</v>
      </c>
      <c r="G368">
        <v>273.39999999999998</v>
      </c>
      <c r="H368">
        <v>141</v>
      </c>
      <c r="I368">
        <v>46.48</v>
      </c>
      <c r="J368">
        <v>154</v>
      </c>
      <c r="K368">
        <v>99</v>
      </c>
      <c r="L368">
        <v>13.09</v>
      </c>
      <c r="M368">
        <v>245.8</v>
      </c>
      <c r="N368">
        <v>112</v>
      </c>
      <c r="O368">
        <v>11.06</v>
      </c>
      <c r="P368">
        <v>12.3</v>
      </c>
      <c r="Q368">
        <v>6</v>
      </c>
      <c r="R368">
        <v>3.32</v>
      </c>
      <c r="S368">
        <v>1</v>
      </c>
      <c r="T368">
        <v>0</v>
      </c>
    </row>
    <row r="369" spans="1:20" x14ac:dyDescent="0.2">
      <c r="A369" t="s">
        <v>40</v>
      </c>
      <c r="B369" s="4">
        <f>train[[#This Row],[account_length]]/12</f>
        <v>8.25</v>
      </c>
      <c r="C369">
        <v>408</v>
      </c>
      <c r="D369">
        <v>0</v>
      </c>
      <c r="E369">
        <v>0</v>
      </c>
      <c r="F369">
        <v>0</v>
      </c>
      <c r="G369">
        <v>155.30000000000001</v>
      </c>
      <c r="H369">
        <v>93</v>
      </c>
      <c r="I369">
        <v>26.4</v>
      </c>
      <c r="J369">
        <v>265.7</v>
      </c>
      <c r="K369">
        <v>95</v>
      </c>
      <c r="L369">
        <v>22.58</v>
      </c>
      <c r="M369">
        <v>145.69999999999999</v>
      </c>
      <c r="N369">
        <v>67</v>
      </c>
      <c r="O369">
        <v>6.56</v>
      </c>
      <c r="P369">
        <v>12.4</v>
      </c>
      <c r="Q369">
        <v>4</v>
      </c>
      <c r="R369">
        <v>3.35</v>
      </c>
      <c r="S369">
        <v>0</v>
      </c>
      <c r="T369">
        <v>0</v>
      </c>
    </row>
    <row r="370" spans="1:20" x14ac:dyDescent="0.2">
      <c r="A370" t="s">
        <v>29</v>
      </c>
      <c r="B370" s="4">
        <f>train[[#This Row],[account_length]]/12</f>
        <v>11.25</v>
      </c>
      <c r="C370">
        <v>510</v>
      </c>
      <c r="D370">
        <v>0</v>
      </c>
      <c r="E370">
        <v>0</v>
      </c>
      <c r="F370">
        <v>0</v>
      </c>
      <c r="G370">
        <v>246.8</v>
      </c>
      <c r="H370">
        <v>129</v>
      </c>
      <c r="I370">
        <v>41.96</v>
      </c>
      <c r="J370">
        <v>187.8</v>
      </c>
      <c r="K370">
        <v>121</v>
      </c>
      <c r="L370">
        <v>15.96</v>
      </c>
      <c r="M370">
        <v>154.5</v>
      </c>
      <c r="N370">
        <v>109</v>
      </c>
      <c r="O370">
        <v>6.95</v>
      </c>
      <c r="P370">
        <v>12.6</v>
      </c>
      <c r="Q370">
        <v>5</v>
      </c>
      <c r="R370">
        <v>3.4</v>
      </c>
      <c r="S370">
        <v>1</v>
      </c>
      <c r="T370">
        <v>0</v>
      </c>
    </row>
    <row r="371" spans="1:20" x14ac:dyDescent="0.2">
      <c r="A371" t="s">
        <v>51</v>
      </c>
      <c r="B371" s="4">
        <f>train[[#This Row],[account_length]]/12</f>
        <v>7.083333333333333</v>
      </c>
      <c r="C371">
        <v>408</v>
      </c>
      <c r="D371">
        <v>1</v>
      </c>
      <c r="E371">
        <v>0</v>
      </c>
      <c r="F371">
        <v>0</v>
      </c>
      <c r="G371">
        <v>165.4</v>
      </c>
      <c r="H371">
        <v>107</v>
      </c>
      <c r="I371">
        <v>28.12</v>
      </c>
      <c r="J371">
        <v>196</v>
      </c>
      <c r="K371">
        <v>126</v>
      </c>
      <c r="L371">
        <v>16.66</v>
      </c>
      <c r="M371">
        <v>349.2</v>
      </c>
      <c r="N371">
        <v>110</v>
      </c>
      <c r="O371">
        <v>15.71</v>
      </c>
      <c r="P371">
        <v>9.6</v>
      </c>
      <c r="Q371">
        <v>7</v>
      </c>
      <c r="R371">
        <v>2.59</v>
      </c>
      <c r="S371">
        <v>2</v>
      </c>
      <c r="T371">
        <v>0</v>
      </c>
    </row>
    <row r="372" spans="1:20" x14ac:dyDescent="0.2">
      <c r="A372" t="s">
        <v>39</v>
      </c>
      <c r="B372" s="4">
        <f>train[[#This Row],[account_length]]/12</f>
        <v>7.333333333333333</v>
      </c>
      <c r="C372">
        <v>510</v>
      </c>
      <c r="D372">
        <v>0</v>
      </c>
      <c r="E372">
        <v>0</v>
      </c>
      <c r="F372">
        <v>0</v>
      </c>
      <c r="G372">
        <v>138.30000000000001</v>
      </c>
      <c r="H372">
        <v>116</v>
      </c>
      <c r="I372">
        <v>23.51</v>
      </c>
      <c r="J372">
        <v>236</v>
      </c>
      <c r="K372">
        <v>138</v>
      </c>
      <c r="L372">
        <v>20.059999999999999</v>
      </c>
      <c r="M372">
        <v>179.1</v>
      </c>
      <c r="N372">
        <v>110</v>
      </c>
      <c r="O372">
        <v>8.06</v>
      </c>
      <c r="P372">
        <v>9.6</v>
      </c>
      <c r="Q372">
        <v>4</v>
      </c>
      <c r="R372">
        <v>2.59</v>
      </c>
      <c r="S372">
        <v>3</v>
      </c>
      <c r="T372">
        <v>0</v>
      </c>
    </row>
    <row r="373" spans="1:20" x14ac:dyDescent="0.2">
      <c r="A373" t="s">
        <v>61</v>
      </c>
      <c r="B373" s="4">
        <f>train[[#This Row],[account_length]]/12</f>
        <v>4.583333333333333</v>
      </c>
      <c r="C373">
        <v>510</v>
      </c>
      <c r="D373">
        <v>0</v>
      </c>
      <c r="E373">
        <v>0</v>
      </c>
      <c r="F373">
        <v>0</v>
      </c>
      <c r="G373">
        <v>286.7</v>
      </c>
      <c r="H373">
        <v>100</v>
      </c>
      <c r="I373">
        <v>48.74</v>
      </c>
      <c r="J373">
        <v>134.4</v>
      </c>
      <c r="K373">
        <v>121</v>
      </c>
      <c r="L373">
        <v>11.42</v>
      </c>
      <c r="M373">
        <v>192.9</v>
      </c>
      <c r="N373">
        <v>122</v>
      </c>
      <c r="O373">
        <v>8.68</v>
      </c>
      <c r="P373">
        <v>6.9</v>
      </c>
      <c r="Q373">
        <v>5</v>
      </c>
      <c r="R373">
        <v>1.86</v>
      </c>
      <c r="S373">
        <v>2</v>
      </c>
      <c r="T373">
        <v>0</v>
      </c>
    </row>
    <row r="374" spans="1:20" x14ac:dyDescent="0.2">
      <c r="A374" t="s">
        <v>37</v>
      </c>
      <c r="B374" s="4">
        <f>train[[#This Row],[account_length]]/12</f>
        <v>6.583333333333333</v>
      </c>
      <c r="C374">
        <v>510</v>
      </c>
      <c r="D374">
        <v>0</v>
      </c>
      <c r="E374">
        <v>1</v>
      </c>
      <c r="F374">
        <v>21</v>
      </c>
      <c r="G374">
        <v>264.3</v>
      </c>
      <c r="H374">
        <v>79</v>
      </c>
      <c r="I374">
        <v>44.93</v>
      </c>
      <c r="J374">
        <v>202.8</v>
      </c>
      <c r="K374">
        <v>118</v>
      </c>
      <c r="L374">
        <v>17.239999999999998</v>
      </c>
      <c r="M374">
        <v>173.4</v>
      </c>
      <c r="N374">
        <v>92</v>
      </c>
      <c r="O374">
        <v>7.8</v>
      </c>
      <c r="P374">
        <v>6.3</v>
      </c>
      <c r="Q374">
        <v>3</v>
      </c>
      <c r="R374">
        <v>1.7</v>
      </c>
      <c r="S374">
        <v>4</v>
      </c>
      <c r="T374">
        <v>0</v>
      </c>
    </row>
    <row r="375" spans="1:20" x14ac:dyDescent="0.2">
      <c r="A375" t="s">
        <v>68</v>
      </c>
      <c r="B375" s="4">
        <f>train[[#This Row],[account_length]]/12</f>
        <v>7.083333333333333</v>
      </c>
      <c r="C375">
        <v>408</v>
      </c>
      <c r="D375">
        <v>0</v>
      </c>
      <c r="E375">
        <v>0</v>
      </c>
      <c r="F375">
        <v>0</v>
      </c>
      <c r="G375">
        <v>127.9</v>
      </c>
      <c r="H375">
        <v>107</v>
      </c>
      <c r="I375">
        <v>21.74</v>
      </c>
      <c r="J375">
        <v>271.2</v>
      </c>
      <c r="K375">
        <v>124</v>
      </c>
      <c r="L375">
        <v>23.05</v>
      </c>
      <c r="M375">
        <v>202.2</v>
      </c>
      <c r="N375">
        <v>76</v>
      </c>
      <c r="O375">
        <v>9.1</v>
      </c>
      <c r="P375">
        <v>12.5</v>
      </c>
      <c r="Q375">
        <v>5</v>
      </c>
      <c r="R375">
        <v>3.38</v>
      </c>
      <c r="S375">
        <v>0</v>
      </c>
      <c r="T375">
        <v>0</v>
      </c>
    </row>
    <row r="376" spans="1:20" x14ac:dyDescent="0.2">
      <c r="A376" t="s">
        <v>70</v>
      </c>
      <c r="B376" s="4">
        <f>train[[#This Row],[account_length]]/12</f>
        <v>7.166666666666667</v>
      </c>
      <c r="C376">
        <v>408</v>
      </c>
      <c r="D376">
        <v>0</v>
      </c>
      <c r="E376">
        <v>1</v>
      </c>
      <c r="F376">
        <v>23</v>
      </c>
      <c r="G376">
        <v>225.5</v>
      </c>
      <c r="H376">
        <v>107</v>
      </c>
      <c r="I376">
        <v>38.340000000000003</v>
      </c>
      <c r="J376">
        <v>246.3</v>
      </c>
      <c r="K376">
        <v>105</v>
      </c>
      <c r="L376">
        <v>20.94</v>
      </c>
      <c r="M376">
        <v>245.7</v>
      </c>
      <c r="N376">
        <v>81</v>
      </c>
      <c r="O376">
        <v>11.06</v>
      </c>
      <c r="P376">
        <v>9.8000000000000007</v>
      </c>
      <c r="Q376">
        <v>2</v>
      </c>
      <c r="R376">
        <v>2.65</v>
      </c>
      <c r="S376">
        <v>0</v>
      </c>
      <c r="T376">
        <v>0</v>
      </c>
    </row>
    <row r="377" spans="1:20" x14ac:dyDescent="0.2">
      <c r="A377" t="s">
        <v>57</v>
      </c>
      <c r="B377" s="4">
        <f>train[[#This Row],[account_length]]/12</f>
        <v>7.583333333333333</v>
      </c>
      <c r="C377">
        <v>510</v>
      </c>
      <c r="D377">
        <v>0</v>
      </c>
      <c r="E377">
        <v>0</v>
      </c>
      <c r="F377">
        <v>0</v>
      </c>
      <c r="G377">
        <v>149</v>
      </c>
      <c r="H377">
        <v>115</v>
      </c>
      <c r="I377">
        <v>25.33</v>
      </c>
      <c r="J377">
        <v>245.3</v>
      </c>
      <c r="K377">
        <v>105</v>
      </c>
      <c r="L377">
        <v>20.85</v>
      </c>
      <c r="M377">
        <v>260</v>
      </c>
      <c r="N377">
        <v>94</v>
      </c>
      <c r="O377">
        <v>11.7</v>
      </c>
      <c r="P377">
        <v>8.3000000000000007</v>
      </c>
      <c r="Q377">
        <v>3</v>
      </c>
      <c r="R377">
        <v>2.2400000000000002</v>
      </c>
      <c r="S377">
        <v>0</v>
      </c>
      <c r="T377">
        <v>0</v>
      </c>
    </row>
    <row r="378" spans="1:20" x14ac:dyDescent="0.2">
      <c r="A378" t="s">
        <v>30</v>
      </c>
      <c r="B378" s="4">
        <f>train[[#This Row],[account_length]]/12</f>
        <v>12.416666666666666</v>
      </c>
      <c r="C378">
        <v>415</v>
      </c>
      <c r="D378">
        <v>0</v>
      </c>
      <c r="E378">
        <v>1</v>
      </c>
      <c r="F378">
        <v>20</v>
      </c>
      <c r="G378">
        <v>198.9</v>
      </c>
      <c r="H378">
        <v>77</v>
      </c>
      <c r="I378">
        <v>33.81</v>
      </c>
      <c r="J378">
        <v>274</v>
      </c>
      <c r="K378">
        <v>88</v>
      </c>
      <c r="L378">
        <v>23.29</v>
      </c>
      <c r="M378">
        <v>190.7</v>
      </c>
      <c r="N378">
        <v>76</v>
      </c>
      <c r="O378">
        <v>8.58</v>
      </c>
      <c r="P378">
        <v>14.3</v>
      </c>
      <c r="Q378">
        <v>9</v>
      </c>
      <c r="R378">
        <v>3.86</v>
      </c>
      <c r="S378">
        <v>1</v>
      </c>
      <c r="T378">
        <v>0</v>
      </c>
    </row>
    <row r="379" spans="1:20" x14ac:dyDescent="0.2">
      <c r="A379" t="s">
        <v>20</v>
      </c>
      <c r="B379" s="4">
        <f>train[[#This Row],[account_length]]/12</f>
        <v>8.0833333333333339</v>
      </c>
      <c r="C379">
        <v>408</v>
      </c>
      <c r="D379">
        <v>0</v>
      </c>
      <c r="E379">
        <v>0</v>
      </c>
      <c r="F379">
        <v>0</v>
      </c>
      <c r="G379">
        <v>256.39999999999998</v>
      </c>
      <c r="H379">
        <v>125</v>
      </c>
      <c r="I379">
        <v>43.59</v>
      </c>
      <c r="J379">
        <v>273.89999999999998</v>
      </c>
      <c r="K379">
        <v>100</v>
      </c>
      <c r="L379">
        <v>23.28</v>
      </c>
      <c r="M379">
        <v>222.7</v>
      </c>
      <c r="N379">
        <v>101</v>
      </c>
      <c r="O379">
        <v>10.02</v>
      </c>
      <c r="P379">
        <v>11.1</v>
      </c>
      <c r="Q379">
        <v>1</v>
      </c>
      <c r="R379">
        <v>3</v>
      </c>
      <c r="S379">
        <v>1</v>
      </c>
      <c r="T379">
        <v>1</v>
      </c>
    </row>
    <row r="380" spans="1:20" x14ac:dyDescent="0.2">
      <c r="A380" t="s">
        <v>27</v>
      </c>
      <c r="B380" s="4">
        <f>train[[#This Row],[account_length]]/12</f>
        <v>7.333333333333333</v>
      </c>
      <c r="C380">
        <v>415</v>
      </c>
      <c r="D380">
        <v>0</v>
      </c>
      <c r="E380">
        <v>0</v>
      </c>
      <c r="F380">
        <v>0</v>
      </c>
      <c r="G380">
        <v>264.8</v>
      </c>
      <c r="H380">
        <v>124</v>
      </c>
      <c r="I380">
        <v>45.02</v>
      </c>
      <c r="J380">
        <v>245.4</v>
      </c>
      <c r="K380">
        <v>112</v>
      </c>
      <c r="L380">
        <v>20.86</v>
      </c>
      <c r="M380">
        <v>160.5</v>
      </c>
      <c r="N380">
        <v>115</v>
      </c>
      <c r="O380">
        <v>7.22</v>
      </c>
      <c r="P380">
        <v>14.8</v>
      </c>
      <c r="Q380">
        <v>2</v>
      </c>
      <c r="R380">
        <v>4</v>
      </c>
      <c r="S380">
        <v>1</v>
      </c>
      <c r="T380">
        <v>1</v>
      </c>
    </row>
    <row r="381" spans="1:20" x14ac:dyDescent="0.2">
      <c r="A381" t="s">
        <v>42</v>
      </c>
      <c r="B381" s="4">
        <f>train[[#This Row],[account_length]]/12</f>
        <v>5</v>
      </c>
      <c r="C381">
        <v>415</v>
      </c>
      <c r="D381">
        <v>0</v>
      </c>
      <c r="E381">
        <v>0</v>
      </c>
      <c r="F381">
        <v>0</v>
      </c>
      <c r="G381">
        <v>98.2</v>
      </c>
      <c r="H381">
        <v>88</v>
      </c>
      <c r="I381">
        <v>16.690000000000001</v>
      </c>
      <c r="J381">
        <v>180.5</v>
      </c>
      <c r="K381">
        <v>69</v>
      </c>
      <c r="L381">
        <v>15.34</v>
      </c>
      <c r="M381">
        <v>223.6</v>
      </c>
      <c r="N381">
        <v>69</v>
      </c>
      <c r="O381">
        <v>10.06</v>
      </c>
      <c r="P381">
        <v>9.3000000000000007</v>
      </c>
      <c r="Q381">
        <v>2</v>
      </c>
      <c r="R381">
        <v>2.5099999999999998</v>
      </c>
      <c r="S381">
        <v>2</v>
      </c>
      <c r="T381">
        <v>0</v>
      </c>
    </row>
    <row r="382" spans="1:20" x14ac:dyDescent="0.2">
      <c r="A382" t="s">
        <v>65</v>
      </c>
      <c r="B382" s="4">
        <f>train[[#This Row],[account_length]]/12</f>
        <v>4.5</v>
      </c>
      <c r="C382">
        <v>408</v>
      </c>
      <c r="D382">
        <v>0</v>
      </c>
      <c r="E382">
        <v>0</v>
      </c>
      <c r="F382">
        <v>0</v>
      </c>
      <c r="G382">
        <v>159.80000000000001</v>
      </c>
      <c r="H382">
        <v>99</v>
      </c>
      <c r="I382">
        <v>27.17</v>
      </c>
      <c r="J382">
        <v>264</v>
      </c>
      <c r="K382">
        <v>64</v>
      </c>
      <c r="L382">
        <v>22.44</v>
      </c>
      <c r="M382">
        <v>115.7</v>
      </c>
      <c r="N382">
        <v>70</v>
      </c>
      <c r="O382">
        <v>5.21</v>
      </c>
      <c r="P382">
        <v>9.6999999999999993</v>
      </c>
      <c r="Q382">
        <v>7</v>
      </c>
      <c r="R382">
        <v>2.62</v>
      </c>
      <c r="S382">
        <v>2</v>
      </c>
      <c r="T382">
        <v>0</v>
      </c>
    </row>
    <row r="383" spans="1:20" x14ac:dyDescent="0.2">
      <c r="A383" t="s">
        <v>59</v>
      </c>
      <c r="B383" s="4">
        <f>train[[#This Row],[account_length]]/12</f>
        <v>9.0833333333333339</v>
      </c>
      <c r="C383">
        <v>415</v>
      </c>
      <c r="D383">
        <v>0</v>
      </c>
      <c r="E383">
        <v>0</v>
      </c>
      <c r="F383">
        <v>0</v>
      </c>
      <c r="G383">
        <v>184</v>
      </c>
      <c r="H383">
        <v>120</v>
      </c>
      <c r="I383">
        <v>31.28</v>
      </c>
      <c r="J383">
        <v>120.4</v>
      </c>
      <c r="K383">
        <v>119</v>
      </c>
      <c r="L383">
        <v>10.23</v>
      </c>
      <c r="M383">
        <v>153.69999999999999</v>
      </c>
      <c r="N383">
        <v>86</v>
      </c>
      <c r="O383">
        <v>6.92</v>
      </c>
      <c r="P383">
        <v>11</v>
      </c>
      <c r="Q383">
        <v>3</v>
      </c>
      <c r="R383">
        <v>2.97</v>
      </c>
      <c r="S383">
        <v>0</v>
      </c>
      <c r="T383">
        <v>0</v>
      </c>
    </row>
    <row r="384" spans="1:20" x14ac:dyDescent="0.2">
      <c r="A384" t="s">
        <v>55</v>
      </c>
      <c r="B384" s="4">
        <f>train[[#This Row],[account_length]]/12</f>
        <v>7.5</v>
      </c>
      <c r="C384">
        <v>415</v>
      </c>
      <c r="D384">
        <v>0</v>
      </c>
      <c r="E384">
        <v>0</v>
      </c>
      <c r="F384">
        <v>0</v>
      </c>
      <c r="G384">
        <v>261.8</v>
      </c>
      <c r="H384">
        <v>128</v>
      </c>
      <c r="I384">
        <v>44.51</v>
      </c>
      <c r="J384">
        <v>220.6</v>
      </c>
      <c r="K384">
        <v>104</v>
      </c>
      <c r="L384">
        <v>18.75</v>
      </c>
      <c r="M384">
        <v>136.6</v>
      </c>
      <c r="N384">
        <v>91</v>
      </c>
      <c r="O384">
        <v>6.15</v>
      </c>
      <c r="P384">
        <v>9.6</v>
      </c>
      <c r="Q384">
        <v>5</v>
      </c>
      <c r="R384">
        <v>2.59</v>
      </c>
      <c r="S384">
        <v>1</v>
      </c>
      <c r="T384">
        <v>0</v>
      </c>
    </row>
    <row r="385" spans="1:20" x14ac:dyDescent="0.2">
      <c r="A385" t="s">
        <v>33</v>
      </c>
      <c r="B385" s="4">
        <f>train[[#This Row],[account_length]]/12</f>
        <v>9.5833333333333339</v>
      </c>
      <c r="C385">
        <v>408</v>
      </c>
      <c r="D385">
        <v>0</v>
      </c>
      <c r="E385">
        <v>0</v>
      </c>
      <c r="F385">
        <v>0</v>
      </c>
      <c r="G385">
        <v>147.9</v>
      </c>
      <c r="H385">
        <v>109</v>
      </c>
      <c r="I385">
        <v>25.14</v>
      </c>
      <c r="J385">
        <v>228.4</v>
      </c>
      <c r="K385">
        <v>117</v>
      </c>
      <c r="L385">
        <v>19.41</v>
      </c>
      <c r="M385">
        <v>299.7</v>
      </c>
      <c r="N385">
        <v>90</v>
      </c>
      <c r="O385">
        <v>13.49</v>
      </c>
      <c r="P385">
        <v>9.6</v>
      </c>
      <c r="Q385">
        <v>9</v>
      </c>
      <c r="R385">
        <v>2.59</v>
      </c>
      <c r="S385">
        <v>3</v>
      </c>
      <c r="T385">
        <v>0</v>
      </c>
    </row>
    <row r="386" spans="1:20" x14ac:dyDescent="0.2">
      <c r="A386" t="s">
        <v>20</v>
      </c>
      <c r="B386" s="4">
        <f>train[[#This Row],[account_length]]/12</f>
        <v>12</v>
      </c>
      <c r="C386">
        <v>415</v>
      </c>
      <c r="D386">
        <v>0</v>
      </c>
      <c r="E386">
        <v>1</v>
      </c>
      <c r="F386">
        <v>18</v>
      </c>
      <c r="G386">
        <v>106.4</v>
      </c>
      <c r="H386">
        <v>109</v>
      </c>
      <c r="I386">
        <v>18.09</v>
      </c>
      <c r="J386">
        <v>108.1</v>
      </c>
      <c r="K386">
        <v>113</v>
      </c>
      <c r="L386">
        <v>9.19</v>
      </c>
      <c r="M386">
        <v>208.4</v>
      </c>
      <c r="N386">
        <v>111</v>
      </c>
      <c r="O386">
        <v>9.3800000000000008</v>
      </c>
      <c r="P386">
        <v>10.1</v>
      </c>
      <c r="Q386">
        <v>5</v>
      </c>
      <c r="R386">
        <v>2.73</v>
      </c>
      <c r="S386">
        <v>1</v>
      </c>
      <c r="T386">
        <v>0</v>
      </c>
    </row>
    <row r="387" spans="1:20" x14ac:dyDescent="0.2">
      <c r="A387" t="s">
        <v>62</v>
      </c>
      <c r="B387" s="4">
        <f>train[[#This Row],[account_length]]/12</f>
        <v>7.583333333333333</v>
      </c>
      <c r="C387">
        <v>408</v>
      </c>
      <c r="D387">
        <v>0</v>
      </c>
      <c r="E387">
        <v>0</v>
      </c>
      <c r="F387">
        <v>0</v>
      </c>
      <c r="G387">
        <v>133.69999999999999</v>
      </c>
      <c r="H387">
        <v>75</v>
      </c>
      <c r="I387">
        <v>22.73</v>
      </c>
      <c r="J387">
        <v>195.3</v>
      </c>
      <c r="K387">
        <v>87</v>
      </c>
      <c r="L387">
        <v>16.600000000000001</v>
      </c>
      <c r="M387">
        <v>280.5</v>
      </c>
      <c r="N387">
        <v>89</v>
      </c>
      <c r="O387">
        <v>12.62</v>
      </c>
      <c r="P387">
        <v>5.9</v>
      </c>
      <c r="Q387">
        <v>2</v>
      </c>
      <c r="R387">
        <v>1.59</v>
      </c>
      <c r="S387">
        <v>0</v>
      </c>
      <c r="T387">
        <v>0</v>
      </c>
    </row>
    <row r="388" spans="1:20" x14ac:dyDescent="0.2">
      <c r="A388" t="s">
        <v>62</v>
      </c>
      <c r="B388" s="4">
        <f>train[[#This Row],[account_length]]/12</f>
        <v>5.916666666666667</v>
      </c>
      <c r="C388">
        <v>415</v>
      </c>
      <c r="D388">
        <v>1</v>
      </c>
      <c r="E388">
        <v>0</v>
      </c>
      <c r="F388">
        <v>0</v>
      </c>
      <c r="G388">
        <v>178.2</v>
      </c>
      <c r="H388">
        <v>113</v>
      </c>
      <c r="I388">
        <v>30.29</v>
      </c>
      <c r="J388">
        <v>167.8</v>
      </c>
      <c r="K388">
        <v>94</v>
      </c>
      <c r="L388">
        <v>14.26</v>
      </c>
      <c r="M388">
        <v>182.1</v>
      </c>
      <c r="N388">
        <v>111</v>
      </c>
      <c r="O388">
        <v>8.19</v>
      </c>
      <c r="P388">
        <v>13.6</v>
      </c>
      <c r="Q388">
        <v>3</v>
      </c>
      <c r="R388">
        <v>3.67</v>
      </c>
      <c r="S388">
        <v>3</v>
      </c>
      <c r="T388">
        <v>1</v>
      </c>
    </row>
    <row r="389" spans="1:20" x14ac:dyDescent="0.2">
      <c r="A389" t="s">
        <v>40</v>
      </c>
      <c r="B389" s="4">
        <f>train[[#This Row],[account_length]]/12</f>
        <v>11</v>
      </c>
      <c r="C389">
        <v>510</v>
      </c>
      <c r="D389">
        <v>0</v>
      </c>
      <c r="E389">
        <v>1</v>
      </c>
      <c r="F389">
        <v>36</v>
      </c>
      <c r="G389">
        <v>226.2</v>
      </c>
      <c r="H389">
        <v>103</v>
      </c>
      <c r="I389">
        <v>38.450000000000003</v>
      </c>
      <c r="J389">
        <v>181.6</v>
      </c>
      <c r="K389">
        <v>125</v>
      </c>
      <c r="L389">
        <v>15.44</v>
      </c>
      <c r="M389">
        <v>258.8</v>
      </c>
      <c r="N389">
        <v>102</v>
      </c>
      <c r="O389">
        <v>11.65</v>
      </c>
      <c r="P389">
        <v>10.5</v>
      </c>
      <c r="Q389">
        <v>5</v>
      </c>
      <c r="R389">
        <v>2.84</v>
      </c>
      <c r="S389">
        <v>3</v>
      </c>
      <c r="T389">
        <v>1</v>
      </c>
    </row>
    <row r="390" spans="1:20" x14ac:dyDescent="0.2">
      <c r="A390" t="s">
        <v>68</v>
      </c>
      <c r="B390" s="4">
        <f>train[[#This Row],[account_length]]/12</f>
        <v>3.4166666666666665</v>
      </c>
      <c r="C390">
        <v>510</v>
      </c>
      <c r="D390">
        <v>0</v>
      </c>
      <c r="E390">
        <v>1</v>
      </c>
      <c r="F390">
        <v>34</v>
      </c>
      <c r="G390">
        <v>194.4</v>
      </c>
      <c r="H390">
        <v>63</v>
      </c>
      <c r="I390">
        <v>33.049999999999997</v>
      </c>
      <c r="J390">
        <v>254.9</v>
      </c>
      <c r="K390">
        <v>110</v>
      </c>
      <c r="L390">
        <v>21.67</v>
      </c>
      <c r="M390">
        <v>160.19999999999999</v>
      </c>
      <c r="N390">
        <v>115</v>
      </c>
      <c r="O390">
        <v>7.21</v>
      </c>
      <c r="P390">
        <v>17.2</v>
      </c>
      <c r="Q390">
        <v>9</v>
      </c>
      <c r="R390">
        <v>4.6399999999999997</v>
      </c>
      <c r="S390">
        <v>2</v>
      </c>
      <c r="T390">
        <v>0</v>
      </c>
    </row>
    <row r="391" spans="1:20" x14ac:dyDescent="0.2">
      <c r="A391" t="s">
        <v>69</v>
      </c>
      <c r="B391" s="4">
        <f>train[[#This Row],[account_length]]/12</f>
        <v>3.6666666666666665</v>
      </c>
      <c r="C391">
        <v>415</v>
      </c>
      <c r="D391">
        <v>0</v>
      </c>
      <c r="E391">
        <v>0</v>
      </c>
      <c r="F391">
        <v>0</v>
      </c>
      <c r="G391">
        <v>240.3</v>
      </c>
      <c r="H391">
        <v>146</v>
      </c>
      <c r="I391">
        <v>40.85</v>
      </c>
      <c r="J391">
        <v>164.6</v>
      </c>
      <c r="K391">
        <v>83</v>
      </c>
      <c r="L391">
        <v>13.99</v>
      </c>
      <c r="M391">
        <v>240.7</v>
      </c>
      <c r="N391">
        <v>106</v>
      </c>
      <c r="O391">
        <v>10.83</v>
      </c>
      <c r="P391">
        <v>10.6</v>
      </c>
      <c r="Q391">
        <v>2</v>
      </c>
      <c r="R391">
        <v>2.86</v>
      </c>
      <c r="S391">
        <v>1</v>
      </c>
      <c r="T391">
        <v>0</v>
      </c>
    </row>
    <row r="392" spans="1:20" x14ac:dyDescent="0.2">
      <c r="A392" t="s">
        <v>62</v>
      </c>
      <c r="B392" s="4">
        <f>train[[#This Row],[account_length]]/12</f>
        <v>6.5</v>
      </c>
      <c r="C392">
        <v>408</v>
      </c>
      <c r="D392">
        <v>0</v>
      </c>
      <c r="E392">
        <v>0</v>
      </c>
      <c r="F392">
        <v>0</v>
      </c>
      <c r="G392">
        <v>75</v>
      </c>
      <c r="H392">
        <v>116</v>
      </c>
      <c r="I392">
        <v>12.75</v>
      </c>
      <c r="J392">
        <v>248.7</v>
      </c>
      <c r="K392">
        <v>87</v>
      </c>
      <c r="L392">
        <v>21.14</v>
      </c>
      <c r="M392">
        <v>176</v>
      </c>
      <c r="N392">
        <v>83</v>
      </c>
      <c r="O392">
        <v>7.92</v>
      </c>
      <c r="P392">
        <v>9.5</v>
      </c>
      <c r="Q392">
        <v>6</v>
      </c>
      <c r="R392">
        <v>2.57</v>
      </c>
      <c r="S392">
        <v>3</v>
      </c>
      <c r="T392">
        <v>0</v>
      </c>
    </row>
    <row r="393" spans="1:20" x14ac:dyDescent="0.2">
      <c r="A393" t="s">
        <v>72</v>
      </c>
      <c r="B393" s="4">
        <f>train[[#This Row],[account_length]]/12</f>
        <v>12.416666666666666</v>
      </c>
      <c r="C393">
        <v>408</v>
      </c>
      <c r="D393">
        <v>0</v>
      </c>
      <c r="E393">
        <v>0</v>
      </c>
      <c r="F393">
        <v>0</v>
      </c>
      <c r="G393">
        <v>69.099999999999994</v>
      </c>
      <c r="H393">
        <v>117</v>
      </c>
      <c r="I393">
        <v>11.75</v>
      </c>
      <c r="J393">
        <v>136.30000000000001</v>
      </c>
      <c r="K393">
        <v>100</v>
      </c>
      <c r="L393">
        <v>11.59</v>
      </c>
      <c r="M393">
        <v>181.7</v>
      </c>
      <c r="N393">
        <v>53</v>
      </c>
      <c r="O393">
        <v>8.18</v>
      </c>
      <c r="P393">
        <v>6.3</v>
      </c>
      <c r="Q393">
        <v>3</v>
      </c>
      <c r="R393">
        <v>1.7</v>
      </c>
      <c r="S393">
        <v>1</v>
      </c>
      <c r="T393">
        <v>0</v>
      </c>
    </row>
    <row r="394" spans="1:20" x14ac:dyDescent="0.2">
      <c r="A394" t="s">
        <v>31</v>
      </c>
      <c r="B394" s="4">
        <f>train[[#This Row],[account_length]]/12</f>
        <v>6</v>
      </c>
      <c r="C394">
        <v>510</v>
      </c>
      <c r="D394">
        <v>0</v>
      </c>
      <c r="E394">
        <v>1</v>
      </c>
      <c r="F394">
        <v>33</v>
      </c>
      <c r="G394">
        <v>96.6</v>
      </c>
      <c r="H394">
        <v>59</v>
      </c>
      <c r="I394">
        <v>16.420000000000002</v>
      </c>
      <c r="J394">
        <v>315.39999999999998</v>
      </c>
      <c r="K394">
        <v>98</v>
      </c>
      <c r="L394">
        <v>26.81</v>
      </c>
      <c r="M394">
        <v>163.30000000000001</v>
      </c>
      <c r="N394">
        <v>117</v>
      </c>
      <c r="O394">
        <v>7.35</v>
      </c>
      <c r="P394">
        <v>6.2</v>
      </c>
      <c r="Q394">
        <v>4</v>
      </c>
      <c r="R394">
        <v>1.67</v>
      </c>
      <c r="S394">
        <v>4</v>
      </c>
      <c r="T394">
        <v>1</v>
      </c>
    </row>
    <row r="395" spans="1:20" x14ac:dyDescent="0.2">
      <c r="A395" t="s">
        <v>53</v>
      </c>
      <c r="B395" s="4">
        <f>train[[#This Row],[account_length]]/12</f>
        <v>11.583333333333334</v>
      </c>
      <c r="C395">
        <v>415</v>
      </c>
      <c r="D395">
        <v>0</v>
      </c>
      <c r="E395">
        <v>1</v>
      </c>
      <c r="F395">
        <v>20</v>
      </c>
      <c r="G395">
        <v>214.6</v>
      </c>
      <c r="H395">
        <v>101</v>
      </c>
      <c r="I395">
        <v>36.479999999999997</v>
      </c>
      <c r="J395">
        <v>235.1</v>
      </c>
      <c r="K395">
        <v>132</v>
      </c>
      <c r="L395">
        <v>19.98</v>
      </c>
      <c r="M395">
        <v>162.80000000000001</v>
      </c>
      <c r="N395">
        <v>132</v>
      </c>
      <c r="O395">
        <v>7.33</v>
      </c>
      <c r="P395">
        <v>14.8</v>
      </c>
      <c r="Q395">
        <v>12</v>
      </c>
      <c r="R395">
        <v>4</v>
      </c>
      <c r="S395">
        <v>0</v>
      </c>
      <c r="T395">
        <v>0</v>
      </c>
    </row>
    <row r="396" spans="1:20" x14ac:dyDescent="0.2">
      <c r="A396" t="s">
        <v>48</v>
      </c>
      <c r="B396" s="4">
        <f>train[[#This Row],[account_length]]/12</f>
        <v>11.75</v>
      </c>
      <c r="C396">
        <v>510</v>
      </c>
      <c r="D396">
        <v>0</v>
      </c>
      <c r="E396">
        <v>1</v>
      </c>
      <c r="F396">
        <v>23</v>
      </c>
      <c r="G396">
        <v>149.69999999999999</v>
      </c>
      <c r="H396">
        <v>112</v>
      </c>
      <c r="I396">
        <v>25.45</v>
      </c>
      <c r="J396">
        <v>162.5</v>
      </c>
      <c r="K396">
        <v>118</v>
      </c>
      <c r="L396">
        <v>13.81</v>
      </c>
      <c r="M396">
        <v>220.3</v>
      </c>
      <c r="N396">
        <v>115</v>
      </c>
      <c r="O396">
        <v>9.91</v>
      </c>
      <c r="P396">
        <v>7.6</v>
      </c>
      <c r="Q396">
        <v>2</v>
      </c>
      <c r="R396">
        <v>2.0499999999999998</v>
      </c>
      <c r="S396">
        <v>3</v>
      </c>
      <c r="T396">
        <v>0</v>
      </c>
    </row>
    <row r="397" spans="1:20" x14ac:dyDescent="0.2">
      <c r="A397" t="s">
        <v>42</v>
      </c>
      <c r="B397" s="4">
        <f>train[[#This Row],[account_length]]/12</f>
        <v>11.666666666666666</v>
      </c>
      <c r="C397">
        <v>408</v>
      </c>
      <c r="D397">
        <v>0</v>
      </c>
      <c r="E397">
        <v>0</v>
      </c>
      <c r="F397">
        <v>0</v>
      </c>
      <c r="G397">
        <v>149.80000000000001</v>
      </c>
      <c r="H397">
        <v>134</v>
      </c>
      <c r="I397">
        <v>25.47</v>
      </c>
      <c r="J397">
        <v>164.4</v>
      </c>
      <c r="K397">
        <v>98</v>
      </c>
      <c r="L397">
        <v>13.97</v>
      </c>
      <c r="M397">
        <v>294.7</v>
      </c>
      <c r="N397">
        <v>124</v>
      </c>
      <c r="O397">
        <v>13.26</v>
      </c>
      <c r="P397">
        <v>8.1</v>
      </c>
      <c r="Q397">
        <v>2</v>
      </c>
      <c r="R397">
        <v>2.19</v>
      </c>
      <c r="S397">
        <v>1</v>
      </c>
      <c r="T397">
        <v>0</v>
      </c>
    </row>
    <row r="398" spans="1:20" x14ac:dyDescent="0.2">
      <c r="A398" t="s">
        <v>37</v>
      </c>
      <c r="B398" s="4">
        <f>train[[#This Row],[account_length]]/12</f>
        <v>8.25</v>
      </c>
      <c r="C398">
        <v>408</v>
      </c>
      <c r="D398">
        <v>0</v>
      </c>
      <c r="E398">
        <v>0</v>
      </c>
      <c r="F398">
        <v>0</v>
      </c>
      <c r="G398">
        <v>190.4</v>
      </c>
      <c r="H398">
        <v>102</v>
      </c>
      <c r="I398">
        <v>32.369999999999997</v>
      </c>
      <c r="J398">
        <v>158.1</v>
      </c>
      <c r="K398">
        <v>107</v>
      </c>
      <c r="L398">
        <v>13.44</v>
      </c>
      <c r="M398">
        <v>271.5</v>
      </c>
      <c r="N398">
        <v>92</v>
      </c>
      <c r="O398">
        <v>12.22</v>
      </c>
      <c r="P398">
        <v>11.2</v>
      </c>
      <c r="Q398">
        <v>4</v>
      </c>
      <c r="R398">
        <v>3.02</v>
      </c>
      <c r="S398">
        <v>2</v>
      </c>
      <c r="T398">
        <v>0</v>
      </c>
    </row>
    <row r="399" spans="1:20" x14ac:dyDescent="0.2">
      <c r="A399" t="s">
        <v>45</v>
      </c>
      <c r="B399" s="4">
        <f>train[[#This Row],[account_length]]/12</f>
        <v>13.833333333333334</v>
      </c>
      <c r="C399">
        <v>408</v>
      </c>
      <c r="D399">
        <v>0</v>
      </c>
      <c r="E399">
        <v>0</v>
      </c>
      <c r="F399">
        <v>0</v>
      </c>
      <c r="G399">
        <v>181.4</v>
      </c>
      <c r="H399">
        <v>108</v>
      </c>
      <c r="I399">
        <v>30.84</v>
      </c>
      <c r="J399">
        <v>253.8</v>
      </c>
      <c r="K399">
        <v>54</v>
      </c>
      <c r="L399">
        <v>21.57</v>
      </c>
      <c r="M399">
        <v>112.3</v>
      </c>
      <c r="N399">
        <v>94</v>
      </c>
      <c r="O399">
        <v>5.05</v>
      </c>
      <c r="P399">
        <v>11.6</v>
      </c>
      <c r="Q399">
        <v>6</v>
      </c>
      <c r="R399">
        <v>3.13</v>
      </c>
      <c r="S399">
        <v>1</v>
      </c>
      <c r="T399">
        <v>0</v>
      </c>
    </row>
    <row r="400" spans="1:20" x14ac:dyDescent="0.2">
      <c r="A400" t="s">
        <v>62</v>
      </c>
      <c r="B400" s="4">
        <f>train[[#This Row],[account_length]]/12</f>
        <v>10.333333333333334</v>
      </c>
      <c r="C400">
        <v>408</v>
      </c>
      <c r="D400">
        <v>0</v>
      </c>
      <c r="E400">
        <v>0</v>
      </c>
      <c r="F400">
        <v>0</v>
      </c>
      <c r="G400">
        <v>151.1</v>
      </c>
      <c r="H400">
        <v>123</v>
      </c>
      <c r="I400">
        <v>25.69</v>
      </c>
      <c r="J400">
        <v>187.4</v>
      </c>
      <c r="K400">
        <v>104</v>
      </c>
      <c r="L400">
        <v>15.93</v>
      </c>
      <c r="M400">
        <v>255.4</v>
      </c>
      <c r="N400">
        <v>93</v>
      </c>
      <c r="O400">
        <v>11.49</v>
      </c>
      <c r="P400">
        <v>5.3</v>
      </c>
      <c r="Q400">
        <v>3</v>
      </c>
      <c r="R400">
        <v>1.43</v>
      </c>
      <c r="S400">
        <v>1</v>
      </c>
      <c r="T400">
        <v>0</v>
      </c>
    </row>
    <row r="401" spans="1:20" x14ac:dyDescent="0.2">
      <c r="A401" t="s">
        <v>49</v>
      </c>
      <c r="B401" s="4">
        <f>train[[#This Row],[account_length]]/12</f>
        <v>6.166666666666667</v>
      </c>
      <c r="C401">
        <v>415</v>
      </c>
      <c r="D401">
        <v>0</v>
      </c>
      <c r="E401">
        <v>0</v>
      </c>
      <c r="F401">
        <v>0</v>
      </c>
      <c r="G401">
        <v>155.69999999999999</v>
      </c>
      <c r="H401">
        <v>116</v>
      </c>
      <c r="I401">
        <v>26.47</v>
      </c>
      <c r="J401">
        <v>173.7</v>
      </c>
      <c r="K401">
        <v>63</v>
      </c>
      <c r="L401">
        <v>14.76</v>
      </c>
      <c r="M401">
        <v>257.39999999999998</v>
      </c>
      <c r="N401">
        <v>97</v>
      </c>
      <c r="O401">
        <v>11.58</v>
      </c>
      <c r="P401">
        <v>8.1</v>
      </c>
      <c r="Q401">
        <v>4</v>
      </c>
      <c r="R401">
        <v>2.19</v>
      </c>
      <c r="S401">
        <v>0</v>
      </c>
      <c r="T401">
        <v>0</v>
      </c>
    </row>
    <row r="402" spans="1:20" x14ac:dyDescent="0.2">
      <c r="A402" t="s">
        <v>48</v>
      </c>
      <c r="B402" s="4">
        <f>train[[#This Row],[account_length]]/12</f>
        <v>9.75</v>
      </c>
      <c r="C402">
        <v>510</v>
      </c>
      <c r="D402">
        <v>0</v>
      </c>
      <c r="E402">
        <v>0</v>
      </c>
      <c r="F402">
        <v>0</v>
      </c>
      <c r="G402">
        <v>149.9</v>
      </c>
      <c r="H402">
        <v>95</v>
      </c>
      <c r="I402">
        <v>25.48</v>
      </c>
      <c r="J402">
        <v>256.10000000000002</v>
      </c>
      <c r="K402">
        <v>110</v>
      </c>
      <c r="L402">
        <v>21.77</v>
      </c>
      <c r="M402">
        <v>212.7</v>
      </c>
      <c r="N402">
        <v>92</v>
      </c>
      <c r="O402">
        <v>9.57</v>
      </c>
      <c r="P402">
        <v>13.3</v>
      </c>
      <c r="Q402">
        <v>13</v>
      </c>
      <c r="R402">
        <v>3.59</v>
      </c>
      <c r="S402">
        <v>2</v>
      </c>
      <c r="T402">
        <v>0</v>
      </c>
    </row>
    <row r="403" spans="1:20" x14ac:dyDescent="0.2">
      <c r="A403" t="s">
        <v>48</v>
      </c>
      <c r="B403" s="4">
        <f>train[[#This Row],[account_length]]/12</f>
        <v>7.083333333333333</v>
      </c>
      <c r="C403">
        <v>510</v>
      </c>
      <c r="D403">
        <v>0</v>
      </c>
      <c r="E403">
        <v>0</v>
      </c>
      <c r="F403">
        <v>0</v>
      </c>
      <c r="G403">
        <v>222.3</v>
      </c>
      <c r="H403">
        <v>132</v>
      </c>
      <c r="I403">
        <v>37.79</v>
      </c>
      <c r="J403">
        <v>231.5</v>
      </c>
      <c r="K403">
        <v>101</v>
      </c>
      <c r="L403">
        <v>19.68</v>
      </c>
      <c r="M403">
        <v>223.5</v>
      </c>
      <c r="N403">
        <v>75</v>
      </c>
      <c r="O403">
        <v>10.06</v>
      </c>
      <c r="P403">
        <v>11</v>
      </c>
      <c r="Q403">
        <v>2</v>
      </c>
      <c r="R403">
        <v>2.97</v>
      </c>
      <c r="S403">
        <v>3</v>
      </c>
      <c r="T403">
        <v>0</v>
      </c>
    </row>
    <row r="404" spans="1:20" x14ac:dyDescent="0.2">
      <c r="A404" t="s">
        <v>55</v>
      </c>
      <c r="B404" s="4">
        <f>train[[#This Row],[account_length]]/12</f>
        <v>3</v>
      </c>
      <c r="C404">
        <v>415</v>
      </c>
      <c r="D404">
        <v>0</v>
      </c>
      <c r="E404">
        <v>1</v>
      </c>
      <c r="F404">
        <v>16</v>
      </c>
      <c r="G404">
        <v>149.4</v>
      </c>
      <c r="H404">
        <v>111</v>
      </c>
      <c r="I404">
        <v>25.4</v>
      </c>
      <c r="J404">
        <v>131.80000000000001</v>
      </c>
      <c r="K404">
        <v>113</v>
      </c>
      <c r="L404">
        <v>11.2</v>
      </c>
      <c r="M404">
        <v>132.69999999999999</v>
      </c>
      <c r="N404">
        <v>87</v>
      </c>
      <c r="O404">
        <v>5.97</v>
      </c>
      <c r="P404">
        <v>6.7</v>
      </c>
      <c r="Q404">
        <v>2</v>
      </c>
      <c r="R404">
        <v>1.81</v>
      </c>
      <c r="S404">
        <v>0</v>
      </c>
      <c r="T404">
        <v>0</v>
      </c>
    </row>
    <row r="405" spans="1:20" x14ac:dyDescent="0.2">
      <c r="A405" t="s">
        <v>27</v>
      </c>
      <c r="B405" s="4">
        <f>train[[#This Row],[account_length]]/12</f>
        <v>8.5</v>
      </c>
      <c r="C405">
        <v>510</v>
      </c>
      <c r="D405">
        <v>1</v>
      </c>
      <c r="E405">
        <v>0</v>
      </c>
      <c r="F405">
        <v>0</v>
      </c>
      <c r="G405">
        <v>233.8</v>
      </c>
      <c r="H405">
        <v>103</v>
      </c>
      <c r="I405">
        <v>39.75</v>
      </c>
      <c r="J405">
        <v>221.6</v>
      </c>
      <c r="K405">
        <v>131</v>
      </c>
      <c r="L405">
        <v>18.84</v>
      </c>
      <c r="M405">
        <v>146.9</v>
      </c>
      <c r="N405">
        <v>106</v>
      </c>
      <c r="O405">
        <v>6.61</v>
      </c>
      <c r="P405">
        <v>12.8</v>
      </c>
      <c r="Q405">
        <v>3</v>
      </c>
      <c r="R405">
        <v>3.46</v>
      </c>
      <c r="S405">
        <v>0</v>
      </c>
      <c r="T405">
        <v>0</v>
      </c>
    </row>
    <row r="406" spans="1:20" x14ac:dyDescent="0.2">
      <c r="A406" t="s">
        <v>32</v>
      </c>
      <c r="B406" s="4">
        <f>train[[#This Row],[account_length]]/12</f>
        <v>6.333333333333333</v>
      </c>
      <c r="C406">
        <v>415</v>
      </c>
      <c r="D406">
        <v>0</v>
      </c>
      <c r="E406">
        <v>0</v>
      </c>
      <c r="F406">
        <v>0</v>
      </c>
      <c r="G406">
        <v>204.2</v>
      </c>
      <c r="H406">
        <v>100</v>
      </c>
      <c r="I406">
        <v>34.71</v>
      </c>
      <c r="J406">
        <v>292.60000000000002</v>
      </c>
      <c r="K406">
        <v>139</v>
      </c>
      <c r="L406">
        <v>24.87</v>
      </c>
      <c r="M406">
        <v>244.3</v>
      </c>
      <c r="N406">
        <v>105</v>
      </c>
      <c r="O406">
        <v>10.99</v>
      </c>
      <c r="P406">
        <v>10.5</v>
      </c>
      <c r="Q406">
        <v>2</v>
      </c>
      <c r="R406">
        <v>2.84</v>
      </c>
      <c r="S406">
        <v>0</v>
      </c>
      <c r="T406">
        <v>0</v>
      </c>
    </row>
    <row r="407" spans="1:20" x14ac:dyDescent="0.2">
      <c r="A407" t="s">
        <v>64</v>
      </c>
      <c r="B407" s="4">
        <f>train[[#This Row],[account_length]]/12</f>
        <v>13.75</v>
      </c>
      <c r="C407">
        <v>510</v>
      </c>
      <c r="D407">
        <v>0</v>
      </c>
      <c r="E407">
        <v>0</v>
      </c>
      <c r="F407">
        <v>0</v>
      </c>
      <c r="G407">
        <v>242.9</v>
      </c>
      <c r="H407">
        <v>126</v>
      </c>
      <c r="I407">
        <v>41.29</v>
      </c>
      <c r="J407">
        <v>209.8</v>
      </c>
      <c r="K407">
        <v>65</v>
      </c>
      <c r="L407">
        <v>17.829999999999998</v>
      </c>
      <c r="M407">
        <v>228.4</v>
      </c>
      <c r="N407">
        <v>126</v>
      </c>
      <c r="O407">
        <v>10.28</v>
      </c>
      <c r="P407">
        <v>0</v>
      </c>
      <c r="Q407">
        <v>0</v>
      </c>
      <c r="R407">
        <v>0</v>
      </c>
      <c r="S407">
        <v>1</v>
      </c>
      <c r="T407">
        <v>0</v>
      </c>
    </row>
    <row r="408" spans="1:20" x14ac:dyDescent="0.2">
      <c r="A408" t="s">
        <v>34</v>
      </c>
      <c r="B408" s="4">
        <f>train[[#This Row],[account_length]]/12</f>
        <v>10.833333333333334</v>
      </c>
      <c r="C408">
        <v>415</v>
      </c>
      <c r="D408">
        <v>0</v>
      </c>
      <c r="E408">
        <v>0</v>
      </c>
      <c r="F408">
        <v>0</v>
      </c>
      <c r="G408">
        <v>150.4</v>
      </c>
      <c r="H408">
        <v>119</v>
      </c>
      <c r="I408">
        <v>25.57</v>
      </c>
      <c r="J408">
        <v>230.5</v>
      </c>
      <c r="K408">
        <v>99</v>
      </c>
      <c r="L408">
        <v>19.59</v>
      </c>
      <c r="M408">
        <v>186.3</v>
      </c>
      <c r="N408">
        <v>76</v>
      </c>
      <c r="O408">
        <v>8.3800000000000008</v>
      </c>
      <c r="P408">
        <v>12.3</v>
      </c>
      <c r="Q408">
        <v>4</v>
      </c>
      <c r="R408">
        <v>3.32</v>
      </c>
      <c r="S408">
        <v>1</v>
      </c>
      <c r="T408">
        <v>0</v>
      </c>
    </row>
    <row r="409" spans="1:20" x14ac:dyDescent="0.2">
      <c r="A409" t="s">
        <v>68</v>
      </c>
      <c r="B409" s="4">
        <f>train[[#This Row],[account_length]]/12</f>
        <v>4.583333333333333</v>
      </c>
      <c r="C409">
        <v>415</v>
      </c>
      <c r="D409">
        <v>1</v>
      </c>
      <c r="E409">
        <v>0</v>
      </c>
      <c r="F409">
        <v>0</v>
      </c>
      <c r="G409">
        <v>191.9</v>
      </c>
      <c r="H409">
        <v>91</v>
      </c>
      <c r="I409">
        <v>32.619999999999997</v>
      </c>
      <c r="J409">
        <v>256.10000000000002</v>
      </c>
      <c r="K409">
        <v>110</v>
      </c>
      <c r="L409">
        <v>21.77</v>
      </c>
      <c r="M409">
        <v>203.7</v>
      </c>
      <c r="N409">
        <v>101</v>
      </c>
      <c r="O409">
        <v>9.17</v>
      </c>
      <c r="P409">
        <v>14.3</v>
      </c>
      <c r="Q409">
        <v>6</v>
      </c>
      <c r="R409">
        <v>3.86</v>
      </c>
      <c r="S409">
        <v>1</v>
      </c>
      <c r="T409">
        <v>1</v>
      </c>
    </row>
    <row r="410" spans="1:20" x14ac:dyDescent="0.2">
      <c r="A410" t="s">
        <v>66</v>
      </c>
      <c r="B410" s="4">
        <f>train[[#This Row],[account_length]]/12</f>
        <v>7.666666666666667</v>
      </c>
      <c r="C410">
        <v>415</v>
      </c>
      <c r="D410">
        <v>1</v>
      </c>
      <c r="E410">
        <v>0</v>
      </c>
      <c r="F410">
        <v>0</v>
      </c>
      <c r="G410">
        <v>130.69999999999999</v>
      </c>
      <c r="H410">
        <v>113</v>
      </c>
      <c r="I410">
        <v>22.22</v>
      </c>
      <c r="J410">
        <v>260.60000000000002</v>
      </c>
      <c r="K410">
        <v>122</v>
      </c>
      <c r="L410">
        <v>22.15</v>
      </c>
      <c r="M410">
        <v>244.2</v>
      </c>
      <c r="N410">
        <v>98</v>
      </c>
      <c r="O410">
        <v>10.99</v>
      </c>
      <c r="P410">
        <v>9.4</v>
      </c>
      <c r="Q410">
        <v>2</v>
      </c>
      <c r="R410">
        <v>2.54</v>
      </c>
      <c r="S410">
        <v>2</v>
      </c>
      <c r="T410">
        <v>1</v>
      </c>
    </row>
    <row r="411" spans="1:20" x14ac:dyDescent="0.2">
      <c r="A411" t="s">
        <v>33</v>
      </c>
      <c r="B411" s="4">
        <f>train[[#This Row],[account_length]]/12</f>
        <v>10.75</v>
      </c>
      <c r="C411">
        <v>415</v>
      </c>
      <c r="D411">
        <v>0</v>
      </c>
      <c r="E411">
        <v>1</v>
      </c>
      <c r="F411">
        <v>33</v>
      </c>
      <c r="G411">
        <v>119.6</v>
      </c>
      <c r="H411">
        <v>104</v>
      </c>
      <c r="I411">
        <v>20.329999999999998</v>
      </c>
      <c r="J411">
        <v>278.7</v>
      </c>
      <c r="K411">
        <v>88</v>
      </c>
      <c r="L411">
        <v>23.69</v>
      </c>
      <c r="M411">
        <v>263.39999999999998</v>
      </c>
      <c r="N411">
        <v>175</v>
      </c>
      <c r="O411">
        <v>11.85</v>
      </c>
      <c r="P411">
        <v>5.9</v>
      </c>
      <c r="Q411">
        <v>2</v>
      </c>
      <c r="R411">
        <v>1.59</v>
      </c>
      <c r="S411">
        <v>2</v>
      </c>
      <c r="T411">
        <v>0</v>
      </c>
    </row>
    <row r="412" spans="1:20" x14ac:dyDescent="0.2">
      <c r="A412" t="s">
        <v>49</v>
      </c>
      <c r="B412" s="4">
        <f>train[[#This Row],[account_length]]/12</f>
        <v>1.5</v>
      </c>
      <c r="C412">
        <v>408</v>
      </c>
      <c r="D412">
        <v>0</v>
      </c>
      <c r="E412">
        <v>0</v>
      </c>
      <c r="F412">
        <v>0</v>
      </c>
      <c r="G412">
        <v>273.60000000000002</v>
      </c>
      <c r="H412">
        <v>93</v>
      </c>
      <c r="I412">
        <v>46.51</v>
      </c>
      <c r="J412">
        <v>114.6</v>
      </c>
      <c r="K412">
        <v>116</v>
      </c>
      <c r="L412">
        <v>9.74</v>
      </c>
      <c r="M412">
        <v>250.6</v>
      </c>
      <c r="N412">
        <v>120</v>
      </c>
      <c r="O412">
        <v>11.28</v>
      </c>
      <c r="P412">
        <v>8.1999999999999993</v>
      </c>
      <c r="Q412">
        <v>4</v>
      </c>
      <c r="R412">
        <v>2.21</v>
      </c>
      <c r="S412">
        <v>1</v>
      </c>
      <c r="T412">
        <v>0</v>
      </c>
    </row>
    <row r="413" spans="1:20" x14ac:dyDescent="0.2">
      <c r="A413" t="s">
        <v>40</v>
      </c>
      <c r="B413" s="4">
        <f>train[[#This Row],[account_length]]/12</f>
        <v>13.416666666666666</v>
      </c>
      <c r="C413">
        <v>415</v>
      </c>
      <c r="D413">
        <v>1</v>
      </c>
      <c r="E413">
        <v>0</v>
      </c>
      <c r="F413">
        <v>0</v>
      </c>
      <c r="G413">
        <v>156.1</v>
      </c>
      <c r="H413">
        <v>114</v>
      </c>
      <c r="I413">
        <v>26.54</v>
      </c>
      <c r="J413">
        <v>180.3</v>
      </c>
      <c r="K413">
        <v>63</v>
      </c>
      <c r="L413">
        <v>15.33</v>
      </c>
      <c r="M413">
        <v>179.6</v>
      </c>
      <c r="N413">
        <v>115</v>
      </c>
      <c r="O413">
        <v>8.08</v>
      </c>
      <c r="P413">
        <v>11.1</v>
      </c>
      <c r="Q413">
        <v>9</v>
      </c>
      <c r="R413">
        <v>3</v>
      </c>
      <c r="S413">
        <v>2</v>
      </c>
      <c r="T413">
        <v>0</v>
      </c>
    </row>
    <row r="414" spans="1:20" x14ac:dyDescent="0.2">
      <c r="A414" t="s">
        <v>66</v>
      </c>
      <c r="B414" s="4">
        <f>train[[#This Row],[account_length]]/12</f>
        <v>6.25</v>
      </c>
      <c r="C414">
        <v>408</v>
      </c>
      <c r="D414">
        <v>1</v>
      </c>
      <c r="E414">
        <v>0</v>
      </c>
      <c r="F414">
        <v>0</v>
      </c>
      <c r="G414">
        <v>211.3</v>
      </c>
      <c r="H414">
        <v>61</v>
      </c>
      <c r="I414">
        <v>35.92</v>
      </c>
      <c r="J414">
        <v>105.6</v>
      </c>
      <c r="K414">
        <v>119</v>
      </c>
      <c r="L414">
        <v>8.98</v>
      </c>
      <c r="M414">
        <v>175.9</v>
      </c>
      <c r="N414">
        <v>63</v>
      </c>
      <c r="O414">
        <v>7.92</v>
      </c>
      <c r="P414">
        <v>9.6999999999999993</v>
      </c>
      <c r="Q414">
        <v>4</v>
      </c>
      <c r="R414">
        <v>2.62</v>
      </c>
      <c r="S414">
        <v>4</v>
      </c>
      <c r="T414">
        <v>1</v>
      </c>
    </row>
    <row r="415" spans="1:20" x14ac:dyDescent="0.2">
      <c r="A415" t="s">
        <v>57</v>
      </c>
      <c r="B415" s="4">
        <f>train[[#This Row],[account_length]]/12</f>
        <v>10.5</v>
      </c>
      <c r="C415">
        <v>415</v>
      </c>
      <c r="D415">
        <v>0</v>
      </c>
      <c r="E415">
        <v>1</v>
      </c>
      <c r="F415">
        <v>23</v>
      </c>
      <c r="G415">
        <v>114.3</v>
      </c>
      <c r="H415">
        <v>102</v>
      </c>
      <c r="I415">
        <v>19.43</v>
      </c>
      <c r="J415">
        <v>190.3</v>
      </c>
      <c r="K415">
        <v>103</v>
      </c>
      <c r="L415">
        <v>16.18</v>
      </c>
      <c r="M415">
        <v>240.4</v>
      </c>
      <c r="N415">
        <v>111</v>
      </c>
      <c r="O415">
        <v>10.82</v>
      </c>
      <c r="P415">
        <v>12.6</v>
      </c>
      <c r="Q415">
        <v>7</v>
      </c>
      <c r="R415">
        <v>3.4</v>
      </c>
      <c r="S415">
        <v>3</v>
      </c>
      <c r="T415">
        <v>0</v>
      </c>
    </row>
    <row r="416" spans="1:20" x14ac:dyDescent="0.2">
      <c r="A416" t="s">
        <v>53</v>
      </c>
      <c r="B416" s="4">
        <f>train[[#This Row],[account_length]]/12</f>
        <v>7.75</v>
      </c>
      <c r="C416">
        <v>415</v>
      </c>
      <c r="D416">
        <v>1</v>
      </c>
      <c r="E416">
        <v>0</v>
      </c>
      <c r="F416">
        <v>0</v>
      </c>
      <c r="G416">
        <v>216.9</v>
      </c>
      <c r="H416">
        <v>61</v>
      </c>
      <c r="I416">
        <v>36.869999999999997</v>
      </c>
      <c r="J416">
        <v>207.4</v>
      </c>
      <c r="K416">
        <v>120</v>
      </c>
      <c r="L416">
        <v>17.63</v>
      </c>
      <c r="M416">
        <v>221.7</v>
      </c>
      <c r="N416">
        <v>110</v>
      </c>
      <c r="O416">
        <v>9.98</v>
      </c>
      <c r="P416">
        <v>17.5</v>
      </c>
      <c r="Q416">
        <v>5</v>
      </c>
      <c r="R416">
        <v>4.7300000000000004</v>
      </c>
      <c r="S416">
        <v>1</v>
      </c>
      <c r="T416">
        <v>1</v>
      </c>
    </row>
    <row r="417" spans="1:20" x14ac:dyDescent="0.2">
      <c r="A417" t="s">
        <v>53</v>
      </c>
      <c r="B417" s="4">
        <f>train[[#This Row],[account_length]]/12</f>
        <v>9.0833333333333339</v>
      </c>
      <c r="C417">
        <v>415</v>
      </c>
      <c r="D417">
        <v>1</v>
      </c>
      <c r="E417">
        <v>1</v>
      </c>
      <c r="F417">
        <v>26</v>
      </c>
      <c r="G417">
        <v>217.2</v>
      </c>
      <c r="H417">
        <v>138</v>
      </c>
      <c r="I417">
        <v>36.92</v>
      </c>
      <c r="J417">
        <v>145.5</v>
      </c>
      <c r="K417">
        <v>111</v>
      </c>
      <c r="L417">
        <v>12.37</v>
      </c>
      <c r="M417">
        <v>280.7</v>
      </c>
      <c r="N417">
        <v>76</v>
      </c>
      <c r="O417">
        <v>12.63</v>
      </c>
      <c r="P417">
        <v>9.3000000000000007</v>
      </c>
      <c r="Q417">
        <v>3</v>
      </c>
      <c r="R417">
        <v>2.5099999999999998</v>
      </c>
      <c r="S417">
        <v>0</v>
      </c>
      <c r="T417">
        <v>0</v>
      </c>
    </row>
    <row r="418" spans="1:20" x14ac:dyDescent="0.2">
      <c r="A418" t="s">
        <v>61</v>
      </c>
      <c r="B418" s="4">
        <f>train[[#This Row],[account_length]]/12</f>
        <v>6.666666666666667</v>
      </c>
      <c r="C418">
        <v>510</v>
      </c>
      <c r="D418">
        <v>0</v>
      </c>
      <c r="E418">
        <v>0</v>
      </c>
      <c r="F418">
        <v>0</v>
      </c>
      <c r="G418">
        <v>206.3</v>
      </c>
      <c r="H418">
        <v>97</v>
      </c>
      <c r="I418">
        <v>35.07</v>
      </c>
      <c r="J418">
        <v>154.9</v>
      </c>
      <c r="K418">
        <v>98</v>
      </c>
      <c r="L418">
        <v>13.17</v>
      </c>
      <c r="M418">
        <v>263.60000000000002</v>
      </c>
      <c r="N418">
        <v>82</v>
      </c>
      <c r="O418">
        <v>11.86</v>
      </c>
      <c r="P418">
        <v>12.4</v>
      </c>
      <c r="Q418">
        <v>12</v>
      </c>
      <c r="R418">
        <v>3.35</v>
      </c>
      <c r="S418">
        <v>0</v>
      </c>
      <c r="T418">
        <v>0</v>
      </c>
    </row>
    <row r="419" spans="1:20" x14ac:dyDescent="0.2">
      <c r="A419" t="s">
        <v>47</v>
      </c>
      <c r="B419" s="4">
        <f>train[[#This Row],[account_length]]/12</f>
        <v>3.4166666666666665</v>
      </c>
      <c r="C419">
        <v>415</v>
      </c>
      <c r="D419">
        <v>0</v>
      </c>
      <c r="E419">
        <v>0</v>
      </c>
      <c r="F419">
        <v>0</v>
      </c>
      <c r="G419">
        <v>159.30000000000001</v>
      </c>
      <c r="H419">
        <v>66</v>
      </c>
      <c r="I419">
        <v>27.08</v>
      </c>
      <c r="J419">
        <v>125.9</v>
      </c>
      <c r="K419">
        <v>75</v>
      </c>
      <c r="L419">
        <v>10.7</v>
      </c>
      <c r="M419">
        <v>261.89999999999998</v>
      </c>
      <c r="N419">
        <v>76</v>
      </c>
      <c r="O419">
        <v>11.79</v>
      </c>
      <c r="P419">
        <v>11.1</v>
      </c>
      <c r="Q419">
        <v>5</v>
      </c>
      <c r="R419">
        <v>3</v>
      </c>
      <c r="S419">
        <v>1</v>
      </c>
      <c r="T419">
        <v>0</v>
      </c>
    </row>
    <row r="420" spans="1:20" x14ac:dyDescent="0.2">
      <c r="A420" t="s">
        <v>20</v>
      </c>
      <c r="B420" s="4">
        <f>train[[#This Row],[account_length]]/12</f>
        <v>11.333333333333334</v>
      </c>
      <c r="C420">
        <v>415</v>
      </c>
      <c r="D420">
        <v>0</v>
      </c>
      <c r="E420">
        <v>1</v>
      </c>
      <c r="F420">
        <v>31</v>
      </c>
      <c r="G420">
        <v>143.1</v>
      </c>
      <c r="H420">
        <v>88</v>
      </c>
      <c r="I420">
        <v>24.33</v>
      </c>
      <c r="J420">
        <v>236.6</v>
      </c>
      <c r="K420">
        <v>65</v>
      </c>
      <c r="L420">
        <v>20.11</v>
      </c>
      <c r="M420">
        <v>227.8</v>
      </c>
      <c r="N420">
        <v>120</v>
      </c>
      <c r="O420">
        <v>10.25</v>
      </c>
      <c r="P420">
        <v>11.4</v>
      </c>
      <c r="Q420">
        <v>5</v>
      </c>
      <c r="R420">
        <v>3.08</v>
      </c>
      <c r="S420">
        <v>2</v>
      </c>
      <c r="T420">
        <v>0</v>
      </c>
    </row>
    <row r="421" spans="1:20" x14ac:dyDescent="0.2">
      <c r="A421" t="s">
        <v>29</v>
      </c>
      <c r="B421" s="4">
        <f>train[[#This Row],[account_length]]/12</f>
        <v>7.666666666666667</v>
      </c>
      <c r="C421">
        <v>415</v>
      </c>
      <c r="D421">
        <v>0</v>
      </c>
      <c r="E421">
        <v>0</v>
      </c>
      <c r="F421">
        <v>0</v>
      </c>
      <c r="G421">
        <v>154</v>
      </c>
      <c r="H421">
        <v>122</v>
      </c>
      <c r="I421">
        <v>26.18</v>
      </c>
      <c r="J421">
        <v>329.8</v>
      </c>
      <c r="K421">
        <v>88</v>
      </c>
      <c r="L421">
        <v>28.03</v>
      </c>
      <c r="M421">
        <v>288</v>
      </c>
      <c r="N421">
        <v>117</v>
      </c>
      <c r="O421">
        <v>12.96</v>
      </c>
      <c r="P421">
        <v>5.6</v>
      </c>
      <c r="Q421">
        <v>2</v>
      </c>
      <c r="R421">
        <v>1.51</v>
      </c>
      <c r="S421">
        <v>3</v>
      </c>
      <c r="T421">
        <v>1</v>
      </c>
    </row>
    <row r="422" spans="1:20" x14ac:dyDescent="0.2">
      <c r="A422" t="s">
        <v>70</v>
      </c>
      <c r="B422" s="4">
        <f>train[[#This Row],[account_length]]/12</f>
        <v>11.916666666666666</v>
      </c>
      <c r="C422">
        <v>408</v>
      </c>
      <c r="D422">
        <v>0</v>
      </c>
      <c r="E422">
        <v>1</v>
      </c>
      <c r="F422">
        <v>24</v>
      </c>
      <c r="G422">
        <v>186.6</v>
      </c>
      <c r="H422">
        <v>69</v>
      </c>
      <c r="I422">
        <v>31.72</v>
      </c>
      <c r="J422">
        <v>222</v>
      </c>
      <c r="K422">
        <v>116</v>
      </c>
      <c r="L422">
        <v>18.87</v>
      </c>
      <c r="M422">
        <v>234.9</v>
      </c>
      <c r="N422">
        <v>138</v>
      </c>
      <c r="O422">
        <v>10.57</v>
      </c>
      <c r="P422">
        <v>11.6</v>
      </c>
      <c r="Q422">
        <v>5</v>
      </c>
      <c r="R422">
        <v>3.13</v>
      </c>
      <c r="S422">
        <v>1</v>
      </c>
      <c r="T422">
        <v>0</v>
      </c>
    </row>
    <row r="423" spans="1:20" x14ac:dyDescent="0.2">
      <c r="A423" t="s">
        <v>67</v>
      </c>
      <c r="B423" s="4">
        <f>train[[#This Row],[account_length]]/12</f>
        <v>9.8333333333333339</v>
      </c>
      <c r="C423">
        <v>415</v>
      </c>
      <c r="D423">
        <v>0</v>
      </c>
      <c r="E423">
        <v>1</v>
      </c>
      <c r="F423">
        <v>26</v>
      </c>
      <c r="G423">
        <v>170.8</v>
      </c>
      <c r="H423">
        <v>114</v>
      </c>
      <c r="I423">
        <v>29.04</v>
      </c>
      <c r="J423">
        <v>199.5</v>
      </c>
      <c r="K423">
        <v>125</v>
      </c>
      <c r="L423">
        <v>16.96</v>
      </c>
      <c r="M423">
        <v>169.7</v>
      </c>
      <c r="N423">
        <v>98</v>
      </c>
      <c r="O423">
        <v>7.64</v>
      </c>
      <c r="P423">
        <v>9.6</v>
      </c>
      <c r="Q423">
        <v>5</v>
      </c>
      <c r="R423">
        <v>2.59</v>
      </c>
      <c r="S423">
        <v>5</v>
      </c>
      <c r="T423">
        <v>1</v>
      </c>
    </row>
    <row r="424" spans="1:20" x14ac:dyDescent="0.2">
      <c r="A424" t="s">
        <v>64</v>
      </c>
      <c r="B424" s="4">
        <f>train[[#This Row],[account_length]]/12</f>
        <v>16.083333333333332</v>
      </c>
      <c r="C424">
        <v>408</v>
      </c>
      <c r="D424">
        <v>0</v>
      </c>
      <c r="E424">
        <v>1</v>
      </c>
      <c r="F424">
        <v>17</v>
      </c>
      <c r="G424">
        <v>124</v>
      </c>
      <c r="H424">
        <v>102</v>
      </c>
      <c r="I424">
        <v>21.08</v>
      </c>
      <c r="J424">
        <v>202.9</v>
      </c>
      <c r="K424">
        <v>81</v>
      </c>
      <c r="L424">
        <v>17.25</v>
      </c>
      <c r="M424">
        <v>205.1</v>
      </c>
      <c r="N424">
        <v>129</v>
      </c>
      <c r="O424">
        <v>9.23</v>
      </c>
      <c r="P424">
        <v>12.3</v>
      </c>
      <c r="Q424">
        <v>3</v>
      </c>
      <c r="R424">
        <v>3.32</v>
      </c>
      <c r="S424">
        <v>1</v>
      </c>
      <c r="T424">
        <v>0</v>
      </c>
    </row>
    <row r="425" spans="1:20" x14ac:dyDescent="0.2">
      <c r="A425" t="s">
        <v>69</v>
      </c>
      <c r="B425" s="4">
        <f>train[[#This Row],[account_length]]/12</f>
        <v>6.083333333333333</v>
      </c>
      <c r="C425">
        <v>415</v>
      </c>
      <c r="D425">
        <v>0</v>
      </c>
      <c r="E425">
        <v>0</v>
      </c>
      <c r="F425">
        <v>0</v>
      </c>
      <c r="G425">
        <v>198.3</v>
      </c>
      <c r="H425">
        <v>94</v>
      </c>
      <c r="I425">
        <v>33.71</v>
      </c>
      <c r="J425">
        <v>279.3</v>
      </c>
      <c r="K425">
        <v>101</v>
      </c>
      <c r="L425">
        <v>23.74</v>
      </c>
      <c r="M425">
        <v>146.19999999999999</v>
      </c>
      <c r="N425">
        <v>87</v>
      </c>
      <c r="O425">
        <v>6.58</v>
      </c>
      <c r="P425">
        <v>14.8</v>
      </c>
      <c r="Q425">
        <v>8</v>
      </c>
      <c r="R425">
        <v>4</v>
      </c>
      <c r="S425">
        <v>3</v>
      </c>
      <c r="T425">
        <v>0</v>
      </c>
    </row>
    <row r="426" spans="1:20" x14ac:dyDescent="0.2">
      <c r="A426" t="s">
        <v>38</v>
      </c>
      <c r="B426" s="4">
        <f>train[[#This Row],[account_length]]/12</f>
        <v>5.166666666666667</v>
      </c>
      <c r="C426">
        <v>408</v>
      </c>
      <c r="D426">
        <v>0</v>
      </c>
      <c r="E426">
        <v>0</v>
      </c>
      <c r="F426">
        <v>0</v>
      </c>
      <c r="G426">
        <v>172.8</v>
      </c>
      <c r="H426">
        <v>101</v>
      </c>
      <c r="I426">
        <v>29.38</v>
      </c>
      <c r="J426">
        <v>204.8</v>
      </c>
      <c r="K426">
        <v>97</v>
      </c>
      <c r="L426">
        <v>17.41</v>
      </c>
      <c r="M426">
        <v>240.8</v>
      </c>
      <c r="N426">
        <v>90</v>
      </c>
      <c r="O426">
        <v>10.84</v>
      </c>
      <c r="P426">
        <v>9.1</v>
      </c>
      <c r="Q426">
        <v>8</v>
      </c>
      <c r="R426">
        <v>2.46</v>
      </c>
      <c r="S426">
        <v>2</v>
      </c>
      <c r="T426">
        <v>0</v>
      </c>
    </row>
    <row r="427" spans="1:20" x14ac:dyDescent="0.2">
      <c r="A427" t="s">
        <v>54</v>
      </c>
      <c r="B427" s="4">
        <f>train[[#This Row],[account_length]]/12</f>
        <v>2.5</v>
      </c>
      <c r="C427">
        <v>415</v>
      </c>
      <c r="D427">
        <v>0</v>
      </c>
      <c r="E427">
        <v>1</v>
      </c>
      <c r="F427">
        <v>30</v>
      </c>
      <c r="G427">
        <v>217.4</v>
      </c>
      <c r="H427">
        <v>74</v>
      </c>
      <c r="I427">
        <v>36.96</v>
      </c>
      <c r="J427">
        <v>213.8</v>
      </c>
      <c r="K427">
        <v>86</v>
      </c>
      <c r="L427">
        <v>18.170000000000002</v>
      </c>
      <c r="M427">
        <v>227.2</v>
      </c>
      <c r="N427">
        <v>104</v>
      </c>
      <c r="O427">
        <v>10.220000000000001</v>
      </c>
      <c r="P427">
        <v>6.6</v>
      </c>
      <c r="Q427">
        <v>3</v>
      </c>
      <c r="R427">
        <v>1.78</v>
      </c>
      <c r="S427">
        <v>0</v>
      </c>
      <c r="T427">
        <v>0</v>
      </c>
    </row>
    <row r="428" spans="1:20" x14ac:dyDescent="0.2">
      <c r="A428" t="s">
        <v>68</v>
      </c>
      <c r="B428" s="4">
        <f>train[[#This Row],[account_length]]/12</f>
        <v>5</v>
      </c>
      <c r="C428">
        <v>408</v>
      </c>
      <c r="D428">
        <v>1</v>
      </c>
      <c r="E428">
        <v>1</v>
      </c>
      <c r="F428">
        <v>29</v>
      </c>
      <c r="G428">
        <v>265.89999999999998</v>
      </c>
      <c r="H428">
        <v>113</v>
      </c>
      <c r="I428">
        <v>45.2</v>
      </c>
      <c r="J428">
        <v>215.8</v>
      </c>
      <c r="K428">
        <v>94</v>
      </c>
      <c r="L428">
        <v>18.34</v>
      </c>
      <c r="M428">
        <v>108.1</v>
      </c>
      <c r="N428">
        <v>82</v>
      </c>
      <c r="O428">
        <v>4.8600000000000003</v>
      </c>
      <c r="P428">
        <v>14</v>
      </c>
      <c r="Q428">
        <v>12</v>
      </c>
      <c r="R428">
        <v>3.78</v>
      </c>
      <c r="S428">
        <v>0</v>
      </c>
      <c r="T428">
        <v>1</v>
      </c>
    </row>
    <row r="429" spans="1:20" x14ac:dyDescent="0.2">
      <c r="A429" t="s">
        <v>67</v>
      </c>
      <c r="B429" s="4">
        <f>train[[#This Row],[account_length]]/12</f>
        <v>8</v>
      </c>
      <c r="C429">
        <v>510</v>
      </c>
      <c r="D429">
        <v>0</v>
      </c>
      <c r="E429">
        <v>0</v>
      </c>
      <c r="F429">
        <v>0</v>
      </c>
      <c r="G429">
        <v>98.2</v>
      </c>
      <c r="H429">
        <v>100</v>
      </c>
      <c r="I429">
        <v>16.690000000000001</v>
      </c>
      <c r="J429">
        <v>307.2</v>
      </c>
      <c r="K429">
        <v>88</v>
      </c>
      <c r="L429">
        <v>26.11</v>
      </c>
      <c r="M429">
        <v>182.5</v>
      </c>
      <c r="N429">
        <v>120</v>
      </c>
      <c r="O429">
        <v>8.2100000000000009</v>
      </c>
      <c r="P429">
        <v>7.6</v>
      </c>
      <c r="Q429">
        <v>1</v>
      </c>
      <c r="R429">
        <v>2.0499999999999998</v>
      </c>
      <c r="S429">
        <v>2</v>
      </c>
      <c r="T429">
        <v>0</v>
      </c>
    </row>
    <row r="430" spans="1:20" x14ac:dyDescent="0.2">
      <c r="A430" t="s">
        <v>26</v>
      </c>
      <c r="B430" s="4">
        <f>train[[#This Row],[account_length]]/12</f>
        <v>4.333333333333333</v>
      </c>
      <c r="C430">
        <v>408</v>
      </c>
      <c r="D430">
        <v>0</v>
      </c>
      <c r="E430">
        <v>0</v>
      </c>
      <c r="F430">
        <v>0</v>
      </c>
      <c r="G430">
        <v>214.7</v>
      </c>
      <c r="H430">
        <v>68</v>
      </c>
      <c r="I430">
        <v>36.5</v>
      </c>
      <c r="J430">
        <v>158.6</v>
      </c>
      <c r="K430">
        <v>138</v>
      </c>
      <c r="L430">
        <v>13.48</v>
      </c>
      <c r="M430">
        <v>123.4</v>
      </c>
      <c r="N430">
        <v>114</v>
      </c>
      <c r="O430">
        <v>5.55</v>
      </c>
      <c r="P430">
        <v>9.4</v>
      </c>
      <c r="Q430">
        <v>4</v>
      </c>
      <c r="R430">
        <v>2.54</v>
      </c>
      <c r="S430">
        <v>2</v>
      </c>
      <c r="T430">
        <v>0</v>
      </c>
    </row>
    <row r="431" spans="1:20" x14ac:dyDescent="0.2">
      <c r="A431" t="s">
        <v>61</v>
      </c>
      <c r="B431" s="4">
        <f>train[[#This Row],[account_length]]/12</f>
        <v>7.25</v>
      </c>
      <c r="C431">
        <v>415</v>
      </c>
      <c r="D431">
        <v>0</v>
      </c>
      <c r="E431">
        <v>0</v>
      </c>
      <c r="F431">
        <v>0</v>
      </c>
      <c r="G431">
        <v>168.2</v>
      </c>
      <c r="H431">
        <v>92</v>
      </c>
      <c r="I431">
        <v>28.59</v>
      </c>
      <c r="J431">
        <v>224.7</v>
      </c>
      <c r="K431">
        <v>100</v>
      </c>
      <c r="L431">
        <v>19.100000000000001</v>
      </c>
      <c r="M431">
        <v>169.5</v>
      </c>
      <c r="N431">
        <v>99</v>
      </c>
      <c r="O431">
        <v>7.63</v>
      </c>
      <c r="P431">
        <v>12.9</v>
      </c>
      <c r="Q431">
        <v>3</v>
      </c>
      <c r="R431">
        <v>3.48</v>
      </c>
      <c r="S431">
        <v>1</v>
      </c>
      <c r="T431">
        <v>0</v>
      </c>
    </row>
    <row r="432" spans="1:20" x14ac:dyDescent="0.2">
      <c r="A432" t="s">
        <v>51</v>
      </c>
      <c r="B432" s="4">
        <f>train[[#This Row],[account_length]]/12</f>
        <v>3.4166666666666665</v>
      </c>
      <c r="C432">
        <v>408</v>
      </c>
      <c r="D432">
        <v>0</v>
      </c>
      <c r="E432">
        <v>0</v>
      </c>
      <c r="F432">
        <v>0</v>
      </c>
      <c r="G432">
        <v>202.9</v>
      </c>
      <c r="H432">
        <v>97</v>
      </c>
      <c r="I432">
        <v>34.49</v>
      </c>
      <c r="J432">
        <v>153.80000000000001</v>
      </c>
      <c r="K432">
        <v>104</v>
      </c>
      <c r="L432">
        <v>13.07</v>
      </c>
      <c r="M432">
        <v>113.5</v>
      </c>
      <c r="N432">
        <v>92</v>
      </c>
      <c r="O432">
        <v>5.1100000000000003</v>
      </c>
      <c r="P432">
        <v>9</v>
      </c>
      <c r="Q432">
        <v>3</v>
      </c>
      <c r="R432">
        <v>2.4300000000000002</v>
      </c>
      <c r="S432">
        <v>3</v>
      </c>
      <c r="T432">
        <v>0</v>
      </c>
    </row>
    <row r="433" spans="1:20" x14ac:dyDescent="0.2">
      <c r="A433" t="s">
        <v>31</v>
      </c>
      <c r="B433" s="4">
        <f>train[[#This Row],[account_length]]/12</f>
        <v>9.3333333333333339</v>
      </c>
      <c r="C433">
        <v>415</v>
      </c>
      <c r="D433">
        <v>0</v>
      </c>
      <c r="E433">
        <v>0</v>
      </c>
      <c r="F433">
        <v>0</v>
      </c>
      <c r="G433">
        <v>261.39999999999998</v>
      </c>
      <c r="H433">
        <v>108</v>
      </c>
      <c r="I433">
        <v>44.44</v>
      </c>
      <c r="J433">
        <v>154.5</v>
      </c>
      <c r="K433">
        <v>102</v>
      </c>
      <c r="L433">
        <v>13.13</v>
      </c>
      <c r="M433">
        <v>130.9</v>
      </c>
      <c r="N433">
        <v>90</v>
      </c>
      <c r="O433">
        <v>5.89</v>
      </c>
      <c r="P433">
        <v>11.6</v>
      </c>
      <c r="Q433">
        <v>2</v>
      </c>
      <c r="R433">
        <v>3.13</v>
      </c>
      <c r="S433">
        <v>1</v>
      </c>
      <c r="T433">
        <v>0</v>
      </c>
    </row>
    <row r="434" spans="1:20" x14ac:dyDescent="0.2">
      <c r="A434" t="s">
        <v>43</v>
      </c>
      <c r="B434" s="4">
        <f>train[[#This Row],[account_length]]/12</f>
        <v>7.333333333333333</v>
      </c>
      <c r="C434">
        <v>510</v>
      </c>
      <c r="D434">
        <v>0</v>
      </c>
      <c r="E434">
        <v>0</v>
      </c>
      <c r="F434">
        <v>0</v>
      </c>
      <c r="G434">
        <v>73.3</v>
      </c>
      <c r="H434">
        <v>86</v>
      </c>
      <c r="I434">
        <v>12.46</v>
      </c>
      <c r="J434">
        <v>161.4</v>
      </c>
      <c r="K434">
        <v>82</v>
      </c>
      <c r="L434">
        <v>13.72</v>
      </c>
      <c r="M434">
        <v>239.6</v>
      </c>
      <c r="N434">
        <v>76</v>
      </c>
      <c r="O434">
        <v>10.78</v>
      </c>
      <c r="P434">
        <v>8.1999999999999993</v>
      </c>
      <c r="Q434">
        <v>3</v>
      </c>
      <c r="R434">
        <v>2.21</v>
      </c>
      <c r="S434">
        <v>4</v>
      </c>
      <c r="T434">
        <v>1</v>
      </c>
    </row>
    <row r="435" spans="1:20" x14ac:dyDescent="0.2">
      <c r="A435" t="s">
        <v>65</v>
      </c>
      <c r="B435" s="4">
        <f>train[[#This Row],[account_length]]/12</f>
        <v>10.166666666666666</v>
      </c>
      <c r="C435">
        <v>408</v>
      </c>
      <c r="D435">
        <v>0</v>
      </c>
      <c r="E435">
        <v>1</v>
      </c>
      <c r="F435">
        <v>27</v>
      </c>
      <c r="G435">
        <v>253.7</v>
      </c>
      <c r="H435">
        <v>84</v>
      </c>
      <c r="I435">
        <v>43.13</v>
      </c>
      <c r="J435">
        <v>229.2</v>
      </c>
      <c r="K435">
        <v>109</v>
      </c>
      <c r="L435">
        <v>19.48</v>
      </c>
      <c r="M435">
        <v>190.5</v>
      </c>
      <c r="N435">
        <v>123</v>
      </c>
      <c r="O435">
        <v>8.57</v>
      </c>
      <c r="P435">
        <v>9.1999999999999993</v>
      </c>
      <c r="Q435">
        <v>5</v>
      </c>
      <c r="R435">
        <v>2.48</v>
      </c>
      <c r="S435">
        <v>7</v>
      </c>
      <c r="T435">
        <v>0</v>
      </c>
    </row>
    <row r="436" spans="1:20" x14ac:dyDescent="0.2">
      <c r="A436" t="s">
        <v>29</v>
      </c>
      <c r="B436" s="4">
        <f>train[[#This Row],[account_length]]/12</f>
        <v>5.083333333333333</v>
      </c>
      <c r="C436">
        <v>408</v>
      </c>
      <c r="D436">
        <v>0</v>
      </c>
      <c r="E436">
        <v>0</v>
      </c>
      <c r="F436">
        <v>0</v>
      </c>
      <c r="G436">
        <v>45</v>
      </c>
      <c r="H436">
        <v>108</v>
      </c>
      <c r="I436">
        <v>7.65</v>
      </c>
      <c r="J436">
        <v>151.30000000000001</v>
      </c>
      <c r="K436">
        <v>74</v>
      </c>
      <c r="L436">
        <v>12.86</v>
      </c>
      <c r="M436">
        <v>152.9</v>
      </c>
      <c r="N436">
        <v>94</v>
      </c>
      <c r="O436">
        <v>6.88</v>
      </c>
      <c r="P436">
        <v>9.8000000000000007</v>
      </c>
      <c r="Q436">
        <v>6</v>
      </c>
      <c r="R436">
        <v>2.65</v>
      </c>
      <c r="S436">
        <v>2</v>
      </c>
      <c r="T436">
        <v>0</v>
      </c>
    </row>
    <row r="437" spans="1:20" x14ac:dyDescent="0.2">
      <c r="A437" t="s">
        <v>72</v>
      </c>
      <c r="B437" s="4">
        <f>train[[#This Row],[account_length]]/12</f>
        <v>7.25</v>
      </c>
      <c r="C437">
        <v>510</v>
      </c>
      <c r="D437">
        <v>0</v>
      </c>
      <c r="E437">
        <v>0</v>
      </c>
      <c r="F437">
        <v>0</v>
      </c>
      <c r="G437">
        <v>231.3</v>
      </c>
      <c r="H437">
        <v>105</v>
      </c>
      <c r="I437">
        <v>39.32</v>
      </c>
      <c r="J437">
        <v>171.7</v>
      </c>
      <c r="K437">
        <v>108</v>
      </c>
      <c r="L437">
        <v>14.59</v>
      </c>
      <c r="M437">
        <v>67.7</v>
      </c>
      <c r="N437">
        <v>136</v>
      </c>
      <c r="O437">
        <v>3.05</v>
      </c>
      <c r="P437">
        <v>13</v>
      </c>
      <c r="Q437">
        <v>6</v>
      </c>
      <c r="R437">
        <v>3.51</v>
      </c>
      <c r="S437">
        <v>1</v>
      </c>
      <c r="T437">
        <v>0</v>
      </c>
    </row>
    <row r="438" spans="1:20" x14ac:dyDescent="0.2">
      <c r="A438" t="s">
        <v>53</v>
      </c>
      <c r="B438" s="4">
        <f>train[[#This Row],[account_length]]/12</f>
        <v>2.5</v>
      </c>
      <c r="C438">
        <v>510</v>
      </c>
      <c r="D438">
        <v>0</v>
      </c>
      <c r="E438">
        <v>0</v>
      </c>
      <c r="F438">
        <v>0</v>
      </c>
      <c r="G438">
        <v>227.4</v>
      </c>
      <c r="H438">
        <v>88</v>
      </c>
      <c r="I438">
        <v>38.659999999999997</v>
      </c>
      <c r="J438">
        <v>182.5</v>
      </c>
      <c r="K438">
        <v>100</v>
      </c>
      <c r="L438">
        <v>15.51</v>
      </c>
      <c r="M438">
        <v>191.7</v>
      </c>
      <c r="N438">
        <v>134</v>
      </c>
      <c r="O438">
        <v>8.6300000000000008</v>
      </c>
      <c r="P438">
        <v>12.5</v>
      </c>
      <c r="Q438">
        <v>3</v>
      </c>
      <c r="R438">
        <v>3.38</v>
      </c>
      <c r="S438">
        <v>0</v>
      </c>
      <c r="T438">
        <v>0</v>
      </c>
    </row>
    <row r="439" spans="1:20" x14ac:dyDescent="0.2">
      <c r="A439" t="s">
        <v>24</v>
      </c>
      <c r="B439" s="4">
        <f>train[[#This Row],[account_length]]/12</f>
        <v>7.916666666666667</v>
      </c>
      <c r="C439">
        <v>415</v>
      </c>
      <c r="D439">
        <v>0</v>
      </c>
      <c r="E439">
        <v>1</v>
      </c>
      <c r="F439">
        <v>22</v>
      </c>
      <c r="G439">
        <v>40.9</v>
      </c>
      <c r="H439">
        <v>126</v>
      </c>
      <c r="I439">
        <v>6.95</v>
      </c>
      <c r="J439">
        <v>133.4</v>
      </c>
      <c r="K439">
        <v>90</v>
      </c>
      <c r="L439">
        <v>11.34</v>
      </c>
      <c r="M439">
        <v>264.2</v>
      </c>
      <c r="N439">
        <v>91</v>
      </c>
      <c r="O439">
        <v>11.89</v>
      </c>
      <c r="P439">
        <v>11.9</v>
      </c>
      <c r="Q439">
        <v>7</v>
      </c>
      <c r="R439">
        <v>3.21</v>
      </c>
      <c r="S439">
        <v>0</v>
      </c>
      <c r="T439">
        <v>0</v>
      </c>
    </row>
    <row r="440" spans="1:20" x14ac:dyDescent="0.2">
      <c r="A440" t="s">
        <v>37</v>
      </c>
      <c r="B440" s="4">
        <f>train[[#This Row],[account_length]]/12</f>
        <v>3.8333333333333335</v>
      </c>
      <c r="C440">
        <v>415</v>
      </c>
      <c r="D440">
        <v>0</v>
      </c>
      <c r="E440">
        <v>0</v>
      </c>
      <c r="F440">
        <v>0</v>
      </c>
      <c r="G440">
        <v>124.8</v>
      </c>
      <c r="H440">
        <v>133</v>
      </c>
      <c r="I440">
        <v>21.22</v>
      </c>
      <c r="J440">
        <v>157.30000000000001</v>
      </c>
      <c r="K440">
        <v>143</v>
      </c>
      <c r="L440">
        <v>13.37</v>
      </c>
      <c r="M440">
        <v>199.3</v>
      </c>
      <c r="N440">
        <v>72</v>
      </c>
      <c r="O440">
        <v>8.9700000000000006</v>
      </c>
      <c r="P440">
        <v>8.6</v>
      </c>
      <c r="Q440">
        <v>4</v>
      </c>
      <c r="R440">
        <v>2.3199999999999998</v>
      </c>
      <c r="S440">
        <v>2</v>
      </c>
      <c r="T440">
        <v>0</v>
      </c>
    </row>
    <row r="441" spans="1:20" x14ac:dyDescent="0.2">
      <c r="A441" t="s">
        <v>63</v>
      </c>
      <c r="B441" s="4">
        <f>train[[#This Row],[account_length]]/12</f>
        <v>8.3333333333333339</v>
      </c>
      <c r="C441">
        <v>510</v>
      </c>
      <c r="D441">
        <v>1</v>
      </c>
      <c r="E441">
        <v>0</v>
      </c>
      <c r="F441">
        <v>0</v>
      </c>
      <c r="G441">
        <v>68.5</v>
      </c>
      <c r="H441">
        <v>110</v>
      </c>
      <c r="I441">
        <v>11.65</v>
      </c>
      <c r="J441">
        <v>337.1</v>
      </c>
      <c r="K441">
        <v>115</v>
      </c>
      <c r="L441">
        <v>28.65</v>
      </c>
      <c r="M441">
        <v>205.2</v>
      </c>
      <c r="N441">
        <v>99</v>
      </c>
      <c r="O441">
        <v>9.23</v>
      </c>
      <c r="P441">
        <v>12.1</v>
      </c>
      <c r="Q441">
        <v>9</v>
      </c>
      <c r="R441">
        <v>3.27</v>
      </c>
      <c r="S441">
        <v>0</v>
      </c>
      <c r="T441">
        <v>0</v>
      </c>
    </row>
    <row r="442" spans="1:20" x14ac:dyDescent="0.2">
      <c r="A442" t="s">
        <v>68</v>
      </c>
      <c r="B442" s="4">
        <f>train[[#This Row],[account_length]]/12</f>
        <v>6.416666666666667</v>
      </c>
      <c r="C442">
        <v>415</v>
      </c>
      <c r="D442">
        <v>0</v>
      </c>
      <c r="E442">
        <v>0</v>
      </c>
      <c r="F442">
        <v>0</v>
      </c>
      <c r="G442">
        <v>163</v>
      </c>
      <c r="H442">
        <v>112</v>
      </c>
      <c r="I442">
        <v>27.71</v>
      </c>
      <c r="J442">
        <v>219.1</v>
      </c>
      <c r="K442">
        <v>89</v>
      </c>
      <c r="L442">
        <v>18.62</v>
      </c>
      <c r="M442">
        <v>233.4</v>
      </c>
      <c r="N442">
        <v>66</v>
      </c>
      <c r="O442">
        <v>10.5</v>
      </c>
      <c r="P442">
        <v>6.7</v>
      </c>
      <c r="Q442">
        <v>3</v>
      </c>
      <c r="R442">
        <v>1.81</v>
      </c>
      <c r="S442">
        <v>2</v>
      </c>
      <c r="T442">
        <v>0</v>
      </c>
    </row>
    <row r="443" spans="1:20" x14ac:dyDescent="0.2">
      <c r="A443" t="s">
        <v>52</v>
      </c>
      <c r="B443" s="4">
        <f>train[[#This Row],[account_length]]/12</f>
        <v>8.1666666666666661</v>
      </c>
      <c r="C443">
        <v>415</v>
      </c>
      <c r="D443">
        <v>0</v>
      </c>
      <c r="E443">
        <v>1</v>
      </c>
      <c r="F443">
        <v>38</v>
      </c>
      <c r="G443">
        <v>213.7</v>
      </c>
      <c r="H443">
        <v>61</v>
      </c>
      <c r="I443">
        <v>36.33</v>
      </c>
      <c r="J443">
        <v>253</v>
      </c>
      <c r="K443">
        <v>104</v>
      </c>
      <c r="L443">
        <v>21.51</v>
      </c>
      <c r="M443">
        <v>207.7</v>
      </c>
      <c r="N443">
        <v>73</v>
      </c>
      <c r="O443">
        <v>9.35</v>
      </c>
      <c r="P443">
        <v>10.7</v>
      </c>
      <c r="Q443">
        <v>5</v>
      </c>
      <c r="R443">
        <v>2.89</v>
      </c>
      <c r="S443">
        <v>2</v>
      </c>
      <c r="T443">
        <v>0</v>
      </c>
    </row>
    <row r="444" spans="1:20" x14ac:dyDescent="0.2">
      <c r="A444" t="s">
        <v>26</v>
      </c>
      <c r="B444" s="4">
        <f>train[[#This Row],[account_length]]/12</f>
        <v>10.416666666666666</v>
      </c>
      <c r="C444">
        <v>415</v>
      </c>
      <c r="D444">
        <v>0</v>
      </c>
      <c r="E444">
        <v>1</v>
      </c>
      <c r="F444">
        <v>36</v>
      </c>
      <c r="G444">
        <v>201.3</v>
      </c>
      <c r="H444">
        <v>117</v>
      </c>
      <c r="I444">
        <v>34.22</v>
      </c>
      <c r="J444">
        <v>42.2</v>
      </c>
      <c r="K444">
        <v>78</v>
      </c>
      <c r="L444">
        <v>3.59</v>
      </c>
      <c r="M444">
        <v>125.7</v>
      </c>
      <c r="N444">
        <v>104</v>
      </c>
      <c r="O444">
        <v>5.66</v>
      </c>
      <c r="P444">
        <v>5.4</v>
      </c>
      <c r="Q444">
        <v>3</v>
      </c>
      <c r="R444">
        <v>1.46</v>
      </c>
      <c r="S444">
        <v>1</v>
      </c>
      <c r="T444">
        <v>0</v>
      </c>
    </row>
    <row r="445" spans="1:20" x14ac:dyDescent="0.2">
      <c r="A445" t="s">
        <v>69</v>
      </c>
      <c r="B445" s="4">
        <f>train[[#This Row],[account_length]]/12</f>
        <v>16.166666666666668</v>
      </c>
      <c r="C445">
        <v>408</v>
      </c>
      <c r="D445">
        <v>0</v>
      </c>
      <c r="E445">
        <v>0</v>
      </c>
      <c r="F445">
        <v>0</v>
      </c>
      <c r="G445">
        <v>48.4</v>
      </c>
      <c r="H445">
        <v>101</v>
      </c>
      <c r="I445">
        <v>8.23</v>
      </c>
      <c r="J445">
        <v>281.10000000000002</v>
      </c>
      <c r="K445">
        <v>138</v>
      </c>
      <c r="L445">
        <v>23.89</v>
      </c>
      <c r="M445">
        <v>218.5</v>
      </c>
      <c r="N445">
        <v>87</v>
      </c>
      <c r="O445">
        <v>9.83</v>
      </c>
      <c r="P445">
        <v>18.2</v>
      </c>
      <c r="Q445">
        <v>1</v>
      </c>
      <c r="R445">
        <v>4.91</v>
      </c>
      <c r="S445">
        <v>1</v>
      </c>
      <c r="T445">
        <v>0</v>
      </c>
    </row>
    <row r="446" spans="1:20" x14ac:dyDescent="0.2">
      <c r="A446" t="s">
        <v>55</v>
      </c>
      <c r="B446" s="4">
        <f>train[[#This Row],[account_length]]/12</f>
        <v>15.833333333333334</v>
      </c>
      <c r="C446">
        <v>415</v>
      </c>
      <c r="D446">
        <v>0</v>
      </c>
      <c r="E446">
        <v>1</v>
      </c>
      <c r="F446">
        <v>22</v>
      </c>
      <c r="G446">
        <v>166.5</v>
      </c>
      <c r="H446">
        <v>93</v>
      </c>
      <c r="I446">
        <v>28.31</v>
      </c>
      <c r="J446">
        <v>183</v>
      </c>
      <c r="K446">
        <v>92</v>
      </c>
      <c r="L446">
        <v>15.56</v>
      </c>
      <c r="M446">
        <v>121</v>
      </c>
      <c r="N446">
        <v>102</v>
      </c>
      <c r="O446">
        <v>5.44</v>
      </c>
      <c r="P446">
        <v>8.5</v>
      </c>
      <c r="Q446">
        <v>3</v>
      </c>
      <c r="R446">
        <v>2.2999999999999998</v>
      </c>
      <c r="S446">
        <v>0</v>
      </c>
      <c r="T446">
        <v>0</v>
      </c>
    </row>
    <row r="447" spans="1:20" x14ac:dyDescent="0.2">
      <c r="A447" t="s">
        <v>52</v>
      </c>
      <c r="B447" s="4">
        <f>train[[#This Row],[account_length]]/12</f>
        <v>13.75</v>
      </c>
      <c r="C447">
        <v>415</v>
      </c>
      <c r="D447">
        <v>0</v>
      </c>
      <c r="E447">
        <v>0</v>
      </c>
      <c r="F447">
        <v>0</v>
      </c>
      <c r="G447">
        <v>216.6</v>
      </c>
      <c r="H447">
        <v>126</v>
      </c>
      <c r="I447">
        <v>36.82</v>
      </c>
      <c r="J447">
        <v>190.8</v>
      </c>
      <c r="K447">
        <v>104</v>
      </c>
      <c r="L447">
        <v>16.22</v>
      </c>
      <c r="M447">
        <v>224.7</v>
      </c>
      <c r="N447">
        <v>123</v>
      </c>
      <c r="O447">
        <v>10.11</v>
      </c>
      <c r="P447">
        <v>12.4</v>
      </c>
      <c r="Q447">
        <v>8</v>
      </c>
      <c r="R447">
        <v>3.35</v>
      </c>
      <c r="S447">
        <v>0</v>
      </c>
      <c r="T447">
        <v>0</v>
      </c>
    </row>
    <row r="448" spans="1:20" x14ac:dyDescent="0.2">
      <c r="A448" t="s">
        <v>36</v>
      </c>
      <c r="B448" s="4">
        <f>train[[#This Row],[account_length]]/12</f>
        <v>4.916666666666667</v>
      </c>
      <c r="C448">
        <v>408</v>
      </c>
      <c r="D448">
        <v>0</v>
      </c>
      <c r="E448">
        <v>0</v>
      </c>
      <c r="F448">
        <v>0</v>
      </c>
      <c r="G448">
        <v>107.8</v>
      </c>
      <c r="H448">
        <v>113</v>
      </c>
      <c r="I448">
        <v>18.329999999999998</v>
      </c>
      <c r="J448">
        <v>216.6</v>
      </c>
      <c r="K448">
        <v>125</v>
      </c>
      <c r="L448">
        <v>18.41</v>
      </c>
      <c r="M448">
        <v>217.5</v>
      </c>
      <c r="N448">
        <v>92</v>
      </c>
      <c r="O448">
        <v>9.7899999999999991</v>
      </c>
      <c r="P448">
        <v>9.9</v>
      </c>
      <c r="Q448">
        <v>3</v>
      </c>
      <c r="R448">
        <v>2.67</v>
      </c>
      <c r="S448">
        <v>2</v>
      </c>
      <c r="T448">
        <v>0</v>
      </c>
    </row>
    <row r="449" spans="1:20" x14ac:dyDescent="0.2">
      <c r="A449" t="s">
        <v>68</v>
      </c>
      <c r="B449" s="4">
        <f>train[[#This Row],[account_length]]/12</f>
        <v>3.9166666666666665</v>
      </c>
      <c r="C449">
        <v>408</v>
      </c>
      <c r="D449">
        <v>0</v>
      </c>
      <c r="E449">
        <v>1</v>
      </c>
      <c r="F449">
        <v>28</v>
      </c>
      <c r="G449">
        <v>141.30000000000001</v>
      </c>
      <c r="H449">
        <v>94</v>
      </c>
      <c r="I449">
        <v>24.02</v>
      </c>
      <c r="J449">
        <v>168</v>
      </c>
      <c r="K449">
        <v>108</v>
      </c>
      <c r="L449">
        <v>14.28</v>
      </c>
      <c r="M449">
        <v>113.5</v>
      </c>
      <c r="N449">
        <v>84</v>
      </c>
      <c r="O449">
        <v>5.1100000000000003</v>
      </c>
      <c r="P449">
        <v>7.8</v>
      </c>
      <c r="Q449">
        <v>2</v>
      </c>
      <c r="R449">
        <v>2.11</v>
      </c>
      <c r="S449">
        <v>1</v>
      </c>
      <c r="T449">
        <v>0</v>
      </c>
    </row>
    <row r="450" spans="1:20" x14ac:dyDescent="0.2">
      <c r="A450" t="s">
        <v>33</v>
      </c>
      <c r="B450" s="4">
        <f>train[[#This Row],[account_length]]/12</f>
        <v>12.5</v>
      </c>
      <c r="C450">
        <v>415</v>
      </c>
      <c r="D450">
        <v>0</v>
      </c>
      <c r="E450">
        <v>1</v>
      </c>
      <c r="F450">
        <v>29</v>
      </c>
      <c r="G450">
        <v>209.9</v>
      </c>
      <c r="H450">
        <v>77</v>
      </c>
      <c r="I450">
        <v>35.68</v>
      </c>
      <c r="J450">
        <v>158</v>
      </c>
      <c r="K450">
        <v>52</v>
      </c>
      <c r="L450">
        <v>13.43</v>
      </c>
      <c r="M450">
        <v>141.9</v>
      </c>
      <c r="N450">
        <v>113</v>
      </c>
      <c r="O450">
        <v>6.39</v>
      </c>
      <c r="P450">
        <v>6.6</v>
      </c>
      <c r="Q450">
        <v>1</v>
      </c>
      <c r="R450">
        <v>1.78</v>
      </c>
      <c r="S450">
        <v>0</v>
      </c>
      <c r="T450">
        <v>0</v>
      </c>
    </row>
    <row r="451" spans="1:20" x14ac:dyDescent="0.2">
      <c r="A451" t="s">
        <v>60</v>
      </c>
      <c r="B451" s="4">
        <f>train[[#This Row],[account_length]]/12</f>
        <v>12.666666666666666</v>
      </c>
      <c r="C451">
        <v>415</v>
      </c>
      <c r="D451">
        <v>1</v>
      </c>
      <c r="E451">
        <v>1</v>
      </c>
      <c r="F451">
        <v>20</v>
      </c>
      <c r="G451">
        <v>237.5</v>
      </c>
      <c r="H451">
        <v>120</v>
      </c>
      <c r="I451">
        <v>40.380000000000003</v>
      </c>
      <c r="J451">
        <v>253.4</v>
      </c>
      <c r="K451">
        <v>94</v>
      </c>
      <c r="L451">
        <v>21.54</v>
      </c>
      <c r="M451">
        <v>265.2</v>
      </c>
      <c r="N451">
        <v>80</v>
      </c>
      <c r="O451">
        <v>11.93</v>
      </c>
      <c r="P451">
        <v>14.2</v>
      </c>
      <c r="Q451">
        <v>3</v>
      </c>
      <c r="R451">
        <v>3.83</v>
      </c>
      <c r="S451">
        <v>9</v>
      </c>
      <c r="T451">
        <v>1</v>
      </c>
    </row>
    <row r="452" spans="1:20" x14ac:dyDescent="0.2">
      <c r="A452" t="s">
        <v>58</v>
      </c>
      <c r="B452" s="4">
        <f>train[[#This Row],[account_length]]/12</f>
        <v>2.1666666666666665</v>
      </c>
      <c r="C452">
        <v>415</v>
      </c>
      <c r="D452">
        <v>0</v>
      </c>
      <c r="E452">
        <v>0</v>
      </c>
      <c r="F452">
        <v>0</v>
      </c>
      <c r="G452">
        <v>234.5</v>
      </c>
      <c r="H452">
        <v>109</v>
      </c>
      <c r="I452">
        <v>39.869999999999997</v>
      </c>
      <c r="J452">
        <v>216.5</v>
      </c>
      <c r="K452">
        <v>129</v>
      </c>
      <c r="L452">
        <v>18.399999999999999</v>
      </c>
      <c r="M452">
        <v>191.6</v>
      </c>
      <c r="N452">
        <v>94</v>
      </c>
      <c r="O452">
        <v>8.6199999999999992</v>
      </c>
      <c r="P452">
        <v>3.5</v>
      </c>
      <c r="Q452">
        <v>6</v>
      </c>
      <c r="R452">
        <v>0.95</v>
      </c>
      <c r="S452">
        <v>3</v>
      </c>
      <c r="T452">
        <v>0</v>
      </c>
    </row>
    <row r="453" spans="1:20" x14ac:dyDescent="0.2">
      <c r="A453" t="s">
        <v>49</v>
      </c>
      <c r="B453" s="4">
        <f>train[[#This Row],[account_length]]/12</f>
        <v>6.583333333333333</v>
      </c>
      <c r="C453">
        <v>510</v>
      </c>
      <c r="D453">
        <v>0</v>
      </c>
      <c r="E453">
        <v>1</v>
      </c>
      <c r="F453">
        <v>31</v>
      </c>
      <c r="G453">
        <v>103.1</v>
      </c>
      <c r="H453">
        <v>90</v>
      </c>
      <c r="I453">
        <v>17.53</v>
      </c>
      <c r="J453">
        <v>243</v>
      </c>
      <c r="K453">
        <v>135</v>
      </c>
      <c r="L453">
        <v>20.66</v>
      </c>
      <c r="M453">
        <v>76.400000000000006</v>
      </c>
      <c r="N453">
        <v>92</v>
      </c>
      <c r="O453">
        <v>3.44</v>
      </c>
      <c r="P453">
        <v>12.2</v>
      </c>
      <c r="Q453">
        <v>8</v>
      </c>
      <c r="R453">
        <v>3.29</v>
      </c>
      <c r="S453">
        <v>3</v>
      </c>
      <c r="T453">
        <v>0</v>
      </c>
    </row>
    <row r="454" spans="1:20" x14ac:dyDescent="0.2">
      <c r="A454" t="s">
        <v>33</v>
      </c>
      <c r="B454" s="4">
        <f>train[[#This Row],[account_length]]/12</f>
        <v>7.916666666666667</v>
      </c>
      <c r="C454">
        <v>510</v>
      </c>
      <c r="D454">
        <v>0</v>
      </c>
      <c r="E454">
        <v>1</v>
      </c>
      <c r="F454">
        <v>27</v>
      </c>
      <c r="G454">
        <v>129.5</v>
      </c>
      <c r="H454">
        <v>106</v>
      </c>
      <c r="I454">
        <v>22.02</v>
      </c>
      <c r="J454">
        <v>248.9</v>
      </c>
      <c r="K454">
        <v>90</v>
      </c>
      <c r="L454">
        <v>21.16</v>
      </c>
      <c r="M454">
        <v>268</v>
      </c>
      <c r="N454">
        <v>115</v>
      </c>
      <c r="O454">
        <v>12.06</v>
      </c>
      <c r="P454">
        <v>11.9</v>
      </c>
      <c r="Q454">
        <v>3</v>
      </c>
      <c r="R454">
        <v>3.21</v>
      </c>
      <c r="S454">
        <v>1</v>
      </c>
      <c r="T454">
        <v>0</v>
      </c>
    </row>
    <row r="455" spans="1:20" x14ac:dyDescent="0.2">
      <c r="A455" t="s">
        <v>51</v>
      </c>
      <c r="B455" s="4">
        <f>train[[#This Row],[account_length]]/12</f>
        <v>5.75</v>
      </c>
      <c r="C455">
        <v>510</v>
      </c>
      <c r="D455">
        <v>1</v>
      </c>
      <c r="E455">
        <v>0</v>
      </c>
      <c r="F455">
        <v>0</v>
      </c>
      <c r="G455">
        <v>279.8</v>
      </c>
      <c r="H455">
        <v>90</v>
      </c>
      <c r="I455">
        <v>47.57</v>
      </c>
      <c r="J455">
        <v>248.7</v>
      </c>
      <c r="K455">
        <v>91</v>
      </c>
      <c r="L455">
        <v>21.14</v>
      </c>
      <c r="M455">
        <v>171</v>
      </c>
      <c r="N455">
        <v>118</v>
      </c>
      <c r="O455">
        <v>7.69</v>
      </c>
      <c r="P455">
        <v>8.4</v>
      </c>
      <c r="Q455">
        <v>10</v>
      </c>
      <c r="R455">
        <v>2.27</v>
      </c>
      <c r="S455">
        <v>2</v>
      </c>
      <c r="T455">
        <v>1</v>
      </c>
    </row>
    <row r="456" spans="1:20" x14ac:dyDescent="0.2">
      <c r="A456" t="s">
        <v>64</v>
      </c>
      <c r="B456" s="4">
        <f>train[[#This Row],[account_length]]/12</f>
        <v>7.916666666666667</v>
      </c>
      <c r="C456">
        <v>510</v>
      </c>
      <c r="D456">
        <v>1</v>
      </c>
      <c r="E456">
        <v>1</v>
      </c>
      <c r="F456">
        <v>41</v>
      </c>
      <c r="G456">
        <v>136.80000000000001</v>
      </c>
      <c r="H456">
        <v>91</v>
      </c>
      <c r="I456">
        <v>23.26</v>
      </c>
      <c r="J456">
        <v>200.8</v>
      </c>
      <c r="K456">
        <v>61</v>
      </c>
      <c r="L456">
        <v>17.07</v>
      </c>
      <c r="M456">
        <v>133.69999999999999</v>
      </c>
      <c r="N456">
        <v>67</v>
      </c>
      <c r="O456">
        <v>6.02</v>
      </c>
      <c r="P456">
        <v>10.3</v>
      </c>
      <c r="Q456">
        <v>9</v>
      </c>
      <c r="R456">
        <v>2.78</v>
      </c>
      <c r="S456">
        <v>5</v>
      </c>
      <c r="T456">
        <v>1</v>
      </c>
    </row>
    <row r="457" spans="1:20" x14ac:dyDescent="0.2">
      <c r="A457" t="s">
        <v>74</v>
      </c>
      <c r="B457" s="4">
        <f>train[[#This Row],[account_length]]/12</f>
        <v>2.5833333333333335</v>
      </c>
      <c r="C457">
        <v>415</v>
      </c>
      <c r="D457">
        <v>0</v>
      </c>
      <c r="E457">
        <v>1</v>
      </c>
      <c r="F457">
        <v>31</v>
      </c>
      <c r="G457">
        <v>100.1</v>
      </c>
      <c r="H457">
        <v>54</v>
      </c>
      <c r="I457">
        <v>17.02</v>
      </c>
      <c r="J457">
        <v>246.3</v>
      </c>
      <c r="K457">
        <v>97</v>
      </c>
      <c r="L457">
        <v>20.94</v>
      </c>
      <c r="M457">
        <v>255</v>
      </c>
      <c r="N457">
        <v>131</v>
      </c>
      <c r="O457">
        <v>11.48</v>
      </c>
      <c r="P457">
        <v>5.9</v>
      </c>
      <c r="Q457">
        <v>3</v>
      </c>
      <c r="R457">
        <v>1.59</v>
      </c>
      <c r="S457">
        <v>0</v>
      </c>
      <c r="T457">
        <v>0</v>
      </c>
    </row>
    <row r="458" spans="1:20" x14ac:dyDescent="0.2">
      <c r="A458" t="s">
        <v>26</v>
      </c>
      <c r="B458" s="4">
        <f>train[[#This Row],[account_length]]/12</f>
        <v>10.083333333333334</v>
      </c>
      <c r="C458">
        <v>408</v>
      </c>
      <c r="D458">
        <v>0</v>
      </c>
      <c r="E458">
        <v>1</v>
      </c>
      <c r="F458">
        <v>31</v>
      </c>
      <c r="G458">
        <v>237.1</v>
      </c>
      <c r="H458">
        <v>63</v>
      </c>
      <c r="I458">
        <v>40.31</v>
      </c>
      <c r="J458">
        <v>205.6</v>
      </c>
      <c r="K458">
        <v>117</v>
      </c>
      <c r="L458">
        <v>17.48</v>
      </c>
      <c r="M458">
        <v>196.7</v>
      </c>
      <c r="N458">
        <v>85</v>
      </c>
      <c r="O458">
        <v>8.85</v>
      </c>
      <c r="P458">
        <v>10.1</v>
      </c>
      <c r="Q458">
        <v>5</v>
      </c>
      <c r="R458">
        <v>2.73</v>
      </c>
      <c r="S458">
        <v>4</v>
      </c>
      <c r="T458">
        <v>0</v>
      </c>
    </row>
    <row r="459" spans="1:20" x14ac:dyDescent="0.2">
      <c r="A459" t="s">
        <v>48</v>
      </c>
      <c r="B459" s="4">
        <f>train[[#This Row],[account_length]]/12</f>
        <v>3.6666666666666665</v>
      </c>
      <c r="C459">
        <v>510</v>
      </c>
      <c r="D459">
        <v>0</v>
      </c>
      <c r="E459">
        <v>0</v>
      </c>
      <c r="F459">
        <v>0</v>
      </c>
      <c r="G459">
        <v>288.10000000000002</v>
      </c>
      <c r="H459">
        <v>112</v>
      </c>
      <c r="I459">
        <v>48.98</v>
      </c>
      <c r="J459">
        <v>258</v>
      </c>
      <c r="K459">
        <v>92</v>
      </c>
      <c r="L459">
        <v>21.93</v>
      </c>
      <c r="M459">
        <v>192.4</v>
      </c>
      <c r="N459">
        <v>90</v>
      </c>
      <c r="O459">
        <v>8.66</v>
      </c>
      <c r="P459">
        <v>10.199999999999999</v>
      </c>
      <c r="Q459">
        <v>4</v>
      </c>
      <c r="R459">
        <v>2.75</v>
      </c>
      <c r="S459">
        <v>3</v>
      </c>
      <c r="T459">
        <v>1</v>
      </c>
    </row>
    <row r="460" spans="1:20" x14ac:dyDescent="0.2">
      <c r="A460" t="s">
        <v>69</v>
      </c>
      <c r="B460" s="4">
        <f>train[[#This Row],[account_length]]/12</f>
        <v>6.166666666666667</v>
      </c>
      <c r="C460">
        <v>415</v>
      </c>
      <c r="D460">
        <v>0</v>
      </c>
      <c r="E460">
        <v>1</v>
      </c>
      <c r="F460">
        <v>25</v>
      </c>
      <c r="G460">
        <v>194.6</v>
      </c>
      <c r="H460">
        <v>84</v>
      </c>
      <c r="I460">
        <v>33.08</v>
      </c>
      <c r="J460">
        <v>119.9</v>
      </c>
      <c r="K460">
        <v>103</v>
      </c>
      <c r="L460">
        <v>10.19</v>
      </c>
      <c r="M460">
        <v>175.5</v>
      </c>
      <c r="N460">
        <v>75</v>
      </c>
      <c r="O460">
        <v>7.9</v>
      </c>
      <c r="P460">
        <v>13.1</v>
      </c>
      <c r="Q460">
        <v>2</v>
      </c>
      <c r="R460">
        <v>3.54</v>
      </c>
      <c r="S460">
        <v>2</v>
      </c>
      <c r="T460">
        <v>0</v>
      </c>
    </row>
    <row r="461" spans="1:20" x14ac:dyDescent="0.2">
      <c r="A461" t="s">
        <v>39</v>
      </c>
      <c r="B461" s="4">
        <f>train[[#This Row],[account_length]]/12</f>
        <v>4.833333333333333</v>
      </c>
      <c r="C461">
        <v>408</v>
      </c>
      <c r="D461">
        <v>0</v>
      </c>
      <c r="E461">
        <v>1</v>
      </c>
      <c r="F461">
        <v>20</v>
      </c>
      <c r="G461">
        <v>194.5</v>
      </c>
      <c r="H461">
        <v>110</v>
      </c>
      <c r="I461">
        <v>33.07</v>
      </c>
      <c r="J461">
        <v>213.7</v>
      </c>
      <c r="K461">
        <v>89</v>
      </c>
      <c r="L461">
        <v>18.16</v>
      </c>
      <c r="M461">
        <v>236.6</v>
      </c>
      <c r="N461">
        <v>92</v>
      </c>
      <c r="O461">
        <v>10.65</v>
      </c>
      <c r="P461">
        <v>9.5</v>
      </c>
      <c r="Q461">
        <v>2</v>
      </c>
      <c r="R461">
        <v>2.57</v>
      </c>
      <c r="S461">
        <v>1</v>
      </c>
      <c r="T461">
        <v>0</v>
      </c>
    </row>
    <row r="462" spans="1:20" x14ac:dyDescent="0.2">
      <c r="A462" t="s">
        <v>35</v>
      </c>
      <c r="B462" s="4">
        <f>train[[#This Row],[account_length]]/12</f>
        <v>6.166666666666667</v>
      </c>
      <c r="C462">
        <v>408</v>
      </c>
      <c r="D462">
        <v>0</v>
      </c>
      <c r="E462">
        <v>0</v>
      </c>
      <c r="F462">
        <v>0</v>
      </c>
      <c r="G462">
        <v>174.1</v>
      </c>
      <c r="H462">
        <v>96</v>
      </c>
      <c r="I462">
        <v>29.6</v>
      </c>
      <c r="J462">
        <v>251.1</v>
      </c>
      <c r="K462">
        <v>94</v>
      </c>
      <c r="L462">
        <v>21.34</v>
      </c>
      <c r="M462">
        <v>257.60000000000002</v>
      </c>
      <c r="N462">
        <v>123</v>
      </c>
      <c r="O462">
        <v>11.59</v>
      </c>
      <c r="P462">
        <v>8.3000000000000007</v>
      </c>
      <c r="Q462">
        <v>5</v>
      </c>
      <c r="R462">
        <v>2.2400000000000002</v>
      </c>
      <c r="S462">
        <v>2</v>
      </c>
      <c r="T462">
        <v>1</v>
      </c>
    </row>
    <row r="463" spans="1:20" x14ac:dyDescent="0.2">
      <c r="A463" t="s">
        <v>41</v>
      </c>
      <c r="B463" s="4">
        <f>train[[#This Row],[account_length]]/12</f>
        <v>10.416666666666666</v>
      </c>
      <c r="C463">
        <v>415</v>
      </c>
      <c r="D463">
        <v>0</v>
      </c>
      <c r="E463">
        <v>0</v>
      </c>
      <c r="F463">
        <v>0</v>
      </c>
      <c r="G463">
        <v>131.80000000000001</v>
      </c>
      <c r="H463">
        <v>97</v>
      </c>
      <c r="I463">
        <v>22.41</v>
      </c>
      <c r="J463">
        <v>136.69999999999999</v>
      </c>
      <c r="K463">
        <v>100</v>
      </c>
      <c r="L463">
        <v>11.62</v>
      </c>
      <c r="M463">
        <v>308.2</v>
      </c>
      <c r="N463">
        <v>119</v>
      </c>
      <c r="O463">
        <v>13.87</v>
      </c>
      <c r="P463">
        <v>7.7</v>
      </c>
      <c r="Q463">
        <v>6</v>
      </c>
      <c r="R463">
        <v>2.08</v>
      </c>
      <c r="S463">
        <v>2</v>
      </c>
      <c r="T463">
        <v>0</v>
      </c>
    </row>
    <row r="464" spans="1:20" x14ac:dyDescent="0.2">
      <c r="A464" t="s">
        <v>64</v>
      </c>
      <c r="B464" s="4">
        <f>train[[#This Row],[account_length]]/12</f>
        <v>6.666666666666667</v>
      </c>
      <c r="C464">
        <v>415</v>
      </c>
      <c r="D464">
        <v>0</v>
      </c>
      <c r="E464">
        <v>0</v>
      </c>
      <c r="F464">
        <v>0</v>
      </c>
      <c r="G464">
        <v>160.6</v>
      </c>
      <c r="H464">
        <v>103</v>
      </c>
      <c r="I464">
        <v>27.3</v>
      </c>
      <c r="J464">
        <v>237</v>
      </c>
      <c r="K464">
        <v>109</v>
      </c>
      <c r="L464">
        <v>20.149999999999999</v>
      </c>
      <c r="M464">
        <v>245.1</v>
      </c>
      <c r="N464">
        <v>88</v>
      </c>
      <c r="O464">
        <v>11.03</v>
      </c>
      <c r="P464">
        <v>10.7</v>
      </c>
      <c r="Q464">
        <v>1</v>
      </c>
      <c r="R464">
        <v>2.89</v>
      </c>
      <c r="S464">
        <v>1</v>
      </c>
      <c r="T464">
        <v>0</v>
      </c>
    </row>
    <row r="465" spans="1:20" x14ac:dyDescent="0.2">
      <c r="A465" t="s">
        <v>44</v>
      </c>
      <c r="B465" s="4">
        <f>train[[#This Row],[account_length]]/12</f>
        <v>8.25</v>
      </c>
      <c r="C465">
        <v>408</v>
      </c>
      <c r="D465">
        <v>0</v>
      </c>
      <c r="E465">
        <v>1</v>
      </c>
      <c r="F465">
        <v>28</v>
      </c>
      <c r="G465">
        <v>200.7</v>
      </c>
      <c r="H465">
        <v>88</v>
      </c>
      <c r="I465">
        <v>34.119999999999997</v>
      </c>
      <c r="J465">
        <v>264.2</v>
      </c>
      <c r="K465">
        <v>116</v>
      </c>
      <c r="L465">
        <v>22.46</v>
      </c>
      <c r="M465">
        <v>172.7</v>
      </c>
      <c r="N465">
        <v>102</v>
      </c>
      <c r="O465">
        <v>7.77</v>
      </c>
      <c r="P465">
        <v>9.1</v>
      </c>
      <c r="Q465">
        <v>5</v>
      </c>
      <c r="R465">
        <v>2.46</v>
      </c>
      <c r="S465">
        <v>1</v>
      </c>
      <c r="T465">
        <v>0</v>
      </c>
    </row>
    <row r="466" spans="1:20" x14ac:dyDescent="0.2">
      <c r="A466" t="s">
        <v>37</v>
      </c>
      <c r="B466" s="4">
        <f>train[[#This Row],[account_length]]/12</f>
        <v>8.25</v>
      </c>
      <c r="C466">
        <v>415</v>
      </c>
      <c r="D466">
        <v>0</v>
      </c>
      <c r="E466">
        <v>0</v>
      </c>
      <c r="F466">
        <v>0</v>
      </c>
      <c r="G466">
        <v>145.6</v>
      </c>
      <c r="H466">
        <v>106</v>
      </c>
      <c r="I466">
        <v>24.75</v>
      </c>
      <c r="J466">
        <v>98.3</v>
      </c>
      <c r="K466">
        <v>106</v>
      </c>
      <c r="L466">
        <v>8.36</v>
      </c>
      <c r="M466">
        <v>230.8</v>
      </c>
      <c r="N466">
        <v>83</v>
      </c>
      <c r="O466">
        <v>10.39</v>
      </c>
      <c r="P466">
        <v>10.9</v>
      </c>
      <c r="Q466">
        <v>5</v>
      </c>
      <c r="R466">
        <v>2.94</v>
      </c>
      <c r="S466">
        <v>1</v>
      </c>
      <c r="T466">
        <v>0</v>
      </c>
    </row>
    <row r="467" spans="1:20" x14ac:dyDescent="0.2">
      <c r="A467" t="s">
        <v>74</v>
      </c>
      <c r="B467" s="4">
        <f>train[[#This Row],[account_length]]/12</f>
        <v>5.5</v>
      </c>
      <c r="C467">
        <v>415</v>
      </c>
      <c r="D467">
        <v>0</v>
      </c>
      <c r="E467">
        <v>1</v>
      </c>
      <c r="F467">
        <v>29</v>
      </c>
      <c r="G467">
        <v>229.4</v>
      </c>
      <c r="H467">
        <v>104</v>
      </c>
      <c r="I467">
        <v>39</v>
      </c>
      <c r="J467">
        <v>257.39999999999998</v>
      </c>
      <c r="K467">
        <v>84</v>
      </c>
      <c r="L467">
        <v>21.88</v>
      </c>
      <c r="M467">
        <v>231.5</v>
      </c>
      <c r="N467">
        <v>119</v>
      </c>
      <c r="O467">
        <v>10.42</v>
      </c>
      <c r="P467">
        <v>8</v>
      </c>
      <c r="Q467">
        <v>1</v>
      </c>
      <c r="R467">
        <v>2.16</v>
      </c>
      <c r="S467">
        <v>2</v>
      </c>
      <c r="T467">
        <v>0</v>
      </c>
    </row>
    <row r="468" spans="1:20" x14ac:dyDescent="0.2">
      <c r="A468" t="s">
        <v>66</v>
      </c>
      <c r="B468" s="4">
        <f>train[[#This Row],[account_length]]/12</f>
        <v>8.0833333333333339</v>
      </c>
      <c r="C468">
        <v>510</v>
      </c>
      <c r="D468">
        <v>0</v>
      </c>
      <c r="E468">
        <v>0</v>
      </c>
      <c r="F468">
        <v>0</v>
      </c>
      <c r="G468">
        <v>211</v>
      </c>
      <c r="H468">
        <v>76</v>
      </c>
      <c r="I468">
        <v>35.869999999999997</v>
      </c>
      <c r="J468">
        <v>189</v>
      </c>
      <c r="K468">
        <v>100</v>
      </c>
      <c r="L468">
        <v>16.07</v>
      </c>
      <c r="M468">
        <v>123</v>
      </c>
      <c r="N468">
        <v>102</v>
      </c>
      <c r="O468">
        <v>5.54</v>
      </c>
      <c r="P468">
        <v>4.7</v>
      </c>
      <c r="Q468">
        <v>4</v>
      </c>
      <c r="R468">
        <v>1.27</v>
      </c>
      <c r="S468">
        <v>3</v>
      </c>
      <c r="T468">
        <v>0</v>
      </c>
    </row>
    <row r="469" spans="1:20" x14ac:dyDescent="0.2">
      <c r="A469" t="s">
        <v>42</v>
      </c>
      <c r="B469" s="4">
        <f>train[[#This Row],[account_length]]/12</f>
        <v>6.25</v>
      </c>
      <c r="C469">
        <v>510</v>
      </c>
      <c r="D469">
        <v>0</v>
      </c>
      <c r="E469">
        <v>1</v>
      </c>
      <c r="F469">
        <v>37</v>
      </c>
      <c r="G469">
        <v>121.5</v>
      </c>
      <c r="H469">
        <v>97</v>
      </c>
      <c r="I469">
        <v>20.66</v>
      </c>
      <c r="J469">
        <v>271.39999999999998</v>
      </c>
      <c r="K469">
        <v>110</v>
      </c>
      <c r="L469">
        <v>23.07</v>
      </c>
      <c r="M469">
        <v>248.7</v>
      </c>
      <c r="N469">
        <v>97</v>
      </c>
      <c r="O469">
        <v>11.19</v>
      </c>
      <c r="P469">
        <v>11.3</v>
      </c>
      <c r="Q469">
        <v>5</v>
      </c>
      <c r="R469">
        <v>3.05</v>
      </c>
      <c r="S469">
        <v>2</v>
      </c>
      <c r="T469">
        <v>0</v>
      </c>
    </row>
    <row r="470" spans="1:20" x14ac:dyDescent="0.2">
      <c r="A470" t="s">
        <v>49</v>
      </c>
      <c r="B470" s="4">
        <f>train[[#This Row],[account_length]]/12</f>
        <v>7.083333333333333</v>
      </c>
      <c r="C470">
        <v>510</v>
      </c>
      <c r="D470">
        <v>1</v>
      </c>
      <c r="E470">
        <v>0</v>
      </c>
      <c r="F470">
        <v>0</v>
      </c>
      <c r="G470">
        <v>216</v>
      </c>
      <c r="H470">
        <v>73</v>
      </c>
      <c r="I470">
        <v>36.72</v>
      </c>
      <c r="J470">
        <v>188.2</v>
      </c>
      <c r="K470">
        <v>117</v>
      </c>
      <c r="L470">
        <v>16</v>
      </c>
      <c r="M470">
        <v>147.1</v>
      </c>
      <c r="N470">
        <v>98</v>
      </c>
      <c r="O470">
        <v>6.62</v>
      </c>
      <c r="P470">
        <v>3.6</v>
      </c>
      <c r="Q470">
        <v>7</v>
      </c>
      <c r="R470">
        <v>0.97</v>
      </c>
      <c r="S470">
        <v>2</v>
      </c>
      <c r="T470">
        <v>0</v>
      </c>
    </row>
    <row r="471" spans="1:20" x14ac:dyDescent="0.2">
      <c r="A471" t="s">
        <v>32</v>
      </c>
      <c r="B471" s="4">
        <f>train[[#This Row],[account_length]]/12</f>
        <v>9</v>
      </c>
      <c r="C471">
        <v>510</v>
      </c>
      <c r="D471">
        <v>0</v>
      </c>
      <c r="E471">
        <v>0</v>
      </c>
      <c r="F471">
        <v>0</v>
      </c>
      <c r="G471">
        <v>293</v>
      </c>
      <c r="H471">
        <v>88</v>
      </c>
      <c r="I471">
        <v>49.81</v>
      </c>
      <c r="J471">
        <v>160.6</v>
      </c>
      <c r="K471">
        <v>101</v>
      </c>
      <c r="L471">
        <v>13.65</v>
      </c>
      <c r="M471">
        <v>143.9</v>
      </c>
      <c r="N471">
        <v>87</v>
      </c>
      <c r="O471">
        <v>6.48</v>
      </c>
      <c r="P471">
        <v>10</v>
      </c>
      <c r="Q471">
        <v>6</v>
      </c>
      <c r="R471">
        <v>2.7</v>
      </c>
      <c r="S471">
        <v>2</v>
      </c>
      <c r="T471">
        <v>0</v>
      </c>
    </row>
    <row r="472" spans="1:20" x14ac:dyDescent="0.2">
      <c r="A472" t="s">
        <v>54</v>
      </c>
      <c r="B472" s="4">
        <f>train[[#This Row],[account_length]]/12</f>
        <v>4.25</v>
      </c>
      <c r="C472">
        <v>510</v>
      </c>
      <c r="D472">
        <v>0</v>
      </c>
      <c r="E472">
        <v>0</v>
      </c>
      <c r="F472">
        <v>0</v>
      </c>
      <c r="G472">
        <v>181.5</v>
      </c>
      <c r="H472">
        <v>108</v>
      </c>
      <c r="I472">
        <v>30.86</v>
      </c>
      <c r="J472">
        <v>196.9</v>
      </c>
      <c r="K472">
        <v>87</v>
      </c>
      <c r="L472">
        <v>16.739999999999998</v>
      </c>
      <c r="M472">
        <v>187.2</v>
      </c>
      <c r="N472">
        <v>119</v>
      </c>
      <c r="O472">
        <v>8.42</v>
      </c>
      <c r="P472">
        <v>10.3</v>
      </c>
      <c r="Q472">
        <v>2</v>
      </c>
      <c r="R472">
        <v>2.78</v>
      </c>
      <c r="S472">
        <v>1</v>
      </c>
      <c r="T472">
        <v>0</v>
      </c>
    </row>
    <row r="473" spans="1:20" x14ac:dyDescent="0.2">
      <c r="A473" t="s">
        <v>60</v>
      </c>
      <c r="B473" s="4">
        <f>train[[#This Row],[account_length]]/12</f>
        <v>15.5</v>
      </c>
      <c r="C473">
        <v>415</v>
      </c>
      <c r="D473">
        <v>0</v>
      </c>
      <c r="E473">
        <v>1</v>
      </c>
      <c r="F473">
        <v>26</v>
      </c>
      <c r="G473">
        <v>74.3</v>
      </c>
      <c r="H473">
        <v>107</v>
      </c>
      <c r="I473">
        <v>12.63</v>
      </c>
      <c r="J473">
        <v>177.3</v>
      </c>
      <c r="K473">
        <v>116</v>
      </c>
      <c r="L473">
        <v>15.07</v>
      </c>
      <c r="M473">
        <v>296.3</v>
      </c>
      <c r="N473">
        <v>90</v>
      </c>
      <c r="O473">
        <v>13.33</v>
      </c>
      <c r="P473">
        <v>14.5</v>
      </c>
      <c r="Q473">
        <v>3</v>
      </c>
      <c r="R473">
        <v>3.92</v>
      </c>
      <c r="S473">
        <v>2</v>
      </c>
      <c r="T473">
        <v>0</v>
      </c>
    </row>
    <row r="474" spans="1:20" x14ac:dyDescent="0.2">
      <c r="A474" t="s">
        <v>51</v>
      </c>
      <c r="B474" s="4">
        <f>train[[#This Row],[account_length]]/12</f>
        <v>3.6666666666666665</v>
      </c>
      <c r="C474">
        <v>415</v>
      </c>
      <c r="D474">
        <v>1</v>
      </c>
      <c r="E474">
        <v>0</v>
      </c>
      <c r="F474">
        <v>0</v>
      </c>
      <c r="G474">
        <v>62.3</v>
      </c>
      <c r="H474">
        <v>92</v>
      </c>
      <c r="I474">
        <v>10.59</v>
      </c>
      <c r="J474">
        <v>275</v>
      </c>
      <c r="K474">
        <v>82</v>
      </c>
      <c r="L474">
        <v>23.38</v>
      </c>
      <c r="M474">
        <v>138.69999999999999</v>
      </c>
      <c r="N474">
        <v>108</v>
      </c>
      <c r="O474">
        <v>6.24</v>
      </c>
      <c r="P474">
        <v>10.8</v>
      </c>
      <c r="Q474">
        <v>3</v>
      </c>
      <c r="R474">
        <v>2.92</v>
      </c>
      <c r="S474">
        <v>1</v>
      </c>
      <c r="T474">
        <v>0</v>
      </c>
    </row>
    <row r="475" spans="1:20" x14ac:dyDescent="0.2">
      <c r="A475" t="s">
        <v>40</v>
      </c>
      <c r="B475" s="4">
        <f>train[[#This Row],[account_length]]/12</f>
        <v>5.333333333333333</v>
      </c>
      <c r="C475">
        <v>408</v>
      </c>
      <c r="D475">
        <v>0</v>
      </c>
      <c r="E475">
        <v>1</v>
      </c>
      <c r="F475">
        <v>31</v>
      </c>
      <c r="G475">
        <v>228.6</v>
      </c>
      <c r="H475">
        <v>88</v>
      </c>
      <c r="I475">
        <v>38.86</v>
      </c>
      <c r="J475">
        <v>248.5</v>
      </c>
      <c r="K475">
        <v>109</v>
      </c>
      <c r="L475">
        <v>21.12</v>
      </c>
      <c r="M475">
        <v>167.1</v>
      </c>
      <c r="N475">
        <v>124</v>
      </c>
      <c r="O475">
        <v>7.52</v>
      </c>
      <c r="P475">
        <v>9</v>
      </c>
      <c r="Q475">
        <v>1</v>
      </c>
      <c r="R475">
        <v>2.4300000000000002</v>
      </c>
      <c r="S475">
        <v>3</v>
      </c>
      <c r="T475">
        <v>0</v>
      </c>
    </row>
    <row r="476" spans="1:20" x14ac:dyDescent="0.2">
      <c r="A476" t="s">
        <v>31</v>
      </c>
      <c r="B476" s="4">
        <f>train[[#This Row],[account_length]]/12</f>
        <v>3.6666666666666665</v>
      </c>
      <c r="C476">
        <v>510</v>
      </c>
      <c r="D476">
        <v>0</v>
      </c>
      <c r="E476">
        <v>0</v>
      </c>
      <c r="F476">
        <v>0</v>
      </c>
      <c r="G476">
        <v>228.1</v>
      </c>
      <c r="H476">
        <v>121</v>
      </c>
      <c r="I476">
        <v>38.78</v>
      </c>
      <c r="J476">
        <v>276.5</v>
      </c>
      <c r="K476">
        <v>79</v>
      </c>
      <c r="L476">
        <v>23.5</v>
      </c>
      <c r="M476">
        <v>279.8</v>
      </c>
      <c r="N476">
        <v>77</v>
      </c>
      <c r="O476">
        <v>12.59</v>
      </c>
      <c r="P476">
        <v>9.9</v>
      </c>
      <c r="Q476">
        <v>5</v>
      </c>
      <c r="R476">
        <v>2.67</v>
      </c>
      <c r="S476">
        <v>2</v>
      </c>
      <c r="T476">
        <v>1</v>
      </c>
    </row>
    <row r="477" spans="1:20" x14ac:dyDescent="0.2">
      <c r="A477" t="s">
        <v>57</v>
      </c>
      <c r="B477" s="4">
        <f>train[[#This Row],[account_length]]/12</f>
        <v>9.5</v>
      </c>
      <c r="C477">
        <v>415</v>
      </c>
      <c r="D477">
        <v>0</v>
      </c>
      <c r="E477">
        <v>1</v>
      </c>
      <c r="F477">
        <v>36</v>
      </c>
      <c r="G477">
        <v>309.89999999999998</v>
      </c>
      <c r="H477">
        <v>90</v>
      </c>
      <c r="I477">
        <v>52.68</v>
      </c>
      <c r="J477">
        <v>200.3</v>
      </c>
      <c r="K477">
        <v>89</v>
      </c>
      <c r="L477">
        <v>17.03</v>
      </c>
      <c r="M477">
        <v>183.5</v>
      </c>
      <c r="N477">
        <v>105</v>
      </c>
      <c r="O477">
        <v>8.26</v>
      </c>
      <c r="P477">
        <v>14.2</v>
      </c>
      <c r="Q477">
        <v>2</v>
      </c>
      <c r="R477">
        <v>3.83</v>
      </c>
      <c r="S477">
        <v>1</v>
      </c>
      <c r="T477">
        <v>0</v>
      </c>
    </row>
    <row r="478" spans="1:20" x14ac:dyDescent="0.2">
      <c r="A478" t="s">
        <v>52</v>
      </c>
      <c r="B478" s="4">
        <f>train[[#This Row],[account_length]]/12</f>
        <v>9.1666666666666661</v>
      </c>
      <c r="C478">
        <v>408</v>
      </c>
      <c r="D478">
        <v>0</v>
      </c>
      <c r="E478">
        <v>0</v>
      </c>
      <c r="F478">
        <v>0</v>
      </c>
      <c r="G478">
        <v>149.80000000000001</v>
      </c>
      <c r="H478">
        <v>112</v>
      </c>
      <c r="I478">
        <v>25.47</v>
      </c>
      <c r="J478">
        <v>180</v>
      </c>
      <c r="K478">
        <v>93</v>
      </c>
      <c r="L478">
        <v>15.3</v>
      </c>
      <c r="M478">
        <v>140</v>
      </c>
      <c r="N478">
        <v>119</v>
      </c>
      <c r="O478">
        <v>6.3</v>
      </c>
      <c r="P478">
        <v>11.7</v>
      </c>
      <c r="Q478">
        <v>4</v>
      </c>
      <c r="R478">
        <v>3.16</v>
      </c>
      <c r="S478">
        <v>2</v>
      </c>
      <c r="T478">
        <v>0</v>
      </c>
    </row>
    <row r="479" spans="1:20" x14ac:dyDescent="0.2">
      <c r="A479" t="s">
        <v>41</v>
      </c>
      <c r="B479" s="4">
        <f>train[[#This Row],[account_length]]/12</f>
        <v>7.5</v>
      </c>
      <c r="C479">
        <v>408</v>
      </c>
      <c r="D479">
        <v>0</v>
      </c>
      <c r="E479">
        <v>1</v>
      </c>
      <c r="F479">
        <v>30</v>
      </c>
      <c r="G479">
        <v>183.8</v>
      </c>
      <c r="H479">
        <v>76</v>
      </c>
      <c r="I479">
        <v>31.25</v>
      </c>
      <c r="J479">
        <v>229.7</v>
      </c>
      <c r="K479">
        <v>95</v>
      </c>
      <c r="L479">
        <v>19.52</v>
      </c>
      <c r="M479">
        <v>144.1</v>
      </c>
      <c r="N479">
        <v>124</v>
      </c>
      <c r="O479">
        <v>6.48</v>
      </c>
      <c r="P479">
        <v>7.7</v>
      </c>
      <c r="Q479">
        <v>3</v>
      </c>
      <c r="R479">
        <v>2.08</v>
      </c>
      <c r="S479">
        <v>1</v>
      </c>
      <c r="T479">
        <v>0</v>
      </c>
    </row>
    <row r="480" spans="1:20" x14ac:dyDescent="0.2">
      <c r="A480" t="s">
        <v>74</v>
      </c>
      <c r="B480" s="4">
        <f>train[[#This Row],[account_length]]/12</f>
        <v>6</v>
      </c>
      <c r="C480">
        <v>408</v>
      </c>
      <c r="D480">
        <v>0</v>
      </c>
      <c r="E480">
        <v>1</v>
      </c>
      <c r="F480">
        <v>21</v>
      </c>
      <c r="G480">
        <v>186.7</v>
      </c>
      <c r="H480">
        <v>108</v>
      </c>
      <c r="I480">
        <v>31.74</v>
      </c>
      <c r="J480">
        <v>335</v>
      </c>
      <c r="K480">
        <v>86</v>
      </c>
      <c r="L480">
        <v>28.48</v>
      </c>
      <c r="M480">
        <v>187.2</v>
      </c>
      <c r="N480">
        <v>119</v>
      </c>
      <c r="O480">
        <v>8.42</v>
      </c>
      <c r="P480">
        <v>16.5</v>
      </c>
      <c r="Q480">
        <v>4</v>
      </c>
      <c r="R480">
        <v>4.46</v>
      </c>
      <c r="S480">
        <v>1</v>
      </c>
      <c r="T480">
        <v>0</v>
      </c>
    </row>
    <row r="481" spans="1:20" x14ac:dyDescent="0.2">
      <c r="A481" t="s">
        <v>32</v>
      </c>
      <c r="B481" s="4">
        <f>train[[#This Row],[account_length]]/12</f>
        <v>9.4166666666666661</v>
      </c>
      <c r="C481">
        <v>415</v>
      </c>
      <c r="D481">
        <v>0</v>
      </c>
      <c r="E481">
        <v>0</v>
      </c>
      <c r="F481">
        <v>0</v>
      </c>
      <c r="G481">
        <v>209.4</v>
      </c>
      <c r="H481">
        <v>151</v>
      </c>
      <c r="I481">
        <v>35.6</v>
      </c>
      <c r="J481">
        <v>347.3</v>
      </c>
      <c r="K481">
        <v>113</v>
      </c>
      <c r="L481">
        <v>29.52</v>
      </c>
      <c r="M481">
        <v>246</v>
      </c>
      <c r="N481">
        <v>116</v>
      </c>
      <c r="O481">
        <v>11.07</v>
      </c>
      <c r="P481">
        <v>7.4</v>
      </c>
      <c r="Q481">
        <v>2</v>
      </c>
      <c r="R481">
        <v>2</v>
      </c>
      <c r="S481">
        <v>1</v>
      </c>
      <c r="T481">
        <v>1</v>
      </c>
    </row>
    <row r="482" spans="1:20" x14ac:dyDescent="0.2">
      <c r="A482" t="s">
        <v>73</v>
      </c>
      <c r="B482" s="4">
        <f>train[[#This Row],[account_length]]/12</f>
        <v>14.25</v>
      </c>
      <c r="C482">
        <v>415</v>
      </c>
      <c r="D482">
        <v>0</v>
      </c>
      <c r="E482">
        <v>1</v>
      </c>
      <c r="F482">
        <v>25</v>
      </c>
      <c r="G482">
        <v>223.2</v>
      </c>
      <c r="H482">
        <v>77</v>
      </c>
      <c r="I482">
        <v>37.94</v>
      </c>
      <c r="J482">
        <v>183.2</v>
      </c>
      <c r="K482">
        <v>118</v>
      </c>
      <c r="L482">
        <v>15.57</v>
      </c>
      <c r="M482">
        <v>150.80000000000001</v>
      </c>
      <c r="N482">
        <v>90</v>
      </c>
      <c r="O482">
        <v>6.79</v>
      </c>
      <c r="P482">
        <v>10.199999999999999</v>
      </c>
      <c r="Q482">
        <v>3</v>
      </c>
      <c r="R482">
        <v>2.75</v>
      </c>
      <c r="S482">
        <v>3</v>
      </c>
      <c r="T482">
        <v>0</v>
      </c>
    </row>
    <row r="483" spans="1:20" x14ac:dyDescent="0.2">
      <c r="A483" t="s">
        <v>61</v>
      </c>
      <c r="B483" s="4">
        <f>train[[#This Row],[account_length]]/12</f>
        <v>8.6666666666666661</v>
      </c>
      <c r="C483">
        <v>415</v>
      </c>
      <c r="D483">
        <v>0</v>
      </c>
      <c r="E483">
        <v>0</v>
      </c>
      <c r="F483">
        <v>0</v>
      </c>
      <c r="G483">
        <v>164.2</v>
      </c>
      <c r="H483">
        <v>109</v>
      </c>
      <c r="I483">
        <v>27.91</v>
      </c>
      <c r="J483">
        <v>155.4</v>
      </c>
      <c r="K483">
        <v>90</v>
      </c>
      <c r="L483">
        <v>13.21</v>
      </c>
      <c r="M483">
        <v>168.9</v>
      </c>
      <c r="N483">
        <v>117</v>
      </c>
      <c r="O483">
        <v>7.6</v>
      </c>
      <c r="P483">
        <v>10.7</v>
      </c>
      <c r="Q483">
        <v>8</v>
      </c>
      <c r="R483">
        <v>2.89</v>
      </c>
      <c r="S483">
        <v>1</v>
      </c>
      <c r="T483">
        <v>0</v>
      </c>
    </row>
    <row r="484" spans="1:20" x14ac:dyDescent="0.2">
      <c r="A484" t="s">
        <v>66</v>
      </c>
      <c r="B484" s="4">
        <f>train[[#This Row],[account_length]]/12</f>
        <v>13.75</v>
      </c>
      <c r="C484">
        <v>408</v>
      </c>
      <c r="D484">
        <v>0</v>
      </c>
      <c r="E484">
        <v>0</v>
      </c>
      <c r="F484">
        <v>0</v>
      </c>
      <c r="G484">
        <v>150.5</v>
      </c>
      <c r="H484">
        <v>75</v>
      </c>
      <c r="I484">
        <v>25.59</v>
      </c>
      <c r="J484">
        <v>193.1</v>
      </c>
      <c r="K484">
        <v>93</v>
      </c>
      <c r="L484">
        <v>16.41</v>
      </c>
      <c r="M484">
        <v>311.60000000000002</v>
      </c>
      <c r="N484">
        <v>93</v>
      </c>
      <c r="O484">
        <v>14.02</v>
      </c>
      <c r="P484">
        <v>10.3</v>
      </c>
      <c r="Q484">
        <v>2</v>
      </c>
      <c r="R484">
        <v>2.78</v>
      </c>
      <c r="S484">
        <v>1</v>
      </c>
      <c r="T484">
        <v>0</v>
      </c>
    </row>
    <row r="485" spans="1:20" x14ac:dyDescent="0.2">
      <c r="A485" t="s">
        <v>57</v>
      </c>
      <c r="B485" s="4">
        <f>train[[#This Row],[account_length]]/12</f>
        <v>8.6666666666666661</v>
      </c>
      <c r="C485">
        <v>510</v>
      </c>
      <c r="D485">
        <v>0</v>
      </c>
      <c r="E485">
        <v>0</v>
      </c>
      <c r="F485">
        <v>0</v>
      </c>
      <c r="G485">
        <v>234.2</v>
      </c>
      <c r="H485">
        <v>128</v>
      </c>
      <c r="I485">
        <v>39.81</v>
      </c>
      <c r="J485">
        <v>293.10000000000002</v>
      </c>
      <c r="K485">
        <v>92</v>
      </c>
      <c r="L485">
        <v>24.91</v>
      </c>
      <c r="M485">
        <v>183.9</v>
      </c>
      <c r="N485">
        <v>79</v>
      </c>
      <c r="O485">
        <v>8.2799999999999994</v>
      </c>
      <c r="P485">
        <v>9.8000000000000007</v>
      </c>
      <c r="Q485">
        <v>6</v>
      </c>
      <c r="R485">
        <v>2.65</v>
      </c>
      <c r="S485">
        <v>0</v>
      </c>
      <c r="T485">
        <v>1</v>
      </c>
    </row>
    <row r="486" spans="1:20" x14ac:dyDescent="0.2">
      <c r="A486" t="s">
        <v>50</v>
      </c>
      <c r="B486" s="4">
        <f>train[[#This Row],[account_length]]/12</f>
        <v>9.1666666666666661</v>
      </c>
      <c r="C486">
        <v>408</v>
      </c>
      <c r="D486">
        <v>0</v>
      </c>
      <c r="E486">
        <v>0</v>
      </c>
      <c r="F486">
        <v>0</v>
      </c>
      <c r="G486">
        <v>55.3</v>
      </c>
      <c r="H486">
        <v>102</v>
      </c>
      <c r="I486">
        <v>9.4</v>
      </c>
      <c r="J486">
        <v>164.7</v>
      </c>
      <c r="K486">
        <v>124</v>
      </c>
      <c r="L486">
        <v>14</v>
      </c>
      <c r="M486">
        <v>200.7</v>
      </c>
      <c r="N486">
        <v>108</v>
      </c>
      <c r="O486">
        <v>9.0299999999999994</v>
      </c>
      <c r="P486">
        <v>10.199999999999999</v>
      </c>
      <c r="Q486">
        <v>5</v>
      </c>
      <c r="R486">
        <v>2.75</v>
      </c>
      <c r="S486">
        <v>1</v>
      </c>
      <c r="T486">
        <v>0</v>
      </c>
    </row>
    <row r="487" spans="1:20" x14ac:dyDescent="0.2">
      <c r="A487" t="s">
        <v>39</v>
      </c>
      <c r="B487" s="4">
        <f>train[[#This Row],[account_length]]/12</f>
        <v>7.5</v>
      </c>
      <c r="C487">
        <v>408</v>
      </c>
      <c r="D487">
        <v>1</v>
      </c>
      <c r="E487">
        <v>0</v>
      </c>
      <c r="F487">
        <v>0</v>
      </c>
      <c r="G487">
        <v>221.8</v>
      </c>
      <c r="H487">
        <v>97</v>
      </c>
      <c r="I487">
        <v>37.71</v>
      </c>
      <c r="J487">
        <v>203.8</v>
      </c>
      <c r="K487">
        <v>134</v>
      </c>
      <c r="L487">
        <v>17.32</v>
      </c>
      <c r="M487">
        <v>215.8</v>
      </c>
      <c r="N487">
        <v>154</v>
      </c>
      <c r="O487">
        <v>9.7100000000000009</v>
      </c>
      <c r="P487">
        <v>8.4</v>
      </c>
      <c r="Q487">
        <v>4</v>
      </c>
      <c r="R487">
        <v>2.27</v>
      </c>
      <c r="S487">
        <v>1</v>
      </c>
      <c r="T487">
        <v>0</v>
      </c>
    </row>
    <row r="488" spans="1:20" x14ac:dyDescent="0.2">
      <c r="A488" t="s">
        <v>46</v>
      </c>
      <c r="B488" s="4">
        <f>train[[#This Row],[account_length]]/12</f>
        <v>9.5</v>
      </c>
      <c r="C488">
        <v>415</v>
      </c>
      <c r="D488">
        <v>0</v>
      </c>
      <c r="E488">
        <v>0</v>
      </c>
      <c r="F488">
        <v>0</v>
      </c>
      <c r="G488">
        <v>169.6</v>
      </c>
      <c r="H488">
        <v>85</v>
      </c>
      <c r="I488">
        <v>28.83</v>
      </c>
      <c r="J488">
        <v>58.9</v>
      </c>
      <c r="K488">
        <v>86</v>
      </c>
      <c r="L488">
        <v>5.01</v>
      </c>
      <c r="M488">
        <v>179.3</v>
      </c>
      <c r="N488">
        <v>124</v>
      </c>
      <c r="O488">
        <v>8.07</v>
      </c>
      <c r="P488">
        <v>7.4</v>
      </c>
      <c r="Q488">
        <v>8</v>
      </c>
      <c r="R488">
        <v>2</v>
      </c>
      <c r="S488">
        <v>1</v>
      </c>
      <c r="T488">
        <v>0</v>
      </c>
    </row>
    <row r="489" spans="1:20" x14ac:dyDescent="0.2">
      <c r="A489" t="s">
        <v>26</v>
      </c>
      <c r="B489" s="4">
        <f>train[[#This Row],[account_length]]/12</f>
        <v>8.4166666666666661</v>
      </c>
      <c r="C489">
        <v>408</v>
      </c>
      <c r="D489">
        <v>0</v>
      </c>
      <c r="E489">
        <v>0</v>
      </c>
      <c r="F489">
        <v>0</v>
      </c>
      <c r="G489">
        <v>89.7</v>
      </c>
      <c r="H489">
        <v>118</v>
      </c>
      <c r="I489">
        <v>15.25</v>
      </c>
      <c r="J489">
        <v>260.10000000000002</v>
      </c>
      <c r="K489">
        <v>79</v>
      </c>
      <c r="L489">
        <v>22.11</v>
      </c>
      <c r="M489">
        <v>170.1</v>
      </c>
      <c r="N489">
        <v>93</v>
      </c>
      <c r="O489">
        <v>7.65</v>
      </c>
      <c r="P489">
        <v>13.5</v>
      </c>
      <c r="Q489">
        <v>11</v>
      </c>
      <c r="R489">
        <v>3.65</v>
      </c>
      <c r="S489">
        <v>5</v>
      </c>
      <c r="T489">
        <v>1</v>
      </c>
    </row>
    <row r="490" spans="1:20" x14ac:dyDescent="0.2">
      <c r="A490" t="s">
        <v>51</v>
      </c>
      <c r="B490" s="4">
        <f>train[[#This Row],[account_length]]/12</f>
        <v>9.75</v>
      </c>
      <c r="C490">
        <v>408</v>
      </c>
      <c r="D490">
        <v>0</v>
      </c>
      <c r="E490">
        <v>1</v>
      </c>
      <c r="F490">
        <v>14</v>
      </c>
      <c r="G490">
        <v>80.2</v>
      </c>
      <c r="H490">
        <v>81</v>
      </c>
      <c r="I490">
        <v>13.63</v>
      </c>
      <c r="J490">
        <v>219</v>
      </c>
      <c r="K490">
        <v>103</v>
      </c>
      <c r="L490">
        <v>18.62</v>
      </c>
      <c r="M490">
        <v>122.6</v>
      </c>
      <c r="N490">
        <v>102</v>
      </c>
      <c r="O490">
        <v>5.52</v>
      </c>
      <c r="P490">
        <v>8.6</v>
      </c>
      <c r="Q490">
        <v>2</v>
      </c>
      <c r="R490">
        <v>2.3199999999999998</v>
      </c>
      <c r="S490">
        <v>1</v>
      </c>
      <c r="T490">
        <v>0</v>
      </c>
    </row>
    <row r="491" spans="1:20" x14ac:dyDescent="0.2">
      <c r="A491" t="s">
        <v>73</v>
      </c>
      <c r="B491" s="4">
        <f>train[[#This Row],[account_length]]/12</f>
        <v>6.833333333333333</v>
      </c>
      <c r="C491">
        <v>408</v>
      </c>
      <c r="D491">
        <v>0</v>
      </c>
      <c r="E491">
        <v>0</v>
      </c>
      <c r="F491">
        <v>0</v>
      </c>
      <c r="G491">
        <v>125.7</v>
      </c>
      <c r="H491">
        <v>96</v>
      </c>
      <c r="I491">
        <v>21.37</v>
      </c>
      <c r="J491">
        <v>207.6</v>
      </c>
      <c r="K491">
        <v>137</v>
      </c>
      <c r="L491">
        <v>17.649999999999999</v>
      </c>
      <c r="M491">
        <v>183.1</v>
      </c>
      <c r="N491">
        <v>103</v>
      </c>
      <c r="O491">
        <v>8.24</v>
      </c>
      <c r="P491">
        <v>12.9</v>
      </c>
      <c r="Q491">
        <v>2</v>
      </c>
      <c r="R491">
        <v>3.48</v>
      </c>
      <c r="S491">
        <v>1</v>
      </c>
      <c r="T491">
        <v>0</v>
      </c>
    </row>
    <row r="492" spans="1:20" x14ac:dyDescent="0.2">
      <c r="A492" t="s">
        <v>26</v>
      </c>
      <c r="B492" s="4">
        <f>train[[#This Row],[account_length]]/12</f>
        <v>7.666666666666667</v>
      </c>
      <c r="C492">
        <v>510</v>
      </c>
      <c r="D492">
        <v>0</v>
      </c>
      <c r="E492">
        <v>0</v>
      </c>
      <c r="F492">
        <v>0</v>
      </c>
      <c r="G492">
        <v>176.3</v>
      </c>
      <c r="H492">
        <v>85</v>
      </c>
      <c r="I492">
        <v>29.97</v>
      </c>
      <c r="J492">
        <v>93.4</v>
      </c>
      <c r="K492">
        <v>125</v>
      </c>
      <c r="L492">
        <v>7.94</v>
      </c>
      <c r="M492">
        <v>207.2</v>
      </c>
      <c r="N492">
        <v>107</v>
      </c>
      <c r="O492">
        <v>9.32</v>
      </c>
      <c r="P492">
        <v>9.6</v>
      </c>
      <c r="Q492">
        <v>1</v>
      </c>
      <c r="R492">
        <v>2.59</v>
      </c>
      <c r="S492">
        <v>2</v>
      </c>
      <c r="T492">
        <v>0</v>
      </c>
    </row>
    <row r="493" spans="1:20" x14ac:dyDescent="0.2">
      <c r="A493" t="s">
        <v>66</v>
      </c>
      <c r="B493" s="4">
        <f>train[[#This Row],[account_length]]/12</f>
        <v>6.833333333333333</v>
      </c>
      <c r="C493">
        <v>510</v>
      </c>
      <c r="D493">
        <v>0</v>
      </c>
      <c r="E493">
        <v>1</v>
      </c>
      <c r="F493">
        <v>29</v>
      </c>
      <c r="G493">
        <v>207.2</v>
      </c>
      <c r="H493">
        <v>111</v>
      </c>
      <c r="I493">
        <v>35.22</v>
      </c>
      <c r="J493">
        <v>254.1</v>
      </c>
      <c r="K493">
        <v>137</v>
      </c>
      <c r="L493">
        <v>21.6</v>
      </c>
      <c r="M493">
        <v>169.3</v>
      </c>
      <c r="N493">
        <v>92</v>
      </c>
      <c r="O493">
        <v>7.62</v>
      </c>
      <c r="P493">
        <v>9.5</v>
      </c>
      <c r="Q493">
        <v>5</v>
      </c>
      <c r="R493">
        <v>2.57</v>
      </c>
      <c r="S493">
        <v>2</v>
      </c>
      <c r="T493">
        <v>0</v>
      </c>
    </row>
    <row r="494" spans="1:20" x14ac:dyDescent="0.2">
      <c r="A494" t="s">
        <v>31</v>
      </c>
      <c r="B494" s="4">
        <f>train[[#This Row],[account_length]]/12</f>
        <v>7.5</v>
      </c>
      <c r="C494">
        <v>415</v>
      </c>
      <c r="D494">
        <v>0</v>
      </c>
      <c r="E494">
        <v>0</v>
      </c>
      <c r="F494">
        <v>0</v>
      </c>
      <c r="G494">
        <v>205.7</v>
      </c>
      <c r="H494">
        <v>138</v>
      </c>
      <c r="I494">
        <v>34.97</v>
      </c>
      <c r="J494">
        <v>161.9</v>
      </c>
      <c r="K494">
        <v>83</v>
      </c>
      <c r="L494">
        <v>13.76</v>
      </c>
      <c r="M494">
        <v>269.7</v>
      </c>
      <c r="N494">
        <v>104</v>
      </c>
      <c r="O494">
        <v>12.14</v>
      </c>
      <c r="P494">
        <v>12.5</v>
      </c>
      <c r="Q494">
        <v>6</v>
      </c>
      <c r="R494">
        <v>3.38</v>
      </c>
      <c r="S494">
        <v>2</v>
      </c>
      <c r="T494">
        <v>0</v>
      </c>
    </row>
    <row r="495" spans="1:20" x14ac:dyDescent="0.2">
      <c r="A495" t="s">
        <v>60</v>
      </c>
      <c r="B495" s="4">
        <f>train[[#This Row],[account_length]]/12</f>
        <v>10.333333333333334</v>
      </c>
      <c r="C495">
        <v>510</v>
      </c>
      <c r="D495">
        <v>0</v>
      </c>
      <c r="E495">
        <v>0</v>
      </c>
      <c r="F495">
        <v>0</v>
      </c>
      <c r="G495">
        <v>157.5</v>
      </c>
      <c r="H495">
        <v>70</v>
      </c>
      <c r="I495">
        <v>26.78</v>
      </c>
      <c r="J495">
        <v>130.69999999999999</v>
      </c>
      <c r="K495">
        <v>79</v>
      </c>
      <c r="L495">
        <v>11.11</v>
      </c>
      <c r="M495">
        <v>193.4</v>
      </c>
      <c r="N495">
        <v>98</v>
      </c>
      <c r="O495">
        <v>8.6999999999999993</v>
      </c>
      <c r="P495">
        <v>9.6</v>
      </c>
      <c r="Q495">
        <v>4</v>
      </c>
      <c r="R495">
        <v>2.59</v>
      </c>
      <c r="S495">
        <v>3</v>
      </c>
      <c r="T495">
        <v>0</v>
      </c>
    </row>
    <row r="496" spans="1:20" x14ac:dyDescent="0.2">
      <c r="A496" t="s">
        <v>36</v>
      </c>
      <c r="B496" s="4">
        <f>train[[#This Row],[account_length]]/12</f>
        <v>3.25</v>
      </c>
      <c r="C496">
        <v>408</v>
      </c>
      <c r="D496">
        <v>0</v>
      </c>
      <c r="E496">
        <v>0</v>
      </c>
      <c r="F496">
        <v>0</v>
      </c>
      <c r="G496">
        <v>160.4</v>
      </c>
      <c r="H496">
        <v>68</v>
      </c>
      <c r="I496">
        <v>27.27</v>
      </c>
      <c r="J496">
        <v>102.6</v>
      </c>
      <c r="K496">
        <v>103</v>
      </c>
      <c r="L496">
        <v>8.7200000000000006</v>
      </c>
      <c r="M496">
        <v>235.3</v>
      </c>
      <c r="N496">
        <v>106</v>
      </c>
      <c r="O496">
        <v>10.59</v>
      </c>
      <c r="P496">
        <v>9.1</v>
      </c>
      <c r="Q496">
        <v>5</v>
      </c>
      <c r="R496">
        <v>2.46</v>
      </c>
      <c r="S496">
        <v>2</v>
      </c>
      <c r="T496">
        <v>0</v>
      </c>
    </row>
    <row r="497" spans="1:20" x14ac:dyDescent="0.2">
      <c r="A497" t="s">
        <v>20</v>
      </c>
      <c r="B497" s="4">
        <f>train[[#This Row],[account_length]]/12</f>
        <v>6.25</v>
      </c>
      <c r="C497">
        <v>510</v>
      </c>
      <c r="D497">
        <v>0</v>
      </c>
      <c r="E497">
        <v>1</v>
      </c>
      <c r="F497">
        <v>46</v>
      </c>
      <c r="G497">
        <v>214.1</v>
      </c>
      <c r="H497">
        <v>62</v>
      </c>
      <c r="I497">
        <v>36.4</v>
      </c>
      <c r="J497">
        <v>200.9</v>
      </c>
      <c r="K497">
        <v>111</v>
      </c>
      <c r="L497">
        <v>17.079999999999998</v>
      </c>
      <c r="M497">
        <v>246.8</v>
      </c>
      <c r="N497">
        <v>126</v>
      </c>
      <c r="O497">
        <v>11.11</v>
      </c>
      <c r="P497">
        <v>9.1999999999999993</v>
      </c>
      <c r="Q497">
        <v>6</v>
      </c>
      <c r="R497">
        <v>2.48</v>
      </c>
      <c r="S497">
        <v>0</v>
      </c>
      <c r="T497">
        <v>0</v>
      </c>
    </row>
    <row r="498" spans="1:20" x14ac:dyDescent="0.2">
      <c r="A498" t="s">
        <v>53</v>
      </c>
      <c r="B498" s="4">
        <f>train[[#This Row],[account_length]]/12</f>
        <v>8.5</v>
      </c>
      <c r="C498">
        <v>510</v>
      </c>
      <c r="D498">
        <v>0</v>
      </c>
      <c r="E498">
        <v>0</v>
      </c>
      <c r="F498">
        <v>0</v>
      </c>
      <c r="G498">
        <v>102.6</v>
      </c>
      <c r="H498">
        <v>89</v>
      </c>
      <c r="I498">
        <v>17.440000000000001</v>
      </c>
      <c r="J498">
        <v>246</v>
      </c>
      <c r="K498">
        <v>77</v>
      </c>
      <c r="L498">
        <v>20.91</v>
      </c>
      <c r="M498">
        <v>170.5</v>
      </c>
      <c r="N498">
        <v>140</v>
      </c>
      <c r="O498">
        <v>7.67</v>
      </c>
      <c r="P498">
        <v>9.1</v>
      </c>
      <c r="Q498">
        <v>4</v>
      </c>
      <c r="R498">
        <v>2.46</v>
      </c>
      <c r="S498">
        <v>2</v>
      </c>
      <c r="T498">
        <v>0</v>
      </c>
    </row>
    <row r="499" spans="1:20" x14ac:dyDescent="0.2">
      <c r="A499" t="s">
        <v>31</v>
      </c>
      <c r="B499" s="4">
        <f>train[[#This Row],[account_length]]/12</f>
        <v>11.916666666666666</v>
      </c>
      <c r="C499">
        <v>510</v>
      </c>
      <c r="D499">
        <v>0</v>
      </c>
      <c r="E499">
        <v>0</v>
      </c>
      <c r="F499">
        <v>0</v>
      </c>
      <c r="G499">
        <v>202.8</v>
      </c>
      <c r="H499">
        <v>109</v>
      </c>
      <c r="I499">
        <v>34.479999999999997</v>
      </c>
      <c r="J499">
        <v>165.8</v>
      </c>
      <c r="K499">
        <v>104</v>
      </c>
      <c r="L499">
        <v>14.09</v>
      </c>
      <c r="M499">
        <v>143.9</v>
      </c>
      <c r="N499">
        <v>71</v>
      </c>
      <c r="O499">
        <v>6.48</v>
      </c>
      <c r="P499">
        <v>4.5999999999999996</v>
      </c>
      <c r="Q499">
        <v>4</v>
      </c>
      <c r="R499">
        <v>1.24</v>
      </c>
      <c r="S499">
        <v>1</v>
      </c>
      <c r="T499">
        <v>0</v>
      </c>
    </row>
    <row r="500" spans="1:20" x14ac:dyDescent="0.2">
      <c r="A500" t="s">
        <v>53</v>
      </c>
      <c r="B500" s="4">
        <f>train[[#This Row],[account_length]]/12</f>
        <v>4.416666666666667</v>
      </c>
      <c r="C500">
        <v>415</v>
      </c>
      <c r="D500">
        <v>0</v>
      </c>
      <c r="E500">
        <v>0</v>
      </c>
      <c r="F500">
        <v>0</v>
      </c>
      <c r="G500">
        <v>57.5</v>
      </c>
      <c r="H500">
        <v>95</v>
      </c>
      <c r="I500">
        <v>9.7799999999999994</v>
      </c>
      <c r="J500">
        <v>265.5</v>
      </c>
      <c r="K500">
        <v>131</v>
      </c>
      <c r="L500">
        <v>22.57</v>
      </c>
      <c r="M500">
        <v>244.3</v>
      </c>
      <c r="N500">
        <v>128</v>
      </c>
      <c r="O500">
        <v>10.99</v>
      </c>
      <c r="P500">
        <v>11.6</v>
      </c>
      <c r="Q500">
        <v>6</v>
      </c>
      <c r="R500">
        <v>3.13</v>
      </c>
      <c r="S500">
        <v>3</v>
      </c>
      <c r="T500">
        <v>0</v>
      </c>
    </row>
    <row r="501" spans="1:20" x14ac:dyDescent="0.2">
      <c r="A501" t="s">
        <v>61</v>
      </c>
      <c r="B501" s="4">
        <f>train[[#This Row],[account_length]]/12</f>
        <v>2.5</v>
      </c>
      <c r="C501">
        <v>415</v>
      </c>
      <c r="D501">
        <v>0</v>
      </c>
      <c r="E501">
        <v>0</v>
      </c>
      <c r="F501">
        <v>0</v>
      </c>
      <c r="G501">
        <v>169.9</v>
      </c>
      <c r="H501">
        <v>144</v>
      </c>
      <c r="I501">
        <v>28.88</v>
      </c>
      <c r="J501">
        <v>225.2</v>
      </c>
      <c r="K501">
        <v>118</v>
      </c>
      <c r="L501">
        <v>19.14</v>
      </c>
      <c r="M501">
        <v>169.7</v>
      </c>
      <c r="N501">
        <v>93</v>
      </c>
      <c r="O501">
        <v>7.64</v>
      </c>
      <c r="P501">
        <v>11.4</v>
      </c>
      <c r="Q501">
        <v>7</v>
      </c>
      <c r="R501">
        <v>3.08</v>
      </c>
      <c r="S501">
        <v>1</v>
      </c>
      <c r="T501">
        <v>0</v>
      </c>
    </row>
    <row r="502" spans="1:20" x14ac:dyDescent="0.2">
      <c r="A502" t="s">
        <v>29</v>
      </c>
      <c r="B502" s="4">
        <f>train[[#This Row],[account_length]]/12</f>
        <v>9.3333333333333339</v>
      </c>
      <c r="C502">
        <v>415</v>
      </c>
      <c r="D502">
        <v>0</v>
      </c>
      <c r="E502">
        <v>0</v>
      </c>
      <c r="F502">
        <v>0</v>
      </c>
      <c r="G502">
        <v>335.5</v>
      </c>
      <c r="H502">
        <v>77</v>
      </c>
      <c r="I502">
        <v>57.04</v>
      </c>
      <c r="J502">
        <v>212.5</v>
      </c>
      <c r="K502">
        <v>109</v>
      </c>
      <c r="L502">
        <v>18.059999999999999</v>
      </c>
      <c r="M502">
        <v>265</v>
      </c>
      <c r="N502">
        <v>132</v>
      </c>
      <c r="O502">
        <v>11.93</v>
      </c>
      <c r="P502">
        <v>12.7</v>
      </c>
      <c r="Q502">
        <v>8</v>
      </c>
      <c r="R502">
        <v>3.43</v>
      </c>
      <c r="S502">
        <v>2</v>
      </c>
      <c r="T502">
        <v>1</v>
      </c>
    </row>
    <row r="503" spans="1:20" x14ac:dyDescent="0.2">
      <c r="A503" t="s">
        <v>33</v>
      </c>
      <c r="B503" s="4">
        <f>train[[#This Row],[account_length]]/12</f>
        <v>10.75</v>
      </c>
      <c r="C503">
        <v>415</v>
      </c>
      <c r="D503">
        <v>0</v>
      </c>
      <c r="E503">
        <v>0</v>
      </c>
      <c r="F503">
        <v>0</v>
      </c>
      <c r="G503">
        <v>139.5</v>
      </c>
      <c r="H503">
        <v>119</v>
      </c>
      <c r="I503">
        <v>23.72</v>
      </c>
      <c r="J503">
        <v>289.3</v>
      </c>
      <c r="K503">
        <v>105</v>
      </c>
      <c r="L503">
        <v>24.59</v>
      </c>
      <c r="M503">
        <v>129.4</v>
      </c>
      <c r="N503">
        <v>97</v>
      </c>
      <c r="O503">
        <v>5.82</v>
      </c>
      <c r="P503">
        <v>13.1</v>
      </c>
      <c r="Q503">
        <v>8</v>
      </c>
      <c r="R503">
        <v>3.54</v>
      </c>
      <c r="S503">
        <v>0</v>
      </c>
      <c r="T503">
        <v>0</v>
      </c>
    </row>
    <row r="504" spans="1:20" x14ac:dyDescent="0.2">
      <c r="A504" t="s">
        <v>58</v>
      </c>
      <c r="B504" s="4">
        <f>train[[#This Row],[account_length]]/12</f>
        <v>5.25</v>
      </c>
      <c r="C504">
        <v>415</v>
      </c>
      <c r="D504">
        <v>0</v>
      </c>
      <c r="E504">
        <v>1</v>
      </c>
      <c r="F504">
        <v>29</v>
      </c>
      <c r="G504">
        <v>142.30000000000001</v>
      </c>
      <c r="H504">
        <v>107</v>
      </c>
      <c r="I504">
        <v>24.19</v>
      </c>
      <c r="J504">
        <v>118.7</v>
      </c>
      <c r="K504">
        <v>56</v>
      </c>
      <c r="L504">
        <v>10.09</v>
      </c>
      <c r="M504">
        <v>240.1</v>
      </c>
      <c r="N504">
        <v>91</v>
      </c>
      <c r="O504">
        <v>10.8</v>
      </c>
      <c r="P504">
        <v>6.6</v>
      </c>
      <c r="Q504">
        <v>8</v>
      </c>
      <c r="R504">
        <v>1.78</v>
      </c>
      <c r="S504">
        <v>1</v>
      </c>
      <c r="T504">
        <v>0</v>
      </c>
    </row>
    <row r="505" spans="1:20" x14ac:dyDescent="0.2">
      <c r="A505" t="s">
        <v>44</v>
      </c>
      <c r="B505" s="4">
        <f>train[[#This Row],[account_length]]/12</f>
        <v>2.3333333333333335</v>
      </c>
      <c r="C505">
        <v>415</v>
      </c>
      <c r="D505">
        <v>0</v>
      </c>
      <c r="E505">
        <v>0</v>
      </c>
      <c r="F505">
        <v>0</v>
      </c>
      <c r="G505">
        <v>187.8</v>
      </c>
      <c r="H505">
        <v>94</v>
      </c>
      <c r="I505">
        <v>31.93</v>
      </c>
      <c r="J505">
        <v>248.6</v>
      </c>
      <c r="K505">
        <v>86</v>
      </c>
      <c r="L505">
        <v>21.13</v>
      </c>
      <c r="M505">
        <v>208.8</v>
      </c>
      <c r="N505">
        <v>124</v>
      </c>
      <c r="O505">
        <v>9.4</v>
      </c>
      <c r="P505">
        <v>10.6</v>
      </c>
      <c r="Q505">
        <v>5</v>
      </c>
      <c r="R505">
        <v>2.86</v>
      </c>
      <c r="S505">
        <v>0</v>
      </c>
      <c r="T505">
        <v>0</v>
      </c>
    </row>
    <row r="506" spans="1:20" x14ac:dyDescent="0.2">
      <c r="A506" t="s">
        <v>65</v>
      </c>
      <c r="B506" s="4">
        <f>train[[#This Row],[account_length]]/12</f>
        <v>7.5</v>
      </c>
      <c r="C506">
        <v>415</v>
      </c>
      <c r="D506">
        <v>0</v>
      </c>
      <c r="E506">
        <v>0</v>
      </c>
      <c r="F506">
        <v>0</v>
      </c>
      <c r="G506">
        <v>193.7</v>
      </c>
      <c r="H506">
        <v>83</v>
      </c>
      <c r="I506">
        <v>32.93</v>
      </c>
      <c r="J506">
        <v>154.19999999999999</v>
      </c>
      <c r="K506">
        <v>79</v>
      </c>
      <c r="L506">
        <v>13.11</v>
      </c>
      <c r="M506">
        <v>299</v>
      </c>
      <c r="N506">
        <v>60</v>
      </c>
      <c r="O506">
        <v>13.46</v>
      </c>
      <c r="P506">
        <v>12.7</v>
      </c>
      <c r="Q506">
        <v>3</v>
      </c>
      <c r="R506">
        <v>3.43</v>
      </c>
      <c r="S506">
        <v>1</v>
      </c>
      <c r="T506">
        <v>0</v>
      </c>
    </row>
    <row r="507" spans="1:20" x14ac:dyDescent="0.2">
      <c r="A507" t="s">
        <v>52</v>
      </c>
      <c r="B507" s="4">
        <f>train[[#This Row],[account_length]]/12</f>
        <v>12.583333333333334</v>
      </c>
      <c r="C507">
        <v>510</v>
      </c>
      <c r="D507">
        <v>0</v>
      </c>
      <c r="E507">
        <v>0</v>
      </c>
      <c r="F507">
        <v>0</v>
      </c>
      <c r="G507">
        <v>156.4</v>
      </c>
      <c r="H507">
        <v>108</v>
      </c>
      <c r="I507">
        <v>26.59</v>
      </c>
      <c r="J507">
        <v>233.4</v>
      </c>
      <c r="K507">
        <v>118</v>
      </c>
      <c r="L507">
        <v>19.84</v>
      </c>
      <c r="M507">
        <v>195.7</v>
      </c>
      <c r="N507">
        <v>141</v>
      </c>
      <c r="O507">
        <v>8.81</v>
      </c>
      <c r="P507">
        <v>7.7</v>
      </c>
      <c r="Q507">
        <v>6</v>
      </c>
      <c r="R507">
        <v>2.08</v>
      </c>
      <c r="S507">
        <v>4</v>
      </c>
      <c r="T507">
        <v>0</v>
      </c>
    </row>
    <row r="508" spans="1:20" x14ac:dyDescent="0.2">
      <c r="A508" t="s">
        <v>62</v>
      </c>
      <c r="B508" s="4">
        <f>train[[#This Row],[account_length]]/12</f>
        <v>8.75</v>
      </c>
      <c r="C508">
        <v>415</v>
      </c>
      <c r="D508">
        <v>1</v>
      </c>
      <c r="E508">
        <v>1</v>
      </c>
      <c r="F508">
        <v>29</v>
      </c>
      <c r="G508">
        <v>220.7</v>
      </c>
      <c r="H508">
        <v>82</v>
      </c>
      <c r="I508">
        <v>37.520000000000003</v>
      </c>
      <c r="J508">
        <v>217.7</v>
      </c>
      <c r="K508">
        <v>110</v>
      </c>
      <c r="L508">
        <v>18.5</v>
      </c>
      <c r="M508">
        <v>190.5</v>
      </c>
      <c r="N508">
        <v>100</v>
      </c>
      <c r="O508">
        <v>8.57</v>
      </c>
      <c r="P508">
        <v>13.2</v>
      </c>
      <c r="Q508">
        <v>6</v>
      </c>
      <c r="R508">
        <v>3.56</v>
      </c>
      <c r="S508">
        <v>1</v>
      </c>
      <c r="T508">
        <v>1</v>
      </c>
    </row>
    <row r="509" spans="1:20" x14ac:dyDescent="0.2">
      <c r="A509" t="s">
        <v>63</v>
      </c>
      <c r="B509" s="4">
        <f>train[[#This Row],[account_length]]/12</f>
        <v>3.4166666666666665</v>
      </c>
      <c r="C509">
        <v>408</v>
      </c>
      <c r="D509">
        <v>0</v>
      </c>
      <c r="E509">
        <v>1</v>
      </c>
      <c r="F509">
        <v>37</v>
      </c>
      <c r="G509">
        <v>239.8</v>
      </c>
      <c r="H509">
        <v>110</v>
      </c>
      <c r="I509">
        <v>40.770000000000003</v>
      </c>
      <c r="J509">
        <v>221.9</v>
      </c>
      <c r="K509">
        <v>115</v>
      </c>
      <c r="L509">
        <v>18.86</v>
      </c>
      <c r="M509">
        <v>189.1</v>
      </c>
      <c r="N509">
        <v>100</v>
      </c>
      <c r="O509">
        <v>8.51</v>
      </c>
      <c r="P509">
        <v>7.3</v>
      </c>
      <c r="Q509">
        <v>1</v>
      </c>
      <c r="R509">
        <v>1.97</v>
      </c>
      <c r="S509">
        <v>2</v>
      </c>
      <c r="T509">
        <v>0</v>
      </c>
    </row>
    <row r="510" spans="1:20" x14ac:dyDescent="0.2">
      <c r="A510" t="s">
        <v>55</v>
      </c>
      <c r="B510" s="4">
        <f>train[[#This Row],[account_length]]/12</f>
        <v>4</v>
      </c>
      <c r="C510">
        <v>510</v>
      </c>
      <c r="D510">
        <v>0</v>
      </c>
      <c r="E510">
        <v>1</v>
      </c>
      <c r="F510">
        <v>43</v>
      </c>
      <c r="G510">
        <v>172</v>
      </c>
      <c r="H510">
        <v>111</v>
      </c>
      <c r="I510">
        <v>29.24</v>
      </c>
      <c r="J510">
        <v>200.2</v>
      </c>
      <c r="K510">
        <v>64</v>
      </c>
      <c r="L510">
        <v>17.02</v>
      </c>
      <c r="M510">
        <v>233.1</v>
      </c>
      <c r="N510">
        <v>96</v>
      </c>
      <c r="O510">
        <v>10.49</v>
      </c>
      <c r="P510">
        <v>8</v>
      </c>
      <c r="Q510">
        <v>5</v>
      </c>
      <c r="R510">
        <v>2.16</v>
      </c>
      <c r="S510">
        <v>1</v>
      </c>
      <c r="T510">
        <v>0</v>
      </c>
    </row>
    <row r="511" spans="1:20" x14ac:dyDescent="0.2">
      <c r="A511" t="s">
        <v>59</v>
      </c>
      <c r="B511" s="4">
        <f>train[[#This Row],[account_length]]/12</f>
        <v>13.833333333333334</v>
      </c>
      <c r="C511">
        <v>408</v>
      </c>
      <c r="D511">
        <v>1</v>
      </c>
      <c r="E511">
        <v>1</v>
      </c>
      <c r="F511">
        <v>35</v>
      </c>
      <c r="G511">
        <v>128.19999999999999</v>
      </c>
      <c r="H511">
        <v>138</v>
      </c>
      <c r="I511">
        <v>21.79</v>
      </c>
      <c r="J511">
        <v>274.5</v>
      </c>
      <c r="K511">
        <v>113</v>
      </c>
      <c r="L511">
        <v>23.33</v>
      </c>
      <c r="M511">
        <v>298.89999999999998</v>
      </c>
      <c r="N511">
        <v>130</v>
      </c>
      <c r="O511">
        <v>13.45</v>
      </c>
      <c r="P511">
        <v>8.8000000000000007</v>
      </c>
      <c r="Q511">
        <v>7</v>
      </c>
      <c r="R511">
        <v>2.38</v>
      </c>
      <c r="S511">
        <v>2</v>
      </c>
      <c r="T511">
        <v>0</v>
      </c>
    </row>
    <row r="512" spans="1:20" x14ac:dyDescent="0.2">
      <c r="A512" t="s">
        <v>40</v>
      </c>
      <c r="B512" s="4">
        <f>train[[#This Row],[account_length]]/12</f>
        <v>6.583333333333333</v>
      </c>
      <c r="C512">
        <v>510</v>
      </c>
      <c r="D512">
        <v>0</v>
      </c>
      <c r="E512">
        <v>0</v>
      </c>
      <c r="F512">
        <v>0</v>
      </c>
      <c r="G512">
        <v>130.19999999999999</v>
      </c>
      <c r="H512">
        <v>119</v>
      </c>
      <c r="I512">
        <v>22.13</v>
      </c>
      <c r="J512">
        <v>290.89999999999998</v>
      </c>
      <c r="K512">
        <v>121</v>
      </c>
      <c r="L512">
        <v>24.73</v>
      </c>
      <c r="M512">
        <v>194.8</v>
      </c>
      <c r="N512">
        <v>140</v>
      </c>
      <c r="O512">
        <v>8.77</v>
      </c>
      <c r="P512">
        <v>14</v>
      </c>
      <c r="Q512">
        <v>6</v>
      </c>
      <c r="R512">
        <v>3.78</v>
      </c>
      <c r="S512">
        <v>3</v>
      </c>
      <c r="T512">
        <v>0</v>
      </c>
    </row>
    <row r="513" spans="1:20" x14ac:dyDescent="0.2">
      <c r="A513" t="s">
        <v>38</v>
      </c>
      <c r="B513" s="4">
        <f>train[[#This Row],[account_length]]/12</f>
        <v>12.75</v>
      </c>
      <c r="C513">
        <v>510</v>
      </c>
      <c r="D513">
        <v>0</v>
      </c>
      <c r="E513">
        <v>0</v>
      </c>
      <c r="F513">
        <v>0</v>
      </c>
      <c r="G513">
        <v>195.4</v>
      </c>
      <c r="H513">
        <v>107</v>
      </c>
      <c r="I513">
        <v>33.22</v>
      </c>
      <c r="J513">
        <v>154.6</v>
      </c>
      <c r="K513">
        <v>96</v>
      </c>
      <c r="L513">
        <v>13.14</v>
      </c>
      <c r="M513">
        <v>142.80000000000001</v>
      </c>
      <c r="N513">
        <v>97</v>
      </c>
      <c r="O513">
        <v>6.43</v>
      </c>
      <c r="P513">
        <v>11.6</v>
      </c>
      <c r="Q513">
        <v>6</v>
      </c>
      <c r="R513">
        <v>3.13</v>
      </c>
      <c r="S513">
        <v>1</v>
      </c>
      <c r="T513">
        <v>0</v>
      </c>
    </row>
    <row r="514" spans="1:20" x14ac:dyDescent="0.2">
      <c r="A514" t="s">
        <v>70</v>
      </c>
      <c r="B514" s="4">
        <f>train[[#This Row],[account_length]]/12</f>
        <v>9.1666666666666661</v>
      </c>
      <c r="C514">
        <v>415</v>
      </c>
      <c r="D514">
        <v>1</v>
      </c>
      <c r="E514">
        <v>0</v>
      </c>
      <c r="F514">
        <v>0</v>
      </c>
      <c r="G514">
        <v>293.3</v>
      </c>
      <c r="H514">
        <v>79</v>
      </c>
      <c r="I514">
        <v>49.86</v>
      </c>
      <c r="J514">
        <v>188.5</v>
      </c>
      <c r="K514">
        <v>90</v>
      </c>
      <c r="L514">
        <v>16.02</v>
      </c>
      <c r="M514">
        <v>266.89999999999998</v>
      </c>
      <c r="N514">
        <v>91</v>
      </c>
      <c r="O514">
        <v>12.01</v>
      </c>
      <c r="P514">
        <v>14.5</v>
      </c>
      <c r="Q514">
        <v>4</v>
      </c>
      <c r="R514">
        <v>3.92</v>
      </c>
      <c r="S514">
        <v>0</v>
      </c>
      <c r="T514">
        <v>1</v>
      </c>
    </row>
    <row r="515" spans="1:20" x14ac:dyDescent="0.2">
      <c r="A515" t="s">
        <v>70</v>
      </c>
      <c r="B515" s="4">
        <f>train[[#This Row],[account_length]]/12</f>
        <v>13.583333333333334</v>
      </c>
      <c r="C515">
        <v>415</v>
      </c>
      <c r="D515">
        <v>0</v>
      </c>
      <c r="E515">
        <v>0</v>
      </c>
      <c r="F515">
        <v>0</v>
      </c>
      <c r="G515">
        <v>191.3</v>
      </c>
      <c r="H515">
        <v>89</v>
      </c>
      <c r="I515">
        <v>32.520000000000003</v>
      </c>
      <c r="J515">
        <v>193.9</v>
      </c>
      <c r="K515">
        <v>87</v>
      </c>
      <c r="L515">
        <v>16.48</v>
      </c>
      <c r="M515">
        <v>268.39999999999998</v>
      </c>
      <c r="N515">
        <v>121</v>
      </c>
      <c r="O515">
        <v>12.08</v>
      </c>
      <c r="P515">
        <v>12.8</v>
      </c>
      <c r="Q515">
        <v>4</v>
      </c>
      <c r="R515">
        <v>3.46</v>
      </c>
      <c r="S515">
        <v>1</v>
      </c>
      <c r="T515">
        <v>0</v>
      </c>
    </row>
    <row r="516" spans="1:20" x14ac:dyDescent="0.2">
      <c r="A516" t="s">
        <v>66</v>
      </c>
      <c r="B516" s="4">
        <f>train[[#This Row],[account_length]]/12</f>
        <v>8.75</v>
      </c>
      <c r="C516">
        <v>408</v>
      </c>
      <c r="D516">
        <v>0</v>
      </c>
      <c r="E516">
        <v>1</v>
      </c>
      <c r="F516">
        <v>33</v>
      </c>
      <c r="G516">
        <v>209.6</v>
      </c>
      <c r="H516">
        <v>68</v>
      </c>
      <c r="I516">
        <v>35.630000000000003</v>
      </c>
      <c r="J516">
        <v>146.9</v>
      </c>
      <c r="K516">
        <v>140</v>
      </c>
      <c r="L516">
        <v>12.49</v>
      </c>
      <c r="M516">
        <v>121</v>
      </c>
      <c r="N516">
        <v>131</v>
      </c>
      <c r="O516">
        <v>5.44</v>
      </c>
      <c r="P516">
        <v>10.6</v>
      </c>
      <c r="Q516">
        <v>3</v>
      </c>
      <c r="R516">
        <v>2.86</v>
      </c>
      <c r="S516">
        <v>2</v>
      </c>
      <c r="T516">
        <v>0</v>
      </c>
    </row>
    <row r="517" spans="1:20" x14ac:dyDescent="0.2">
      <c r="A517" t="s">
        <v>30</v>
      </c>
      <c r="B517" s="4">
        <f>train[[#This Row],[account_length]]/12</f>
        <v>14.333333333333334</v>
      </c>
      <c r="C517">
        <v>415</v>
      </c>
      <c r="D517">
        <v>0</v>
      </c>
      <c r="E517">
        <v>0</v>
      </c>
      <c r="F517">
        <v>0</v>
      </c>
      <c r="G517">
        <v>215.7</v>
      </c>
      <c r="H517">
        <v>140</v>
      </c>
      <c r="I517">
        <v>36.67</v>
      </c>
      <c r="J517">
        <v>146.30000000000001</v>
      </c>
      <c r="K517">
        <v>84</v>
      </c>
      <c r="L517">
        <v>12.44</v>
      </c>
      <c r="M517">
        <v>264.60000000000002</v>
      </c>
      <c r="N517">
        <v>83</v>
      </c>
      <c r="O517">
        <v>11.91</v>
      </c>
      <c r="P517">
        <v>7.1</v>
      </c>
      <c r="Q517">
        <v>1</v>
      </c>
      <c r="R517">
        <v>1.92</v>
      </c>
      <c r="S517">
        <v>3</v>
      </c>
      <c r="T517">
        <v>0</v>
      </c>
    </row>
    <row r="518" spans="1:20" x14ac:dyDescent="0.2">
      <c r="A518" t="s">
        <v>63</v>
      </c>
      <c r="B518" s="4">
        <f>train[[#This Row],[account_length]]/12</f>
        <v>10.5</v>
      </c>
      <c r="C518">
        <v>415</v>
      </c>
      <c r="D518">
        <v>0</v>
      </c>
      <c r="E518">
        <v>0</v>
      </c>
      <c r="F518">
        <v>0</v>
      </c>
      <c r="G518">
        <v>161.4</v>
      </c>
      <c r="H518">
        <v>110</v>
      </c>
      <c r="I518">
        <v>27.44</v>
      </c>
      <c r="J518">
        <v>220.6</v>
      </c>
      <c r="K518">
        <v>125</v>
      </c>
      <c r="L518">
        <v>18.75</v>
      </c>
      <c r="M518">
        <v>249.2</v>
      </c>
      <c r="N518">
        <v>78</v>
      </c>
      <c r="O518">
        <v>11.21</v>
      </c>
      <c r="P518">
        <v>5.0999999999999996</v>
      </c>
      <c r="Q518">
        <v>2</v>
      </c>
      <c r="R518">
        <v>1.38</v>
      </c>
      <c r="S518">
        <v>0</v>
      </c>
      <c r="T518">
        <v>0</v>
      </c>
    </row>
    <row r="519" spans="1:20" x14ac:dyDescent="0.2">
      <c r="A519" t="s">
        <v>39</v>
      </c>
      <c r="B519" s="4">
        <f>train[[#This Row],[account_length]]/12</f>
        <v>8.0833333333333339</v>
      </c>
      <c r="C519">
        <v>510</v>
      </c>
      <c r="D519">
        <v>0</v>
      </c>
      <c r="E519">
        <v>0</v>
      </c>
      <c r="F519">
        <v>0</v>
      </c>
      <c r="G519">
        <v>144.19999999999999</v>
      </c>
      <c r="H519">
        <v>91</v>
      </c>
      <c r="I519">
        <v>24.51</v>
      </c>
      <c r="J519">
        <v>226.7</v>
      </c>
      <c r="K519">
        <v>137</v>
      </c>
      <c r="L519">
        <v>19.27</v>
      </c>
      <c r="M519">
        <v>144.6</v>
      </c>
      <c r="N519">
        <v>72</v>
      </c>
      <c r="O519">
        <v>6.51</v>
      </c>
      <c r="P519">
        <v>13.8</v>
      </c>
      <c r="Q519">
        <v>4</v>
      </c>
      <c r="R519">
        <v>3.73</v>
      </c>
      <c r="S519">
        <v>3</v>
      </c>
      <c r="T519">
        <v>0</v>
      </c>
    </row>
    <row r="520" spans="1:20" x14ac:dyDescent="0.2">
      <c r="A520" t="s">
        <v>24</v>
      </c>
      <c r="B520" s="4">
        <f>train[[#This Row],[account_length]]/12</f>
        <v>7.916666666666667</v>
      </c>
      <c r="C520">
        <v>408</v>
      </c>
      <c r="D520">
        <v>1</v>
      </c>
      <c r="E520">
        <v>1</v>
      </c>
      <c r="F520">
        <v>37</v>
      </c>
      <c r="G520">
        <v>220.2</v>
      </c>
      <c r="H520">
        <v>109</v>
      </c>
      <c r="I520">
        <v>37.43</v>
      </c>
      <c r="J520">
        <v>185.3</v>
      </c>
      <c r="K520">
        <v>99</v>
      </c>
      <c r="L520">
        <v>15.75</v>
      </c>
      <c r="M520">
        <v>205.1</v>
      </c>
      <c r="N520">
        <v>82</v>
      </c>
      <c r="O520">
        <v>9.23</v>
      </c>
      <c r="P520">
        <v>4.0999999999999996</v>
      </c>
      <c r="Q520">
        <v>2</v>
      </c>
      <c r="R520">
        <v>1.1100000000000001</v>
      </c>
      <c r="S520">
        <v>0</v>
      </c>
      <c r="T520">
        <v>1</v>
      </c>
    </row>
    <row r="521" spans="1:20" x14ac:dyDescent="0.2">
      <c r="A521" t="s">
        <v>54</v>
      </c>
      <c r="B521" s="4">
        <f>train[[#This Row],[account_length]]/12</f>
        <v>7.25</v>
      </c>
      <c r="C521">
        <v>510</v>
      </c>
      <c r="D521">
        <v>0</v>
      </c>
      <c r="E521">
        <v>0</v>
      </c>
      <c r="F521">
        <v>0</v>
      </c>
      <c r="G521">
        <v>256.2</v>
      </c>
      <c r="H521">
        <v>105</v>
      </c>
      <c r="I521">
        <v>43.55</v>
      </c>
      <c r="J521">
        <v>160.69999999999999</v>
      </c>
      <c r="K521">
        <v>102</v>
      </c>
      <c r="L521">
        <v>13.66</v>
      </c>
      <c r="M521">
        <v>249.4</v>
      </c>
      <c r="N521">
        <v>80</v>
      </c>
      <c r="O521">
        <v>11.22</v>
      </c>
      <c r="P521">
        <v>7.4</v>
      </c>
      <c r="Q521">
        <v>2</v>
      </c>
      <c r="R521">
        <v>2</v>
      </c>
      <c r="S521">
        <v>4</v>
      </c>
      <c r="T521">
        <v>0</v>
      </c>
    </row>
    <row r="522" spans="1:20" x14ac:dyDescent="0.2">
      <c r="A522" t="s">
        <v>64</v>
      </c>
      <c r="B522" s="4">
        <f>train[[#This Row],[account_length]]/12</f>
        <v>8.0833333333333339</v>
      </c>
      <c r="C522">
        <v>415</v>
      </c>
      <c r="D522">
        <v>0</v>
      </c>
      <c r="E522">
        <v>0</v>
      </c>
      <c r="F522">
        <v>0</v>
      </c>
      <c r="G522">
        <v>112.7</v>
      </c>
      <c r="H522">
        <v>119</v>
      </c>
      <c r="I522">
        <v>19.16</v>
      </c>
      <c r="J522">
        <v>217.7</v>
      </c>
      <c r="K522">
        <v>109</v>
      </c>
      <c r="L522">
        <v>18.5</v>
      </c>
      <c r="M522">
        <v>152.1</v>
      </c>
      <c r="N522">
        <v>76</v>
      </c>
      <c r="O522">
        <v>6.84</v>
      </c>
      <c r="P522">
        <v>6.5</v>
      </c>
      <c r="Q522">
        <v>5</v>
      </c>
      <c r="R522">
        <v>1.76</v>
      </c>
      <c r="S522">
        <v>1</v>
      </c>
      <c r="T522">
        <v>0</v>
      </c>
    </row>
    <row r="523" spans="1:20" x14ac:dyDescent="0.2">
      <c r="A523" t="s">
        <v>39</v>
      </c>
      <c r="B523" s="4">
        <f>train[[#This Row],[account_length]]/12</f>
        <v>11.666666666666666</v>
      </c>
      <c r="C523">
        <v>408</v>
      </c>
      <c r="D523">
        <v>0</v>
      </c>
      <c r="E523">
        <v>0</v>
      </c>
      <c r="F523">
        <v>0</v>
      </c>
      <c r="G523">
        <v>194.8</v>
      </c>
      <c r="H523">
        <v>107</v>
      </c>
      <c r="I523">
        <v>33.119999999999997</v>
      </c>
      <c r="J523">
        <v>170.9</v>
      </c>
      <c r="K523">
        <v>99</v>
      </c>
      <c r="L523">
        <v>14.53</v>
      </c>
      <c r="M523">
        <v>225.1</v>
      </c>
      <c r="N523">
        <v>93</v>
      </c>
      <c r="O523">
        <v>10.130000000000001</v>
      </c>
      <c r="P523">
        <v>13.9</v>
      </c>
      <c r="Q523">
        <v>4</v>
      </c>
      <c r="R523">
        <v>3.75</v>
      </c>
      <c r="S523">
        <v>0</v>
      </c>
      <c r="T523">
        <v>0</v>
      </c>
    </row>
    <row r="524" spans="1:20" x14ac:dyDescent="0.2">
      <c r="A524" t="s">
        <v>35</v>
      </c>
      <c r="B524" s="4">
        <f>train[[#This Row],[account_length]]/12</f>
        <v>14.083333333333334</v>
      </c>
      <c r="C524">
        <v>415</v>
      </c>
      <c r="D524">
        <v>0</v>
      </c>
      <c r="E524">
        <v>0</v>
      </c>
      <c r="F524">
        <v>0</v>
      </c>
      <c r="G524">
        <v>100.8</v>
      </c>
      <c r="H524">
        <v>112</v>
      </c>
      <c r="I524">
        <v>17.14</v>
      </c>
      <c r="J524">
        <v>230</v>
      </c>
      <c r="K524">
        <v>69</v>
      </c>
      <c r="L524">
        <v>19.55</v>
      </c>
      <c r="M524">
        <v>193.6</v>
      </c>
      <c r="N524">
        <v>95</v>
      </c>
      <c r="O524">
        <v>8.7100000000000009</v>
      </c>
      <c r="P524">
        <v>9.5</v>
      </c>
      <c r="Q524">
        <v>2</v>
      </c>
      <c r="R524">
        <v>2.57</v>
      </c>
      <c r="S524">
        <v>0</v>
      </c>
      <c r="T524">
        <v>0</v>
      </c>
    </row>
    <row r="525" spans="1:20" x14ac:dyDescent="0.2">
      <c r="A525" t="s">
        <v>75</v>
      </c>
      <c r="B525" s="4">
        <f>train[[#This Row],[account_length]]/12</f>
        <v>5.666666666666667</v>
      </c>
      <c r="C525">
        <v>408</v>
      </c>
      <c r="D525">
        <v>0</v>
      </c>
      <c r="E525">
        <v>1</v>
      </c>
      <c r="F525">
        <v>22</v>
      </c>
      <c r="G525">
        <v>82.5</v>
      </c>
      <c r="H525">
        <v>97</v>
      </c>
      <c r="I525">
        <v>14.03</v>
      </c>
      <c r="J525">
        <v>289.89999999999998</v>
      </c>
      <c r="K525">
        <v>94</v>
      </c>
      <c r="L525">
        <v>24.64</v>
      </c>
      <c r="M525">
        <v>180</v>
      </c>
      <c r="N525">
        <v>114</v>
      </c>
      <c r="O525">
        <v>8.1</v>
      </c>
      <c r="P525">
        <v>4.8</v>
      </c>
      <c r="Q525">
        <v>4</v>
      </c>
      <c r="R525">
        <v>1.3</v>
      </c>
      <c r="S525">
        <v>3</v>
      </c>
      <c r="T525">
        <v>0</v>
      </c>
    </row>
    <row r="526" spans="1:20" x14ac:dyDescent="0.2">
      <c r="A526" t="s">
        <v>24</v>
      </c>
      <c r="B526" s="4">
        <f>train[[#This Row],[account_length]]/12</f>
        <v>10.166666666666666</v>
      </c>
      <c r="C526">
        <v>415</v>
      </c>
      <c r="D526">
        <v>0</v>
      </c>
      <c r="E526">
        <v>1</v>
      </c>
      <c r="F526">
        <v>34</v>
      </c>
      <c r="G526">
        <v>146.4</v>
      </c>
      <c r="H526">
        <v>104</v>
      </c>
      <c r="I526">
        <v>24.89</v>
      </c>
      <c r="J526">
        <v>89.7</v>
      </c>
      <c r="K526">
        <v>103</v>
      </c>
      <c r="L526">
        <v>7.62</v>
      </c>
      <c r="M526">
        <v>220</v>
      </c>
      <c r="N526">
        <v>91</v>
      </c>
      <c r="O526">
        <v>9.9</v>
      </c>
      <c r="P526">
        <v>15.6</v>
      </c>
      <c r="Q526">
        <v>4</v>
      </c>
      <c r="R526">
        <v>4.21</v>
      </c>
      <c r="S526">
        <v>2</v>
      </c>
      <c r="T526">
        <v>0</v>
      </c>
    </row>
    <row r="527" spans="1:20" x14ac:dyDescent="0.2">
      <c r="A527" t="s">
        <v>29</v>
      </c>
      <c r="B527" s="4">
        <f>train[[#This Row],[account_length]]/12</f>
        <v>3</v>
      </c>
      <c r="C527">
        <v>408</v>
      </c>
      <c r="D527">
        <v>0</v>
      </c>
      <c r="E527">
        <v>0</v>
      </c>
      <c r="F527">
        <v>0</v>
      </c>
      <c r="G527">
        <v>177.9</v>
      </c>
      <c r="H527">
        <v>129</v>
      </c>
      <c r="I527">
        <v>30.24</v>
      </c>
      <c r="J527">
        <v>224.6</v>
      </c>
      <c r="K527">
        <v>87</v>
      </c>
      <c r="L527">
        <v>19.09</v>
      </c>
      <c r="M527">
        <v>306.3</v>
      </c>
      <c r="N527">
        <v>102</v>
      </c>
      <c r="O527">
        <v>13.78</v>
      </c>
      <c r="P527">
        <v>10.8</v>
      </c>
      <c r="Q527">
        <v>6</v>
      </c>
      <c r="R527">
        <v>2.92</v>
      </c>
      <c r="S527">
        <v>2</v>
      </c>
      <c r="T527">
        <v>0</v>
      </c>
    </row>
    <row r="528" spans="1:20" x14ac:dyDescent="0.2">
      <c r="A528" t="s">
        <v>41</v>
      </c>
      <c r="B528" s="4">
        <f>train[[#This Row],[account_length]]/12</f>
        <v>10</v>
      </c>
      <c r="C528">
        <v>510</v>
      </c>
      <c r="D528">
        <v>0</v>
      </c>
      <c r="E528">
        <v>1</v>
      </c>
      <c r="F528">
        <v>27</v>
      </c>
      <c r="G528">
        <v>153.5</v>
      </c>
      <c r="H528">
        <v>84</v>
      </c>
      <c r="I528">
        <v>26.1</v>
      </c>
      <c r="J528">
        <v>194</v>
      </c>
      <c r="K528">
        <v>73</v>
      </c>
      <c r="L528">
        <v>16.489999999999998</v>
      </c>
      <c r="M528">
        <v>256.5</v>
      </c>
      <c r="N528">
        <v>94</v>
      </c>
      <c r="O528">
        <v>11.54</v>
      </c>
      <c r="P528">
        <v>10.199999999999999</v>
      </c>
      <c r="Q528">
        <v>7</v>
      </c>
      <c r="R528">
        <v>2.75</v>
      </c>
      <c r="S528">
        <v>5</v>
      </c>
      <c r="T528">
        <v>0</v>
      </c>
    </row>
    <row r="529" spans="1:20" x14ac:dyDescent="0.2">
      <c r="A529" t="s">
        <v>70</v>
      </c>
      <c r="B529" s="4">
        <f>train[[#This Row],[account_length]]/12</f>
        <v>10.083333333333334</v>
      </c>
      <c r="C529">
        <v>408</v>
      </c>
      <c r="D529">
        <v>0</v>
      </c>
      <c r="E529">
        <v>0</v>
      </c>
      <c r="F529">
        <v>0</v>
      </c>
      <c r="G529">
        <v>150.69999999999999</v>
      </c>
      <c r="H529">
        <v>105</v>
      </c>
      <c r="I529">
        <v>25.62</v>
      </c>
      <c r="J529">
        <v>197.3</v>
      </c>
      <c r="K529">
        <v>133</v>
      </c>
      <c r="L529">
        <v>16.77</v>
      </c>
      <c r="M529">
        <v>169</v>
      </c>
      <c r="N529">
        <v>116</v>
      </c>
      <c r="O529">
        <v>7.61</v>
      </c>
      <c r="P529">
        <v>9.1999999999999993</v>
      </c>
      <c r="Q529">
        <v>15</v>
      </c>
      <c r="R529">
        <v>2.48</v>
      </c>
      <c r="S529">
        <v>1</v>
      </c>
      <c r="T529">
        <v>0</v>
      </c>
    </row>
    <row r="530" spans="1:20" x14ac:dyDescent="0.2">
      <c r="A530" t="s">
        <v>58</v>
      </c>
      <c r="B530" s="4">
        <f>train[[#This Row],[account_length]]/12</f>
        <v>5.333333333333333</v>
      </c>
      <c r="C530">
        <v>408</v>
      </c>
      <c r="D530">
        <v>0</v>
      </c>
      <c r="E530">
        <v>1</v>
      </c>
      <c r="F530">
        <v>19</v>
      </c>
      <c r="G530">
        <v>180.1</v>
      </c>
      <c r="H530">
        <v>106</v>
      </c>
      <c r="I530">
        <v>30.62</v>
      </c>
      <c r="J530">
        <v>127.5</v>
      </c>
      <c r="K530">
        <v>92</v>
      </c>
      <c r="L530">
        <v>10.84</v>
      </c>
      <c r="M530">
        <v>237.4</v>
      </c>
      <c r="N530">
        <v>118</v>
      </c>
      <c r="O530">
        <v>10.68</v>
      </c>
      <c r="P530">
        <v>7.5</v>
      </c>
      <c r="Q530">
        <v>3</v>
      </c>
      <c r="R530">
        <v>2.0299999999999998</v>
      </c>
      <c r="S530">
        <v>0</v>
      </c>
      <c r="T530">
        <v>0</v>
      </c>
    </row>
    <row r="531" spans="1:20" x14ac:dyDescent="0.2">
      <c r="A531" t="s">
        <v>35</v>
      </c>
      <c r="B531" s="4">
        <f>train[[#This Row],[account_length]]/12</f>
        <v>1.0833333333333333</v>
      </c>
      <c r="C531">
        <v>415</v>
      </c>
      <c r="D531">
        <v>0</v>
      </c>
      <c r="E531">
        <v>1</v>
      </c>
      <c r="F531">
        <v>31</v>
      </c>
      <c r="G531">
        <v>265.3</v>
      </c>
      <c r="H531">
        <v>94</v>
      </c>
      <c r="I531">
        <v>45.1</v>
      </c>
      <c r="J531">
        <v>147.6</v>
      </c>
      <c r="K531">
        <v>95</v>
      </c>
      <c r="L531">
        <v>12.55</v>
      </c>
      <c r="M531">
        <v>259.3</v>
      </c>
      <c r="N531">
        <v>117</v>
      </c>
      <c r="O531">
        <v>11.67</v>
      </c>
      <c r="P531">
        <v>12.9</v>
      </c>
      <c r="Q531">
        <v>1</v>
      </c>
      <c r="R531">
        <v>3.48</v>
      </c>
      <c r="S531">
        <v>1</v>
      </c>
      <c r="T531">
        <v>0</v>
      </c>
    </row>
    <row r="532" spans="1:20" x14ac:dyDescent="0.2">
      <c r="A532" t="s">
        <v>54</v>
      </c>
      <c r="B532" s="4">
        <f>train[[#This Row],[account_length]]/12</f>
        <v>8.8333333333333339</v>
      </c>
      <c r="C532">
        <v>415</v>
      </c>
      <c r="D532">
        <v>0</v>
      </c>
      <c r="E532">
        <v>0</v>
      </c>
      <c r="F532">
        <v>0</v>
      </c>
      <c r="G532">
        <v>128.6</v>
      </c>
      <c r="H532">
        <v>83</v>
      </c>
      <c r="I532">
        <v>21.86</v>
      </c>
      <c r="J532">
        <v>134</v>
      </c>
      <c r="K532">
        <v>114</v>
      </c>
      <c r="L532">
        <v>11.39</v>
      </c>
      <c r="M532">
        <v>210.6</v>
      </c>
      <c r="N532">
        <v>113</v>
      </c>
      <c r="O532">
        <v>9.48</v>
      </c>
      <c r="P532">
        <v>11.4</v>
      </c>
      <c r="Q532">
        <v>2</v>
      </c>
      <c r="R532">
        <v>3.08</v>
      </c>
      <c r="S532">
        <v>0</v>
      </c>
      <c r="T532">
        <v>0</v>
      </c>
    </row>
    <row r="533" spans="1:20" x14ac:dyDescent="0.2">
      <c r="A533" t="s">
        <v>75</v>
      </c>
      <c r="B533" s="4">
        <f>train[[#This Row],[account_length]]/12</f>
        <v>7.333333333333333</v>
      </c>
      <c r="C533">
        <v>415</v>
      </c>
      <c r="D533">
        <v>0</v>
      </c>
      <c r="E533">
        <v>0</v>
      </c>
      <c r="F533">
        <v>0</v>
      </c>
      <c r="G533">
        <v>161.5</v>
      </c>
      <c r="H533">
        <v>92</v>
      </c>
      <c r="I533">
        <v>27.46</v>
      </c>
      <c r="J533">
        <v>173.5</v>
      </c>
      <c r="K533">
        <v>108</v>
      </c>
      <c r="L533">
        <v>14.75</v>
      </c>
      <c r="M533">
        <v>206.2</v>
      </c>
      <c r="N533">
        <v>95</v>
      </c>
      <c r="O533">
        <v>9.2799999999999994</v>
      </c>
      <c r="P533">
        <v>7.9</v>
      </c>
      <c r="Q533">
        <v>4</v>
      </c>
      <c r="R533">
        <v>2.13</v>
      </c>
      <c r="S533">
        <v>2</v>
      </c>
      <c r="T533">
        <v>0</v>
      </c>
    </row>
    <row r="534" spans="1:20" x14ac:dyDescent="0.2">
      <c r="A534" t="s">
        <v>38</v>
      </c>
      <c r="B534" s="4">
        <f>train[[#This Row],[account_length]]/12</f>
        <v>6.166666666666667</v>
      </c>
      <c r="C534">
        <v>408</v>
      </c>
      <c r="D534">
        <v>0</v>
      </c>
      <c r="E534">
        <v>0</v>
      </c>
      <c r="F534">
        <v>0</v>
      </c>
      <c r="G534">
        <v>165.3</v>
      </c>
      <c r="H534">
        <v>120</v>
      </c>
      <c r="I534">
        <v>28.1</v>
      </c>
      <c r="J534">
        <v>198.5</v>
      </c>
      <c r="K534">
        <v>106</v>
      </c>
      <c r="L534">
        <v>16.87</v>
      </c>
      <c r="M534">
        <v>208.5</v>
      </c>
      <c r="N534">
        <v>102</v>
      </c>
      <c r="O534">
        <v>9.3800000000000008</v>
      </c>
      <c r="P534">
        <v>9.8000000000000007</v>
      </c>
      <c r="Q534">
        <v>3</v>
      </c>
      <c r="R534">
        <v>2.65</v>
      </c>
      <c r="S534">
        <v>1</v>
      </c>
      <c r="T534">
        <v>0</v>
      </c>
    </row>
    <row r="535" spans="1:20" x14ac:dyDescent="0.2">
      <c r="A535" t="s">
        <v>72</v>
      </c>
      <c r="B535" s="4">
        <f>train[[#This Row],[account_length]]/12</f>
        <v>6.916666666666667</v>
      </c>
      <c r="C535">
        <v>415</v>
      </c>
      <c r="D535">
        <v>0</v>
      </c>
      <c r="E535">
        <v>0</v>
      </c>
      <c r="F535">
        <v>0</v>
      </c>
      <c r="G535">
        <v>195</v>
      </c>
      <c r="H535">
        <v>92</v>
      </c>
      <c r="I535">
        <v>33.15</v>
      </c>
      <c r="J535">
        <v>210.5</v>
      </c>
      <c r="K535">
        <v>83</v>
      </c>
      <c r="L535">
        <v>17.89</v>
      </c>
      <c r="M535">
        <v>180.6</v>
      </c>
      <c r="N535">
        <v>92</v>
      </c>
      <c r="O535">
        <v>8.1300000000000008</v>
      </c>
      <c r="P535">
        <v>11</v>
      </c>
      <c r="Q535">
        <v>13</v>
      </c>
      <c r="R535">
        <v>2.97</v>
      </c>
      <c r="S535">
        <v>0</v>
      </c>
      <c r="T535">
        <v>0</v>
      </c>
    </row>
    <row r="536" spans="1:20" x14ac:dyDescent="0.2">
      <c r="A536" t="s">
        <v>26</v>
      </c>
      <c r="B536" s="4">
        <f>train[[#This Row],[account_length]]/12</f>
        <v>4.083333333333333</v>
      </c>
      <c r="C536">
        <v>415</v>
      </c>
      <c r="D536">
        <v>0</v>
      </c>
      <c r="E536">
        <v>0</v>
      </c>
      <c r="F536">
        <v>0</v>
      </c>
      <c r="G536">
        <v>213.8</v>
      </c>
      <c r="H536">
        <v>79</v>
      </c>
      <c r="I536">
        <v>36.35</v>
      </c>
      <c r="J536">
        <v>265.10000000000002</v>
      </c>
      <c r="K536">
        <v>93</v>
      </c>
      <c r="L536">
        <v>22.53</v>
      </c>
      <c r="M536">
        <v>239.8</v>
      </c>
      <c r="N536">
        <v>128</v>
      </c>
      <c r="O536">
        <v>10.79</v>
      </c>
      <c r="P536">
        <v>15.6</v>
      </c>
      <c r="Q536">
        <v>7</v>
      </c>
      <c r="R536">
        <v>4.21</v>
      </c>
      <c r="S536">
        <v>0</v>
      </c>
      <c r="T536">
        <v>0</v>
      </c>
    </row>
    <row r="537" spans="1:20" x14ac:dyDescent="0.2">
      <c r="A537" t="s">
        <v>41</v>
      </c>
      <c r="B537" s="4">
        <f>train[[#This Row],[account_length]]/12</f>
        <v>9.25</v>
      </c>
      <c r="C537">
        <v>510</v>
      </c>
      <c r="D537">
        <v>0</v>
      </c>
      <c r="E537">
        <v>1</v>
      </c>
      <c r="F537">
        <v>24</v>
      </c>
      <c r="G537">
        <v>205.5</v>
      </c>
      <c r="H537">
        <v>114</v>
      </c>
      <c r="I537">
        <v>34.94</v>
      </c>
      <c r="J537">
        <v>219.3</v>
      </c>
      <c r="K537">
        <v>99</v>
      </c>
      <c r="L537">
        <v>18.64</v>
      </c>
      <c r="M537">
        <v>215.9</v>
      </c>
      <c r="N537">
        <v>95</v>
      </c>
      <c r="O537">
        <v>9.7200000000000006</v>
      </c>
      <c r="P537">
        <v>14</v>
      </c>
      <c r="Q537">
        <v>4</v>
      </c>
      <c r="R537">
        <v>3.78</v>
      </c>
      <c r="S537">
        <v>1</v>
      </c>
      <c r="T537">
        <v>0</v>
      </c>
    </row>
    <row r="538" spans="1:20" x14ac:dyDescent="0.2">
      <c r="A538" t="s">
        <v>35</v>
      </c>
      <c r="B538" s="4">
        <f>train[[#This Row],[account_length]]/12</f>
        <v>4.166666666666667</v>
      </c>
      <c r="C538">
        <v>415</v>
      </c>
      <c r="D538">
        <v>0</v>
      </c>
      <c r="E538">
        <v>1</v>
      </c>
      <c r="F538">
        <v>22</v>
      </c>
      <c r="G538">
        <v>252.9</v>
      </c>
      <c r="H538">
        <v>112</v>
      </c>
      <c r="I538">
        <v>42.99</v>
      </c>
      <c r="J538">
        <v>177.9</v>
      </c>
      <c r="K538">
        <v>99</v>
      </c>
      <c r="L538">
        <v>15.12</v>
      </c>
      <c r="M538">
        <v>158.4</v>
      </c>
      <c r="N538">
        <v>146</v>
      </c>
      <c r="O538">
        <v>7.13</v>
      </c>
      <c r="P538">
        <v>8.5</v>
      </c>
      <c r="Q538">
        <v>4</v>
      </c>
      <c r="R538">
        <v>2.2999999999999998</v>
      </c>
      <c r="S538">
        <v>3</v>
      </c>
      <c r="T538">
        <v>0</v>
      </c>
    </row>
    <row r="539" spans="1:20" x14ac:dyDescent="0.2">
      <c r="A539" t="s">
        <v>66</v>
      </c>
      <c r="B539" s="4">
        <f>train[[#This Row],[account_length]]/12</f>
        <v>7.333333333333333</v>
      </c>
      <c r="C539">
        <v>415</v>
      </c>
      <c r="D539">
        <v>0</v>
      </c>
      <c r="E539">
        <v>0</v>
      </c>
      <c r="F539">
        <v>0</v>
      </c>
      <c r="G539">
        <v>192</v>
      </c>
      <c r="H539">
        <v>91</v>
      </c>
      <c r="I539">
        <v>32.64</v>
      </c>
      <c r="J539">
        <v>127.6</v>
      </c>
      <c r="K539">
        <v>127</v>
      </c>
      <c r="L539">
        <v>10.85</v>
      </c>
      <c r="M539">
        <v>155.6</v>
      </c>
      <c r="N539">
        <v>125</v>
      </c>
      <c r="O539">
        <v>7</v>
      </c>
      <c r="P539">
        <v>7.5</v>
      </c>
      <c r="Q539">
        <v>5</v>
      </c>
      <c r="R539">
        <v>2.0299999999999998</v>
      </c>
      <c r="S539">
        <v>1</v>
      </c>
      <c r="T539">
        <v>0</v>
      </c>
    </row>
    <row r="540" spans="1:20" x14ac:dyDescent="0.2">
      <c r="A540" t="s">
        <v>51</v>
      </c>
      <c r="B540" s="4">
        <f>train[[#This Row],[account_length]]/12</f>
        <v>10.916666666666666</v>
      </c>
      <c r="C540">
        <v>415</v>
      </c>
      <c r="D540">
        <v>0</v>
      </c>
      <c r="E540">
        <v>1</v>
      </c>
      <c r="F540">
        <v>39</v>
      </c>
      <c r="G540">
        <v>69.099999999999994</v>
      </c>
      <c r="H540">
        <v>122</v>
      </c>
      <c r="I540">
        <v>11.75</v>
      </c>
      <c r="J540">
        <v>101.3</v>
      </c>
      <c r="K540">
        <v>136</v>
      </c>
      <c r="L540">
        <v>8.61</v>
      </c>
      <c r="M540">
        <v>104.8</v>
      </c>
      <c r="N540">
        <v>94</v>
      </c>
      <c r="O540">
        <v>4.72</v>
      </c>
      <c r="P540">
        <v>9.1</v>
      </c>
      <c r="Q540">
        <v>4</v>
      </c>
      <c r="R540">
        <v>2.46</v>
      </c>
      <c r="S540">
        <v>0</v>
      </c>
      <c r="T540">
        <v>0</v>
      </c>
    </row>
    <row r="541" spans="1:20" x14ac:dyDescent="0.2">
      <c r="A541" t="s">
        <v>29</v>
      </c>
      <c r="B541" s="4">
        <f>train[[#This Row],[account_length]]/12</f>
        <v>6.583333333333333</v>
      </c>
      <c r="C541">
        <v>408</v>
      </c>
      <c r="D541">
        <v>0</v>
      </c>
      <c r="E541">
        <v>0</v>
      </c>
      <c r="F541">
        <v>0</v>
      </c>
      <c r="G541">
        <v>261.7</v>
      </c>
      <c r="H541">
        <v>97</v>
      </c>
      <c r="I541">
        <v>44.49</v>
      </c>
      <c r="J541">
        <v>210.6</v>
      </c>
      <c r="K541">
        <v>48</v>
      </c>
      <c r="L541">
        <v>17.899999999999999</v>
      </c>
      <c r="M541">
        <v>256.7</v>
      </c>
      <c r="N541">
        <v>83</v>
      </c>
      <c r="O541">
        <v>11.55</v>
      </c>
      <c r="P541">
        <v>6</v>
      </c>
      <c r="Q541">
        <v>3</v>
      </c>
      <c r="R541">
        <v>1.62</v>
      </c>
      <c r="S541">
        <v>3</v>
      </c>
      <c r="T541">
        <v>1</v>
      </c>
    </row>
    <row r="542" spans="1:20" x14ac:dyDescent="0.2">
      <c r="A542" t="s">
        <v>36</v>
      </c>
      <c r="B542" s="4">
        <f>train[[#This Row],[account_length]]/12</f>
        <v>11.666666666666666</v>
      </c>
      <c r="C542">
        <v>415</v>
      </c>
      <c r="D542">
        <v>0</v>
      </c>
      <c r="E542">
        <v>0</v>
      </c>
      <c r="F542">
        <v>0</v>
      </c>
      <c r="G542">
        <v>235.5</v>
      </c>
      <c r="H542">
        <v>81</v>
      </c>
      <c r="I542">
        <v>40.04</v>
      </c>
      <c r="J542">
        <v>257.2</v>
      </c>
      <c r="K542">
        <v>130</v>
      </c>
      <c r="L542">
        <v>21.86</v>
      </c>
      <c r="M542">
        <v>103.1</v>
      </c>
      <c r="N542">
        <v>111</v>
      </c>
      <c r="O542">
        <v>4.6399999999999997</v>
      </c>
      <c r="P542">
        <v>11.5</v>
      </c>
      <c r="Q542">
        <v>4</v>
      </c>
      <c r="R542">
        <v>3.11</v>
      </c>
      <c r="S542">
        <v>2</v>
      </c>
      <c r="T542">
        <v>0</v>
      </c>
    </row>
    <row r="543" spans="1:20" x14ac:dyDescent="0.2">
      <c r="A543" t="s">
        <v>74</v>
      </c>
      <c r="B543" s="4">
        <f>train[[#This Row],[account_length]]/12</f>
        <v>8.75</v>
      </c>
      <c r="C543">
        <v>408</v>
      </c>
      <c r="D543">
        <v>0</v>
      </c>
      <c r="E543">
        <v>0</v>
      </c>
      <c r="F543">
        <v>0</v>
      </c>
      <c r="G543">
        <v>213.4</v>
      </c>
      <c r="H543">
        <v>100</v>
      </c>
      <c r="I543">
        <v>36.28</v>
      </c>
      <c r="J543">
        <v>204.9</v>
      </c>
      <c r="K543">
        <v>52</v>
      </c>
      <c r="L543">
        <v>17.420000000000002</v>
      </c>
      <c r="M543">
        <v>179.7</v>
      </c>
      <c r="N543">
        <v>93</v>
      </c>
      <c r="O543">
        <v>8.09</v>
      </c>
      <c r="P543">
        <v>9.5</v>
      </c>
      <c r="Q543">
        <v>6</v>
      </c>
      <c r="R543">
        <v>2.57</v>
      </c>
      <c r="S543">
        <v>1</v>
      </c>
      <c r="T543">
        <v>0</v>
      </c>
    </row>
    <row r="544" spans="1:20" x14ac:dyDescent="0.2">
      <c r="A544" t="s">
        <v>44</v>
      </c>
      <c r="B544" s="4">
        <f>train[[#This Row],[account_length]]/12</f>
        <v>7.25</v>
      </c>
      <c r="C544">
        <v>415</v>
      </c>
      <c r="D544">
        <v>0</v>
      </c>
      <c r="E544">
        <v>1</v>
      </c>
      <c r="F544">
        <v>22</v>
      </c>
      <c r="G544">
        <v>263.8</v>
      </c>
      <c r="H544">
        <v>65</v>
      </c>
      <c r="I544">
        <v>44.85</v>
      </c>
      <c r="J544">
        <v>103.4</v>
      </c>
      <c r="K544">
        <v>115</v>
      </c>
      <c r="L544">
        <v>8.7899999999999991</v>
      </c>
      <c r="M544">
        <v>208.1</v>
      </c>
      <c r="N544">
        <v>109</v>
      </c>
      <c r="O544">
        <v>9.36</v>
      </c>
      <c r="P544">
        <v>8.5</v>
      </c>
      <c r="Q544">
        <v>3</v>
      </c>
      <c r="R544">
        <v>2.2999999999999998</v>
      </c>
      <c r="S544">
        <v>3</v>
      </c>
      <c r="T544">
        <v>0</v>
      </c>
    </row>
    <row r="545" spans="1:20" x14ac:dyDescent="0.2">
      <c r="A545" t="s">
        <v>56</v>
      </c>
      <c r="B545" s="4">
        <f>train[[#This Row],[account_length]]/12</f>
        <v>8</v>
      </c>
      <c r="C545">
        <v>510</v>
      </c>
      <c r="D545">
        <v>0</v>
      </c>
      <c r="E545">
        <v>1</v>
      </c>
      <c r="F545">
        <v>31</v>
      </c>
      <c r="G545">
        <v>183.4</v>
      </c>
      <c r="H545">
        <v>126</v>
      </c>
      <c r="I545">
        <v>31.18</v>
      </c>
      <c r="J545">
        <v>195.5</v>
      </c>
      <c r="K545">
        <v>106</v>
      </c>
      <c r="L545">
        <v>16.62</v>
      </c>
      <c r="M545">
        <v>180.1</v>
      </c>
      <c r="N545">
        <v>93</v>
      </c>
      <c r="O545">
        <v>8.1</v>
      </c>
      <c r="P545">
        <v>10.5</v>
      </c>
      <c r="Q545">
        <v>5</v>
      </c>
      <c r="R545">
        <v>2.84</v>
      </c>
      <c r="S545">
        <v>1</v>
      </c>
      <c r="T545">
        <v>0</v>
      </c>
    </row>
    <row r="546" spans="1:20" x14ac:dyDescent="0.2">
      <c r="A546" t="s">
        <v>56</v>
      </c>
      <c r="B546" s="4">
        <f>train[[#This Row],[account_length]]/12</f>
        <v>6.583333333333333</v>
      </c>
      <c r="C546">
        <v>510</v>
      </c>
      <c r="D546">
        <v>0</v>
      </c>
      <c r="E546">
        <v>0</v>
      </c>
      <c r="F546">
        <v>0</v>
      </c>
      <c r="G546">
        <v>157.6</v>
      </c>
      <c r="H546">
        <v>85</v>
      </c>
      <c r="I546">
        <v>26.79</v>
      </c>
      <c r="J546">
        <v>194.1</v>
      </c>
      <c r="K546">
        <v>92</v>
      </c>
      <c r="L546">
        <v>16.5</v>
      </c>
      <c r="M546">
        <v>231.5</v>
      </c>
      <c r="N546">
        <v>86</v>
      </c>
      <c r="O546">
        <v>10.42</v>
      </c>
      <c r="P546">
        <v>9.4</v>
      </c>
      <c r="Q546">
        <v>10</v>
      </c>
      <c r="R546">
        <v>2.54</v>
      </c>
      <c r="S546">
        <v>5</v>
      </c>
      <c r="T546">
        <v>1</v>
      </c>
    </row>
    <row r="547" spans="1:20" x14ac:dyDescent="0.2">
      <c r="A547" t="s">
        <v>60</v>
      </c>
      <c r="B547" s="4">
        <f>train[[#This Row],[account_length]]/12</f>
        <v>4.583333333333333</v>
      </c>
      <c r="C547">
        <v>415</v>
      </c>
      <c r="D547">
        <v>0</v>
      </c>
      <c r="E547">
        <v>0</v>
      </c>
      <c r="F547">
        <v>0</v>
      </c>
      <c r="G547">
        <v>175.6</v>
      </c>
      <c r="H547">
        <v>147</v>
      </c>
      <c r="I547">
        <v>29.85</v>
      </c>
      <c r="J547">
        <v>161.80000000000001</v>
      </c>
      <c r="K547">
        <v>118</v>
      </c>
      <c r="L547">
        <v>13.75</v>
      </c>
      <c r="M547">
        <v>289.5</v>
      </c>
      <c r="N547">
        <v>55</v>
      </c>
      <c r="O547">
        <v>13.03</v>
      </c>
      <c r="P547">
        <v>9.3000000000000007</v>
      </c>
      <c r="Q547">
        <v>4</v>
      </c>
      <c r="R547">
        <v>2.5099999999999998</v>
      </c>
      <c r="S547">
        <v>0</v>
      </c>
      <c r="T547">
        <v>0</v>
      </c>
    </row>
    <row r="548" spans="1:20" x14ac:dyDescent="0.2">
      <c r="A548" t="s">
        <v>47</v>
      </c>
      <c r="B548" s="4">
        <f>train[[#This Row],[account_length]]/12</f>
        <v>10.833333333333334</v>
      </c>
      <c r="C548">
        <v>415</v>
      </c>
      <c r="D548">
        <v>0</v>
      </c>
      <c r="E548">
        <v>0</v>
      </c>
      <c r="F548">
        <v>0</v>
      </c>
      <c r="G548">
        <v>242.5</v>
      </c>
      <c r="H548">
        <v>101</v>
      </c>
      <c r="I548">
        <v>41.23</v>
      </c>
      <c r="J548">
        <v>102.8</v>
      </c>
      <c r="K548">
        <v>114</v>
      </c>
      <c r="L548">
        <v>8.74</v>
      </c>
      <c r="M548">
        <v>142.4</v>
      </c>
      <c r="N548">
        <v>89</v>
      </c>
      <c r="O548">
        <v>6.41</v>
      </c>
      <c r="P548">
        <v>9.3000000000000007</v>
      </c>
      <c r="Q548">
        <v>2</v>
      </c>
      <c r="R548">
        <v>2.5099999999999998</v>
      </c>
      <c r="S548">
        <v>2</v>
      </c>
      <c r="T548">
        <v>0</v>
      </c>
    </row>
    <row r="549" spans="1:20" x14ac:dyDescent="0.2">
      <c r="A549" t="s">
        <v>38</v>
      </c>
      <c r="B549" s="4">
        <f>train[[#This Row],[account_length]]/12</f>
        <v>2.8333333333333335</v>
      </c>
      <c r="C549">
        <v>415</v>
      </c>
      <c r="D549">
        <v>0</v>
      </c>
      <c r="E549">
        <v>0</v>
      </c>
      <c r="F549">
        <v>0</v>
      </c>
      <c r="G549">
        <v>151</v>
      </c>
      <c r="H549">
        <v>102</v>
      </c>
      <c r="I549">
        <v>25.67</v>
      </c>
      <c r="J549">
        <v>131.4</v>
      </c>
      <c r="K549">
        <v>101</v>
      </c>
      <c r="L549">
        <v>11.17</v>
      </c>
      <c r="M549">
        <v>186.6</v>
      </c>
      <c r="N549">
        <v>86</v>
      </c>
      <c r="O549">
        <v>8.4</v>
      </c>
      <c r="P549">
        <v>9.9</v>
      </c>
      <c r="Q549">
        <v>7</v>
      </c>
      <c r="R549">
        <v>2.67</v>
      </c>
      <c r="S549">
        <v>0</v>
      </c>
      <c r="T549">
        <v>0</v>
      </c>
    </row>
    <row r="550" spans="1:20" x14ac:dyDescent="0.2">
      <c r="A550" t="s">
        <v>41</v>
      </c>
      <c r="B550" s="4">
        <f>train[[#This Row],[account_length]]/12</f>
        <v>11.583333333333334</v>
      </c>
      <c r="C550">
        <v>415</v>
      </c>
      <c r="D550">
        <v>0</v>
      </c>
      <c r="E550">
        <v>0</v>
      </c>
      <c r="F550">
        <v>0</v>
      </c>
      <c r="G550">
        <v>138.1</v>
      </c>
      <c r="H550">
        <v>103</v>
      </c>
      <c r="I550">
        <v>23.48</v>
      </c>
      <c r="J550">
        <v>164.5</v>
      </c>
      <c r="K550">
        <v>100</v>
      </c>
      <c r="L550">
        <v>13.98</v>
      </c>
      <c r="M550">
        <v>134.9</v>
      </c>
      <c r="N550">
        <v>63</v>
      </c>
      <c r="O550">
        <v>6.07</v>
      </c>
      <c r="P550">
        <v>8.3000000000000007</v>
      </c>
      <c r="Q550">
        <v>2</v>
      </c>
      <c r="R550">
        <v>2.2400000000000002</v>
      </c>
      <c r="S550">
        <v>1</v>
      </c>
      <c r="T550">
        <v>0</v>
      </c>
    </row>
    <row r="551" spans="1:20" x14ac:dyDescent="0.2">
      <c r="A551" t="s">
        <v>35</v>
      </c>
      <c r="B551" s="4">
        <f>train[[#This Row],[account_length]]/12</f>
        <v>9.0833333333333339</v>
      </c>
      <c r="C551">
        <v>408</v>
      </c>
      <c r="D551">
        <v>0</v>
      </c>
      <c r="E551">
        <v>0</v>
      </c>
      <c r="F551">
        <v>0</v>
      </c>
      <c r="G551">
        <v>264.7</v>
      </c>
      <c r="H551">
        <v>69</v>
      </c>
      <c r="I551">
        <v>45</v>
      </c>
      <c r="J551">
        <v>305</v>
      </c>
      <c r="K551">
        <v>120</v>
      </c>
      <c r="L551">
        <v>25.93</v>
      </c>
      <c r="M551">
        <v>197.4</v>
      </c>
      <c r="N551">
        <v>86</v>
      </c>
      <c r="O551">
        <v>8.8800000000000008</v>
      </c>
      <c r="P551">
        <v>9.5</v>
      </c>
      <c r="Q551">
        <v>9</v>
      </c>
      <c r="R551">
        <v>2.57</v>
      </c>
      <c r="S551">
        <v>1</v>
      </c>
      <c r="T551">
        <v>1</v>
      </c>
    </row>
    <row r="552" spans="1:20" x14ac:dyDescent="0.2">
      <c r="A552" t="s">
        <v>57</v>
      </c>
      <c r="B552" s="4">
        <f>train[[#This Row],[account_length]]/12</f>
        <v>5.416666666666667</v>
      </c>
      <c r="C552">
        <v>408</v>
      </c>
      <c r="D552">
        <v>0</v>
      </c>
      <c r="E552">
        <v>1</v>
      </c>
      <c r="F552">
        <v>31</v>
      </c>
      <c r="G552">
        <v>282.3</v>
      </c>
      <c r="H552">
        <v>70</v>
      </c>
      <c r="I552">
        <v>47.99</v>
      </c>
      <c r="J552">
        <v>152</v>
      </c>
      <c r="K552">
        <v>89</v>
      </c>
      <c r="L552">
        <v>12.92</v>
      </c>
      <c r="M552">
        <v>225.5</v>
      </c>
      <c r="N552">
        <v>93</v>
      </c>
      <c r="O552">
        <v>10.15</v>
      </c>
      <c r="P552">
        <v>12</v>
      </c>
      <c r="Q552">
        <v>4</v>
      </c>
      <c r="R552">
        <v>3.24</v>
      </c>
      <c r="S552">
        <v>1</v>
      </c>
      <c r="T552">
        <v>0</v>
      </c>
    </row>
    <row r="553" spans="1:20" x14ac:dyDescent="0.2">
      <c r="A553" t="s">
        <v>64</v>
      </c>
      <c r="B553" s="4">
        <f>train[[#This Row],[account_length]]/12</f>
        <v>12.666666666666666</v>
      </c>
      <c r="C553">
        <v>415</v>
      </c>
      <c r="D553">
        <v>0</v>
      </c>
      <c r="E553">
        <v>0</v>
      </c>
      <c r="F553">
        <v>0</v>
      </c>
      <c r="G553">
        <v>197.1</v>
      </c>
      <c r="H553">
        <v>126</v>
      </c>
      <c r="I553">
        <v>33.51</v>
      </c>
      <c r="J553">
        <v>130.1</v>
      </c>
      <c r="K553">
        <v>76</v>
      </c>
      <c r="L553">
        <v>11.06</v>
      </c>
      <c r="M553">
        <v>78.099999999999994</v>
      </c>
      <c r="N553">
        <v>100</v>
      </c>
      <c r="O553">
        <v>3.51</v>
      </c>
      <c r="P553">
        <v>7.4</v>
      </c>
      <c r="Q553">
        <v>4</v>
      </c>
      <c r="R553">
        <v>2</v>
      </c>
      <c r="S553">
        <v>3</v>
      </c>
      <c r="T553">
        <v>0</v>
      </c>
    </row>
    <row r="554" spans="1:20" x14ac:dyDescent="0.2">
      <c r="A554" t="s">
        <v>75</v>
      </c>
      <c r="B554" s="4">
        <f>train[[#This Row],[account_length]]/12</f>
        <v>12.25</v>
      </c>
      <c r="C554">
        <v>408</v>
      </c>
      <c r="D554">
        <v>0</v>
      </c>
      <c r="E554">
        <v>0</v>
      </c>
      <c r="F554">
        <v>0</v>
      </c>
      <c r="G554">
        <v>205.3</v>
      </c>
      <c r="H554">
        <v>95</v>
      </c>
      <c r="I554">
        <v>34.9</v>
      </c>
      <c r="J554">
        <v>166.7</v>
      </c>
      <c r="K554">
        <v>128</v>
      </c>
      <c r="L554">
        <v>14.17</v>
      </c>
      <c r="M554">
        <v>240.6</v>
      </c>
      <c r="N554">
        <v>84</v>
      </c>
      <c r="O554">
        <v>10.83</v>
      </c>
      <c r="P554">
        <v>7.8</v>
      </c>
      <c r="Q554">
        <v>4</v>
      </c>
      <c r="R554">
        <v>2.11</v>
      </c>
      <c r="S554">
        <v>1</v>
      </c>
      <c r="T554">
        <v>0</v>
      </c>
    </row>
    <row r="555" spans="1:20" x14ac:dyDescent="0.2">
      <c r="A555" t="s">
        <v>48</v>
      </c>
      <c r="B555" s="4">
        <f>train[[#This Row],[account_length]]/12</f>
        <v>9.3333333333333339</v>
      </c>
      <c r="C555">
        <v>415</v>
      </c>
      <c r="D555">
        <v>0</v>
      </c>
      <c r="E555">
        <v>1</v>
      </c>
      <c r="F555">
        <v>22</v>
      </c>
      <c r="G555">
        <v>181.8</v>
      </c>
      <c r="H555">
        <v>110</v>
      </c>
      <c r="I555">
        <v>30.91</v>
      </c>
      <c r="J555">
        <v>228.1</v>
      </c>
      <c r="K555">
        <v>123</v>
      </c>
      <c r="L555">
        <v>19.39</v>
      </c>
      <c r="M555">
        <v>262.7</v>
      </c>
      <c r="N555">
        <v>141</v>
      </c>
      <c r="O555">
        <v>11.82</v>
      </c>
      <c r="P555">
        <v>9.1999999999999993</v>
      </c>
      <c r="Q555">
        <v>4</v>
      </c>
      <c r="R555">
        <v>2.48</v>
      </c>
      <c r="S555">
        <v>2</v>
      </c>
      <c r="T555">
        <v>0</v>
      </c>
    </row>
    <row r="556" spans="1:20" x14ac:dyDescent="0.2">
      <c r="A556" t="s">
        <v>52</v>
      </c>
      <c r="B556" s="4">
        <f>train[[#This Row],[account_length]]/12</f>
        <v>10</v>
      </c>
      <c r="C556">
        <v>415</v>
      </c>
      <c r="D556">
        <v>0</v>
      </c>
      <c r="E556">
        <v>0</v>
      </c>
      <c r="F556">
        <v>0</v>
      </c>
      <c r="G556">
        <v>252</v>
      </c>
      <c r="H556">
        <v>120</v>
      </c>
      <c r="I556">
        <v>42.84</v>
      </c>
      <c r="J556">
        <v>150.19999999999999</v>
      </c>
      <c r="K556">
        <v>106</v>
      </c>
      <c r="L556">
        <v>12.77</v>
      </c>
      <c r="M556">
        <v>151.80000000000001</v>
      </c>
      <c r="N556">
        <v>96</v>
      </c>
      <c r="O556">
        <v>6.83</v>
      </c>
      <c r="P556">
        <v>9.6</v>
      </c>
      <c r="Q556">
        <v>1</v>
      </c>
      <c r="R556">
        <v>2.59</v>
      </c>
      <c r="S556">
        <v>2</v>
      </c>
      <c r="T556">
        <v>0</v>
      </c>
    </row>
    <row r="557" spans="1:20" x14ac:dyDescent="0.2">
      <c r="A557" t="s">
        <v>44</v>
      </c>
      <c r="B557" s="4">
        <f>train[[#This Row],[account_length]]/12</f>
        <v>14.25</v>
      </c>
      <c r="C557">
        <v>415</v>
      </c>
      <c r="D557">
        <v>0</v>
      </c>
      <c r="E557">
        <v>0</v>
      </c>
      <c r="F557">
        <v>0</v>
      </c>
      <c r="G557">
        <v>231.2</v>
      </c>
      <c r="H557">
        <v>135</v>
      </c>
      <c r="I557">
        <v>39.299999999999997</v>
      </c>
      <c r="J557">
        <v>188.7</v>
      </c>
      <c r="K557">
        <v>74</v>
      </c>
      <c r="L557">
        <v>16.04</v>
      </c>
      <c r="M557">
        <v>206.9</v>
      </c>
      <c r="N557">
        <v>124</v>
      </c>
      <c r="O557">
        <v>9.31</v>
      </c>
      <c r="P557">
        <v>12.3</v>
      </c>
      <c r="Q557">
        <v>1</v>
      </c>
      <c r="R557">
        <v>3.32</v>
      </c>
      <c r="S557">
        <v>1</v>
      </c>
      <c r="T557">
        <v>0</v>
      </c>
    </row>
    <row r="558" spans="1:20" x14ac:dyDescent="0.2">
      <c r="A558" t="s">
        <v>48</v>
      </c>
      <c r="B558" s="4">
        <f>train[[#This Row],[account_length]]/12</f>
        <v>8.4166666666666661</v>
      </c>
      <c r="C558">
        <v>415</v>
      </c>
      <c r="D558">
        <v>0</v>
      </c>
      <c r="E558">
        <v>1</v>
      </c>
      <c r="F558">
        <v>33</v>
      </c>
      <c r="G558">
        <v>200.1</v>
      </c>
      <c r="H558">
        <v>108</v>
      </c>
      <c r="I558">
        <v>34.020000000000003</v>
      </c>
      <c r="J558">
        <v>188.9</v>
      </c>
      <c r="K558">
        <v>122</v>
      </c>
      <c r="L558">
        <v>16.059999999999999</v>
      </c>
      <c r="M558">
        <v>205.1</v>
      </c>
      <c r="N558">
        <v>90</v>
      </c>
      <c r="O558">
        <v>9.23</v>
      </c>
      <c r="P558">
        <v>15.5</v>
      </c>
      <c r="Q558">
        <v>4</v>
      </c>
      <c r="R558">
        <v>4.1900000000000004</v>
      </c>
      <c r="S558">
        <v>0</v>
      </c>
      <c r="T558">
        <v>0</v>
      </c>
    </row>
    <row r="559" spans="1:20" x14ac:dyDescent="0.2">
      <c r="A559" t="s">
        <v>31</v>
      </c>
      <c r="B559" s="4">
        <f>train[[#This Row],[account_length]]/12</f>
        <v>2.6666666666666665</v>
      </c>
      <c r="C559">
        <v>408</v>
      </c>
      <c r="D559">
        <v>0</v>
      </c>
      <c r="E559">
        <v>1</v>
      </c>
      <c r="F559">
        <v>26</v>
      </c>
      <c r="G559">
        <v>266.7</v>
      </c>
      <c r="H559">
        <v>109</v>
      </c>
      <c r="I559">
        <v>45.34</v>
      </c>
      <c r="J559">
        <v>232.3</v>
      </c>
      <c r="K559">
        <v>107</v>
      </c>
      <c r="L559">
        <v>19.75</v>
      </c>
      <c r="M559">
        <v>212.8</v>
      </c>
      <c r="N559">
        <v>98</v>
      </c>
      <c r="O559">
        <v>9.58</v>
      </c>
      <c r="P559">
        <v>16.3</v>
      </c>
      <c r="Q559">
        <v>4</v>
      </c>
      <c r="R559">
        <v>4.4000000000000004</v>
      </c>
      <c r="S559">
        <v>1</v>
      </c>
      <c r="T559">
        <v>0</v>
      </c>
    </row>
    <row r="560" spans="1:20" x14ac:dyDescent="0.2">
      <c r="A560" t="s">
        <v>72</v>
      </c>
      <c r="B560" s="4">
        <f>train[[#This Row],[account_length]]/12</f>
        <v>12.583333333333334</v>
      </c>
      <c r="C560">
        <v>408</v>
      </c>
      <c r="D560">
        <v>0</v>
      </c>
      <c r="E560">
        <v>0</v>
      </c>
      <c r="F560">
        <v>0</v>
      </c>
      <c r="G560">
        <v>175.3</v>
      </c>
      <c r="H560">
        <v>106</v>
      </c>
      <c r="I560">
        <v>29.8</v>
      </c>
      <c r="J560">
        <v>144.30000000000001</v>
      </c>
      <c r="K560">
        <v>87</v>
      </c>
      <c r="L560">
        <v>12.27</v>
      </c>
      <c r="M560">
        <v>160.19999999999999</v>
      </c>
      <c r="N560">
        <v>88</v>
      </c>
      <c r="O560">
        <v>7.21</v>
      </c>
      <c r="P560">
        <v>11.8</v>
      </c>
      <c r="Q560">
        <v>5</v>
      </c>
      <c r="R560">
        <v>3.19</v>
      </c>
      <c r="S560">
        <v>0</v>
      </c>
      <c r="T560">
        <v>0</v>
      </c>
    </row>
    <row r="561" spans="1:20" x14ac:dyDescent="0.2">
      <c r="A561" t="s">
        <v>41</v>
      </c>
      <c r="B561" s="4">
        <f>train[[#This Row],[account_length]]/12</f>
        <v>5</v>
      </c>
      <c r="C561">
        <v>408</v>
      </c>
      <c r="D561">
        <v>0</v>
      </c>
      <c r="E561">
        <v>0</v>
      </c>
      <c r="F561">
        <v>0</v>
      </c>
      <c r="G561">
        <v>125.1</v>
      </c>
      <c r="H561">
        <v>99</v>
      </c>
      <c r="I561">
        <v>21.27</v>
      </c>
      <c r="J561">
        <v>248.8</v>
      </c>
      <c r="K561">
        <v>62</v>
      </c>
      <c r="L561">
        <v>21.15</v>
      </c>
      <c r="M561">
        <v>211.3</v>
      </c>
      <c r="N561">
        <v>79</v>
      </c>
      <c r="O561">
        <v>9.51</v>
      </c>
      <c r="P561">
        <v>11.2</v>
      </c>
      <c r="Q561">
        <v>3</v>
      </c>
      <c r="R561">
        <v>3.02</v>
      </c>
      <c r="S561">
        <v>3</v>
      </c>
      <c r="T561">
        <v>0</v>
      </c>
    </row>
    <row r="562" spans="1:20" x14ac:dyDescent="0.2">
      <c r="A562" t="s">
        <v>54</v>
      </c>
      <c r="B562" s="4">
        <f>train[[#This Row],[account_length]]/12</f>
        <v>9.9166666666666661</v>
      </c>
      <c r="C562">
        <v>415</v>
      </c>
      <c r="D562">
        <v>0</v>
      </c>
      <c r="E562">
        <v>0</v>
      </c>
      <c r="F562">
        <v>0</v>
      </c>
      <c r="G562">
        <v>176.8</v>
      </c>
      <c r="H562">
        <v>90</v>
      </c>
      <c r="I562">
        <v>30.06</v>
      </c>
      <c r="J562">
        <v>224.7</v>
      </c>
      <c r="K562">
        <v>81</v>
      </c>
      <c r="L562">
        <v>19.100000000000001</v>
      </c>
      <c r="M562">
        <v>204.6</v>
      </c>
      <c r="N562">
        <v>77</v>
      </c>
      <c r="O562">
        <v>9.2100000000000009</v>
      </c>
      <c r="P562">
        <v>7.5</v>
      </c>
      <c r="Q562">
        <v>15</v>
      </c>
      <c r="R562">
        <v>2.0299999999999998</v>
      </c>
      <c r="S562">
        <v>1</v>
      </c>
      <c r="T562">
        <v>0</v>
      </c>
    </row>
    <row r="563" spans="1:20" x14ac:dyDescent="0.2">
      <c r="A563" t="s">
        <v>30</v>
      </c>
      <c r="B563" s="4">
        <f>train[[#This Row],[account_length]]/12</f>
        <v>3.5833333333333335</v>
      </c>
      <c r="C563">
        <v>415</v>
      </c>
      <c r="D563">
        <v>0</v>
      </c>
      <c r="E563">
        <v>0</v>
      </c>
      <c r="F563">
        <v>0</v>
      </c>
      <c r="G563">
        <v>241.9</v>
      </c>
      <c r="H563">
        <v>101</v>
      </c>
      <c r="I563">
        <v>41.12</v>
      </c>
      <c r="J563">
        <v>129.4</v>
      </c>
      <c r="K563">
        <v>121</v>
      </c>
      <c r="L563">
        <v>11</v>
      </c>
      <c r="M563">
        <v>264.8</v>
      </c>
      <c r="N563">
        <v>104</v>
      </c>
      <c r="O563">
        <v>11.92</v>
      </c>
      <c r="P563">
        <v>5.9</v>
      </c>
      <c r="Q563">
        <v>3</v>
      </c>
      <c r="R563">
        <v>1.59</v>
      </c>
      <c r="S563">
        <v>1</v>
      </c>
      <c r="T563">
        <v>0</v>
      </c>
    </row>
    <row r="564" spans="1:20" x14ac:dyDescent="0.2">
      <c r="A564" t="s">
        <v>32</v>
      </c>
      <c r="B564" s="4">
        <f>train[[#This Row],[account_length]]/12</f>
        <v>7</v>
      </c>
      <c r="C564">
        <v>408</v>
      </c>
      <c r="D564">
        <v>0</v>
      </c>
      <c r="E564">
        <v>0</v>
      </c>
      <c r="F564">
        <v>0</v>
      </c>
      <c r="G564">
        <v>217.1</v>
      </c>
      <c r="H564">
        <v>99</v>
      </c>
      <c r="I564">
        <v>36.909999999999997</v>
      </c>
      <c r="J564">
        <v>236</v>
      </c>
      <c r="K564">
        <v>68</v>
      </c>
      <c r="L564">
        <v>20.059999999999999</v>
      </c>
      <c r="M564">
        <v>118.3</v>
      </c>
      <c r="N564">
        <v>120</v>
      </c>
      <c r="O564">
        <v>5.32</v>
      </c>
      <c r="P564">
        <v>9.4</v>
      </c>
      <c r="Q564">
        <v>4</v>
      </c>
      <c r="R564">
        <v>2.54</v>
      </c>
      <c r="S564">
        <v>1</v>
      </c>
      <c r="T564">
        <v>0</v>
      </c>
    </row>
    <row r="565" spans="1:20" x14ac:dyDescent="0.2">
      <c r="A565" t="s">
        <v>36</v>
      </c>
      <c r="B565" s="4">
        <f>train[[#This Row],[account_length]]/12</f>
        <v>5.416666666666667</v>
      </c>
      <c r="C565">
        <v>510</v>
      </c>
      <c r="D565">
        <v>0</v>
      </c>
      <c r="E565">
        <v>0</v>
      </c>
      <c r="F565">
        <v>0</v>
      </c>
      <c r="G565">
        <v>195.4</v>
      </c>
      <c r="H565">
        <v>110</v>
      </c>
      <c r="I565">
        <v>33.22</v>
      </c>
      <c r="J565">
        <v>181.2</v>
      </c>
      <c r="K565">
        <v>109</v>
      </c>
      <c r="L565">
        <v>15.4</v>
      </c>
      <c r="M565">
        <v>178.5</v>
      </c>
      <c r="N565">
        <v>105</v>
      </c>
      <c r="O565">
        <v>8.0299999999999994</v>
      </c>
      <c r="P565">
        <v>8.9</v>
      </c>
      <c r="Q565">
        <v>4</v>
      </c>
      <c r="R565">
        <v>2.4</v>
      </c>
      <c r="S565">
        <v>0</v>
      </c>
      <c r="T565">
        <v>0</v>
      </c>
    </row>
    <row r="566" spans="1:20" x14ac:dyDescent="0.2">
      <c r="A566" t="s">
        <v>39</v>
      </c>
      <c r="B566" s="4">
        <f>train[[#This Row],[account_length]]/12</f>
        <v>6.25</v>
      </c>
      <c r="C566">
        <v>415</v>
      </c>
      <c r="D566">
        <v>1</v>
      </c>
      <c r="E566">
        <v>0</v>
      </c>
      <c r="F566">
        <v>0</v>
      </c>
      <c r="G566">
        <v>222.4</v>
      </c>
      <c r="H566">
        <v>78</v>
      </c>
      <c r="I566">
        <v>37.81</v>
      </c>
      <c r="J566">
        <v>327</v>
      </c>
      <c r="K566">
        <v>111</v>
      </c>
      <c r="L566">
        <v>27.8</v>
      </c>
      <c r="M566">
        <v>208</v>
      </c>
      <c r="N566">
        <v>104</v>
      </c>
      <c r="O566">
        <v>9.36</v>
      </c>
      <c r="P566">
        <v>8.6999999999999993</v>
      </c>
      <c r="Q566">
        <v>9</v>
      </c>
      <c r="R566">
        <v>2.35</v>
      </c>
      <c r="S566">
        <v>1</v>
      </c>
      <c r="T566">
        <v>1</v>
      </c>
    </row>
    <row r="567" spans="1:20" x14ac:dyDescent="0.2">
      <c r="A567" t="s">
        <v>70</v>
      </c>
      <c r="B567" s="4">
        <f>train[[#This Row],[account_length]]/12</f>
        <v>9.6666666666666661</v>
      </c>
      <c r="C567">
        <v>510</v>
      </c>
      <c r="D567">
        <v>0</v>
      </c>
      <c r="E567">
        <v>0</v>
      </c>
      <c r="F567">
        <v>0</v>
      </c>
      <c r="G567">
        <v>189.5</v>
      </c>
      <c r="H567">
        <v>90</v>
      </c>
      <c r="I567">
        <v>32.22</v>
      </c>
      <c r="J567">
        <v>189.8</v>
      </c>
      <c r="K567">
        <v>118</v>
      </c>
      <c r="L567">
        <v>16.13</v>
      </c>
      <c r="M567">
        <v>205.8</v>
      </c>
      <c r="N567">
        <v>83</v>
      </c>
      <c r="O567">
        <v>9.26</v>
      </c>
      <c r="P567">
        <v>13.1</v>
      </c>
      <c r="Q567">
        <v>2</v>
      </c>
      <c r="R567">
        <v>3.54</v>
      </c>
      <c r="S567">
        <v>1</v>
      </c>
      <c r="T567">
        <v>0</v>
      </c>
    </row>
    <row r="568" spans="1:20" x14ac:dyDescent="0.2">
      <c r="A568" t="s">
        <v>31</v>
      </c>
      <c r="B568" s="4">
        <f>train[[#This Row],[account_length]]/12</f>
        <v>8.9166666666666661</v>
      </c>
      <c r="C568">
        <v>415</v>
      </c>
      <c r="D568">
        <v>0</v>
      </c>
      <c r="E568">
        <v>0</v>
      </c>
      <c r="F568">
        <v>0</v>
      </c>
      <c r="G568">
        <v>123.1</v>
      </c>
      <c r="H568">
        <v>100</v>
      </c>
      <c r="I568">
        <v>20.93</v>
      </c>
      <c r="J568">
        <v>158.4</v>
      </c>
      <c r="K568">
        <v>82</v>
      </c>
      <c r="L568">
        <v>13.46</v>
      </c>
      <c r="M568">
        <v>256.10000000000002</v>
      </c>
      <c r="N568">
        <v>82</v>
      </c>
      <c r="O568">
        <v>11.52</v>
      </c>
      <c r="P568">
        <v>9.3000000000000007</v>
      </c>
      <c r="Q568">
        <v>5</v>
      </c>
      <c r="R568">
        <v>2.5099999999999998</v>
      </c>
      <c r="S568">
        <v>0</v>
      </c>
      <c r="T568">
        <v>0</v>
      </c>
    </row>
    <row r="569" spans="1:20" x14ac:dyDescent="0.2">
      <c r="A569" t="s">
        <v>69</v>
      </c>
      <c r="B569" s="4">
        <f>train[[#This Row],[account_length]]/12</f>
        <v>15.75</v>
      </c>
      <c r="C569">
        <v>415</v>
      </c>
      <c r="D569">
        <v>0</v>
      </c>
      <c r="E569">
        <v>1</v>
      </c>
      <c r="F569">
        <v>38</v>
      </c>
      <c r="G569">
        <v>256.7</v>
      </c>
      <c r="H569">
        <v>98</v>
      </c>
      <c r="I569">
        <v>43.64</v>
      </c>
      <c r="J569">
        <v>150.5</v>
      </c>
      <c r="K569">
        <v>120</v>
      </c>
      <c r="L569">
        <v>12.79</v>
      </c>
      <c r="M569">
        <v>123</v>
      </c>
      <c r="N569">
        <v>87</v>
      </c>
      <c r="O569">
        <v>5.54</v>
      </c>
      <c r="P569">
        <v>11.4</v>
      </c>
      <c r="Q569">
        <v>3</v>
      </c>
      <c r="R569">
        <v>3.08</v>
      </c>
      <c r="S569">
        <v>3</v>
      </c>
      <c r="T569">
        <v>0</v>
      </c>
    </row>
    <row r="570" spans="1:20" x14ac:dyDescent="0.2">
      <c r="A570" t="s">
        <v>75</v>
      </c>
      <c r="B570" s="4">
        <f>train[[#This Row],[account_length]]/12</f>
        <v>10.25</v>
      </c>
      <c r="C570">
        <v>408</v>
      </c>
      <c r="D570">
        <v>0</v>
      </c>
      <c r="E570">
        <v>0</v>
      </c>
      <c r="F570">
        <v>0</v>
      </c>
      <c r="G570">
        <v>159.1</v>
      </c>
      <c r="H570">
        <v>94</v>
      </c>
      <c r="I570">
        <v>27.05</v>
      </c>
      <c r="J570">
        <v>241.6</v>
      </c>
      <c r="K570">
        <v>119</v>
      </c>
      <c r="L570">
        <v>20.54</v>
      </c>
      <c r="M570">
        <v>202.4</v>
      </c>
      <c r="N570">
        <v>120</v>
      </c>
      <c r="O570">
        <v>9.11</v>
      </c>
      <c r="P570">
        <v>6.5</v>
      </c>
      <c r="Q570">
        <v>1</v>
      </c>
      <c r="R570">
        <v>1.76</v>
      </c>
      <c r="S570">
        <v>1</v>
      </c>
      <c r="T570">
        <v>0</v>
      </c>
    </row>
    <row r="571" spans="1:20" x14ac:dyDescent="0.2">
      <c r="A571" t="s">
        <v>47</v>
      </c>
      <c r="B571" s="4">
        <f>train[[#This Row],[account_length]]/12</f>
        <v>9.1666666666666661</v>
      </c>
      <c r="C571">
        <v>408</v>
      </c>
      <c r="D571">
        <v>0</v>
      </c>
      <c r="E571">
        <v>0</v>
      </c>
      <c r="F571">
        <v>0</v>
      </c>
      <c r="G571">
        <v>100.1</v>
      </c>
      <c r="H571">
        <v>90</v>
      </c>
      <c r="I571">
        <v>17.02</v>
      </c>
      <c r="J571">
        <v>233.3</v>
      </c>
      <c r="K571">
        <v>93</v>
      </c>
      <c r="L571">
        <v>19.829999999999998</v>
      </c>
      <c r="M571">
        <v>204.4</v>
      </c>
      <c r="N571">
        <v>57</v>
      </c>
      <c r="O571">
        <v>9.1999999999999993</v>
      </c>
      <c r="P571">
        <v>11.1</v>
      </c>
      <c r="Q571">
        <v>8</v>
      </c>
      <c r="R571">
        <v>3</v>
      </c>
      <c r="S571">
        <v>3</v>
      </c>
      <c r="T571">
        <v>0</v>
      </c>
    </row>
    <row r="572" spans="1:20" x14ac:dyDescent="0.2">
      <c r="A572" t="s">
        <v>41</v>
      </c>
      <c r="B572" s="4">
        <f>train[[#This Row],[account_length]]/12</f>
        <v>5.25</v>
      </c>
      <c r="C572">
        <v>415</v>
      </c>
      <c r="D572">
        <v>0</v>
      </c>
      <c r="E572">
        <v>1</v>
      </c>
      <c r="F572">
        <v>32</v>
      </c>
      <c r="G572">
        <v>30.9</v>
      </c>
      <c r="H572">
        <v>113</v>
      </c>
      <c r="I572">
        <v>5.25</v>
      </c>
      <c r="J572">
        <v>187</v>
      </c>
      <c r="K572">
        <v>113</v>
      </c>
      <c r="L572">
        <v>15.9</v>
      </c>
      <c r="M572">
        <v>230.8</v>
      </c>
      <c r="N572">
        <v>101</v>
      </c>
      <c r="O572">
        <v>10.39</v>
      </c>
      <c r="P572">
        <v>8.6</v>
      </c>
      <c r="Q572">
        <v>7</v>
      </c>
      <c r="R572">
        <v>2.3199999999999998</v>
      </c>
      <c r="S572">
        <v>1</v>
      </c>
      <c r="T572">
        <v>0</v>
      </c>
    </row>
    <row r="573" spans="1:20" x14ac:dyDescent="0.2">
      <c r="A573" t="s">
        <v>66</v>
      </c>
      <c r="B573" s="4">
        <f>train[[#This Row],[account_length]]/12</f>
        <v>14.666666666666666</v>
      </c>
      <c r="C573">
        <v>415</v>
      </c>
      <c r="D573">
        <v>0</v>
      </c>
      <c r="E573">
        <v>0</v>
      </c>
      <c r="F573">
        <v>0</v>
      </c>
      <c r="G573">
        <v>223.2</v>
      </c>
      <c r="H573">
        <v>76</v>
      </c>
      <c r="I573">
        <v>37.94</v>
      </c>
      <c r="J573">
        <v>214.4</v>
      </c>
      <c r="K573">
        <v>131</v>
      </c>
      <c r="L573">
        <v>18.22</v>
      </c>
      <c r="M573">
        <v>154.4</v>
      </c>
      <c r="N573">
        <v>80</v>
      </c>
      <c r="O573">
        <v>6.95</v>
      </c>
      <c r="P573">
        <v>10.1</v>
      </c>
      <c r="Q573">
        <v>2</v>
      </c>
      <c r="R573">
        <v>2.73</v>
      </c>
      <c r="S573">
        <v>3</v>
      </c>
      <c r="T573">
        <v>0</v>
      </c>
    </row>
    <row r="574" spans="1:20" x14ac:dyDescent="0.2">
      <c r="A574" t="s">
        <v>43</v>
      </c>
      <c r="B574" s="4">
        <f>train[[#This Row],[account_length]]/12</f>
        <v>9</v>
      </c>
      <c r="C574">
        <v>510</v>
      </c>
      <c r="D574">
        <v>0</v>
      </c>
      <c r="E574">
        <v>0</v>
      </c>
      <c r="F574">
        <v>0</v>
      </c>
      <c r="G574">
        <v>187.4</v>
      </c>
      <c r="H574">
        <v>101</v>
      </c>
      <c r="I574">
        <v>31.86</v>
      </c>
      <c r="J574">
        <v>199.9</v>
      </c>
      <c r="K574">
        <v>126</v>
      </c>
      <c r="L574">
        <v>16.989999999999998</v>
      </c>
      <c r="M574">
        <v>216.1</v>
      </c>
      <c r="N574">
        <v>107</v>
      </c>
      <c r="O574">
        <v>9.7200000000000006</v>
      </c>
      <c r="P574">
        <v>12.6</v>
      </c>
      <c r="Q574">
        <v>8</v>
      </c>
      <c r="R574">
        <v>3.4</v>
      </c>
      <c r="S574">
        <v>1</v>
      </c>
      <c r="T574">
        <v>0</v>
      </c>
    </row>
    <row r="575" spans="1:20" x14ac:dyDescent="0.2">
      <c r="A575" t="s">
        <v>41</v>
      </c>
      <c r="B575" s="4">
        <f>train[[#This Row],[account_length]]/12</f>
        <v>5.916666666666667</v>
      </c>
      <c r="C575">
        <v>415</v>
      </c>
      <c r="D575">
        <v>0</v>
      </c>
      <c r="E575">
        <v>0</v>
      </c>
      <c r="F575">
        <v>0</v>
      </c>
      <c r="G575">
        <v>277.5</v>
      </c>
      <c r="H575">
        <v>104</v>
      </c>
      <c r="I575">
        <v>47.18</v>
      </c>
      <c r="J575">
        <v>131.80000000000001</v>
      </c>
      <c r="K575">
        <v>121</v>
      </c>
      <c r="L575">
        <v>11.2</v>
      </c>
      <c r="M575">
        <v>126.9</v>
      </c>
      <c r="N575">
        <v>101</v>
      </c>
      <c r="O575">
        <v>5.71</v>
      </c>
      <c r="P575">
        <v>8.1999999999999993</v>
      </c>
      <c r="Q575">
        <v>2</v>
      </c>
      <c r="R575">
        <v>2.21</v>
      </c>
      <c r="S575">
        <v>1</v>
      </c>
      <c r="T575">
        <v>0</v>
      </c>
    </row>
    <row r="576" spans="1:20" x14ac:dyDescent="0.2">
      <c r="A576" t="s">
        <v>67</v>
      </c>
      <c r="B576" s="4">
        <f>train[[#This Row],[account_length]]/12</f>
        <v>11.416666666666666</v>
      </c>
      <c r="C576">
        <v>510</v>
      </c>
      <c r="D576">
        <v>0</v>
      </c>
      <c r="E576">
        <v>0</v>
      </c>
      <c r="F576">
        <v>0</v>
      </c>
      <c r="G576">
        <v>147.19999999999999</v>
      </c>
      <c r="H576">
        <v>119</v>
      </c>
      <c r="I576">
        <v>25.02</v>
      </c>
      <c r="J576">
        <v>192.8</v>
      </c>
      <c r="K576">
        <v>91</v>
      </c>
      <c r="L576">
        <v>16.39</v>
      </c>
      <c r="M576">
        <v>172.7</v>
      </c>
      <c r="N576">
        <v>105</v>
      </c>
      <c r="O576">
        <v>7.77</v>
      </c>
      <c r="P576">
        <v>10.199999999999999</v>
      </c>
      <c r="Q576">
        <v>4</v>
      </c>
      <c r="R576">
        <v>2.75</v>
      </c>
      <c r="S576">
        <v>1</v>
      </c>
      <c r="T576">
        <v>0</v>
      </c>
    </row>
    <row r="577" spans="1:20" x14ac:dyDescent="0.2">
      <c r="A577" t="s">
        <v>69</v>
      </c>
      <c r="B577" s="4">
        <f>train[[#This Row],[account_length]]/12</f>
        <v>6.833333333333333</v>
      </c>
      <c r="C577">
        <v>408</v>
      </c>
      <c r="D577">
        <v>0</v>
      </c>
      <c r="E577">
        <v>0</v>
      </c>
      <c r="F577">
        <v>0</v>
      </c>
      <c r="G577">
        <v>185.8</v>
      </c>
      <c r="H577">
        <v>36</v>
      </c>
      <c r="I577">
        <v>31.59</v>
      </c>
      <c r="J577">
        <v>276.5</v>
      </c>
      <c r="K577">
        <v>134</v>
      </c>
      <c r="L577">
        <v>23.5</v>
      </c>
      <c r="M577">
        <v>192.1</v>
      </c>
      <c r="N577">
        <v>104</v>
      </c>
      <c r="O577">
        <v>8.64</v>
      </c>
      <c r="P577">
        <v>5.7</v>
      </c>
      <c r="Q577">
        <v>7</v>
      </c>
      <c r="R577">
        <v>1.54</v>
      </c>
      <c r="S577">
        <v>4</v>
      </c>
      <c r="T577">
        <v>0</v>
      </c>
    </row>
    <row r="578" spans="1:20" x14ac:dyDescent="0.2">
      <c r="A578" t="s">
        <v>24</v>
      </c>
      <c r="B578" s="4">
        <f>train[[#This Row],[account_length]]/12</f>
        <v>7.666666666666667</v>
      </c>
      <c r="C578">
        <v>510</v>
      </c>
      <c r="D578">
        <v>0</v>
      </c>
      <c r="E578">
        <v>1</v>
      </c>
      <c r="F578">
        <v>29</v>
      </c>
      <c r="G578">
        <v>155.4</v>
      </c>
      <c r="H578">
        <v>110</v>
      </c>
      <c r="I578">
        <v>26.42</v>
      </c>
      <c r="J578">
        <v>188.5</v>
      </c>
      <c r="K578">
        <v>104</v>
      </c>
      <c r="L578">
        <v>16.02</v>
      </c>
      <c r="M578">
        <v>254.9</v>
      </c>
      <c r="N578">
        <v>118</v>
      </c>
      <c r="O578">
        <v>11.47</v>
      </c>
      <c r="P578">
        <v>8</v>
      </c>
      <c r="Q578">
        <v>4</v>
      </c>
      <c r="R578">
        <v>2.16</v>
      </c>
      <c r="S578">
        <v>3</v>
      </c>
      <c r="T578">
        <v>0</v>
      </c>
    </row>
    <row r="579" spans="1:20" x14ac:dyDescent="0.2">
      <c r="A579" t="s">
        <v>51</v>
      </c>
      <c r="B579" s="4">
        <f>train[[#This Row],[account_length]]/12</f>
        <v>13.75</v>
      </c>
      <c r="C579">
        <v>510</v>
      </c>
      <c r="D579">
        <v>0</v>
      </c>
      <c r="E579">
        <v>0</v>
      </c>
      <c r="F579">
        <v>0</v>
      </c>
      <c r="G579">
        <v>154.19999999999999</v>
      </c>
      <c r="H579">
        <v>91</v>
      </c>
      <c r="I579">
        <v>26.21</v>
      </c>
      <c r="J579">
        <v>268.60000000000002</v>
      </c>
      <c r="K579">
        <v>108</v>
      </c>
      <c r="L579">
        <v>22.83</v>
      </c>
      <c r="M579">
        <v>188.8</v>
      </c>
      <c r="N579">
        <v>99</v>
      </c>
      <c r="O579">
        <v>8.5</v>
      </c>
      <c r="P579">
        <v>10.9</v>
      </c>
      <c r="Q579">
        <v>4</v>
      </c>
      <c r="R579">
        <v>2.94</v>
      </c>
      <c r="S579">
        <v>6</v>
      </c>
      <c r="T579">
        <v>0</v>
      </c>
    </row>
    <row r="580" spans="1:20" x14ac:dyDescent="0.2">
      <c r="A580" t="s">
        <v>35</v>
      </c>
      <c r="B580" s="4">
        <f>train[[#This Row],[account_length]]/12</f>
        <v>8</v>
      </c>
      <c r="C580">
        <v>415</v>
      </c>
      <c r="D580">
        <v>0</v>
      </c>
      <c r="E580">
        <v>0</v>
      </c>
      <c r="F580">
        <v>0</v>
      </c>
      <c r="G580">
        <v>97.6</v>
      </c>
      <c r="H580">
        <v>98</v>
      </c>
      <c r="I580">
        <v>16.59</v>
      </c>
      <c r="J580">
        <v>105.5</v>
      </c>
      <c r="K580">
        <v>118</v>
      </c>
      <c r="L580">
        <v>8.9700000000000006</v>
      </c>
      <c r="M580">
        <v>220.2</v>
      </c>
      <c r="N580">
        <v>105</v>
      </c>
      <c r="O580">
        <v>9.91</v>
      </c>
      <c r="P580">
        <v>11.6</v>
      </c>
      <c r="Q580">
        <v>9</v>
      </c>
      <c r="R580">
        <v>3.13</v>
      </c>
      <c r="S580">
        <v>1</v>
      </c>
      <c r="T580">
        <v>0</v>
      </c>
    </row>
    <row r="581" spans="1:20" x14ac:dyDescent="0.2">
      <c r="A581" t="s">
        <v>50</v>
      </c>
      <c r="B581" s="4">
        <f>train[[#This Row],[account_length]]/12</f>
        <v>13</v>
      </c>
      <c r="C581">
        <v>415</v>
      </c>
      <c r="D581">
        <v>0</v>
      </c>
      <c r="E581">
        <v>0</v>
      </c>
      <c r="F581">
        <v>0</v>
      </c>
      <c r="G581">
        <v>178.8</v>
      </c>
      <c r="H581">
        <v>94</v>
      </c>
      <c r="I581">
        <v>30.4</v>
      </c>
      <c r="J581">
        <v>178.4</v>
      </c>
      <c r="K581">
        <v>97</v>
      </c>
      <c r="L581">
        <v>15.16</v>
      </c>
      <c r="M581">
        <v>169.2</v>
      </c>
      <c r="N581">
        <v>77</v>
      </c>
      <c r="O581">
        <v>7.61</v>
      </c>
      <c r="P581">
        <v>7.5</v>
      </c>
      <c r="Q581">
        <v>3</v>
      </c>
      <c r="R581">
        <v>2.0299999999999998</v>
      </c>
      <c r="S581">
        <v>1</v>
      </c>
      <c r="T581">
        <v>0</v>
      </c>
    </row>
    <row r="582" spans="1:20" x14ac:dyDescent="0.2">
      <c r="A582" t="s">
        <v>59</v>
      </c>
      <c r="B582" s="4">
        <f>train[[#This Row],[account_length]]/12</f>
        <v>5.25</v>
      </c>
      <c r="C582">
        <v>408</v>
      </c>
      <c r="D582">
        <v>0</v>
      </c>
      <c r="E582">
        <v>0</v>
      </c>
      <c r="F582">
        <v>0</v>
      </c>
      <c r="G582">
        <v>149.30000000000001</v>
      </c>
      <c r="H582">
        <v>104</v>
      </c>
      <c r="I582">
        <v>25.38</v>
      </c>
      <c r="J582">
        <v>273.60000000000002</v>
      </c>
      <c r="K582">
        <v>75</v>
      </c>
      <c r="L582">
        <v>23.26</v>
      </c>
      <c r="M582">
        <v>206.6</v>
      </c>
      <c r="N582">
        <v>72</v>
      </c>
      <c r="O582">
        <v>9.3000000000000007</v>
      </c>
      <c r="P582">
        <v>9.1</v>
      </c>
      <c r="Q582">
        <v>4</v>
      </c>
      <c r="R582">
        <v>2.46</v>
      </c>
      <c r="S582">
        <v>0</v>
      </c>
      <c r="T582">
        <v>0</v>
      </c>
    </row>
    <row r="583" spans="1:20" x14ac:dyDescent="0.2">
      <c r="A583" t="s">
        <v>46</v>
      </c>
      <c r="B583" s="4">
        <f>train[[#This Row],[account_length]]/12</f>
        <v>3.0833333333333335</v>
      </c>
      <c r="C583">
        <v>415</v>
      </c>
      <c r="D583">
        <v>0</v>
      </c>
      <c r="E583">
        <v>0</v>
      </c>
      <c r="F583">
        <v>0</v>
      </c>
      <c r="G583">
        <v>206</v>
      </c>
      <c r="H583">
        <v>89</v>
      </c>
      <c r="I583">
        <v>35.020000000000003</v>
      </c>
      <c r="J583">
        <v>186</v>
      </c>
      <c r="K583">
        <v>88</v>
      </c>
      <c r="L583">
        <v>15.81</v>
      </c>
      <c r="M583">
        <v>307.10000000000002</v>
      </c>
      <c r="N583">
        <v>86</v>
      </c>
      <c r="O583">
        <v>13.82</v>
      </c>
      <c r="P583">
        <v>8.4</v>
      </c>
      <c r="Q583">
        <v>11</v>
      </c>
      <c r="R583">
        <v>2.27</v>
      </c>
      <c r="S583">
        <v>0</v>
      </c>
      <c r="T583">
        <v>0</v>
      </c>
    </row>
    <row r="584" spans="1:20" x14ac:dyDescent="0.2">
      <c r="A584" t="s">
        <v>34</v>
      </c>
      <c r="B584" s="4">
        <f>train[[#This Row],[account_length]]/12</f>
        <v>8.1666666666666661</v>
      </c>
      <c r="C584">
        <v>415</v>
      </c>
      <c r="D584">
        <v>0</v>
      </c>
      <c r="E584">
        <v>0</v>
      </c>
      <c r="F584">
        <v>0</v>
      </c>
      <c r="G584">
        <v>216.8</v>
      </c>
      <c r="H584">
        <v>86</v>
      </c>
      <c r="I584">
        <v>36.86</v>
      </c>
      <c r="J584">
        <v>190.8</v>
      </c>
      <c r="K584">
        <v>114</v>
      </c>
      <c r="L584">
        <v>16.22</v>
      </c>
      <c r="M584">
        <v>187.5</v>
      </c>
      <c r="N584">
        <v>79</v>
      </c>
      <c r="O584">
        <v>8.44</v>
      </c>
      <c r="P584">
        <v>11</v>
      </c>
      <c r="Q584">
        <v>9</v>
      </c>
      <c r="R584">
        <v>2.97</v>
      </c>
      <c r="S584">
        <v>0</v>
      </c>
      <c r="T584">
        <v>0</v>
      </c>
    </row>
    <row r="585" spans="1:20" x14ac:dyDescent="0.2">
      <c r="A585" t="s">
        <v>31</v>
      </c>
      <c r="B585" s="4">
        <f>train[[#This Row],[account_length]]/12</f>
        <v>10.083333333333334</v>
      </c>
      <c r="C585">
        <v>415</v>
      </c>
      <c r="D585">
        <v>0</v>
      </c>
      <c r="E585">
        <v>0</v>
      </c>
      <c r="F585">
        <v>0</v>
      </c>
      <c r="G585">
        <v>103.3</v>
      </c>
      <c r="H585">
        <v>110</v>
      </c>
      <c r="I585">
        <v>17.559999999999999</v>
      </c>
      <c r="J585">
        <v>129.1</v>
      </c>
      <c r="K585">
        <v>82</v>
      </c>
      <c r="L585">
        <v>10.97</v>
      </c>
      <c r="M585">
        <v>167.1</v>
      </c>
      <c r="N585">
        <v>113</v>
      </c>
      <c r="O585">
        <v>7.52</v>
      </c>
      <c r="P585">
        <v>10.7</v>
      </c>
      <c r="Q585">
        <v>3</v>
      </c>
      <c r="R585">
        <v>2.89</v>
      </c>
      <c r="S585">
        <v>0</v>
      </c>
      <c r="T585">
        <v>0</v>
      </c>
    </row>
    <row r="586" spans="1:20" x14ac:dyDescent="0.2">
      <c r="A586" t="s">
        <v>33</v>
      </c>
      <c r="B586" s="4">
        <f>train[[#This Row],[account_length]]/12</f>
        <v>7.833333333333333</v>
      </c>
      <c r="C586">
        <v>415</v>
      </c>
      <c r="D586">
        <v>0</v>
      </c>
      <c r="E586">
        <v>0</v>
      </c>
      <c r="F586">
        <v>0</v>
      </c>
      <c r="G586">
        <v>139.4</v>
      </c>
      <c r="H586">
        <v>95</v>
      </c>
      <c r="I586">
        <v>23.7</v>
      </c>
      <c r="J586">
        <v>159.1</v>
      </c>
      <c r="K586">
        <v>92</v>
      </c>
      <c r="L586">
        <v>13.52</v>
      </c>
      <c r="M586">
        <v>128.19999999999999</v>
      </c>
      <c r="N586">
        <v>129</v>
      </c>
      <c r="O586">
        <v>5.77</v>
      </c>
      <c r="P586">
        <v>7.7</v>
      </c>
      <c r="Q586">
        <v>3</v>
      </c>
      <c r="R586">
        <v>2.08</v>
      </c>
      <c r="S586">
        <v>0</v>
      </c>
      <c r="T586">
        <v>0</v>
      </c>
    </row>
    <row r="587" spans="1:20" x14ac:dyDescent="0.2">
      <c r="A587" t="s">
        <v>70</v>
      </c>
      <c r="B587" s="4">
        <f>train[[#This Row],[account_length]]/12</f>
        <v>8.25</v>
      </c>
      <c r="C587">
        <v>415</v>
      </c>
      <c r="D587">
        <v>0</v>
      </c>
      <c r="E587">
        <v>0</v>
      </c>
      <c r="F587">
        <v>0</v>
      </c>
      <c r="G587">
        <v>191.2</v>
      </c>
      <c r="H587">
        <v>110</v>
      </c>
      <c r="I587">
        <v>32.5</v>
      </c>
      <c r="J587">
        <v>163.9</v>
      </c>
      <c r="K587">
        <v>102</v>
      </c>
      <c r="L587">
        <v>13.93</v>
      </c>
      <c r="M587">
        <v>243.6</v>
      </c>
      <c r="N587">
        <v>114</v>
      </c>
      <c r="O587">
        <v>10.96</v>
      </c>
      <c r="P587">
        <v>14.1</v>
      </c>
      <c r="Q587">
        <v>3</v>
      </c>
      <c r="R587">
        <v>3.81</v>
      </c>
      <c r="S587">
        <v>1</v>
      </c>
      <c r="T587">
        <v>0</v>
      </c>
    </row>
    <row r="588" spans="1:20" x14ac:dyDescent="0.2">
      <c r="A588" t="s">
        <v>35</v>
      </c>
      <c r="B588" s="4">
        <f>train[[#This Row],[account_length]]/12</f>
        <v>13.583333333333334</v>
      </c>
      <c r="C588">
        <v>510</v>
      </c>
      <c r="D588">
        <v>0</v>
      </c>
      <c r="E588">
        <v>1</v>
      </c>
      <c r="F588">
        <v>23</v>
      </c>
      <c r="G588">
        <v>160</v>
      </c>
      <c r="H588">
        <v>104</v>
      </c>
      <c r="I588">
        <v>27.2</v>
      </c>
      <c r="J588">
        <v>189.4</v>
      </c>
      <c r="K588">
        <v>64</v>
      </c>
      <c r="L588">
        <v>16.100000000000001</v>
      </c>
      <c r="M588">
        <v>229.9</v>
      </c>
      <c r="N588">
        <v>118</v>
      </c>
      <c r="O588">
        <v>10.35</v>
      </c>
      <c r="P588">
        <v>10.4</v>
      </c>
      <c r="Q588">
        <v>7</v>
      </c>
      <c r="R588">
        <v>2.81</v>
      </c>
      <c r="S588">
        <v>1</v>
      </c>
      <c r="T588">
        <v>0</v>
      </c>
    </row>
    <row r="589" spans="1:20" x14ac:dyDescent="0.2">
      <c r="A589" t="s">
        <v>29</v>
      </c>
      <c r="B589" s="4">
        <f>train[[#This Row],[account_length]]/12</f>
        <v>13.416666666666666</v>
      </c>
      <c r="C589">
        <v>510</v>
      </c>
      <c r="D589">
        <v>0</v>
      </c>
      <c r="E589">
        <v>0</v>
      </c>
      <c r="F589">
        <v>0</v>
      </c>
      <c r="G589">
        <v>221.7</v>
      </c>
      <c r="H589">
        <v>95</v>
      </c>
      <c r="I589">
        <v>37.69</v>
      </c>
      <c r="J589">
        <v>193</v>
      </c>
      <c r="K589">
        <v>82</v>
      </c>
      <c r="L589">
        <v>16.41</v>
      </c>
      <c r="M589">
        <v>194.1</v>
      </c>
      <c r="N589">
        <v>113</v>
      </c>
      <c r="O589">
        <v>8.73</v>
      </c>
      <c r="P589">
        <v>6.5</v>
      </c>
      <c r="Q589">
        <v>4</v>
      </c>
      <c r="R589">
        <v>1.76</v>
      </c>
      <c r="S589">
        <v>3</v>
      </c>
      <c r="T589">
        <v>0</v>
      </c>
    </row>
    <row r="590" spans="1:20" x14ac:dyDescent="0.2">
      <c r="A590" t="s">
        <v>41</v>
      </c>
      <c r="B590" s="4">
        <f>train[[#This Row],[account_length]]/12</f>
        <v>9</v>
      </c>
      <c r="C590">
        <v>415</v>
      </c>
      <c r="D590">
        <v>0</v>
      </c>
      <c r="E590">
        <v>0</v>
      </c>
      <c r="F590">
        <v>0</v>
      </c>
      <c r="G590">
        <v>215.6</v>
      </c>
      <c r="H590">
        <v>78</v>
      </c>
      <c r="I590">
        <v>36.65</v>
      </c>
      <c r="J590">
        <v>195.3</v>
      </c>
      <c r="K590">
        <v>119</v>
      </c>
      <c r="L590">
        <v>16.600000000000001</v>
      </c>
      <c r="M590">
        <v>194.4</v>
      </c>
      <c r="N590">
        <v>65</v>
      </c>
      <c r="O590">
        <v>8.75</v>
      </c>
      <c r="P590">
        <v>3.6</v>
      </c>
      <c r="Q590">
        <v>5</v>
      </c>
      <c r="R590">
        <v>0.97</v>
      </c>
      <c r="S590">
        <v>1</v>
      </c>
      <c r="T590">
        <v>0</v>
      </c>
    </row>
    <row r="591" spans="1:20" x14ac:dyDescent="0.2">
      <c r="A591" t="s">
        <v>74</v>
      </c>
      <c r="B591" s="4">
        <f>train[[#This Row],[account_length]]/12</f>
        <v>7</v>
      </c>
      <c r="C591">
        <v>510</v>
      </c>
      <c r="D591">
        <v>0</v>
      </c>
      <c r="E591">
        <v>1</v>
      </c>
      <c r="F591">
        <v>42</v>
      </c>
      <c r="G591">
        <v>165.3</v>
      </c>
      <c r="H591">
        <v>97</v>
      </c>
      <c r="I591">
        <v>28.1</v>
      </c>
      <c r="J591">
        <v>223.5</v>
      </c>
      <c r="K591">
        <v>118</v>
      </c>
      <c r="L591">
        <v>19</v>
      </c>
      <c r="M591">
        <v>260.8</v>
      </c>
      <c r="N591">
        <v>72</v>
      </c>
      <c r="O591">
        <v>11.74</v>
      </c>
      <c r="P591">
        <v>7.6</v>
      </c>
      <c r="Q591">
        <v>7</v>
      </c>
      <c r="R591">
        <v>2.0499999999999998</v>
      </c>
      <c r="S591">
        <v>3</v>
      </c>
      <c r="T591">
        <v>0</v>
      </c>
    </row>
    <row r="592" spans="1:20" x14ac:dyDescent="0.2">
      <c r="A592" t="s">
        <v>37</v>
      </c>
      <c r="B592" s="4">
        <f>train[[#This Row],[account_length]]/12</f>
        <v>6.916666666666667</v>
      </c>
      <c r="C592">
        <v>415</v>
      </c>
      <c r="D592">
        <v>1</v>
      </c>
      <c r="E592">
        <v>1</v>
      </c>
      <c r="F592">
        <v>32</v>
      </c>
      <c r="G592">
        <v>94.7</v>
      </c>
      <c r="H592">
        <v>111</v>
      </c>
      <c r="I592">
        <v>16.100000000000001</v>
      </c>
      <c r="J592">
        <v>154.4</v>
      </c>
      <c r="K592">
        <v>98</v>
      </c>
      <c r="L592">
        <v>13.12</v>
      </c>
      <c r="M592">
        <v>200.4</v>
      </c>
      <c r="N592">
        <v>109</v>
      </c>
      <c r="O592">
        <v>9.02</v>
      </c>
      <c r="P592">
        <v>10.6</v>
      </c>
      <c r="Q592">
        <v>6</v>
      </c>
      <c r="R592">
        <v>2.86</v>
      </c>
      <c r="S592">
        <v>2</v>
      </c>
      <c r="T592">
        <v>0</v>
      </c>
    </row>
    <row r="593" spans="1:20" x14ac:dyDescent="0.2">
      <c r="A593" t="s">
        <v>63</v>
      </c>
      <c r="B593" s="4">
        <f>train[[#This Row],[account_length]]/12</f>
        <v>11.583333333333334</v>
      </c>
      <c r="C593">
        <v>510</v>
      </c>
      <c r="D593">
        <v>0</v>
      </c>
      <c r="E593">
        <v>0</v>
      </c>
      <c r="F593">
        <v>0</v>
      </c>
      <c r="G593">
        <v>203.2</v>
      </c>
      <c r="H593">
        <v>81</v>
      </c>
      <c r="I593">
        <v>34.54</v>
      </c>
      <c r="J593">
        <v>152.5</v>
      </c>
      <c r="K593">
        <v>99</v>
      </c>
      <c r="L593">
        <v>12.96</v>
      </c>
      <c r="M593">
        <v>197.8</v>
      </c>
      <c r="N593">
        <v>76</v>
      </c>
      <c r="O593">
        <v>8.9</v>
      </c>
      <c r="P593">
        <v>9.6999999999999993</v>
      </c>
      <c r="Q593">
        <v>3</v>
      </c>
      <c r="R593">
        <v>2.62</v>
      </c>
      <c r="S593">
        <v>2</v>
      </c>
      <c r="T593">
        <v>0</v>
      </c>
    </row>
    <row r="594" spans="1:20" x14ac:dyDescent="0.2">
      <c r="A594" t="s">
        <v>71</v>
      </c>
      <c r="B594" s="4">
        <f>train[[#This Row],[account_length]]/12</f>
        <v>5.75</v>
      </c>
      <c r="C594">
        <v>510</v>
      </c>
      <c r="D594">
        <v>0</v>
      </c>
      <c r="E594">
        <v>0</v>
      </c>
      <c r="F594">
        <v>0</v>
      </c>
      <c r="G594">
        <v>195.3</v>
      </c>
      <c r="H594">
        <v>70</v>
      </c>
      <c r="I594">
        <v>33.200000000000003</v>
      </c>
      <c r="J594">
        <v>216.7</v>
      </c>
      <c r="K594">
        <v>108</v>
      </c>
      <c r="L594">
        <v>18.420000000000002</v>
      </c>
      <c r="M594">
        <v>259.89999999999998</v>
      </c>
      <c r="N594">
        <v>119</v>
      </c>
      <c r="O594">
        <v>11.7</v>
      </c>
      <c r="P594">
        <v>12.5</v>
      </c>
      <c r="Q594">
        <v>4</v>
      </c>
      <c r="R594">
        <v>3.38</v>
      </c>
      <c r="S594">
        <v>3</v>
      </c>
      <c r="T594">
        <v>0</v>
      </c>
    </row>
    <row r="595" spans="1:20" x14ac:dyDescent="0.2">
      <c r="A595" t="s">
        <v>29</v>
      </c>
      <c r="B595" s="4">
        <f>train[[#This Row],[account_length]]/12</f>
        <v>8.8333333333333339</v>
      </c>
      <c r="C595">
        <v>415</v>
      </c>
      <c r="D595">
        <v>0</v>
      </c>
      <c r="E595">
        <v>0</v>
      </c>
      <c r="F595">
        <v>0</v>
      </c>
      <c r="G595">
        <v>114.4</v>
      </c>
      <c r="H595">
        <v>104</v>
      </c>
      <c r="I595">
        <v>19.45</v>
      </c>
      <c r="J595">
        <v>78.3</v>
      </c>
      <c r="K595">
        <v>101</v>
      </c>
      <c r="L595">
        <v>6.66</v>
      </c>
      <c r="M595">
        <v>232.7</v>
      </c>
      <c r="N595">
        <v>78</v>
      </c>
      <c r="O595">
        <v>10.47</v>
      </c>
      <c r="P595">
        <v>0</v>
      </c>
      <c r="Q595">
        <v>0</v>
      </c>
      <c r="R595">
        <v>0</v>
      </c>
      <c r="S595">
        <v>2</v>
      </c>
      <c r="T595">
        <v>0</v>
      </c>
    </row>
    <row r="596" spans="1:20" x14ac:dyDescent="0.2">
      <c r="A596" t="s">
        <v>38</v>
      </c>
      <c r="B596" s="4">
        <f>train[[#This Row],[account_length]]/12</f>
        <v>13.166666666666666</v>
      </c>
      <c r="C596">
        <v>415</v>
      </c>
      <c r="D596">
        <v>0</v>
      </c>
      <c r="E596">
        <v>0</v>
      </c>
      <c r="F596">
        <v>0</v>
      </c>
      <c r="G596">
        <v>222.8</v>
      </c>
      <c r="H596">
        <v>101</v>
      </c>
      <c r="I596">
        <v>37.880000000000003</v>
      </c>
      <c r="J596">
        <v>203</v>
      </c>
      <c r="K596">
        <v>128</v>
      </c>
      <c r="L596">
        <v>17.260000000000002</v>
      </c>
      <c r="M596">
        <v>210.6</v>
      </c>
      <c r="N596">
        <v>106</v>
      </c>
      <c r="O596">
        <v>9.48</v>
      </c>
      <c r="P596">
        <v>6.9</v>
      </c>
      <c r="Q596">
        <v>2</v>
      </c>
      <c r="R596">
        <v>1.86</v>
      </c>
      <c r="S596">
        <v>2</v>
      </c>
      <c r="T596">
        <v>0</v>
      </c>
    </row>
    <row r="597" spans="1:20" x14ac:dyDescent="0.2">
      <c r="A597" t="s">
        <v>57</v>
      </c>
      <c r="B597" s="4">
        <f>train[[#This Row],[account_length]]/12</f>
        <v>14</v>
      </c>
      <c r="C597">
        <v>415</v>
      </c>
      <c r="D597">
        <v>0</v>
      </c>
      <c r="E597">
        <v>1</v>
      </c>
      <c r="F597">
        <v>22</v>
      </c>
      <c r="G597">
        <v>175.9</v>
      </c>
      <c r="H597">
        <v>70</v>
      </c>
      <c r="I597">
        <v>29.9</v>
      </c>
      <c r="J597">
        <v>211.7</v>
      </c>
      <c r="K597">
        <v>105</v>
      </c>
      <c r="L597">
        <v>17.989999999999998</v>
      </c>
      <c r="M597">
        <v>174.5</v>
      </c>
      <c r="N597">
        <v>81</v>
      </c>
      <c r="O597">
        <v>7.85</v>
      </c>
      <c r="P597">
        <v>7.3</v>
      </c>
      <c r="Q597">
        <v>5</v>
      </c>
      <c r="R597">
        <v>1.97</v>
      </c>
      <c r="S597">
        <v>2</v>
      </c>
      <c r="T597">
        <v>0</v>
      </c>
    </row>
    <row r="598" spans="1:20" x14ac:dyDescent="0.2">
      <c r="A598" t="s">
        <v>31</v>
      </c>
      <c r="B598" s="4">
        <f>train[[#This Row],[account_length]]/12</f>
        <v>9.5833333333333339</v>
      </c>
      <c r="C598">
        <v>510</v>
      </c>
      <c r="D598">
        <v>1</v>
      </c>
      <c r="E598">
        <v>0</v>
      </c>
      <c r="F598">
        <v>0</v>
      </c>
      <c r="G598">
        <v>249.9</v>
      </c>
      <c r="H598">
        <v>95</v>
      </c>
      <c r="I598">
        <v>42.48</v>
      </c>
      <c r="J598">
        <v>242.5</v>
      </c>
      <c r="K598">
        <v>104</v>
      </c>
      <c r="L598">
        <v>20.61</v>
      </c>
      <c r="M598">
        <v>151.69999999999999</v>
      </c>
      <c r="N598">
        <v>121</v>
      </c>
      <c r="O598">
        <v>6.83</v>
      </c>
      <c r="P598">
        <v>15.3</v>
      </c>
      <c r="Q598">
        <v>6</v>
      </c>
      <c r="R598">
        <v>4.13</v>
      </c>
      <c r="S598">
        <v>1</v>
      </c>
      <c r="T598">
        <v>1</v>
      </c>
    </row>
    <row r="599" spans="1:20" x14ac:dyDescent="0.2">
      <c r="A599" t="s">
        <v>48</v>
      </c>
      <c r="B599" s="4">
        <f>train[[#This Row],[account_length]]/12</f>
        <v>4.75</v>
      </c>
      <c r="C599">
        <v>408</v>
      </c>
      <c r="D599">
        <v>1</v>
      </c>
      <c r="E599">
        <v>1</v>
      </c>
      <c r="F599">
        <v>30</v>
      </c>
      <c r="G599">
        <v>234.5</v>
      </c>
      <c r="H599">
        <v>130</v>
      </c>
      <c r="I599">
        <v>39.869999999999997</v>
      </c>
      <c r="J599">
        <v>195.2</v>
      </c>
      <c r="K599">
        <v>116</v>
      </c>
      <c r="L599">
        <v>16.59</v>
      </c>
      <c r="M599">
        <v>268.8</v>
      </c>
      <c r="N599">
        <v>94</v>
      </c>
      <c r="O599">
        <v>12.1</v>
      </c>
      <c r="P599">
        <v>11.4</v>
      </c>
      <c r="Q599">
        <v>4</v>
      </c>
      <c r="R599">
        <v>3.08</v>
      </c>
      <c r="S599">
        <v>2</v>
      </c>
      <c r="T599">
        <v>0</v>
      </c>
    </row>
    <row r="600" spans="1:20" x14ac:dyDescent="0.2">
      <c r="A600" t="s">
        <v>42</v>
      </c>
      <c r="B600" s="4">
        <f>train[[#This Row],[account_length]]/12</f>
        <v>5.583333333333333</v>
      </c>
      <c r="C600">
        <v>415</v>
      </c>
      <c r="D600">
        <v>0</v>
      </c>
      <c r="E600">
        <v>0</v>
      </c>
      <c r="F600">
        <v>0</v>
      </c>
      <c r="G600">
        <v>210.7</v>
      </c>
      <c r="H600">
        <v>116</v>
      </c>
      <c r="I600">
        <v>35.82</v>
      </c>
      <c r="J600">
        <v>219.2</v>
      </c>
      <c r="K600">
        <v>86</v>
      </c>
      <c r="L600">
        <v>18.63</v>
      </c>
      <c r="M600">
        <v>179.7</v>
      </c>
      <c r="N600">
        <v>83</v>
      </c>
      <c r="O600">
        <v>8.09</v>
      </c>
      <c r="P600">
        <v>7.2</v>
      </c>
      <c r="Q600">
        <v>6</v>
      </c>
      <c r="R600">
        <v>1.94</v>
      </c>
      <c r="S600">
        <v>1</v>
      </c>
      <c r="T600">
        <v>0</v>
      </c>
    </row>
    <row r="601" spans="1:20" x14ac:dyDescent="0.2">
      <c r="A601" t="s">
        <v>47</v>
      </c>
      <c r="B601" s="4">
        <f>train[[#This Row],[account_length]]/12</f>
        <v>10.583333333333334</v>
      </c>
      <c r="C601">
        <v>408</v>
      </c>
      <c r="D601">
        <v>0</v>
      </c>
      <c r="E601">
        <v>0</v>
      </c>
      <c r="F601">
        <v>0</v>
      </c>
      <c r="G601">
        <v>182.3</v>
      </c>
      <c r="H601">
        <v>124</v>
      </c>
      <c r="I601">
        <v>30.99</v>
      </c>
      <c r="J601">
        <v>169.9</v>
      </c>
      <c r="K601">
        <v>110</v>
      </c>
      <c r="L601">
        <v>14.44</v>
      </c>
      <c r="M601">
        <v>184</v>
      </c>
      <c r="N601">
        <v>116</v>
      </c>
      <c r="O601">
        <v>8.2799999999999994</v>
      </c>
      <c r="P601">
        <v>9.3000000000000007</v>
      </c>
      <c r="Q601">
        <v>3</v>
      </c>
      <c r="R601">
        <v>2.5099999999999998</v>
      </c>
      <c r="S601">
        <v>1</v>
      </c>
      <c r="T601">
        <v>0</v>
      </c>
    </row>
    <row r="602" spans="1:20" x14ac:dyDescent="0.2">
      <c r="A602" t="s">
        <v>47</v>
      </c>
      <c r="B602" s="4">
        <f>train[[#This Row],[account_length]]/12</f>
        <v>6.5</v>
      </c>
      <c r="C602">
        <v>510</v>
      </c>
      <c r="D602">
        <v>0</v>
      </c>
      <c r="E602">
        <v>0</v>
      </c>
      <c r="F602">
        <v>0</v>
      </c>
      <c r="G602">
        <v>190.3</v>
      </c>
      <c r="H602">
        <v>88</v>
      </c>
      <c r="I602">
        <v>32.35</v>
      </c>
      <c r="J602">
        <v>194.5</v>
      </c>
      <c r="K602">
        <v>89</v>
      </c>
      <c r="L602">
        <v>16.53</v>
      </c>
      <c r="M602">
        <v>256.5</v>
      </c>
      <c r="N602">
        <v>109</v>
      </c>
      <c r="O602">
        <v>11.54</v>
      </c>
      <c r="P602">
        <v>11.7</v>
      </c>
      <c r="Q602">
        <v>5</v>
      </c>
      <c r="R602">
        <v>3.16</v>
      </c>
      <c r="S602">
        <v>2</v>
      </c>
      <c r="T602">
        <v>0</v>
      </c>
    </row>
    <row r="603" spans="1:20" x14ac:dyDescent="0.2">
      <c r="A603" t="s">
        <v>74</v>
      </c>
      <c r="B603" s="4">
        <f>train[[#This Row],[account_length]]/12</f>
        <v>8.3333333333333339</v>
      </c>
      <c r="C603">
        <v>415</v>
      </c>
      <c r="D603">
        <v>0</v>
      </c>
      <c r="E603">
        <v>1</v>
      </c>
      <c r="F603">
        <v>38</v>
      </c>
      <c r="G603">
        <v>177.1</v>
      </c>
      <c r="H603">
        <v>88</v>
      </c>
      <c r="I603">
        <v>30.11</v>
      </c>
      <c r="J603">
        <v>163.69999999999999</v>
      </c>
      <c r="K603">
        <v>108</v>
      </c>
      <c r="L603">
        <v>13.91</v>
      </c>
      <c r="M603">
        <v>242.7</v>
      </c>
      <c r="N603">
        <v>72</v>
      </c>
      <c r="O603">
        <v>10.92</v>
      </c>
      <c r="P603">
        <v>7.4</v>
      </c>
      <c r="Q603">
        <v>2</v>
      </c>
      <c r="R603">
        <v>2</v>
      </c>
      <c r="S603">
        <v>0</v>
      </c>
      <c r="T603">
        <v>0</v>
      </c>
    </row>
    <row r="604" spans="1:20" x14ac:dyDescent="0.2">
      <c r="A604" t="s">
        <v>55</v>
      </c>
      <c r="B604" s="4">
        <f>train[[#This Row],[account_length]]/12</f>
        <v>8.5833333333333339</v>
      </c>
      <c r="C604">
        <v>510</v>
      </c>
      <c r="D604">
        <v>0</v>
      </c>
      <c r="E604">
        <v>1</v>
      </c>
      <c r="F604">
        <v>36</v>
      </c>
      <c r="G604">
        <v>87.2</v>
      </c>
      <c r="H604">
        <v>92</v>
      </c>
      <c r="I604">
        <v>14.82</v>
      </c>
      <c r="J604">
        <v>169.3</v>
      </c>
      <c r="K604">
        <v>110</v>
      </c>
      <c r="L604">
        <v>14.39</v>
      </c>
      <c r="M604">
        <v>166.7</v>
      </c>
      <c r="N604">
        <v>80</v>
      </c>
      <c r="O604">
        <v>7.5</v>
      </c>
      <c r="P604">
        <v>10.9</v>
      </c>
      <c r="Q604">
        <v>5</v>
      </c>
      <c r="R604">
        <v>2.94</v>
      </c>
      <c r="S604">
        <v>6</v>
      </c>
      <c r="T604">
        <v>1</v>
      </c>
    </row>
    <row r="605" spans="1:20" x14ac:dyDescent="0.2">
      <c r="A605" t="s">
        <v>65</v>
      </c>
      <c r="B605" s="4">
        <f>train[[#This Row],[account_length]]/12</f>
        <v>9.4166666666666661</v>
      </c>
      <c r="C605">
        <v>415</v>
      </c>
      <c r="D605">
        <v>0</v>
      </c>
      <c r="E605">
        <v>0</v>
      </c>
      <c r="F605">
        <v>0</v>
      </c>
      <c r="G605">
        <v>215.6</v>
      </c>
      <c r="H605">
        <v>96</v>
      </c>
      <c r="I605">
        <v>36.65</v>
      </c>
      <c r="J605">
        <v>193.4</v>
      </c>
      <c r="K605">
        <v>127</v>
      </c>
      <c r="L605">
        <v>16.440000000000001</v>
      </c>
      <c r="M605">
        <v>105.4</v>
      </c>
      <c r="N605">
        <v>115</v>
      </c>
      <c r="O605">
        <v>4.74</v>
      </c>
      <c r="P605">
        <v>13.5</v>
      </c>
      <c r="Q605">
        <v>3</v>
      </c>
      <c r="R605">
        <v>3.65</v>
      </c>
      <c r="S605">
        <v>1</v>
      </c>
      <c r="T605">
        <v>0</v>
      </c>
    </row>
    <row r="606" spans="1:20" x14ac:dyDescent="0.2">
      <c r="A606" t="s">
        <v>52</v>
      </c>
      <c r="B606" s="4">
        <f>train[[#This Row],[account_length]]/12</f>
        <v>10.75</v>
      </c>
      <c r="C606">
        <v>510</v>
      </c>
      <c r="D606">
        <v>0</v>
      </c>
      <c r="E606">
        <v>1</v>
      </c>
      <c r="F606">
        <v>36</v>
      </c>
      <c r="G606">
        <v>192.8</v>
      </c>
      <c r="H606">
        <v>103</v>
      </c>
      <c r="I606">
        <v>32.78</v>
      </c>
      <c r="J606">
        <v>177</v>
      </c>
      <c r="K606">
        <v>83</v>
      </c>
      <c r="L606">
        <v>15.05</v>
      </c>
      <c r="M606">
        <v>216.5</v>
      </c>
      <c r="N606">
        <v>118</v>
      </c>
      <c r="O606">
        <v>9.74</v>
      </c>
      <c r="P606">
        <v>16.399999999999999</v>
      </c>
      <c r="Q606">
        <v>5</v>
      </c>
      <c r="R606">
        <v>4.43</v>
      </c>
      <c r="S606">
        <v>1</v>
      </c>
      <c r="T606">
        <v>0</v>
      </c>
    </row>
    <row r="607" spans="1:20" x14ac:dyDescent="0.2">
      <c r="A607" t="s">
        <v>71</v>
      </c>
      <c r="B607" s="4">
        <f>train[[#This Row],[account_length]]/12</f>
        <v>4.75</v>
      </c>
      <c r="C607">
        <v>510</v>
      </c>
      <c r="D607">
        <v>0</v>
      </c>
      <c r="E607">
        <v>0</v>
      </c>
      <c r="F607">
        <v>0</v>
      </c>
      <c r="G607">
        <v>149.30000000000001</v>
      </c>
      <c r="H607">
        <v>100</v>
      </c>
      <c r="I607">
        <v>25.38</v>
      </c>
      <c r="J607">
        <v>200.2</v>
      </c>
      <c r="K607">
        <v>110</v>
      </c>
      <c r="L607">
        <v>17.02</v>
      </c>
      <c r="M607">
        <v>231.7</v>
      </c>
      <c r="N607">
        <v>101</v>
      </c>
      <c r="O607">
        <v>10.43</v>
      </c>
      <c r="P607">
        <v>11.9</v>
      </c>
      <c r="Q607">
        <v>3</v>
      </c>
      <c r="R607">
        <v>3.21</v>
      </c>
      <c r="S607">
        <v>2</v>
      </c>
      <c r="T607">
        <v>0</v>
      </c>
    </row>
    <row r="608" spans="1:20" x14ac:dyDescent="0.2">
      <c r="A608" t="s">
        <v>31</v>
      </c>
      <c r="B608" s="4">
        <f>train[[#This Row],[account_length]]/12</f>
        <v>6.833333333333333</v>
      </c>
      <c r="C608">
        <v>408</v>
      </c>
      <c r="D608">
        <v>0</v>
      </c>
      <c r="E608">
        <v>0</v>
      </c>
      <c r="F608">
        <v>0</v>
      </c>
      <c r="G608">
        <v>143.69999999999999</v>
      </c>
      <c r="H608">
        <v>116</v>
      </c>
      <c r="I608">
        <v>24.43</v>
      </c>
      <c r="J608">
        <v>170.7</v>
      </c>
      <c r="K608">
        <v>99</v>
      </c>
      <c r="L608">
        <v>14.51</v>
      </c>
      <c r="M608">
        <v>287.7</v>
      </c>
      <c r="N608">
        <v>95</v>
      </c>
      <c r="O608">
        <v>12.95</v>
      </c>
      <c r="P608">
        <v>7.8</v>
      </c>
      <c r="Q608">
        <v>5</v>
      </c>
      <c r="R608">
        <v>2.11</v>
      </c>
      <c r="S608">
        <v>1</v>
      </c>
      <c r="T608">
        <v>0</v>
      </c>
    </row>
    <row r="609" spans="1:20" x14ac:dyDescent="0.2">
      <c r="A609" t="s">
        <v>24</v>
      </c>
      <c r="B609" s="4">
        <f>train[[#This Row],[account_length]]/12</f>
        <v>5.333333333333333</v>
      </c>
      <c r="C609">
        <v>415</v>
      </c>
      <c r="D609">
        <v>0</v>
      </c>
      <c r="E609">
        <v>0</v>
      </c>
      <c r="F609">
        <v>0</v>
      </c>
      <c r="G609">
        <v>224.8</v>
      </c>
      <c r="H609">
        <v>111</v>
      </c>
      <c r="I609">
        <v>38.22</v>
      </c>
      <c r="J609">
        <v>190</v>
      </c>
      <c r="K609">
        <v>101</v>
      </c>
      <c r="L609">
        <v>16.149999999999999</v>
      </c>
      <c r="M609">
        <v>221.4</v>
      </c>
      <c r="N609">
        <v>110</v>
      </c>
      <c r="O609">
        <v>9.9600000000000009</v>
      </c>
      <c r="P609">
        <v>9.1999999999999993</v>
      </c>
      <c r="Q609">
        <v>2</v>
      </c>
      <c r="R609">
        <v>2.48</v>
      </c>
      <c r="S609">
        <v>1</v>
      </c>
      <c r="T609">
        <v>0</v>
      </c>
    </row>
    <row r="610" spans="1:20" x14ac:dyDescent="0.2">
      <c r="A610" t="s">
        <v>67</v>
      </c>
      <c r="B610" s="4">
        <f>train[[#This Row],[account_length]]/12</f>
        <v>7.166666666666667</v>
      </c>
      <c r="C610">
        <v>510</v>
      </c>
      <c r="D610">
        <v>0</v>
      </c>
      <c r="E610">
        <v>1</v>
      </c>
      <c r="F610">
        <v>39</v>
      </c>
      <c r="G610">
        <v>261.2</v>
      </c>
      <c r="H610">
        <v>122</v>
      </c>
      <c r="I610">
        <v>44.4</v>
      </c>
      <c r="J610">
        <v>214.2</v>
      </c>
      <c r="K610">
        <v>101</v>
      </c>
      <c r="L610">
        <v>18.21</v>
      </c>
      <c r="M610">
        <v>154.9</v>
      </c>
      <c r="N610">
        <v>101</v>
      </c>
      <c r="O610">
        <v>6.97</v>
      </c>
      <c r="P610">
        <v>12.7</v>
      </c>
      <c r="Q610">
        <v>5</v>
      </c>
      <c r="R610">
        <v>3.43</v>
      </c>
      <c r="S610">
        <v>2</v>
      </c>
      <c r="T610">
        <v>0</v>
      </c>
    </row>
    <row r="611" spans="1:20" x14ac:dyDescent="0.2">
      <c r="A611" t="s">
        <v>66</v>
      </c>
      <c r="B611" s="4">
        <f>train[[#This Row],[account_length]]/12</f>
        <v>12.583333333333334</v>
      </c>
      <c r="C611">
        <v>415</v>
      </c>
      <c r="D611">
        <v>0</v>
      </c>
      <c r="E611">
        <v>1</v>
      </c>
      <c r="F611">
        <v>26</v>
      </c>
      <c r="G611">
        <v>196.5</v>
      </c>
      <c r="H611">
        <v>98</v>
      </c>
      <c r="I611">
        <v>33.409999999999997</v>
      </c>
      <c r="J611">
        <v>175.8</v>
      </c>
      <c r="K611">
        <v>111</v>
      </c>
      <c r="L611">
        <v>14.94</v>
      </c>
      <c r="M611">
        <v>221.8</v>
      </c>
      <c r="N611">
        <v>124</v>
      </c>
      <c r="O611">
        <v>9.98</v>
      </c>
      <c r="P611">
        <v>13.4</v>
      </c>
      <c r="Q611">
        <v>5</v>
      </c>
      <c r="R611">
        <v>3.62</v>
      </c>
      <c r="S611">
        <v>0</v>
      </c>
      <c r="T611">
        <v>0</v>
      </c>
    </row>
    <row r="612" spans="1:20" x14ac:dyDescent="0.2">
      <c r="A612" t="s">
        <v>44</v>
      </c>
      <c r="B612" s="4">
        <f>train[[#This Row],[account_length]]/12</f>
        <v>7.833333333333333</v>
      </c>
      <c r="C612">
        <v>510</v>
      </c>
      <c r="D612">
        <v>0</v>
      </c>
      <c r="E612">
        <v>0</v>
      </c>
      <c r="F612">
        <v>0</v>
      </c>
      <c r="G612">
        <v>271.2</v>
      </c>
      <c r="H612">
        <v>105</v>
      </c>
      <c r="I612">
        <v>46.1</v>
      </c>
      <c r="J612">
        <v>202.6</v>
      </c>
      <c r="K612">
        <v>105</v>
      </c>
      <c r="L612">
        <v>17.22</v>
      </c>
      <c r="M612">
        <v>221.6</v>
      </c>
      <c r="N612">
        <v>51</v>
      </c>
      <c r="O612">
        <v>9.9700000000000006</v>
      </c>
      <c r="P612">
        <v>11.5</v>
      </c>
      <c r="Q612">
        <v>3</v>
      </c>
      <c r="R612">
        <v>3.11</v>
      </c>
      <c r="S612">
        <v>3</v>
      </c>
      <c r="T612">
        <v>1</v>
      </c>
    </row>
    <row r="613" spans="1:20" x14ac:dyDescent="0.2">
      <c r="A613" t="s">
        <v>44</v>
      </c>
      <c r="B613" s="4">
        <f>train[[#This Row],[account_length]]/12</f>
        <v>7.5</v>
      </c>
      <c r="C613">
        <v>415</v>
      </c>
      <c r="D613">
        <v>0</v>
      </c>
      <c r="E613">
        <v>0</v>
      </c>
      <c r="F613">
        <v>0</v>
      </c>
      <c r="G613">
        <v>207.2</v>
      </c>
      <c r="H613">
        <v>121</v>
      </c>
      <c r="I613">
        <v>35.22</v>
      </c>
      <c r="J613">
        <v>292.5</v>
      </c>
      <c r="K613">
        <v>104</v>
      </c>
      <c r="L613">
        <v>24.86</v>
      </c>
      <c r="M613">
        <v>226.3</v>
      </c>
      <c r="N613">
        <v>103</v>
      </c>
      <c r="O613">
        <v>10.18</v>
      </c>
      <c r="P613">
        <v>8</v>
      </c>
      <c r="Q613">
        <v>1</v>
      </c>
      <c r="R613">
        <v>2.16</v>
      </c>
      <c r="S613">
        <v>2</v>
      </c>
      <c r="T613">
        <v>0</v>
      </c>
    </row>
    <row r="614" spans="1:20" x14ac:dyDescent="0.2">
      <c r="A614" t="s">
        <v>32</v>
      </c>
      <c r="B614" s="4">
        <f>train[[#This Row],[account_length]]/12</f>
        <v>4</v>
      </c>
      <c r="C614">
        <v>510</v>
      </c>
      <c r="D614">
        <v>0</v>
      </c>
      <c r="E614">
        <v>0</v>
      </c>
      <c r="F614">
        <v>0</v>
      </c>
      <c r="G614">
        <v>300.39999999999998</v>
      </c>
      <c r="H614">
        <v>94</v>
      </c>
      <c r="I614">
        <v>51.07</v>
      </c>
      <c r="J614">
        <v>133.19999999999999</v>
      </c>
      <c r="K614">
        <v>103</v>
      </c>
      <c r="L614">
        <v>11.32</v>
      </c>
      <c r="M614">
        <v>197.4</v>
      </c>
      <c r="N614">
        <v>94</v>
      </c>
      <c r="O614">
        <v>8.8800000000000008</v>
      </c>
      <c r="P614">
        <v>7.2</v>
      </c>
      <c r="Q614">
        <v>5</v>
      </c>
      <c r="R614">
        <v>1.94</v>
      </c>
      <c r="S614">
        <v>2</v>
      </c>
      <c r="T614">
        <v>0</v>
      </c>
    </row>
    <row r="615" spans="1:20" x14ac:dyDescent="0.2">
      <c r="A615" t="s">
        <v>24</v>
      </c>
      <c r="B615" s="4">
        <f>train[[#This Row],[account_length]]/12</f>
        <v>7.75</v>
      </c>
      <c r="C615">
        <v>415</v>
      </c>
      <c r="D615">
        <v>1</v>
      </c>
      <c r="E615">
        <v>1</v>
      </c>
      <c r="F615">
        <v>20</v>
      </c>
      <c r="G615">
        <v>187.5</v>
      </c>
      <c r="H615">
        <v>110</v>
      </c>
      <c r="I615">
        <v>31.88</v>
      </c>
      <c r="J615">
        <v>169.8</v>
      </c>
      <c r="K615">
        <v>94</v>
      </c>
      <c r="L615">
        <v>14.43</v>
      </c>
      <c r="M615">
        <v>175.3</v>
      </c>
      <c r="N615">
        <v>127</v>
      </c>
      <c r="O615">
        <v>7.89</v>
      </c>
      <c r="P615">
        <v>12.1</v>
      </c>
      <c r="Q615">
        <v>4</v>
      </c>
      <c r="R615">
        <v>3.27</v>
      </c>
      <c r="S615">
        <v>1</v>
      </c>
      <c r="T615">
        <v>0</v>
      </c>
    </row>
    <row r="616" spans="1:20" x14ac:dyDescent="0.2">
      <c r="A616" t="s">
        <v>63</v>
      </c>
      <c r="B616" s="4">
        <f>train[[#This Row],[account_length]]/12</f>
        <v>14.083333333333334</v>
      </c>
      <c r="C616">
        <v>415</v>
      </c>
      <c r="D616">
        <v>1</v>
      </c>
      <c r="E616">
        <v>0</v>
      </c>
      <c r="F616">
        <v>0</v>
      </c>
      <c r="G616">
        <v>57.1</v>
      </c>
      <c r="H616">
        <v>98</v>
      </c>
      <c r="I616">
        <v>9.7100000000000009</v>
      </c>
      <c r="J616">
        <v>199.7</v>
      </c>
      <c r="K616">
        <v>78</v>
      </c>
      <c r="L616">
        <v>16.97</v>
      </c>
      <c r="M616">
        <v>274.7</v>
      </c>
      <c r="N616">
        <v>103</v>
      </c>
      <c r="O616">
        <v>12.36</v>
      </c>
      <c r="P616">
        <v>6.5</v>
      </c>
      <c r="Q616">
        <v>6</v>
      </c>
      <c r="R616">
        <v>1.76</v>
      </c>
      <c r="S616">
        <v>3</v>
      </c>
      <c r="T616">
        <v>0</v>
      </c>
    </row>
    <row r="617" spans="1:20" x14ac:dyDescent="0.2">
      <c r="A617" t="s">
        <v>65</v>
      </c>
      <c r="B617" s="4">
        <f>train[[#This Row],[account_length]]/12</f>
        <v>7.583333333333333</v>
      </c>
      <c r="C617">
        <v>415</v>
      </c>
      <c r="D617">
        <v>1</v>
      </c>
      <c r="E617">
        <v>0</v>
      </c>
      <c r="F617">
        <v>0</v>
      </c>
      <c r="G617">
        <v>145</v>
      </c>
      <c r="H617">
        <v>89</v>
      </c>
      <c r="I617">
        <v>24.65</v>
      </c>
      <c r="J617">
        <v>175.8</v>
      </c>
      <c r="K617">
        <v>102</v>
      </c>
      <c r="L617">
        <v>14.94</v>
      </c>
      <c r="M617">
        <v>223.7</v>
      </c>
      <c r="N617">
        <v>151</v>
      </c>
      <c r="O617">
        <v>10.07</v>
      </c>
      <c r="P617">
        <v>16.7</v>
      </c>
      <c r="Q617">
        <v>3</v>
      </c>
      <c r="R617">
        <v>4.51</v>
      </c>
      <c r="S617">
        <v>2</v>
      </c>
      <c r="T617">
        <v>1</v>
      </c>
    </row>
    <row r="618" spans="1:20" x14ac:dyDescent="0.2">
      <c r="A618" t="s">
        <v>53</v>
      </c>
      <c r="B618" s="4">
        <f>train[[#This Row],[account_length]]/12</f>
        <v>8.4166666666666661</v>
      </c>
      <c r="C618">
        <v>510</v>
      </c>
      <c r="D618">
        <v>0</v>
      </c>
      <c r="E618">
        <v>0</v>
      </c>
      <c r="F618">
        <v>0</v>
      </c>
      <c r="G618">
        <v>190.7</v>
      </c>
      <c r="H618">
        <v>72</v>
      </c>
      <c r="I618">
        <v>32.42</v>
      </c>
      <c r="J618">
        <v>208.6</v>
      </c>
      <c r="K618">
        <v>103</v>
      </c>
      <c r="L618">
        <v>17.73</v>
      </c>
      <c r="M618">
        <v>203.8</v>
      </c>
      <c r="N618">
        <v>111</v>
      </c>
      <c r="O618">
        <v>9.17</v>
      </c>
      <c r="P618">
        <v>8.8000000000000007</v>
      </c>
      <c r="Q618">
        <v>8</v>
      </c>
      <c r="R618">
        <v>2.38</v>
      </c>
      <c r="S618">
        <v>1</v>
      </c>
      <c r="T618">
        <v>0</v>
      </c>
    </row>
    <row r="619" spans="1:20" x14ac:dyDescent="0.2">
      <c r="A619" t="s">
        <v>55</v>
      </c>
      <c r="B619" s="4">
        <f>train[[#This Row],[account_length]]/12</f>
        <v>5.583333333333333</v>
      </c>
      <c r="C619">
        <v>510</v>
      </c>
      <c r="D619">
        <v>0</v>
      </c>
      <c r="E619">
        <v>1</v>
      </c>
      <c r="F619">
        <v>20</v>
      </c>
      <c r="G619">
        <v>230.6</v>
      </c>
      <c r="H619">
        <v>40</v>
      </c>
      <c r="I619">
        <v>39.200000000000003</v>
      </c>
      <c r="J619">
        <v>189.1</v>
      </c>
      <c r="K619">
        <v>58</v>
      </c>
      <c r="L619">
        <v>16.07</v>
      </c>
      <c r="M619">
        <v>162.19999999999999</v>
      </c>
      <c r="N619">
        <v>115</v>
      </c>
      <c r="O619">
        <v>7.3</v>
      </c>
      <c r="P619">
        <v>9.4</v>
      </c>
      <c r="Q619">
        <v>2</v>
      </c>
      <c r="R619">
        <v>2.54</v>
      </c>
      <c r="S619">
        <v>1</v>
      </c>
      <c r="T619">
        <v>0</v>
      </c>
    </row>
    <row r="620" spans="1:20" x14ac:dyDescent="0.2">
      <c r="A620" t="s">
        <v>69</v>
      </c>
      <c r="B620" s="4">
        <f>train[[#This Row],[account_length]]/12</f>
        <v>5.5</v>
      </c>
      <c r="C620">
        <v>415</v>
      </c>
      <c r="D620">
        <v>0</v>
      </c>
      <c r="E620">
        <v>0</v>
      </c>
      <c r="F620">
        <v>0</v>
      </c>
      <c r="G620">
        <v>34</v>
      </c>
      <c r="H620">
        <v>133</v>
      </c>
      <c r="I620">
        <v>5.78</v>
      </c>
      <c r="J620">
        <v>278.60000000000002</v>
      </c>
      <c r="K620">
        <v>61</v>
      </c>
      <c r="L620">
        <v>23.68</v>
      </c>
      <c r="M620">
        <v>129.6</v>
      </c>
      <c r="N620">
        <v>120</v>
      </c>
      <c r="O620">
        <v>5.83</v>
      </c>
      <c r="P620">
        <v>11.5</v>
      </c>
      <c r="Q620">
        <v>3</v>
      </c>
      <c r="R620">
        <v>3.11</v>
      </c>
      <c r="S620">
        <v>0</v>
      </c>
      <c r="T620">
        <v>0</v>
      </c>
    </row>
    <row r="621" spans="1:20" x14ac:dyDescent="0.2">
      <c r="A621" t="s">
        <v>40</v>
      </c>
      <c r="B621" s="4">
        <f>train[[#This Row],[account_length]]/12</f>
        <v>9.6666666666666661</v>
      </c>
      <c r="C621">
        <v>415</v>
      </c>
      <c r="D621">
        <v>0</v>
      </c>
      <c r="E621">
        <v>1</v>
      </c>
      <c r="F621">
        <v>17</v>
      </c>
      <c r="G621">
        <v>193.4</v>
      </c>
      <c r="H621">
        <v>112</v>
      </c>
      <c r="I621">
        <v>32.880000000000003</v>
      </c>
      <c r="J621">
        <v>240.6</v>
      </c>
      <c r="K621">
        <v>131</v>
      </c>
      <c r="L621">
        <v>20.45</v>
      </c>
      <c r="M621">
        <v>248.1</v>
      </c>
      <c r="N621">
        <v>98</v>
      </c>
      <c r="O621">
        <v>11.16</v>
      </c>
      <c r="P621">
        <v>11.4</v>
      </c>
      <c r="Q621">
        <v>3</v>
      </c>
      <c r="R621">
        <v>3.08</v>
      </c>
      <c r="S621">
        <v>5</v>
      </c>
      <c r="T621">
        <v>0</v>
      </c>
    </row>
    <row r="622" spans="1:20" x14ac:dyDescent="0.2">
      <c r="A622" t="s">
        <v>30</v>
      </c>
      <c r="B622" s="4">
        <f>train[[#This Row],[account_length]]/12</f>
        <v>13.166666666666666</v>
      </c>
      <c r="C622">
        <v>408</v>
      </c>
      <c r="D622">
        <v>0</v>
      </c>
      <c r="E622">
        <v>0</v>
      </c>
      <c r="F622">
        <v>0</v>
      </c>
      <c r="G622">
        <v>202</v>
      </c>
      <c r="H622">
        <v>126</v>
      </c>
      <c r="I622">
        <v>34.340000000000003</v>
      </c>
      <c r="J622">
        <v>163.5</v>
      </c>
      <c r="K622">
        <v>86</v>
      </c>
      <c r="L622">
        <v>13.9</v>
      </c>
      <c r="M622">
        <v>195.4</v>
      </c>
      <c r="N622">
        <v>84</v>
      </c>
      <c r="O622">
        <v>8.7899999999999991</v>
      </c>
      <c r="P622">
        <v>10.4</v>
      </c>
      <c r="Q622">
        <v>6</v>
      </c>
      <c r="R622">
        <v>2.81</v>
      </c>
      <c r="S622">
        <v>1</v>
      </c>
      <c r="T622">
        <v>0</v>
      </c>
    </row>
    <row r="623" spans="1:20" x14ac:dyDescent="0.2">
      <c r="A623" t="s">
        <v>59</v>
      </c>
      <c r="B623" s="4">
        <f>train[[#This Row],[account_length]]/12</f>
        <v>9.9166666666666661</v>
      </c>
      <c r="C623">
        <v>415</v>
      </c>
      <c r="D623">
        <v>0</v>
      </c>
      <c r="E623">
        <v>1</v>
      </c>
      <c r="F623">
        <v>26</v>
      </c>
      <c r="G623">
        <v>161.30000000000001</v>
      </c>
      <c r="H623">
        <v>97</v>
      </c>
      <c r="I623">
        <v>27.42</v>
      </c>
      <c r="J623">
        <v>250.3</v>
      </c>
      <c r="K623">
        <v>110</v>
      </c>
      <c r="L623">
        <v>21.28</v>
      </c>
      <c r="M623">
        <v>142.4</v>
      </c>
      <c r="N623">
        <v>92</v>
      </c>
      <c r="O623">
        <v>6.41</v>
      </c>
      <c r="P623">
        <v>6.6</v>
      </c>
      <c r="Q623">
        <v>8</v>
      </c>
      <c r="R623">
        <v>1.78</v>
      </c>
      <c r="S623">
        <v>1</v>
      </c>
      <c r="T623">
        <v>0</v>
      </c>
    </row>
    <row r="624" spans="1:20" x14ac:dyDescent="0.2">
      <c r="A624" t="s">
        <v>53</v>
      </c>
      <c r="B624" s="4">
        <f>train[[#This Row],[account_length]]/12</f>
        <v>10</v>
      </c>
      <c r="C624">
        <v>415</v>
      </c>
      <c r="D624">
        <v>0</v>
      </c>
      <c r="E624">
        <v>0</v>
      </c>
      <c r="F624">
        <v>0</v>
      </c>
      <c r="G624">
        <v>150.6</v>
      </c>
      <c r="H624">
        <v>85</v>
      </c>
      <c r="I624">
        <v>25.6</v>
      </c>
      <c r="J624">
        <v>119</v>
      </c>
      <c r="K624">
        <v>128</v>
      </c>
      <c r="L624">
        <v>10.119999999999999</v>
      </c>
      <c r="M624">
        <v>232.9</v>
      </c>
      <c r="N624">
        <v>123</v>
      </c>
      <c r="O624">
        <v>10.48</v>
      </c>
      <c r="P624">
        <v>6.4</v>
      </c>
      <c r="Q624">
        <v>2</v>
      </c>
      <c r="R624">
        <v>1.73</v>
      </c>
      <c r="S624">
        <v>1</v>
      </c>
      <c r="T624">
        <v>0</v>
      </c>
    </row>
    <row r="625" spans="1:20" x14ac:dyDescent="0.2">
      <c r="A625" t="s">
        <v>65</v>
      </c>
      <c r="B625" s="4">
        <f>train[[#This Row],[account_length]]/12</f>
        <v>12.916666666666666</v>
      </c>
      <c r="C625">
        <v>510</v>
      </c>
      <c r="D625">
        <v>0</v>
      </c>
      <c r="E625">
        <v>0</v>
      </c>
      <c r="F625">
        <v>0</v>
      </c>
      <c r="G625">
        <v>184.6</v>
      </c>
      <c r="H625">
        <v>102</v>
      </c>
      <c r="I625">
        <v>31.38</v>
      </c>
      <c r="J625">
        <v>196</v>
      </c>
      <c r="K625">
        <v>117</v>
      </c>
      <c r="L625">
        <v>16.66</v>
      </c>
      <c r="M625">
        <v>226.5</v>
      </c>
      <c r="N625">
        <v>122</v>
      </c>
      <c r="O625">
        <v>10.19</v>
      </c>
      <c r="P625">
        <v>7.8</v>
      </c>
      <c r="Q625">
        <v>1</v>
      </c>
      <c r="R625">
        <v>2.11</v>
      </c>
      <c r="S625">
        <v>1</v>
      </c>
      <c r="T625">
        <v>0</v>
      </c>
    </row>
    <row r="626" spans="1:20" x14ac:dyDescent="0.2">
      <c r="A626" t="s">
        <v>30</v>
      </c>
      <c r="B626" s="4">
        <f>train[[#This Row],[account_length]]/12</f>
        <v>8.8333333333333339</v>
      </c>
      <c r="C626">
        <v>408</v>
      </c>
      <c r="D626">
        <v>0</v>
      </c>
      <c r="E626">
        <v>0</v>
      </c>
      <c r="F626">
        <v>0</v>
      </c>
      <c r="G626">
        <v>220.7</v>
      </c>
      <c r="H626">
        <v>120</v>
      </c>
      <c r="I626">
        <v>37.520000000000003</v>
      </c>
      <c r="J626">
        <v>270.2</v>
      </c>
      <c r="K626">
        <v>95</v>
      </c>
      <c r="L626">
        <v>22.97</v>
      </c>
      <c r="M626">
        <v>121.6</v>
      </c>
      <c r="N626">
        <v>113</v>
      </c>
      <c r="O626">
        <v>5.47</v>
      </c>
      <c r="P626">
        <v>8.6999999999999993</v>
      </c>
      <c r="Q626">
        <v>5</v>
      </c>
      <c r="R626">
        <v>2.35</v>
      </c>
      <c r="S626">
        <v>1</v>
      </c>
      <c r="T626">
        <v>0</v>
      </c>
    </row>
    <row r="627" spans="1:20" x14ac:dyDescent="0.2">
      <c r="A627" t="s">
        <v>68</v>
      </c>
      <c r="B627" s="4">
        <f>train[[#This Row],[account_length]]/12</f>
        <v>12.166666666666666</v>
      </c>
      <c r="C627">
        <v>415</v>
      </c>
      <c r="D627">
        <v>0</v>
      </c>
      <c r="E627">
        <v>1</v>
      </c>
      <c r="F627">
        <v>32</v>
      </c>
      <c r="G627">
        <v>154</v>
      </c>
      <c r="H627">
        <v>80</v>
      </c>
      <c r="I627">
        <v>26.18</v>
      </c>
      <c r="J627">
        <v>185.5</v>
      </c>
      <c r="K627">
        <v>91</v>
      </c>
      <c r="L627">
        <v>15.77</v>
      </c>
      <c r="M627">
        <v>148.19999999999999</v>
      </c>
      <c r="N627">
        <v>107</v>
      </c>
      <c r="O627">
        <v>6.67</v>
      </c>
      <c r="P627">
        <v>8.1999999999999993</v>
      </c>
      <c r="Q627">
        <v>4</v>
      </c>
      <c r="R627">
        <v>2.21</v>
      </c>
      <c r="S627">
        <v>3</v>
      </c>
      <c r="T627">
        <v>0</v>
      </c>
    </row>
    <row r="628" spans="1:20" x14ac:dyDescent="0.2">
      <c r="A628" t="s">
        <v>29</v>
      </c>
      <c r="B628" s="4">
        <f>train[[#This Row],[account_length]]/12</f>
        <v>8.4166666666666661</v>
      </c>
      <c r="C628">
        <v>415</v>
      </c>
      <c r="D628">
        <v>0</v>
      </c>
      <c r="E628">
        <v>1</v>
      </c>
      <c r="F628">
        <v>29</v>
      </c>
      <c r="G628">
        <v>121.1</v>
      </c>
      <c r="H628">
        <v>116</v>
      </c>
      <c r="I628">
        <v>20.59</v>
      </c>
      <c r="J628">
        <v>186.4</v>
      </c>
      <c r="K628">
        <v>100</v>
      </c>
      <c r="L628">
        <v>15.84</v>
      </c>
      <c r="M628">
        <v>241.7</v>
      </c>
      <c r="N628">
        <v>75</v>
      </c>
      <c r="O628">
        <v>10.88</v>
      </c>
      <c r="P628">
        <v>10.1</v>
      </c>
      <c r="Q628">
        <v>6</v>
      </c>
      <c r="R628">
        <v>2.73</v>
      </c>
      <c r="S628">
        <v>0</v>
      </c>
      <c r="T628">
        <v>0</v>
      </c>
    </row>
    <row r="629" spans="1:20" x14ac:dyDescent="0.2">
      <c r="A629" t="s">
        <v>41</v>
      </c>
      <c r="B629" s="4">
        <f>train[[#This Row],[account_length]]/12</f>
        <v>1.8333333333333333</v>
      </c>
      <c r="C629">
        <v>510</v>
      </c>
      <c r="D629">
        <v>0</v>
      </c>
      <c r="E629">
        <v>1</v>
      </c>
      <c r="F629">
        <v>23</v>
      </c>
      <c r="G629">
        <v>182.1</v>
      </c>
      <c r="H629">
        <v>94</v>
      </c>
      <c r="I629">
        <v>30.96</v>
      </c>
      <c r="J629">
        <v>164.6</v>
      </c>
      <c r="K629">
        <v>59</v>
      </c>
      <c r="L629">
        <v>13.99</v>
      </c>
      <c r="M629">
        <v>128.80000000000001</v>
      </c>
      <c r="N629">
        <v>102</v>
      </c>
      <c r="O629">
        <v>5.8</v>
      </c>
      <c r="P629">
        <v>12.7</v>
      </c>
      <c r="Q629">
        <v>4</v>
      </c>
      <c r="R629">
        <v>3.43</v>
      </c>
      <c r="S629">
        <v>3</v>
      </c>
      <c r="T629">
        <v>0</v>
      </c>
    </row>
    <row r="630" spans="1:20" x14ac:dyDescent="0.2">
      <c r="A630" t="s">
        <v>39</v>
      </c>
      <c r="B630" s="4">
        <f>train[[#This Row],[account_length]]/12</f>
        <v>7.5</v>
      </c>
      <c r="C630">
        <v>415</v>
      </c>
      <c r="D630">
        <v>0</v>
      </c>
      <c r="E630">
        <v>0</v>
      </c>
      <c r="F630">
        <v>0</v>
      </c>
      <c r="G630">
        <v>109.6</v>
      </c>
      <c r="H630">
        <v>88</v>
      </c>
      <c r="I630">
        <v>18.63</v>
      </c>
      <c r="J630">
        <v>137.6</v>
      </c>
      <c r="K630">
        <v>108</v>
      </c>
      <c r="L630">
        <v>11.7</v>
      </c>
      <c r="M630">
        <v>159.69999999999999</v>
      </c>
      <c r="N630">
        <v>121</v>
      </c>
      <c r="O630">
        <v>7.19</v>
      </c>
      <c r="P630">
        <v>11</v>
      </c>
      <c r="Q630">
        <v>5</v>
      </c>
      <c r="R630">
        <v>2.97</v>
      </c>
      <c r="S630">
        <v>2</v>
      </c>
      <c r="T630">
        <v>0</v>
      </c>
    </row>
    <row r="631" spans="1:20" x14ac:dyDescent="0.2">
      <c r="A631" t="s">
        <v>36</v>
      </c>
      <c r="B631" s="4">
        <f>train[[#This Row],[account_length]]/12</f>
        <v>3.4166666666666665</v>
      </c>
      <c r="C631">
        <v>415</v>
      </c>
      <c r="D631">
        <v>0</v>
      </c>
      <c r="E631">
        <v>0</v>
      </c>
      <c r="F631">
        <v>0</v>
      </c>
      <c r="G631">
        <v>209.9</v>
      </c>
      <c r="H631">
        <v>105</v>
      </c>
      <c r="I631">
        <v>35.68</v>
      </c>
      <c r="J631">
        <v>121.9</v>
      </c>
      <c r="K631">
        <v>105</v>
      </c>
      <c r="L631">
        <v>10.36</v>
      </c>
      <c r="M631">
        <v>253.7</v>
      </c>
      <c r="N631">
        <v>104</v>
      </c>
      <c r="O631">
        <v>11.42</v>
      </c>
      <c r="P631">
        <v>9.6</v>
      </c>
      <c r="Q631">
        <v>4</v>
      </c>
      <c r="R631">
        <v>2.59</v>
      </c>
      <c r="S631">
        <v>1</v>
      </c>
      <c r="T631">
        <v>0</v>
      </c>
    </row>
    <row r="632" spans="1:20" x14ac:dyDescent="0.2">
      <c r="A632" t="s">
        <v>44</v>
      </c>
      <c r="B632" s="4">
        <f>train[[#This Row],[account_length]]/12</f>
        <v>2.75</v>
      </c>
      <c r="C632">
        <v>415</v>
      </c>
      <c r="D632">
        <v>0</v>
      </c>
      <c r="E632">
        <v>0</v>
      </c>
      <c r="F632">
        <v>0</v>
      </c>
      <c r="G632">
        <v>213.9</v>
      </c>
      <c r="H632">
        <v>88</v>
      </c>
      <c r="I632">
        <v>36.36</v>
      </c>
      <c r="J632">
        <v>239.8</v>
      </c>
      <c r="K632">
        <v>119</v>
      </c>
      <c r="L632">
        <v>20.38</v>
      </c>
      <c r="M632">
        <v>148.69999999999999</v>
      </c>
      <c r="N632">
        <v>71</v>
      </c>
      <c r="O632">
        <v>6.69</v>
      </c>
      <c r="P632">
        <v>9.8000000000000007</v>
      </c>
      <c r="Q632">
        <v>14</v>
      </c>
      <c r="R632">
        <v>2.65</v>
      </c>
      <c r="S632">
        <v>2</v>
      </c>
      <c r="T632">
        <v>0</v>
      </c>
    </row>
    <row r="633" spans="1:20" x14ac:dyDescent="0.2">
      <c r="A633" t="s">
        <v>55</v>
      </c>
      <c r="B633" s="4">
        <f>train[[#This Row],[account_length]]/12</f>
        <v>9.3333333333333339</v>
      </c>
      <c r="C633">
        <v>415</v>
      </c>
      <c r="D633">
        <v>0</v>
      </c>
      <c r="E633">
        <v>0</v>
      </c>
      <c r="F633">
        <v>0</v>
      </c>
      <c r="G633">
        <v>115.8</v>
      </c>
      <c r="H633">
        <v>108</v>
      </c>
      <c r="I633">
        <v>19.690000000000001</v>
      </c>
      <c r="J633">
        <v>243.3</v>
      </c>
      <c r="K633">
        <v>111</v>
      </c>
      <c r="L633">
        <v>20.68</v>
      </c>
      <c r="M633">
        <v>184.6</v>
      </c>
      <c r="N633">
        <v>78</v>
      </c>
      <c r="O633">
        <v>8.31</v>
      </c>
      <c r="P633">
        <v>13.1</v>
      </c>
      <c r="Q633">
        <v>5</v>
      </c>
      <c r="R633">
        <v>3.54</v>
      </c>
      <c r="S633">
        <v>1</v>
      </c>
      <c r="T633">
        <v>0</v>
      </c>
    </row>
    <row r="634" spans="1:20" x14ac:dyDescent="0.2">
      <c r="A634" t="s">
        <v>30</v>
      </c>
      <c r="B634" s="4">
        <f>train[[#This Row],[account_length]]/12</f>
        <v>9</v>
      </c>
      <c r="C634">
        <v>510</v>
      </c>
      <c r="D634">
        <v>0</v>
      </c>
      <c r="E634">
        <v>1</v>
      </c>
      <c r="F634">
        <v>30</v>
      </c>
      <c r="G634">
        <v>276.60000000000002</v>
      </c>
      <c r="H634">
        <v>99</v>
      </c>
      <c r="I634">
        <v>47.02</v>
      </c>
      <c r="J634">
        <v>220.1</v>
      </c>
      <c r="K634">
        <v>113</v>
      </c>
      <c r="L634">
        <v>18.71</v>
      </c>
      <c r="M634">
        <v>177.9</v>
      </c>
      <c r="N634">
        <v>95</v>
      </c>
      <c r="O634">
        <v>8.01</v>
      </c>
      <c r="P634">
        <v>9.8000000000000007</v>
      </c>
      <c r="Q634">
        <v>6</v>
      </c>
      <c r="R634">
        <v>2.65</v>
      </c>
      <c r="S634">
        <v>2</v>
      </c>
      <c r="T634">
        <v>0</v>
      </c>
    </row>
    <row r="635" spans="1:20" x14ac:dyDescent="0.2">
      <c r="A635" t="s">
        <v>62</v>
      </c>
      <c r="B635" s="4">
        <f>train[[#This Row],[account_length]]/12</f>
        <v>11.333333333333334</v>
      </c>
      <c r="C635">
        <v>415</v>
      </c>
      <c r="D635">
        <v>0</v>
      </c>
      <c r="E635">
        <v>1</v>
      </c>
      <c r="F635">
        <v>21</v>
      </c>
      <c r="G635">
        <v>179.4</v>
      </c>
      <c r="H635">
        <v>88</v>
      </c>
      <c r="I635">
        <v>30.5</v>
      </c>
      <c r="J635">
        <v>181.1</v>
      </c>
      <c r="K635">
        <v>97</v>
      </c>
      <c r="L635">
        <v>15.39</v>
      </c>
      <c r="M635">
        <v>320.7</v>
      </c>
      <c r="N635">
        <v>120</v>
      </c>
      <c r="O635">
        <v>14.43</v>
      </c>
      <c r="P635">
        <v>9.5</v>
      </c>
      <c r="Q635">
        <v>4</v>
      </c>
      <c r="R635">
        <v>2.57</v>
      </c>
      <c r="S635">
        <v>2</v>
      </c>
      <c r="T635">
        <v>0</v>
      </c>
    </row>
    <row r="636" spans="1:20" x14ac:dyDescent="0.2">
      <c r="A636" t="s">
        <v>58</v>
      </c>
      <c r="B636" s="4">
        <f>train[[#This Row],[account_length]]/12</f>
        <v>10.666666666666666</v>
      </c>
      <c r="C636">
        <v>510</v>
      </c>
      <c r="D636">
        <v>0</v>
      </c>
      <c r="E636">
        <v>0</v>
      </c>
      <c r="F636">
        <v>0</v>
      </c>
      <c r="G636">
        <v>187.3</v>
      </c>
      <c r="H636">
        <v>84</v>
      </c>
      <c r="I636">
        <v>31.84</v>
      </c>
      <c r="J636">
        <v>270.8</v>
      </c>
      <c r="K636">
        <v>95</v>
      </c>
      <c r="L636">
        <v>23.02</v>
      </c>
      <c r="M636">
        <v>206.4</v>
      </c>
      <c r="N636">
        <v>68</v>
      </c>
      <c r="O636">
        <v>9.2899999999999991</v>
      </c>
      <c r="P636">
        <v>10.1</v>
      </c>
      <c r="Q636">
        <v>5</v>
      </c>
      <c r="R636">
        <v>2.73</v>
      </c>
      <c r="S636">
        <v>1</v>
      </c>
      <c r="T636">
        <v>0</v>
      </c>
    </row>
    <row r="637" spans="1:20" x14ac:dyDescent="0.2">
      <c r="A637" t="s">
        <v>58</v>
      </c>
      <c r="B637" s="4">
        <f>train[[#This Row],[account_length]]/12</f>
        <v>2.25</v>
      </c>
      <c r="C637">
        <v>408</v>
      </c>
      <c r="D637">
        <v>0</v>
      </c>
      <c r="E637">
        <v>0</v>
      </c>
      <c r="F637">
        <v>0</v>
      </c>
      <c r="G637">
        <v>201.2</v>
      </c>
      <c r="H637">
        <v>128</v>
      </c>
      <c r="I637">
        <v>34.200000000000003</v>
      </c>
      <c r="J637">
        <v>227.2</v>
      </c>
      <c r="K637">
        <v>100</v>
      </c>
      <c r="L637">
        <v>19.309999999999999</v>
      </c>
      <c r="M637">
        <v>145.80000000000001</v>
      </c>
      <c r="N637">
        <v>91</v>
      </c>
      <c r="O637">
        <v>6.56</v>
      </c>
      <c r="P637">
        <v>8.4</v>
      </c>
      <c r="Q637">
        <v>3</v>
      </c>
      <c r="R637">
        <v>2.27</v>
      </c>
      <c r="S637">
        <v>2</v>
      </c>
      <c r="T637">
        <v>0</v>
      </c>
    </row>
    <row r="638" spans="1:20" x14ac:dyDescent="0.2">
      <c r="A638" t="s">
        <v>44</v>
      </c>
      <c r="B638" s="4">
        <f>train[[#This Row],[account_length]]/12</f>
        <v>13.416666666666666</v>
      </c>
      <c r="C638">
        <v>415</v>
      </c>
      <c r="D638">
        <v>1</v>
      </c>
      <c r="E638">
        <v>0</v>
      </c>
      <c r="F638">
        <v>0</v>
      </c>
      <c r="G638">
        <v>189.6</v>
      </c>
      <c r="H638">
        <v>78</v>
      </c>
      <c r="I638">
        <v>32.229999999999997</v>
      </c>
      <c r="J638">
        <v>267.39999999999998</v>
      </c>
      <c r="K638">
        <v>117</v>
      </c>
      <c r="L638">
        <v>22.73</v>
      </c>
      <c r="M638">
        <v>184.5</v>
      </c>
      <c r="N638">
        <v>137</v>
      </c>
      <c r="O638">
        <v>8.3000000000000007</v>
      </c>
      <c r="P638">
        <v>1.3</v>
      </c>
      <c r="Q638">
        <v>6</v>
      </c>
      <c r="R638">
        <v>0.35</v>
      </c>
      <c r="S638">
        <v>1</v>
      </c>
      <c r="T638">
        <v>0</v>
      </c>
    </row>
    <row r="639" spans="1:20" x14ac:dyDescent="0.2">
      <c r="A639" t="s">
        <v>71</v>
      </c>
      <c r="B639" s="4">
        <f>train[[#This Row],[account_length]]/12</f>
        <v>2.75</v>
      </c>
      <c r="C639">
        <v>415</v>
      </c>
      <c r="D639">
        <v>0</v>
      </c>
      <c r="E639">
        <v>1</v>
      </c>
      <c r="F639">
        <v>35</v>
      </c>
      <c r="G639">
        <v>186.8</v>
      </c>
      <c r="H639">
        <v>124</v>
      </c>
      <c r="I639">
        <v>31.76</v>
      </c>
      <c r="J639">
        <v>261</v>
      </c>
      <c r="K639">
        <v>69</v>
      </c>
      <c r="L639">
        <v>22.19</v>
      </c>
      <c r="M639">
        <v>317.8</v>
      </c>
      <c r="N639">
        <v>103</v>
      </c>
      <c r="O639">
        <v>14.3</v>
      </c>
      <c r="P639">
        <v>15</v>
      </c>
      <c r="Q639">
        <v>5</v>
      </c>
      <c r="R639">
        <v>4.05</v>
      </c>
      <c r="S639">
        <v>0</v>
      </c>
      <c r="T639">
        <v>0</v>
      </c>
    </row>
    <row r="640" spans="1:20" x14ac:dyDescent="0.2">
      <c r="A640" t="s">
        <v>40</v>
      </c>
      <c r="B640" s="4">
        <f>train[[#This Row],[account_length]]/12</f>
        <v>10</v>
      </c>
      <c r="C640">
        <v>415</v>
      </c>
      <c r="D640">
        <v>0</v>
      </c>
      <c r="E640">
        <v>1</v>
      </c>
      <c r="F640">
        <v>31</v>
      </c>
      <c r="G640">
        <v>153.5</v>
      </c>
      <c r="H640">
        <v>83</v>
      </c>
      <c r="I640">
        <v>26.1</v>
      </c>
      <c r="J640">
        <v>219.1</v>
      </c>
      <c r="K640">
        <v>96</v>
      </c>
      <c r="L640">
        <v>18.62</v>
      </c>
      <c r="M640">
        <v>237.4</v>
      </c>
      <c r="N640">
        <v>76</v>
      </c>
      <c r="O640">
        <v>10.68</v>
      </c>
      <c r="P640">
        <v>11.4</v>
      </c>
      <c r="Q640">
        <v>4</v>
      </c>
      <c r="R640">
        <v>3.08</v>
      </c>
      <c r="S640">
        <v>0</v>
      </c>
      <c r="T640">
        <v>0</v>
      </c>
    </row>
    <row r="641" spans="1:20" x14ac:dyDescent="0.2">
      <c r="A641" t="s">
        <v>73</v>
      </c>
      <c r="B641" s="4">
        <f>train[[#This Row],[account_length]]/12</f>
        <v>10.166666666666666</v>
      </c>
      <c r="C641">
        <v>415</v>
      </c>
      <c r="D641">
        <v>1</v>
      </c>
      <c r="E641">
        <v>0</v>
      </c>
      <c r="F641">
        <v>0</v>
      </c>
      <c r="G641">
        <v>230.9</v>
      </c>
      <c r="H641">
        <v>132</v>
      </c>
      <c r="I641">
        <v>39.25</v>
      </c>
      <c r="J641">
        <v>243.2</v>
      </c>
      <c r="K641">
        <v>99</v>
      </c>
      <c r="L641">
        <v>20.67</v>
      </c>
      <c r="M641">
        <v>182.4</v>
      </c>
      <c r="N641">
        <v>57</v>
      </c>
      <c r="O641">
        <v>8.2100000000000009</v>
      </c>
      <c r="P641">
        <v>11</v>
      </c>
      <c r="Q641">
        <v>2</v>
      </c>
      <c r="R641">
        <v>2.97</v>
      </c>
      <c r="S641">
        <v>0</v>
      </c>
      <c r="T641">
        <v>1</v>
      </c>
    </row>
    <row r="642" spans="1:20" x14ac:dyDescent="0.2">
      <c r="A642" t="s">
        <v>31</v>
      </c>
      <c r="B642" s="4">
        <f>train[[#This Row],[account_length]]/12</f>
        <v>12.333333333333334</v>
      </c>
      <c r="C642">
        <v>415</v>
      </c>
      <c r="D642">
        <v>0</v>
      </c>
      <c r="E642">
        <v>1</v>
      </c>
      <c r="F642">
        <v>26</v>
      </c>
      <c r="G642">
        <v>244.9</v>
      </c>
      <c r="H642">
        <v>150</v>
      </c>
      <c r="I642">
        <v>41.63</v>
      </c>
      <c r="J642">
        <v>118</v>
      </c>
      <c r="K642">
        <v>138</v>
      </c>
      <c r="L642">
        <v>10.029999999999999</v>
      </c>
      <c r="M642">
        <v>236</v>
      </c>
      <c r="N642">
        <v>91</v>
      </c>
      <c r="O642">
        <v>10.62</v>
      </c>
      <c r="P642">
        <v>15.2</v>
      </c>
      <c r="Q642">
        <v>4</v>
      </c>
      <c r="R642">
        <v>4.0999999999999996</v>
      </c>
      <c r="S642">
        <v>2</v>
      </c>
      <c r="T642">
        <v>0</v>
      </c>
    </row>
    <row r="643" spans="1:20" x14ac:dyDescent="0.2">
      <c r="A643" t="s">
        <v>24</v>
      </c>
      <c r="B643" s="4">
        <f>train[[#This Row],[account_length]]/12</f>
        <v>6.166666666666667</v>
      </c>
      <c r="C643">
        <v>415</v>
      </c>
      <c r="D643">
        <v>0</v>
      </c>
      <c r="E643">
        <v>0</v>
      </c>
      <c r="F643">
        <v>0</v>
      </c>
      <c r="G643">
        <v>230.9</v>
      </c>
      <c r="H643">
        <v>93</v>
      </c>
      <c r="I643">
        <v>39.25</v>
      </c>
      <c r="J643">
        <v>223</v>
      </c>
      <c r="K643">
        <v>78</v>
      </c>
      <c r="L643">
        <v>18.96</v>
      </c>
      <c r="M643">
        <v>157.80000000000001</v>
      </c>
      <c r="N643">
        <v>101</v>
      </c>
      <c r="O643">
        <v>7.1</v>
      </c>
      <c r="P643">
        <v>9.6999999999999993</v>
      </c>
      <c r="Q643">
        <v>2</v>
      </c>
      <c r="R643">
        <v>2.62</v>
      </c>
      <c r="S643">
        <v>3</v>
      </c>
      <c r="T643">
        <v>0</v>
      </c>
    </row>
    <row r="644" spans="1:20" x14ac:dyDescent="0.2">
      <c r="A644" t="s">
        <v>35</v>
      </c>
      <c r="B644" s="4">
        <f>train[[#This Row],[account_length]]/12</f>
        <v>8.8333333333333339</v>
      </c>
      <c r="C644">
        <v>415</v>
      </c>
      <c r="D644">
        <v>0</v>
      </c>
      <c r="E644">
        <v>0</v>
      </c>
      <c r="F644">
        <v>0</v>
      </c>
      <c r="G644">
        <v>187.1</v>
      </c>
      <c r="H644">
        <v>104</v>
      </c>
      <c r="I644">
        <v>31.81</v>
      </c>
      <c r="J644">
        <v>250.2</v>
      </c>
      <c r="K644">
        <v>117</v>
      </c>
      <c r="L644">
        <v>21.27</v>
      </c>
      <c r="M644">
        <v>144.9</v>
      </c>
      <c r="N644">
        <v>81</v>
      </c>
      <c r="O644">
        <v>6.52</v>
      </c>
      <c r="P644">
        <v>11</v>
      </c>
      <c r="Q644">
        <v>3</v>
      </c>
      <c r="R644">
        <v>2.97</v>
      </c>
      <c r="S644">
        <v>1</v>
      </c>
      <c r="T644">
        <v>0</v>
      </c>
    </row>
    <row r="645" spans="1:20" x14ac:dyDescent="0.2">
      <c r="A645" t="s">
        <v>60</v>
      </c>
      <c r="B645" s="4">
        <f>train[[#This Row],[account_length]]/12</f>
        <v>14.916666666666666</v>
      </c>
      <c r="C645">
        <v>415</v>
      </c>
      <c r="D645">
        <v>0</v>
      </c>
      <c r="E645">
        <v>0</v>
      </c>
      <c r="F645">
        <v>0</v>
      </c>
      <c r="G645">
        <v>170.7</v>
      </c>
      <c r="H645">
        <v>54</v>
      </c>
      <c r="I645">
        <v>29.02</v>
      </c>
      <c r="J645">
        <v>191.1</v>
      </c>
      <c r="K645">
        <v>108</v>
      </c>
      <c r="L645">
        <v>16.239999999999998</v>
      </c>
      <c r="M645">
        <v>214.6</v>
      </c>
      <c r="N645">
        <v>107</v>
      </c>
      <c r="O645">
        <v>9.66</v>
      </c>
      <c r="P645">
        <v>13.3</v>
      </c>
      <c r="Q645">
        <v>4</v>
      </c>
      <c r="R645">
        <v>3.59</v>
      </c>
      <c r="S645">
        <v>1</v>
      </c>
      <c r="T645">
        <v>0</v>
      </c>
    </row>
    <row r="646" spans="1:20" x14ac:dyDescent="0.2">
      <c r="A646" t="s">
        <v>51</v>
      </c>
      <c r="B646" s="4">
        <f>train[[#This Row],[account_length]]/12</f>
        <v>12.416666666666666</v>
      </c>
      <c r="C646">
        <v>415</v>
      </c>
      <c r="D646">
        <v>1</v>
      </c>
      <c r="E646">
        <v>1</v>
      </c>
      <c r="F646">
        <v>28</v>
      </c>
      <c r="G646">
        <v>126.9</v>
      </c>
      <c r="H646">
        <v>97</v>
      </c>
      <c r="I646">
        <v>21.57</v>
      </c>
      <c r="J646">
        <v>166.9</v>
      </c>
      <c r="K646">
        <v>102</v>
      </c>
      <c r="L646">
        <v>14.19</v>
      </c>
      <c r="M646">
        <v>145.19999999999999</v>
      </c>
      <c r="N646">
        <v>77</v>
      </c>
      <c r="O646">
        <v>6.53</v>
      </c>
      <c r="P646">
        <v>8.8000000000000007</v>
      </c>
      <c r="Q646">
        <v>3</v>
      </c>
      <c r="R646">
        <v>2.38</v>
      </c>
      <c r="S646">
        <v>5</v>
      </c>
      <c r="T646">
        <v>1</v>
      </c>
    </row>
    <row r="647" spans="1:20" x14ac:dyDescent="0.2">
      <c r="A647" t="s">
        <v>37</v>
      </c>
      <c r="B647" s="4">
        <f>train[[#This Row],[account_length]]/12</f>
        <v>6.416666666666667</v>
      </c>
      <c r="C647">
        <v>510</v>
      </c>
      <c r="D647">
        <v>0</v>
      </c>
      <c r="E647">
        <v>0</v>
      </c>
      <c r="F647">
        <v>0</v>
      </c>
      <c r="G647">
        <v>189.5</v>
      </c>
      <c r="H647">
        <v>112</v>
      </c>
      <c r="I647">
        <v>32.22</v>
      </c>
      <c r="J647">
        <v>207</v>
      </c>
      <c r="K647">
        <v>95</v>
      </c>
      <c r="L647">
        <v>17.600000000000001</v>
      </c>
      <c r="M647">
        <v>214.1</v>
      </c>
      <c r="N647">
        <v>91</v>
      </c>
      <c r="O647">
        <v>9.6300000000000008</v>
      </c>
      <c r="P647">
        <v>9.1999999999999993</v>
      </c>
      <c r="Q647">
        <v>7</v>
      </c>
      <c r="R647">
        <v>2.48</v>
      </c>
      <c r="S647">
        <v>0</v>
      </c>
      <c r="T647">
        <v>0</v>
      </c>
    </row>
    <row r="648" spans="1:20" x14ac:dyDescent="0.2">
      <c r="A648" t="s">
        <v>27</v>
      </c>
      <c r="B648" s="4">
        <f>train[[#This Row],[account_length]]/12</f>
        <v>10.583333333333334</v>
      </c>
      <c r="C648">
        <v>408</v>
      </c>
      <c r="D648">
        <v>1</v>
      </c>
      <c r="E648">
        <v>0</v>
      </c>
      <c r="F648">
        <v>0</v>
      </c>
      <c r="G648">
        <v>176.9</v>
      </c>
      <c r="H648">
        <v>110</v>
      </c>
      <c r="I648">
        <v>30.07</v>
      </c>
      <c r="J648">
        <v>167.9</v>
      </c>
      <c r="K648">
        <v>100</v>
      </c>
      <c r="L648">
        <v>14.27</v>
      </c>
      <c r="M648">
        <v>182.2</v>
      </c>
      <c r="N648">
        <v>138</v>
      </c>
      <c r="O648">
        <v>8.1999999999999993</v>
      </c>
      <c r="P648">
        <v>7.7</v>
      </c>
      <c r="Q648">
        <v>2</v>
      </c>
      <c r="R648">
        <v>2.08</v>
      </c>
      <c r="S648">
        <v>1</v>
      </c>
      <c r="T648">
        <v>1</v>
      </c>
    </row>
    <row r="649" spans="1:20" x14ac:dyDescent="0.2">
      <c r="A649" t="s">
        <v>35</v>
      </c>
      <c r="B649" s="4">
        <f>train[[#This Row],[account_length]]/12</f>
        <v>8.8333333333333339</v>
      </c>
      <c r="C649">
        <v>510</v>
      </c>
      <c r="D649">
        <v>0</v>
      </c>
      <c r="E649">
        <v>0</v>
      </c>
      <c r="F649">
        <v>0</v>
      </c>
      <c r="G649">
        <v>169.4</v>
      </c>
      <c r="H649">
        <v>107</v>
      </c>
      <c r="I649">
        <v>28.8</v>
      </c>
      <c r="J649">
        <v>197.2</v>
      </c>
      <c r="K649">
        <v>71</v>
      </c>
      <c r="L649">
        <v>16.760000000000002</v>
      </c>
      <c r="M649">
        <v>202.2</v>
      </c>
      <c r="N649">
        <v>79</v>
      </c>
      <c r="O649">
        <v>9.1</v>
      </c>
      <c r="P649">
        <v>10.7</v>
      </c>
      <c r="Q649">
        <v>4</v>
      </c>
      <c r="R649">
        <v>2.89</v>
      </c>
      <c r="S649">
        <v>1</v>
      </c>
      <c r="T649">
        <v>0</v>
      </c>
    </row>
    <row r="650" spans="1:20" x14ac:dyDescent="0.2">
      <c r="A650" t="s">
        <v>68</v>
      </c>
      <c r="B650" s="4">
        <f>train[[#This Row],[account_length]]/12</f>
        <v>5.083333333333333</v>
      </c>
      <c r="C650">
        <v>415</v>
      </c>
      <c r="D650">
        <v>0</v>
      </c>
      <c r="E650">
        <v>1</v>
      </c>
      <c r="F650">
        <v>20</v>
      </c>
      <c r="G650">
        <v>254.4</v>
      </c>
      <c r="H650">
        <v>133</v>
      </c>
      <c r="I650">
        <v>43.25</v>
      </c>
      <c r="J650">
        <v>161.69999999999999</v>
      </c>
      <c r="K650">
        <v>96</v>
      </c>
      <c r="L650">
        <v>13.74</v>
      </c>
      <c r="M650">
        <v>251.4</v>
      </c>
      <c r="N650">
        <v>91</v>
      </c>
      <c r="O650">
        <v>11.31</v>
      </c>
      <c r="P650">
        <v>10.5</v>
      </c>
      <c r="Q650">
        <v>4</v>
      </c>
      <c r="R650">
        <v>2.84</v>
      </c>
      <c r="S650">
        <v>0</v>
      </c>
      <c r="T650">
        <v>0</v>
      </c>
    </row>
    <row r="651" spans="1:20" x14ac:dyDescent="0.2">
      <c r="A651" t="s">
        <v>75</v>
      </c>
      <c r="B651" s="4">
        <f>train[[#This Row],[account_length]]/12</f>
        <v>11.25</v>
      </c>
      <c r="C651">
        <v>510</v>
      </c>
      <c r="D651">
        <v>1</v>
      </c>
      <c r="E651">
        <v>1</v>
      </c>
      <c r="F651">
        <v>24</v>
      </c>
      <c r="G651">
        <v>127.7</v>
      </c>
      <c r="H651">
        <v>54</v>
      </c>
      <c r="I651">
        <v>21.71</v>
      </c>
      <c r="J651">
        <v>215</v>
      </c>
      <c r="K651">
        <v>105</v>
      </c>
      <c r="L651">
        <v>18.28</v>
      </c>
      <c r="M651">
        <v>234.3</v>
      </c>
      <c r="N651">
        <v>84</v>
      </c>
      <c r="O651">
        <v>10.54</v>
      </c>
      <c r="P651">
        <v>5.8</v>
      </c>
      <c r="Q651">
        <v>4</v>
      </c>
      <c r="R651">
        <v>1.57</v>
      </c>
      <c r="S651">
        <v>2</v>
      </c>
      <c r="T651">
        <v>0</v>
      </c>
    </row>
    <row r="652" spans="1:20" x14ac:dyDescent="0.2">
      <c r="A652" t="s">
        <v>30</v>
      </c>
      <c r="B652" s="4">
        <f>train[[#This Row],[account_length]]/12</f>
        <v>9.5833333333333339</v>
      </c>
      <c r="C652">
        <v>415</v>
      </c>
      <c r="D652">
        <v>0</v>
      </c>
      <c r="E652">
        <v>1</v>
      </c>
      <c r="F652">
        <v>26</v>
      </c>
      <c r="G652">
        <v>170.5</v>
      </c>
      <c r="H652">
        <v>107</v>
      </c>
      <c r="I652">
        <v>28.99</v>
      </c>
      <c r="J652">
        <v>217.2</v>
      </c>
      <c r="K652">
        <v>77</v>
      </c>
      <c r="L652">
        <v>18.46</v>
      </c>
      <c r="M652">
        <v>225.7</v>
      </c>
      <c r="N652">
        <v>71</v>
      </c>
      <c r="O652">
        <v>10.16</v>
      </c>
      <c r="P652">
        <v>13.6</v>
      </c>
      <c r="Q652">
        <v>5</v>
      </c>
      <c r="R652">
        <v>3.67</v>
      </c>
      <c r="S652">
        <v>6</v>
      </c>
      <c r="T652">
        <v>0</v>
      </c>
    </row>
    <row r="653" spans="1:20" x14ac:dyDescent="0.2">
      <c r="A653" t="s">
        <v>75</v>
      </c>
      <c r="B653" s="4">
        <f>train[[#This Row],[account_length]]/12</f>
        <v>13.916666666666666</v>
      </c>
      <c r="C653">
        <v>408</v>
      </c>
      <c r="D653">
        <v>1</v>
      </c>
      <c r="E653">
        <v>0</v>
      </c>
      <c r="F653">
        <v>0</v>
      </c>
      <c r="G653">
        <v>219.1</v>
      </c>
      <c r="H653">
        <v>100</v>
      </c>
      <c r="I653">
        <v>37.25</v>
      </c>
      <c r="J653">
        <v>242.9</v>
      </c>
      <c r="K653">
        <v>90</v>
      </c>
      <c r="L653">
        <v>20.65</v>
      </c>
      <c r="M653">
        <v>168.9</v>
      </c>
      <c r="N653">
        <v>101</v>
      </c>
      <c r="O653">
        <v>7.6</v>
      </c>
      <c r="P653">
        <v>10.1</v>
      </c>
      <c r="Q653">
        <v>4</v>
      </c>
      <c r="R653">
        <v>2.73</v>
      </c>
      <c r="S653">
        <v>2</v>
      </c>
      <c r="T653">
        <v>0</v>
      </c>
    </row>
    <row r="654" spans="1:20" x14ac:dyDescent="0.2">
      <c r="A654" t="s">
        <v>31</v>
      </c>
      <c r="B654" s="4">
        <f>train[[#This Row],[account_length]]/12</f>
        <v>9.3333333333333339</v>
      </c>
      <c r="C654">
        <v>415</v>
      </c>
      <c r="D654">
        <v>1</v>
      </c>
      <c r="E654">
        <v>0</v>
      </c>
      <c r="F654">
        <v>0</v>
      </c>
      <c r="G654">
        <v>161.9</v>
      </c>
      <c r="H654">
        <v>138</v>
      </c>
      <c r="I654">
        <v>27.52</v>
      </c>
      <c r="J654">
        <v>200.9</v>
      </c>
      <c r="K654">
        <v>114</v>
      </c>
      <c r="L654">
        <v>17.079999999999998</v>
      </c>
      <c r="M654">
        <v>134</v>
      </c>
      <c r="N654">
        <v>134</v>
      </c>
      <c r="O654">
        <v>6.03</v>
      </c>
      <c r="P654">
        <v>10.7</v>
      </c>
      <c r="Q654">
        <v>4</v>
      </c>
      <c r="R654">
        <v>2.89</v>
      </c>
      <c r="S654">
        <v>1</v>
      </c>
      <c r="T654">
        <v>0</v>
      </c>
    </row>
    <row r="655" spans="1:20" x14ac:dyDescent="0.2">
      <c r="A655" t="s">
        <v>51</v>
      </c>
      <c r="B655" s="4">
        <f>train[[#This Row],[account_length]]/12</f>
        <v>2.9166666666666665</v>
      </c>
      <c r="C655">
        <v>510</v>
      </c>
      <c r="D655">
        <v>0</v>
      </c>
      <c r="E655">
        <v>1</v>
      </c>
      <c r="F655">
        <v>27</v>
      </c>
      <c r="G655">
        <v>241.7</v>
      </c>
      <c r="H655">
        <v>87</v>
      </c>
      <c r="I655">
        <v>41.09</v>
      </c>
      <c r="J655">
        <v>142</v>
      </c>
      <c r="K655">
        <v>101</v>
      </c>
      <c r="L655">
        <v>12.07</v>
      </c>
      <c r="M655">
        <v>288.89999999999998</v>
      </c>
      <c r="N655">
        <v>68</v>
      </c>
      <c r="O655">
        <v>13</v>
      </c>
      <c r="P655">
        <v>9.4</v>
      </c>
      <c r="Q655">
        <v>4</v>
      </c>
      <c r="R655">
        <v>2.54</v>
      </c>
      <c r="S655">
        <v>1</v>
      </c>
      <c r="T655">
        <v>0</v>
      </c>
    </row>
    <row r="656" spans="1:20" x14ac:dyDescent="0.2">
      <c r="A656" t="s">
        <v>70</v>
      </c>
      <c r="B656" s="4">
        <f>train[[#This Row],[account_length]]/12</f>
        <v>8.5833333333333339</v>
      </c>
      <c r="C656">
        <v>408</v>
      </c>
      <c r="D656">
        <v>1</v>
      </c>
      <c r="E656">
        <v>0</v>
      </c>
      <c r="F656">
        <v>0</v>
      </c>
      <c r="G656">
        <v>62.8</v>
      </c>
      <c r="H656">
        <v>124</v>
      </c>
      <c r="I656">
        <v>10.68</v>
      </c>
      <c r="J656">
        <v>170.4</v>
      </c>
      <c r="K656">
        <v>66</v>
      </c>
      <c r="L656">
        <v>14.48</v>
      </c>
      <c r="M656">
        <v>280.2</v>
      </c>
      <c r="N656">
        <v>78</v>
      </c>
      <c r="O656">
        <v>12.61</v>
      </c>
      <c r="P656">
        <v>9.4</v>
      </c>
      <c r="Q656">
        <v>4</v>
      </c>
      <c r="R656">
        <v>2.54</v>
      </c>
      <c r="S656">
        <v>3</v>
      </c>
      <c r="T656">
        <v>0</v>
      </c>
    </row>
    <row r="657" spans="1:20" x14ac:dyDescent="0.2">
      <c r="A657" t="s">
        <v>29</v>
      </c>
      <c r="B657" s="4">
        <f>train[[#This Row],[account_length]]/12</f>
        <v>8.9166666666666661</v>
      </c>
      <c r="C657">
        <v>415</v>
      </c>
      <c r="D657">
        <v>0</v>
      </c>
      <c r="E657">
        <v>1</v>
      </c>
      <c r="F657">
        <v>22</v>
      </c>
      <c r="G657">
        <v>281.10000000000002</v>
      </c>
      <c r="H657">
        <v>83</v>
      </c>
      <c r="I657">
        <v>47.79</v>
      </c>
      <c r="J657">
        <v>143.69999999999999</v>
      </c>
      <c r="K657">
        <v>130</v>
      </c>
      <c r="L657">
        <v>12.21</v>
      </c>
      <c r="M657">
        <v>239.4</v>
      </c>
      <c r="N657">
        <v>128</v>
      </c>
      <c r="O657">
        <v>10.77</v>
      </c>
      <c r="P657">
        <v>11.2</v>
      </c>
      <c r="Q657">
        <v>9</v>
      </c>
      <c r="R657">
        <v>3.02</v>
      </c>
      <c r="S657">
        <v>1</v>
      </c>
      <c r="T657">
        <v>0</v>
      </c>
    </row>
    <row r="658" spans="1:20" x14ac:dyDescent="0.2">
      <c r="A658" t="s">
        <v>73</v>
      </c>
      <c r="B658" s="4">
        <f>train[[#This Row],[account_length]]/12</f>
        <v>5.75</v>
      </c>
      <c r="C658">
        <v>415</v>
      </c>
      <c r="D658">
        <v>0</v>
      </c>
      <c r="E658">
        <v>0</v>
      </c>
      <c r="F658">
        <v>0</v>
      </c>
      <c r="G658">
        <v>228.2</v>
      </c>
      <c r="H658">
        <v>70</v>
      </c>
      <c r="I658">
        <v>38.79</v>
      </c>
      <c r="J658">
        <v>263.7</v>
      </c>
      <c r="K658">
        <v>80</v>
      </c>
      <c r="L658">
        <v>22.41</v>
      </c>
      <c r="M658">
        <v>142.6</v>
      </c>
      <c r="N658">
        <v>60</v>
      </c>
      <c r="O658">
        <v>6.42</v>
      </c>
      <c r="P658">
        <v>10.7</v>
      </c>
      <c r="Q658">
        <v>5</v>
      </c>
      <c r="R658">
        <v>2.89</v>
      </c>
      <c r="S658">
        <v>3</v>
      </c>
      <c r="T658">
        <v>0</v>
      </c>
    </row>
    <row r="659" spans="1:20" x14ac:dyDescent="0.2">
      <c r="A659" t="s">
        <v>24</v>
      </c>
      <c r="B659" s="4">
        <f>train[[#This Row],[account_length]]/12</f>
        <v>2</v>
      </c>
      <c r="C659">
        <v>408</v>
      </c>
      <c r="D659">
        <v>0</v>
      </c>
      <c r="E659">
        <v>0</v>
      </c>
      <c r="F659">
        <v>0</v>
      </c>
      <c r="G659">
        <v>265.60000000000002</v>
      </c>
      <c r="H659">
        <v>86</v>
      </c>
      <c r="I659">
        <v>45.15</v>
      </c>
      <c r="J659">
        <v>208.8</v>
      </c>
      <c r="K659">
        <v>102</v>
      </c>
      <c r="L659">
        <v>17.75</v>
      </c>
      <c r="M659">
        <v>182.5</v>
      </c>
      <c r="N659">
        <v>105</v>
      </c>
      <c r="O659">
        <v>8.2100000000000009</v>
      </c>
      <c r="P659">
        <v>11.1</v>
      </c>
      <c r="Q659">
        <v>6</v>
      </c>
      <c r="R659">
        <v>3</v>
      </c>
      <c r="S659">
        <v>2</v>
      </c>
      <c r="T659">
        <v>1</v>
      </c>
    </row>
    <row r="660" spans="1:20" x14ac:dyDescent="0.2">
      <c r="A660" t="s">
        <v>68</v>
      </c>
      <c r="B660" s="4">
        <f>train[[#This Row],[account_length]]/12</f>
        <v>7.5</v>
      </c>
      <c r="C660">
        <v>415</v>
      </c>
      <c r="D660">
        <v>0</v>
      </c>
      <c r="E660">
        <v>0</v>
      </c>
      <c r="F660">
        <v>0</v>
      </c>
      <c r="G660">
        <v>214.9</v>
      </c>
      <c r="H660">
        <v>97</v>
      </c>
      <c r="I660">
        <v>36.53</v>
      </c>
      <c r="J660">
        <v>117.8</v>
      </c>
      <c r="K660">
        <v>117</v>
      </c>
      <c r="L660">
        <v>10.01</v>
      </c>
      <c r="M660">
        <v>133.69999999999999</v>
      </c>
      <c r="N660">
        <v>78</v>
      </c>
      <c r="O660">
        <v>6.02</v>
      </c>
      <c r="P660">
        <v>11.8</v>
      </c>
      <c r="Q660">
        <v>2</v>
      </c>
      <c r="R660">
        <v>3.19</v>
      </c>
      <c r="S660">
        <v>2</v>
      </c>
      <c r="T660">
        <v>0</v>
      </c>
    </row>
    <row r="661" spans="1:20" x14ac:dyDescent="0.2">
      <c r="A661" t="s">
        <v>66</v>
      </c>
      <c r="B661" s="4">
        <f>train[[#This Row],[account_length]]/12</f>
        <v>11.416666666666666</v>
      </c>
      <c r="C661">
        <v>510</v>
      </c>
      <c r="D661">
        <v>0</v>
      </c>
      <c r="E661">
        <v>0</v>
      </c>
      <c r="F661">
        <v>0</v>
      </c>
      <c r="G661">
        <v>110.5</v>
      </c>
      <c r="H661">
        <v>79</v>
      </c>
      <c r="I661">
        <v>18.79</v>
      </c>
      <c r="J661">
        <v>223.2</v>
      </c>
      <c r="K661">
        <v>111</v>
      </c>
      <c r="L661">
        <v>18.97</v>
      </c>
      <c r="M661">
        <v>169.5</v>
      </c>
      <c r="N661">
        <v>64</v>
      </c>
      <c r="O661">
        <v>7.63</v>
      </c>
      <c r="P661">
        <v>10.5</v>
      </c>
      <c r="Q661">
        <v>3</v>
      </c>
      <c r="R661">
        <v>2.84</v>
      </c>
      <c r="S661">
        <v>3</v>
      </c>
      <c r="T661">
        <v>0</v>
      </c>
    </row>
    <row r="662" spans="1:20" x14ac:dyDescent="0.2">
      <c r="A662" t="s">
        <v>42</v>
      </c>
      <c r="B662" s="4">
        <f>train[[#This Row],[account_length]]/12</f>
        <v>7.666666666666667</v>
      </c>
      <c r="C662">
        <v>415</v>
      </c>
      <c r="D662">
        <v>1</v>
      </c>
      <c r="E662">
        <v>1</v>
      </c>
      <c r="F662">
        <v>45</v>
      </c>
      <c r="G662">
        <v>281.10000000000002</v>
      </c>
      <c r="H662">
        <v>88</v>
      </c>
      <c r="I662">
        <v>47.79</v>
      </c>
      <c r="J662">
        <v>198</v>
      </c>
      <c r="K662">
        <v>103</v>
      </c>
      <c r="L662">
        <v>16.829999999999998</v>
      </c>
      <c r="M662">
        <v>94.3</v>
      </c>
      <c r="N662">
        <v>76</v>
      </c>
      <c r="O662">
        <v>4.24</v>
      </c>
      <c r="P662">
        <v>7.5</v>
      </c>
      <c r="Q662">
        <v>3</v>
      </c>
      <c r="R662">
        <v>2.0299999999999998</v>
      </c>
      <c r="S662">
        <v>0</v>
      </c>
      <c r="T662">
        <v>0</v>
      </c>
    </row>
    <row r="663" spans="1:20" x14ac:dyDescent="0.2">
      <c r="A663" t="s">
        <v>64</v>
      </c>
      <c r="B663" s="4">
        <f>train[[#This Row],[account_length]]/12</f>
        <v>3.1666666666666665</v>
      </c>
      <c r="C663">
        <v>415</v>
      </c>
      <c r="D663">
        <v>0</v>
      </c>
      <c r="E663">
        <v>0</v>
      </c>
      <c r="F663">
        <v>0</v>
      </c>
      <c r="G663">
        <v>137.80000000000001</v>
      </c>
      <c r="H663">
        <v>86</v>
      </c>
      <c r="I663">
        <v>23.43</v>
      </c>
      <c r="J663">
        <v>286.3</v>
      </c>
      <c r="K663">
        <v>76</v>
      </c>
      <c r="L663">
        <v>24.34</v>
      </c>
      <c r="M663">
        <v>167</v>
      </c>
      <c r="N663">
        <v>77</v>
      </c>
      <c r="O663">
        <v>7.52</v>
      </c>
      <c r="P663">
        <v>14.1</v>
      </c>
      <c r="Q663">
        <v>3</v>
      </c>
      <c r="R663">
        <v>3.81</v>
      </c>
      <c r="S663">
        <v>2</v>
      </c>
      <c r="T663">
        <v>0</v>
      </c>
    </row>
    <row r="664" spans="1:20" x14ac:dyDescent="0.2">
      <c r="A664" t="s">
        <v>62</v>
      </c>
      <c r="B664" s="4">
        <f>train[[#This Row],[account_length]]/12</f>
        <v>5.75</v>
      </c>
      <c r="C664">
        <v>510</v>
      </c>
      <c r="D664">
        <v>1</v>
      </c>
      <c r="E664">
        <v>1</v>
      </c>
      <c r="F664">
        <v>33</v>
      </c>
      <c r="G664">
        <v>271.5</v>
      </c>
      <c r="H664">
        <v>98</v>
      </c>
      <c r="I664">
        <v>46.16</v>
      </c>
      <c r="J664">
        <v>253.4</v>
      </c>
      <c r="K664">
        <v>102</v>
      </c>
      <c r="L664">
        <v>21.54</v>
      </c>
      <c r="M664">
        <v>165.4</v>
      </c>
      <c r="N664">
        <v>85</v>
      </c>
      <c r="O664">
        <v>7.44</v>
      </c>
      <c r="P664">
        <v>8.1999999999999993</v>
      </c>
      <c r="Q664">
        <v>2</v>
      </c>
      <c r="R664">
        <v>2.21</v>
      </c>
      <c r="S664">
        <v>1</v>
      </c>
      <c r="T664">
        <v>1</v>
      </c>
    </row>
    <row r="665" spans="1:20" x14ac:dyDescent="0.2">
      <c r="A665" t="s">
        <v>45</v>
      </c>
      <c r="B665" s="4">
        <f>train[[#This Row],[account_length]]/12</f>
        <v>6.083333333333333</v>
      </c>
      <c r="C665">
        <v>408</v>
      </c>
      <c r="D665">
        <v>0</v>
      </c>
      <c r="E665">
        <v>0</v>
      </c>
      <c r="F665">
        <v>0</v>
      </c>
      <c r="G665">
        <v>187.3</v>
      </c>
      <c r="H665">
        <v>118</v>
      </c>
      <c r="I665">
        <v>31.84</v>
      </c>
      <c r="J665">
        <v>239.7</v>
      </c>
      <c r="K665">
        <v>90</v>
      </c>
      <c r="L665">
        <v>20.37</v>
      </c>
      <c r="M665">
        <v>167.5</v>
      </c>
      <c r="N665">
        <v>108</v>
      </c>
      <c r="O665">
        <v>7.54</v>
      </c>
      <c r="P665">
        <v>15.1</v>
      </c>
      <c r="Q665">
        <v>2</v>
      </c>
      <c r="R665">
        <v>4.08</v>
      </c>
      <c r="S665">
        <v>1</v>
      </c>
      <c r="T665">
        <v>0</v>
      </c>
    </row>
    <row r="666" spans="1:20" x14ac:dyDescent="0.2">
      <c r="A666" t="s">
        <v>54</v>
      </c>
      <c r="B666" s="4">
        <f>train[[#This Row],[account_length]]/12</f>
        <v>7.666666666666667</v>
      </c>
      <c r="C666">
        <v>415</v>
      </c>
      <c r="D666">
        <v>0</v>
      </c>
      <c r="E666">
        <v>0</v>
      </c>
      <c r="F666">
        <v>0</v>
      </c>
      <c r="G666">
        <v>197</v>
      </c>
      <c r="H666">
        <v>84</v>
      </c>
      <c r="I666">
        <v>33.49</v>
      </c>
      <c r="J666">
        <v>269.3</v>
      </c>
      <c r="K666">
        <v>105</v>
      </c>
      <c r="L666">
        <v>22.89</v>
      </c>
      <c r="M666">
        <v>158.9</v>
      </c>
      <c r="N666">
        <v>105</v>
      </c>
      <c r="O666">
        <v>7.15</v>
      </c>
      <c r="P666">
        <v>10.8</v>
      </c>
      <c r="Q666">
        <v>4</v>
      </c>
      <c r="R666">
        <v>2.92</v>
      </c>
      <c r="S666">
        <v>1</v>
      </c>
      <c r="T666">
        <v>0</v>
      </c>
    </row>
    <row r="667" spans="1:20" x14ac:dyDescent="0.2">
      <c r="A667" t="s">
        <v>42</v>
      </c>
      <c r="B667" s="4">
        <f>train[[#This Row],[account_length]]/12</f>
        <v>9.4166666666666661</v>
      </c>
      <c r="C667">
        <v>415</v>
      </c>
      <c r="D667">
        <v>0</v>
      </c>
      <c r="E667">
        <v>1</v>
      </c>
      <c r="F667">
        <v>32</v>
      </c>
      <c r="G667">
        <v>180.4</v>
      </c>
      <c r="H667">
        <v>89</v>
      </c>
      <c r="I667">
        <v>30.67</v>
      </c>
      <c r="J667">
        <v>129.4</v>
      </c>
      <c r="K667">
        <v>124</v>
      </c>
      <c r="L667">
        <v>11</v>
      </c>
      <c r="M667">
        <v>166.9</v>
      </c>
      <c r="N667">
        <v>124</v>
      </c>
      <c r="O667">
        <v>7.51</v>
      </c>
      <c r="P667">
        <v>8.4</v>
      </c>
      <c r="Q667">
        <v>2</v>
      </c>
      <c r="R667">
        <v>2.27</v>
      </c>
      <c r="S667">
        <v>1</v>
      </c>
      <c r="T667">
        <v>0</v>
      </c>
    </row>
    <row r="668" spans="1:20" x14ac:dyDescent="0.2">
      <c r="A668" t="s">
        <v>38</v>
      </c>
      <c r="B668" s="4">
        <f>train[[#This Row],[account_length]]/12</f>
        <v>5.666666666666667</v>
      </c>
      <c r="C668">
        <v>408</v>
      </c>
      <c r="D668">
        <v>1</v>
      </c>
      <c r="E668">
        <v>0</v>
      </c>
      <c r="F668">
        <v>0</v>
      </c>
      <c r="G668">
        <v>148.5</v>
      </c>
      <c r="H668">
        <v>126</v>
      </c>
      <c r="I668">
        <v>25.25</v>
      </c>
      <c r="J668">
        <v>219.4</v>
      </c>
      <c r="K668">
        <v>125</v>
      </c>
      <c r="L668">
        <v>18.649999999999999</v>
      </c>
      <c r="M668">
        <v>198.5</v>
      </c>
      <c r="N668">
        <v>121</v>
      </c>
      <c r="O668">
        <v>8.93</v>
      </c>
      <c r="P668">
        <v>14.5</v>
      </c>
      <c r="Q668">
        <v>7</v>
      </c>
      <c r="R668">
        <v>3.92</v>
      </c>
      <c r="S668">
        <v>1</v>
      </c>
      <c r="T668">
        <v>1</v>
      </c>
    </row>
    <row r="669" spans="1:20" x14ac:dyDescent="0.2">
      <c r="A669" t="s">
        <v>48</v>
      </c>
      <c r="B669" s="4">
        <f>train[[#This Row],[account_length]]/12</f>
        <v>11.25</v>
      </c>
      <c r="C669">
        <v>415</v>
      </c>
      <c r="D669">
        <v>0</v>
      </c>
      <c r="E669">
        <v>1</v>
      </c>
      <c r="F669">
        <v>22</v>
      </c>
      <c r="G669">
        <v>197.1</v>
      </c>
      <c r="H669">
        <v>113</v>
      </c>
      <c r="I669">
        <v>33.51</v>
      </c>
      <c r="J669">
        <v>259.39999999999998</v>
      </c>
      <c r="K669">
        <v>95</v>
      </c>
      <c r="L669">
        <v>22.05</v>
      </c>
      <c r="M669">
        <v>134.69999999999999</v>
      </c>
      <c r="N669">
        <v>135</v>
      </c>
      <c r="O669">
        <v>6.06</v>
      </c>
      <c r="P669">
        <v>14.6</v>
      </c>
      <c r="Q669">
        <v>5</v>
      </c>
      <c r="R669">
        <v>3.94</v>
      </c>
      <c r="S669">
        <v>2</v>
      </c>
      <c r="T669">
        <v>0</v>
      </c>
    </row>
    <row r="670" spans="1:20" x14ac:dyDescent="0.2">
      <c r="A670" t="s">
        <v>42</v>
      </c>
      <c r="B670" s="4">
        <f>train[[#This Row],[account_length]]/12</f>
        <v>8.3333333333333339</v>
      </c>
      <c r="C670">
        <v>415</v>
      </c>
      <c r="D670">
        <v>0</v>
      </c>
      <c r="E670">
        <v>1</v>
      </c>
      <c r="F670">
        <v>26</v>
      </c>
      <c r="G670">
        <v>153.69999999999999</v>
      </c>
      <c r="H670">
        <v>115</v>
      </c>
      <c r="I670">
        <v>26.13</v>
      </c>
      <c r="J670">
        <v>137.80000000000001</v>
      </c>
      <c r="K670">
        <v>146</v>
      </c>
      <c r="L670">
        <v>11.71</v>
      </c>
      <c r="M670">
        <v>213.5</v>
      </c>
      <c r="N670">
        <v>104</v>
      </c>
      <c r="O670">
        <v>9.61</v>
      </c>
      <c r="P670">
        <v>15.9</v>
      </c>
      <c r="Q670">
        <v>5</v>
      </c>
      <c r="R670">
        <v>4.29</v>
      </c>
      <c r="S670">
        <v>1</v>
      </c>
      <c r="T670">
        <v>0</v>
      </c>
    </row>
    <row r="671" spans="1:20" x14ac:dyDescent="0.2">
      <c r="A671" t="s">
        <v>60</v>
      </c>
      <c r="B671" s="4">
        <f>train[[#This Row],[account_length]]/12</f>
        <v>8</v>
      </c>
      <c r="C671">
        <v>415</v>
      </c>
      <c r="D671">
        <v>0</v>
      </c>
      <c r="E671">
        <v>1</v>
      </c>
      <c r="F671">
        <v>27</v>
      </c>
      <c r="G671">
        <v>261.3</v>
      </c>
      <c r="H671">
        <v>96</v>
      </c>
      <c r="I671">
        <v>44.42</v>
      </c>
      <c r="J671">
        <v>220.9</v>
      </c>
      <c r="K671">
        <v>101</v>
      </c>
      <c r="L671">
        <v>18.78</v>
      </c>
      <c r="M671">
        <v>179.4</v>
      </c>
      <c r="N671">
        <v>97</v>
      </c>
      <c r="O671">
        <v>8.07</v>
      </c>
      <c r="P671">
        <v>11.3</v>
      </c>
      <c r="Q671">
        <v>2</v>
      </c>
      <c r="R671">
        <v>3.05</v>
      </c>
      <c r="S671">
        <v>1</v>
      </c>
      <c r="T671">
        <v>0</v>
      </c>
    </row>
    <row r="672" spans="1:20" x14ac:dyDescent="0.2">
      <c r="A672" t="s">
        <v>66</v>
      </c>
      <c r="B672" s="4">
        <f>train[[#This Row],[account_length]]/12</f>
        <v>9</v>
      </c>
      <c r="C672">
        <v>510</v>
      </c>
      <c r="D672">
        <v>0</v>
      </c>
      <c r="E672">
        <v>0</v>
      </c>
      <c r="F672">
        <v>0</v>
      </c>
      <c r="G672">
        <v>246.2</v>
      </c>
      <c r="H672">
        <v>102</v>
      </c>
      <c r="I672">
        <v>41.85</v>
      </c>
      <c r="J672">
        <v>202.4</v>
      </c>
      <c r="K672">
        <v>134</v>
      </c>
      <c r="L672">
        <v>17.2</v>
      </c>
      <c r="M672">
        <v>180.1</v>
      </c>
      <c r="N672">
        <v>95</v>
      </c>
      <c r="O672">
        <v>8.1</v>
      </c>
      <c r="P672">
        <v>9.4</v>
      </c>
      <c r="Q672">
        <v>5</v>
      </c>
      <c r="R672">
        <v>2.54</v>
      </c>
      <c r="S672">
        <v>1</v>
      </c>
      <c r="T672">
        <v>0</v>
      </c>
    </row>
    <row r="673" spans="1:20" x14ac:dyDescent="0.2">
      <c r="A673" t="s">
        <v>40</v>
      </c>
      <c r="B673" s="4">
        <f>train[[#This Row],[account_length]]/12</f>
        <v>7</v>
      </c>
      <c r="C673">
        <v>510</v>
      </c>
      <c r="D673">
        <v>0</v>
      </c>
      <c r="E673">
        <v>0</v>
      </c>
      <c r="F673">
        <v>0</v>
      </c>
      <c r="G673">
        <v>191</v>
      </c>
      <c r="H673">
        <v>88</v>
      </c>
      <c r="I673">
        <v>32.47</v>
      </c>
      <c r="J673">
        <v>318.8</v>
      </c>
      <c r="K673">
        <v>119</v>
      </c>
      <c r="L673">
        <v>27.1</v>
      </c>
      <c r="M673">
        <v>247.3</v>
      </c>
      <c r="N673">
        <v>79</v>
      </c>
      <c r="O673">
        <v>11.13</v>
      </c>
      <c r="P673">
        <v>6.5</v>
      </c>
      <c r="Q673">
        <v>4</v>
      </c>
      <c r="R673">
        <v>1.76</v>
      </c>
      <c r="S673">
        <v>0</v>
      </c>
      <c r="T673">
        <v>0</v>
      </c>
    </row>
    <row r="674" spans="1:20" x14ac:dyDescent="0.2">
      <c r="A674" t="s">
        <v>59</v>
      </c>
      <c r="B674" s="4">
        <f>train[[#This Row],[account_length]]/12</f>
        <v>11.166666666666666</v>
      </c>
      <c r="C674">
        <v>408</v>
      </c>
      <c r="D674">
        <v>0</v>
      </c>
      <c r="E674">
        <v>0</v>
      </c>
      <c r="F674">
        <v>0</v>
      </c>
      <c r="G674">
        <v>208.3</v>
      </c>
      <c r="H674">
        <v>86</v>
      </c>
      <c r="I674">
        <v>35.409999999999997</v>
      </c>
      <c r="J674">
        <v>253.6</v>
      </c>
      <c r="K674">
        <v>89</v>
      </c>
      <c r="L674">
        <v>21.56</v>
      </c>
      <c r="M674">
        <v>291</v>
      </c>
      <c r="N674">
        <v>86</v>
      </c>
      <c r="O674">
        <v>13.1</v>
      </c>
      <c r="P674">
        <v>12.6</v>
      </c>
      <c r="Q674">
        <v>3</v>
      </c>
      <c r="R674">
        <v>3.4</v>
      </c>
      <c r="S674">
        <v>1</v>
      </c>
      <c r="T674">
        <v>0</v>
      </c>
    </row>
    <row r="675" spans="1:20" x14ac:dyDescent="0.2">
      <c r="A675" t="s">
        <v>35</v>
      </c>
      <c r="B675" s="4">
        <f>train[[#This Row],[account_length]]/12</f>
        <v>6</v>
      </c>
      <c r="C675">
        <v>415</v>
      </c>
      <c r="D675">
        <v>0</v>
      </c>
      <c r="E675">
        <v>0</v>
      </c>
      <c r="F675">
        <v>0</v>
      </c>
      <c r="G675">
        <v>253</v>
      </c>
      <c r="H675">
        <v>73</v>
      </c>
      <c r="I675">
        <v>43.01</v>
      </c>
      <c r="J675">
        <v>219.3</v>
      </c>
      <c r="K675">
        <v>78</v>
      </c>
      <c r="L675">
        <v>18.64</v>
      </c>
      <c r="M675">
        <v>210.8</v>
      </c>
      <c r="N675">
        <v>89</v>
      </c>
      <c r="O675">
        <v>9.49</v>
      </c>
      <c r="P675">
        <v>9.8000000000000007</v>
      </c>
      <c r="Q675">
        <v>4</v>
      </c>
      <c r="R675">
        <v>2.65</v>
      </c>
      <c r="S675">
        <v>0</v>
      </c>
      <c r="T675">
        <v>0</v>
      </c>
    </row>
    <row r="676" spans="1:20" x14ac:dyDescent="0.2">
      <c r="A676" t="s">
        <v>68</v>
      </c>
      <c r="B676" s="4">
        <f>train[[#This Row],[account_length]]/12</f>
        <v>6.916666666666667</v>
      </c>
      <c r="C676">
        <v>408</v>
      </c>
      <c r="D676">
        <v>0</v>
      </c>
      <c r="E676">
        <v>0</v>
      </c>
      <c r="F676">
        <v>0</v>
      </c>
      <c r="G676">
        <v>202.3</v>
      </c>
      <c r="H676">
        <v>87</v>
      </c>
      <c r="I676">
        <v>34.39</v>
      </c>
      <c r="J676">
        <v>201.5</v>
      </c>
      <c r="K676">
        <v>111</v>
      </c>
      <c r="L676">
        <v>17.13</v>
      </c>
      <c r="M676">
        <v>101.7</v>
      </c>
      <c r="N676">
        <v>82</v>
      </c>
      <c r="O676">
        <v>4.58</v>
      </c>
      <c r="P676">
        <v>6.8</v>
      </c>
      <c r="Q676">
        <v>4</v>
      </c>
      <c r="R676">
        <v>1.84</v>
      </c>
      <c r="S676">
        <v>0</v>
      </c>
      <c r="T676">
        <v>0</v>
      </c>
    </row>
    <row r="677" spans="1:20" x14ac:dyDescent="0.2">
      <c r="A677" t="s">
        <v>48</v>
      </c>
      <c r="B677" s="4">
        <f>train[[#This Row],[account_length]]/12</f>
        <v>4.666666666666667</v>
      </c>
      <c r="C677">
        <v>415</v>
      </c>
      <c r="D677">
        <v>0</v>
      </c>
      <c r="E677">
        <v>1</v>
      </c>
      <c r="F677">
        <v>30</v>
      </c>
      <c r="G677">
        <v>127.1</v>
      </c>
      <c r="H677">
        <v>89</v>
      </c>
      <c r="I677">
        <v>21.61</v>
      </c>
      <c r="J677">
        <v>172.1</v>
      </c>
      <c r="K677">
        <v>116</v>
      </c>
      <c r="L677">
        <v>14.63</v>
      </c>
      <c r="M677">
        <v>194.6</v>
      </c>
      <c r="N677">
        <v>111</v>
      </c>
      <c r="O677">
        <v>8.76</v>
      </c>
      <c r="P677">
        <v>12.1</v>
      </c>
      <c r="Q677">
        <v>3</v>
      </c>
      <c r="R677">
        <v>3.27</v>
      </c>
      <c r="S677">
        <v>1</v>
      </c>
      <c r="T677">
        <v>0</v>
      </c>
    </row>
    <row r="678" spans="1:20" x14ac:dyDescent="0.2">
      <c r="A678" t="s">
        <v>54</v>
      </c>
      <c r="B678" s="4">
        <f>train[[#This Row],[account_length]]/12</f>
        <v>14.25</v>
      </c>
      <c r="C678">
        <v>510</v>
      </c>
      <c r="D678">
        <v>0</v>
      </c>
      <c r="E678">
        <v>1</v>
      </c>
      <c r="F678">
        <v>17</v>
      </c>
      <c r="G678">
        <v>186.9</v>
      </c>
      <c r="H678">
        <v>94</v>
      </c>
      <c r="I678">
        <v>31.77</v>
      </c>
      <c r="J678">
        <v>240</v>
      </c>
      <c r="K678">
        <v>138</v>
      </c>
      <c r="L678">
        <v>20.399999999999999</v>
      </c>
      <c r="M678">
        <v>200.9</v>
      </c>
      <c r="N678">
        <v>64</v>
      </c>
      <c r="O678">
        <v>9.0399999999999991</v>
      </c>
      <c r="P678">
        <v>5.8</v>
      </c>
      <c r="Q678">
        <v>3</v>
      </c>
      <c r="R678">
        <v>1.57</v>
      </c>
      <c r="S678">
        <v>1</v>
      </c>
      <c r="T678">
        <v>0</v>
      </c>
    </row>
    <row r="679" spans="1:20" x14ac:dyDescent="0.2">
      <c r="A679" t="s">
        <v>69</v>
      </c>
      <c r="B679" s="4">
        <f>train[[#This Row],[account_length]]/12</f>
        <v>10.25</v>
      </c>
      <c r="C679">
        <v>510</v>
      </c>
      <c r="D679">
        <v>0</v>
      </c>
      <c r="E679">
        <v>0</v>
      </c>
      <c r="F679">
        <v>0</v>
      </c>
      <c r="G679">
        <v>194</v>
      </c>
      <c r="H679">
        <v>118</v>
      </c>
      <c r="I679">
        <v>32.979999999999997</v>
      </c>
      <c r="J679">
        <v>242</v>
      </c>
      <c r="K679">
        <v>114</v>
      </c>
      <c r="L679">
        <v>20.57</v>
      </c>
      <c r="M679">
        <v>146.30000000000001</v>
      </c>
      <c r="N679">
        <v>108</v>
      </c>
      <c r="O679">
        <v>6.58</v>
      </c>
      <c r="P679">
        <v>12.1</v>
      </c>
      <c r="Q679">
        <v>4</v>
      </c>
      <c r="R679">
        <v>3.27</v>
      </c>
      <c r="S679">
        <v>1</v>
      </c>
      <c r="T679">
        <v>0</v>
      </c>
    </row>
    <row r="680" spans="1:20" x14ac:dyDescent="0.2">
      <c r="A680" t="s">
        <v>40</v>
      </c>
      <c r="B680" s="4">
        <f>train[[#This Row],[account_length]]/12</f>
        <v>4.833333333333333</v>
      </c>
      <c r="C680">
        <v>510</v>
      </c>
      <c r="D680">
        <v>0</v>
      </c>
      <c r="E680">
        <v>0</v>
      </c>
      <c r="F680">
        <v>0</v>
      </c>
      <c r="G680">
        <v>234.8</v>
      </c>
      <c r="H680">
        <v>89</v>
      </c>
      <c r="I680">
        <v>39.92</v>
      </c>
      <c r="J680">
        <v>106.8</v>
      </c>
      <c r="K680">
        <v>131</v>
      </c>
      <c r="L680">
        <v>9.08</v>
      </c>
      <c r="M680">
        <v>178.5</v>
      </c>
      <c r="N680">
        <v>122</v>
      </c>
      <c r="O680">
        <v>8.0299999999999994</v>
      </c>
      <c r="P680">
        <v>9.9</v>
      </c>
      <c r="Q680">
        <v>6</v>
      </c>
      <c r="R680">
        <v>2.67</v>
      </c>
      <c r="S680">
        <v>0</v>
      </c>
      <c r="T680">
        <v>0</v>
      </c>
    </row>
    <row r="681" spans="1:20" x14ac:dyDescent="0.2">
      <c r="A681" t="s">
        <v>47</v>
      </c>
      <c r="B681" s="4">
        <f>train[[#This Row],[account_length]]/12</f>
        <v>13</v>
      </c>
      <c r="C681">
        <v>510</v>
      </c>
      <c r="D681">
        <v>0</v>
      </c>
      <c r="E681">
        <v>0</v>
      </c>
      <c r="F681">
        <v>0</v>
      </c>
      <c r="G681">
        <v>123.7</v>
      </c>
      <c r="H681">
        <v>96</v>
      </c>
      <c r="I681">
        <v>21.03</v>
      </c>
      <c r="J681">
        <v>103</v>
      </c>
      <c r="K681">
        <v>80</v>
      </c>
      <c r="L681">
        <v>8.76</v>
      </c>
      <c r="M681">
        <v>189.4</v>
      </c>
      <c r="N681">
        <v>82</v>
      </c>
      <c r="O681">
        <v>8.52</v>
      </c>
      <c r="P681">
        <v>13.1</v>
      </c>
      <c r="Q681">
        <v>4</v>
      </c>
      <c r="R681">
        <v>3.54</v>
      </c>
      <c r="S681">
        <v>1</v>
      </c>
      <c r="T681">
        <v>0</v>
      </c>
    </row>
    <row r="682" spans="1:20" x14ac:dyDescent="0.2">
      <c r="A682" t="s">
        <v>51</v>
      </c>
      <c r="B682" s="4">
        <f>train[[#This Row],[account_length]]/12</f>
        <v>13.833333333333334</v>
      </c>
      <c r="C682">
        <v>510</v>
      </c>
      <c r="D682">
        <v>0</v>
      </c>
      <c r="E682">
        <v>0</v>
      </c>
      <c r="F682">
        <v>0</v>
      </c>
      <c r="G682">
        <v>173.9</v>
      </c>
      <c r="H682">
        <v>103</v>
      </c>
      <c r="I682">
        <v>29.56</v>
      </c>
      <c r="J682">
        <v>276.39999999999998</v>
      </c>
      <c r="K682">
        <v>83</v>
      </c>
      <c r="L682">
        <v>23.49</v>
      </c>
      <c r="M682">
        <v>190.8</v>
      </c>
      <c r="N682">
        <v>113</v>
      </c>
      <c r="O682">
        <v>8.59</v>
      </c>
      <c r="P682">
        <v>15.3</v>
      </c>
      <c r="Q682">
        <v>5</v>
      </c>
      <c r="R682">
        <v>4.13</v>
      </c>
      <c r="S682">
        <v>0</v>
      </c>
      <c r="T682">
        <v>0</v>
      </c>
    </row>
    <row r="683" spans="1:20" x14ac:dyDescent="0.2">
      <c r="A683" t="s">
        <v>59</v>
      </c>
      <c r="B683" s="4">
        <f>train[[#This Row],[account_length]]/12</f>
        <v>6.25</v>
      </c>
      <c r="C683">
        <v>510</v>
      </c>
      <c r="D683">
        <v>0</v>
      </c>
      <c r="E683">
        <v>1</v>
      </c>
      <c r="F683">
        <v>41</v>
      </c>
      <c r="G683">
        <v>130.9</v>
      </c>
      <c r="H683">
        <v>115</v>
      </c>
      <c r="I683">
        <v>22.25</v>
      </c>
      <c r="J683">
        <v>203.4</v>
      </c>
      <c r="K683">
        <v>110</v>
      </c>
      <c r="L683">
        <v>17.29</v>
      </c>
      <c r="M683">
        <v>171.7</v>
      </c>
      <c r="N683">
        <v>68</v>
      </c>
      <c r="O683">
        <v>7.73</v>
      </c>
      <c r="P683">
        <v>12.4</v>
      </c>
      <c r="Q683">
        <v>4</v>
      </c>
      <c r="R683">
        <v>3.35</v>
      </c>
      <c r="S683">
        <v>1</v>
      </c>
      <c r="T683">
        <v>0</v>
      </c>
    </row>
    <row r="684" spans="1:20" x14ac:dyDescent="0.2">
      <c r="A684" t="s">
        <v>65</v>
      </c>
      <c r="B684" s="4">
        <f>train[[#This Row],[account_length]]/12</f>
        <v>6.25</v>
      </c>
      <c r="C684">
        <v>415</v>
      </c>
      <c r="D684">
        <v>0</v>
      </c>
      <c r="E684">
        <v>0</v>
      </c>
      <c r="F684">
        <v>0</v>
      </c>
      <c r="G684">
        <v>314.60000000000002</v>
      </c>
      <c r="H684">
        <v>102</v>
      </c>
      <c r="I684">
        <v>53.48</v>
      </c>
      <c r="J684">
        <v>169.8</v>
      </c>
      <c r="K684">
        <v>86</v>
      </c>
      <c r="L684">
        <v>14.43</v>
      </c>
      <c r="M684">
        <v>285.10000000000002</v>
      </c>
      <c r="N684">
        <v>100</v>
      </c>
      <c r="O684">
        <v>12.83</v>
      </c>
      <c r="P684">
        <v>5.7</v>
      </c>
      <c r="Q684">
        <v>3</v>
      </c>
      <c r="R684">
        <v>1.54</v>
      </c>
      <c r="S684">
        <v>2</v>
      </c>
      <c r="T684">
        <v>1</v>
      </c>
    </row>
    <row r="685" spans="1:20" x14ac:dyDescent="0.2">
      <c r="A685" t="s">
        <v>20</v>
      </c>
      <c r="B685" s="4">
        <f>train[[#This Row],[account_length]]/12</f>
        <v>6.916666666666667</v>
      </c>
      <c r="C685">
        <v>510</v>
      </c>
      <c r="D685">
        <v>0</v>
      </c>
      <c r="E685">
        <v>0</v>
      </c>
      <c r="F685">
        <v>0</v>
      </c>
      <c r="G685">
        <v>227.9</v>
      </c>
      <c r="H685">
        <v>78</v>
      </c>
      <c r="I685">
        <v>38.74</v>
      </c>
      <c r="J685">
        <v>207.5</v>
      </c>
      <c r="K685">
        <v>115</v>
      </c>
      <c r="L685">
        <v>17.64</v>
      </c>
      <c r="M685">
        <v>211.7</v>
      </c>
      <c r="N685">
        <v>100</v>
      </c>
      <c r="O685">
        <v>9.5299999999999994</v>
      </c>
      <c r="P685">
        <v>12.1</v>
      </c>
      <c r="Q685">
        <v>5</v>
      </c>
      <c r="R685">
        <v>3.27</v>
      </c>
      <c r="S685">
        <v>1</v>
      </c>
      <c r="T685">
        <v>0</v>
      </c>
    </row>
    <row r="686" spans="1:20" x14ac:dyDescent="0.2">
      <c r="A686" t="s">
        <v>55</v>
      </c>
      <c r="B686" s="4">
        <f>train[[#This Row],[account_length]]/12</f>
        <v>20.25</v>
      </c>
      <c r="C686">
        <v>510</v>
      </c>
      <c r="D686">
        <v>0</v>
      </c>
      <c r="E686">
        <v>0</v>
      </c>
      <c r="F686">
        <v>0</v>
      </c>
      <c r="G686">
        <v>95.5</v>
      </c>
      <c r="H686">
        <v>92</v>
      </c>
      <c r="I686">
        <v>16.239999999999998</v>
      </c>
      <c r="J686">
        <v>163.69999999999999</v>
      </c>
      <c r="K686">
        <v>63</v>
      </c>
      <c r="L686">
        <v>13.91</v>
      </c>
      <c r="M686">
        <v>264.2</v>
      </c>
      <c r="N686">
        <v>118</v>
      </c>
      <c r="O686">
        <v>11.89</v>
      </c>
      <c r="P686">
        <v>6.6</v>
      </c>
      <c r="Q686">
        <v>6</v>
      </c>
      <c r="R686">
        <v>1.78</v>
      </c>
      <c r="S686">
        <v>2</v>
      </c>
      <c r="T686">
        <v>0</v>
      </c>
    </row>
    <row r="687" spans="1:20" x14ac:dyDescent="0.2">
      <c r="A687" t="s">
        <v>61</v>
      </c>
      <c r="B687" s="4">
        <f>train[[#This Row],[account_length]]/12</f>
        <v>12.75</v>
      </c>
      <c r="C687">
        <v>408</v>
      </c>
      <c r="D687">
        <v>0</v>
      </c>
      <c r="E687">
        <v>0</v>
      </c>
      <c r="F687">
        <v>0</v>
      </c>
      <c r="G687">
        <v>185.3</v>
      </c>
      <c r="H687">
        <v>127</v>
      </c>
      <c r="I687">
        <v>31.5</v>
      </c>
      <c r="J687">
        <v>208</v>
      </c>
      <c r="K687">
        <v>73</v>
      </c>
      <c r="L687">
        <v>17.68</v>
      </c>
      <c r="M687">
        <v>206.1</v>
      </c>
      <c r="N687">
        <v>124</v>
      </c>
      <c r="O687">
        <v>9.27</v>
      </c>
      <c r="P687">
        <v>15.1</v>
      </c>
      <c r="Q687">
        <v>3</v>
      </c>
      <c r="R687">
        <v>4.08</v>
      </c>
      <c r="S687">
        <v>1</v>
      </c>
      <c r="T687">
        <v>0</v>
      </c>
    </row>
    <row r="688" spans="1:20" x14ac:dyDescent="0.2">
      <c r="A688" t="s">
        <v>60</v>
      </c>
      <c r="B688" s="4">
        <f>train[[#This Row],[account_length]]/12</f>
        <v>12.5</v>
      </c>
      <c r="C688">
        <v>415</v>
      </c>
      <c r="D688">
        <v>0</v>
      </c>
      <c r="E688">
        <v>0</v>
      </c>
      <c r="F688">
        <v>0</v>
      </c>
      <c r="G688">
        <v>146.30000000000001</v>
      </c>
      <c r="H688">
        <v>133</v>
      </c>
      <c r="I688">
        <v>24.87</v>
      </c>
      <c r="J688">
        <v>202.7</v>
      </c>
      <c r="K688">
        <v>95</v>
      </c>
      <c r="L688">
        <v>17.23</v>
      </c>
      <c r="M688">
        <v>234.7</v>
      </c>
      <c r="N688">
        <v>103</v>
      </c>
      <c r="O688">
        <v>10.56</v>
      </c>
      <c r="P688">
        <v>13.1</v>
      </c>
      <c r="Q688">
        <v>3</v>
      </c>
      <c r="R688">
        <v>3.54</v>
      </c>
      <c r="S688">
        <v>1</v>
      </c>
      <c r="T688">
        <v>0</v>
      </c>
    </row>
    <row r="689" spans="1:20" x14ac:dyDescent="0.2">
      <c r="A689" t="s">
        <v>31</v>
      </c>
      <c r="B689" s="4">
        <f>train[[#This Row],[account_length]]/12</f>
        <v>7.666666666666667</v>
      </c>
      <c r="C689">
        <v>510</v>
      </c>
      <c r="D689">
        <v>0</v>
      </c>
      <c r="E689">
        <v>1</v>
      </c>
      <c r="F689">
        <v>16</v>
      </c>
      <c r="G689">
        <v>184</v>
      </c>
      <c r="H689">
        <v>99</v>
      </c>
      <c r="I689">
        <v>31.28</v>
      </c>
      <c r="J689">
        <v>76.400000000000006</v>
      </c>
      <c r="K689">
        <v>134</v>
      </c>
      <c r="L689">
        <v>6.49</v>
      </c>
      <c r="M689">
        <v>185.1</v>
      </c>
      <c r="N689">
        <v>96</v>
      </c>
      <c r="O689">
        <v>8.33</v>
      </c>
      <c r="P689">
        <v>12.7</v>
      </c>
      <c r="Q689">
        <v>3</v>
      </c>
      <c r="R689">
        <v>3.43</v>
      </c>
      <c r="S689">
        <v>2</v>
      </c>
      <c r="T689">
        <v>0</v>
      </c>
    </row>
    <row r="690" spans="1:20" x14ac:dyDescent="0.2">
      <c r="A690" t="s">
        <v>60</v>
      </c>
      <c r="B690" s="4">
        <f>train[[#This Row],[account_length]]/12</f>
        <v>6.666666666666667</v>
      </c>
      <c r="C690">
        <v>415</v>
      </c>
      <c r="D690">
        <v>0</v>
      </c>
      <c r="E690">
        <v>0</v>
      </c>
      <c r="F690">
        <v>0</v>
      </c>
      <c r="G690">
        <v>105.8</v>
      </c>
      <c r="H690">
        <v>110</v>
      </c>
      <c r="I690">
        <v>17.989999999999998</v>
      </c>
      <c r="J690">
        <v>43.9</v>
      </c>
      <c r="K690">
        <v>88</v>
      </c>
      <c r="L690">
        <v>3.73</v>
      </c>
      <c r="M690">
        <v>189.6</v>
      </c>
      <c r="N690">
        <v>87</v>
      </c>
      <c r="O690">
        <v>8.5299999999999994</v>
      </c>
      <c r="P690">
        <v>13.1</v>
      </c>
      <c r="Q690">
        <v>5</v>
      </c>
      <c r="R690">
        <v>3.54</v>
      </c>
      <c r="S690">
        <v>0</v>
      </c>
      <c r="T690">
        <v>0</v>
      </c>
    </row>
    <row r="691" spans="1:20" x14ac:dyDescent="0.2">
      <c r="A691" t="s">
        <v>73</v>
      </c>
      <c r="B691" s="4">
        <f>train[[#This Row],[account_length]]/12</f>
        <v>6.416666666666667</v>
      </c>
      <c r="C691">
        <v>510</v>
      </c>
      <c r="D691">
        <v>0</v>
      </c>
      <c r="E691">
        <v>1</v>
      </c>
      <c r="F691">
        <v>24</v>
      </c>
      <c r="G691">
        <v>149.4</v>
      </c>
      <c r="H691">
        <v>74</v>
      </c>
      <c r="I691">
        <v>25.4</v>
      </c>
      <c r="J691">
        <v>123.9</v>
      </c>
      <c r="K691">
        <v>72</v>
      </c>
      <c r="L691">
        <v>10.53</v>
      </c>
      <c r="M691">
        <v>174.3</v>
      </c>
      <c r="N691">
        <v>84</v>
      </c>
      <c r="O691">
        <v>7.84</v>
      </c>
      <c r="P691">
        <v>10.1</v>
      </c>
      <c r="Q691">
        <v>6</v>
      </c>
      <c r="R691">
        <v>2.73</v>
      </c>
      <c r="S691">
        <v>1</v>
      </c>
      <c r="T691">
        <v>0</v>
      </c>
    </row>
    <row r="692" spans="1:20" x14ac:dyDescent="0.2">
      <c r="A692" t="s">
        <v>29</v>
      </c>
      <c r="B692" s="4">
        <f>train[[#This Row],[account_length]]/12</f>
        <v>6.166666666666667</v>
      </c>
      <c r="C692">
        <v>415</v>
      </c>
      <c r="D692">
        <v>0</v>
      </c>
      <c r="E692">
        <v>0</v>
      </c>
      <c r="F692">
        <v>0</v>
      </c>
      <c r="G692">
        <v>172.1</v>
      </c>
      <c r="H692">
        <v>105</v>
      </c>
      <c r="I692">
        <v>29.26</v>
      </c>
      <c r="J692">
        <v>211.7</v>
      </c>
      <c r="K692">
        <v>99</v>
      </c>
      <c r="L692">
        <v>17.989999999999998</v>
      </c>
      <c r="M692">
        <v>182.2</v>
      </c>
      <c r="N692">
        <v>105</v>
      </c>
      <c r="O692">
        <v>8.1999999999999993</v>
      </c>
      <c r="P692">
        <v>11.6</v>
      </c>
      <c r="Q692">
        <v>6</v>
      </c>
      <c r="R692">
        <v>3.13</v>
      </c>
      <c r="S692">
        <v>1</v>
      </c>
      <c r="T692">
        <v>0</v>
      </c>
    </row>
    <row r="693" spans="1:20" x14ac:dyDescent="0.2">
      <c r="A693" t="s">
        <v>40</v>
      </c>
      <c r="B693" s="4">
        <f>train[[#This Row],[account_length]]/12</f>
        <v>11.916666666666666</v>
      </c>
      <c r="C693">
        <v>415</v>
      </c>
      <c r="D693">
        <v>0</v>
      </c>
      <c r="E693">
        <v>0</v>
      </c>
      <c r="F693">
        <v>0</v>
      </c>
      <c r="G693">
        <v>119.1</v>
      </c>
      <c r="H693">
        <v>117</v>
      </c>
      <c r="I693">
        <v>20.25</v>
      </c>
      <c r="J693">
        <v>287.7</v>
      </c>
      <c r="K693">
        <v>136</v>
      </c>
      <c r="L693">
        <v>24.45</v>
      </c>
      <c r="M693">
        <v>223</v>
      </c>
      <c r="N693">
        <v>100</v>
      </c>
      <c r="O693">
        <v>10.039999999999999</v>
      </c>
      <c r="P693">
        <v>12.2</v>
      </c>
      <c r="Q693">
        <v>4</v>
      </c>
      <c r="R693">
        <v>3.29</v>
      </c>
      <c r="S693">
        <v>0</v>
      </c>
      <c r="T693">
        <v>0</v>
      </c>
    </row>
    <row r="694" spans="1:20" x14ac:dyDescent="0.2">
      <c r="A694" t="s">
        <v>45</v>
      </c>
      <c r="B694" s="4">
        <f>train[[#This Row],[account_length]]/12</f>
        <v>5.333333333333333</v>
      </c>
      <c r="C694">
        <v>415</v>
      </c>
      <c r="D694">
        <v>0</v>
      </c>
      <c r="E694">
        <v>0</v>
      </c>
      <c r="F694">
        <v>0</v>
      </c>
      <c r="G694">
        <v>194.2</v>
      </c>
      <c r="H694">
        <v>147</v>
      </c>
      <c r="I694">
        <v>33.01</v>
      </c>
      <c r="J694">
        <v>173.4</v>
      </c>
      <c r="K694">
        <v>87</v>
      </c>
      <c r="L694">
        <v>14.74</v>
      </c>
      <c r="M694">
        <v>268.7</v>
      </c>
      <c r="N694">
        <v>114</v>
      </c>
      <c r="O694">
        <v>12.09</v>
      </c>
      <c r="P694">
        <v>5.5</v>
      </c>
      <c r="Q694">
        <v>2</v>
      </c>
      <c r="R694">
        <v>1.49</v>
      </c>
      <c r="S694">
        <v>2</v>
      </c>
      <c r="T694">
        <v>0</v>
      </c>
    </row>
    <row r="695" spans="1:20" x14ac:dyDescent="0.2">
      <c r="A695" t="s">
        <v>66</v>
      </c>
      <c r="B695" s="4">
        <f>train[[#This Row],[account_length]]/12</f>
        <v>10</v>
      </c>
      <c r="C695">
        <v>510</v>
      </c>
      <c r="D695">
        <v>0</v>
      </c>
      <c r="E695">
        <v>0</v>
      </c>
      <c r="F695">
        <v>0</v>
      </c>
      <c r="G695">
        <v>198.8</v>
      </c>
      <c r="H695">
        <v>56</v>
      </c>
      <c r="I695">
        <v>33.799999999999997</v>
      </c>
      <c r="J695">
        <v>230.1</v>
      </c>
      <c r="K695">
        <v>73</v>
      </c>
      <c r="L695">
        <v>19.559999999999999</v>
      </c>
      <c r="M695">
        <v>119.8</v>
      </c>
      <c r="N695">
        <v>81</v>
      </c>
      <c r="O695">
        <v>5.39</v>
      </c>
      <c r="P695">
        <v>9.9</v>
      </c>
      <c r="Q695">
        <v>3</v>
      </c>
      <c r="R695">
        <v>2.67</v>
      </c>
      <c r="S695">
        <v>2</v>
      </c>
      <c r="T695">
        <v>0</v>
      </c>
    </row>
    <row r="696" spans="1:20" x14ac:dyDescent="0.2">
      <c r="A696" t="s">
        <v>41</v>
      </c>
      <c r="B696" s="4">
        <f>train[[#This Row],[account_length]]/12</f>
        <v>10.083333333333334</v>
      </c>
      <c r="C696">
        <v>408</v>
      </c>
      <c r="D696">
        <v>1</v>
      </c>
      <c r="E696">
        <v>0</v>
      </c>
      <c r="F696">
        <v>0</v>
      </c>
      <c r="G696">
        <v>167.7</v>
      </c>
      <c r="H696">
        <v>94</v>
      </c>
      <c r="I696">
        <v>28.51</v>
      </c>
      <c r="J696">
        <v>93.7</v>
      </c>
      <c r="K696">
        <v>121</v>
      </c>
      <c r="L696">
        <v>7.96</v>
      </c>
      <c r="M696">
        <v>241.3</v>
      </c>
      <c r="N696">
        <v>115</v>
      </c>
      <c r="O696">
        <v>10.86</v>
      </c>
      <c r="P696">
        <v>13.4</v>
      </c>
      <c r="Q696">
        <v>1</v>
      </c>
      <c r="R696">
        <v>3.62</v>
      </c>
      <c r="S696">
        <v>3</v>
      </c>
      <c r="T696">
        <v>1</v>
      </c>
    </row>
    <row r="697" spans="1:20" x14ac:dyDescent="0.2">
      <c r="A697" t="s">
        <v>46</v>
      </c>
      <c r="B697" s="4">
        <f>train[[#This Row],[account_length]]/12</f>
        <v>7.333333333333333</v>
      </c>
      <c r="C697">
        <v>415</v>
      </c>
      <c r="D697">
        <v>0</v>
      </c>
      <c r="E697">
        <v>0</v>
      </c>
      <c r="F697">
        <v>0</v>
      </c>
      <c r="G697">
        <v>202.2</v>
      </c>
      <c r="H697">
        <v>86</v>
      </c>
      <c r="I697">
        <v>34.369999999999997</v>
      </c>
      <c r="J697">
        <v>216.8</v>
      </c>
      <c r="K697">
        <v>93</v>
      </c>
      <c r="L697">
        <v>18.43</v>
      </c>
      <c r="M697">
        <v>239.4</v>
      </c>
      <c r="N697">
        <v>99</v>
      </c>
      <c r="O697">
        <v>10.77</v>
      </c>
      <c r="P697">
        <v>11.8</v>
      </c>
      <c r="Q697">
        <v>2</v>
      </c>
      <c r="R697">
        <v>3.19</v>
      </c>
      <c r="S697">
        <v>2</v>
      </c>
      <c r="T697">
        <v>0</v>
      </c>
    </row>
    <row r="698" spans="1:20" x14ac:dyDescent="0.2">
      <c r="A698" t="s">
        <v>43</v>
      </c>
      <c r="B698" s="4">
        <f>train[[#This Row],[account_length]]/12</f>
        <v>7.25</v>
      </c>
      <c r="C698">
        <v>408</v>
      </c>
      <c r="D698">
        <v>0</v>
      </c>
      <c r="E698">
        <v>0</v>
      </c>
      <c r="F698">
        <v>0</v>
      </c>
      <c r="G698">
        <v>322.5</v>
      </c>
      <c r="H698">
        <v>106</v>
      </c>
      <c r="I698">
        <v>54.83</v>
      </c>
      <c r="J698">
        <v>204.6</v>
      </c>
      <c r="K698">
        <v>93</v>
      </c>
      <c r="L698">
        <v>17.39</v>
      </c>
      <c r="M698">
        <v>186.2</v>
      </c>
      <c r="N698">
        <v>128</v>
      </c>
      <c r="O698">
        <v>8.3800000000000008</v>
      </c>
      <c r="P698">
        <v>9.4</v>
      </c>
      <c r="Q698">
        <v>4</v>
      </c>
      <c r="R698">
        <v>2.54</v>
      </c>
      <c r="S698">
        <v>2</v>
      </c>
      <c r="T698">
        <v>1</v>
      </c>
    </row>
    <row r="699" spans="1:20" x14ac:dyDescent="0.2">
      <c r="A699" t="s">
        <v>32</v>
      </c>
      <c r="B699" s="4">
        <f>train[[#This Row],[account_length]]/12</f>
        <v>8.3333333333333339</v>
      </c>
      <c r="C699">
        <v>510</v>
      </c>
      <c r="D699">
        <v>0</v>
      </c>
      <c r="E699">
        <v>0</v>
      </c>
      <c r="F699">
        <v>0</v>
      </c>
      <c r="G699">
        <v>216.2</v>
      </c>
      <c r="H699">
        <v>107</v>
      </c>
      <c r="I699">
        <v>36.75</v>
      </c>
      <c r="J699">
        <v>215.6</v>
      </c>
      <c r="K699">
        <v>84</v>
      </c>
      <c r="L699">
        <v>18.329999999999998</v>
      </c>
      <c r="M699">
        <v>138.4</v>
      </c>
      <c r="N699">
        <v>127</v>
      </c>
      <c r="O699">
        <v>6.23</v>
      </c>
      <c r="P699">
        <v>10.199999999999999</v>
      </c>
      <c r="Q699">
        <v>3</v>
      </c>
      <c r="R699">
        <v>2.75</v>
      </c>
      <c r="S699">
        <v>0</v>
      </c>
      <c r="T699">
        <v>0</v>
      </c>
    </row>
    <row r="700" spans="1:20" x14ac:dyDescent="0.2">
      <c r="A700" t="s">
        <v>40</v>
      </c>
      <c r="B700" s="4">
        <f>train[[#This Row],[account_length]]/12</f>
        <v>8.6666666666666661</v>
      </c>
      <c r="C700">
        <v>415</v>
      </c>
      <c r="D700">
        <v>0</v>
      </c>
      <c r="E700">
        <v>0</v>
      </c>
      <c r="F700">
        <v>0</v>
      </c>
      <c r="G700">
        <v>76.400000000000006</v>
      </c>
      <c r="H700">
        <v>116</v>
      </c>
      <c r="I700">
        <v>12.99</v>
      </c>
      <c r="J700">
        <v>115.6</v>
      </c>
      <c r="K700">
        <v>74</v>
      </c>
      <c r="L700">
        <v>9.83</v>
      </c>
      <c r="M700">
        <v>226.3</v>
      </c>
      <c r="N700">
        <v>94</v>
      </c>
      <c r="O700">
        <v>10.18</v>
      </c>
      <c r="P700">
        <v>9.4</v>
      </c>
      <c r="Q700">
        <v>3</v>
      </c>
      <c r="R700">
        <v>2.54</v>
      </c>
      <c r="S700">
        <v>3</v>
      </c>
      <c r="T700">
        <v>0</v>
      </c>
    </row>
    <row r="701" spans="1:20" x14ac:dyDescent="0.2">
      <c r="A701" t="s">
        <v>48</v>
      </c>
      <c r="B701" s="4">
        <f>train[[#This Row],[account_length]]/12</f>
        <v>2.25</v>
      </c>
      <c r="C701">
        <v>510</v>
      </c>
      <c r="D701">
        <v>0</v>
      </c>
      <c r="E701">
        <v>0</v>
      </c>
      <c r="F701">
        <v>0</v>
      </c>
      <c r="G701">
        <v>72.7</v>
      </c>
      <c r="H701">
        <v>75</v>
      </c>
      <c r="I701">
        <v>12.36</v>
      </c>
      <c r="J701">
        <v>208.6</v>
      </c>
      <c r="K701">
        <v>117</v>
      </c>
      <c r="L701">
        <v>17.73</v>
      </c>
      <c r="M701">
        <v>65.8</v>
      </c>
      <c r="N701">
        <v>71</v>
      </c>
      <c r="O701">
        <v>2.96</v>
      </c>
      <c r="P701">
        <v>9.9</v>
      </c>
      <c r="Q701">
        <v>3</v>
      </c>
      <c r="R701">
        <v>2.67</v>
      </c>
      <c r="S701">
        <v>1</v>
      </c>
      <c r="T701">
        <v>0</v>
      </c>
    </row>
    <row r="702" spans="1:20" x14ac:dyDescent="0.2">
      <c r="A702" t="s">
        <v>72</v>
      </c>
      <c r="B702" s="4">
        <f>train[[#This Row],[account_length]]/12</f>
        <v>6.75</v>
      </c>
      <c r="C702">
        <v>415</v>
      </c>
      <c r="D702">
        <v>0</v>
      </c>
      <c r="E702">
        <v>1</v>
      </c>
      <c r="F702">
        <v>31</v>
      </c>
      <c r="G702">
        <v>210.4</v>
      </c>
      <c r="H702">
        <v>100</v>
      </c>
      <c r="I702">
        <v>35.770000000000003</v>
      </c>
      <c r="J702">
        <v>225.5</v>
      </c>
      <c r="K702">
        <v>97</v>
      </c>
      <c r="L702">
        <v>19.170000000000002</v>
      </c>
      <c r="M702">
        <v>168.7</v>
      </c>
      <c r="N702">
        <v>120</v>
      </c>
      <c r="O702">
        <v>7.59</v>
      </c>
      <c r="P702">
        <v>9.6999999999999993</v>
      </c>
      <c r="Q702">
        <v>4</v>
      </c>
      <c r="R702">
        <v>2.62</v>
      </c>
      <c r="S702">
        <v>0</v>
      </c>
      <c r="T702">
        <v>0</v>
      </c>
    </row>
    <row r="703" spans="1:20" x14ac:dyDescent="0.2">
      <c r="A703" t="s">
        <v>58</v>
      </c>
      <c r="B703" s="4">
        <f>train[[#This Row],[account_length]]/12</f>
        <v>5.333333333333333</v>
      </c>
      <c r="C703">
        <v>510</v>
      </c>
      <c r="D703">
        <v>1</v>
      </c>
      <c r="E703">
        <v>1</v>
      </c>
      <c r="F703">
        <v>33</v>
      </c>
      <c r="G703">
        <v>127.2</v>
      </c>
      <c r="H703">
        <v>93</v>
      </c>
      <c r="I703">
        <v>21.62</v>
      </c>
      <c r="J703">
        <v>162.9</v>
      </c>
      <c r="K703">
        <v>104</v>
      </c>
      <c r="L703">
        <v>13.85</v>
      </c>
      <c r="M703">
        <v>247.4</v>
      </c>
      <c r="N703">
        <v>109</v>
      </c>
      <c r="O703">
        <v>11.13</v>
      </c>
      <c r="P703">
        <v>8.1</v>
      </c>
      <c r="Q703">
        <v>13</v>
      </c>
      <c r="R703">
        <v>2.19</v>
      </c>
      <c r="S703">
        <v>0</v>
      </c>
      <c r="T703">
        <v>0</v>
      </c>
    </row>
    <row r="704" spans="1:20" x14ac:dyDescent="0.2">
      <c r="A704" t="s">
        <v>64</v>
      </c>
      <c r="B704" s="4">
        <f>train[[#This Row],[account_length]]/12</f>
        <v>8.9166666666666661</v>
      </c>
      <c r="C704">
        <v>510</v>
      </c>
      <c r="D704">
        <v>0</v>
      </c>
      <c r="E704">
        <v>1</v>
      </c>
      <c r="F704">
        <v>28</v>
      </c>
      <c r="G704">
        <v>201.8</v>
      </c>
      <c r="H704">
        <v>79</v>
      </c>
      <c r="I704">
        <v>34.31</v>
      </c>
      <c r="J704">
        <v>304.89999999999998</v>
      </c>
      <c r="K704">
        <v>128</v>
      </c>
      <c r="L704">
        <v>25.92</v>
      </c>
      <c r="M704">
        <v>225.6</v>
      </c>
      <c r="N704">
        <v>133</v>
      </c>
      <c r="O704">
        <v>10.15</v>
      </c>
      <c r="P704">
        <v>11.9</v>
      </c>
      <c r="Q704">
        <v>8</v>
      </c>
      <c r="R704">
        <v>3.21</v>
      </c>
      <c r="S704">
        <v>1</v>
      </c>
      <c r="T704">
        <v>0</v>
      </c>
    </row>
    <row r="705" spans="1:20" x14ac:dyDescent="0.2">
      <c r="A705" t="s">
        <v>64</v>
      </c>
      <c r="B705" s="4">
        <f>train[[#This Row],[account_length]]/12</f>
        <v>9.25</v>
      </c>
      <c r="C705">
        <v>408</v>
      </c>
      <c r="D705">
        <v>0</v>
      </c>
      <c r="E705">
        <v>0</v>
      </c>
      <c r="F705">
        <v>0</v>
      </c>
      <c r="G705">
        <v>99.3</v>
      </c>
      <c r="H705">
        <v>112</v>
      </c>
      <c r="I705">
        <v>16.88</v>
      </c>
      <c r="J705">
        <v>270.5</v>
      </c>
      <c r="K705">
        <v>136</v>
      </c>
      <c r="L705">
        <v>22.99</v>
      </c>
      <c r="M705">
        <v>225.3</v>
      </c>
      <c r="N705">
        <v>94</v>
      </c>
      <c r="O705">
        <v>10.14</v>
      </c>
      <c r="P705">
        <v>9</v>
      </c>
      <c r="Q705">
        <v>6</v>
      </c>
      <c r="R705">
        <v>2.4300000000000002</v>
      </c>
      <c r="S705">
        <v>3</v>
      </c>
      <c r="T705">
        <v>0</v>
      </c>
    </row>
    <row r="706" spans="1:20" x14ac:dyDescent="0.2">
      <c r="A706" t="s">
        <v>62</v>
      </c>
      <c r="B706" s="4">
        <f>train[[#This Row],[account_length]]/12</f>
        <v>6.416666666666667</v>
      </c>
      <c r="C706">
        <v>415</v>
      </c>
      <c r="D706">
        <v>0</v>
      </c>
      <c r="E706">
        <v>0</v>
      </c>
      <c r="F706">
        <v>0</v>
      </c>
      <c r="G706">
        <v>239.2</v>
      </c>
      <c r="H706">
        <v>114</v>
      </c>
      <c r="I706">
        <v>40.659999999999997</v>
      </c>
      <c r="J706">
        <v>150</v>
      </c>
      <c r="K706">
        <v>115</v>
      </c>
      <c r="L706">
        <v>12.75</v>
      </c>
      <c r="M706">
        <v>160.80000000000001</v>
      </c>
      <c r="N706">
        <v>81</v>
      </c>
      <c r="O706">
        <v>7.24</v>
      </c>
      <c r="P706">
        <v>10.3</v>
      </c>
      <c r="Q706">
        <v>2</v>
      </c>
      <c r="R706">
        <v>2.78</v>
      </c>
      <c r="S706">
        <v>5</v>
      </c>
      <c r="T706">
        <v>0</v>
      </c>
    </row>
    <row r="707" spans="1:20" x14ac:dyDescent="0.2">
      <c r="A707" t="s">
        <v>52</v>
      </c>
      <c r="B707" s="4">
        <f>train[[#This Row],[account_length]]/12</f>
        <v>5.583333333333333</v>
      </c>
      <c r="C707">
        <v>415</v>
      </c>
      <c r="D707">
        <v>1</v>
      </c>
      <c r="E707">
        <v>0</v>
      </c>
      <c r="F707">
        <v>0</v>
      </c>
      <c r="G707">
        <v>120.9</v>
      </c>
      <c r="H707">
        <v>58</v>
      </c>
      <c r="I707">
        <v>20.55</v>
      </c>
      <c r="J707">
        <v>235</v>
      </c>
      <c r="K707">
        <v>88</v>
      </c>
      <c r="L707">
        <v>19.98</v>
      </c>
      <c r="M707">
        <v>95.1</v>
      </c>
      <c r="N707">
        <v>130</v>
      </c>
      <c r="O707">
        <v>4.28</v>
      </c>
      <c r="P707">
        <v>11.4</v>
      </c>
      <c r="Q707">
        <v>11</v>
      </c>
      <c r="R707">
        <v>3.08</v>
      </c>
      <c r="S707">
        <v>2</v>
      </c>
      <c r="T707">
        <v>0</v>
      </c>
    </row>
    <row r="708" spans="1:20" x14ac:dyDescent="0.2">
      <c r="A708" t="s">
        <v>68</v>
      </c>
      <c r="B708" s="4">
        <f>train[[#This Row],[account_length]]/12</f>
        <v>8.5</v>
      </c>
      <c r="C708">
        <v>408</v>
      </c>
      <c r="D708">
        <v>0</v>
      </c>
      <c r="E708">
        <v>0</v>
      </c>
      <c r="F708">
        <v>0</v>
      </c>
      <c r="G708">
        <v>224.7</v>
      </c>
      <c r="H708">
        <v>81</v>
      </c>
      <c r="I708">
        <v>38.200000000000003</v>
      </c>
      <c r="J708">
        <v>129.4</v>
      </c>
      <c r="K708">
        <v>112</v>
      </c>
      <c r="L708">
        <v>11</v>
      </c>
      <c r="M708">
        <v>167.6</v>
      </c>
      <c r="N708">
        <v>109</v>
      </c>
      <c r="O708">
        <v>7.54</v>
      </c>
      <c r="P708">
        <v>15.8</v>
      </c>
      <c r="Q708">
        <v>6</v>
      </c>
      <c r="R708">
        <v>4.2699999999999996</v>
      </c>
      <c r="S708">
        <v>1</v>
      </c>
      <c r="T708">
        <v>0</v>
      </c>
    </row>
    <row r="709" spans="1:20" x14ac:dyDescent="0.2">
      <c r="A709" t="s">
        <v>75</v>
      </c>
      <c r="B709" s="4">
        <f>train[[#This Row],[account_length]]/12</f>
        <v>12.166666666666666</v>
      </c>
      <c r="C709">
        <v>408</v>
      </c>
      <c r="D709">
        <v>0</v>
      </c>
      <c r="E709">
        <v>1</v>
      </c>
      <c r="F709">
        <v>19</v>
      </c>
      <c r="G709">
        <v>176.6</v>
      </c>
      <c r="H709">
        <v>88</v>
      </c>
      <c r="I709">
        <v>30.02</v>
      </c>
      <c r="J709">
        <v>162.69999999999999</v>
      </c>
      <c r="K709">
        <v>66</v>
      </c>
      <c r="L709">
        <v>13.83</v>
      </c>
      <c r="M709">
        <v>215.5</v>
      </c>
      <c r="N709">
        <v>98</v>
      </c>
      <c r="O709">
        <v>9.6999999999999993</v>
      </c>
      <c r="P709">
        <v>14.6</v>
      </c>
      <c r="Q709">
        <v>6</v>
      </c>
      <c r="R709">
        <v>3.94</v>
      </c>
      <c r="S709">
        <v>1</v>
      </c>
      <c r="T709">
        <v>0</v>
      </c>
    </row>
    <row r="710" spans="1:20" x14ac:dyDescent="0.2">
      <c r="A710" t="s">
        <v>69</v>
      </c>
      <c r="B710" s="4">
        <f>train[[#This Row],[account_length]]/12</f>
        <v>8</v>
      </c>
      <c r="C710">
        <v>415</v>
      </c>
      <c r="D710">
        <v>0</v>
      </c>
      <c r="E710">
        <v>0</v>
      </c>
      <c r="F710">
        <v>0</v>
      </c>
      <c r="G710">
        <v>180.6</v>
      </c>
      <c r="H710">
        <v>92</v>
      </c>
      <c r="I710">
        <v>30.7</v>
      </c>
      <c r="J710">
        <v>190.9</v>
      </c>
      <c r="K710">
        <v>114</v>
      </c>
      <c r="L710">
        <v>16.23</v>
      </c>
      <c r="M710">
        <v>295.60000000000002</v>
      </c>
      <c r="N710">
        <v>125</v>
      </c>
      <c r="O710">
        <v>13.3</v>
      </c>
      <c r="P710">
        <v>10.3</v>
      </c>
      <c r="Q710">
        <v>4</v>
      </c>
      <c r="R710">
        <v>2.78</v>
      </c>
      <c r="S710">
        <v>1</v>
      </c>
      <c r="T710">
        <v>1</v>
      </c>
    </row>
    <row r="711" spans="1:20" x14ac:dyDescent="0.2">
      <c r="A711" t="s">
        <v>75</v>
      </c>
      <c r="B711" s="4">
        <f>train[[#This Row],[account_length]]/12</f>
        <v>5.833333333333333</v>
      </c>
      <c r="C711">
        <v>415</v>
      </c>
      <c r="D711">
        <v>0</v>
      </c>
      <c r="E711">
        <v>1</v>
      </c>
      <c r="F711">
        <v>31</v>
      </c>
      <c r="G711">
        <v>125.9</v>
      </c>
      <c r="H711">
        <v>101</v>
      </c>
      <c r="I711">
        <v>21.4</v>
      </c>
      <c r="J711">
        <v>196.4</v>
      </c>
      <c r="K711">
        <v>102</v>
      </c>
      <c r="L711">
        <v>16.690000000000001</v>
      </c>
      <c r="M711">
        <v>252.7</v>
      </c>
      <c r="N711">
        <v>75</v>
      </c>
      <c r="O711">
        <v>11.37</v>
      </c>
      <c r="P711">
        <v>10.3</v>
      </c>
      <c r="Q711">
        <v>4</v>
      </c>
      <c r="R711">
        <v>2.78</v>
      </c>
      <c r="S711">
        <v>1</v>
      </c>
      <c r="T711">
        <v>0</v>
      </c>
    </row>
    <row r="712" spans="1:20" x14ac:dyDescent="0.2">
      <c r="A712" t="s">
        <v>66</v>
      </c>
      <c r="B712" s="4">
        <f>train[[#This Row],[account_length]]/12</f>
        <v>12.416666666666666</v>
      </c>
      <c r="C712">
        <v>408</v>
      </c>
      <c r="D712">
        <v>0</v>
      </c>
      <c r="E712">
        <v>0</v>
      </c>
      <c r="F712">
        <v>0</v>
      </c>
      <c r="G712">
        <v>237.6</v>
      </c>
      <c r="H712">
        <v>79</v>
      </c>
      <c r="I712">
        <v>40.39</v>
      </c>
      <c r="J712">
        <v>192.4</v>
      </c>
      <c r="K712">
        <v>107</v>
      </c>
      <c r="L712">
        <v>16.350000000000001</v>
      </c>
      <c r="M712">
        <v>207.4</v>
      </c>
      <c r="N712">
        <v>111</v>
      </c>
      <c r="O712">
        <v>9.33</v>
      </c>
      <c r="P712">
        <v>9.1</v>
      </c>
      <c r="Q712">
        <v>9</v>
      </c>
      <c r="R712">
        <v>2.46</v>
      </c>
      <c r="S712">
        <v>0</v>
      </c>
      <c r="T712">
        <v>0</v>
      </c>
    </row>
    <row r="713" spans="1:20" x14ac:dyDescent="0.2">
      <c r="A713" t="s">
        <v>72</v>
      </c>
      <c r="B713" s="4">
        <f>train[[#This Row],[account_length]]/12</f>
        <v>10.75</v>
      </c>
      <c r="C713">
        <v>415</v>
      </c>
      <c r="D713">
        <v>0</v>
      </c>
      <c r="E713">
        <v>0</v>
      </c>
      <c r="F713">
        <v>0</v>
      </c>
      <c r="G713">
        <v>198.4</v>
      </c>
      <c r="H713">
        <v>91</v>
      </c>
      <c r="I713">
        <v>33.729999999999997</v>
      </c>
      <c r="J713">
        <v>264.7</v>
      </c>
      <c r="K713">
        <v>106</v>
      </c>
      <c r="L713">
        <v>22.5</v>
      </c>
      <c r="M713">
        <v>111.4</v>
      </c>
      <c r="N713">
        <v>101</v>
      </c>
      <c r="O713">
        <v>5.01</v>
      </c>
      <c r="P713">
        <v>9.1999999999999993</v>
      </c>
      <c r="Q713">
        <v>2</v>
      </c>
      <c r="R713">
        <v>2.48</v>
      </c>
      <c r="S713">
        <v>2</v>
      </c>
      <c r="T713">
        <v>0</v>
      </c>
    </row>
    <row r="714" spans="1:20" x14ac:dyDescent="0.2">
      <c r="A714" t="s">
        <v>59</v>
      </c>
      <c r="B714" s="4">
        <f>train[[#This Row],[account_length]]/12</f>
        <v>13.833333333333334</v>
      </c>
      <c r="C714">
        <v>408</v>
      </c>
      <c r="D714">
        <v>0</v>
      </c>
      <c r="E714">
        <v>0</v>
      </c>
      <c r="F714">
        <v>0</v>
      </c>
      <c r="G714">
        <v>274.3</v>
      </c>
      <c r="H714">
        <v>110</v>
      </c>
      <c r="I714">
        <v>46.63</v>
      </c>
      <c r="J714">
        <v>52.9</v>
      </c>
      <c r="K714">
        <v>109</v>
      </c>
      <c r="L714">
        <v>4.5</v>
      </c>
      <c r="M714">
        <v>246.1</v>
      </c>
      <c r="N714">
        <v>119</v>
      </c>
      <c r="O714">
        <v>11.07</v>
      </c>
      <c r="P714">
        <v>10.9</v>
      </c>
      <c r="Q714">
        <v>5</v>
      </c>
      <c r="R714">
        <v>2.94</v>
      </c>
      <c r="S714">
        <v>0</v>
      </c>
      <c r="T714">
        <v>0</v>
      </c>
    </row>
    <row r="715" spans="1:20" x14ac:dyDescent="0.2">
      <c r="A715" t="s">
        <v>27</v>
      </c>
      <c r="B715" s="4">
        <f>train[[#This Row],[account_length]]/12</f>
        <v>11.333333333333334</v>
      </c>
      <c r="C715">
        <v>408</v>
      </c>
      <c r="D715">
        <v>1</v>
      </c>
      <c r="E715">
        <v>0</v>
      </c>
      <c r="F715">
        <v>0</v>
      </c>
      <c r="G715">
        <v>199.6</v>
      </c>
      <c r="H715">
        <v>89</v>
      </c>
      <c r="I715">
        <v>33.93</v>
      </c>
      <c r="J715">
        <v>211.4</v>
      </c>
      <c r="K715">
        <v>96</v>
      </c>
      <c r="L715">
        <v>17.97</v>
      </c>
      <c r="M715">
        <v>72.400000000000006</v>
      </c>
      <c r="N715">
        <v>84</v>
      </c>
      <c r="O715">
        <v>3.26</v>
      </c>
      <c r="P715">
        <v>11</v>
      </c>
      <c r="Q715">
        <v>4</v>
      </c>
      <c r="R715">
        <v>2.97</v>
      </c>
      <c r="S715">
        <v>3</v>
      </c>
      <c r="T715">
        <v>1</v>
      </c>
    </row>
    <row r="716" spans="1:20" x14ac:dyDescent="0.2">
      <c r="A716" t="s">
        <v>70</v>
      </c>
      <c r="B716" s="4">
        <f>train[[#This Row],[account_length]]/12</f>
        <v>12.416666666666666</v>
      </c>
      <c r="C716">
        <v>510</v>
      </c>
      <c r="D716">
        <v>0</v>
      </c>
      <c r="E716">
        <v>0</v>
      </c>
      <c r="F716">
        <v>0</v>
      </c>
      <c r="G716">
        <v>217.7</v>
      </c>
      <c r="H716">
        <v>91</v>
      </c>
      <c r="I716">
        <v>37.01</v>
      </c>
      <c r="J716">
        <v>273.5</v>
      </c>
      <c r="K716">
        <v>74</v>
      </c>
      <c r="L716">
        <v>23.25</v>
      </c>
      <c r="M716">
        <v>226.9</v>
      </c>
      <c r="N716">
        <v>99</v>
      </c>
      <c r="O716">
        <v>10.210000000000001</v>
      </c>
      <c r="P716">
        <v>9.6</v>
      </c>
      <c r="Q716">
        <v>3</v>
      </c>
      <c r="R716">
        <v>2.59</v>
      </c>
      <c r="S716">
        <v>3</v>
      </c>
      <c r="T716">
        <v>0</v>
      </c>
    </row>
    <row r="717" spans="1:20" x14ac:dyDescent="0.2">
      <c r="A717" t="s">
        <v>33</v>
      </c>
      <c r="B717" s="4">
        <f>train[[#This Row],[account_length]]/12</f>
        <v>5.833333333333333</v>
      </c>
      <c r="C717">
        <v>415</v>
      </c>
      <c r="D717">
        <v>0</v>
      </c>
      <c r="E717">
        <v>0</v>
      </c>
      <c r="F717">
        <v>0</v>
      </c>
      <c r="G717">
        <v>134.69999999999999</v>
      </c>
      <c r="H717">
        <v>96</v>
      </c>
      <c r="I717">
        <v>22.9</v>
      </c>
      <c r="J717">
        <v>235.9</v>
      </c>
      <c r="K717">
        <v>90</v>
      </c>
      <c r="L717">
        <v>20.05</v>
      </c>
      <c r="M717">
        <v>260.2</v>
      </c>
      <c r="N717">
        <v>113</v>
      </c>
      <c r="O717">
        <v>11.71</v>
      </c>
      <c r="P717">
        <v>7.6</v>
      </c>
      <c r="Q717">
        <v>6</v>
      </c>
      <c r="R717">
        <v>2.0499999999999998</v>
      </c>
      <c r="S717">
        <v>3</v>
      </c>
      <c r="T717">
        <v>0</v>
      </c>
    </row>
    <row r="718" spans="1:20" x14ac:dyDescent="0.2">
      <c r="A718" t="s">
        <v>34</v>
      </c>
      <c r="B718" s="4">
        <f>train[[#This Row],[account_length]]/12</f>
        <v>5.5</v>
      </c>
      <c r="C718">
        <v>510</v>
      </c>
      <c r="D718">
        <v>0</v>
      </c>
      <c r="E718">
        <v>0</v>
      </c>
      <c r="F718">
        <v>0</v>
      </c>
      <c r="G718">
        <v>256.3</v>
      </c>
      <c r="H718">
        <v>135</v>
      </c>
      <c r="I718">
        <v>43.57</v>
      </c>
      <c r="J718">
        <v>180.2</v>
      </c>
      <c r="K718">
        <v>106</v>
      </c>
      <c r="L718">
        <v>15.32</v>
      </c>
      <c r="M718">
        <v>187.3</v>
      </c>
      <c r="N718">
        <v>135</v>
      </c>
      <c r="O718">
        <v>8.43</v>
      </c>
      <c r="P718">
        <v>6.2</v>
      </c>
      <c r="Q718">
        <v>7</v>
      </c>
      <c r="R718">
        <v>1.67</v>
      </c>
      <c r="S718">
        <v>2</v>
      </c>
      <c r="T718">
        <v>0</v>
      </c>
    </row>
    <row r="719" spans="1:20" x14ac:dyDescent="0.2">
      <c r="A719" t="s">
        <v>44</v>
      </c>
      <c r="B719" s="4">
        <f>train[[#This Row],[account_length]]/12</f>
        <v>8.6666666666666661</v>
      </c>
      <c r="C719">
        <v>408</v>
      </c>
      <c r="D719">
        <v>0</v>
      </c>
      <c r="E719">
        <v>0</v>
      </c>
      <c r="F719">
        <v>0</v>
      </c>
      <c r="G719">
        <v>183.6</v>
      </c>
      <c r="H719">
        <v>133</v>
      </c>
      <c r="I719">
        <v>31.21</v>
      </c>
      <c r="J719">
        <v>120.7</v>
      </c>
      <c r="K719">
        <v>98</v>
      </c>
      <c r="L719">
        <v>10.26</v>
      </c>
      <c r="M719">
        <v>215.1</v>
      </c>
      <c r="N719">
        <v>112</v>
      </c>
      <c r="O719">
        <v>9.68</v>
      </c>
      <c r="P719">
        <v>12.7</v>
      </c>
      <c r="Q719">
        <v>2</v>
      </c>
      <c r="R719">
        <v>3.43</v>
      </c>
      <c r="S719">
        <v>1</v>
      </c>
      <c r="T719">
        <v>0</v>
      </c>
    </row>
    <row r="720" spans="1:20" x14ac:dyDescent="0.2">
      <c r="A720" t="s">
        <v>62</v>
      </c>
      <c r="B720" s="4">
        <f>train[[#This Row],[account_length]]/12</f>
        <v>13.333333333333334</v>
      </c>
      <c r="C720">
        <v>415</v>
      </c>
      <c r="D720">
        <v>0</v>
      </c>
      <c r="E720">
        <v>0</v>
      </c>
      <c r="F720">
        <v>0</v>
      </c>
      <c r="G720">
        <v>176.2</v>
      </c>
      <c r="H720">
        <v>90</v>
      </c>
      <c r="I720">
        <v>29.95</v>
      </c>
      <c r="J720">
        <v>196</v>
      </c>
      <c r="K720">
        <v>115</v>
      </c>
      <c r="L720">
        <v>16.66</v>
      </c>
      <c r="M720">
        <v>263.89999999999998</v>
      </c>
      <c r="N720">
        <v>95</v>
      </c>
      <c r="O720">
        <v>11.88</v>
      </c>
      <c r="P720">
        <v>9.1999999999999993</v>
      </c>
      <c r="Q720">
        <v>4</v>
      </c>
      <c r="R720">
        <v>2.48</v>
      </c>
      <c r="S720">
        <v>1</v>
      </c>
      <c r="T720">
        <v>0</v>
      </c>
    </row>
    <row r="721" spans="1:20" x14ac:dyDescent="0.2">
      <c r="A721" t="s">
        <v>51</v>
      </c>
      <c r="B721" s="4">
        <f>train[[#This Row],[account_length]]/12</f>
        <v>10.75</v>
      </c>
      <c r="C721">
        <v>415</v>
      </c>
      <c r="D721">
        <v>0</v>
      </c>
      <c r="E721">
        <v>1</v>
      </c>
      <c r="F721">
        <v>37</v>
      </c>
      <c r="G721">
        <v>205</v>
      </c>
      <c r="H721">
        <v>94</v>
      </c>
      <c r="I721">
        <v>34.85</v>
      </c>
      <c r="J721">
        <v>165.4</v>
      </c>
      <c r="K721">
        <v>103</v>
      </c>
      <c r="L721">
        <v>14.06</v>
      </c>
      <c r="M721">
        <v>185</v>
      </c>
      <c r="N721">
        <v>81</v>
      </c>
      <c r="O721">
        <v>8.32</v>
      </c>
      <c r="P721">
        <v>11.7</v>
      </c>
      <c r="Q721">
        <v>8</v>
      </c>
      <c r="R721">
        <v>3.16</v>
      </c>
      <c r="S721">
        <v>1</v>
      </c>
      <c r="T721">
        <v>0</v>
      </c>
    </row>
    <row r="722" spans="1:20" x14ac:dyDescent="0.2">
      <c r="A722" t="s">
        <v>68</v>
      </c>
      <c r="B722" s="4">
        <f>train[[#This Row],[account_length]]/12</f>
        <v>7.75</v>
      </c>
      <c r="C722">
        <v>408</v>
      </c>
      <c r="D722">
        <v>0</v>
      </c>
      <c r="E722">
        <v>0</v>
      </c>
      <c r="F722">
        <v>0</v>
      </c>
      <c r="G722">
        <v>267.89999999999998</v>
      </c>
      <c r="H722">
        <v>114</v>
      </c>
      <c r="I722">
        <v>45.54</v>
      </c>
      <c r="J722">
        <v>223</v>
      </c>
      <c r="K722">
        <v>74</v>
      </c>
      <c r="L722">
        <v>18.96</v>
      </c>
      <c r="M722">
        <v>262.7</v>
      </c>
      <c r="N722">
        <v>90</v>
      </c>
      <c r="O722">
        <v>11.82</v>
      </c>
      <c r="P722">
        <v>11.3</v>
      </c>
      <c r="Q722">
        <v>3</v>
      </c>
      <c r="R722">
        <v>3.05</v>
      </c>
      <c r="S722">
        <v>3</v>
      </c>
      <c r="T722">
        <v>1</v>
      </c>
    </row>
    <row r="723" spans="1:20" x14ac:dyDescent="0.2">
      <c r="A723" t="s">
        <v>45</v>
      </c>
      <c r="B723" s="4">
        <f>train[[#This Row],[account_length]]/12</f>
        <v>14.083333333333334</v>
      </c>
      <c r="C723">
        <v>415</v>
      </c>
      <c r="D723">
        <v>0</v>
      </c>
      <c r="E723">
        <v>0</v>
      </c>
      <c r="F723">
        <v>0</v>
      </c>
      <c r="G723">
        <v>179.2</v>
      </c>
      <c r="H723">
        <v>111</v>
      </c>
      <c r="I723">
        <v>30.46</v>
      </c>
      <c r="J723">
        <v>175.2</v>
      </c>
      <c r="K723">
        <v>130</v>
      </c>
      <c r="L723">
        <v>14.89</v>
      </c>
      <c r="M723">
        <v>228.6</v>
      </c>
      <c r="N723">
        <v>92</v>
      </c>
      <c r="O723">
        <v>10.29</v>
      </c>
      <c r="P723">
        <v>9.9</v>
      </c>
      <c r="Q723">
        <v>6</v>
      </c>
      <c r="R723">
        <v>2.67</v>
      </c>
      <c r="S723">
        <v>2</v>
      </c>
      <c r="T723">
        <v>0</v>
      </c>
    </row>
    <row r="724" spans="1:20" x14ac:dyDescent="0.2">
      <c r="A724" t="s">
        <v>29</v>
      </c>
      <c r="B724" s="4">
        <f>train[[#This Row],[account_length]]/12</f>
        <v>4.833333333333333</v>
      </c>
      <c r="C724">
        <v>415</v>
      </c>
      <c r="D724">
        <v>0</v>
      </c>
      <c r="E724">
        <v>0</v>
      </c>
      <c r="F724">
        <v>0</v>
      </c>
      <c r="G724">
        <v>149.4</v>
      </c>
      <c r="H724">
        <v>145</v>
      </c>
      <c r="I724">
        <v>25.4</v>
      </c>
      <c r="J724">
        <v>196.5</v>
      </c>
      <c r="K724">
        <v>105</v>
      </c>
      <c r="L724">
        <v>16.7</v>
      </c>
      <c r="M724">
        <v>209.5</v>
      </c>
      <c r="N724">
        <v>108</v>
      </c>
      <c r="O724">
        <v>9.43</v>
      </c>
      <c r="P724">
        <v>14.9</v>
      </c>
      <c r="Q724">
        <v>3</v>
      </c>
      <c r="R724">
        <v>4.0199999999999996</v>
      </c>
      <c r="S724">
        <v>1</v>
      </c>
      <c r="T724">
        <v>0</v>
      </c>
    </row>
    <row r="725" spans="1:20" x14ac:dyDescent="0.2">
      <c r="A725" t="s">
        <v>56</v>
      </c>
      <c r="B725" s="4">
        <f>train[[#This Row],[account_length]]/12</f>
        <v>6.25</v>
      </c>
      <c r="C725">
        <v>510</v>
      </c>
      <c r="D725">
        <v>0</v>
      </c>
      <c r="E725">
        <v>1</v>
      </c>
      <c r="F725">
        <v>38</v>
      </c>
      <c r="G725">
        <v>163.6</v>
      </c>
      <c r="H725">
        <v>132</v>
      </c>
      <c r="I725">
        <v>27.81</v>
      </c>
      <c r="J725">
        <v>146.69999999999999</v>
      </c>
      <c r="K725">
        <v>113</v>
      </c>
      <c r="L725">
        <v>12.47</v>
      </c>
      <c r="M725">
        <v>345.8</v>
      </c>
      <c r="N725">
        <v>115</v>
      </c>
      <c r="O725">
        <v>15.56</v>
      </c>
      <c r="P725">
        <v>13.1</v>
      </c>
      <c r="Q725">
        <v>3</v>
      </c>
      <c r="R725">
        <v>3.54</v>
      </c>
      <c r="S725">
        <v>3</v>
      </c>
      <c r="T725">
        <v>0</v>
      </c>
    </row>
    <row r="726" spans="1:20" x14ac:dyDescent="0.2">
      <c r="A726" t="s">
        <v>29</v>
      </c>
      <c r="B726" s="4">
        <f>train[[#This Row],[account_length]]/12</f>
        <v>3.75</v>
      </c>
      <c r="C726">
        <v>408</v>
      </c>
      <c r="D726">
        <v>0</v>
      </c>
      <c r="E726">
        <v>0</v>
      </c>
      <c r="F726">
        <v>0</v>
      </c>
      <c r="G726">
        <v>207.6</v>
      </c>
      <c r="H726">
        <v>71</v>
      </c>
      <c r="I726">
        <v>35.29</v>
      </c>
      <c r="J726">
        <v>152.69999999999999</v>
      </c>
      <c r="K726">
        <v>94</v>
      </c>
      <c r="L726">
        <v>12.98</v>
      </c>
      <c r="M726">
        <v>217.8</v>
      </c>
      <c r="N726">
        <v>125</v>
      </c>
      <c r="O726">
        <v>9.8000000000000007</v>
      </c>
      <c r="P726">
        <v>12.4</v>
      </c>
      <c r="Q726">
        <v>13</v>
      </c>
      <c r="R726">
        <v>3.35</v>
      </c>
      <c r="S726">
        <v>1</v>
      </c>
      <c r="T726">
        <v>0</v>
      </c>
    </row>
    <row r="727" spans="1:20" x14ac:dyDescent="0.2">
      <c r="A727" t="s">
        <v>74</v>
      </c>
      <c r="B727" s="4">
        <f>train[[#This Row],[account_length]]/12</f>
        <v>12.916666666666666</v>
      </c>
      <c r="C727">
        <v>510</v>
      </c>
      <c r="D727">
        <v>0</v>
      </c>
      <c r="E727">
        <v>0</v>
      </c>
      <c r="F727">
        <v>0</v>
      </c>
      <c r="G727">
        <v>165.4</v>
      </c>
      <c r="H727">
        <v>108</v>
      </c>
      <c r="I727">
        <v>28.12</v>
      </c>
      <c r="J727">
        <v>183.7</v>
      </c>
      <c r="K727">
        <v>103</v>
      </c>
      <c r="L727">
        <v>15.61</v>
      </c>
      <c r="M727">
        <v>80.2</v>
      </c>
      <c r="N727">
        <v>108</v>
      </c>
      <c r="O727">
        <v>3.61</v>
      </c>
      <c r="P727">
        <v>8.9</v>
      </c>
      <c r="Q727">
        <v>4</v>
      </c>
      <c r="R727">
        <v>2.4</v>
      </c>
      <c r="S727">
        <v>3</v>
      </c>
      <c r="T727">
        <v>0</v>
      </c>
    </row>
    <row r="728" spans="1:20" x14ac:dyDescent="0.2">
      <c r="A728" t="s">
        <v>49</v>
      </c>
      <c r="B728" s="4">
        <f>train[[#This Row],[account_length]]/12</f>
        <v>4.333333333333333</v>
      </c>
      <c r="C728">
        <v>415</v>
      </c>
      <c r="D728">
        <v>0</v>
      </c>
      <c r="E728">
        <v>0</v>
      </c>
      <c r="F728">
        <v>0</v>
      </c>
      <c r="G728">
        <v>209.8</v>
      </c>
      <c r="H728">
        <v>114</v>
      </c>
      <c r="I728">
        <v>35.67</v>
      </c>
      <c r="J728">
        <v>171.3</v>
      </c>
      <c r="K728">
        <v>82</v>
      </c>
      <c r="L728">
        <v>14.56</v>
      </c>
      <c r="M728">
        <v>154.6</v>
      </c>
      <c r="N728">
        <v>119</v>
      </c>
      <c r="O728">
        <v>6.96</v>
      </c>
      <c r="P728">
        <v>9.9</v>
      </c>
      <c r="Q728">
        <v>9</v>
      </c>
      <c r="R728">
        <v>2.67</v>
      </c>
      <c r="S728">
        <v>4</v>
      </c>
      <c r="T728">
        <v>0</v>
      </c>
    </row>
    <row r="729" spans="1:20" x14ac:dyDescent="0.2">
      <c r="A729" t="s">
        <v>20</v>
      </c>
      <c r="B729" s="4">
        <f>train[[#This Row],[account_length]]/12</f>
        <v>9.9166666666666661</v>
      </c>
      <c r="C729">
        <v>415</v>
      </c>
      <c r="D729">
        <v>0</v>
      </c>
      <c r="E729">
        <v>1</v>
      </c>
      <c r="F729">
        <v>27</v>
      </c>
      <c r="G729">
        <v>220.1</v>
      </c>
      <c r="H729">
        <v>128</v>
      </c>
      <c r="I729">
        <v>37.42</v>
      </c>
      <c r="J729">
        <v>268.2</v>
      </c>
      <c r="K729">
        <v>133</v>
      </c>
      <c r="L729">
        <v>22.8</v>
      </c>
      <c r="M729">
        <v>146.5</v>
      </c>
      <c r="N729">
        <v>80</v>
      </c>
      <c r="O729">
        <v>6.59</v>
      </c>
      <c r="P729">
        <v>11.1</v>
      </c>
      <c r="Q729">
        <v>3</v>
      </c>
      <c r="R729">
        <v>3</v>
      </c>
      <c r="S729">
        <v>0</v>
      </c>
      <c r="T729">
        <v>0</v>
      </c>
    </row>
    <row r="730" spans="1:20" x14ac:dyDescent="0.2">
      <c r="A730" t="s">
        <v>62</v>
      </c>
      <c r="B730" s="4">
        <f>train[[#This Row],[account_length]]/12</f>
        <v>7.166666666666667</v>
      </c>
      <c r="C730">
        <v>510</v>
      </c>
      <c r="D730">
        <v>0</v>
      </c>
      <c r="E730">
        <v>0</v>
      </c>
      <c r="F730">
        <v>0</v>
      </c>
      <c r="G730">
        <v>141.30000000000001</v>
      </c>
      <c r="H730">
        <v>72</v>
      </c>
      <c r="I730">
        <v>24.02</v>
      </c>
      <c r="J730">
        <v>154.30000000000001</v>
      </c>
      <c r="K730">
        <v>95</v>
      </c>
      <c r="L730">
        <v>13.12</v>
      </c>
      <c r="M730">
        <v>210.6</v>
      </c>
      <c r="N730">
        <v>91</v>
      </c>
      <c r="O730">
        <v>9.48</v>
      </c>
      <c r="P730">
        <v>8.1999999999999993</v>
      </c>
      <c r="Q730">
        <v>5</v>
      </c>
      <c r="R730">
        <v>2.21</v>
      </c>
      <c r="S730">
        <v>1</v>
      </c>
      <c r="T730">
        <v>0</v>
      </c>
    </row>
    <row r="731" spans="1:20" x14ac:dyDescent="0.2">
      <c r="A731" t="s">
        <v>49</v>
      </c>
      <c r="B731" s="4">
        <f>train[[#This Row],[account_length]]/12</f>
        <v>3.5</v>
      </c>
      <c r="C731">
        <v>408</v>
      </c>
      <c r="D731">
        <v>0</v>
      </c>
      <c r="E731">
        <v>0</v>
      </c>
      <c r="F731">
        <v>0</v>
      </c>
      <c r="G731">
        <v>196.5</v>
      </c>
      <c r="H731">
        <v>89</v>
      </c>
      <c r="I731">
        <v>33.409999999999997</v>
      </c>
      <c r="J731">
        <v>241.3</v>
      </c>
      <c r="K731">
        <v>123</v>
      </c>
      <c r="L731">
        <v>20.51</v>
      </c>
      <c r="M731">
        <v>143.19999999999999</v>
      </c>
      <c r="N731">
        <v>105</v>
      </c>
      <c r="O731">
        <v>6.44</v>
      </c>
      <c r="P731">
        <v>4</v>
      </c>
      <c r="Q731">
        <v>7</v>
      </c>
      <c r="R731">
        <v>1.08</v>
      </c>
      <c r="S731">
        <v>0</v>
      </c>
      <c r="T731">
        <v>0</v>
      </c>
    </row>
    <row r="732" spans="1:20" x14ac:dyDescent="0.2">
      <c r="A732" t="s">
        <v>69</v>
      </c>
      <c r="B732" s="4">
        <f>train[[#This Row],[account_length]]/12</f>
        <v>10.583333333333334</v>
      </c>
      <c r="C732">
        <v>510</v>
      </c>
      <c r="D732">
        <v>1</v>
      </c>
      <c r="E732">
        <v>0</v>
      </c>
      <c r="F732">
        <v>0</v>
      </c>
      <c r="G732">
        <v>180.9</v>
      </c>
      <c r="H732">
        <v>114</v>
      </c>
      <c r="I732">
        <v>30.75</v>
      </c>
      <c r="J732">
        <v>209.5</v>
      </c>
      <c r="K732">
        <v>118</v>
      </c>
      <c r="L732">
        <v>17.809999999999999</v>
      </c>
      <c r="M732">
        <v>249.9</v>
      </c>
      <c r="N732">
        <v>105</v>
      </c>
      <c r="O732">
        <v>11.25</v>
      </c>
      <c r="P732">
        <v>7.4</v>
      </c>
      <c r="Q732">
        <v>4</v>
      </c>
      <c r="R732">
        <v>2</v>
      </c>
      <c r="S732">
        <v>2</v>
      </c>
      <c r="T732">
        <v>0</v>
      </c>
    </row>
    <row r="733" spans="1:20" x14ac:dyDescent="0.2">
      <c r="A733" t="s">
        <v>26</v>
      </c>
      <c r="B733" s="4">
        <f>train[[#This Row],[account_length]]/12</f>
        <v>12.416666666666666</v>
      </c>
      <c r="C733">
        <v>510</v>
      </c>
      <c r="D733">
        <v>0</v>
      </c>
      <c r="E733">
        <v>1</v>
      </c>
      <c r="F733">
        <v>43</v>
      </c>
      <c r="G733">
        <v>206.7</v>
      </c>
      <c r="H733">
        <v>79</v>
      </c>
      <c r="I733">
        <v>35.14</v>
      </c>
      <c r="J733">
        <v>174.6</v>
      </c>
      <c r="K733">
        <v>122</v>
      </c>
      <c r="L733">
        <v>14.84</v>
      </c>
      <c r="M733">
        <v>241.5</v>
      </c>
      <c r="N733">
        <v>80</v>
      </c>
      <c r="O733">
        <v>10.87</v>
      </c>
      <c r="P733">
        <v>10.9</v>
      </c>
      <c r="Q733">
        <v>3</v>
      </c>
      <c r="R733">
        <v>2.94</v>
      </c>
      <c r="S733">
        <v>1</v>
      </c>
      <c r="T733">
        <v>0</v>
      </c>
    </row>
    <row r="734" spans="1:20" x14ac:dyDescent="0.2">
      <c r="A734" t="s">
        <v>27</v>
      </c>
      <c r="B734" s="4">
        <f>train[[#This Row],[account_length]]/12</f>
        <v>13.333333333333334</v>
      </c>
      <c r="C734">
        <v>408</v>
      </c>
      <c r="D734">
        <v>0</v>
      </c>
      <c r="E734">
        <v>0</v>
      </c>
      <c r="F734">
        <v>0</v>
      </c>
      <c r="G734">
        <v>166.8</v>
      </c>
      <c r="H734">
        <v>109</v>
      </c>
      <c r="I734">
        <v>28.36</v>
      </c>
      <c r="J734">
        <v>236</v>
      </c>
      <c r="K734">
        <v>117</v>
      </c>
      <c r="L734">
        <v>20.059999999999999</v>
      </c>
      <c r="M734">
        <v>307.60000000000002</v>
      </c>
      <c r="N734">
        <v>77</v>
      </c>
      <c r="O734">
        <v>13.84</v>
      </c>
      <c r="P734">
        <v>9.3000000000000007</v>
      </c>
      <c r="Q734">
        <v>1</v>
      </c>
      <c r="R734">
        <v>2.5099999999999998</v>
      </c>
      <c r="S734">
        <v>1</v>
      </c>
      <c r="T734">
        <v>0</v>
      </c>
    </row>
    <row r="735" spans="1:20" x14ac:dyDescent="0.2">
      <c r="A735" t="s">
        <v>41</v>
      </c>
      <c r="B735" s="4">
        <f>train[[#This Row],[account_length]]/12</f>
        <v>11.416666666666666</v>
      </c>
      <c r="C735">
        <v>415</v>
      </c>
      <c r="D735">
        <v>0</v>
      </c>
      <c r="E735">
        <v>0</v>
      </c>
      <c r="F735">
        <v>0</v>
      </c>
      <c r="G735">
        <v>127</v>
      </c>
      <c r="H735">
        <v>107</v>
      </c>
      <c r="I735">
        <v>21.59</v>
      </c>
      <c r="J735">
        <v>323.2</v>
      </c>
      <c r="K735">
        <v>75</v>
      </c>
      <c r="L735">
        <v>27.47</v>
      </c>
      <c r="M735">
        <v>143.9</v>
      </c>
      <c r="N735">
        <v>127</v>
      </c>
      <c r="O735">
        <v>6.48</v>
      </c>
      <c r="P735">
        <v>7.5</v>
      </c>
      <c r="Q735">
        <v>2</v>
      </c>
      <c r="R735">
        <v>2.0299999999999998</v>
      </c>
      <c r="S735">
        <v>1</v>
      </c>
      <c r="T735">
        <v>0</v>
      </c>
    </row>
    <row r="736" spans="1:20" x14ac:dyDescent="0.2">
      <c r="A736" t="s">
        <v>40</v>
      </c>
      <c r="B736" s="4">
        <f>train[[#This Row],[account_length]]/12</f>
        <v>10.75</v>
      </c>
      <c r="C736">
        <v>415</v>
      </c>
      <c r="D736">
        <v>1</v>
      </c>
      <c r="E736">
        <v>0</v>
      </c>
      <c r="F736">
        <v>0</v>
      </c>
      <c r="G736">
        <v>267.39999999999998</v>
      </c>
      <c r="H736">
        <v>78</v>
      </c>
      <c r="I736">
        <v>45.46</v>
      </c>
      <c r="J736">
        <v>204.2</v>
      </c>
      <c r="K736">
        <v>85</v>
      </c>
      <c r="L736">
        <v>17.36</v>
      </c>
      <c r="M736">
        <v>111.7</v>
      </c>
      <c r="N736">
        <v>146</v>
      </c>
      <c r="O736">
        <v>5.03</v>
      </c>
      <c r="P736">
        <v>5.9</v>
      </c>
      <c r="Q736">
        <v>4</v>
      </c>
      <c r="R736">
        <v>1.59</v>
      </c>
      <c r="S736">
        <v>1</v>
      </c>
      <c r="T736">
        <v>0</v>
      </c>
    </row>
    <row r="737" spans="1:20" x14ac:dyDescent="0.2">
      <c r="A737" t="s">
        <v>51</v>
      </c>
      <c r="B737" s="4">
        <f>train[[#This Row],[account_length]]/12</f>
        <v>5.166666666666667</v>
      </c>
      <c r="C737">
        <v>415</v>
      </c>
      <c r="D737">
        <v>0</v>
      </c>
      <c r="E737">
        <v>0</v>
      </c>
      <c r="F737">
        <v>0</v>
      </c>
      <c r="G737">
        <v>281</v>
      </c>
      <c r="H737">
        <v>66</v>
      </c>
      <c r="I737">
        <v>47.77</v>
      </c>
      <c r="J737">
        <v>160.6</v>
      </c>
      <c r="K737">
        <v>108</v>
      </c>
      <c r="L737">
        <v>13.65</v>
      </c>
      <c r="M737">
        <v>77.900000000000006</v>
      </c>
      <c r="N737">
        <v>74</v>
      </c>
      <c r="O737">
        <v>3.51</v>
      </c>
      <c r="P737">
        <v>0</v>
      </c>
      <c r="Q737">
        <v>0</v>
      </c>
      <c r="R737">
        <v>0</v>
      </c>
      <c r="S737">
        <v>1</v>
      </c>
      <c r="T737">
        <v>0</v>
      </c>
    </row>
    <row r="738" spans="1:20" x14ac:dyDescent="0.2">
      <c r="A738" t="s">
        <v>37</v>
      </c>
      <c r="B738" s="4">
        <f>train[[#This Row],[account_length]]/12</f>
        <v>10.166666666666666</v>
      </c>
      <c r="C738">
        <v>510</v>
      </c>
      <c r="D738">
        <v>0</v>
      </c>
      <c r="E738">
        <v>1</v>
      </c>
      <c r="F738">
        <v>33</v>
      </c>
      <c r="G738">
        <v>270.8</v>
      </c>
      <c r="H738">
        <v>96</v>
      </c>
      <c r="I738">
        <v>46.04</v>
      </c>
      <c r="J738">
        <v>220.4</v>
      </c>
      <c r="K738">
        <v>110</v>
      </c>
      <c r="L738">
        <v>18.73</v>
      </c>
      <c r="M738">
        <v>169.9</v>
      </c>
      <c r="N738">
        <v>104</v>
      </c>
      <c r="O738">
        <v>7.65</v>
      </c>
      <c r="P738">
        <v>11.8</v>
      </c>
      <c r="Q738">
        <v>8</v>
      </c>
      <c r="R738">
        <v>3.19</v>
      </c>
      <c r="S738">
        <v>4</v>
      </c>
      <c r="T738">
        <v>0</v>
      </c>
    </row>
    <row r="739" spans="1:20" x14ac:dyDescent="0.2">
      <c r="A739" t="s">
        <v>44</v>
      </c>
      <c r="B739" s="4">
        <f>train[[#This Row],[account_length]]/12</f>
        <v>2.6666666666666665</v>
      </c>
      <c r="C739">
        <v>408</v>
      </c>
      <c r="D739">
        <v>0</v>
      </c>
      <c r="E739">
        <v>0</v>
      </c>
      <c r="F739">
        <v>0</v>
      </c>
      <c r="G739">
        <v>171.2</v>
      </c>
      <c r="H739">
        <v>82</v>
      </c>
      <c r="I739">
        <v>29.1</v>
      </c>
      <c r="J739">
        <v>185.6</v>
      </c>
      <c r="K739">
        <v>102</v>
      </c>
      <c r="L739">
        <v>15.78</v>
      </c>
      <c r="M739">
        <v>203.3</v>
      </c>
      <c r="N739">
        <v>64</v>
      </c>
      <c r="O739">
        <v>9.15</v>
      </c>
      <c r="P739">
        <v>10.199999999999999</v>
      </c>
      <c r="Q739">
        <v>7</v>
      </c>
      <c r="R739">
        <v>2.75</v>
      </c>
      <c r="S739">
        <v>1</v>
      </c>
      <c r="T739">
        <v>0</v>
      </c>
    </row>
    <row r="740" spans="1:20" x14ac:dyDescent="0.2">
      <c r="A740" t="s">
        <v>40</v>
      </c>
      <c r="B740" s="4">
        <f>train[[#This Row],[account_length]]/12</f>
        <v>10.833333333333334</v>
      </c>
      <c r="C740">
        <v>415</v>
      </c>
      <c r="D740">
        <v>0</v>
      </c>
      <c r="E740">
        <v>0</v>
      </c>
      <c r="F740">
        <v>0</v>
      </c>
      <c r="G740">
        <v>162.80000000000001</v>
      </c>
      <c r="H740">
        <v>113</v>
      </c>
      <c r="I740">
        <v>27.68</v>
      </c>
      <c r="J740">
        <v>290.3</v>
      </c>
      <c r="K740">
        <v>111</v>
      </c>
      <c r="L740">
        <v>24.68</v>
      </c>
      <c r="M740">
        <v>114.9</v>
      </c>
      <c r="N740">
        <v>140</v>
      </c>
      <c r="O740">
        <v>5.17</v>
      </c>
      <c r="P740">
        <v>7.2</v>
      </c>
      <c r="Q740">
        <v>3</v>
      </c>
      <c r="R740">
        <v>1.94</v>
      </c>
      <c r="S740">
        <v>1</v>
      </c>
      <c r="T740">
        <v>0</v>
      </c>
    </row>
    <row r="741" spans="1:20" x14ac:dyDescent="0.2">
      <c r="A741" t="s">
        <v>44</v>
      </c>
      <c r="B741" s="4">
        <f>train[[#This Row],[account_length]]/12</f>
        <v>3.5</v>
      </c>
      <c r="C741">
        <v>408</v>
      </c>
      <c r="D741">
        <v>0</v>
      </c>
      <c r="E741">
        <v>0</v>
      </c>
      <c r="F741">
        <v>0</v>
      </c>
      <c r="G741">
        <v>146.30000000000001</v>
      </c>
      <c r="H741">
        <v>84</v>
      </c>
      <c r="I741">
        <v>24.87</v>
      </c>
      <c r="J741">
        <v>255.9</v>
      </c>
      <c r="K741">
        <v>113</v>
      </c>
      <c r="L741">
        <v>21.75</v>
      </c>
      <c r="M741">
        <v>45</v>
      </c>
      <c r="N741">
        <v>117</v>
      </c>
      <c r="O741">
        <v>2.0299999999999998</v>
      </c>
      <c r="P741">
        <v>8</v>
      </c>
      <c r="Q741">
        <v>12</v>
      </c>
      <c r="R741">
        <v>2.16</v>
      </c>
      <c r="S741">
        <v>1</v>
      </c>
      <c r="T741">
        <v>0</v>
      </c>
    </row>
    <row r="742" spans="1:20" x14ac:dyDescent="0.2">
      <c r="A742" t="s">
        <v>54</v>
      </c>
      <c r="B742" s="4">
        <f>train[[#This Row],[account_length]]/12</f>
        <v>6.083333333333333</v>
      </c>
      <c r="C742">
        <v>415</v>
      </c>
      <c r="D742">
        <v>0</v>
      </c>
      <c r="E742">
        <v>0</v>
      </c>
      <c r="F742">
        <v>0</v>
      </c>
      <c r="G742">
        <v>254.8</v>
      </c>
      <c r="H742">
        <v>85</v>
      </c>
      <c r="I742">
        <v>43.32</v>
      </c>
      <c r="J742">
        <v>143.4</v>
      </c>
      <c r="K742">
        <v>80</v>
      </c>
      <c r="L742">
        <v>12.19</v>
      </c>
      <c r="M742">
        <v>153.9</v>
      </c>
      <c r="N742">
        <v>102</v>
      </c>
      <c r="O742">
        <v>6.93</v>
      </c>
      <c r="P742">
        <v>15</v>
      </c>
      <c r="Q742">
        <v>7</v>
      </c>
      <c r="R742">
        <v>4.05</v>
      </c>
      <c r="S742">
        <v>2</v>
      </c>
      <c r="T742">
        <v>0</v>
      </c>
    </row>
    <row r="743" spans="1:20" x14ac:dyDescent="0.2">
      <c r="A743" t="s">
        <v>66</v>
      </c>
      <c r="B743" s="4">
        <f>train[[#This Row],[account_length]]/12</f>
        <v>5.5</v>
      </c>
      <c r="C743">
        <v>408</v>
      </c>
      <c r="D743">
        <v>0</v>
      </c>
      <c r="E743">
        <v>1</v>
      </c>
      <c r="F743">
        <v>26</v>
      </c>
      <c r="G743">
        <v>254.9</v>
      </c>
      <c r="H743">
        <v>108</v>
      </c>
      <c r="I743">
        <v>43.33</v>
      </c>
      <c r="J743">
        <v>243.2</v>
      </c>
      <c r="K743">
        <v>135</v>
      </c>
      <c r="L743">
        <v>20.67</v>
      </c>
      <c r="M743">
        <v>190.8</v>
      </c>
      <c r="N743">
        <v>95</v>
      </c>
      <c r="O743">
        <v>8.59</v>
      </c>
      <c r="P743">
        <v>5.4</v>
      </c>
      <c r="Q743">
        <v>3</v>
      </c>
      <c r="R743">
        <v>1.46</v>
      </c>
      <c r="S743">
        <v>2</v>
      </c>
      <c r="T743">
        <v>0</v>
      </c>
    </row>
    <row r="744" spans="1:20" x14ac:dyDescent="0.2">
      <c r="A744" t="s">
        <v>63</v>
      </c>
      <c r="B744" s="4">
        <f>train[[#This Row],[account_length]]/12</f>
        <v>8.5833333333333339</v>
      </c>
      <c r="C744">
        <v>510</v>
      </c>
      <c r="D744">
        <v>0</v>
      </c>
      <c r="E744">
        <v>1</v>
      </c>
      <c r="F744">
        <v>31</v>
      </c>
      <c r="G744">
        <v>107.7</v>
      </c>
      <c r="H744">
        <v>124</v>
      </c>
      <c r="I744">
        <v>18.309999999999999</v>
      </c>
      <c r="J744">
        <v>188.9</v>
      </c>
      <c r="K744">
        <v>104</v>
      </c>
      <c r="L744">
        <v>16.059999999999999</v>
      </c>
      <c r="M744">
        <v>196.2</v>
      </c>
      <c r="N744">
        <v>98</v>
      </c>
      <c r="O744">
        <v>8.83</v>
      </c>
      <c r="P744">
        <v>8.9</v>
      </c>
      <c r="Q744">
        <v>3</v>
      </c>
      <c r="R744">
        <v>2.4</v>
      </c>
      <c r="S744">
        <v>0</v>
      </c>
      <c r="T744">
        <v>0</v>
      </c>
    </row>
    <row r="745" spans="1:20" x14ac:dyDescent="0.2">
      <c r="A745" t="s">
        <v>34</v>
      </c>
      <c r="B745" s="4">
        <f>train[[#This Row],[account_length]]/12</f>
        <v>10.666666666666666</v>
      </c>
      <c r="C745">
        <v>408</v>
      </c>
      <c r="D745">
        <v>0</v>
      </c>
      <c r="E745">
        <v>0</v>
      </c>
      <c r="F745">
        <v>0</v>
      </c>
      <c r="G745">
        <v>158.80000000000001</v>
      </c>
      <c r="H745">
        <v>75</v>
      </c>
      <c r="I745">
        <v>27</v>
      </c>
      <c r="J745">
        <v>264.8</v>
      </c>
      <c r="K745">
        <v>91</v>
      </c>
      <c r="L745">
        <v>22.51</v>
      </c>
      <c r="M745">
        <v>270</v>
      </c>
      <c r="N745">
        <v>77</v>
      </c>
      <c r="O745">
        <v>12.15</v>
      </c>
      <c r="P745">
        <v>7.6</v>
      </c>
      <c r="Q745">
        <v>7</v>
      </c>
      <c r="R745">
        <v>2.0499999999999998</v>
      </c>
      <c r="S745">
        <v>1</v>
      </c>
      <c r="T745">
        <v>0</v>
      </c>
    </row>
    <row r="746" spans="1:20" x14ac:dyDescent="0.2">
      <c r="A746" t="s">
        <v>60</v>
      </c>
      <c r="B746" s="4">
        <f>train[[#This Row],[account_length]]/12</f>
        <v>8.5833333333333339</v>
      </c>
      <c r="C746">
        <v>415</v>
      </c>
      <c r="D746">
        <v>0</v>
      </c>
      <c r="E746">
        <v>0</v>
      </c>
      <c r="F746">
        <v>0</v>
      </c>
      <c r="G746">
        <v>198.5</v>
      </c>
      <c r="H746">
        <v>112</v>
      </c>
      <c r="I746">
        <v>33.75</v>
      </c>
      <c r="J746">
        <v>42.5</v>
      </c>
      <c r="K746">
        <v>90</v>
      </c>
      <c r="L746">
        <v>3.61</v>
      </c>
      <c r="M746">
        <v>179.2</v>
      </c>
      <c r="N746">
        <v>124</v>
      </c>
      <c r="O746">
        <v>8.06</v>
      </c>
      <c r="P746">
        <v>12.4</v>
      </c>
      <c r="Q746">
        <v>5</v>
      </c>
      <c r="R746">
        <v>3.35</v>
      </c>
      <c r="S746">
        <v>0</v>
      </c>
      <c r="T746">
        <v>0</v>
      </c>
    </row>
    <row r="747" spans="1:20" x14ac:dyDescent="0.2">
      <c r="A747" t="s">
        <v>64</v>
      </c>
      <c r="B747" s="4">
        <f>train[[#This Row],[account_length]]/12</f>
        <v>10.333333333333334</v>
      </c>
      <c r="C747">
        <v>415</v>
      </c>
      <c r="D747">
        <v>0</v>
      </c>
      <c r="E747">
        <v>0</v>
      </c>
      <c r="F747">
        <v>0</v>
      </c>
      <c r="G747">
        <v>178.4</v>
      </c>
      <c r="H747">
        <v>72</v>
      </c>
      <c r="I747">
        <v>30.33</v>
      </c>
      <c r="J747">
        <v>233.6</v>
      </c>
      <c r="K747">
        <v>134</v>
      </c>
      <c r="L747">
        <v>19.86</v>
      </c>
      <c r="M747">
        <v>179.4</v>
      </c>
      <c r="N747">
        <v>91</v>
      </c>
      <c r="O747">
        <v>8.07</v>
      </c>
      <c r="P747">
        <v>12</v>
      </c>
      <c r="Q747">
        <v>2</v>
      </c>
      <c r="R747">
        <v>3.24</v>
      </c>
      <c r="S747">
        <v>0</v>
      </c>
      <c r="T747">
        <v>0</v>
      </c>
    </row>
    <row r="748" spans="1:20" x14ac:dyDescent="0.2">
      <c r="A748" t="s">
        <v>42</v>
      </c>
      <c r="B748" s="4">
        <f>train[[#This Row],[account_length]]/12</f>
        <v>7.25</v>
      </c>
      <c r="C748">
        <v>510</v>
      </c>
      <c r="D748">
        <v>0</v>
      </c>
      <c r="E748">
        <v>0</v>
      </c>
      <c r="F748">
        <v>0</v>
      </c>
      <c r="G748">
        <v>110.9</v>
      </c>
      <c r="H748">
        <v>91</v>
      </c>
      <c r="I748">
        <v>18.850000000000001</v>
      </c>
      <c r="J748">
        <v>158.5</v>
      </c>
      <c r="K748">
        <v>115</v>
      </c>
      <c r="L748">
        <v>13.47</v>
      </c>
      <c r="M748">
        <v>207.5</v>
      </c>
      <c r="N748">
        <v>131</v>
      </c>
      <c r="O748">
        <v>9.34</v>
      </c>
      <c r="P748">
        <v>6.2</v>
      </c>
      <c r="Q748">
        <v>5</v>
      </c>
      <c r="R748">
        <v>1.67</v>
      </c>
      <c r="S748">
        <v>1</v>
      </c>
      <c r="T748">
        <v>0</v>
      </c>
    </row>
    <row r="749" spans="1:20" x14ac:dyDescent="0.2">
      <c r="A749" t="s">
        <v>30</v>
      </c>
      <c r="B749" s="4">
        <f>train[[#This Row],[account_length]]/12</f>
        <v>9.0833333333333339</v>
      </c>
      <c r="C749">
        <v>415</v>
      </c>
      <c r="D749">
        <v>0</v>
      </c>
      <c r="E749">
        <v>1</v>
      </c>
      <c r="F749">
        <v>27</v>
      </c>
      <c r="G749">
        <v>166.9</v>
      </c>
      <c r="H749">
        <v>85</v>
      </c>
      <c r="I749">
        <v>28.37</v>
      </c>
      <c r="J749">
        <v>221.2</v>
      </c>
      <c r="K749">
        <v>92</v>
      </c>
      <c r="L749">
        <v>18.8</v>
      </c>
      <c r="M749">
        <v>197.3</v>
      </c>
      <c r="N749">
        <v>97</v>
      </c>
      <c r="O749">
        <v>8.8800000000000008</v>
      </c>
      <c r="P749">
        <v>12.3</v>
      </c>
      <c r="Q749">
        <v>4</v>
      </c>
      <c r="R749">
        <v>3.32</v>
      </c>
      <c r="S749">
        <v>1</v>
      </c>
      <c r="T749">
        <v>1</v>
      </c>
    </row>
    <row r="750" spans="1:20" x14ac:dyDescent="0.2">
      <c r="A750" t="s">
        <v>29</v>
      </c>
      <c r="B750" s="4">
        <f>train[[#This Row],[account_length]]/12</f>
        <v>13.916666666666666</v>
      </c>
      <c r="C750">
        <v>415</v>
      </c>
      <c r="D750">
        <v>1</v>
      </c>
      <c r="E750">
        <v>0</v>
      </c>
      <c r="F750">
        <v>0</v>
      </c>
      <c r="G750">
        <v>244.8</v>
      </c>
      <c r="H750">
        <v>91</v>
      </c>
      <c r="I750">
        <v>41.62</v>
      </c>
      <c r="J750">
        <v>60.8</v>
      </c>
      <c r="K750">
        <v>105</v>
      </c>
      <c r="L750">
        <v>5.17</v>
      </c>
      <c r="M750">
        <v>176.7</v>
      </c>
      <c r="N750">
        <v>110</v>
      </c>
      <c r="O750">
        <v>7.95</v>
      </c>
      <c r="P750">
        <v>10.7</v>
      </c>
      <c r="Q750">
        <v>3</v>
      </c>
      <c r="R750">
        <v>2.89</v>
      </c>
      <c r="S750">
        <v>2</v>
      </c>
      <c r="T750">
        <v>0</v>
      </c>
    </row>
    <row r="751" spans="1:20" x14ac:dyDescent="0.2">
      <c r="A751" t="s">
        <v>66</v>
      </c>
      <c r="B751" s="4">
        <f>train[[#This Row],[account_length]]/12</f>
        <v>8.0833333333333339</v>
      </c>
      <c r="C751">
        <v>510</v>
      </c>
      <c r="D751">
        <v>0</v>
      </c>
      <c r="E751">
        <v>0</v>
      </c>
      <c r="F751">
        <v>0</v>
      </c>
      <c r="G751">
        <v>120.8</v>
      </c>
      <c r="H751">
        <v>96</v>
      </c>
      <c r="I751">
        <v>20.54</v>
      </c>
      <c r="J751">
        <v>169.8</v>
      </c>
      <c r="K751">
        <v>101</v>
      </c>
      <c r="L751">
        <v>14.43</v>
      </c>
      <c r="M751">
        <v>194.1</v>
      </c>
      <c r="N751">
        <v>63</v>
      </c>
      <c r="O751">
        <v>8.73</v>
      </c>
      <c r="P751">
        <v>11.9</v>
      </c>
      <c r="Q751">
        <v>3</v>
      </c>
      <c r="R751">
        <v>3.21</v>
      </c>
      <c r="S751">
        <v>4</v>
      </c>
      <c r="T751">
        <v>1</v>
      </c>
    </row>
    <row r="752" spans="1:20" x14ac:dyDescent="0.2">
      <c r="A752" t="s">
        <v>64</v>
      </c>
      <c r="B752" s="4">
        <f>train[[#This Row],[account_length]]/12</f>
        <v>10.416666666666666</v>
      </c>
      <c r="C752">
        <v>415</v>
      </c>
      <c r="D752">
        <v>0</v>
      </c>
      <c r="E752">
        <v>0</v>
      </c>
      <c r="F752">
        <v>0</v>
      </c>
      <c r="G752">
        <v>126.7</v>
      </c>
      <c r="H752">
        <v>113</v>
      </c>
      <c r="I752">
        <v>21.54</v>
      </c>
      <c r="J752">
        <v>155.5</v>
      </c>
      <c r="K752">
        <v>131</v>
      </c>
      <c r="L752">
        <v>13.22</v>
      </c>
      <c r="M752">
        <v>206.2</v>
      </c>
      <c r="N752">
        <v>112</v>
      </c>
      <c r="O752">
        <v>9.2799999999999994</v>
      </c>
      <c r="P752">
        <v>14.4</v>
      </c>
      <c r="Q752">
        <v>7</v>
      </c>
      <c r="R752">
        <v>3.89</v>
      </c>
      <c r="S752">
        <v>2</v>
      </c>
      <c r="T752">
        <v>0</v>
      </c>
    </row>
    <row r="753" spans="1:20" x14ac:dyDescent="0.2">
      <c r="A753" t="s">
        <v>63</v>
      </c>
      <c r="B753" s="4">
        <f>train[[#This Row],[account_length]]/12</f>
        <v>9</v>
      </c>
      <c r="C753">
        <v>408</v>
      </c>
      <c r="D753">
        <v>0</v>
      </c>
      <c r="E753">
        <v>1</v>
      </c>
      <c r="F753">
        <v>35</v>
      </c>
      <c r="G753">
        <v>215.9</v>
      </c>
      <c r="H753">
        <v>106</v>
      </c>
      <c r="I753">
        <v>36.700000000000003</v>
      </c>
      <c r="J753">
        <v>200.6</v>
      </c>
      <c r="K753">
        <v>107</v>
      </c>
      <c r="L753">
        <v>17.05</v>
      </c>
      <c r="M753">
        <v>195.4</v>
      </c>
      <c r="N753">
        <v>107</v>
      </c>
      <c r="O753">
        <v>8.7899999999999991</v>
      </c>
      <c r="P753">
        <v>15.5</v>
      </c>
      <c r="Q753">
        <v>7</v>
      </c>
      <c r="R753">
        <v>4.1900000000000004</v>
      </c>
      <c r="S753">
        <v>0</v>
      </c>
      <c r="T753">
        <v>0</v>
      </c>
    </row>
    <row r="754" spans="1:20" x14ac:dyDescent="0.2">
      <c r="A754" t="s">
        <v>38</v>
      </c>
      <c r="B754" s="4">
        <f>train[[#This Row],[account_length]]/12</f>
        <v>7.416666666666667</v>
      </c>
      <c r="C754">
        <v>415</v>
      </c>
      <c r="D754">
        <v>0</v>
      </c>
      <c r="E754">
        <v>1</v>
      </c>
      <c r="F754">
        <v>32</v>
      </c>
      <c r="G754">
        <v>209.9</v>
      </c>
      <c r="H754">
        <v>113</v>
      </c>
      <c r="I754">
        <v>35.68</v>
      </c>
      <c r="J754">
        <v>249.8</v>
      </c>
      <c r="K754">
        <v>104</v>
      </c>
      <c r="L754">
        <v>21.23</v>
      </c>
      <c r="M754">
        <v>224.2</v>
      </c>
      <c r="N754">
        <v>92</v>
      </c>
      <c r="O754">
        <v>10.09</v>
      </c>
      <c r="P754">
        <v>8.6999999999999993</v>
      </c>
      <c r="Q754">
        <v>7</v>
      </c>
      <c r="R754">
        <v>2.35</v>
      </c>
      <c r="S754">
        <v>1</v>
      </c>
      <c r="T754">
        <v>0</v>
      </c>
    </row>
    <row r="755" spans="1:20" x14ac:dyDescent="0.2">
      <c r="A755" t="s">
        <v>74</v>
      </c>
      <c r="B755" s="4">
        <f>train[[#This Row],[account_length]]/12</f>
        <v>1.9166666666666667</v>
      </c>
      <c r="C755">
        <v>510</v>
      </c>
      <c r="D755">
        <v>0</v>
      </c>
      <c r="E755">
        <v>0</v>
      </c>
      <c r="F755">
        <v>0</v>
      </c>
      <c r="G755">
        <v>321.60000000000002</v>
      </c>
      <c r="H755">
        <v>107</v>
      </c>
      <c r="I755">
        <v>54.67</v>
      </c>
      <c r="J755">
        <v>251.6</v>
      </c>
      <c r="K755">
        <v>115</v>
      </c>
      <c r="L755">
        <v>21.39</v>
      </c>
      <c r="M755">
        <v>141.1</v>
      </c>
      <c r="N755">
        <v>158</v>
      </c>
      <c r="O755">
        <v>6.35</v>
      </c>
      <c r="P755">
        <v>11.3</v>
      </c>
      <c r="Q755">
        <v>3</v>
      </c>
      <c r="R755">
        <v>3.05</v>
      </c>
      <c r="S755">
        <v>2</v>
      </c>
      <c r="T755">
        <v>1</v>
      </c>
    </row>
    <row r="756" spans="1:20" x14ac:dyDescent="0.2">
      <c r="A756" t="s">
        <v>45</v>
      </c>
      <c r="B756" s="4">
        <f>train[[#This Row],[account_length]]/12</f>
        <v>12.416666666666666</v>
      </c>
      <c r="C756">
        <v>510</v>
      </c>
      <c r="D756">
        <v>0</v>
      </c>
      <c r="E756">
        <v>0</v>
      </c>
      <c r="F756">
        <v>0</v>
      </c>
      <c r="G756">
        <v>166.6</v>
      </c>
      <c r="H756">
        <v>61</v>
      </c>
      <c r="I756">
        <v>28.32</v>
      </c>
      <c r="J756">
        <v>218.8</v>
      </c>
      <c r="K756">
        <v>107</v>
      </c>
      <c r="L756">
        <v>18.600000000000001</v>
      </c>
      <c r="M756">
        <v>208.3</v>
      </c>
      <c r="N756">
        <v>131</v>
      </c>
      <c r="O756">
        <v>9.3699999999999992</v>
      </c>
      <c r="P756">
        <v>8.1999999999999993</v>
      </c>
      <c r="Q756">
        <v>6</v>
      </c>
      <c r="R756">
        <v>2.21</v>
      </c>
      <c r="S756">
        <v>7</v>
      </c>
      <c r="T756">
        <v>0</v>
      </c>
    </row>
    <row r="757" spans="1:20" x14ac:dyDescent="0.2">
      <c r="A757" t="s">
        <v>51</v>
      </c>
      <c r="B757" s="4">
        <f>train[[#This Row],[account_length]]/12</f>
        <v>6.083333333333333</v>
      </c>
      <c r="C757">
        <v>415</v>
      </c>
      <c r="D757">
        <v>0</v>
      </c>
      <c r="E757">
        <v>0</v>
      </c>
      <c r="F757">
        <v>0</v>
      </c>
      <c r="G757">
        <v>214.2</v>
      </c>
      <c r="H757">
        <v>90</v>
      </c>
      <c r="I757">
        <v>36.409999999999997</v>
      </c>
      <c r="J757">
        <v>196.8</v>
      </c>
      <c r="K757">
        <v>78</v>
      </c>
      <c r="L757">
        <v>16.73</v>
      </c>
      <c r="M757">
        <v>157.9</v>
      </c>
      <c r="N757">
        <v>112</v>
      </c>
      <c r="O757">
        <v>7.11</v>
      </c>
      <c r="P757">
        <v>5.9</v>
      </c>
      <c r="Q757">
        <v>8</v>
      </c>
      <c r="R757">
        <v>1.59</v>
      </c>
      <c r="S757">
        <v>0</v>
      </c>
      <c r="T757">
        <v>0</v>
      </c>
    </row>
    <row r="758" spans="1:20" x14ac:dyDescent="0.2">
      <c r="A758" t="s">
        <v>49</v>
      </c>
      <c r="B758" s="4">
        <f>train[[#This Row],[account_length]]/12</f>
        <v>5.083333333333333</v>
      </c>
      <c r="C758">
        <v>415</v>
      </c>
      <c r="D758">
        <v>0</v>
      </c>
      <c r="E758">
        <v>0</v>
      </c>
      <c r="F758">
        <v>0</v>
      </c>
      <c r="G758">
        <v>260</v>
      </c>
      <c r="H758">
        <v>123</v>
      </c>
      <c r="I758">
        <v>44.2</v>
      </c>
      <c r="J758">
        <v>210.5</v>
      </c>
      <c r="K758">
        <v>127</v>
      </c>
      <c r="L758">
        <v>17.89</v>
      </c>
      <c r="M758">
        <v>234.7</v>
      </c>
      <c r="N758">
        <v>70</v>
      </c>
      <c r="O758">
        <v>10.56</v>
      </c>
      <c r="P758">
        <v>9</v>
      </c>
      <c r="Q758">
        <v>3</v>
      </c>
      <c r="R758">
        <v>2.4300000000000002</v>
      </c>
      <c r="S758">
        <v>1</v>
      </c>
      <c r="T758">
        <v>1</v>
      </c>
    </row>
    <row r="759" spans="1:20" x14ac:dyDescent="0.2">
      <c r="A759" t="s">
        <v>31</v>
      </c>
      <c r="B759" s="4">
        <f>train[[#This Row],[account_length]]/12</f>
        <v>13.416666666666666</v>
      </c>
      <c r="C759">
        <v>415</v>
      </c>
      <c r="D759">
        <v>0</v>
      </c>
      <c r="E759">
        <v>0</v>
      </c>
      <c r="F759">
        <v>0</v>
      </c>
      <c r="G759">
        <v>191.9</v>
      </c>
      <c r="H759">
        <v>113</v>
      </c>
      <c r="I759">
        <v>32.619999999999997</v>
      </c>
      <c r="J759">
        <v>70.900000000000006</v>
      </c>
      <c r="K759">
        <v>87</v>
      </c>
      <c r="L759">
        <v>6.03</v>
      </c>
      <c r="M759">
        <v>204.8</v>
      </c>
      <c r="N759">
        <v>107</v>
      </c>
      <c r="O759">
        <v>9.2200000000000006</v>
      </c>
      <c r="P759">
        <v>13.4</v>
      </c>
      <c r="Q759">
        <v>4</v>
      </c>
      <c r="R759">
        <v>3.62</v>
      </c>
      <c r="S759">
        <v>4</v>
      </c>
      <c r="T759">
        <v>1</v>
      </c>
    </row>
    <row r="760" spans="1:20" x14ac:dyDescent="0.2">
      <c r="A760" t="s">
        <v>55</v>
      </c>
      <c r="B760" s="4">
        <f>train[[#This Row],[account_length]]/12</f>
        <v>9.8333333333333339</v>
      </c>
      <c r="C760">
        <v>415</v>
      </c>
      <c r="D760">
        <v>0</v>
      </c>
      <c r="E760">
        <v>1</v>
      </c>
      <c r="F760">
        <v>24</v>
      </c>
      <c r="G760">
        <v>118.1</v>
      </c>
      <c r="H760">
        <v>83</v>
      </c>
      <c r="I760">
        <v>20.079999999999998</v>
      </c>
      <c r="J760">
        <v>109.6</v>
      </c>
      <c r="K760">
        <v>72</v>
      </c>
      <c r="L760">
        <v>9.32</v>
      </c>
      <c r="M760">
        <v>245.5</v>
      </c>
      <c r="N760">
        <v>73</v>
      </c>
      <c r="O760">
        <v>11.05</v>
      </c>
      <c r="P760">
        <v>16.899999999999999</v>
      </c>
      <c r="Q760">
        <v>2</v>
      </c>
      <c r="R760">
        <v>4.5599999999999996</v>
      </c>
      <c r="S760">
        <v>1</v>
      </c>
      <c r="T760">
        <v>0</v>
      </c>
    </row>
    <row r="761" spans="1:20" x14ac:dyDescent="0.2">
      <c r="A761" t="s">
        <v>41</v>
      </c>
      <c r="B761" s="4">
        <f>train[[#This Row],[account_length]]/12</f>
        <v>1.9166666666666667</v>
      </c>
      <c r="C761">
        <v>408</v>
      </c>
      <c r="D761">
        <v>0</v>
      </c>
      <c r="E761">
        <v>0</v>
      </c>
      <c r="F761">
        <v>0</v>
      </c>
      <c r="G761">
        <v>190.2</v>
      </c>
      <c r="H761">
        <v>89</v>
      </c>
      <c r="I761">
        <v>32.33</v>
      </c>
      <c r="J761">
        <v>166.4</v>
      </c>
      <c r="K761">
        <v>108</v>
      </c>
      <c r="L761">
        <v>14.14</v>
      </c>
      <c r="M761">
        <v>219.8</v>
      </c>
      <c r="N761">
        <v>73</v>
      </c>
      <c r="O761">
        <v>9.89</v>
      </c>
      <c r="P761">
        <v>15</v>
      </c>
      <c r="Q761">
        <v>4</v>
      </c>
      <c r="R761">
        <v>4.05</v>
      </c>
      <c r="S761">
        <v>6</v>
      </c>
      <c r="T761">
        <v>0</v>
      </c>
    </row>
    <row r="762" spans="1:20" x14ac:dyDescent="0.2">
      <c r="A762" t="s">
        <v>58</v>
      </c>
      <c r="B762" s="4">
        <f>train[[#This Row],[account_length]]/12</f>
        <v>10.583333333333334</v>
      </c>
      <c r="C762">
        <v>415</v>
      </c>
      <c r="D762">
        <v>0</v>
      </c>
      <c r="E762">
        <v>1</v>
      </c>
      <c r="F762">
        <v>25</v>
      </c>
      <c r="G762">
        <v>82.2</v>
      </c>
      <c r="H762">
        <v>95</v>
      </c>
      <c r="I762">
        <v>13.97</v>
      </c>
      <c r="J762">
        <v>163.30000000000001</v>
      </c>
      <c r="K762">
        <v>109</v>
      </c>
      <c r="L762">
        <v>13.88</v>
      </c>
      <c r="M762">
        <v>264.89999999999998</v>
      </c>
      <c r="N762">
        <v>104</v>
      </c>
      <c r="O762">
        <v>11.92</v>
      </c>
      <c r="P762">
        <v>5.0999999999999996</v>
      </c>
      <c r="Q762">
        <v>6</v>
      </c>
      <c r="R762">
        <v>1.38</v>
      </c>
      <c r="S762">
        <v>0</v>
      </c>
      <c r="T762">
        <v>0</v>
      </c>
    </row>
    <row r="763" spans="1:20" x14ac:dyDescent="0.2">
      <c r="A763" t="s">
        <v>24</v>
      </c>
      <c r="B763" s="4">
        <f>train[[#This Row],[account_length]]/12</f>
        <v>3.5</v>
      </c>
      <c r="C763">
        <v>415</v>
      </c>
      <c r="D763">
        <v>0</v>
      </c>
      <c r="E763">
        <v>1</v>
      </c>
      <c r="F763">
        <v>32</v>
      </c>
      <c r="G763">
        <v>163.80000000000001</v>
      </c>
      <c r="H763">
        <v>80</v>
      </c>
      <c r="I763">
        <v>27.85</v>
      </c>
      <c r="J763">
        <v>177.8</v>
      </c>
      <c r="K763">
        <v>123</v>
      </c>
      <c r="L763">
        <v>15.11</v>
      </c>
      <c r="M763">
        <v>190.4</v>
      </c>
      <c r="N763">
        <v>106</v>
      </c>
      <c r="O763">
        <v>8.57</v>
      </c>
      <c r="P763">
        <v>8.1</v>
      </c>
      <c r="Q763">
        <v>5</v>
      </c>
      <c r="R763">
        <v>2.19</v>
      </c>
      <c r="S763">
        <v>0</v>
      </c>
      <c r="T763">
        <v>0</v>
      </c>
    </row>
    <row r="764" spans="1:20" x14ac:dyDescent="0.2">
      <c r="A764" t="s">
        <v>34</v>
      </c>
      <c r="B764" s="4">
        <f>train[[#This Row],[account_length]]/12</f>
        <v>3.75</v>
      </c>
      <c r="C764">
        <v>510</v>
      </c>
      <c r="D764">
        <v>0</v>
      </c>
      <c r="E764">
        <v>0</v>
      </c>
      <c r="F764">
        <v>0</v>
      </c>
      <c r="G764">
        <v>159.80000000000001</v>
      </c>
      <c r="H764">
        <v>91</v>
      </c>
      <c r="I764">
        <v>27.17</v>
      </c>
      <c r="J764">
        <v>120.4</v>
      </c>
      <c r="K764">
        <v>86</v>
      </c>
      <c r="L764">
        <v>10.23</v>
      </c>
      <c r="M764">
        <v>163</v>
      </c>
      <c r="N764">
        <v>93</v>
      </c>
      <c r="O764">
        <v>7.34</v>
      </c>
      <c r="P764">
        <v>10.6</v>
      </c>
      <c r="Q764">
        <v>3</v>
      </c>
      <c r="R764">
        <v>2.86</v>
      </c>
      <c r="S764">
        <v>2</v>
      </c>
      <c r="T764">
        <v>0</v>
      </c>
    </row>
    <row r="765" spans="1:20" x14ac:dyDescent="0.2">
      <c r="A765" t="s">
        <v>48</v>
      </c>
      <c r="B765" s="4">
        <f>train[[#This Row],[account_length]]/12</f>
        <v>4.166666666666667</v>
      </c>
      <c r="C765">
        <v>408</v>
      </c>
      <c r="D765">
        <v>0</v>
      </c>
      <c r="E765">
        <v>1</v>
      </c>
      <c r="F765">
        <v>24</v>
      </c>
      <c r="G765">
        <v>214.3</v>
      </c>
      <c r="H765">
        <v>129</v>
      </c>
      <c r="I765">
        <v>36.43</v>
      </c>
      <c r="J765">
        <v>289.8</v>
      </c>
      <c r="K765">
        <v>55</v>
      </c>
      <c r="L765">
        <v>24.63</v>
      </c>
      <c r="M765">
        <v>312.5</v>
      </c>
      <c r="N765">
        <v>130</v>
      </c>
      <c r="O765">
        <v>14.06</v>
      </c>
      <c r="P765">
        <v>10.6</v>
      </c>
      <c r="Q765">
        <v>4</v>
      </c>
      <c r="R765">
        <v>2.86</v>
      </c>
      <c r="S765">
        <v>1</v>
      </c>
      <c r="T765">
        <v>0</v>
      </c>
    </row>
    <row r="766" spans="1:20" x14ac:dyDescent="0.2">
      <c r="A766" t="s">
        <v>29</v>
      </c>
      <c r="B766" s="4">
        <f>train[[#This Row],[account_length]]/12</f>
        <v>14.916666666666666</v>
      </c>
      <c r="C766">
        <v>510</v>
      </c>
      <c r="D766">
        <v>0</v>
      </c>
      <c r="E766">
        <v>0</v>
      </c>
      <c r="F766">
        <v>0</v>
      </c>
      <c r="G766">
        <v>287.3</v>
      </c>
      <c r="H766">
        <v>123</v>
      </c>
      <c r="I766">
        <v>48.84</v>
      </c>
      <c r="J766">
        <v>288</v>
      </c>
      <c r="K766">
        <v>114</v>
      </c>
      <c r="L766">
        <v>24.48</v>
      </c>
      <c r="M766">
        <v>266</v>
      </c>
      <c r="N766">
        <v>112</v>
      </c>
      <c r="O766">
        <v>11.97</v>
      </c>
      <c r="P766">
        <v>10.5</v>
      </c>
      <c r="Q766">
        <v>4</v>
      </c>
      <c r="R766">
        <v>2.84</v>
      </c>
      <c r="S766">
        <v>0</v>
      </c>
      <c r="T766">
        <v>1</v>
      </c>
    </row>
    <row r="767" spans="1:20" x14ac:dyDescent="0.2">
      <c r="A767" t="s">
        <v>29</v>
      </c>
      <c r="B767" s="4">
        <f>train[[#This Row],[account_length]]/12</f>
        <v>12.666666666666666</v>
      </c>
      <c r="C767">
        <v>408</v>
      </c>
      <c r="D767">
        <v>0</v>
      </c>
      <c r="E767">
        <v>0</v>
      </c>
      <c r="F767">
        <v>0</v>
      </c>
      <c r="G767">
        <v>101.2</v>
      </c>
      <c r="H767">
        <v>122</v>
      </c>
      <c r="I767">
        <v>17.2</v>
      </c>
      <c r="J767">
        <v>141.6</v>
      </c>
      <c r="K767">
        <v>87</v>
      </c>
      <c r="L767">
        <v>12.04</v>
      </c>
      <c r="M767">
        <v>198.5</v>
      </c>
      <c r="N767">
        <v>124</v>
      </c>
      <c r="O767">
        <v>8.93</v>
      </c>
      <c r="P767">
        <v>7.5</v>
      </c>
      <c r="Q767">
        <v>3</v>
      </c>
      <c r="R767">
        <v>2.0299999999999998</v>
      </c>
      <c r="S767">
        <v>2</v>
      </c>
      <c r="T767">
        <v>0</v>
      </c>
    </row>
    <row r="768" spans="1:20" x14ac:dyDescent="0.2">
      <c r="A768" t="s">
        <v>45</v>
      </c>
      <c r="B768" s="4">
        <f>train[[#This Row],[account_length]]/12</f>
        <v>6</v>
      </c>
      <c r="C768">
        <v>415</v>
      </c>
      <c r="D768">
        <v>0</v>
      </c>
      <c r="E768">
        <v>0</v>
      </c>
      <c r="F768">
        <v>0</v>
      </c>
      <c r="G768">
        <v>109.1</v>
      </c>
      <c r="H768">
        <v>97</v>
      </c>
      <c r="I768">
        <v>18.55</v>
      </c>
      <c r="J768">
        <v>115.7</v>
      </c>
      <c r="K768">
        <v>96</v>
      </c>
      <c r="L768">
        <v>9.83</v>
      </c>
      <c r="M768">
        <v>295.8</v>
      </c>
      <c r="N768">
        <v>84</v>
      </c>
      <c r="O768">
        <v>13.31</v>
      </c>
      <c r="P768">
        <v>8.3000000000000007</v>
      </c>
      <c r="Q768">
        <v>6</v>
      </c>
      <c r="R768">
        <v>2.2400000000000002</v>
      </c>
      <c r="S768">
        <v>0</v>
      </c>
      <c r="T768">
        <v>0</v>
      </c>
    </row>
    <row r="769" spans="1:20" x14ac:dyDescent="0.2">
      <c r="A769" t="s">
        <v>73</v>
      </c>
      <c r="B769" s="4">
        <f>train[[#This Row],[account_length]]/12</f>
        <v>4.333333333333333</v>
      </c>
      <c r="C769">
        <v>408</v>
      </c>
      <c r="D769">
        <v>0</v>
      </c>
      <c r="E769">
        <v>0</v>
      </c>
      <c r="F769">
        <v>0</v>
      </c>
      <c r="G769">
        <v>215.9</v>
      </c>
      <c r="H769">
        <v>67</v>
      </c>
      <c r="I769">
        <v>36.700000000000003</v>
      </c>
      <c r="J769">
        <v>217</v>
      </c>
      <c r="K769">
        <v>108</v>
      </c>
      <c r="L769">
        <v>18.45</v>
      </c>
      <c r="M769">
        <v>342.8</v>
      </c>
      <c r="N769">
        <v>130</v>
      </c>
      <c r="O769">
        <v>15.43</v>
      </c>
      <c r="P769">
        <v>5.2</v>
      </c>
      <c r="Q769">
        <v>2</v>
      </c>
      <c r="R769">
        <v>1.4</v>
      </c>
      <c r="S769">
        <v>1</v>
      </c>
      <c r="T769">
        <v>0</v>
      </c>
    </row>
    <row r="770" spans="1:20" x14ac:dyDescent="0.2">
      <c r="A770" t="s">
        <v>39</v>
      </c>
      <c r="B770" s="4">
        <f>train[[#This Row],[account_length]]/12</f>
        <v>10.416666666666666</v>
      </c>
      <c r="C770">
        <v>415</v>
      </c>
      <c r="D770">
        <v>0</v>
      </c>
      <c r="E770">
        <v>0</v>
      </c>
      <c r="F770">
        <v>0</v>
      </c>
      <c r="G770">
        <v>203.4</v>
      </c>
      <c r="H770">
        <v>110</v>
      </c>
      <c r="I770">
        <v>34.58</v>
      </c>
      <c r="J770">
        <v>128.69999999999999</v>
      </c>
      <c r="K770">
        <v>97</v>
      </c>
      <c r="L770">
        <v>10.94</v>
      </c>
      <c r="M770">
        <v>190.5</v>
      </c>
      <c r="N770">
        <v>113</v>
      </c>
      <c r="O770">
        <v>8.57</v>
      </c>
      <c r="P770">
        <v>11</v>
      </c>
      <c r="Q770">
        <v>4</v>
      </c>
      <c r="R770">
        <v>2.97</v>
      </c>
      <c r="S770">
        <v>1</v>
      </c>
      <c r="T770">
        <v>0</v>
      </c>
    </row>
    <row r="771" spans="1:20" x14ac:dyDescent="0.2">
      <c r="A771" t="s">
        <v>38</v>
      </c>
      <c r="B771" s="4">
        <f>train[[#This Row],[account_length]]/12</f>
        <v>11.916666666666666</v>
      </c>
      <c r="C771">
        <v>510</v>
      </c>
      <c r="D771">
        <v>0</v>
      </c>
      <c r="E771">
        <v>0</v>
      </c>
      <c r="F771">
        <v>0</v>
      </c>
      <c r="G771">
        <v>110.1</v>
      </c>
      <c r="H771">
        <v>113</v>
      </c>
      <c r="I771">
        <v>18.72</v>
      </c>
      <c r="J771">
        <v>169</v>
      </c>
      <c r="K771">
        <v>59</v>
      </c>
      <c r="L771">
        <v>14.37</v>
      </c>
      <c r="M771">
        <v>166.7</v>
      </c>
      <c r="N771">
        <v>94</v>
      </c>
      <c r="O771">
        <v>7.5</v>
      </c>
      <c r="P771">
        <v>9.1999999999999993</v>
      </c>
      <c r="Q771">
        <v>2</v>
      </c>
      <c r="R771">
        <v>2.48</v>
      </c>
      <c r="S771">
        <v>1</v>
      </c>
      <c r="T771">
        <v>0</v>
      </c>
    </row>
    <row r="772" spans="1:20" x14ac:dyDescent="0.2">
      <c r="A772" t="s">
        <v>33</v>
      </c>
      <c r="B772" s="4">
        <f>train[[#This Row],[account_length]]/12</f>
        <v>5.416666666666667</v>
      </c>
      <c r="C772">
        <v>415</v>
      </c>
      <c r="D772">
        <v>0</v>
      </c>
      <c r="E772">
        <v>0</v>
      </c>
      <c r="F772">
        <v>0</v>
      </c>
      <c r="G772">
        <v>111</v>
      </c>
      <c r="H772">
        <v>51</v>
      </c>
      <c r="I772">
        <v>18.87</v>
      </c>
      <c r="J772">
        <v>219.8</v>
      </c>
      <c r="K772">
        <v>84</v>
      </c>
      <c r="L772">
        <v>18.68</v>
      </c>
      <c r="M772">
        <v>202</v>
      </c>
      <c r="N772">
        <v>89</v>
      </c>
      <c r="O772">
        <v>9.09</v>
      </c>
      <c r="P772">
        <v>4.4000000000000004</v>
      </c>
      <c r="Q772">
        <v>14</v>
      </c>
      <c r="R772">
        <v>1.19</v>
      </c>
      <c r="S772">
        <v>1</v>
      </c>
      <c r="T772">
        <v>0</v>
      </c>
    </row>
    <row r="773" spans="1:20" x14ac:dyDescent="0.2">
      <c r="A773" t="s">
        <v>67</v>
      </c>
      <c r="B773" s="4">
        <f>train[[#This Row],[account_length]]/12</f>
        <v>8.3333333333333329E-2</v>
      </c>
      <c r="C773">
        <v>415</v>
      </c>
      <c r="D773">
        <v>0</v>
      </c>
      <c r="E773">
        <v>0</v>
      </c>
      <c r="F773">
        <v>0</v>
      </c>
      <c r="G773">
        <v>144.80000000000001</v>
      </c>
      <c r="H773">
        <v>107</v>
      </c>
      <c r="I773">
        <v>24.62</v>
      </c>
      <c r="J773">
        <v>112.5</v>
      </c>
      <c r="K773">
        <v>66</v>
      </c>
      <c r="L773">
        <v>9.56</v>
      </c>
      <c r="M773">
        <v>218.7</v>
      </c>
      <c r="N773">
        <v>79</v>
      </c>
      <c r="O773">
        <v>9.84</v>
      </c>
      <c r="P773">
        <v>13.8</v>
      </c>
      <c r="Q773">
        <v>3</v>
      </c>
      <c r="R773">
        <v>3.73</v>
      </c>
      <c r="S773">
        <v>1</v>
      </c>
      <c r="T773">
        <v>0</v>
      </c>
    </row>
    <row r="774" spans="1:20" x14ac:dyDescent="0.2">
      <c r="A774" t="s">
        <v>65</v>
      </c>
      <c r="B774" s="4">
        <f>train[[#This Row],[account_length]]/12</f>
        <v>5</v>
      </c>
      <c r="C774">
        <v>408</v>
      </c>
      <c r="D774">
        <v>0</v>
      </c>
      <c r="E774">
        <v>0</v>
      </c>
      <c r="F774">
        <v>0</v>
      </c>
      <c r="G774">
        <v>135.4</v>
      </c>
      <c r="H774">
        <v>134</v>
      </c>
      <c r="I774">
        <v>23.02</v>
      </c>
      <c r="J774">
        <v>205.9</v>
      </c>
      <c r="K774">
        <v>85</v>
      </c>
      <c r="L774">
        <v>17.5</v>
      </c>
      <c r="M774">
        <v>204</v>
      </c>
      <c r="N774">
        <v>103</v>
      </c>
      <c r="O774">
        <v>9.18</v>
      </c>
      <c r="P774">
        <v>7.9</v>
      </c>
      <c r="Q774">
        <v>4</v>
      </c>
      <c r="R774">
        <v>2.13</v>
      </c>
      <c r="S774">
        <v>1</v>
      </c>
      <c r="T774">
        <v>0</v>
      </c>
    </row>
    <row r="775" spans="1:20" x14ac:dyDescent="0.2">
      <c r="A775" t="s">
        <v>58</v>
      </c>
      <c r="B775" s="4">
        <f>train[[#This Row],[account_length]]/12</f>
        <v>3.5833333333333335</v>
      </c>
      <c r="C775">
        <v>415</v>
      </c>
      <c r="D775">
        <v>0</v>
      </c>
      <c r="E775">
        <v>0</v>
      </c>
      <c r="F775">
        <v>0</v>
      </c>
      <c r="G775">
        <v>84.2</v>
      </c>
      <c r="H775">
        <v>134</v>
      </c>
      <c r="I775">
        <v>14.31</v>
      </c>
      <c r="J775">
        <v>80.8</v>
      </c>
      <c r="K775">
        <v>103</v>
      </c>
      <c r="L775">
        <v>6.87</v>
      </c>
      <c r="M775">
        <v>196.1</v>
      </c>
      <c r="N775">
        <v>79</v>
      </c>
      <c r="O775">
        <v>8.82</v>
      </c>
      <c r="P775">
        <v>10.8</v>
      </c>
      <c r="Q775">
        <v>2</v>
      </c>
      <c r="R775">
        <v>2.92</v>
      </c>
      <c r="S775">
        <v>1</v>
      </c>
      <c r="T775">
        <v>0</v>
      </c>
    </row>
    <row r="776" spans="1:20" x14ac:dyDescent="0.2">
      <c r="A776" t="s">
        <v>62</v>
      </c>
      <c r="B776" s="4">
        <f>train[[#This Row],[account_length]]/12</f>
        <v>11.916666666666666</v>
      </c>
      <c r="C776">
        <v>415</v>
      </c>
      <c r="D776">
        <v>0</v>
      </c>
      <c r="E776">
        <v>0</v>
      </c>
      <c r="F776">
        <v>0</v>
      </c>
      <c r="G776">
        <v>209.1</v>
      </c>
      <c r="H776">
        <v>127</v>
      </c>
      <c r="I776">
        <v>35.549999999999997</v>
      </c>
      <c r="J776">
        <v>106.1</v>
      </c>
      <c r="K776">
        <v>80</v>
      </c>
      <c r="L776">
        <v>9.02</v>
      </c>
      <c r="M776">
        <v>179.6</v>
      </c>
      <c r="N776">
        <v>90</v>
      </c>
      <c r="O776">
        <v>8.08</v>
      </c>
      <c r="P776">
        <v>14</v>
      </c>
      <c r="Q776">
        <v>6</v>
      </c>
      <c r="R776">
        <v>3.78</v>
      </c>
      <c r="S776">
        <v>0</v>
      </c>
      <c r="T776">
        <v>0</v>
      </c>
    </row>
    <row r="777" spans="1:20" x14ac:dyDescent="0.2">
      <c r="A777" t="s">
        <v>55</v>
      </c>
      <c r="B777" s="4">
        <f>train[[#This Row],[account_length]]/12</f>
        <v>6.75</v>
      </c>
      <c r="C777">
        <v>415</v>
      </c>
      <c r="D777">
        <v>0</v>
      </c>
      <c r="E777">
        <v>1</v>
      </c>
      <c r="F777">
        <v>24</v>
      </c>
      <c r="G777">
        <v>130.1</v>
      </c>
      <c r="H777">
        <v>117</v>
      </c>
      <c r="I777">
        <v>22.12</v>
      </c>
      <c r="J777">
        <v>196</v>
      </c>
      <c r="K777">
        <v>61</v>
      </c>
      <c r="L777">
        <v>16.66</v>
      </c>
      <c r="M777">
        <v>139.30000000000001</v>
      </c>
      <c r="N777">
        <v>123</v>
      </c>
      <c r="O777">
        <v>6.27</v>
      </c>
      <c r="P777">
        <v>11.4</v>
      </c>
      <c r="Q777">
        <v>5</v>
      </c>
      <c r="R777">
        <v>3.08</v>
      </c>
      <c r="S777">
        <v>0</v>
      </c>
      <c r="T777">
        <v>0</v>
      </c>
    </row>
    <row r="778" spans="1:20" x14ac:dyDescent="0.2">
      <c r="A778" t="s">
        <v>45</v>
      </c>
      <c r="B778" s="4">
        <f>train[[#This Row],[account_length]]/12</f>
        <v>2</v>
      </c>
      <c r="C778">
        <v>415</v>
      </c>
      <c r="D778">
        <v>0</v>
      </c>
      <c r="E778">
        <v>0</v>
      </c>
      <c r="F778">
        <v>0</v>
      </c>
      <c r="G778">
        <v>241.9</v>
      </c>
      <c r="H778">
        <v>104</v>
      </c>
      <c r="I778">
        <v>41.12</v>
      </c>
      <c r="J778">
        <v>145.19999999999999</v>
      </c>
      <c r="K778">
        <v>112</v>
      </c>
      <c r="L778">
        <v>12.34</v>
      </c>
      <c r="M778">
        <v>214.5</v>
      </c>
      <c r="N778">
        <v>105</v>
      </c>
      <c r="O778">
        <v>9.65</v>
      </c>
      <c r="P778">
        <v>6.6</v>
      </c>
      <c r="Q778">
        <v>5</v>
      </c>
      <c r="R778">
        <v>1.78</v>
      </c>
      <c r="S778">
        <v>1</v>
      </c>
      <c r="T778">
        <v>0</v>
      </c>
    </row>
    <row r="779" spans="1:20" x14ac:dyDescent="0.2">
      <c r="A779" t="s">
        <v>31</v>
      </c>
      <c r="B779" s="4">
        <f>train[[#This Row],[account_length]]/12</f>
        <v>6.416666666666667</v>
      </c>
      <c r="C779">
        <v>510</v>
      </c>
      <c r="D779">
        <v>0</v>
      </c>
      <c r="E779">
        <v>0</v>
      </c>
      <c r="F779">
        <v>0</v>
      </c>
      <c r="G779">
        <v>67.7</v>
      </c>
      <c r="H779">
        <v>68</v>
      </c>
      <c r="I779">
        <v>11.51</v>
      </c>
      <c r="J779">
        <v>195.7</v>
      </c>
      <c r="K779">
        <v>86</v>
      </c>
      <c r="L779">
        <v>16.63</v>
      </c>
      <c r="M779">
        <v>236.5</v>
      </c>
      <c r="N779">
        <v>137</v>
      </c>
      <c r="O779">
        <v>10.64</v>
      </c>
      <c r="P779">
        <v>12</v>
      </c>
      <c r="Q779">
        <v>2</v>
      </c>
      <c r="R779">
        <v>3.24</v>
      </c>
      <c r="S779">
        <v>1</v>
      </c>
      <c r="T779">
        <v>0</v>
      </c>
    </row>
    <row r="780" spans="1:20" x14ac:dyDescent="0.2">
      <c r="A780" t="s">
        <v>26</v>
      </c>
      <c r="B780" s="4">
        <f>train[[#This Row],[account_length]]/12</f>
        <v>6.166666666666667</v>
      </c>
      <c r="C780">
        <v>415</v>
      </c>
      <c r="D780">
        <v>0</v>
      </c>
      <c r="E780">
        <v>0</v>
      </c>
      <c r="F780">
        <v>0</v>
      </c>
      <c r="G780">
        <v>200.4</v>
      </c>
      <c r="H780">
        <v>87</v>
      </c>
      <c r="I780">
        <v>34.07</v>
      </c>
      <c r="J780">
        <v>309.2</v>
      </c>
      <c r="K780">
        <v>105</v>
      </c>
      <c r="L780">
        <v>26.28</v>
      </c>
      <c r="M780">
        <v>152.1</v>
      </c>
      <c r="N780">
        <v>118</v>
      </c>
      <c r="O780">
        <v>6.84</v>
      </c>
      <c r="P780">
        <v>10</v>
      </c>
      <c r="Q780">
        <v>2</v>
      </c>
      <c r="R780">
        <v>2.7</v>
      </c>
      <c r="S780">
        <v>1</v>
      </c>
      <c r="T780">
        <v>0</v>
      </c>
    </row>
    <row r="781" spans="1:20" x14ac:dyDescent="0.2">
      <c r="A781" t="s">
        <v>65</v>
      </c>
      <c r="B781" s="4">
        <f>train[[#This Row],[account_length]]/12</f>
        <v>6.166666666666667</v>
      </c>
      <c r="C781">
        <v>510</v>
      </c>
      <c r="D781">
        <v>1</v>
      </c>
      <c r="E781">
        <v>0</v>
      </c>
      <c r="F781">
        <v>0</v>
      </c>
      <c r="G781">
        <v>125.8</v>
      </c>
      <c r="H781">
        <v>103</v>
      </c>
      <c r="I781">
        <v>21.39</v>
      </c>
      <c r="J781">
        <v>207.7</v>
      </c>
      <c r="K781">
        <v>96</v>
      </c>
      <c r="L781">
        <v>17.649999999999999</v>
      </c>
      <c r="M781">
        <v>207.4</v>
      </c>
      <c r="N781">
        <v>143</v>
      </c>
      <c r="O781">
        <v>9.33</v>
      </c>
      <c r="P781">
        <v>14.1</v>
      </c>
      <c r="Q781">
        <v>4</v>
      </c>
      <c r="R781">
        <v>3.81</v>
      </c>
      <c r="S781">
        <v>1</v>
      </c>
      <c r="T781">
        <v>1</v>
      </c>
    </row>
    <row r="782" spans="1:20" x14ac:dyDescent="0.2">
      <c r="A782" t="s">
        <v>68</v>
      </c>
      <c r="B782" s="4">
        <f>train[[#This Row],[account_length]]/12</f>
        <v>16.666666666666668</v>
      </c>
      <c r="C782">
        <v>408</v>
      </c>
      <c r="D782">
        <v>0</v>
      </c>
      <c r="E782">
        <v>0</v>
      </c>
      <c r="F782">
        <v>0</v>
      </c>
      <c r="G782">
        <v>128.19999999999999</v>
      </c>
      <c r="H782">
        <v>87</v>
      </c>
      <c r="I782">
        <v>21.79</v>
      </c>
      <c r="J782">
        <v>133.19999999999999</v>
      </c>
      <c r="K782">
        <v>105</v>
      </c>
      <c r="L782">
        <v>11.32</v>
      </c>
      <c r="M782">
        <v>177.6</v>
      </c>
      <c r="N782">
        <v>123</v>
      </c>
      <c r="O782">
        <v>7.99</v>
      </c>
      <c r="P782">
        <v>11.2</v>
      </c>
      <c r="Q782">
        <v>2</v>
      </c>
      <c r="R782">
        <v>3.02</v>
      </c>
      <c r="S782">
        <v>1</v>
      </c>
      <c r="T782">
        <v>0</v>
      </c>
    </row>
    <row r="783" spans="1:20" x14ac:dyDescent="0.2">
      <c r="A783" t="s">
        <v>49</v>
      </c>
      <c r="B783" s="4">
        <f>train[[#This Row],[account_length]]/12</f>
        <v>7.166666666666667</v>
      </c>
      <c r="C783">
        <v>408</v>
      </c>
      <c r="D783">
        <v>0</v>
      </c>
      <c r="E783">
        <v>0</v>
      </c>
      <c r="F783">
        <v>0</v>
      </c>
      <c r="G783">
        <v>226.3</v>
      </c>
      <c r="H783">
        <v>88</v>
      </c>
      <c r="I783">
        <v>38.47</v>
      </c>
      <c r="J783">
        <v>223</v>
      </c>
      <c r="K783">
        <v>107</v>
      </c>
      <c r="L783">
        <v>18.96</v>
      </c>
      <c r="M783">
        <v>255.6</v>
      </c>
      <c r="N783">
        <v>92</v>
      </c>
      <c r="O783">
        <v>11.5</v>
      </c>
      <c r="P783">
        <v>13</v>
      </c>
      <c r="Q783">
        <v>3</v>
      </c>
      <c r="R783">
        <v>3.51</v>
      </c>
      <c r="S783">
        <v>4</v>
      </c>
      <c r="T783">
        <v>0</v>
      </c>
    </row>
    <row r="784" spans="1:20" x14ac:dyDescent="0.2">
      <c r="A784" t="s">
        <v>69</v>
      </c>
      <c r="B784" s="4">
        <f>train[[#This Row],[account_length]]/12</f>
        <v>7.583333333333333</v>
      </c>
      <c r="C784">
        <v>510</v>
      </c>
      <c r="D784">
        <v>0</v>
      </c>
      <c r="E784">
        <v>1</v>
      </c>
      <c r="F784">
        <v>37</v>
      </c>
      <c r="G784">
        <v>162.30000000000001</v>
      </c>
      <c r="H784">
        <v>107</v>
      </c>
      <c r="I784">
        <v>27.59</v>
      </c>
      <c r="J784">
        <v>233.9</v>
      </c>
      <c r="K784">
        <v>115</v>
      </c>
      <c r="L784">
        <v>19.88</v>
      </c>
      <c r="M784">
        <v>277.39999999999998</v>
      </c>
      <c r="N784">
        <v>94</v>
      </c>
      <c r="O784">
        <v>12.48</v>
      </c>
      <c r="P784">
        <v>9.1999999999999993</v>
      </c>
      <c r="Q784">
        <v>4</v>
      </c>
      <c r="R784">
        <v>2.48</v>
      </c>
      <c r="S784">
        <v>0</v>
      </c>
      <c r="T784">
        <v>0</v>
      </c>
    </row>
    <row r="785" spans="1:20" x14ac:dyDescent="0.2">
      <c r="A785" t="s">
        <v>39</v>
      </c>
      <c r="B785" s="4">
        <f>train[[#This Row],[account_length]]/12</f>
        <v>10.833333333333334</v>
      </c>
      <c r="C785">
        <v>415</v>
      </c>
      <c r="D785">
        <v>0</v>
      </c>
      <c r="E785">
        <v>0</v>
      </c>
      <c r="F785">
        <v>0</v>
      </c>
      <c r="G785">
        <v>120.5</v>
      </c>
      <c r="H785">
        <v>127</v>
      </c>
      <c r="I785">
        <v>20.49</v>
      </c>
      <c r="J785">
        <v>189.7</v>
      </c>
      <c r="K785">
        <v>52</v>
      </c>
      <c r="L785">
        <v>16.12</v>
      </c>
      <c r="M785">
        <v>270.10000000000002</v>
      </c>
      <c r="N785">
        <v>107</v>
      </c>
      <c r="O785">
        <v>12.15</v>
      </c>
      <c r="P785">
        <v>14.3</v>
      </c>
      <c r="Q785">
        <v>2</v>
      </c>
      <c r="R785">
        <v>3.86</v>
      </c>
      <c r="S785">
        <v>1</v>
      </c>
      <c r="T785">
        <v>0</v>
      </c>
    </row>
    <row r="786" spans="1:20" x14ac:dyDescent="0.2">
      <c r="A786" t="s">
        <v>20</v>
      </c>
      <c r="B786" s="4">
        <f>train[[#This Row],[account_length]]/12</f>
        <v>4.666666666666667</v>
      </c>
      <c r="C786">
        <v>408</v>
      </c>
      <c r="D786">
        <v>0</v>
      </c>
      <c r="E786">
        <v>0</v>
      </c>
      <c r="F786">
        <v>0</v>
      </c>
      <c r="G786">
        <v>91.1</v>
      </c>
      <c r="H786">
        <v>90</v>
      </c>
      <c r="I786">
        <v>15.49</v>
      </c>
      <c r="J786">
        <v>179.3</v>
      </c>
      <c r="K786">
        <v>115</v>
      </c>
      <c r="L786">
        <v>15.24</v>
      </c>
      <c r="M786">
        <v>300.7</v>
      </c>
      <c r="N786">
        <v>89</v>
      </c>
      <c r="O786">
        <v>13.53</v>
      </c>
      <c r="P786">
        <v>11.9</v>
      </c>
      <c r="Q786">
        <v>8</v>
      </c>
      <c r="R786">
        <v>3.21</v>
      </c>
      <c r="S786">
        <v>2</v>
      </c>
      <c r="T786">
        <v>0</v>
      </c>
    </row>
    <row r="787" spans="1:20" x14ac:dyDescent="0.2">
      <c r="A787" t="s">
        <v>54</v>
      </c>
      <c r="B787" s="4">
        <f>train[[#This Row],[account_length]]/12</f>
        <v>9.75</v>
      </c>
      <c r="C787">
        <v>415</v>
      </c>
      <c r="D787">
        <v>0</v>
      </c>
      <c r="E787">
        <v>0</v>
      </c>
      <c r="F787">
        <v>0</v>
      </c>
      <c r="G787">
        <v>168.8</v>
      </c>
      <c r="H787">
        <v>137</v>
      </c>
      <c r="I787">
        <v>28.7</v>
      </c>
      <c r="J787">
        <v>241.4</v>
      </c>
      <c r="K787">
        <v>107</v>
      </c>
      <c r="L787">
        <v>20.52</v>
      </c>
      <c r="M787">
        <v>204.8</v>
      </c>
      <c r="N787">
        <v>106</v>
      </c>
      <c r="O787">
        <v>9.2200000000000006</v>
      </c>
      <c r="P787">
        <v>15.5</v>
      </c>
      <c r="Q787">
        <v>4</v>
      </c>
      <c r="R787">
        <v>4.1900000000000004</v>
      </c>
      <c r="S787">
        <v>0</v>
      </c>
      <c r="T787">
        <v>0</v>
      </c>
    </row>
    <row r="788" spans="1:20" x14ac:dyDescent="0.2">
      <c r="A788" t="s">
        <v>34</v>
      </c>
      <c r="B788" s="4">
        <f>train[[#This Row],[account_length]]/12</f>
        <v>5.25</v>
      </c>
      <c r="C788">
        <v>510</v>
      </c>
      <c r="D788">
        <v>0</v>
      </c>
      <c r="E788">
        <v>0</v>
      </c>
      <c r="F788">
        <v>0</v>
      </c>
      <c r="G788">
        <v>153.5</v>
      </c>
      <c r="H788">
        <v>81</v>
      </c>
      <c r="I788">
        <v>26.1</v>
      </c>
      <c r="J788">
        <v>287.3</v>
      </c>
      <c r="K788">
        <v>115</v>
      </c>
      <c r="L788">
        <v>24.42</v>
      </c>
      <c r="M788">
        <v>230.2</v>
      </c>
      <c r="N788">
        <v>85</v>
      </c>
      <c r="O788">
        <v>10.36</v>
      </c>
      <c r="P788">
        <v>6.5</v>
      </c>
      <c r="Q788">
        <v>5</v>
      </c>
      <c r="R788">
        <v>1.76</v>
      </c>
      <c r="S788">
        <v>2</v>
      </c>
      <c r="T788">
        <v>0</v>
      </c>
    </row>
    <row r="789" spans="1:20" x14ac:dyDescent="0.2">
      <c r="A789" t="s">
        <v>64</v>
      </c>
      <c r="B789" s="4">
        <f>train[[#This Row],[account_length]]/12</f>
        <v>10.5</v>
      </c>
      <c r="C789">
        <v>415</v>
      </c>
      <c r="D789">
        <v>0</v>
      </c>
      <c r="E789">
        <v>0</v>
      </c>
      <c r="F789">
        <v>0</v>
      </c>
      <c r="G789">
        <v>226.2</v>
      </c>
      <c r="H789">
        <v>88</v>
      </c>
      <c r="I789">
        <v>38.450000000000003</v>
      </c>
      <c r="J789">
        <v>140.30000000000001</v>
      </c>
      <c r="K789">
        <v>114</v>
      </c>
      <c r="L789">
        <v>11.93</v>
      </c>
      <c r="M789">
        <v>208.9</v>
      </c>
      <c r="N789">
        <v>110</v>
      </c>
      <c r="O789">
        <v>9.4</v>
      </c>
      <c r="P789">
        <v>6.4</v>
      </c>
      <c r="Q789">
        <v>2</v>
      </c>
      <c r="R789">
        <v>1.73</v>
      </c>
      <c r="S789">
        <v>0</v>
      </c>
      <c r="T789">
        <v>0</v>
      </c>
    </row>
    <row r="790" spans="1:20" x14ac:dyDescent="0.2">
      <c r="A790" t="s">
        <v>52</v>
      </c>
      <c r="B790" s="4">
        <f>train[[#This Row],[account_length]]/12</f>
        <v>11</v>
      </c>
      <c r="C790">
        <v>510</v>
      </c>
      <c r="D790">
        <v>0</v>
      </c>
      <c r="E790">
        <v>0</v>
      </c>
      <c r="F790">
        <v>0</v>
      </c>
      <c r="G790">
        <v>191.9</v>
      </c>
      <c r="H790">
        <v>107</v>
      </c>
      <c r="I790">
        <v>32.619999999999997</v>
      </c>
      <c r="J790">
        <v>206.9</v>
      </c>
      <c r="K790">
        <v>127</v>
      </c>
      <c r="L790">
        <v>17.59</v>
      </c>
      <c r="M790">
        <v>272</v>
      </c>
      <c r="N790">
        <v>88</v>
      </c>
      <c r="O790">
        <v>12.24</v>
      </c>
      <c r="P790">
        <v>12.6</v>
      </c>
      <c r="Q790">
        <v>2</v>
      </c>
      <c r="R790">
        <v>3.4</v>
      </c>
      <c r="S790">
        <v>1</v>
      </c>
      <c r="T790">
        <v>0</v>
      </c>
    </row>
    <row r="791" spans="1:20" x14ac:dyDescent="0.2">
      <c r="A791" t="s">
        <v>62</v>
      </c>
      <c r="B791" s="4">
        <f>train[[#This Row],[account_length]]/12</f>
        <v>6.75</v>
      </c>
      <c r="C791">
        <v>415</v>
      </c>
      <c r="D791">
        <v>0</v>
      </c>
      <c r="E791">
        <v>1</v>
      </c>
      <c r="F791">
        <v>28</v>
      </c>
      <c r="G791">
        <v>167.9</v>
      </c>
      <c r="H791">
        <v>147</v>
      </c>
      <c r="I791">
        <v>28.54</v>
      </c>
      <c r="J791">
        <v>190.7</v>
      </c>
      <c r="K791">
        <v>105</v>
      </c>
      <c r="L791">
        <v>16.21</v>
      </c>
      <c r="M791">
        <v>193</v>
      </c>
      <c r="N791">
        <v>103</v>
      </c>
      <c r="O791">
        <v>8.69</v>
      </c>
      <c r="P791">
        <v>9.1999999999999993</v>
      </c>
      <c r="Q791">
        <v>6</v>
      </c>
      <c r="R791">
        <v>2.48</v>
      </c>
      <c r="S791">
        <v>4</v>
      </c>
      <c r="T791">
        <v>1</v>
      </c>
    </row>
    <row r="792" spans="1:20" x14ac:dyDescent="0.2">
      <c r="A792" t="s">
        <v>58</v>
      </c>
      <c r="B792" s="4">
        <f>train[[#This Row],[account_length]]/12</f>
        <v>10.166666666666666</v>
      </c>
      <c r="C792">
        <v>415</v>
      </c>
      <c r="D792">
        <v>0</v>
      </c>
      <c r="E792">
        <v>0</v>
      </c>
      <c r="F792">
        <v>0</v>
      </c>
      <c r="G792">
        <v>180</v>
      </c>
      <c r="H792">
        <v>88</v>
      </c>
      <c r="I792">
        <v>30.6</v>
      </c>
      <c r="J792">
        <v>145</v>
      </c>
      <c r="K792">
        <v>77</v>
      </c>
      <c r="L792">
        <v>12.33</v>
      </c>
      <c r="M792">
        <v>233.7</v>
      </c>
      <c r="N792">
        <v>120</v>
      </c>
      <c r="O792">
        <v>10.52</v>
      </c>
      <c r="P792">
        <v>11.5</v>
      </c>
      <c r="Q792">
        <v>6</v>
      </c>
      <c r="R792">
        <v>3.11</v>
      </c>
      <c r="S792">
        <v>2</v>
      </c>
      <c r="T792">
        <v>0</v>
      </c>
    </row>
    <row r="793" spans="1:20" x14ac:dyDescent="0.2">
      <c r="A793" t="s">
        <v>24</v>
      </c>
      <c r="B793" s="4">
        <f>train[[#This Row],[account_length]]/12</f>
        <v>3.8333333333333335</v>
      </c>
      <c r="C793">
        <v>408</v>
      </c>
      <c r="D793">
        <v>0</v>
      </c>
      <c r="E793">
        <v>0</v>
      </c>
      <c r="F793">
        <v>0</v>
      </c>
      <c r="G793">
        <v>257.39999999999998</v>
      </c>
      <c r="H793">
        <v>67</v>
      </c>
      <c r="I793">
        <v>43.76</v>
      </c>
      <c r="J793">
        <v>261.10000000000002</v>
      </c>
      <c r="K793">
        <v>91</v>
      </c>
      <c r="L793">
        <v>22.19</v>
      </c>
      <c r="M793">
        <v>204.4</v>
      </c>
      <c r="N793">
        <v>107</v>
      </c>
      <c r="O793">
        <v>9.1999999999999993</v>
      </c>
      <c r="P793">
        <v>13.4</v>
      </c>
      <c r="Q793">
        <v>5</v>
      </c>
      <c r="R793">
        <v>3.62</v>
      </c>
      <c r="S793">
        <v>2</v>
      </c>
      <c r="T793">
        <v>1</v>
      </c>
    </row>
    <row r="794" spans="1:20" x14ac:dyDescent="0.2">
      <c r="A794" t="s">
        <v>60</v>
      </c>
      <c r="B794" s="4">
        <f>train[[#This Row],[account_length]]/12</f>
        <v>12.5</v>
      </c>
      <c r="C794">
        <v>415</v>
      </c>
      <c r="D794">
        <v>0</v>
      </c>
      <c r="E794">
        <v>1</v>
      </c>
      <c r="F794">
        <v>28</v>
      </c>
      <c r="G794">
        <v>174.4</v>
      </c>
      <c r="H794">
        <v>75</v>
      </c>
      <c r="I794">
        <v>29.65</v>
      </c>
      <c r="J794">
        <v>169.9</v>
      </c>
      <c r="K794">
        <v>80</v>
      </c>
      <c r="L794">
        <v>14.44</v>
      </c>
      <c r="M794">
        <v>201.6</v>
      </c>
      <c r="N794">
        <v>130</v>
      </c>
      <c r="O794">
        <v>9.07</v>
      </c>
      <c r="P794">
        <v>11</v>
      </c>
      <c r="Q794">
        <v>4</v>
      </c>
      <c r="R794">
        <v>2.97</v>
      </c>
      <c r="S794">
        <v>1</v>
      </c>
      <c r="T794">
        <v>0</v>
      </c>
    </row>
    <row r="795" spans="1:20" x14ac:dyDescent="0.2">
      <c r="A795" t="s">
        <v>37</v>
      </c>
      <c r="B795" s="4">
        <f>train[[#This Row],[account_length]]/12</f>
        <v>8.25</v>
      </c>
      <c r="C795">
        <v>408</v>
      </c>
      <c r="D795">
        <v>0</v>
      </c>
      <c r="E795">
        <v>0</v>
      </c>
      <c r="F795">
        <v>0</v>
      </c>
      <c r="G795">
        <v>159.69999999999999</v>
      </c>
      <c r="H795">
        <v>83</v>
      </c>
      <c r="I795">
        <v>27.15</v>
      </c>
      <c r="J795">
        <v>155.4</v>
      </c>
      <c r="K795">
        <v>121</v>
      </c>
      <c r="L795">
        <v>13.21</v>
      </c>
      <c r="M795">
        <v>255.7</v>
      </c>
      <c r="N795">
        <v>114</v>
      </c>
      <c r="O795">
        <v>11.51</v>
      </c>
      <c r="P795">
        <v>8.4</v>
      </c>
      <c r="Q795">
        <v>3</v>
      </c>
      <c r="R795">
        <v>2.27</v>
      </c>
      <c r="S795">
        <v>1</v>
      </c>
      <c r="T795">
        <v>0</v>
      </c>
    </row>
    <row r="796" spans="1:20" x14ac:dyDescent="0.2">
      <c r="A796" t="s">
        <v>68</v>
      </c>
      <c r="B796" s="4">
        <f>train[[#This Row],[account_length]]/12</f>
        <v>7.25</v>
      </c>
      <c r="C796">
        <v>408</v>
      </c>
      <c r="D796">
        <v>0</v>
      </c>
      <c r="E796">
        <v>0</v>
      </c>
      <c r="F796">
        <v>0</v>
      </c>
      <c r="G796">
        <v>237.2</v>
      </c>
      <c r="H796">
        <v>124</v>
      </c>
      <c r="I796">
        <v>40.32</v>
      </c>
      <c r="J796">
        <v>222.6</v>
      </c>
      <c r="K796">
        <v>87</v>
      </c>
      <c r="L796">
        <v>18.920000000000002</v>
      </c>
      <c r="M796">
        <v>173.3</v>
      </c>
      <c r="N796">
        <v>81</v>
      </c>
      <c r="O796">
        <v>7.8</v>
      </c>
      <c r="P796">
        <v>11</v>
      </c>
      <c r="Q796">
        <v>3</v>
      </c>
      <c r="R796">
        <v>2.97</v>
      </c>
      <c r="S796">
        <v>1</v>
      </c>
      <c r="T796">
        <v>0</v>
      </c>
    </row>
    <row r="797" spans="1:20" x14ac:dyDescent="0.2">
      <c r="A797" t="s">
        <v>64</v>
      </c>
      <c r="B797" s="4">
        <f>train[[#This Row],[account_length]]/12</f>
        <v>8.4166666666666661</v>
      </c>
      <c r="C797">
        <v>415</v>
      </c>
      <c r="D797">
        <v>0</v>
      </c>
      <c r="E797">
        <v>0</v>
      </c>
      <c r="F797">
        <v>0</v>
      </c>
      <c r="G797">
        <v>153.80000000000001</v>
      </c>
      <c r="H797">
        <v>89</v>
      </c>
      <c r="I797">
        <v>26.15</v>
      </c>
      <c r="J797">
        <v>234</v>
      </c>
      <c r="K797">
        <v>89</v>
      </c>
      <c r="L797">
        <v>19.89</v>
      </c>
      <c r="M797">
        <v>196.3</v>
      </c>
      <c r="N797">
        <v>77</v>
      </c>
      <c r="O797">
        <v>8.83</v>
      </c>
      <c r="P797">
        <v>11.6</v>
      </c>
      <c r="Q797">
        <v>2</v>
      </c>
      <c r="R797">
        <v>3.13</v>
      </c>
      <c r="S797">
        <v>4</v>
      </c>
      <c r="T797">
        <v>0</v>
      </c>
    </row>
    <row r="798" spans="1:20" x14ac:dyDescent="0.2">
      <c r="A798" t="s">
        <v>73</v>
      </c>
      <c r="B798" s="4">
        <f>train[[#This Row],[account_length]]/12</f>
        <v>4.416666666666667</v>
      </c>
      <c r="C798">
        <v>415</v>
      </c>
      <c r="D798">
        <v>0</v>
      </c>
      <c r="E798">
        <v>0</v>
      </c>
      <c r="F798">
        <v>0</v>
      </c>
      <c r="G798">
        <v>205.1</v>
      </c>
      <c r="H798">
        <v>86</v>
      </c>
      <c r="I798">
        <v>34.869999999999997</v>
      </c>
      <c r="J798">
        <v>160.5</v>
      </c>
      <c r="K798">
        <v>95</v>
      </c>
      <c r="L798">
        <v>13.64</v>
      </c>
      <c r="M798">
        <v>149.5</v>
      </c>
      <c r="N798">
        <v>142</v>
      </c>
      <c r="O798">
        <v>6.73</v>
      </c>
      <c r="P798">
        <v>10.7</v>
      </c>
      <c r="Q798">
        <v>2</v>
      </c>
      <c r="R798">
        <v>2.89</v>
      </c>
      <c r="S798">
        <v>3</v>
      </c>
      <c r="T798">
        <v>0</v>
      </c>
    </row>
    <row r="799" spans="1:20" x14ac:dyDescent="0.2">
      <c r="A799" t="s">
        <v>47</v>
      </c>
      <c r="B799" s="4">
        <f>train[[#This Row],[account_length]]/12</f>
        <v>11</v>
      </c>
      <c r="C799">
        <v>415</v>
      </c>
      <c r="D799">
        <v>0</v>
      </c>
      <c r="E799">
        <v>1</v>
      </c>
      <c r="F799">
        <v>39</v>
      </c>
      <c r="G799">
        <v>175.7</v>
      </c>
      <c r="H799">
        <v>93</v>
      </c>
      <c r="I799">
        <v>29.87</v>
      </c>
      <c r="J799">
        <v>187.2</v>
      </c>
      <c r="K799">
        <v>94</v>
      </c>
      <c r="L799">
        <v>15.91</v>
      </c>
      <c r="M799">
        <v>225.5</v>
      </c>
      <c r="N799">
        <v>118</v>
      </c>
      <c r="O799">
        <v>10.15</v>
      </c>
      <c r="P799">
        <v>8.6</v>
      </c>
      <c r="Q799">
        <v>3</v>
      </c>
      <c r="R799">
        <v>2.3199999999999998</v>
      </c>
      <c r="S799">
        <v>2</v>
      </c>
      <c r="T799">
        <v>0</v>
      </c>
    </row>
    <row r="800" spans="1:20" x14ac:dyDescent="0.2">
      <c r="A800" t="s">
        <v>56</v>
      </c>
      <c r="B800" s="4">
        <f>train[[#This Row],[account_length]]/12</f>
        <v>13.166666666666666</v>
      </c>
      <c r="C800">
        <v>510</v>
      </c>
      <c r="D800">
        <v>0</v>
      </c>
      <c r="E800">
        <v>0</v>
      </c>
      <c r="F800">
        <v>0</v>
      </c>
      <c r="G800">
        <v>155.9</v>
      </c>
      <c r="H800">
        <v>123</v>
      </c>
      <c r="I800">
        <v>26.5</v>
      </c>
      <c r="J800">
        <v>224.2</v>
      </c>
      <c r="K800">
        <v>112</v>
      </c>
      <c r="L800">
        <v>19.059999999999999</v>
      </c>
      <c r="M800">
        <v>221</v>
      </c>
      <c r="N800">
        <v>116</v>
      </c>
      <c r="O800">
        <v>9.9499999999999993</v>
      </c>
      <c r="P800">
        <v>8.6</v>
      </c>
      <c r="Q800">
        <v>8</v>
      </c>
      <c r="R800">
        <v>2.3199999999999998</v>
      </c>
      <c r="S800">
        <v>2</v>
      </c>
      <c r="T800">
        <v>0</v>
      </c>
    </row>
    <row r="801" spans="1:20" x14ac:dyDescent="0.2">
      <c r="A801" t="s">
        <v>67</v>
      </c>
      <c r="B801" s="4">
        <f>train[[#This Row],[account_length]]/12</f>
        <v>9.5</v>
      </c>
      <c r="C801">
        <v>415</v>
      </c>
      <c r="D801">
        <v>0</v>
      </c>
      <c r="E801">
        <v>1</v>
      </c>
      <c r="F801">
        <v>34</v>
      </c>
      <c r="G801">
        <v>154.4</v>
      </c>
      <c r="H801">
        <v>109</v>
      </c>
      <c r="I801">
        <v>26.25</v>
      </c>
      <c r="J801">
        <v>221.4</v>
      </c>
      <c r="K801">
        <v>142</v>
      </c>
      <c r="L801">
        <v>18.82</v>
      </c>
      <c r="M801">
        <v>208.5</v>
      </c>
      <c r="N801">
        <v>103</v>
      </c>
      <c r="O801">
        <v>9.3800000000000008</v>
      </c>
      <c r="P801">
        <v>10.3</v>
      </c>
      <c r="Q801">
        <v>5</v>
      </c>
      <c r="R801">
        <v>2.78</v>
      </c>
      <c r="S801">
        <v>0</v>
      </c>
      <c r="T801">
        <v>0</v>
      </c>
    </row>
    <row r="802" spans="1:20" x14ac:dyDescent="0.2">
      <c r="A802" t="s">
        <v>62</v>
      </c>
      <c r="B802" s="4">
        <f>train[[#This Row],[account_length]]/12</f>
        <v>12</v>
      </c>
      <c r="C802">
        <v>415</v>
      </c>
      <c r="D802">
        <v>1</v>
      </c>
      <c r="E802">
        <v>0</v>
      </c>
      <c r="F802">
        <v>0</v>
      </c>
      <c r="G802">
        <v>150</v>
      </c>
      <c r="H802">
        <v>69</v>
      </c>
      <c r="I802">
        <v>25.5</v>
      </c>
      <c r="J802">
        <v>285.89999999999998</v>
      </c>
      <c r="K802">
        <v>73</v>
      </c>
      <c r="L802">
        <v>24.3</v>
      </c>
      <c r="M802">
        <v>190.6</v>
      </c>
      <c r="N802">
        <v>121</v>
      </c>
      <c r="O802">
        <v>8.58</v>
      </c>
      <c r="P802">
        <v>9.4</v>
      </c>
      <c r="Q802">
        <v>15</v>
      </c>
      <c r="R802">
        <v>2.54</v>
      </c>
      <c r="S802">
        <v>0</v>
      </c>
      <c r="T802">
        <v>0</v>
      </c>
    </row>
    <row r="803" spans="1:20" x14ac:dyDescent="0.2">
      <c r="A803" t="s">
        <v>68</v>
      </c>
      <c r="B803" s="4">
        <f>train[[#This Row],[account_length]]/12</f>
        <v>7.583333333333333</v>
      </c>
      <c r="C803">
        <v>510</v>
      </c>
      <c r="D803">
        <v>0</v>
      </c>
      <c r="E803">
        <v>1</v>
      </c>
      <c r="F803">
        <v>23</v>
      </c>
      <c r="G803">
        <v>232.4</v>
      </c>
      <c r="H803">
        <v>97</v>
      </c>
      <c r="I803">
        <v>39.51</v>
      </c>
      <c r="J803">
        <v>186</v>
      </c>
      <c r="K803">
        <v>88</v>
      </c>
      <c r="L803">
        <v>15.81</v>
      </c>
      <c r="M803">
        <v>190.5</v>
      </c>
      <c r="N803">
        <v>128</v>
      </c>
      <c r="O803">
        <v>8.57</v>
      </c>
      <c r="P803">
        <v>12.3</v>
      </c>
      <c r="Q803">
        <v>3</v>
      </c>
      <c r="R803">
        <v>3.32</v>
      </c>
      <c r="S803">
        <v>3</v>
      </c>
      <c r="T803">
        <v>0</v>
      </c>
    </row>
    <row r="804" spans="1:20" x14ac:dyDescent="0.2">
      <c r="A804" t="s">
        <v>48</v>
      </c>
      <c r="B804" s="4">
        <f>train[[#This Row],[account_length]]/12</f>
        <v>4.833333333333333</v>
      </c>
      <c r="C804">
        <v>408</v>
      </c>
      <c r="D804">
        <v>0</v>
      </c>
      <c r="E804">
        <v>0</v>
      </c>
      <c r="F804">
        <v>0</v>
      </c>
      <c r="G804">
        <v>165.4</v>
      </c>
      <c r="H804">
        <v>100</v>
      </c>
      <c r="I804">
        <v>28.12</v>
      </c>
      <c r="J804">
        <v>115.7</v>
      </c>
      <c r="K804">
        <v>87</v>
      </c>
      <c r="L804">
        <v>9.83</v>
      </c>
      <c r="M804">
        <v>193.8</v>
      </c>
      <c r="N804">
        <v>118</v>
      </c>
      <c r="O804">
        <v>8.7200000000000006</v>
      </c>
      <c r="P804">
        <v>12.8</v>
      </c>
      <c r="Q804">
        <v>5</v>
      </c>
      <c r="R804">
        <v>3.46</v>
      </c>
      <c r="S804">
        <v>2</v>
      </c>
      <c r="T804">
        <v>0</v>
      </c>
    </row>
    <row r="805" spans="1:20" x14ac:dyDescent="0.2">
      <c r="A805" t="s">
        <v>50</v>
      </c>
      <c r="B805" s="4">
        <f>train[[#This Row],[account_length]]/12</f>
        <v>0.41666666666666669</v>
      </c>
      <c r="C805">
        <v>415</v>
      </c>
      <c r="D805">
        <v>0</v>
      </c>
      <c r="E805">
        <v>0</v>
      </c>
      <c r="F805">
        <v>0</v>
      </c>
      <c r="G805">
        <v>199.2</v>
      </c>
      <c r="H805">
        <v>106</v>
      </c>
      <c r="I805">
        <v>33.86</v>
      </c>
      <c r="J805">
        <v>187.3</v>
      </c>
      <c r="K805">
        <v>12</v>
      </c>
      <c r="L805">
        <v>15.92</v>
      </c>
      <c r="M805">
        <v>214</v>
      </c>
      <c r="N805">
        <v>85</v>
      </c>
      <c r="O805">
        <v>9.6300000000000008</v>
      </c>
      <c r="P805">
        <v>13.3</v>
      </c>
      <c r="Q805">
        <v>3</v>
      </c>
      <c r="R805">
        <v>3.59</v>
      </c>
      <c r="S805">
        <v>3</v>
      </c>
      <c r="T805">
        <v>0</v>
      </c>
    </row>
    <row r="806" spans="1:20" x14ac:dyDescent="0.2">
      <c r="A806" t="s">
        <v>27</v>
      </c>
      <c r="B806" s="4">
        <f>train[[#This Row],[account_length]]/12</f>
        <v>8.0833333333333339</v>
      </c>
      <c r="C806">
        <v>408</v>
      </c>
      <c r="D806">
        <v>0</v>
      </c>
      <c r="E806">
        <v>0</v>
      </c>
      <c r="F806">
        <v>0</v>
      </c>
      <c r="G806">
        <v>217.6</v>
      </c>
      <c r="H806">
        <v>81</v>
      </c>
      <c r="I806">
        <v>36.99</v>
      </c>
      <c r="J806">
        <v>320.5</v>
      </c>
      <c r="K806">
        <v>51</v>
      </c>
      <c r="L806">
        <v>27.24</v>
      </c>
      <c r="M806">
        <v>150.69999999999999</v>
      </c>
      <c r="N806">
        <v>110</v>
      </c>
      <c r="O806">
        <v>6.78</v>
      </c>
      <c r="P806">
        <v>4.2</v>
      </c>
      <c r="Q806">
        <v>3</v>
      </c>
      <c r="R806">
        <v>1.1299999999999999</v>
      </c>
      <c r="S806">
        <v>0</v>
      </c>
      <c r="T806">
        <v>0</v>
      </c>
    </row>
    <row r="807" spans="1:20" x14ac:dyDescent="0.2">
      <c r="A807" t="s">
        <v>24</v>
      </c>
      <c r="B807" s="4">
        <f>train[[#This Row],[account_length]]/12</f>
        <v>8.9166666666666661</v>
      </c>
      <c r="C807">
        <v>415</v>
      </c>
      <c r="D807">
        <v>0</v>
      </c>
      <c r="E807">
        <v>0</v>
      </c>
      <c r="F807">
        <v>0</v>
      </c>
      <c r="G807">
        <v>212.1</v>
      </c>
      <c r="H807">
        <v>95</v>
      </c>
      <c r="I807">
        <v>36.06</v>
      </c>
      <c r="J807">
        <v>150.1</v>
      </c>
      <c r="K807">
        <v>88</v>
      </c>
      <c r="L807">
        <v>12.76</v>
      </c>
      <c r="M807">
        <v>219.8</v>
      </c>
      <c r="N807">
        <v>111</v>
      </c>
      <c r="O807">
        <v>9.89</v>
      </c>
      <c r="P807">
        <v>7.7</v>
      </c>
      <c r="Q807">
        <v>2</v>
      </c>
      <c r="R807">
        <v>2.08</v>
      </c>
      <c r="S807">
        <v>3</v>
      </c>
      <c r="T807">
        <v>0</v>
      </c>
    </row>
    <row r="808" spans="1:20" x14ac:dyDescent="0.2">
      <c r="A808" t="s">
        <v>29</v>
      </c>
      <c r="B808" s="4">
        <f>train[[#This Row],[account_length]]/12</f>
        <v>11.833333333333334</v>
      </c>
      <c r="C808">
        <v>415</v>
      </c>
      <c r="D808">
        <v>0</v>
      </c>
      <c r="E808">
        <v>1</v>
      </c>
      <c r="F808">
        <v>30</v>
      </c>
      <c r="G808">
        <v>154</v>
      </c>
      <c r="H808">
        <v>75</v>
      </c>
      <c r="I808">
        <v>26.18</v>
      </c>
      <c r="J808">
        <v>165.8</v>
      </c>
      <c r="K808">
        <v>97</v>
      </c>
      <c r="L808">
        <v>14.09</v>
      </c>
      <c r="M808">
        <v>270</v>
      </c>
      <c r="N808">
        <v>83</v>
      </c>
      <c r="O808">
        <v>12.15</v>
      </c>
      <c r="P808">
        <v>10.8</v>
      </c>
      <c r="Q808">
        <v>5</v>
      </c>
      <c r="R808">
        <v>2.92</v>
      </c>
      <c r="S808">
        <v>1</v>
      </c>
      <c r="T808">
        <v>0</v>
      </c>
    </row>
    <row r="809" spans="1:20" x14ac:dyDescent="0.2">
      <c r="A809" t="s">
        <v>42</v>
      </c>
      <c r="B809" s="4">
        <f>train[[#This Row],[account_length]]/12</f>
        <v>6.083333333333333</v>
      </c>
      <c r="C809">
        <v>415</v>
      </c>
      <c r="D809">
        <v>0</v>
      </c>
      <c r="E809">
        <v>0</v>
      </c>
      <c r="F809">
        <v>0</v>
      </c>
      <c r="G809">
        <v>175.4</v>
      </c>
      <c r="H809">
        <v>130</v>
      </c>
      <c r="I809">
        <v>29.82</v>
      </c>
      <c r="J809">
        <v>248.1</v>
      </c>
      <c r="K809">
        <v>105</v>
      </c>
      <c r="L809">
        <v>21.09</v>
      </c>
      <c r="M809">
        <v>122.4</v>
      </c>
      <c r="N809">
        <v>85</v>
      </c>
      <c r="O809">
        <v>5.51</v>
      </c>
      <c r="P809">
        <v>12.2</v>
      </c>
      <c r="Q809">
        <v>4</v>
      </c>
      <c r="R809">
        <v>3.29</v>
      </c>
      <c r="S809">
        <v>0</v>
      </c>
      <c r="T809">
        <v>0</v>
      </c>
    </row>
    <row r="810" spans="1:20" x14ac:dyDescent="0.2">
      <c r="A810" t="s">
        <v>24</v>
      </c>
      <c r="B810" s="4">
        <f>train[[#This Row],[account_length]]/12</f>
        <v>4</v>
      </c>
      <c r="C810">
        <v>510</v>
      </c>
      <c r="D810">
        <v>0</v>
      </c>
      <c r="E810">
        <v>1</v>
      </c>
      <c r="F810">
        <v>22</v>
      </c>
      <c r="G810">
        <v>152</v>
      </c>
      <c r="H810">
        <v>63</v>
      </c>
      <c r="I810">
        <v>25.84</v>
      </c>
      <c r="J810">
        <v>258.8</v>
      </c>
      <c r="K810">
        <v>131</v>
      </c>
      <c r="L810">
        <v>22</v>
      </c>
      <c r="M810">
        <v>263.2</v>
      </c>
      <c r="N810">
        <v>109</v>
      </c>
      <c r="O810">
        <v>11.84</v>
      </c>
      <c r="P810">
        <v>15.7</v>
      </c>
      <c r="Q810">
        <v>5</v>
      </c>
      <c r="R810">
        <v>4.24</v>
      </c>
      <c r="S810">
        <v>2</v>
      </c>
      <c r="T810">
        <v>1</v>
      </c>
    </row>
    <row r="811" spans="1:20" x14ac:dyDescent="0.2">
      <c r="A811" t="s">
        <v>31</v>
      </c>
      <c r="B811" s="4">
        <f>train[[#This Row],[account_length]]/12</f>
        <v>3.5833333333333335</v>
      </c>
      <c r="C811">
        <v>408</v>
      </c>
      <c r="D811">
        <v>0</v>
      </c>
      <c r="E811">
        <v>0</v>
      </c>
      <c r="F811">
        <v>0</v>
      </c>
      <c r="G811">
        <v>230.2</v>
      </c>
      <c r="H811">
        <v>147</v>
      </c>
      <c r="I811">
        <v>39.130000000000003</v>
      </c>
      <c r="J811">
        <v>186.7</v>
      </c>
      <c r="K811">
        <v>121</v>
      </c>
      <c r="L811">
        <v>15.87</v>
      </c>
      <c r="M811">
        <v>128.4</v>
      </c>
      <c r="N811">
        <v>100</v>
      </c>
      <c r="O811">
        <v>5.78</v>
      </c>
      <c r="P811">
        <v>9.1999999999999993</v>
      </c>
      <c r="Q811">
        <v>3</v>
      </c>
      <c r="R811">
        <v>2.48</v>
      </c>
      <c r="S811">
        <v>0</v>
      </c>
      <c r="T811">
        <v>0</v>
      </c>
    </row>
    <row r="812" spans="1:20" x14ac:dyDescent="0.2">
      <c r="A812" t="s">
        <v>61</v>
      </c>
      <c r="B812" s="4">
        <f>train[[#This Row],[account_length]]/12</f>
        <v>10.166666666666666</v>
      </c>
      <c r="C812">
        <v>408</v>
      </c>
      <c r="D812">
        <v>0</v>
      </c>
      <c r="E812">
        <v>1</v>
      </c>
      <c r="F812">
        <v>33</v>
      </c>
      <c r="G812">
        <v>174.9</v>
      </c>
      <c r="H812">
        <v>103</v>
      </c>
      <c r="I812">
        <v>29.73</v>
      </c>
      <c r="J812">
        <v>248.2</v>
      </c>
      <c r="K812">
        <v>105</v>
      </c>
      <c r="L812">
        <v>21.1</v>
      </c>
      <c r="M812">
        <v>164.6</v>
      </c>
      <c r="N812">
        <v>116</v>
      </c>
      <c r="O812">
        <v>7.41</v>
      </c>
      <c r="P812">
        <v>13.5</v>
      </c>
      <c r="Q812">
        <v>3</v>
      </c>
      <c r="R812">
        <v>3.65</v>
      </c>
      <c r="S812">
        <v>1</v>
      </c>
      <c r="T812">
        <v>1</v>
      </c>
    </row>
    <row r="813" spans="1:20" x14ac:dyDescent="0.2">
      <c r="A813" t="s">
        <v>43</v>
      </c>
      <c r="B813" s="4">
        <f>train[[#This Row],[account_length]]/12</f>
        <v>7.75</v>
      </c>
      <c r="C813">
        <v>415</v>
      </c>
      <c r="D813">
        <v>0</v>
      </c>
      <c r="E813">
        <v>0</v>
      </c>
      <c r="F813">
        <v>0</v>
      </c>
      <c r="G813">
        <v>190.2</v>
      </c>
      <c r="H813">
        <v>68</v>
      </c>
      <c r="I813">
        <v>32.33</v>
      </c>
      <c r="J813">
        <v>262.2</v>
      </c>
      <c r="K813">
        <v>64</v>
      </c>
      <c r="L813">
        <v>22.29</v>
      </c>
      <c r="M813">
        <v>130</v>
      </c>
      <c r="N813">
        <v>92</v>
      </c>
      <c r="O813">
        <v>5.85</v>
      </c>
      <c r="P813">
        <v>8.8000000000000007</v>
      </c>
      <c r="Q813">
        <v>4</v>
      </c>
      <c r="R813">
        <v>2.38</v>
      </c>
      <c r="S813">
        <v>0</v>
      </c>
      <c r="T813">
        <v>0</v>
      </c>
    </row>
    <row r="814" spans="1:20" x14ac:dyDescent="0.2">
      <c r="A814" t="s">
        <v>64</v>
      </c>
      <c r="B814" s="4">
        <f>train[[#This Row],[account_length]]/12</f>
        <v>7.083333333333333</v>
      </c>
      <c r="C814">
        <v>415</v>
      </c>
      <c r="D814">
        <v>0</v>
      </c>
      <c r="E814">
        <v>0</v>
      </c>
      <c r="F814">
        <v>0</v>
      </c>
      <c r="G814">
        <v>176.4</v>
      </c>
      <c r="H814">
        <v>122</v>
      </c>
      <c r="I814">
        <v>29.99</v>
      </c>
      <c r="J814">
        <v>224.9</v>
      </c>
      <c r="K814">
        <v>123</v>
      </c>
      <c r="L814">
        <v>19.12</v>
      </c>
      <c r="M814">
        <v>219.6</v>
      </c>
      <c r="N814">
        <v>50</v>
      </c>
      <c r="O814">
        <v>9.8800000000000008</v>
      </c>
      <c r="P814">
        <v>11.5</v>
      </c>
      <c r="Q814">
        <v>1</v>
      </c>
      <c r="R814">
        <v>3.11</v>
      </c>
      <c r="S814">
        <v>1</v>
      </c>
      <c r="T814">
        <v>0</v>
      </c>
    </row>
    <row r="815" spans="1:20" x14ac:dyDescent="0.2">
      <c r="A815" t="s">
        <v>71</v>
      </c>
      <c r="B815" s="4">
        <f>train[[#This Row],[account_length]]/12</f>
        <v>4.916666666666667</v>
      </c>
      <c r="C815">
        <v>415</v>
      </c>
      <c r="D815">
        <v>0</v>
      </c>
      <c r="E815">
        <v>0</v>
      </c>
      <c r="F815">
        <v>0</v>
      </c>
      <c r="G815">
        <v>160.9</v>
      </c>
      <c r="H815">
        <v>95</v>
      </c>
      <c r="I815">
        <v>27.35</v>
      </c>
      <c r="J815">
        <v>251.2</v>
      </c>
      <c r="K815">
        <v>65</v>
      </c>
      <c r="L815">
        <v>21.35</v>
      </c>
      <c r="M815">
        <v>273.39999999999998</v>
      </c>
      <c r="N815">
        <v>97</v>
      </c>
      <c r="O815">
        <v>12.3</v>
      </c>
      <c r="P815">
        <v>5</v>
      </c>
      <c r="Q815">
        <v>5</v>
      </c>
      <c r="R815">
        <v>1.35</v>
      </c>
      <c r="S815">
        <v>3</v>
      </c>
      <c r="T815">
        <v>0</v>
      </c>
    </row>
    <row r="816" spans="1:20" x14ac:dyDescent="0.2">
      <c r="A816" t="s">
        <v>30</v>
      </c>
      <c r="B816" s="4">
        <f>train[[#This Row],[account_length]]/12</f>
        <v>7.25</v>
      </c>
      <c r="C816">
        <v>415</v>
      </c>
      <c r="D816">
        <v>0</v>
      </c>
      <c r="E816">
        <v>0</v>
      </c>
      <c r="F816">
        <v>0</v>
      </c>
      <c r="G816">
        <v>228.7</v>
      </c>
      <c r="H816">
        <v>90</v>
      </c>
      <c r="I816">
        <v>38.880000000000003</v>
      </c>
      <c r="J816">
        <v>163</v>
      </c>
      <c r="K816">
        <v>99</v>
      </c>
      <c r="L816">
        <v>13.86</v>
      </c>
      <c r="M816">
        <v>154.1</v>
      </c>
      <c r="N816">
        <v>90</v>
      </c>
      <c r="O816">
        <v>6.93</v>
      </c>
      <c r="P816">
        <v>11.8</v>
      </c>
      <c r="Q816">
        <v>3</v>
      </c>
      <c r="R816">
        <v>3.19</v>
      </c>
      <c r="S816">
        <v>1</v>
      </c>
      <c r="T816">
        <v>0</v>
      </c>
    </row>
    <row r="817" spans="1:20" x14ac:dyDescent="0.2">
      <c r="A817" t="s">
        <v>20</v>
      </c>
      <c r="B817" s="4">
        <f>train[[#This Row],[account_length]]/12</f>
        <v>11.416666666666666</v>
      </c>
      <c r="C817">
        <v>408</v>
      </c>
      <c r="D817">
        <v>0</v>
      </c>
      <c r="E817">
        <v>0</v>
      </c>
      <c r="F817">
        <v>0</v>
      </c>
      <c r="G817">
        <v>144</v>
      </c>
      <c r="H817">
        <v>90</v>
      </c>
      <c r="I817">
        <v>24.48</v>
      </c>
      <c r="J817">
        <v>181.6</v>
      </c>
      <c r="K817">
        <v>100</v>
      </c>
      <c r="L817">
        <v>15.44</v>
      </c>
      <c r="M817">
        <v>128.1</v>
      </c>
      <c r="N817">
        <v>93</v>
      </c>
      <c r="O817">
        <v>5.76</v>
      </c>
      <c r="P817">
        <v>12.3</v>
      </c>
      <c r="Q817">
        <v>2</v>
      </c>
      <c r="R817">
        <v>3.32</v>
      </c>
      <c r="S817">
        <v>0</v>
      </c>
      <c r="T817">
        <v>0</v>
      </c>
    </row>
    <row r="818" spans="1:20" x14ac:dyDescent="0.2">
      <c r="A818" t="s">
        <v>52</v>
      </c>
      <c r="B818" s="4">
        <f>train[[#This Row],[account_length]]/12</f>
        <v>1.75</v>
      </c>
      <c r="C818">
        <v>510</v>
      </c>
      <c r="D818">
        <v>0</v>
      </c>
      <c r="E818">
        <v>1</v>
      </c>
      <c r="F818">
        <v>31</v>
      </c>
      <c r="G818">
        <v>135.9</v>
      </c>
      <c r="H818">
        <v>90</v>
      </c>
      <c r="I818">
        <v>23.1</v>
      </c>
      <c r="J818">
        <v>271</v>
      </c>
      <c r="K818">
        <v>84</v>
      </c>
      <c r="L818">
        <v>23.04</v>
      </c>
      <c r="M818">
        <v>179.1</v>
      </c>
      <c r="N818">
        <v>89</v>
      </c>
      <c r="O818">
        <v>8.06</v>
      </c>
      <c r="P818">
        <v>9.5</v>
      </c>
      <c r="Q818">
        <v>7</v>
      </c>
      <c r="R818">
        <v>2.57</v>
      </c>
      <c r="S818">
        <v>6</v>
      </c>
      <c r="T818">
        <v>0</v>
      </c>
    </row>
    <row r="819" spans="1:20" x14ac:dyDescent="0.2">
      <c r="A819" t="s">
        <v>54</v>
      </c>
      <c r="B819" s="4">
        <f>train[[#This Row],[account_length]]/12</f>
        <v>10.75</v>
      </c>
      <c r="C819">
        <v>510</v>
      </c>
      <c r="D819">
        <v>0</v>
      </c>
      <c r="E819">
        <v>0</v>
      </c>
      <c r="F819">
        <v>0</v>
      </c>
      <c r="G819">
        <v>334.3</v>
      </c>
      <c r="H819">
        <v>118</v>
      </c>
      <c r="I819">
        <v>56.83</v>
      </c>
      <c r="J819">
        <v>192.1</v>
      </c>
      <c r="K819">
        <v>104</v>
      </c>
      <c r="L819">
        <v>16.329999999999998</v>
      </c>
      <c r="M819">
        <v>191</v>
      </c>
      <c r="N819">
        <v>83</v>
      </c>
      <c r="O819">
        <v>8.59</v>
      </c>
      <c r="P819">
        <v>10.4</v>
      </c>
      <c r="Q819">
        <v>6</v>
      </c>
      <c r="R819">
        <v>2.81</v>
      </c>
      <c r="S819">
        <v>0</v>
      </c>
      <c r="T819">
        <v>1</v>
      </c>
    </row>
    <row r="820" spans="1:20" x14ac:dyDescent="0.2">
      <c r="A820" t="s">
        <v>65</v>
      </c>
      <c r="B820" s="4">
        <f>train[[#This Row],[account_length]]/12</f>
        <v>8.6666666666666661</v>
      </c>
      <c r="C820">
        <v>415</v>
      </c>
      <c r="D820">
        <v>0</v>
      </c>
      <c r="E820">
        <v>0</v>
      </c>
      <c r="F820">
        <v>0</v>
      </c>
      <c r="G820">
        <v>130.5</v>
      </c>
      <c r="H820">
        <v>77</v>
      </c>
      <c r="I820">
        <v>22.19</v>
      </c>
      <c r="J820">
        <v>131.19999999999999</v>
      </c>
      <c r="K820">
        <v>117</v>
      </c>
      <c r="L820">
        <v>11.15</v>
      </c>
      <c r="M820">
        <v>264.7</v>
      </c>
      <c r="N820">
        <v>63</v>
      </c>
      <c r="O820">
        <v>11.91</v>
      </c>
      <c r="P820">
        <v>13</v>
      </c>
      <c r="Q820">
        <v>6</v>
      </c>
      <c r="R820">
        <v>3.51</v>
      </c>
      <c r="S820">
        <v>0</v>
      </c>
      <c r="T820">
        <v>0</v>
      </c>
    </row>
    <row r="821" spans="1:20" x14ac:dyDescent="0.2">
      <c r="A821" t="s">
        <v>48</v>
      </c>
      <c r="B821" s="4">
        <f>train[[#This Row],[account_length]]/12</f>
        <v>7.75</v>
      </c>
      <c r="C821">
        <v>408</v>
      </c>
      <c r="D821">
        <v>0</v>
      </c>
      <c r="E821">
        <v>1</v>
      </c>
      <c r="F821">
        <v>21</v>
      </c>
      <c r="G821">
        <v>134.19999999999999</v>
      </c>
      <c r="H821">
        <v>105</v>
      </c>
      <c r="I821">
        <v>22.81</v>
      </c>
      <c r="J821">
        <v>162.5</v>
      </c>
      <c r="K821">
        <v>128</v>
      </c>
      <c r="L821">
        <v>13.81</v>
      </c>
      <c r="M821">
        <v>186.6</v>
      </c>
      <c r="N821">
        <v>90</v>
      </c>
      <c r="O821">
        <v>8.4</v>
      </c>
      <c r="P821">
        <v>11.8</v>
      </c>
      <c r="Q821">
        <v>2</v>
      </c>
      <c r="R821">
        <v>3.19</v>
      </c>
      <c r="S821">
        <v>4</v>
      </c>
      <c r="T821">
        <v>1</v>
      </c>
    </row>
    <row r="822" spans="1:20" x14ac:dyDescent="0.2">
      <c r="A822" t="s">
        <v>64</v>
      </c>
      <c r="B822" s="4">
        <f>train[[#This Row],[account_length]]/12</f>
        <v>5.25</v>
      </c>
      <c r="C822">
        <v>415</v>
      </c>
      <c r="D822">
        <v>0</v>
      </c>
      <c r="E822">
        <v>0</v>
      </c>
      <c r="F822">
        <v>0</v>
      </c>
      <c r="G822">
        <v>278</v>
      </c>
      <c r="H822">
        <v>102</v>
      </c>
      <c r="I822">
        <v>47.26</v>
      </c>
      <c r="J822">
        <v>266.39999999999998</v>
      </c>
      <c r="K822">
        <v>114</v>
      </c>
      <c r="L822">
        <v>22.64</v>
      </c>
      <c r="M822">
        <v>224.1</v>
      </c>
      <c r="N822">
        <v>118</v>
      </c>
      <c r="O822">
        <v>10.08</v>
      </c>
      <c r="P822">
        <v>13.1</v>
      </c>
      <c r="Q822">
        <v>4</v>
      </c>
      <c r="R822">
        <v>3.54</v>
      </c>
      <c r="S822">
        <v>4</v>
      </c>
      <c r="T822">
        <v>1</v>
      </c>
    </row>
    <row r="823" spans="1:20" x14ac:dyDescent="0.2">
      <c r="A823" t="s">
        <v>52</v>
      </c>
      <c r="B823" s="4">
        <f>train[[#This Row],[account_length]]/12</f>
        <v>13.416666666666666</v>
      </c>
      <c r="C823">
        <v>415</v>
      </c>
      <c r="D823">
        <v>0</v>
      </c>
      <c r="E823">
        <v>0</v>
      </c>
      <c r="F823">
        <v>0</v>
      </c>
      <c r="G823">
        <v>105.4</v>
      </c>
      <c r="H823">
        <v>70</v>
      </c>
      <c r="I823">
        <v>17.920000000000002</v>
      </c>
      <c r="J823">
        <v>214.8</v>
      </c>
      <c r="K823">
        <v>122</v>
      </c>
      <c r="L823">
        <v>18.260000000000002</v>
      </c>
      <c r="M823">
        <v>223.6</v>
      </c>
      <c r="N823">
        <v>126</v>
      </c>
      <c r="O823">
        <v>10.06</v>
      </c>
      <c r="P823">
        <v>7.8</v>
      </c>
      <c r="Q823">
        <v>5</v>
      </c>
      <c r="R823">
        <v>2.11</v>
      </c>
      <c r="S823">
        <v>0</v>
      </c>
      <c r="T823">
        <v>0</v>
      </c>
    </row>
    <row r="824" spans="1:20" x14ac:dyDescent="0.2">
      <c r="A824" t="s">
        <v>39</v>
      </c>
      <c r="B824" s="4">
        <f>train[[#This Row],[account_length]]/12</f>
        <v>4.166666666666667</v>
      </c>
      <c r="C824">
        <v>510</v>
      </c>
      <c r="D824">
        <v>0</v>
      </c>
      <c r="E824">
        <v>0</v>
      </c>
      <c r="F824">
        <v>0</v>
      </c>
      <c r="G824">
        <v>188.9</v>
      </c>
      <c r="H824">
        <v>94</v>
      </c>
      <c r="I824">
        <v>32.11</v>
      </c>
      <c r="J824">
        <v>203.9</v>
      </c>
      <c r="K824">
        <v>104</v>
      </c>
      <c r="L824">
        <v>17.329999999999998</v>
      </c>
      <c r="M824">
        <v>151.80000000000001</v>
      </c>
      <c r="N824">
        <v>124</v>
      </c>
      <c r="O824">
        <v>6.83</v>
      </c>
      <c r="P824">
        <v>11.6</v>
      </c>
      <c r="Q824">
        <v>8</v>
      </c>
      <c r="R824">
        <v>3.13</v>
      </c>
      <c r="S824">
        <v>3</v>
      </c>
      <c r="T824">
        <v>0</v>
      </c>
    </row>
    <row r="825" spans="1:20" x14ac:dyDescent="0.2">
      <c r="A825" t="s">
        <v>29</v>
      </c>
      <c r="B825" s="4">
        <f>train[[#This Row],[account_length]]/12</f>
        <v>8.5833333333333339</v>
      </c>
      <c r="C825">
        <v>408</v>
      </c>
      <c r="D825">
        <v>0</v>
      </c>
      <c r="E825">
        <v>1</v>
      </c>
      <c r="F825">
        <v>24</v>
      </c>
      <c r="G825">
        <v>111.8</v>
      </c>
      <c r="H825">
        <v>85</v>
      </c>
      <c r="I825">
        <v>19.010000000000002</v>
      </c>
      <c r="J825">
        <v>239.6</v>
      </c>
      <c r="K825">
        <v>102</v>
      </c>
      <c r="L825">
        <v>20.37</v>
      </c>
      <c r="M825">
        <v>268.3</v>
      </c>
      <c r="N825">
        <v>81</v>
      </c>
      <c r="O825">
        <v>12.07</v>
      </c>
      <c r="P825">
        <v>6.9</v>
      </c>
      <c r="Q825">
        <v>4</v>
      </c>
      <c r="R825">
        <v>1.86</v>
      </c>
      <c r="S825">
        <v>1</v>
      </c>
      <c r="T825">
        <v>0</v>
      </c>
    </row>
    <row r="826" spans="1:20" x14ac:dyDescent="0.2">
      <c r="A826" t="s">
        <v>75</v>
      </c>
      <c r="B826" s="4">
        <f>train[[#This Row],[account_length]]/12</f>
        <v>7</v>
      </c>
      <c r="C826">
        <v>415</v>
      </c>
      <c r="D826">
        <v>0</v>
      </c>
      <c r="E826">
        <v>1</v>
      </c>
      <c r="F826">
        <v>33</v>
      </c>
      <c r="G826">
        <v>159.1</v>
      </c>
      <c r="H826">
        <v>106</v>
      </c>
      <c r="I826">
        <v>27.05</v>
      </c>
      <c r="J826">
        <v>149.80000000000001</v>
      </c>
      <c r="K826">
        <v>101</v>
      </c>
      <c r="L826">
        <v>12.73</v>
      </c>
      <c r="M826">
        <v>213.4</v>
      </c>
      <c r="N826">
        <v>108</v>
      </c>
      <c r="O826">
        <v>9.6</v>
      </c>
      <c r="P826">
        <v>13</v>
      </c>
      <c r="Q826">
        <v>18</v>
      </c>
      <c r="R826">
        <v>3.51</v>
      </c>
      <c r="S826">
        <v>1</v>
      </c>
      <c r="T826">
        <v>0</v>
      </c>
    </row>
    <row r="827" spans="1:20" x14ac:dyDescent="0.2">
      <c r="A827" t="s">
        <v>60</v>
      </c>
      <c r="B827" s="4">
        <f>train[[#This Row],[account_length]]/12</f>
        <v>7.666666666666667</v>
      </c>
      <c r="C827">
        <v>510</v>
      </c>
      <c r="D827">
        <v>0</v>
      </c>
      <c r="E827">
        <v>0</v>
      </c>
      <c r="F827">
        <v>0</v>
      </c>
      <c r="G827">
        <v>212.4</v>
      </c>
      <c r="H827">
        <v>105</v>
      </c>
      <c r="I827">
        <v>36.11</v>
      </c>
      <c r="J827">
        <v>224.6</v>
      </c>
      <c r="K827">
        <v>118</v>
      </c>
      <c r="L827">
        <v>19.09</v>
      </c>
      <c r="M827">
        <v>221.3</v>
      </c>
      <c r="N827">
        <v>105</v>
      </c>
      <c r="O827">
        <v>9.9600000000000009</v>
      </c>
      <c r="P827">
        <v>9</v>
      </c>
      <c r="Q827">
        <v>4</v>
      </c>
      <c r="R827">
        <v>2.4300000000000002</v>
      </c>
      <c r="S827">
        <v>1</v>
      </c>
      <c r="T827">
        <v>0</v>
      </c>
    </row>
    <row r="828" spans="1:20" x14ac:dyDescent="0.2">
      <c r="A828" t="s">
        <v>62</v>
      </c>
      <c r="B828" s="4">
        <f>train[[#This Row],[account_length]]/12</f>
        <v>6.416666666666667</v>
      </c>
      <c r="C828">
        <v>415</v>
      </c>
      <c r="D828">
        <v>0</v>
      </c>
      <c r="E828">
        <v>0</v>
      </c>
      <c r="F828">
        <v>0</v>
      </c>
      <c r="G828">
        <v>142.30000000000001</v>
      </c>
      <c r="H828">
        <v>112</v>
      </c>
      <c r="I828">
        <v>24.19</v>
      </c>
      <c r="J828">
        <v>306.3</v>
      </c>
      <c r="K828">
        <v>111</v>
      </c>
      <c r="L828">
        <v>26.04</v>
      </c>
      <c r="M828">
        <v>196.5</v>
      </c>
      <c r="N828">
        <v>82</v>
      </c>
      <c r="O828">
        <v>8.84</v>
      </c>
      <c r="P828">
        <v>9.9</v>
      </c>
      <c r="Q828">
        <v>1</v>
      </c>
      <c r="R828">
        <v>2.67</v>
      </c>
      <c r="S828">
        <v>1</v>
      </c>
      <c r="T828">
        <v>0</v>
      </c>
    </row>
    <row r="829" spans="1:20" x14ac:dyDescent="0.2">
      <c r="A829" t="s">
        <v>36</v>
      </c>
      <c r="B829" s="4">
        <f>train[[#This Row],[account_length]]/12</f>
        <v>5.333333333333333</v>
      </c>
      <c r="C829">
        <v>415</v>
      </c>
      <c r="D829">
        <v>1</v>
      </c>
      <c r="E829">
        <v>0</v>
      </c>
      <c r="F829">
        <v>0</v>
      </c>
      <c r="G829">
        <v>346.8</v>
      </c>
      <c r="H829">
        <v>55</v>
      </c>
      <c r="I829">
        <v>58.96</v>
      </c>
      <c r="J829">
        <v>249.5</v>
      </c>
      <c r="K829">
        <v>79</v>
      </c>
      <c r="L829">
        <v>21.21</v>
      </c>
      <c r="M829">
        <v>275.39999999999998</v>
      </c>
      <c r="N829">
        <v>102</v>
      </c>
      <c r="O829">
        <v>12.39</v>
      </c>
      <c r="P829">
        <v>13.3</v>
      </c>
      <c r="Q829">
        <v>9</v>
      </c>
      <c r="R829">
        <v>3.59</v>
      </c>
      <c r="S829">
        <v>1</v>
      </c>
      <c r="T829">
        <v>1</v>
      </c>
    </row>
    <row r="830" spans="1:20" x14ac:dyDescent="0.2">
      <c r="A830" t="s">
        <v>40</v>
      </c>
      <c r="B830" s="4">
        <f>train[[#This Row],[account_length]]/12</f>
        <v>13.25</v>
      </c>
      <c r="C830">
        <v>415</v>
      </c>
      <c r="D830">
        <v>0</v>
      </c>
      <c r="E830">
        <v>1</v>
      </c>
      <c r="F830">
        <v>15</v>
      </c>
      <c r="G830">
        <v>113.9</v>
      </c>
      <c r="H830">
        <v>102</v>
      </c>
      <c r="I830">
        <v>19.36</v>
      </c>
      <c r="J830">
        <v>145.30000000000001</v>
      </c>
      <c r="K830">
        <v>146</v>
      </c>
      <c r="L830">
        <v>12.35</v>
      </c>
      <c r="M830">
        <v>195.2</v>
      </c>
      <c r="N830">
        <v>137</v>
      </c>
      <c r="O830">
        <v>8.7799999999999994</v>
      </c>
      <c r="P830">
        <v>11.8</v>
      </c>
      <c r="Q830">
        <v>9</v>
      </c>
      <c r="R830">
        <v>3.19</v>
      </c>
      <c r="S830">
        <v>1</v>
      </c>
      <c r="T830">
        <v>0</v>
      </c>
    </row>
    <row r="831" spans="1:20" x14ac:dyDescent="0.2">
      <c r="A831" t="s">
        <v>70</v>
      </c>
      <c r="B831" s="4">
        <f>train[[#This Row],[account_length]]/12</f>
        <v>9.1666666666666661</v>
      </c>
      <c r="C831">
        <v>415</v>
      </c>
      <c r="D831">
        <v>1</v>
      </c>
      <c r="E831">
        <v>1</v>
      </c>
      <c r="F831">
        <v>27</v>
      </c>
      <c r="G831">
        <v>267.89999999999998</v>
      </c>
      <c r="H831">
        <v>103</v>
      </c>
      <c r="I831">
        <v>45.54</v>
      </c>
      <c r="J831">
        <v>263.3</v>
      </c>
      <c r="K831">
        <v>74</v>
      </c>
      <c r="L831">
        <v>22.38</v>
      </c>
      <c r="M831">
        <v>178.1</v>
      </c>
      <c r="N831">
        <v>106</v>
      </c>
      <c r="O831">
        <v>8.01</v>
      </c>
      <c r="P831">
        <v>8.3000000000000007</v>
      </c>
      <c r="Q831">
        <v>2</v>
      </c>
      <c r="R831">
        <v>2.2400000000000002</v>
      </c>
      <c r="S831">
        <v>1</v>
      </c>
      <c r="T831">
        <v>1</v>
      </c>
    </row>
    <row r="832" spans="1:20" x14ac:dyDescent="0.2">
      <c r="A832" t="s">
        <v>62</v>
      </c>
      <c r="B832" s="4">
        <f>train[[#This Row],[account_length]]/12</f>
        <v>14.833333333333334</v>
      </c>
      <c r="C832">
        <v>408</v>
      </c>
      <c r="D832">
        <v>0</v>
      </c>
      <c r="E832">
        <v>0</v>
      </c>
      <c r="F832">
        <v>0</v>
      </c>
      <c r="G832">
        <v>275.39999999999998</v>
      </c>
      <c r="H832">
        <v>150</v>
      </c>
      <c r="I832">
        <v>46.82</v>
      </c>
      <c r="J832">
        <v>187.5</v>
      </c>
      <c r="K832">
        <v>62</v>
      </c>
      <c r="L832">
        <v>15.94</v>
      </c>
      <c r="M832">
        <v>147.1</v>
      </c>
      <c r="N832">
        <v>126</v>
      </c>
      <c r="O832">
        <v>6.62</v>
      </c>
      <c r="P832">
        <v>13.6</v>
      </c>
      <c r="Q832">
        <v>3</v>
      </c>
      <c r="R832">
        <v>3.67</v>
      </c>
      <c r="S832">
        <v>1</v>
      </c>
      <c r="T832">
        <v>0</v>
      </c>
    </row>
    <row r="833" spans="1:20" x14ac:dyDescent="0.2">
      <c r="A833" t="s">
        <v>53</v>
      </c>
      <c r="B833" s="4">
        <f>train[[#This Row],[account_length]]/12</f>
        <v>4.166666666666667</v>
      </c>
      <c r="C833">
        <v>415</v>
      </c>
      <c r="D833">
        <v>0</v>
      </c>
      <c r="E833">
        <v>1</v>
      </c>
      <c r="F833">
        <v>35</v>
      </c>
      <c r="G833">
        <v>192.6</v>
      </c>
      <c r="H833">
        <v>97</v>
      </c>
      <c r="I833">
        <v>32.74</v>
      </c>
      <c r="J833">
        <v>135.19999999999999</v>
      </c>
      <c r="K833">
        <v>101</v>
      </c>
      <c r="L833">
        <v>11.49</v>
      </c>
      <c r="M833">
        <v>216.2</v>
      </c>
      <c r="N833">
        <v>101</v>
      </c>
      <c r="O833">
        <v>9.73</v>
      </c>
      <c r="P833">
        <v>7.9</v>
      </c>
      <c r="Q833">
        <v>2</v>
      </c>
      <c r="R833">
        <v>2.13</v>
      </c>
      <c r="S833">
        <v>2</v>
      </c>
      <c r="T833">
        <v>0</v>
      </c>
    </row>
    <row r="834" spans="1:20" x14ac:dyDescent="0.2">
      <c r="A834" t="s">
        <v>53</v>
      </c>
      <c r="B834" s="4">
        <f>train[[#This Row],[account_length]]/12</f>
        <v>3.75</v>
      </c>
      <c r="C834">
        <v>510</v>
      </c>
      <c r="D834">
        <v>0</v>
      </c>
      <c r="E834">
        <v>1</v>
      </c>
      <c r="F834">
        <v>26</v>
      </c>
      <c r="G834">
        <v>91.7</v>
      </c>
      <c r="H834">
        <v>104</v>
      </c>
      <c r="I834">
        <v>15.59</v>
      </c>
      <c r="J834">
        <v>150.6</v>
      </c>
      <c r="K834">
        <v>119</v>
      </c>
      <c r="L834">
        <v>12.8</v>
      </c>
      <c r="M834">
        <v>63.3</v>
      </c>
      <c r="N834">
        <v>103</v>
      </c>
      <c r="O834">
        <v>2.85</v>
      </c>
      <c r="P834">
        <v>7.7</v>
      </c>
      <c r="Q834">
        <v>5</v>
      </c>
      <c r="R834">
        <v>2.08</v>
      </c>
      <c r="S834">
        <v>1</v>
      </c>
      <c r="T834">
        <v>0</v>
      </c>
    </row>
    <row r="835" spans="1:20" x14ac:dyDescent="0.2">
      <c r="A835" t="s">
        <v>71</v>
      </c>
      <c r="B835" s="4">
        <f>train[[#This Row],[account_length]]/12</f>
        <v>5.833333333333333</v>
      </c>
      <c r="C835">
        <v>510</v>
      </c>
      <c r="D835">
        <v>0</v>
      </c>
      <c r="E835">
        <v>0</v>
      </c>
      <c r="F835">
        <v>0</v>
      </c>
      <c r="G835">
        <v>126.3</v>
      </c>
      <c r="H835">
        <v>99</v>
      </c>
      <c r="I835">
        <v>21.47</v>
      </c>
      <c r="J835">
        <v>141.6</v>
      </c>
      <c r="K835">
        <v>106</v>
      </c>
      <c r="L835">
        <v>12.04</v>
      </c>
      <c r="M835">
        <v>255.9</v>
      </c>
      <c r="N835">
        <v>96</v>
      </c>
      <c r="O835">
        <v>11.52</v>
      </c>
      <c r="P835">
        <v>9.6</v>
      </c>
      <c r="Q835">
        <v>2</v>
      </c>
      <c r="R835">
        <v>2.59</v>
      </c>
      <c r="S835">
        <v>0</v>
      </c>
      <c r="T835">
        <v>0</v>
      </c>
    </row>
    <row r="836" spans="1:20" x14ac:dyDescent="0.2">
      <c r="A836" t="s">
        <v>62</v>
      </c>
      <c r="B836" s="4">
        <f>train[[#This Row],[account_length]]/12</f>
        <v>7.833333333333333</v>
      </c>
      <c r="C836">
        <v>510</v>
      </c>
      <c r="D836">
        <v>0</v>
      </c>
      <c r="E836">
        <v>0</v>
      </c>
      <c r="F836">
        <v>0</v>
      </c>
      <c r="G836">
        <v>190.6</v>
      </c>
      <c r="H836">
        <v>108</v>
      </c>
      <c r="I836">
        <v>32.4</v>
      </c>
      <c r="J836">
        <v>152.30000000000001</v>
      </c>
      <c r="K836">
        <v>95</v>
      </c>
      <c r="L836">
        <v>12.95</v>
      </c>
      <c r="M836">
        <v>144.69999999999999</v>
      </c>
      <c r="N836">
        <v>97</v>
      </c>
      <c r="O836">
        <v>6.51</v>
      </c>
      <c r="P836">
        <v>7.5</v>
      </c>
      <c r="Q836">
        <v>5</v>
      </c>
      <c r="R836">
        <v>2.0299999999999998</v>
      </c>
      <c r="S836">
        <v>1</v>
      </c>
      <c r="T836">
        <v>0</v>
      </c>
    </row>
    <row r="837" spans="1:20" x14ac:dyDescent="0.2">
      <c r="A837" t="s">
        <v>72</v>
      </c>
      <c r="B837" s="4">
        <f>train[[#This Row],[account_length]]/12</f>
        <v>14.916666666666666</v>
      </c>
      <c r="C837">
        <v>510</v>
      </c>
      <c r="D837">
        <v>0</v>
      </c>
      <c r="E837">
        <v>0</v>
      </c>
      <c r="F837">
        <v>0</v>
      </c>
      <c r="G837">
        <v>116.1</v>
      </c>
      <c r="H837">
        <v>101</v>
      </c>
      <c r="I837">
        <v>19.739999999999998</v>
      </c>
      <c r="J837">
        <v>201.8</v>
      </c>
      <c r="K837">
        <v>99</v>
      </c>
      <c r="L837">
        <v>17.149999999999999</v>
      </c>
      <c r="M837">
        <v>181.9</v>
      </c>
      <c r="N837">
        <v>103</v>
      </c>
      <c r="O837">
        <v>8.19</v>
      </c>
      <c r="P837">
        <v>11.6</v>
      </c>
      <c r="Q837">
        <v>5</v>
      </c>
      <c r="R837">
        <v>3.13</v>
      </c>
      <c r="S837">
        <v>0</v>
      </c>
      <c r="T837">
        <v>0</v>
      </c>
    </row>
    <row r="838" spans="1:20" x14ac:dyDescent="0.2">
      <c r="A838" t="s">
        <v>67</v>
      </c>
      <c r="B838" s="4">
        <f>train[[#This Row],[account_length]]/12</f>
        <v>9.6666666666666661</v>
      </c>
      <c r="C838">
        <v>415</v>
      </c>
      <c r="D838">
        <v>0</v>
      </c>
      <c r="E838">
        <v>0</v>
      </c>
      <c r="F838">
        <v>0</v>
      </c>
      <c r="G838">
        <v>217.3</v>
      </c>
      <c r="H838">
        <v>91</v>
      </c>
      <c r="I838">
        <v>36.94</v>
      </c>
      <c r="J838">
        <v>216.1</v>
      </c>
      <c r="K838">
        <v>95</v>
      </c>
      <c r="L838">
        <v>18.37</v>
      </c>
      <c r="M838">
        <v>148.1</v>
      </c>
      <c r="N838">
        <v>76</v>
      </c>
      <c r="O838">
        <v>6.66</v>
      </c>
      <c r="P838">
        <v>11.3</v>
      </c>
      <c r="Q838">
        <v>3</v>
      </c>
      <c r="R838">
        <v>3.05</v>
      </c>
      <c r="S838">
        <v>2</v>
      </c>
      <c r="T838">
        <v>0</v>
      </c>
    </row>
    <row r="839" spans="1:20" x14ac:dyDescent="0.2">
      <c r="A839" t="s">
        <v>75</v>
      </c>
      <c r="B839" s="4">
        <f>train[[#This Row],[account_length]]/12</f>
        <v>4.916666666666667</v>
      </c>
      <c r="C839">
        <v>510</v>
      </c>
      <c r="D839">
        <v>0</v>
      </c>
      <c r="E839">
        <v>0</v>
      </c>
      <c r="F839">
        <v>0</v>
      </c>
      <c r="G839">
        <v>179.4</v>
      </c>
      <c r="H839">
        <v>80</v>
      </c>
      <c r="I839">
        <v>30.5</v>
      </c>
      <c r="J839">
        <v>232.5</v>
      </c>
      <c r="K839">
        <v>99</v>
      </c>
      <c r="L839">
        <v>19.760000000000002</v>
      </c>
      <c r="M839">
        <v>175.8</v>
      </c>
      <c r="N839">
        <v>105</v>
      </c>
      <c r="O839">
        <v>7.91</v>
      </c>
      <c r="P839">
        <v>14.7</v>
      </c>
      <c r="Q839">
        <v>3</v>
      </c>
      <c r="R839">
        <v>3.97</v>
      </c>
      <c r="S839">
        <v>0</v>
      </c>
      <c r="T839">
        <v>0</v>
      </c>
    </row>
    <row r="840" spans="1:20" x14ac:dyDescent="0.2">
      <c r="A840" t="s">
        <v>58</v>
      </c>
      <c r="B840" s="4">
        <f>train[[#This Row],[account_length]]/12</f>
        <v>13.75</v>
      </c>
      <c r="C840">
        <v>415</v>
      </c>
      <c r="D840">
        <v>0</v>
      </c>
      <c r="E840">
        <v>0</v>
      </c>
      <c r="F840">
        <v>0</v>
      </c>
      <c r="G840">
        <v>207.7</v>
      </c>
      <c r="H840">
        <v>109</v>
      </c>
      <c r="I840">
        <v>35.31</v>
      </c>
      <c r="J840">
        <v>164.8</v>
      </c>
      <c r="K840">
        <v>94</v>
      </c>
      <c r="L840">
        <v>14.01</v>
      </c>
      <c r="M840">
        <v>54.5</v>
      </c>
      <c r="N840">
        <v>91</v>
      </c>
      <c r="O840">
        <v>2.4500000000000002</v>
      </c>
      <c r="P840">
        <v>7.9</v>
      </c>
      <c r="Q840">
        <v>3</v>
      </c>
      <c r="R840">
        <v>2.13</v>
      </c>
      <c r="S840">
        <v>0</v>
      </c>
      <c r="T840">
        <v>0</v>
      </c>
    </row>
    <row r="841" spans="1:20" x14ac:dyDescent="0.2">
      <c r="A841" t="s">
        <v>71</v>
      </c>
      <c r="B841" s="4">
        <f>train[[#This Row],[account_length]]/12</f>
        <v>11.666666666666666</v>
      </c>
      <c r="C841">
        <v>415</v>
      </c>
      <c r="D841">
        <v>0</v>
      </c>
      <c r="E841">
        <v>0</v>
      </c>
      <c r="F841">
        <v>0</v>
      </c>
      <c r="G841">
        <v>125.3</v>
      </c>
      <c r="H841">
        <v>84</v>
      </c>
      <c r="I841">
        <v>21.3</v>
      </c>
      <c r="J841">
        <v>167.6</v>
      </c>
      <c r="K841">
        <v>121</v>
      </c>
      <c r="L841">
        <v>14.25</v>
      </c>
      <c r="M841">
        <v>260.60000000000002</v>
      </c>
      <c r="N841">
        <v>94</v>
      </c>
      <c r="O841">
        <v>11.73</v>
      </c>
      <c r="P841">
        <v>8.4</v>
      </c>
      <c r="Q841">
        <v>4</v>
      </c>
      <c r="R841">
        <v>2.27</v>
      </c>
      <c r="S841">
        <v>1</v>
      </c>
      <c r="T841">
        <v>0</v>
      </c>
    </row>
    <row r="842" spans="1:20" x14ac:dyDescent="0.2">
      <c r="A842" t="s">
        <v>64</v>
      </c>
      <c r="B842" s="4">
        <f>train[[#This Row],[account_length]]/12</f>
        <v>7.75</v>
      </c>
      <c r="C842">
        <v>408</v>
      </c>
      <c r="D842">
        <v>0</v>
      </c>
      <c r="E842">
        <v>1</v>
      </c>
      <c r="F842">
        <v>32</v>
      </c>
      <c r="G842">
        <v>138.1</v>
      </c>
      <c r="H842">
        <v>91</v>
      </c>
      <c r="I842">
        <v>23.48</v>
      </c>
      <c r="J842">
        <v>167.3</v>
      </c>
      <c r="K842">
        <v>72</v>
      </c>
      <c r="L842">
        <v>14.22</v>
      </c>
      <c r="M842">
        <v>238.9</v>
      </c>
      <c r="N842">
        <v>115</v>
      </c>
      <c r="O842">
        <v>10.75</v>
      </c>
      <c r="P842">
        <v>6.8</v>
      </c>
      <c r="Q842">
        <v>3</v>
      </c>
      <c r="R842">
        <v>1.84</v>
      </c>
      <c r="S842">
        <v>2</v>
      </c>
      <c r="T842">
        <v>0</v>
      </c>
    </row>
    <row r="843" spans="1:20" x14ac:dyDescent="0.2">
      <c r="A843" t="s">
        <v>26</v>
      </c>
      <c r="B843" s="4">
        <f>train[[#This Row],[account_length]]/12</f>
        <v>4.333333333333333</v>
      </c>
      <c r="C843">
        <v>510</v>
      </c>
      <c r="D843">
        <v>0</v>
      </c>
      <c r="E843">
        <v>1</v>
      </c>
      <c r="F843">
        <v>38</v>
      </c>
      <c r="G843">
        <v>169.3</v>
      </c>
      <c r="H843">
        <v>88</v>
      </c>
      <c r="I843">
        <v>28.78</v>
      </c>
      <c r="J843">
        <v>225.9</v>
      </c>
      <c r="K843">
        <v>97</v>
      </c>
      <c r="L843">
        <v>19.2</v>
      </c>
      <c r="M843">
        <v>172</v>
      </c>
      <c r="N843">
        <v>86</v>
      </c>
      <c r="O843">
        <v>7.74</v>
      </c>
      <c r="P843">
        <v>8.1999999999999993</v>
      </c>
      <c r="Q843">
        <v>3</v>
      </c>
      <c r="R843">
        <v>2.21</v>
      </c>
      <c r="S843">
        <v>0</v>
      </c>
      <c r="T843">
        <v>0</v>
      </c>
    </row>
    <row r="844" spans="1:20" x14ac:dyDescent="0.2">
      <c r="A844" t="s">
        <v>54</v>
      </c>
      <c r="B844" s="4">
        <f>train[[#This Row],[account_length]]/12</f>
        <v>5.333333333333333</v>
      </c>
      <c r="C844">
        <v>415</v>
      </c>
      <c r="D844">
        <v>0</v>
      </c>
      <c r="E844">
        <v>1</v>
      </c>
      <c r="F844">
        <v>27</v>
      </c>
      <c r="G844">
        <v>201.3</v>
      </c>
      <c r="H844">
        <v>101</v>
      </c>
      <c r="I844">
        <v>34.22</v>
      </c>
      <c r="J844">
        <v>143.80000000000001</v>
      </c>
      <c r="K844">
        <v>89</v>
      </c>
      <c r="L844">
        <v>12.22</v>
      </c>
      <c r="M844">
        <v>150.19999999999999</v>
      </c>
      <c r="N844">
        <v>127</v>
      </c>
      <c r="O844">
        <v>6.76</v>
      </c>
      <c r="P844">
        <v>12.3</v>
      </c>
      <c r="Q844">
        <v>3</v>
      </c>
      <c r="R844">
        <v>3.32</v>
      </c>
      <c r="S844">
        <v>1</v>
      </c>
      <c r="T844">
        <v>0</v>
      </c>
    </row>
    <row r="845" spans="1:20" x14ac:dyDescent="0.2">
      <c r="A845" t="s">
        <v>52</v>
      </c>
      <c r="B845" s="4">
        <f>train[[#This Row],[account_length]]/12</f>
        <v>4</v>
      </c>
      <c r="C845">
        <v>415</v>
      </c>
      <c r="D845">
        <v>0</v>
      </c>
      <c r="E845">
        <v>0</v>
      </c>
      <c r="F845">
        <v>0</v>
      </c>
      <c r="G845">
        <v>190.4</v>
      </c>
      <c r="H845">
        <v>92</v>
      </c>
      <c r="I845">
        <v>32.369999999999997</v>
      </c>
      <c r="J845">
        <v>317.5</v>
      </c>
      <c r="K845">
        <v>85</v>
      </c>
      <c r="L845">
        <v>26.99</v>
      </c>
      <c r="M845">
        <v>133.4</v>
      </c>
      <c r="N845">
        <v>113</v>
      </c>
      <c r="O845">
        <v>6</v>
      </c>
      <c r="P845">
        <v>8.3000000000000007</v>
      </c>
      <c r="Q845">
        <v>4</v>
      </c>
      <c r="R845">
        <v>2.2400000000000002</v>
      </c>
      <c r="S845">
        <v>2</v>
      </c>
      <c r="T845">
        <v>0</v>
      </c>
    </row>
    <row r="846" spans="1:20" x14ac:dyDescent="0.2">
      <c r="A846" t="s">
        <v>36</v>
      </c>
      <c r="B846" s="4">
        <f>train[[#This Row],[account_length]]/12</f>
        <v>15.083333333333334</v>
      </c>
      <c r="C846">
        <v>408</v>
      </c>
      <c r="D846">
        <v>0</v>
      </c>
      <c r="E846">
        <v>0</v>
      </c>
      <c r="F846">
        <v>0</v>
      </c>
      <c r="G846">
        <v>143.30000000000001</v>
      </c>
      <c r="H846">
        <v>91</v>
      </c>
      <c r="I846">
        <v>24.36</v>
      </c>
      <c r="J846">
        <v>195.5</v>
      </c>
      <c r="K846">
        <v>58</v>
      </c>
      <c r="L846">
        <v>16.62</v>
      </c>
      <c r="M846">
        <v>223.3</v>
      </c>
      <c r="N846">
        <v>95</v>
      </c>
      <c r="O846">
        <v>10.050000000000001</v>
      </c>
      <c r="P846">
        <v>6</v>
      </c>
      <c r="Q846">
        <v>7</v>
      </c>
      <c r="R846">
        <v>1.62</v>
      </c>
      <c r="S846">
        <v>1</v>
      </c>
      <c r="T846">
        <v>0</v>
      </c>
    </row>
    <row r="847" spans="1:20" x14ac:dyDescent="0.2">
      <c r="A847" t="s">
        <v>29</v>
      </c>
      <c r="B847" s="4">
        <f>train[[#This Row],[account_length]]/12</f>
        <v>14</v>
      </c>
      <c r="C847">
        <v>415</v>
      </c>
      <c r="D847">
        <v>0</v>
      </c>
      <c r="E847">
        <v>1</v>
      </c>
      <c r="F847">
        <v>42</v>
      </c>
      <c r="G847">
        <v>97.4</v>
      </c>
      <c r="H847">
        <v>57</v>
      </c>
      <c r="I847">
        <v>16.559999999999999</v>
      </c>
      <c r="J847">
        <v>203.6</v>
      </c>
      <c r="K847">
        <v>98</v>
      </c>
      <c r="L847">
        <v>17.309999999999999</v>
      </c>
      <c r="M847">
        <v>173.9</v>
      </c>
      <c r="N847">
        <v>124</v>
      </c>
      <c r="O847">
        <v>7.83</v>
      </c>
      <c r="P847">
        <v>11.4</v>
      </c>
      <c r="Q847">
        <v>2</v>
      </c>
      <c r="R847">
        <v>3.08</v>
      </c>
      <c r="S847">
        <v>2</v>
      </c>
      <c r="T847">
        <v>0</v>
      </c>
    </row>
    <row r="848" spans="1:20" x14ac:dyDescent="0.2">
      <c r="A848" t="s">
        <v>40</v>
      </c>
      <c r="B848" s="4">
        <f>train[[#This Row],[account_length]]/12</f>
        <v>12.916666666666666</v>
      </c>
      <c r="C848">
        <v>415</v>
      </c>
      <c r="D848">
        <v>0</v>
      </c>
      <c r="E848">
        <v>0</v>
      </c>
      <c r="F848">
        <v>0</v>
      </c>
      <c r="G848">
        <v>181.4</v>
      </c>
      <c r="H848">
        <v>111</v>
      </c>
      <c r="I848">
        <v>30.84</v>
      </c>
      <c r="J848">
        <v>167.7</v>
      </c>
      <c r="K848">
        <v>92</v>
      </c>
      <c r="L848">
        <v>14.25</v>
      </c>
      <c r="M848">
        <v>168.5</v>
      </c>
      <c r="N848">
        <v>122</v>
      </c>
      <c r="O848">
        <v>7.58</v>
      </c>
      <c r="P848">
        <v>11.3</v>
      </c>
      <c r="Q848">
        <v>3</v>
      </c>
      <c r="R848">
        <v>3.05</v>
      </c>
      <c r="S848">
        <v>3</v>
      </c>
      <c r="T848">
        <v>0</v>
      </c>
    </row>
    <row r="849" spans="1:20" x14ac:dyDescent="0.2">
      <c r="A849" t="s">
        <v>75</v>
      </c>
      <c r="B849" s="4">
        <f>train[[#This Row],[account_length]]/12</f>
        <v>8.75</v>
      </c>
      <c r="C849">
        <v>510</v>
      </c>
      <c r="D849">
        <v>0</v>
      </c>
      <c r="E849">
        <v>0</v>
      </c>
      <c r="F849">
        <v>0</v>
      </c>
      <c r="G849">
        <v>246.4</v>
      </c>
      <c r="H849">
        <v>83</v>
      </c>
      <c r="I849">
        <v>41.89</v>
      </c>
      <c r="J849">
        <v>256.2</v>
      </c>
      <c r="K849">
        <v>101</v>
      </c>
      <c r="L849">
        <v>21.78</v>
      </c>
      <c r="M849">
        <v>169</v>
      </c>
      <c r="N849">
        <v>151</v>
      </c>
      <c r="O849">
        <v>7.61</v>
      </c>
      <c r="P849">
        <v>3.8</v>
      </c>
      <c r="Q849">
        <v>4</v>
      </c>
      <c r="R849">
        <v>1.03</v>
      </c>
      <c r="S849">
        <v>0</v>
      </c>
      <c r="T849">
        <v>0</v>
      </c>
    </row>
    <row r="850" spans="1:20" x14ac:dyDescent="0.2">
      <c r="A850" t="s">
        <v>75</v>
      </c>
      <c r="B850" s="4">
        <f>train[[#This Row],[account_length]]/12</f>
        <v>15.166666666666666</v>
      </c>
      <c r="C850">
        <v>415</v>
      </c>
      <c r="D850">
        <v>0</v>
      </c>
      <c r="E850">
        <v>0</v>
      </c>
      <c r="F850">
        <v>0</v>
      </c>
      <c r="G850">
        <v>104.9</v>
      </c>
      <c r="H850">
        <v>111</v>
      </c>
      <c r="I850">
        <v>17.829999999999998</v>
      </c>
      <c r="J850">
        <v>198.5</v>
      </c>
      <c r="K850">
        <v>120</v>
      </c>
      <c r="L850">
        <v>16.87</v>
      </c>
      <c r="M850">
        <v>258.2</v>
      </c>
      <c r="N850">
        <v>91</v>
      </c>
      <c r="O850">
        <v>11.62</v>
      </c>
      <c r="P850">
        <v>8</v>
      </c>
      <c r="Q850">
        <v>5</v>
      </c>
      <c r="R850">
        <v>2.16</v>
      </c>
      <c r="S850">
        <v>2</v>
      </c>
      <c r="T850">
        <v>0</v>
      </c>
    </row>
    <row r="851" spans="1:20" x14ac:dyDescent="0.2">
      <c r="A851" t="s">
        <v>36</v>
      </c>
      <c r="B851" s="4">
        <f>train[[#This Row],[account_length]]/12</f>
        <v>8.6666666666666661</v>
      </c>
      <c r="C851">
        <v>415</v>
      </c>
      <c r="D851">
        <v>0</v>
      </c>
      <c r="E851">
        <v>0</v>
      </c>
      <c r="F851">
        <v>0</v>
      </c>
      <c r="G851">
        <v>156.19999999999999</v>
      </c>
      <c r="H851">
        <v>93</v>
      </c>
      <c r="I851">
        <v>26.55</v>
      </c>
      <c r="J851">
        <v>193</v>
      </c>
      <c r="K851">
        <v>54</v>
      </c>
      <c r="L851">
        <v>16.41</v>
      </c>
      <c r="M851">
        <v>222.7</v>
      </c>
      <c r="N851">
        <v>94</v>
      </c>
      <c r="O851">
        <v>10.02</v>
      </c>
      <c r="P851">
        <v>13.1</v>
      </c>
      <c r="Q851">
        <v>5</v>
      </c>
      <c r="R851">
        <v>3.54</v>
      </c>
      <c r="S851">
        <v>1</v>
      </c>
      <c r="T851">
        <v>0</v>
      </c>
    </row>
    <row r="852" spans="1:20" x14ac:dyDescent="0.2">
      <c r="A852" t="s">
        <v>20</v>
      </c>
      <c r="B852" s="4">
        <f>train[[#This Row],[account_length]]/12</f>
        <v>8.5</v>
      </c>
      <c r="C852">
        <v>415</v>
      </c>
      <c r="D852">
        <v>0</v>
      </c>
      <c r="E852">
        <v>0</v>
      </c>
      <c r="F852">
        <v>0</v>
      </c>
      <c r="G852">
        <v>114.8</v>
      </c>
      <c r="H852">
        <v>125</v>
      </c>
      <c r="I852">
        <v>19.52</v>
      </c>
      <c r="J852">
        <v>81.900000000000006</v>
      </c>
      <c r="K852">
        <v>126</v>
      </c>
      <c r="L852">
        <v>6.96</v>
      </c>
      <c r="M852">
        <v>304.3</v>
      </c>
      <c r="N852">
        <v>101</v>
      </c>
      <c r="O852">
        <v>13.69</v>
      </c>
      <c r="P852">
        <v>12</v>
      </c>
      <c r="Q852">
        <v>4</v>
      </c>
      <c r="R852">
        <v>3.24</v>
      </c>
      <c r="S852">
        <v>0</v>
      </c>
      <c r="T852">
        <v>0</v>
      </c>
    </row>
    <row r="853" spans="1:20" x14ac:dyDescent="0.2">
      <c r="A853" t="s">
        <v>68</v>
      </c>
      <c r="B853" s="4">
        <f>train[[#This Row],[account_length]]/12</f>
        <v>10.166666666666666</v>
      </c>
      <c r="C853">
        <v>415</v>
      </c>
      <c r="D853">
        <v>0</v>
      </c>
      <c r="E853">
        <v>0</v>
      </c>
      <c r="F853">
        <v>0</v>
      </c>
      <c r="G853">
        <v>232.5</v>
      </c>
      <c r="H853">
        <v>96</v>
      </c>
      <c r="I853">
        <v>39.53</v>
      </c>
      <c r="J853">
        <v>205.5</v>
      </c>
      <c r="K853">
        <v>120</v>
      </c>
      <c r="L853">
        <v>17.47</v>
      </c>
      <c r="M853">
        <v>213.7</v>
      </c>
      <c r="N853">
        <v>91</v>
      </c>
      <c r="O853">
        <v>9.6199999999999992</v>
      </c>
      <c r="P853">
        <v>11.9</v>
      </c>
      <c r="Q853">
        <v>2</v>
      </c>
      <c r="R853">
        <v>3.21</v>
      </c>
      <c r="S853">
        <v>0</v>
      </c>
      <c r="T853">
        <v>0</v>
      </c>
    </row>
    <row r="854" spans="1:20" x14ac:dyDescent="0.2">
      <c r="A854" t="s">
        <v>43</v>
      </c>
      <c r="B854" s="4">
        <f>train[[#This Row],[account_length]]/12</f>
        <v>3.4166666666666665</v>
      </c>
      <c r="C854">
        <v>415</v>
      </c>
      <c r="D854">
        <v>0</v>
      </c>
      <c r="E854">
        <v>0</v>
      </c>
      <c r="F854">
        <v>0</v>
      </c>
      <c r="G854">
        <v>143.6</v>
      </c>
      <c r="H854">
        <v>117</v>
      </c>
      <c r="I854">
        <v>24.41</v>
      </c>
      <c r="J854">
        <v>152.4</v>
      </c>
      <c r="K854">
        <v>108</v>
      </c>
      <c r="L854">
        <v>12.95</v>
      </c>
      <c r="M854">
        <v>194.4</v>
      </c>
      <c r="N854">
        <v>110</v>
      </c>
      <c r="O854">
        <v>8.75</v>
      </c>
      <c r="P854">
        <v>8.6</v>
      </c>
      <c r="Q854">
        <v>3</v>
      </c>
      <c r="R854">
        <v>2.3199999999999998</v>
      </c>
      <c r="S854">
        <v>1</v>
      </c>
      <c r="T854">
        <v>0</v>
      </c>
    </row>
    <row r="855" spans="1:20" x14ac:dyDescent="0.2">
      <c r="A855" t="s">
        <v>48</v>
      </c>
      <c r="B855" s="4">
        <f>train[[#This Row],[account_length]]/12</f>
        <v>11</v>
      </c>
      <c r="C855">
        <v>415</v>
      </c>
      <c r="D855">
        <v>0</v>
      </c>
      <c r="E855">
        <v>0</v>
      </c>
      <c r="F855">
        <v>0</v>
      </c>
      <c r="G855">
        <v>176.7</v>
      </c>
      <c r="H855">
        <v>132</v>
      </c>
      <c r="I855">
        <v>30.04</v>
      </c>
      <c r="J855">
        <v>244.1</v>
      </c>
      <c r="K855">
        <v>80</v>
      </c>
      <c r="L855">
        <v>20.75</v>
      </c>
      <c r="M855">
        <v>176.3</v>
      </c>
      <c r="N855">
        <v>120</v>
      </c>
      <c r="O855">
        <v>7.93</v>
      </c>
      <c r="P855">
        <v>9.1</v>
      </c>
      <c r="Q855">
        <v>4</v>
      </c>
      <c r="R855">
        <v>2.46</v>
      </c>
      <c r="S855">
        <v>2</v>
      </c>
      <c r="T855">
        <v>0</v>
      </c>
    </row>
    <row r="856" spans="1:20" x14ac:dyDescent="0.2">
      <c r="A856" t="s">
        <v>44</v>
      </c>
      <c r="B856" s="4">
        <f>train[[#This Row],[account_length]]/12</f>
        <v>6.333333333333333</v>
      </c>
      <c r="C856">
        <v>415</v>
      </c>
      <c r="D856">
        <v>0</v>
      </c>
      <c r="E856">
        <v>0</v>
      </c>
      <c r="F856">
        <v>0</v>
      </c>
      <c r="G856">
        <v>263.39999999999998</v>
      </c>
      <c r="H856">
        <v>148</v>
      </c>
      <c r="I856">
        <v>44.78</v>
      </c>
      <c r="J856">
        <v>230.3</v>
      </c>
      <c r="K856">
        <v>69</v>
      </c>
      <c r="L856">
        <v>19.579999999999998</v>
      </c>
      <c r="M856">
        <v>170.6</v>
      </c>
      <c r="N856">
        <v>101</v>
      </c>
      <c r="O856">
        <v>7.68</v>
      </c>
      <c r="P856">
        <v>11.4</v>
      </c>
      <c r="Q856">
        <v>5</v>
      </c>
      <c r="R856">
        <v>3.08</v>
      </c>
      <c r="S856">
        <v>1</v>
      </c>
      <c r="T856">
        <v>1</v>
      </c>
    </row>
    <row r="857" spans="1:20" x14ac:dyDescent="0.2">
      <c r="A857" t="s">
        <v>31</v>
      </c>
      <c r="B857" s="4">
        <f>train[[#This Row],[account_length]]/12</f>
        <v>1.0833333333333333</v>
      </c>
      <c r="C857">
        <v>415</v>
      </c>
      <c r="D857">
        <v>0</v>
      </c>
      <c r="E857">
        <v>0</v>
      </c>
      <c r="F857">
        <v>0</v>
      </c>
      <c r="G857">
        <v>146.4</v>
      </c>
      <c r="H857">
        <v>74</v>
      </c>
      <c r="I857">
        <v>24.89</v>
      </c>
      <c r="J857">
        <v>148.5</v>
      </c>
      <c r="K857">
        <v>92</v>
      </c>
      <c r="L857">
        <v>12.62</v>
      </c>
      <c r="M857">
        <v>216.7</v>
      </c>
      <c r="N857">
        <v>96</v>
      </c>
      <c r="O857">
        <v>9.75</v>
      </c>
      <c r="P857">
        <v>11.3</v>
      </c>
      <c r="Q857">
        <v>3</v>
      </c>
      <c r="R857">
        <v>3.05</v>
      </c>
      <c r="S857">
        <v>1</v>
      </c>
      <c r="T857">
        <v>0</v>
      </c>
    </row>
    <row r="858" spans="1:20" x14ac:dyDescent="0.2">
      <c r="A858" t="s">
        <v>45</v>
      </c>
      <c r="B858" s="4">
        <f>train[[#This Row],[account_length]]/12</f>
        <v>9.5833333333333339</v>
      </c>
      <c r="C858">
        <v>415</v>
      </c>
      <c r="D858">
        <v>0</v>
      </c>
      <c r="E858">
        <v>1</v>
      </c>
      <c r="F858">
        <v>33</v>
      </c>
      <c r="G858">
        <v>145</v>
      </c>
      <c r="H858">
        <v>72</v>
      </c>
      <c r="I858">
        <v>24.65</v>
      </c>
      <c r="J858">
        <v>194.5</v>
      </c>
      <c r="K858">
        <v>157</v>
      </c>
      <c r="L858">
        <v>16.53</v>
      </c>
      <c r="M858">
        <v>242.3</v>
      </c>
      <c r="N858">
        <v>138</v>
      </c>
      <c r="O858">
        <v>10.9</v>
      </c>
      <c r="P858">
        <v>14.2</v>
      </c>
      <c r="Q858">
        <v>3</v>
      </c>
      <c r="R858">
        <v>3.83</v>
      </c>
      <c r="S858">
        <v>2</v>
      </c>
      <c r="T858">
        <v>0</v>
      </c>
    </row>
    <row r="859" spans="1:20" x14ac:dyDescent="0.2">
      <c r="A859" t="s">
        <v>31</v>
      </c>
      <c r="B859" s="4">
        <f>train[[#This Row],[account_length]]/12</f>
        <v>5.583333333333333</v>
      </c>
      <c r="C859">
        <v>408</v>
      </c>
      <c r="D859">
        <v>0</v>
      </c>
      <c r="E859">
        <v>0</v>
      </c>
      <c r="F859">
        <v>0</v>
      </c>
      <c r="G859">
        <v>167.8</v>
      </c>
      <c r="H859">
        <v>91</v>
      </c>
      <c r="I859">
        <v>28.53</v>
      </c>
      <c r="J859">
        <v>167.7</v>
      </c>
      <c r="K859">
        <v>69</v>
      </c>
      <c r="L859">
        <v>14.25</v>
      </c>
      <c r="M859">
        <v>110.3</v>
      </c>
      <c r="N859">
        <v>71</v>
      </c>
      <c r="O859">
        <v>4.96</v>
      </c>
      <c r="P859">
        <v>8.4</v>
      </c>
      <c r="Q859">
        <v>12</v>
      </c>
      <c r="R859">
        <v>2.27</v>
      </c>
      <c r="S859">
        <v>1</v>
      </c>
      <c r="T859">
        <v>0</v>
      </c>
    </row>
    <row r="860" spans="1:20" x14ac:dyDescent="0.2">
      <c r="A860" t="s">
        <v>50</v>
      </c>
      <c r="B860" s="4">
        <f>train[[#This Row],[account_length]]/12</f>
        <v>8.3333333333333339</v>
      </c>
      <c r="C860">
        <v>510</v>
      </c>
      <c r="D860">
        <v>0</v>
      </c>
      <c r="E860">
        <v>0</v>
      </c>
      <c r="F860">
        <v>0</v>
      </c>
      <c r="G860">
        <v>142.5</v>
      </c>
      <c r="H860">
        <v>87</v>
      </c>
      <c r="I860">
        <v>24.23</v>
      </c>
      <c r="J860">
        <v>195.7</v>
      </c>
      <c r="K860">
        <v>88</v>
      </c>
      <c r="L860">
        <v>16.63</v>
      </c>
      <c r="M860">
        <v>122.1</v>
      </c>
      <c r="N860">
        <v>117</v>
      </c>
      <c r="O860">
        <v>5.49</v>
      </c>
      <c r="P860">
        <v>7.8</v>
      </c>
      <c r="Q860">
        <v>8</v>
      </c>
      <c r="R860">
        <v>2.11</v>
      </c>
      <c r="S860">
        <v>2</v>
      </c>
      <c r="T860">
        <v>0</v>
      </c>
    </row>
    <row r="861" spans="1:20" x14ac:dyDescent="0.2">
      <c r="A861" t="s">
        <v>47</v>
      </c>
      <c r="B861" s="4">
        <f>train[[#This Row],[account_length]]/12</f>
        <v>12.166666666666666</v>
      </c>
      <c r="C861">
        <v>510</v>
      </c>
      <c r="D861">
        <v>1</v>
      </c>
      <c r="E861">
        <v>0</v>
      </c>
      <c r="F861">
        <v>0</v>
      </c>
      <c r="G861">
        <v>133</v>
      </c>
      <c r="H861">
        <v>65</v>
      </c>
      <c r="I861">
        <v>22.61</v>
      </c>
      <c r="J861">
        <v>262.8</v>
      </c>
      <c r="K861">
        <v>93</v>
      </c>
      <c r="L861">
        <v>22.34</v>
      </c>
      <c r="M861">
        <v>214.3</v>
      </c>
      <c r="N861">
        <v>128</v>
      </c>
      <c r="O861">
        <v>9.64</v>
      </c>
      <c r="P861">
        <v>11.2</v>
      </c>
      <c r="Q861">
        <v>3</v>
      </c>
      <c r="R861">
        <v>3.02</v>
      </c>
      <c r="S861">
        <v>1</v>
      </c>
      <c r="T861">
        <v>0</v>
      </c>
    </row>
    <row r="862" spans="1:20" x14ac:dyDescent="0.2">
      <c r="A862" t="s">
        <v>63</v>
      </c>
      <c r="B862" s="4">
        <f>train[[#This Row],[account_length]]/12</f>
        <v>12.333333333333334</v>
      </c>
      <c r="C862">
        <v>415</v>
      </c>
      <c r="D862">
        <v>0</v>
      </c>
      <c r="E862">
        <v>1</v>
      </c>
      <c r="F862">
        <v>11</v>
      </c>
      <c r="G862">
        <v>252.9</v>
      </c>
      <c r="H862">
        <v>129</v>
      </c>
      <c r="I862">
        <v>42.99</v>
      </c>
      <c r="J862">
        <v>284.3</v>
      </c>
      <c r="K862">
        <v>88</v>
      </c>
      <c r="L862">
        <v>24.17</v>
      </c>
      <c r="M862">
        <v>262.8</v>
      </c>
      <c r="N862">
        <v>99</v>
      </c>
      <c r="O862">
        <v>11.83</v>
      </c>
      <c r="P862">
        <v>12.3</v>
      </c>
      <c r="Q862">
        <v>1</v>
      </c>
      <c r="R862">
        <v>3.32</v>
      </c>
      <c r="S862">
        <v>1</v>
      </c>
      <c r="T862">
        <v>0</v>
      </c>
    </row>
    <row r="863" spans="1:20" x14ac:dyDescent="0.2">
      <c r="A863" t="s">
        <v>68</v>
      </c>
      <c r="B863" s="4">
        <f>train[[#This Row],[account_length]]/12</f>
        <v>5.583333333333333</v>
      </c>
      <c r="C863">
        <v>415</v>
      </c>
      <c r="D863">
        <v>0</v>
      </c>
      <c r="E863">
        <v>1</v>
      </c>
      <c r="F863">
        <v>28</v>
      </c>
      <c r="G863">
        <v>95</v>
      </c>
      <c r="H863">
        <v>94</v>
      </c>
      <c r="I863">
        <v>16.149999999999999</v>
      </c>
      <c r="J863">
        <v>291.2</v>
      </c>
      <c r="K863">
        <v>73</v>
      </c>
      <c r="L863">
        <v>24.75</v>
      </c>
      <c r="M863">
        <v>159.6</v>
      </c>
      <c r="N863">
        <v>114</v>
      </c>
      <c r="O863">
        <v>7.18</v>
      </c>
      <c r="P863">
        <v>10</v>
      </c>
      <c r="Q863">
        <v>2</v>
      </c>
      <c r="R863">
        <v>2.7</v>
      </c>
      <c r="S863">
        <v>2</v>
      </c>
      <c r="T863">
        <v>0</v>
      </c>
    </row>
    <row r="864" spans="1:20" x14ac:dyDescent="0.2">
      <c r="A864" t="s">
        <v>55</v>
      </c>
      <c r="B864" s="4">
        <f>train[[#This Row],[account_length]]/12</f>
        <v>13.416666666666666</v>
      </c>
      <c r="C864">
        <v>510</v>
      </c>
      <c r="D864">
        <v>1</v>
      </c>
      <c r="E864">
        <v>0</v>
      </c>
      <c r="F864">
        <v>0</v>
      </c>
      <c r="G864">
        <v>194.2</v>
      </c>
      <c r="H864">
        <v>106</v>
      </c>
      <c r="I864">
        <v>33.01</v>
      </c>
      <c r="J864">
        <v>249.4</v>
      </c>
      <c r="K864">
        <v>105</v>
      </c>
      <c r="L864">
        <v>21.2</v>
      </c>
      <c r="M864">
        <v>254.9</v>
      </c>
      <c r="N864">
        <v>129</v>
      </c>
      <c r="O864">
        <v>11.47</v>
      </c>
      <c r="P864">
        <v>12.9</v>
      </c>
      <c r="Q864">
        <v>1</v>
      </c>
      <c r="R864">
        <v>3.48</v>
      </c>
      <c r="S864">
        <v>1</v>
      </c>
      <c r="T864">
        <v>1</v>
      </c>
    </row>
    <row r="865" spans="1:20" x14ac:dyDescent="0.2">
      <c r="A865" t="s">
        <v>70</v>
      </c>
      <c r="B865" s="4">
        <f>train[[#This Row],[account_length]]/12</f>
        <v>5.833333333333333</v>
      </c>
      <c r="C865">
        <v>415</v>
      </c>
      <c r="D865">
        <v>0</v>
      </c>
      <c r="E865">
        <v>0</v>
      </c>
      <c r="F865">
        <v>0</v>
      </c>
      <c r="G865">
        <v>222.8</v>
      </c>
      <c r="H865">
        <v>114</v>
      </c>
      <c r="I865">
        <v>37.880000000000003</v>
      </c>
      <c r="J865">
        <v>215.9</v>
      </c>
      <c r="K865">
        <v>113</v>
      </c>
      <c r="L865">
        <v>18.350000000000001</v>
      </c>
      <c r="M865">
        <v>223.5</v>
      </c>
      <c r="N865">
        <v>122</v>
      </c>
      <c r="O865">
        <v>10.06</v>
      </c>
      <c r="P865">
        <v>0</v>
      </c>
      <c r="Q865">
        <v>0</v>
      </c>
      <c r="R865">
        <v>0</v>
      </c>
      <c r="S865">
        <v>1</v>
      </c>
      <c r="T865">
        <v>0</v>
      </c>
    </row>
    <row r="866" spans="1:20" x14ac:dyDescent="0.2">
      <c r="A866" t="s">
        <v>38</v>
      </c>
      <c r="B866" s="4">
        <f>train[[#This Row],[account_length]]/12</f>
        <v>8.25</v>
      </c>
      <c r="C866">
        <v>415</v>
      </c>
      <c r="D866">
        <v>0</v>
      </c>
      <c r="E866">
        <v>1</v>
      </c>
      <c r="F866">
        <v>42</v>
      </c>
      <c r="G866">
        <v>216</v>
      </c>
      <c r="H866">
        <v>125</v>
      </c>
      <c r="I866">
        <v>36.72</v>
      </c>
      <c r="J866">
        <v>232.3</v>
      </c>
      <c r="K866">
        <v>104</v>
      </c>
      <c r="L866">
        <v>19.75</v>
      </c>
      <c r="M866">
        <v>215.5</v>
      </c>
      <c r="N866">
        <v>100</v>
      </c>
      <c r="O866">
        <v>9.6999999999999993</v>
      </c>
      <c r="P866">
        <v>9.3000000000000007</v>
      </c>
      <c r="Q866">
        <v>4</v>
      </c>
      <c r="R866">
        <v>2.5099999999999998</v>
      </c>
      <c r="S866">
        <v>2</v>
      </c>
      <c r="T866">
        <v>1</v>
      </c>
    </row>
    <row r="867" spans="1:20" x14ac:dyDescent="0.2">
      <c r="A867" t="s">
        <v>55</v>
      </c>
      <c r="B867" s="4">
        <f>train[[#This Row],[account_length]]/12</f>
        <v>7.25</v>
      </c>
      <c r="C867">
        <v>415</v>
      </c>
      <c r="D867">
        <v>0</v>
      </c>
      <c r="E867">
        <v>0</v>
      </c>
      <c r="F867">
        <v>0</v>
      </c>
      <c r="G867">
        <v>146.30000000000001</v>
      </c>
      <c r="H867">
        <v>108</v>
      </c>
      <c r="I867">
        <v>24.87</v>
      </c>
      <c r="J867">
        <v>171.8</v>
      </c>
      <c r="K867">
        <v>102</v>
      </c>
      <c r="L867">
        <v>14.6</v>
      </c>
      <c r="M867">
        <v>167.5</v>
      </c>
      <c r="N867">
        <v>66</v>
      </c>
      <c r="O867">
        <v>7.54</v>
      </c>
      <c r="P867">
        <v>5.3</v>
      </c>
      <c r="Q867">
        <v>9</v>
      </c>
      <c r="R867">
        <v>1.43</v>
      </c>
      <c r="S867">
        <v>1</v>
      </c>
      <c r="T867">
        <v>0</v>
      </c>
    </row>
    <row r="868" spans="1:20" x14ac:dyDescent="0.2">
      <c r="A868" t="s">
        <v>54</v>
      </c>
      <c r="B868" s="4">
        <f>train[[#This Row],[account_length]]/12</f>
        <v>10.916666666666666</v>
      </c>
      <c r="C868">
        <v>408</v>
      </c>
      <c r="D868">
        <v>0</v>
      </c>
      <c r="E868">
        <v>0</v>
      </c>
      <c r="F868">
        <v>0</v>
      </c>
      <c r="G868">
        <v>94.4</v>
      </c>
      <c r="H868">
        <v>80</v>
      </c>
      <c r="I868">
        <v>16.05</v>
      </c>
      <c r="J868">
        <v>215.1</v>
      </c>
      <c r="K868">
        <v>101</v>
      </c>
      <c r="L868">
        <v>18.28</v>
      </c>
      <c r="M868">
        <v>179.7</v>
      </c>
      <c r="N868">
        <v>108</v>
      </c>
      <c r="O868">
        <v>8.09</v>
      </c>
      <c r="P868">
        <v>13.1</v>
      </c>
      <c r="Q868">
        <v>9</v>
      </c>
      <c r="R868">
        <v>3.54</v>
      </c>
      <c r="S868">
        <v>2</v>
      </c>
      <c r="T868">
        <v>0</v>
      </c>
    </row>
    <row r="869" spans="1:20" x14ac:dyDescent="0.2">
      <c r="A869" t="s">
        <v>64</v>
      </c>
      <c r="B869" s="4">
        <f>train[[#This Row],[account_length]]/12</f>
        <v>9.9166666666666661</v>
      </c>
      <c r="C869">
        <v>510</v>
      </c>
      <c r="D869">
        <v>0</v>
      </c>
      <c r="E869">
        <v>0</v>
      </c>
      <c r="F869">
        <v>0</v>
      </c>
      <c r="G869">
        <v>190.4</v>
      </c>
      <c r="H869">
        <v>74</v>
      </c>
      <c r="I869">
        <v>32.369999999999997</v>
      </c>
      <c r="J869">
        <v>215.6</v>
      </c>
      <c r="K869">
        <v>113</v>
      </c>
      <c r="L869">
        <v>18.329999999999998</v>
      </c>
      <c r="M869">
        <v>161.19999999999999</v>
      </c>
      <c r="N869">
        <v>111</v>
      </c>
      <c r="O869">
        <v>7.25</v>
      </c>
      <c r="P869">
        <v>10</v>
      </c>
      <c r="Q869">
        <v>1</v>
      </c>
      <c r="R869">
        <v>2.7</v>
      </c>
      <c r="S869">
        <v>2</v>
      </c>
      <c r="T869">
        <v>0</v>
      </c>
    </row>
    <row r="870" spans="1:20" x14ac:dyDescent="0.2">
      <c r="A870" t="s">
        <v>29</v>
      </c>
      <c r="B870" s="4">
        <f>train[[#This Row],[account_length]]/12</f>
        <v>9.9166666666666661</v>
      </c>
      <c r="C870">
        <v>408</v>
      </c>
      <c r="D870">
        <v>0</v>
      </c>
      <c r="E870">
        <v>1</v>
      </c>
      <c r="F870">
        <v>32</v>
      </c>
      <c r="G870">
        <v>142.6</v>
      </c>
      <c r="H870">
        <v>77</v>
      </c>
      <c r="I870">
        <v>24.24</v>
      </c>
      <c r="J870">
        <v>208.2</v>
      </c>
      <c r="K870">
        <v>126</v>
      </c>
      <c r="L870">
        <v>17.7</v>
      </c>
      <c r="M870">
        <v>171</v>
      </c>
      <c r="N870">
        <v>102</v>
      </c>
      <c r="O870">
        <v>7.69</v>
      </c>
      <c r="P870">
        <v>12</v>
      </c>
      <c r="Q870">
        <v>2</v>
      </c>
      <c r="R870">
        <v>3.24</v>
      </c>
      <c r="S870">
        <v>3</v>
      </c>
      <c r="T870">
        <v>0</v>
      </c>
    </row>
    <row r="871" spans="1:20" x14ac:dyDescent="0.2">
      <c r="A871" t="s">
        <v>33</v>
      </c>
      <c r="B871" s="4">
        <f>train[[#This Row],[account_length]]/12</f>
        <v>7.25</v>
      </c>
      <c r="C871">
        <v>510</v>
      </c>
      <c r="D871">
        <v>1</v>
      </c>
      <c r="E871">
        <v>0</v>
      </c>
      <c r="F871">
        <v>0</v>
      </c>
      <c r="G871">
        <v>134.19999999999999</v>
      </c>
      <c r="H871">
        <v>80</v>
      </c>
      <c r="I871">
        <v>22.81</v>
      </c>
      <c r="J871">
        <v>165</v>
      </c>
      <c r="K871">
        <v>71</v>
      </c>
      <c r="L871">
        <v>14.03</v>
      </c>
      <c r="M871">
        <v>173.1</v>
      </c>
      <c r="N871">
        <v>102</v>
      </c>
      <c r="O871">
        <v>7.79</v>
      </c>
      <c r="P871">
        <v>10.7</v>
      </c>
      <c r="Q871">
        <v>5</v>
      </c>
      <c r="R871">
        <v>2.89</v>
      </c>
      <c r="S871">
        <v>0</v>
      </c>
      <c r="T871">
        <v>0</v>
      </c>
    </row>
    <row r="872" spans="1:20" x14ac:dyDescent="0.2">
      <c r="A872" t="s">
        <v>56</v>
      </c>
      <c r="B872" s="4">
        <f>train[[#This Row],[account_length]]/12</f>
        <v>9.3333333333333339</v>
      </c>
      <c r="C872">
        <v>415</v>
      </c>
      <c r="D872">
        <v>0</v>
      </c>
      <c r="E872">
        <v>0</v>
      </c>
      <c r="F872">
        <v>0</v>
      </c>
      <c r="G872">
        <v>111.9</v>
      </c>
      <c r="H872">
        <v>92</v>
      </c>
      <c r="I872">
        <v>19.02</v>
      </c>
      <c r="J872">
        <v>114</v>
      </c>
      <c r="K872">
        <v>143</v>
      </c>
      <c r="L872">
        <v>9.69</v>
      </c>
      <c r="M872">
        <v>146.80000000000001</v>
      </c>
      <c r="N872">
        <v>79</v>
      </c>
      <c r="O872">
        <v>6.61</v>
      </c>
      <c r="P872">
        <v>14.1</v>
      </c>
      <c r="Q872">
        <v>3</v>
      </c>
      <c r="R872">
        <v>3.81</v>
      </c>
      <c r="S872">
        <v>5</v>
      </c>
      <c r="T872">
        <v>1</v>
      </c>
    </row>
    <row r="873" spans="1:20" x14ac:dyDescent="0.2">
      <c r="A873" t="s">
        <v>33</v>
      </c>
      <c r="B873" s="4">
        <f>train[[#This Row],[account_length]]/12</f>
        <v>6.25</v>
      </c>
      <c r="C873">
        <v>415</v>
      </c>
      <c r="D873">
        <v>0</v>
      </c>
      <c r="E873">
        <v>0</v>
      </c>
      <c r="F873">
        <v>0</v>
      </c>
      <c r="G873">
        <v>122.8</v>
      </c>
      <c r="H873">
        <v>89</v>
      </c>
      <c r="I873">
        <v>20.88</v>
      </c>
      <c r="J873">
        <v>211.3</v>
      </c>
      <c r="K873">
        <v>104</v>
      </c>
      <c r="L873">
        <v>17.96</v>
      </c>
      <c r="M873">
        <v>261.39999999999998</v>
      </c>
      <c r="N873">
        <v>91</v>
      </c>
      <c r="O873">
        <v>11.76</v>
      </c>
      <c r="P873">
        <v>10.7</v>
      </c>
      <c r="Q873">
        <v>2</v>
      </c>
      <c r="R873">
        <v>2.89</v>
      </c>
      <c r="S873">
        <v>2</v>
      </c>
      <c r="T873">
        <v>0</v>
      </c>
    </row>
    <row r="874" spans="1:20" x14ac:dyDescent="0.2">
      <c r="A874" t="s">
        <v>74</v>
      </c>
      <c r="B874" s="4">
        <f>train[[#This Row],[account_length]]/12</f>
        <v>12.5</v>
      </c>
      <c r="C874">
        <v>510</v>
      </c>
      <c r="D874">
        <v>0</v>
      </c>
      <c r="E874">
        <v>0</v>
      </c>
      <c r="F874">
        <v>0</v>
      </c>
      <c r="G874">
        <v>189.3</v>
      </c>
      <c r="H874">
        <v>77</v>
      </c>
      <c r="I874">
        <v>32.18</v>
      </c>
      <c r="J874">
        <v>220.9</v>
      </c>
      <c r="K874">
        <v>105</v>
      </c>
      <c r="L874">
        <v>18.78</v>
      </c>
      <c r="M874">
        <v>238.7</v>
      </c>
      <c r="N874">
        <v>117</v>
      </c>
      <c r="O874">
        <v>10.74</v>
      </c>
      <c r="P874">
        <v>9.1999999999999993</v>
      </c>
      <c r="Q874">
        <v>5</v>
      </c>
      <c r="R874">
        <v>2.48</v>
      </c>
      <c r="S874">
        <v>4</v>
      </c>
      <c r="T874">
        <v>0</v>
      </c>
    </row>
    <row r="875" spans="1:20" x14ac:dyDescent="0.2">
      <c r="A875" t="s">
        <v>32</v>
      </c>
      <c r="B875" s="4">
        <f>train[[#This Row],[account_length]]/12</f>
        <v>13.416666666666666</v>
      </c>
      <c r="C875">
        <v>510</v>
      </c>
      <c r="D875">
        <v>0</v>
      </c>
      <c r="E875">
        <v>1</v>
      </c>
      <c r="F875">
        <v>38</v>
      </c>
      <c r="G875">
        <v>240.4</v>
      </c>
      <c r="H875">
        <v>112</v>
      </c>
      <c r="I875">
        <v>40.869999999999997</v>
      </c>
      <c r="J875">
        <v>201.8</v>
      </c>
      <c r="K875">
        <v>102</v>
      </c>
      <c r="L875">
        <v>17.149999999999999</v>
      </c>
      <c r="M875">
        <v>206.1</v>
      </c>
      <c r="N875">
        <v>112</v>
      </c>
      <c r="O875">
        <v>9.27</v>
      </c>
      <c r="P875">
        <v>16.100000000000001</v>
      </c>
      <c r="Q875">
        <v>6</v>
      </c>
      <c r="R875">
        <v>4.3499999999999996</v>
      </c>
      <c r="S875">
        <v>0</v>
      </c>
      <c r="T875">
        <v>0</v>
      </c>
    </row>
    <row r="876" spans="1:20" x14ac:dyDescent="0.2">
      <c r="A876" t="s">
        <v>40</v>
      </c>
      <c r="B876" s="4">
        <f>train[[#This Row],[account_length]]/12</f>
        <v>7.583333333333333</v>
      </c>
      <c r="C876">
        <v>510</v>
      </c>
      <c r="D876">
        <v>1</v>
      </c>
      <c r="E876">
        <v>1</v>
      </c>
      <c r="F876">
        <v>24</v>
      </c>
      <c r="G876">
        <v>93.5</v>
      </c>
      <c r="H876">
        <v>112</v>
      </c>
      <c r="I876">
        <v>15.9</v>
      </c>
      <c r="J876">
        <v>183.4</v>
      </c>
      <c r="K876">
        <v>128</v>
      </c>
      <c r="L876">
        <v>15.59</v>
      </c>
      <c r="M876">
        <v>240.7</v>
      </c>
      <c r="N876">
        <v>133</v>
      </c>
      <c r="O876">
        <v>10.83</v>
      </c>
      <c r="P876">
        <v>9.9</v>
      </c>
      <c r="Q876">
        <v>3</v>
      </c>
      <c r="R876">
        <v>2.67</v>
      </c>
      <c r="S876">
        <v>0</v>
      </c>
      <c r="T876">
        <v>0</v>
      </c>
    </row>
    <row r="877" spans="1:20" x14ac:dyDescent="0.2">
      <c r="A877" t="s">
        <v>70</v>
      </c>
      <c r="B877" s="4">
        <f>train[[#This Row],[account_length]]/12</f>
        <v>10.333333333333334</v>
      </c>
      <c r="C877">
        <v>415</v>
      </c>
      <c r="D877">
        <v>0</v>
      </c>
      <c r="E877">
        <v>0</v>
      </c>
      <c r="F877">
        <v>0</v>
      </c>
      <c r="G877">
        <v>158.6</v>
      </c>
      <c r="H877">
        <v>104</v>
      </c>
      <c r="I877">
        <v>26.96</v>
      </c>
      <c r="J877">
        <v>211.2</v>
      </c>
      <c r="K877">
        <v>77</v>
      </c>
      <c r="L877">
        <v>17.95</v>
      </c>
      <c r="M877">
        <v>179.3</v>
      </c>
      <c r="N877">
        <v>104</v>
      </c>
      <c r="O877">
        <v>8.07</v>
      </c>
      <c r="P877">
        <v>10.199999999999999</v>
      </c>
      <c r="Q877">
        <v>8</v>
      </c>
      <c r="R877">
        <v>2.75</v>
      </c>
      <c r="S877">
        <v>3</v>
      </c>
      <c r="T877">
        <v>0</v>
      </c>
    </row>
    <row r="878" spans="1:20" x14ac:dyDescent="0.2">
      <c r="A878" t="s">
        <v>36</v>
      </c>
      <c r="B878" s="4">
        <f>train[[#This Row],[account_length]]/12</f>
        <v>7.833333333333333</v>
      </c>
      <c r="C878">
        <v>510</v>
      </c>
      <c r="D878">
        <v>1</v>
      </c>
      <c r="E878">
        <v>0</v>
      </c>
      <c r="F878">
        <v>0</v>
      </c>
      <c r="G878">
        <v>243.2</v>
      </c>
      <c r="H878">
        <v>109</v>
      </c>
      <c r="I878">
        <v>41.34</v>
      </c>
      <c r="J878">
        <v>147</v>
      </c>
      <c r="K878">
        <v>88</v>
      </c>
      <c r="L878">
        <v>12.5</v>
      </c>
      <c r="M878">
        <v>94.9</v>
      </c>
      <c r="N878">
        <v>99</v>
      </c>
      <c r="O878">
        <v>4.2699999999999996</v>
      </c>
      <c r="P878">
        <v>7.2</v>
      </c>
      <c r="Q878">
        <v>4</v>
      </c>
      <c r="R878">
        <v>1.94</v>
      </c>
      <c r="S878">
        <v>4</v>
      </c>
      <c r="T878">
        <v>0</v>
      </c>
    </row>
    <row r="879" spans="1:20" x14ac:dyDescent="0.2">
      <c r="A879" t="s">
        <v>39</v>
      </c>
      <c r="B879" s="4">
        <f>train[[#This Row],[account_length]]/12</f>
        <v>18.083333333333332</v>
      </c>
      <c r="C879">
        <v>408</v>
      </c>
      <c r="D879">
        <v>0</v>
      </c>
      <c r="E879">
        <v>0</v>
      </c>
      <c r="F879">
        <v>0</v>
      </c>
      <c r="G879">
        <v>176.4</v>
      </c>
      <c r="H879">
        <v>115</v>
      </c>
      <c r="I879">
        <v>29.99</v>
      </c>
      <c r="J879">
        <v>158.80000000000001</v>
      </c>
      <c r="K879">
        <v>128</v>
      </c>
      <c r="L879">
        <v>13.5</v>
      </c>
      <c r="M879">
        <v>306.60000000000002</v>
      </c>
      <c r="N879">
        <v>107</v>
      </c>
      <c r="O879">
        <v>13.8</v>
      </c>
      <c r="P879">
        <v>9.3000000000000007</v>
      </c>
      <c r="Q879">
        <v>3</v>
      </c>
      <c r="R879">
        <v>2.5099999999999998</v>
      </c>
      <c r="S879">
        <v>4</v>
      </c>
      <c r="T879">
        <v>0</v>
      </c>
    </row>
    <row r="880" spans="1:20" x14ac:dyDescent="0.2">
      <c r="A880" t="s">
        <v>33</v>
      </c>
      <c r="B880" s="4">
        <f>train[[#This Row],[account_length]]/12</f>
        <v>13.166666666666666</v>
      </c>
      <c r="C880">
        <v>510</v>
      </c>
      <c r="D880">
        <v>0</v>
      </c>
      <c r="E880">
        <v>0</v>
      </c>
      <c r="F880">
        <v>0</v>
      </c>
      <c r="G880">
        <v>220.9</v>
      </c>
      <c r="H880">
        <v>129</v>
      </c>
      <c r="I880">
        <v>37.549999999999997</v>
      </c>
      <c r="J880">
        <v>242.2</v>
      </c>
      <c r="K880">
        <v>108</v>
      </c>
      <c r="L880">
        <v>20.59</v>
      </c>
      <c r="M880">
        <v>233.3</v>
      </c>
      <c r="N880">
        <v>75</v>
      </c>
      <c r="O880">
        <v>10.5</v>
      </c>
      <c r="P880">
        <v>6.4</v>
      </c>
      <c r="Q880">
        <v>5</v>
      </c>
      <c r="R880">
        <v>1.73</v>
      </c>
      <c r="S880">
        <v>0</v>
      </c>
      <c r="T880">
        <v>0</v>
      </c>
    </row>
    <row r="881" spans="1:20" x14ac:dyDescent="0.2">
      <c r="A881" t="s">
        <v>62</v>
      </c>
      <c r="B881" s="4">
        <f>train[[#This Row],[account_length]]/12</f>
        <v>8.5</v>
      </c>
      <c r="C881">
        <v>415</v>
      </c>
      <c r="D881">
        <v>0</v>
      </c>
      <c r="E881">
        <v>0</v>
      </c>
      <c r="F881">
        <v>0</v>
      </c>
      <c r="G881">
        <v>144.4</v>
      </c>
      <c r="H881">
        <v>87</v>
      </c>
      <c r="I881">
        <v>24.55</v>
      </c>
      <c r="J881">
        <v>266.5</v>
      </c>
      <c r="K881">
        <v>128</v>
      </c>
      <c r="L881">
        <v>22.65</v>
      </c>
      <c r="M881">
        <v>217.6</v>
      </c>
      <c r="N881">
        <v>59</v>
      </c>
      <c r="O881">
        <v>9.7899999999999991</v>
      </c>
      <c r="P881">
        <v>7.1</v>
      </c>
      <c r="Q881">
        <v>7</v>
      </c>
      <c r="R881">
        <v>1.92</v>
      </c>
      <c r="S881">
        <v>0</v>
      </c>
      <c r="T881">
        <v>0</v>
      </c>
    </row>
    <row r="882" spans="1:20" x14ac:dyDescent="0.2">
      <c r="A882" t="s">
        <v>55</v>
      </c>
      <c r="B882" s="4">
        <f>train[[#This Row],[account_length]]/12</f>
        <v>7.083333333333333</v>
      </c>
      <c r="C882">
        <v>510</v>
      </c>
      <c r="D882">
        <v>0</v>
      </c>
      <c r="E882">
        <v>0</v>
      </c>
      <c r="F882">
        <v>0</v>
      </c>
      <c r="G882">
        <v>212.3</v>
      </c>
      <c r="H882">
        <v>107</v>
      </c>
      <c r="I882">
        <v>36.090000000000003</v>
      </c>
      <c r="J882">
        <v>228.4</v>
      </c>
      <c r="K882">
        <v>103</v>
      </c>
      <c r="L882">
        <v>19.41</v>
      </c>
      <c r="M882">
        <v>163.30000000000001</v>
      </c>
      <c r="N882">
        <v>116</v>
      </c>
      <c r="O882">
        <v>7.35</v>
      </c>
      <c r="P882">
        <v>7.7</v>
      </c>
      <c r="Q882">
        <v>3</v>
      </c>
      <c r="R882">
        <v>2.08</v>
      </c>
      <c r="S882">
        <v>0</v>
      </c>
      <c r="T882">
        <v>0</v>
      </c>
    </row>
    <row r="883" spans="1:20" x14ac:dyDescent="0.2">
      <c r="A883" t="s">
        <v>26</v>
      </c>
      <c r="B883" s="4">
        <f>train[[#This Row],[account_length]]/12</f>
        <v>6.583333333333333</v>
      </c>
      <c r="C883">
        <v>510</v>
      </c>
      <c r="D883">
        <v>0</v>
      </c>
      <c r="E883">
        <v>0</v>
      </c>
      <c r="F883">
        <v>0</v>
      </c>
      <c r="G883">
        <v>147</v>
      </c>
      <c r="H883">
        <v>72</v>
      </c>
      <c r="I883">
        <v>24.99</v>
      </c>
      <c r="J883">
        <v>165.7</v>
      </c>
      <c r="K883">
        <v>102</v>
      </c>
      <c r="L883">
        <v>14.08</v>
      </c>
      <c r="M883">
        <v>243.2</v>
      </c>
      <c r="N883">
        <v>107</v>
      </c>
      <c r="O883">
        <v>10.94</v>
      </c>
      <c r="P883">
        <v>8.4</v>
      </c>
      <c r="Q883">
        <v>9</v>
      </c>
      <c r="R883">
        <v>2.27</v>
      </c>
      <c r="S883">
        <v>1</v>
      </c>
      <c r="T883">
        <v>0</v>
      </c>
    </row>
    <row r="884" spans="1:20" x14ac:dyDescent="0.2">
      <c r="A884" t="s">
        <v>60</v>
      </c>
      <c r="B884" s="4">
        <f>train[[#This Row],[account_length]]/12</f>
        <v>11.583333333333334</v>
      </c>
      <c r="C884">
        <v>510</v>
      </c>
      <c r="D884">
        <v>0</v>
      </c>
      <c r="E884">
        <v>1</v>
      </c>
      <c r="F884">
        <v>25</v>
      </c>
      <c r="G884">
        <v>96.2</v>
      </c>
      <c r="H884">
        <v>112</v>
      </c>
      <c r="I884">
        <v>16.350000000000001</v>
      </c>
      <c r="J884">
        <v>178.9</v>
      </c>
      <c r="K884">
        <v>70</v>
      </c>
      <c r="L884">
        <v>15.21</v>
      </c>
      <c r="M884">
        <v>182.1</v>
      </c>
      <c r="N884">
        <v>84</v>
      </c>
      <c r="O884">
        <v>8.19</v>
      </c>
      <c r="P884">
        <v>12.9</v>
      </c>
      <c r="Q884">
        <v>10</v>
      </c>
      <c r="R884">
        <v>3.48</v>
      </c>
      <c r="S884">
        <v>2</v>
      </c>
      <c r="T884">
        <v>0</v>
      </c>
    </row>
    <row r="885" spans="1:20" x14ac:dyDescent="0.2">
      <c r="A885" t="s">
        <v>58</v>
      </c>
      <c r="B885" s="4">
        <f>train[[#This Row],[account_length]]/12</f>
        <v>8.5833333333333339</v>
      </c>
      <c r="C885">
        <v>415</v>
      </c>
      <c r="D885">
        <v>0</v>
      </c>
      <c r="E885">
        <v>0</v>
      </c>
      <c r="F885">
        <v>0</v>
      </c>
      <c r="G885">
        <v>263.39999999999998</v>
      </c>
      <c r="H885">
        <v>118</v>
      </c>
      <c r="I885">
        <v>44.78</v>
      </c>
      <c r="J885">
        <v>179.1</v>
      </c>
      <c r="K885">
        <v>69</v>
      </c>
      <c r="L885">
        <v>15.22</v>
      </c>
      <c r="M885">
        <v>214.7</v>
      </c>
      <c r="N885">
        <v>112</v>
      </c>
      <c r="O885">
        <v>9.66</v>
      </c>
      <c r="P885">
        <v>10.3</v>
      </c>
      <c r="Q885">
        <v>2</v>
      </c>
      <c r="R885">
        <v>2.78</v>
      </c>
      <c r="S885">
        <v>0</v>
      </c>
      <c r="T885">
        <v>0</v>
      </c>
    </row>
    <row r="886" spans="1:20" x14ac:dyDescent="0.2">
      <c r="A886" t="s">
        <v>46</v>
      </c>
      <c r="B886" s="4">
        <f>train[[#This Row],[account_length]]/12</f>
        <v>6.5</v>
      </c>
      <c r="C886">
        <v>408</v>
      </c>
      <c r="D886">
        <v>0</v>
      </c>
      <c r="E886">
        <v>0</v>
      </c>
      <c r="F886">
        <v>0</v>
      </c>
      <c r="G886">
        <v>162.30000000000001</v>
      </c>
      <c r="H886">
        <v>116</v>
      </c>
      <c r="I886">
        <v>27.59</v>
      </c>
      <c r="J886">
        <v>192.4</v>
      </c>
      <c r="K886">
        <v>86</v>
      </c>
      <c r="L886">
        <v>16.350000000000001</v>
      </c>
      <c r="M886">
        <v>240.6</v>
      </c>
      <c r="N886">
        <v>100</v>
      </c>
      <c r="O886">
        <v>10.83</v>
      </c>
      <c r="P886">
        <v>10.1</v>
      </c>
      <c r="Q886">
        <v>3</v>
      </c>
      <c r="R886">
        <v>2.73</v>
      </c>
      <c r="S886">
        <v>2</v>
      </c>
      <c r="T886">
        <v>0</v>
      </c>
    </row>
    <row r="887" spans="1:20" x14ac:dyDescent="0.2">
      <c r="A887" t="s">
        <v>47</v>
      </c>
      <c r="B887" s="4">
        <f>train[[#This Row],[account_length]]/12</f>
        <v>4.166666666666667</v>
      </c>
      <c r="C887">
        <v>408</v>
      </c>
      <c r="D887">
        <v>0</v>
      </c>
      <c r="E887">
        <v>0</v>
      </c>
      <c r="F887">
        <v>0</v>
      </c>
      <c r="G887">
        <v>183.6</v>
      </c>
      <c r="H887">
        <v>107</v>
      </c>
      <c r="I887">
        <v>31.21</v>
      </c>
      <c r="J887">
        <v>58.6</v>
      </c>
      <c r="K887">
        <v>118</v>
      </c>
      <c r="L887">
        <v>4.9800000000000004</v>
      </c>
      <c r="M887">
        <v>202.6</v>
      </c>
      <c r="N887">
        <v>99</v>
      </c>
      <c r="O887">
        <v>9.1199999999999992</v>
      </c>
      <c r="P887">
        <v>8.6999999999999993</v>
      </c>
      <c r="Q887">
        <v>3</v>
      </c>
      <c r="R887">
        <v>2.35</v>
      </c>
      <c r="S887">
        <v>1</v>
      </c>
      <c r="T887">
        <v>0</v>
      </c>
    </row>
    <row r="888" spans="1:20" x14ac:dyDescent="0.2">
      <c r="A888" t="s">
        <v>70</v>
      </c>
      <c r="B888" s="4">
        <f>train[[#This Row],[account_length]]/12</f>
        <v>5.583333333333333</v>
      </c>
      <c r="C888">
        <v>408</v>
      </c>
      <c r="D888">
        <v>0</v>
      </c>
      <c r="E888">
        <v>0</v>
      </c>
      <c r="F888">
        <v>0</v>
      </c>
      <c r="G888">
        <v>201.4</v>
      </c>
      <c r="H888">
        <v>101</v>
      </c>
      <c r="I888">
        <v>34.24</v>
      </c>
      <c r="J888">
        <v>97.6</v>
      </c>
      <c r="K888">
        <v>122</v>
      </c>
      <c r="L888">
        <v>8.3000000000000007</v>
      </c>
      <c r="M888">
        <v>202.5</v>
      </c>
      <c r="N888">
        <v>119</v>
      </c>
      <c r="O888">
        <v>9.11</v>
      </c>
      <c r="P888">
        <v>7</v>
      </c>
      <c r="Q888">
        <v>3</v>
      </c>
      <c r="R888">
        <v>1.89</v>
      </c>
      <c r="S888">
        <v>0</v>
      </c>
      <c r="T888">
        <v>0</v>
      </c>
    </row>
    <row r="889" spans="1:20" x14ac:dyDescent="0.2">
      <c r="A889" t="s">
        <v>31</v>
      </c>
      <c r="B889" s="4">
        <f>train[[#This Row],[account_length]]/12</f>
        <v>7.166666666666667</v>
      </c>
      <c r="C889">
        <v>415</v>
      </c>
      <c r="D889">
        <v>0</v>
      </c>
      <c r="E889">
        <v>1</v>
      </c>
      <c r="F889">
        <v>38</v>
      </c>
      <c r="G889">
        <v>123</v>
      </c>
      <c r="H889">
        <v>158</v>
      </c>
      <c r="I889">
        <v>20.91</v>
      </c>
      <c r="J889">
        <v>133.9</v>
      </c>
      <c r="K889">
        <v>119</v>
      </c>
      <c r="L889">
        <v>11.38</v>
      </c>
      <c r="M889">
        <v>138.19999999999999</v>
      </c>
      <c r="N889">
        <v>103</v>
      </c>
      <c r="O889">
        <v>6.22</v>
      </c>
      <c r="P889">
        <v>13.3</v>
      </c>
      <c r="Q889">
        <v>4</v>
      </c>
      <c r="R889">
        <v>3.59</v>
      </c>
      <c r="S889">
        <v>1</v>
      </c>
      <c r="T889">
        <v>0</v>
      </c>
    </row>
    <row r="890" spans="1:20" x14ac:dyDescent="0.2">
      <c r="A890" t="s">
        <v>61</v>
      </c>
      <c r="B890" s="4">
        <f>train[[#This Row],[account_length]]/12</f>
        <v>14.5</v>
      </c>
      <c r="C890">
        <v>415</v>
      </c>
      <c r="D890">
        <v>0</v>
      </c>
      <c r="E890">
        <v>0</v>
      </c>
      <c r="F890">
        <v>0</v>
      </c>
      <c r="G890">
        <v>239.2</v>
      </c>
      <c r="H890">
        <v>72</v>
      </c>
      <c r="I890">
        <v>40.659999999999997</v>
      </c>
      <c r="J890">
        <v>188.5</v>
      </c>
      <c r="K890">
        <v>124</v>
      </c>
      <c r="L890">
        <v>16.02</v>
      </c>
      <c r="M890">
        <v>105.6</v>
      </c>
      <c r="N890">
        <v>116</v>
      </c>
      <c r="O890">
        <v>4.75</v>
      </c>
      <c r="P890">
        <v>8.8000000000000007</v>
      </c>
      <c r="Q890">
        <v>3</v>
      </c>
      <c r="R890">
        <v>2.38</v>
      </c>
      <c r="S890">
        <v>1</v>
      </c>
      <c r="T890">
        <v>0</v>
      </c>
    </row>
    <row r="891" spans="1:20" x14ac:dyDescent="0.2">
      <c r="A891" t="s">
        <v>20</v>
      </c>
      <c r="B891" s="4">
        <f>train[[#This Row],[account_length]]/12</f>
        <v>10.333333333333334</v>
      </c>
      <c r="C891">
        <v>510</v>
      </c>
      <c r="D891">
        <v>0</v>
      </c>
      <c r="E891">
        <v>0</v>
      </c>
      <c r="F891">
        <v>0</v>
      </c>
      <c r="G891">
        <v>193</v>
      </c>
      <c r="H891">
        <v>97</v>
      </c>
      <c r="I891">
        <v>32.81</v>
      </c>
      <c r="J891">
        <v>89.8</v>
      </c>
      <c r="K891">
        <v>99</v>
      </c>
      <c r="L891">
        <v>7.63</v>
      </c>
      <c r="M891">
        <v>172.8</v>
      </c>
      <c r="N891">
        <v>104</v>
      </c>
      <c r="O891">
        <v>7.78</v>
      </c>
      <c r="P891">
        <v>15.3</v>
      </c>
      <c r="Q891">
        <v>3</v>
      </c>
      <c r="R891">
        <v>4.13</v>
      </c>
      <c r="S891">
        <v>1</v>
      </c>
      <c r="T891">
        <v>0</v>
      </c>
    </row>
    <row r="892" spans="1:20" x14ac:dyDescent="0.2">
      <c r="A892" t="s">
        <v>33</v>
      </c>
      <c r="B892" s="4">
        <f>train[[#This Row],[account_length]]/12</f>
        <v>15.833333333333334</v>
      </c>
      <c r="C892">
        <v>415</v>
      </c>
      <c r="D892">
        <v>0</v>
      </c>
      <c r="E892">
        <v>1</v>
      </c>
      <c r="F892">
        <v>26</v>
      </c>
      <c r="G892">
        <v>116.7</v>
      </c>
      <c r="H892">
        <v>71</v>
      </c>
      <c r="I892">
        <v>19.84</v>
      </c>
      <c r="J892">
        <v>145.9</v>
      </c>
      <c r="K892">
        <v>88</v>
      </c>
      <c r="L892">
        <v>12.4</v>
      </c>
      <c r="M892">
        <v>175.1</v>
      </c>
      <c r="N892">
        <v>103</v>
      </c>
      <c r="O892">
        <v>7.88</v>
      </c>
      <c r="P892">
        <v>9.9</v>
      </c>
      <c r="Q892">
        <v>3</v>
      </c>
      <c r="R892">
        <v>2.67</v>
      </c>
      <c r="S892">
        <v>1</v>
      </c>
      <c r="T892">
        <v>0</v>
      </c>
    </row>
    <row r="893" spans="1:20" x14ac:dyDescent="0.2">
      <c r="A893" t="s">
        <v>45</v>
      </c>
      <c r="B893" s="4">
        <f>train[[#This Row],[account_length]]/12</f>
        <v>8.4166666666666661</v>
      </c>
      <c r="C893">
        <v>510</v>
      </c>
      <c r="D893">
        <v>0</v>
      </c>
      <c r="E893">
        <v>0</v>
      </c>
      <c r="F893">
        <v>0</v>
      </c>
      <c r="G893">
        <v>93.8</v>
      </c>
      <c r="H893">
        <v>127</v>
      </c>
      <c r="I893">
        <v>15.95</v>
      </c>
      <c r="J893">
        <v>150</v>
      </c>
      <c r="K893">
        <v>104</v>
      </c>
      <c r="L893">
        <v>12.75</v>
      </c>
      <c r="M893">
        <v>241.1</v>
      </c>
      <c r="N893">
        <v>116</v>
      </c>
      <c r="O893">
        <v>10.85</v>
      </c>
      <c r="P893">
        <v>10.7</v>
      </c>
      <c r="Q893">
        <v>2</v>
      </c>
      <c r="R893">
        <v>2.89</v>
      </c>
      <c r="S893">
        <v>1</v>
      </c>
      <c r="T893">
        <v>0</v>
      </c>
    </row>
    <row r="894" spans="1:20" x14ac:dyDescent="0.2">
      <c r="A894" t="s">
        <v>36</v>
      </c>
      <c r="B894" s="4">
        <f>train[[#This Row],[account_length]]/12</f>
        <v>5.666666666666667</v>
      </c>
      <c r="C894">
        <v>415</v>
      </c>
      <c r="D894">
        <v>0</v>
      </c>
      <c r="E894">
        <v>1</v>
      </c>
      <c r="F894">
        <v>29</v>
      </c>
      <c r="G894">
        <v>239.5</v>
      </c>
      <c r="H894">
        <v>82</v>
      </c>
      <c r="I894">
        <v>40.72</v>
      </c>
      <c r="J894">
        <v>203.8</v>
      </c>
      <c r="K894">
        <v>105</v>
      </c>
      <c r="L894">
        <v>17.32</v>
      </c>
      <c r="M894">
        <v>167.8</v>
      </c>
      <c r="N894">
        <v>70</v>
      </c>
      <c r="O894">
        <v>7.55</v>
      </c>
      <c r="P894">
        <v>9.9</v>
      </c>
      <c r="Q894">
        <v>6</v>
      </c>
      <c r="R894">
        <v>2.67</v>
      </c>
      <c r="S894">
        <v>0</v>
      </c>
      <c r="T894">
        <v>0</v>
      </c>
    </row>
    <row r="895" spans="1:20" x14ac:dyDescent="0.2">
      <c r="A895" t="s">
        <v>70</v>
      </c>
      <c r="B895" s="4">
        <f>train[[#This Row],[account_length]]/12</f>
        <v>9.75</v>
      </c>
      <c r="C895">
        <v>510</v>
      </c>
      <c r="D895">
        <v>0</v>
      </c>
      <c r="E895">
        <v>1</v>
      </c>
      <c r="F895">
        <v>25</v>
      </c>
      <c r="G895">
        <v>216</v>
      </c>
      <c r="H895">
        <v>140</v>
      </c>
      <c r="I895">
        <v>36.72</v>
      </c>
      <c r="J895">
        <v>224.1</v>
      </c>
      <c r="K895">
        <v>69</v>
      </c>
      <c r="L895">
        <v>19.05</v>
      </c>
      <c r="M895">
        <v>267.89999999999998</v>
      </c>
      <c r="N895">
        <v>112</v>
      </c>
      <c r="O895">
        <v>12.06</v>
      </c>
      <c r="P895">
        <v>11.8</v>
      </c>
      <c r="Q895">
        <v>4</v>
      </c>
      <c r="R895">
        <v>3.19</v>
      </c>
      <c r="S895">
        <v>0</v>
      </c>
      <c r="T895">
        <v>0</v>
      </c>
    </row>
    <row r="896" spans="1:20" x14ac:dyDescent="0.2">
      <c r="A896" t="s">
        <v>30</v>
      </c>
      <c r="B896" s="4">
        <f>train[[#This Row],[account_length]]/12</f>
        <v>9.8333333333333339</v>
      </c>
      <c r="C896">
        <v>408</v>
      </c>
      <c r="D896">
        <v>0</v>
      </c>
      <c r="E896">
        <v>0</v>
      </c>
      <c r="F896">
        <v>0</v>
      </c>
      <c r="G896">
        <v>187.4</v>
      </c>
      <c r="H896">
        <v>97</v>
      </c>
      <c r="I896">
        <v>31.86</v>
      </c>
      <c r="J896">
        <v>177.8</v>
      </c>
      <c r="K896">
        <v>89</v>
      </c>
      <c r="L896">
        <v>15.11</v>
      </c>
      <c r="M896">
        <v>233.4</v>
      </c>
      <c r="N896">
        <v>97</v>
      </c>
      <c r="O896">
        <v>10.5</v>
      </c>
      <c r="P896">
        <v>12.2</v>
      </c>
      <c r="Q896">
        <v>6</v>
      </c>
      <c r="R896">
        <v>3.29</v>
      </c>
      <c r="S896">
        <v>1</v>
      </c>
      <c r="T896">
        <v>0</v>
      </c>
    </row>
    <row r="897" spans="1:20" x14ac:dyDescent="0.2">
      <c r="A897" t="s">
        <v>62</v>
      </c>
      <c r="B897" s="4">
        <f>train[[#This Row],[account_length]]/12</f>
        <v>1.8333333333333333</v>
      </c>
      <c r="C897">
        <v>510</v>
      </c>
      <c r="D897">
        <v>0</v>
      </c>
      <c r="E897">
        <v>0</v>
      </c>
      <c r="F897">
        <v>0</v>
      </c>
      <c r="G897">
        <v>160.4</v>
      </c>
      <c r="H897">
        <v>108</v>
      </c>
      <c r="I897">
        <v>27.27</v>
      </c>
      <c r="J897">
        <v>218.1</v>
      </c>
      <c r="K897">
        <v>88</v>
      </c>
      <c r="L897">
        <v>18.54</v>
      </c>
      <c r="M897">
        <v>192.9</v>
      </c>
      <c r="N897">
        <v>115</v>
      </c>
      <c r="O897">
        <v>8.68</v>
      </c>
      <c r="P897">
        <v>12.5</v>
      </c>
      <c r="Q897">
        <v>4</v>
      </c>
      <c r="R897">
        <v>3.38</v>
      </c>
      <c r="S897">
        <v>1</v>
      </c>
      <c r="T897">
        <v>0</v>
      </c>
    </row>
    <row r="898" spans="1:20" x14ac:dyDescent="0.2">
      <c r="A898" t="s">
        <v>73</v>
      </c>
      <c r="B898" s="4">
        <f>train[[#This Row],[account_length]]/12</f>
        <v>11.166666666666666</v>
      </c>
      <c r="C898">
        <v>408</v>
      </c>
      <c r="D898">
        <v>0</v>
      </c>
      <c r="E898">
        <v>0</v>
      </c>
      <c r="F898">
        <v>0</v>
      </c>
      <c r="G898">
        <v>205.3</v>
      </c>
      <c r="H898">
        <v>122</v>
      </c>
      <c r="I898">
        <v>34.9</v>
      </c>
      <c r="J898">
        <v>240.5</v>
      </c>
      <c r="K898">
        <v>155</v>
      </c>
      <c r="L898">
        <v>20.440000000000001</v>
      </c>
      <c r="M898">
        <v>179.1</v>
      </c>
      <c r="N898">
        <v>107</v>
      </c>
      <c r="O898">
        <v>8.06</v>
      </c>
      <c r="P898">
        <v>5</v>
      </c>
      <c r="Q898">
        <v>9</v>
      </c>
      <c r="R898">
        <v>1.35</v>
      </c>
      <c r="S898">
        <v>1</v>
      </c>
      <c r="T898">
        <v>0</v>
      </c>
    </row>
    <row r="899" spans="1:20" x14ac:dyDescent="0.2">
      <c r="A899" t="s">
        <v>29</v>
      </c>
      <c r="B899" s="4">
        <f>train[[#This Row],[account_length]]/12</f>
        <v>13.666666666666666</v>
      </c>
      <c r="C899">
        <v>408</v>
      </c>
      <c r="D899">
        <v>0</v>
      </c>
      <c r="E899">
        <v>1</v>
      </c>
      <c r="F899">
        <v>25</v>
      </c>
      <c r="G899">
        <v>219.1</v>
      </c>
      <c r="H899">
        <v>88</v>
      </c>
      <c r="I899">
        <v>37.25</v>
      </c>
      <c r="J899">
        <v>151.5</v>
      </c>
      <c r="K899">
        <v>99</v>
      </c>
      <c r="L899">
        <v>12.88</v>
      </c>
      <c r="M899">
        <v>50.1</v>
      </c>
      <c r="N899">
        <v>60</v>
      </c>
      <c r="O899">
        <v>2.25</v>
      </c>
      <c r="P899">
        <v>14.3</v>
      </c>
      <c r="Q899">
        <v>6</v>
      </c>
      <c r="R899">
        <v>3.86</v>
      </c>
      <c r="S899">
        <v>1</v>
      </c>
      <c r="T899">
        <v>0</v>
      </c>
    </row>
    <row r="900" spans="1:20" x14ac:dyDescent="0.2">
      <c r="A900" t="s">
        <v>66</v>
      </c>
      <c r="B900" s="4">
        <f>train[[#This Row],[account_length]]/12</f>
        <v>14.75</v>
      </c>
      <c r="C900">
        <v>415</v>
      </c>
      <c r="D900">
        <v>0</v>
      </c>
      <c r="E900">
        <v>0</v>
      </c>
      <c r="F900">
        <v>0</v>
      </c>
      <c r="G900">
        <v>232.8</v>
      </c>
      <c r="H900">
        <v>106</v>
      </c>
      <c r="I900">
        <v>39.58</v>
      </c>
      <c r="J900">
        <v>175.2</v>
      </c>
      <c r="K900">
        <v>97</v>
      </c>
      <c r="L900">
        <v>14.89</v>
      </c>
      <c r="M900">
        <v>212.2</v>
      </c>
      <c r="N900">
        <v>77</v>
      </c>
      <c r="O900">
        <v>9.5500000000000007</v>
      </c>
      <c r="P900">
        <v>12.5</v>
      </c>
      <c r="Q900">
        <v>7</v>
      </c>
      <c r="R900">
        <v>3.38</v>
      </c>
      <c r="S900">
        <v>2</v>
      </c>
      <c r="T900">
        <v>0</v>
      </c>
    </row>
    <row r="901" spans="1:20" x14ac:dyDescent="0.2">
      <c r="A901" t="s">
        <v>46</v>
      </c>
      <c r="B901" s="4">
        <f>train[[#This Row],[account_length]]/12</f>
        <v>9.1666666666666661</v>
      </c>
      <c r="C901">
        <v>408</v>
      </c>
      <c r="D901">
        <v>0</v>
      </c>
      <c r="E901">
        <v>0</v>
      </c>
      <c r="F901">
        <v>0</v>
      </c>
      <c r="G901">
        <v>162</v>
      </c>
      <c r="H901">
        <v>81</v>
      </c>
      <c r="I901">
        <v>27.54</v>
      </c>
      <c r="J901">
        <v>247.5</v>
      </c>
      <c r="K901">
        <v>89</v>
      </c>
      <c r="L901">
        <v>21.04</v>
      </c>
      <c r="M901">
        <v>155.5</v>
      </c>
      <c r="N901">
        <v>99</v>
      </c>
      <c r="O901">
        <v>7</v>
      </c>
      <c r="P901">
        <v>8.9</v>
      </c>
      <c r="Q901">
        <v>8</v>
      </c>
      <c r="R901">
        <v>2.4</v>
      </c>
      <c r="S901">
        <v>0</v>
      </c>
      <c r="T901">
        <v>0</v>
      </c>
    </row>
    <row r="902" spans="1:20" x14ac:dyDescent="0.2">
      <c r="A902" t="s">
        <v>44</v>
      </c>
      <c r="B902" s="4">
        <f>train[[#This Row],[account_length]]/12</f>
        <v>4.416666666666667</v>
      </c>
      <c r="C902">
        <v>415</v>
      </c>
      <c r="D902">
        <v>0</v>
      </c>
      <c r="E902">
        <v>1</v>
      </c>
      <c r="F902">
        <v>27</v>
      </c>
      <c r="G902">
        <v>25.9</v>
      </c>
      <c r="H902">
        <v>119</v>
      </c>
      <c r="I902">
        <v>4.4000000000000004</v>
      </c>
      <c r="J902">
        <v>206.5</v>
      </c>
      <c r="K902">
        <v>96</v>
      </c>
      <c r="L902">
        <v>17.55</v>
      </c>
      <c r="M902">
        <v>228.1</v>
      </c>
      <c r="N902">
        <v>64</v>
      </c>
      <c r="O902">
        <v>10.26</v>
      </c>
      <c r="P902">
        <v>6.5</v>
      </c>
      <c r="Q902">
        <v>7</v>
      </c>
      <c r="R902">
        <v>1.76</v>
      </c>
      <c r="S902">
        <v>1</v>
      </c>
      <c r="T902">
        <v>0</v>
      </c>
    </row>
    <row r="903" spans="1:20" x14ac:dyDescent="0.2">
      <c r="A903" t="s">
        <v>66</v>
      </c>
      <c r="B903" s="4">
        <f>train[[#This Row],[account_length]]/12</f>
        <v>6.666666666666667</v>
      </c>
      <c r="C903">
        <v>408</v>
      </c>
      <c r="D903">
        <v>0</v>
      </c>
      <c r="E903">
        <v>0</v>
      </c>
      <c r="F903">
        <v>0</v>
      </c>
      <c r="G903">
        <v>322.3</v>
      </c>
      <c r="H903">
        <v>113</v>
      </c>
      <c r="I903">
        <v>54.79</v>
      </c>
      <c r="J903">
        <v>222</v>
      </c>
      <c r="K903">
        <v>95</v>
      </c>
      <c r="L903">
        <v>18.87</v>
      </c>
      <c r="M903">
        <v>162.80000000000001</v>
      </c>
      <c r="N903">
        <v>123</v>
      </c>
      <c r="O903">
        <v>7.33</v>
      </c>
      <c r="P903">
        <v>6.7</v>
      </c>
      <c r="Q903">
        <v>8</v>
      </c>
      <c r="R903">
        <v>1.81</v>
      </c>
      <c r="S903">
        <v>0</v>
      </c>
      <c r="T903">
        <v>1</v>
      </c>
    </row>
    <row r="904" spans="1:20" x14ac:dyDescent="0.2">
      <c r="A904" t="s">
        <v>60</v>
      </c>
      <c r="B904" s="4">
        <f>train[[#This Row],[account_length]]/12</f>
        <v>13.166666666666666</v>
      </c>
      <c r="C904">
        <v>408</v>
      </c>
      <c r="D904">
        <v>0</v>
      </c>
      <c r="E904">
        <v>0</v>
      </c>
      <c r="F904">
        <v>0</v>
      </c>
      <c r="G904">
        <v>209.9</v>
      </c>
      <c r="H904">
        <v>112</v>
      </c>
      <c r="I904">
        <v>35.68</v>
      </c>
      <c r="J904">
        <v>221.3</v>
      </c>
      <c r="K904">
        <v>82</v>
      </c>
      <c r="L904">
        <v>18.809999999999999</v>
      </c>
      <c r="M904">
        <v>210</v>
      </c>
      <c r="N904">
        <v>93</v>
      </c>
      <c r="O904">
        <v>9.4499999999999993</v>
      </c>
      <c r="P904">
        <v>8.1999999999999993</v>
      </c>
      <c r="Q904">
        <v>3</v>
      </c>
      <c r="R904">
        <v>2.21</v>
      </c>
      <c r="S904">
        <v>1</v>
      </c>
      <c r="T904">
        <v>0</v>
      </c>
    </row>
    <row r="905" spans="1:20" x14ac:dyDescent="0.2">
      <c r="A905" t="s">
        <v>20</v>
      </c>
      <c r="B905" s="4">
        <f>train[[#This Row],[account_length]]/12</f>
        <v>9.5</v>
      </c>
      <c r="C905">
        <v>415</v>
      </c>
      <c r="D905">
        <v>0</v>
      </c>
      <c r="E905">
        <v>0</v>
      </c>
      <c r="F905">
        <v>0</v>
      </c>
      <c r="G905">
        <v>191.5</v>
      </c>
      <c r="H905">
        <v>88</v>
      </c>
      <c r="I905">
        <v>32.56</v>
      </c>
      <c r="J905">
        <v>175.2</v>
      </c>
      <c r="K905">
        <v>78</v>
      </c>
      <c r="L905">
        <v>14.89</v>
      </c>
      <c r="M905">
        <v>220.3</v>
      </c>
      <c r="N905">
        <v>118</v>
      </c>
      <c r="O905">
        <v>9.91</v>
      </c>
      <c r="P905">
        <v>0</v>
      </c>
      <c r="Q905">
        <v>0</v>
      </c>
      <c r="R905">
        <v>0</v>
      </c>
      <c r="S905">
        <v>0</v>
      </c>
      <c r="T905">
        <v>0</v>
      </c>
    </row>
    <row r="906" spans="1:20" x14ac:dyDescent="0.2">
      <c r="A906" t="s">
        <v>58</v>
      </c>
      <c r="B906" s="4">
        <f>train[[#This Row],[account_length]]/12</f>
        <v>5.333333333333333</v>
      </c>
      <c r="C906">
        <v>408</v>
      </c>
      <c r="D906">
        <v>0</v>
      </c>
      <c r="E906">
        <v>1</v>
      </c>
      <c r="F906">
        <v>19</v>
      </c>
      <c r="G906">
        <v>291.10000000000002</v>
      </c>
      <c r="H906">
        <v>150</v>
      </c>
      <c r="I906">
        <v>49.49</v>
      </c>
      <c r="J906">
        <v>226.7</v>
      </c>
      <c r="K906">
        <v>123</v>
      </c>
      <c r="L906">
        <v>19.27</v>
      </c>
      <c r="M906">
        <v>219.1</v>
      </c>
      <c r="N906">
        <v>67</v>
      </c>
      <c r="O906">
        <v>9.86</v>
      </c>
      <c r="P906">
        <v>7.5</v>
      </c>
      <c r="Q906">
        <v>2</v>
      </c>
      <c r="R906">
        <v>2.0299999999999998</v>
      </c>
      <c r="S906">
        <v>1</v>
      </c>
      <c r="T906">
        <v>0</v>
      </c>
    </row>
    <row r="907" spans="1:20" x14ac:dyDescent="0.2">
      <c r="A907" t="s">
        <v>57</v>
      </c>
      <c r="B907" s="4">
        <f>train[[#This Row],[account_length]]/12</f>
        <v>7.333333333333333</v>
      </c>
      <c r="C907">
        <v>415</v>
      </c>
      <c r="D907">
        <v>0</v>
      </c>
      <c r="E907">
        <v>0</v>
      </c>
      <c r="F907">
        <v>0</v>
      </c>
      <c r="G907">
        <v>215.6</v>
      </c>
      <c r="H907">
        <v>115</v>
      </c>
      <c r="I907">
        <v>36.65</v>
      </c>
      <c r="J907">
        <v>216.2</v>
      </c>
      <c r="K907">
        <v>85</v>
      </c>
      <c r="L907">
        <v>18.38</v>
      </c>
      <c r="M907">
        <v>171.3</v>
      </c>
      <c r="N907">
        <v>65</v>
      </c>
      <c r="O907">
        <v>7.71</v>
      </c>
      <c r="P907">
        <v>11.8</v>
      </c>
      <c r="Q907">
        <v>1</v>
      </c>
      <c r="R907">
        <v>3.19</v>
      </c>
      <c r="S907">
        <v>3</v>
      </c>
      <c r="T907">
        <v>0</v>
      </c>
    </row>
    <row r="908" spans="1:20" x14ac:dyDescent="0.2">
      <c r="A908" t="s">
        <v>55</v>
      </c>
      <c r="B908" s="4">
        <f>train[[#This Row],[account_length]]/12</f>
        <v>6.833333333333333</v>
      </c>
      <c r="C908">
        <v>510</v>
      </c>
      <c r="D908">
        <v>1</v>
      </c>
      <c r="E908">
        <v>0</v>
      </c>
      <c r="F908">
        <v>0</v>
      </c>
      <c r="G908">
        <v>208.8</v>
      </c>
      <c r="H908">
        <v>101</v>
      </c>
      <c r="I908">
        <v>35.5</v>
      </c>
      <c r="J908">
        <v>213.7</v>
      </c>
      <c r="K908">
        <v>87</v>
      </c>
      <c r="L908">
        <v>18.16</v>
      </c>
      <c r="M908">
        <v>175.1</v>
      </c>
      <c r="N908">
        <v>86</v>
      </c>
      <c r="O908">
        <v>7.88</v>
      </c>
      <c r="P908">
        <v>12.4</v>
      </c>
      <c r="Q908">
        <v>6</v>
      </c>
      <c r="R908">
        <v>3.35</v>
      </c>
      <c r="S908">
        <v>3</v>
      </c>
      <c r="T908">
        <v>0</v>
      </c>
    </row>
    <row r="909" spans="1:20" x14ac:dyDescent="0.2">
      <c r="A909" t="s">
        <v>65</v>
      </c>
      <c r="B909" s="4">
        <f>train[[#This Row],[account_length]]/12</f>
        <v>9.25</v>
      </c>
      <c r="C909">
        <v>415</v>
      </c>
      <c r="D909">
        <v>0</v>
      </c>
      <c r="E909">
        <v>0</v>
      </c>
      <c r="F909">
        <v>0</v>
      </c>
      <c r="G909">
        <v>255.9</v>
      </c>
      <c r="H909">
        <v>97</v>
      </c>
      <c r="I909">
        <v>43.5</v>
      </c>
      <c r="J909">
        <v>204.1</v>
      </c>
      <c r="K909">
        <v>129</v>
      </c>
      <c r="L909">
        <v>17.350000000000001</v>
      </c>
      <c r="M909">
        <v>171.3</v>
      </c>
      <c r="N909">
        <v>84</v>
      </c>
      <c r="O909">
        <v>7.71</v>
      </c>
      <c r="P909">
        <v>12.3</v>
      </c>
      <c r="Q909">
        <v>5</v>
      </c>
      <c r="R909">
        <v>3.32</v>
      </c>
      <c r="S909">
        <v>3</v>
      </c>
      <c r="T909">
        <v>0</v>
      </c>
    </row>
    <row r="910" spans="1:20" x14ac:dyDescent="0.2">
      <c r="A910" t="s">
        <v>35</v>
      </c>
      <c r="B910" s="4">
        <f>train[[#This Row],[account_length]]/12</f>
        <v>5</v>
      </c>
      <c r="C910">
        <v>408</v>
      </c>
      <c r="D910">
        <v>0</v>
      </c>
      <c r="E910">
        <v>0</v>
      </c>
      <c r="F910">
        <v>0</v>
      </c>
      <c r="G910">
        <v>252.7</v>
      </c>
      <c r="H910">
        <v>97</v>
      </c>
      <c r="I910">
        <v>42.96</v>
      </c>
      <c r="J910">
        <v>221.1</v>
      </c>
      <c r="K910">
        <v>121</v>
      </c>
      <c r="L910">
        <v>18.79</v>
      </c>
      <c r="M910">
        <v>109.9</v>
      </c>
      <c r="N910">
        <v>100</v>
      </c>
      <c r="O910">
        <v>4.95</v>
      </c>
      <c r="P910">
        <v>12.4</v>
      </c>
      <c r="Q910">
        <v>4</v>
      </c>
      <c r="R910">
        <v>3.35</v>
      </c>
      <c r="S910">
        <v>2</v>
      </c>
      <c r="T910">
        <v>0</v>
      </c>
    </row>
    <row r="911" spans="1:20" x14ac:dyDescent="0.2">
      <c r="A911" t="s">
        <v>24</v>
      </c>
      <c r="B911" s="4">
        <f>train[[#This Row],[account_length]]/12</f>
        <v>9.4166666666666661</v>
      </c>
      <c r="C911">
        <v>408</v>
      </c>
      <c r="D911">
        <v>0</v>
      </c>
      <c r="E911">
        <v>0</v>
      </c>
      <c r="F911">
        <v>0</v>
      </c>
      <c r="G911">
        <v>132.1</v>
      </c>
      <c r="H911">
        <v>72</v>
      </c>
      <c r="I911">
        <v>22.46</v>
      </c>
      <c r="J911">
        <v>247.5</v>
      </c>
      <c r="K911">
        <v>107</v>
      </c>
      <c r="L911">
        <v>21.04</v>
      </c>
      <c r="M911">
        <v>246.2</v>
      </c>
      <c r="N911">
        <v>123</v>
      </c>
      <c r="O911">
        <v>11.08</v>
      </c>
      <c r="P911">
        <v>6.9</v>
      </c>
      <c r="Q911">
        <v>6</v>
      </c>
      <c r="R911">
        <v>1.86</v>
      </c>
      <c r="S911">
        <v>3</v>
      </c>
      <c r="T911">
        <v>0</v>
      </c>
    </row>
    <row r="912" spans="1:20" x14ac:dyDescent="0.2">
      <c r="A912" t="s">
        <v>40</v>
      </c>
      <c r="B912" s="4">
        <f>train[[#This Row],[account_length]]/12</f>
        <v>9.0833333333333339</v>
      </c>
      <c r="C912">
        <v>408</v>
      </c>
      <c r="D912">
        <v>0</v>
      </c>
      <c r="E912">
        <v>0</v>
      </c>
      <c r="F912">
        <v>0</v>
      </c>
      <c r="G912">
        <v>217</v>
      </c>
      <c r="H912">
        <v>115</v>
      </c>
      <c r="I912">
        <v>36.89</v>
      </c>
      <c r="J912">
        <v>207</v>
      </c>
      <c r="K912">
        <v>142</v>
      </c>
      <c r="L912">
        <v>17.600000000000001</v>
      </c>
      <c r="M912">
        <v>268</v>
      </c>
      <c r="N912">
        <v>106</v>
      </c>
      <c r="O912">
        <v>12.06</v>
      </c>
      <c r="P912">
        <v>8.1999999999999993</v>
      </c>
      <c r="Q912">
        <v>4</v>
      </c>
      <c r="R912">
        <v>2.21</v>
      </c>
      <c r="S912">
        <v>1</v>
      </c>
      <c r="T912">
        <v>0</v>
      </c>
    </row>
    <row r="913" spans="1:20" x14ac:dyDescent="0.2">
      <c r="A913" t="s">
        <v>32</v>
      </c>
      <c r="B913" s="4">
        <f>train[[#This Row],[account_length]]/12</f>
        <v>8.75</v>
      </c>
      <c r="C913">
        <v>510</v>
      </c>
      <c r="D913">
        <v>0</v>
      </c>
      <c r="E913">
        <v>1</v>
      </c>
      <c r="F913">
        <v>42</v>
      </c>
      <c r="G913">
        <v>101.9</v>
      </c>
      <c r="H913">
        <v>79</v>
      </c>
      <c r="I913">
        <v>17.32</v>
      </c>
      <c r="J913">
        <v>223.1</v>
      </c>
      <c r="K913">
        <v>97</v>
      </c>
      <c r="L913">
        <v>18.96</v>
      </c>
      <c r="M913">
        <v>241.6</v>
      </c>
      <c r="N913">
        <v>77</v>
      </c>
      <c r="O913">
        <v>10.87</v>
      </c>
      <c r="P913">
        <v>12.9</v>
      </c>
      <c r="Q913">
        <v>2</v>
      </c>
      <c r="R913">
        <v>3.48</v>
      </c>
      <c r="S913">
        <v>0</v>
      </c>
      <c r="T913">
        <v>0</v>
      </c>
    </row>
    <row r="914" spans="1:20" x14ac:dyDescent="0.2">
      <c r="A914" t="s">
        <v>54</v>
      </c>
      <c r="B914" s="4">
        <f>train[[#This Row],[account_length]]/12</f>
        <v>7.083333333333333</v>
      </c>
      <c r="C914">
        <v>510</v>
      </c>
      <c r="D914">
        <v>0</v>
      </c>
      <c r="E914">
        <v>0</v>
      </c>
      <c r="F914">
        <v>0</v>
      </c>
      <c r="G914">
        <v>211.5</v>
      </c>
      <c r="H914">
        <v>100</v>
      </c>
      <c r="I914">
        <v>35.96</v>
      </c>
      <c r="J914">
        <v>184.6</v>
      </c>
      <c r="K914">
        <v>88</v>
      </c>
      <c r="L914">
        <v>15.69</v>
      </c>
      <c r="M914">
        <v>164.3</v>
      </c>
      <c r="N914">
        <v>131</v>
      </c>
      <c r="O914">
        <v>7.39</v>
      </c>
      <c r="P914">
        <v>13.3</v>
      </c>
      <c r="Q914">
        <v>4</v>
      </c>
      <c r="R914">
        <v>3.59</v>
      </c>
      <c r="S914">
        <v>2</v>
      </c>
      <c r="T914">
        <v>0</v>
      </c>
    </row>
    <row r="915" spans="1:20" x14ac:dyDescent="0.2">
      <c r="A915" t="s">
        <v>66</v>
      </c>
      <c r="B915" s="4">
        <f>train[[#This Row],[account_length]]/12</f>
        <v>4.916666666666667</v>
      </c>
      <c r="C915">
        <v>510</v>
      </c>
      <c r="D915">
        <v>0</v>
      </c>
      <c r="E915">
        <v>0</v>
      </c>
      <c r="F915">
        <v>0</v>
      </c>
      <c r="G915">
        <v>166.3</v>
      </c>
      <c r="H915">
        <v>95</v>
      </c>
      <c r="I915">
        <v>28.27</v>
      </c>
      <c r="J915">
        <v>239.3</v>
      </c>
      <c r="K915">
        <v>87</v>
      </c>
      <c r="L915">
        <v>20.34</v>
      </c>
      <c r="M915">
        <v>123.2</v>
      </c>
      <c r="N915">
        <v>108</v>
      </c>
      <c r="O915">
        <v>5.54</v>
      </c>
      <c r="P915">
        <v>10</v>
      </c>
      <c r="Q915">
        <v>3</v>
      </c>
      <c r="R915">
        <v>2.7</v>
      </c>
      <c r="S915">
        <v>2</v>
      </c>
      <c r="T915">
        <v>0</v>
      </c>
    </row>
    <row r="916" spans="1:20" x14ac:dyDescent="0.2">
      <c r="A916" t="s">
        <v>57</v>
      </c>
      <c r="B916" s="4">
        <f>train[[#This Row],[account_length]]/12</f>
        <v>12.333333333333334</v>
      </c>
      <c r="C916">
        <v>408</v>
      </c>
      <c r="D916">
        <v>0</v>
      </c>
      <c r="E916">
        <v>0</v>
      </c>
      <c r="F916">
        <v>0</v>
      </c>
      <c r="G916">
        <v>185.2</v>
      </c>
      <c r="H916">
        <v>87</v>
      </c>
      <c r="I916">
        <v>31.48</v>
      </c>
      <c r="J916">
        <v>170.4</v>
      </c>
      <c r="K916">
        <v>96</v>
      </c>
      <c r="L916">
        <v>14.48</v>
      </c>
      <c r="M916">
        <v>165.1</v>
      </c>
      <c r="N916">
        <v>104</v>
      </c>
      <c r="O916">
        <v>7.43</v>
      </c>
      <c r="P916">
        <v>9.5</v>
      </c>
      <c r="Q916">
        <v>13</v>
      </c>
      <c r="R916">
        <v>2.57</v>
      </c>
      <c r="S916">
        <v>1</v>
      </c>
      <c r="T916">
        <v>0</v>
      </c>
    </row>
    <row r="917" spans="1:20" x14ac:dyDescent="0.2">
      <c r="A917" t="s">
        <v>47</v>
      </c>
      <c r="B917" s="4">
        <f>train[[#This Row],[account_length]]/12</f>
        <v>9.5833333333333339</v>
      </c>
      <c r="C917">
        <v>415</v>
      </c>
      <c r="D917">
        <v>0</v>
      </c>
      <c r="E917">
        <v>0</v>
      </c>
      <c r="F917">
        <v>0</v>
      </c>
      <c r="G917">
        <v>245.2</v>
      </c>
      <c r="H917">
        <v>105</v>
      </c>
      <c r="I917">
        <v>41.68</v>
      </c>
      <c r="J917">
        <v>159</v>
      </c>
      <c r="K917">
        <v>109</v>
      </c>
      <c r="L917">
        <v>13.52</v>
      </c>
      <c r="M917">
        <v>229.9</v>
      </c>
      <c r="N917">
        <v>74</v>
      </c>
      <c r="O917">
        <v>10.35</v>
      </c>
      <c r="P917">
        <v>7.2</v>
      </c>
      <c r="Q917">
        <v>8</v>
      </c>
      <c r="R917">
        <v>1.94</v>
      </c>
      <c r="S917">
        <v>0</v>
      </c>
      <c r="T917">
        <v>0</v>
      </c>
    </row>
    <row r="918" spans="1:20" x14ac:dyDescent="0.2">
      <c r="A918" t="s">
        <v>37</v>
      </c>
      <c r="B918" s="4">
        <f>train[[#This Row],[account_length]]/12</f>
        <v>8.8333333333333339</v>
      </c>
      <c r="C918">
        <v>510</v>
      </c>
      <c r="D918">
        <v>0</v>
      </c>
      <c r="E918">
        <v>0</v>
      </c>
      <c r="F918">
        <v>0</v>
      </c>
      <c r="G918">
        <v>274.39999999999998</v>
      </c>
      <c r="H918">
        <v>120</v>
      </c>
      <c r="I918">
        <v>46.65</v>
      </c>
      <c r="J918">
        <v>198.6</v>
      </c>
      <c r="K918">
        <v>82</v>
      </c>
      <c r="L918">
        <v>16.88</v>
      </c>
      <c r="M918">
        <v>160.80000000000001</v>
      </c>
      <c r="N918">
        <v>62</v>
      </c>
      <c r="O918">
        <v>7.24</v>
      </c>
      <c r="P918">
        <v>6</v>
      </c>
      <c r="Q918">
        <v>3</v>
      </c>
      <c r="R918">
        <v>1.62</v>
      </c>
      <c r="S918">
        <v>1</v>
      </c>
      <c r="T918">
        <v>0</v>
      </c>
    </row>
    <row r="919" spans="1:20" x14ac:dyDescent="0.2">
      <c r="A919" t="s">
        <v>33</v>
      </c>
      <c r="B919" s="4">
        <f>train[[#This Row],[account_length]]/12</f>
        <v>7.75</v>
      </c>
      <c r="C919">
        <v>415</v>
      </c>
      <c r="D919">
        <v>0</v>
      </c>
      <c r="E919">
        <v>0</v>
      </c>
      <c r="F919">
        <v>0</v>
      </c>
      <c r="G919">
        <v>98.4</v>
      </c>
      <c r="H919">
        <v>78</v>
      </c>
      <c r="I919">
        <v>16.73</v>
      </c>
      <c r="J919">
        <v>249.6</v>
      </c>
      <c r="K919">
        <v>129</v>
      </c>
      <c r="L919">
        <v>21.22</v>
      </c>
      <c r="M919">
        <v>248.2</v>
      </c>
      <c r="N919">
        <v>114</v>
      </c>
      <c r="O919">
        <v>11.17</v>
      </c>
      <c r="P919">
        <v>14.2</v>
      </c>
      <c r="Q919">
        <v>4</v>
      </c>
      <c r="R919">
        <v>3.83</v>
      </c>
      <c r="S919">
        <v>1</v>
      </c>
      <c r="T919">
        <v>0</v>
      </c>
    </row>
    <row r="920" spans="1:20" x14ac:dyDescent="0.2">
      <c r="A920" t="s">
        <v>65</v>
      </c>
      <c r="B920" s="4">
        <f>train[[#This Row],[account_length]]/12</f>
        <v>4.75</v>
      </c>
      <c r="C920">
        <v>415</v>
      </c>
      <c r="D920">
        <v>0</v>
      </c>
      <c r="E920">
        <v>1</v>
      </c>
      <c r="F920">
        <v>29</v>
      </c>
      <c r="G920">
        <v>279.89999999999998</v>
      </c>
      <c r="H920">
        <v>121</v>
      </c>
      <c r="I920">
        <v>47.58</v>
      </c>
      <c r="J920">
        <v>223.1</v>
      </c>
      <c r="K920">
        <v>109</v>
      </c>
      <c r="L920">
        <v>18.96</v>
      </c>
      <c r="M920">
        <v>251.7</v>
      </c>
      <c r="N920">
        <v>94</v>
      </c>
      <c r="O920">
        <v>11.33</v>
      </c>
      <c r="P920">
        <v>13</v>
      </c>
      <c r="Q920">
        <v>2</v>
      </c>
      <c r="R920">
        <v>3.51</v>
      </c>
      <c r="S920">
        <v>1</v>
      </c>
      <c r="T920">
        <v>0</v>
      </c>
    </row>
    <row r="921" spans="1:20" x14ac:dyDescent="0.2">
      <c r="A921" t="s">
        <v>75</v>
      </c>
      <c r="B921" s="4">
        <f>train[[#This Row],[account_length]]/12</f>
        <v>8.1666666666666661</v>
      </c>
      <c r="C921">
        <v>510</v>
      </c>
      <c r="D921">
        <v>0</v>
      </c>
      <c r="E921">
        <v>0</v>
      </c>
      <c r="F921">
        <v>0</v>
      </c>
      <c r="G921">
        <v>187.2</v>
      </c>
      <c r="H921">
        <v>127</v>
      </c>
      <c r="I921">
        <v>31.82</v>
      </c>
      <c r="J921">
        <v>195.6</v>
      </c>
      <c r="K921">
        <v>88</v>
      </c>
      <c r="L921">
        <v>16.63</v>
      </c>
      <c r="M921">
        <v>181.8</v>
      </c>
      <c r="N921">
        <v>129</v>
      </c>
      <c r="O921">
        <v>8.18</v>
      </c>
      <c r="P921">
        <v>5.0999999999999996</v>
      </c>
      <c r="Q921">
        <v>4</v>
      </c>
      <c r="R921">
        <v>1.38</v>
      </c>
      <c r="S921">
        <v>1</v>
      </c>
      <c r="T921">
        <v>0</v>
      </c>
    </row>
    <row r="922" spans="1:20" x14ac:dyDescent="0.2">
      <c r="A922" t="s">
        <v>45</v>
      </c>
      <c r="B922" s="4">
        <f>train[[#This Row],[account_length]]/12</f>
        <v>13.083333333333334</v>
      </c>
      <c r="C922">
        <v>415</v>
      </c>
      <c r="D922">
        <v>0</v>
      </c>
      <c r="E922">
        <v>0</v>
      </c>
      <c r="F922">
        <v>0</v>
      </c>
      <c r="G922">
        <v>276.2</v>
      </c>
      <c r="H922">
        <v>95</v>
      </c>
      <c r="I922">
        <v>46.95</v>
      </c>
      <c r="J922">
        <v>165.8</v>
      </c>
      <c r="K922">
        <v>119</v>
      </c>
      <c r="L922">
        <v>14.09</v>
      </c>
      <c r="M922">
        <v>151.6</v>
      </c>
      <c r="N922">
        <v>79</v>
      </c>
      <c r="O922">
        <v>6.82</v>
      </c>
      <c r="P922">
        <v>2.2000000000000002</v>
      </c>
      <c r="Q922">
        <v>4</v>
      </c>
      <c r="R922">
        <v>0.59</v>
      </c>
      <c r="S922">
        <v>3</v>
      </c>
      <c r="T922">
        <v>0</v>
      </c>
    </row>
    <row r="923" spans="1:20" x14ac:dyDescent="0.2">
      <c r="A923" t="s">
        <v>51</v>
      </c>
      <c r="B923" s="4">
        <f>train[[#This Row],[account_length]]/12</f>
        <v>9.6666666666666661</v>
      </c>
      <c r="C923">
        <v>415</v>
      </c>
      <c r="D923">
        <v>0</v>
      </c>
      <c r="E923">
        <v>1</v>
      </c>
      <c r="F923">
        <v>35</v>
      </c>
      <c r="G923">
        <v>200.4</v>
      </c>
      <c r="H923">
        <v>104</v>
      </c>
      <c r="I923">
        <v>34.07</v>
      </c>
      <c r="J923">
        <v>272.8</v>
      </c>
      <c r="K923">
        <v>89</v>
      </c>
      <c r="L923">
        <v>23.19</v>
      </c>
      <c r="M923">
        <v>214.5</v>
      </c>
      <c r="N923">
        <v>100</v>
      </c>
      <c r="O923">
        <v>9.65</v>
      </c>
      <c r="P923">
        <v>8.3000000000000007</v>
      </c>
      <c r="Q923">
        <v>4</v>
      </c>
      <c r="R923">
        <v>2.2400000000000002</v>
      </c>
      <c r="S923">
        <v>1</v>
      </c>
      <c r="T923">
        <v>0</v>
      </c>
    </row>
    <row r="924" spans="1:20" x14ac:dyDescent="0.2">
      <c r="A924" t="s">
        <v>31</v>
      </c>
      <c r="B924" s="4">
        <f>train[[#This Row],[account_length]]/12</f>
        <v>2.5</v>
      </c>
      <c r="C924">
        <v>510</v>
      </c>
      <c r="D924">
        <v>0</v>
      </c>
      <c r="E924">
        <v>0</v>
      </c>
      <c r="F924">
        <v>0</v>
      </c>
      <c r="G924">
        <v>162.30000000000001</v>
      </c>
      <c r="H924">
        <v>96</v>
      </c>
      <c r="I924">
        <v>27.59</v>
      </c>
      <c r="J924">
        <v>244</v>
      </c>
      <c r="K924">
        <v>122</v>
      </c>
      <c r="L924">
        <v>20.74</v>
      </c>
      <c r="M924">
        <v>180.1</v>
      </c>
      <c r="N924">
        <v>89</v>
      </c>
      <c r="O924">
        <v>8.1</v>
      </c>
      <c r="P924">
        <v>9.1</v>
      </c>
      <c r="Q924">
        <v>4</v>
      </c>
      <c r="R924">
        <v>2.46</v>
      </c>
      <c r="S924">
        <v>2</v>
      </c>
      <c r="T924">
        <v>0</v>
      </c>
    </row>
    <row r="925" spans="1:20" x14ac:dyDescent="0.2">
      <c r="A925" t="s">
        <v>24</v>
      </c>
      <c r="B925" s="4">
        <f>train[[#This Row],[account_length]]/12</f>
        <v>9.25</v>
      </c>
      <c r="C925">
        <v>510</v>
      </c>
      <c r="D925">
        <v>0</v>
      </c>
      <c r="E925">
        <v>0</v>
      </c>
      <c r="F925">
        <v>0</v>
      </c>
      <c r="G925">
        <v>176.9</v>
      </c>
      <c r="H925">
        <v>128</v>
      </c>
      <c r="I925">
        <v>30.07</v>
      </c>
      <c r="J925">
        <v>102.8</v>
      </c>
      <c r="K925">
        <v>56</v>
      </c>
      <c r="L925">
        <v>8.74</v>
      </c>
      <c r="M925">
        <v>213.7</v>
      </c>
      <c r="N925">
        <v>84</v>
      </c>
      <c r="O925">
        <v>9.6199999999999992</v>
      </c>
      <c r="P925">
        <v>10.5</v>
      </c>
      <c r="Q925">
        <v>2</v>
      </c>
      <c r="R925">
        <v>2.84</v>
      </c>
      <c r="S925">
        <v>4</v>
      </c>
      <c r="T925">
        <v>1</v>
      </c>
    </row>
    <row r="926" spans="1:20" x14ac:dyDescent="0.2">
      <c r="A926" t="s">
        <v>70</v>
      </c>
      <c r="B926" s="4">
        <f>train[[#This Row],[account_length]]/12</f>
        <v>4.333333333333333</v>
      </c>
      <c r="C926">
        <v>415</v>
      </c>
      <c r="D926">
        <v>0</v>
      </c>
      <c r="E926">
        <v>0</v>
      </c>
      <c r="F926">
        <v>0</v>
      </c>
      <c r="G926">
        <v>165.5</v>
      </c>
      <c r="H926">
        <v>78</v>
      </c>
      <c r="I926">
        <v>28.14</v>
      </c>
      <c r="J926">
        <v>205.5</v>
      </c>
      <c r="K926">
        <v>89</v>
      </c>
      <c r="L926">
        <v>17.47</v>
      </c>
      <c r="M926">
        <v>213.6</v>
      </c>
      <c r="N926">
        <v>124</v>
      </c>
      <c r="O926">
        <v>9.61</v>
      </c>
      <c r="P926">
        <v>12.2</v>
      </c>
      <c r="Q926">
        <v>6</v>
      </c>
      <c r="R926">
        <v>3.29</v>
      </c>
      <c r="S926">
        <v>0</v>
      </c>
      <c r="T926">
        <v>0</v>
      </c>
    </row>
    <row r="927" spans="1:20" x14ac:dyDescent="0.2">
      <c r="A927" t="s">
        <v>68</v>
      </c>
      <c r="B927" s="4">
        <f>train[[#This Row],[account_length]]/12</f>
        <v>6</v>
      </c>
      <c r="C927">
        <v>415</v>
      </c>
      <c r="D927">
        <v>0</v>
      </c>
      <c r="E927">
        <v>0</v>
      </c>
      <c r="F927">
        <v>0</v>
      </c>
      <c r="G927">
        <v>217.8</v>
      </c>
      <c r="H927">
        <v>93</v>
      </c>
      <c r="I927">
        <v>37.03</v>
      </c>
      <c r="J927">
        <v>189.7</v>
      </c>
      <c r="K927">
        <v>113</v>
      </c>
      <c r="L927">
        <v>16.12</v>
      </c>
      <c r="M927">
        <v>182.6</v>
      </c>
      <c r="N927">
        <v>91</v>
      </c>
      <c r="O927">
        <v>8.2200000000000006</v>
      </c>
      <c r="P927">
        <v>10.4</v>
      </c>
      <c r="Q927">
        <v>5</v>
      </c>
      <c r="R927">
        <v>2.81</v>
      </c>
      <c r="S927">
        <v>4</v>
      </c>
      <c r="T927">
        <v>0</v>
      </c>
    </row>
    <row r="928" spans="1:20" x14ac:dyDescent="0.2">
      <c r="A928" t="s">
        <v>24</v>
      </c>
      <c r="B928" s="4">
        <f>train[[#This Row],[account_length]]/12</f>
        <v>11.25</v>
      </c>
      <c r="C928">
        <v>510</v>
      </c>
      <c r="D928">
        <v>0</v>
      </c>
      <c r="E928">
        <v>1</v>
      </c>
      <c r="F928">
        <v>28</v>
      </c>
      <c r="G928">
        <v>201.4</v>
      </c>
      <c r="H928">
        <v>100</v>
      </c>
      <c r="I928">
        <v>34.24</v>
      </c>
      <c r="J928">
        <v>246.5</v>
      </c>
      <c r="K928">
        <v>117</v>
      </c>
      <c r="L928">
        <v>20.95</v>
      </c>
      <c r="M928">
        <v>154.80000000000001</v>
      </c>
      <c r="N928">
        <v>131</v>
      </c>
      <c r="O928">
        <v>6.97</v>
      </c>
      <c r="P928">
        <v>12.9</v>
      </c>
      <c r="Q928">
        <v>4</v>
      </c>
      <c r="R928">
        <v>3.48</v>
      </c>
      <c r="S928">
        <v>2</v>
      </c>
      <c r="T928">
        <v>1</v>
      </c>
    </row>
    <row r="929" spans="1:20" x14ac:dyDescent="0.2">
      <c r="A929" t="s">
        <v>58</v>
      </c>
      <c r="B929" s="4">
        <f>train[[#This Row],[account_length]]/12</f>
        <v>7.166666666666667</v>
      </c>
      <c r="C929">
        <v>510</v>
      </c>
      <c r="D929">
        <v>0</v>
      </c>
      <c r="E929">
        <v>0</v>
      </c>
      <c r="F929">
        <v>0</v>
      </c>
      <c r="G929">
        <v>190.5</v>
      </c>
      <c r="H929">
        <v>115</v>
      </c>
      <c r="I929">
        <v>32.39</v>
      </c>
      <c r="J929">
        <v>179.6</v>
      </c>
      <c r="K929">
        <v>130</v>
      </c>
      <c r="L929">
        <v>15.27</v>
      </c>
      <c r="M929">
        <v>258.5</v>
      </c>
      <c r="N929">
        <v>89</v>
      </c>
      <c r="O929">
        <v>11.63</v>
      </c>
      <c r="P929">
        <v>10.1</v>
      </c>
      <c r="Q929">
        <v>5</v>
      </c>
      <c r="R929">
        <v>2.73</v>
      </c>
      <c r="S929">
        <v>3</v>
      </c>
      <c r="T929">
        <v>0</v>
      </c>
    </row>
    <row r="930" spans="1:20" x14ac:dyDescent="0.2">
      <c r="A930" t="s">
        <v>54</v>
      </c>
      <c r="B930" s="4">
        <f>train[[#This Row],[account_length]]/12</f>
        <v>8.1666666666666661</v>
      </c>
      <c r="C930">
        <v>415</v>
      </c>
      <c r="D930">
        <v>0</v>
      </c>
      <c r="E930">
        <v>1</v>
      </c>
      <c r="F930">
        <v>29</v>
      </c>
      <c r="G930">
        <v>179.9</v>
      </c>
      <c r="H930">
        <v>97</v>
      </c>
      <c r="I930">
        <v>30.58</v>
      </c>
      <c r="J930">
        <v>189.2</v>
      </c>
      <c r="K930">
        <v>89</v>
      </c>
      <c r="L930">
        <v>16.079999999999998</v>
      </c>
      <c r="M930">
        <v>164.3</v>
      </c>
      <c r="N930">
        <v>76</v>
      </c>
      <c r="O930">
        <v>7.39</v>
      </c>
      <c r="P930">
        <v>12.8</v>
      </c>
      <c r="Q930">
        <v>7</v>
      </c>
      <c r="R930">
        <v>3.46</v>
      </c>
      <c r="S930">
        <v>3</v>
      </c>
      <c r="T930">
        <v>0</v>
      </c>
    </row>
    <row r="931" spans="1:20" x14ac:dyDescent="0.2">
      <c r="A931" t="s">
        <v>44</v>
      </c>
      <c r="B931" s="4">
        <f>train[[#This Row],[account_length]]/12</f>
        <v>12.583333333333334</v>
      </c>
      <c r="C931">
        <v>510</v>
      </c>
      <c r="D931">
        <v>0</v>
      </c>
      <c r="E931">
        <v>0</v>
      </c>
      <c r="F931">
        <v>0</v>
      </c>
      <c r="G931">
        <v>235.9</v>
      </c>
      <c r="H931">
        <v>104</v>
      </c>
      <c r="I931">
        <v>40.1</v>
      </c>
      <c r="J931">
        <v>80.599999999999994</v>
      </c>
      <c r="K931">
        <v>91</v>
      </c>
      <c r="L931">
        <v>6.85</v>
      </c>
      <c r="M931">
        <v>212.8</v>
      </c>
      <c r="N931">
        <v>116</v>
      </c>
      <c r="O931">
        <v>9.58</v>
      </c>
      <c r="P931">
        <v>5.8</v>
      </c>
      <c r="Q931">
        <v>2</v>
      </c>
      <c r="R931">
        <v>1.57</v>
      </c>
      <c r="S931">
        <v>3</v>
      </c>
      <c r="T931">
        <v>0</v>
      </c>
    </row>
    <row r="932" spans="1:20" x14ac:dyDescent="0.2">
      <c r="A932" t="s">
        <v>37</v>
      </c>
      <c r="B932" s="4">
        <f>train[[#This Row],[account_length]]/12</f>
        <v>9.8333333333333339</v>
      </c>
      <c r="C932">
        <v>415</v>
      </c>
      <c r="D932">
        <v>0</v>
      </c>
      <c r="E932">
        <v>0</v>
      </c>
      <c r="F932">
        <v>0</v>
      </c>
      <c r="G932">
        <v>140.4</v>
      </c>
      <c r="H932">
        <v>112</v>
      </c>
      <c r="I932">
        <v>23.87</v>
      </c>
      <c r="J932">
        <v>187.1</v>
      </c>
      <c r="K932">
        <v>60</v>
      </c>
      <c r="L932">
        <v>15.9</v>
      </c>
      <c r="M932">
        <v>207.9</v>
      </c>
      <c r="N932">
        <v>155</v>
      </c>
      <c r="O932">
        <v>9.36</v>
      </c>
      <c r="P932">
        <v>7.9</v>
      </c>
      <c r="Q932">
        <v>1</v>
      </c>
      <c r="R932">
        <v>2.13</v>
      </c>
      <c r="S932">
        <v>0</v>
      </c>
      <c r="T932">
        <v>0</v>
      </c>
    </row>
    <row r="933" spans="1:20" x14ac:dyDescent="0.2">
      <c r="A933" t="s">
        <v>36</v>
      </c>
      <c r="B933" s="4">
        <f>train[[#This Row],[account_length]]/12</f>
        <v>9.75</v>
      </c>
      <c r="C933">
        <v>415</v>
      </c>
      <c r="D933">
        <v>0</v>
      </c>
      <c r="E933">
        <v>0</v>
      </c>
      <c r="F933">
        <v>0</v>
      </c>
      <c r="G933">
        <v>144.6</v>
      </c>
      <c r="H933">
        <v>115</v>
      </c>
      <c r="I933">
        <v>24.58</v>
      </c>
      <c r="J933">
        <v>258.8</v>
      </c>
      <c r="K933">
        <v>66</v>
      </c>
      <c r="L933">
        <v>22</v>
      </c>
      <c r="M933">
        <v>253.2</v>
      </c>
      <c r="N933">
        <v>113</v>
      </c>
      <c r="O933">
        <v>11.39</v>
      </c>
      <c r="P933">
        <v>7.4</v>
      </c>
      <c r="Q933">
        <v>9</v>
      </c>
      <c r="R933">
        <v>2</v>
      </c>
      <c r="S933">
        <v>2</v>
      </c>
      <c r="T933">
        <v>0</v>
      </c>
    </row>
    <row r="934" spans="1:20" x14ac:dyDescent="0.2">
      <c r="A934" t="s">
        <v>29</v>
      </c>
      <c r="B934" s="4">
        <f>train[[#This Row],[account_length]]/12</f>
        <v>4.583333333333333</v>
      </c>
      <c r="C934">
        <v>510</v>
      </c>
      <c r="D934">
        <v>0</v>
      </c>
      <c r="E934">
        <v>0</v>
      </c>
      <c r="F934">
        <v>0</v>
      </c>
      <c r="G934">
        <v>189</v>
      </c>
      <c r="H934">
        <v>100</v>
      </c>
      <c r="I934">
        <v>32.130000000000003</v>
      </c>
      <c r="J934">
        <v>118.5</v>
      </c>
      <c r="K934">
        <v>99</v>
      </c>
      <c r="L934">
        <v>10.07</v>
      </c>
      <c r="M934">
        <v>248.1</v>
      </c>
      <c r="N934">
        <v>87</v>
      </c>
      <c r="O934">
        <v>11.16</v>
      </c>
      <c r="P934">
        <v>17.100000000000001</v>
      </c>
      <c r="Q934">
        <v>6</v>
      </c>
      <c r="R934">
        <v>4.62</v>
      </c>
      <c r="S934">
        <v>0</v>
      </c>
      <c r="T934">
        <v>0</v>
      </c>
    </row>
    <row r="935" spans="1:20" x14ac:dyDescent="0.2">
      <c r="A935" t="s">
        <v>37</v>
      </c>
      <c r="B935" s="4">
        <f>train[[#This Row],[account_length]]/12</f>
        <v>6.833333333333333</v>
      </c>
      <c r="C935">
        <v>408</v>
      </c>
      <c r="D935">
        <v>0</v>
      </c>
      <c r="E935">
        <v>0</v>
      </c>
      <c r="F935">
        <v>0</v>
      </c>
      <c r="G935">
        <v>101</v>
      </c>
      <c r="H935">
        <v>93</v>
      </c>
      <c r="I935">
        <v>17.170000000000002</v>
      </c>
      <c r="J935">
        <v>155.6</v>
      </c>
      <c r="K935">
        <v>104</v>
      </c>
      <c r="L935">
        <v>13.23</v>
      </c>
      <c r="M935">
        <v>304.39999999999998</v>
      </c>
      <c r="N935">
        <v>93</v>
      </c>
      <c r="O935">
        <v>13.7</v>
      </c>
      <c r="P935">
        <v>13.3</v>
      </c>
      <c r="Q935">
        <v>2</v>
      </c>
      <c r="R935">
        <v>3.59</v>
      </c>
      <c r="S935">
        <v>0</v>
      </c>
      <c r="T935">
        <v>0</v>
      </c>
    </row>
    <row r="936" spans="1:20" x14ac:dyDescent="0.2">
      <c r="A936" t="s">
        <v>34</v>
      </c>
      <c r="B936" s="4">
        <f>train[[#This Row],[account_length]]/12</f>
        <v>12.666666666666666</v>
      </c>
      <c r="C936">
        <v>415</v>
      </c>
      <c r="D936">
        <v>0</v>
      </c>
      <c r="E936">
        <v>0</v>
      </c>
      <c r="F936">
        <v>0</v>
      </c>
      <c r="G936">
        <v>206.3</v>
      </c>
      <c r="H936">
        <v>98</v>
      </c>
      <c r="I936">
        <v>35.07</v>
      </c>
      <c r="J936">
        <v>292.8</v>
      </c>
      <c r="K936">
        <v>82</v>
      </c>
      <c r="L936">
        <v>24.89</v>
      </c>
      <c r="M936">
        <v>43.7</v>
      </c>
      <c r="N936">
        <v>121</v>
      </c>
      <c r="O936">
        <v>1.97</v>
      </c>
      <c r="P936">
        <v>10.6</v>
      </c>
      <c r="Q936">
        <v>4</v>
      </c>
      <c r="R936">
        <v>2.86</v>
      </c>
      <c r="S936">
        <v>1</v>
      </c>
      <c r="T936">
        <v>0</v>
      </c>
    </row>
    <row r="937" spans="1:20" x14ac:dyDescent="0.2">
      <c r="A937" t="s">
        <v>71</v>
      </c>
      <c r="B937" s="4">
        <f>train[[#This Row],[account_length]]/12</f>
        <v>9</v>
      </c>
      <c r="C937">
        <v>408</v>
      </c>
      <c r="D937">
        <v>0</v>
      </c>
      <c r="E937">
        <v>1</v>
      </c>
      <c r="F937">
        <v>15</v>
      </c>
      <c r="G937">
        <v>165.1</v>
      </c>
      <c r="H937">
        <v>85</v>
      </c>
      <c r="I937">
        <v>28.07</v>
      </c>
      <c r="J937">
        <v>267</v>
      </c>
      <c r="K937">
        <v>93</v>
      </c>
      <c r="L937">
        <v>22.7</v>
      </c>
      <c r="M937">
        <v>250.7</v>
      </c>
      <c r="N937">
        <v>114</v>
      </c>
      <c r="O937">
        <v>11.28</v>
      </c>
      <c r="P937">
        <v>10.9</v>
      </c>
      <c r="Q937">
        <v>4</v>
      </c>
      <c r="R937">
        <v>2.94</v>
      </c>
      <c r="S937">
        <v>1</v>
      </c>
      <c r="T937">
        <v>0</v>
      </c>
    </row>
    <row r="938" spans="1:20" x14ac:dyDescent="0.2">
      <c r="A938" t="s">
        <v>20</v>
      </c>
      <c r="B938" s="4">
        <f>train[[#This Row],[account_length]]/12</f>
        <v>8.1666666666666661</v>
      </c>
      <c r="C938">
        <v>408</v>
      </c>
      <c r="D938">
        <v>0</v>
      </c>
      <c r="E938">
        <v>0</v>
      </c>
      <c r="F938">
        <v>0</v>
      </c>
      <c r="G938">
        <v>165</v>
      </c>
      <c r="H938">
        <v>129</v>
      </c>
      <c r="I938">
        <v>28.05</v>
      </c>
      <c r="J938">
        <v>202.6</v>
      </c>
      <c r="K938">
        <v>113</v>
      </c>
      <c r="L938">
        <v>17.22</v>
      </c>
      <c r="M938">
        <v>172.3</v>
      </c>
      <c r="N938">
        <v>94</v>
      </c>
      <c r="O938">
        <v>7.75</v>
      </c>
      <c r="P938">
        <v>12.5</v>
      </c>
      <c r="Q938">
        <v>7</v>
      </c>
      <c r="R938">
        <v>3.38</v>
      </c>
      <c r="S938">
        <v>1</v>
      </c>
      <c r="T938">
        <v>1</v>
      </c>
    </row>
    <row r="939" spans="1:20" x14ac:dyDescent="0.2">
      <c r="A939" t="s">
        <v>72</v>
      </c>
      <c r="B939" s="4">
        <f>train[[#This Row],[account_length]]/12</f>
        <v>10.833333333333334</v>
      </c>
      <c r="C939">
        <v>415</v>
      </c>
      <c r="D939">
        <v>0</v>
      </c>
      <c r="E939">
        <v>0</v>
      </c>
      <c r="F939">
        <v>0</v>
      </c>
      <c r="G939">
        <v>155.9</v>
      </c>
      <c r="H939">
        <v>95</v>
      </c>
      <c r="I939">
        <v>26.5</v>
      </c>
      <c r="J939">
        <v>256.10000000000002</v>
      </c>
      <c r="K939">
        <v>97</v>
      </c>
      <c r="L939">
        <v>21.77</v>
      </c>
      <c r="M939">
        <v>262.89999999999998</v>
      </c>
      <c r="N939">
        <v>103</v>
      </c>
      <c r="O939">
        <v>11.83</v>
      </c>
      <c r="P939">
        <v>11.7</v>
      </c>
      <c r="Q939">
        <v>3</v>
      </c>
      <c r="R939">
        <v>3.16</v>
      </c>
      <c r="S939">
        <v>3</v>
      </c>
      <c r="T939">
        <v>0</v>
      </c>
    </row>
    <row r="940" spans="1:20" x14ac:dyDescent="0.2">
      <c r="A940" t="s">
        <v>40</v>
      </c>
      <c r="B940" s="4">
        <f>train[[#This Row],[account_length]]/12</f>
        <v>11.333333333333334</v>
      </c>
      <c r="C940">
        <v>408</v>
      </c>
      <c r="D940">
        <v>1</v>
      </c>
      <c r="E940">
        <v>0</v>
      </c>
      <c r="F940">
        <v>0</v>
      </c>
      <c r="G940">
        <v>199.2</v>
      </c>
      <c r="H940">
        <v>122</v>
      </c>
      <c r="I940">
        <v>33.86</v>
      </c>
      <c r="J940">
        <v>214.7</v>
      </c>
      <c r="K940">
        <v>114</v>
      </c>
      <c r="L940">
        <v>18.25</v>
      </c>
      <c r="M940">
        <v>150.9</v>
      </c>
      <c r="N940">
        <v>105</v>
      </c>
      <c r="O940">
        <v>6.79</v>
      </c>
      <c r="P940">
        <v>11.8</v>
      </c>
      <c r="Q940">
        <v>7</v>
      </c>
      <c r="R940">
        <v>3.19</v>
      </c>
      <c r="S940">
        <v>1</v>
      </c>
      <c r="T940">
        <v>0</v>
      </c>
    </row>
    <row r="941" spans="1:20" x14ac:dyDescent="0.2">
      <c r="A941" t="s">
        <v>27</v>
      </c>
      <c r="B941" s="4">
        <f>train[[#This Row],[account_length]]/12</f>
        <v>3.9166666666666665</v>
      </c>
      <c r="C941">
        <v>415</v>
      </c>
      <c r="D941">
        <v>0</v>
      </c>
      <c r="E941">
        <v>0</v>
      </c>
      <c r="F941">
        <v>0</v>
      </c>
      <c r="G941">
        <v>155.30000000000001</v>
      </c>
      <c r="H941">
        <v>116</v>
      </c>
      <c r="I941">
        <v>26.4</v>
      </c>
      <c r="J941">
        <v>188.2</v>
      </c>
      <c r="K941">
        <v>85</v>
      </c>
      <c r="L941">
        <v>16</v>
      </c>
      <c r="M941">
        <v>247</v>
      </c>
      <c r="N941">
        <v>73</v>
      </c>
      <c r="O941">
        <v>11.12</v>
      </c>
      <c r="P941">
        <v>12.3</v>
      </c>
      <c r="Q941">
        <v>4</v>
      </c>
      <c r="R941">
        <v>3.32</v>
      </c>
      <c r="S941">
        <v>3</v>
      </c>
      <c r="T941">
        <v>0</v>
      </c>
    </row>
    <row r="942" spans="1:20" x14ac:dyDescent="0.2">
      <c r="A942" t="s">
        <v>26</v>
      </c>
      <c r="B942" s="4">
        <f>train[[#This Row],[account_length]]/12</f>
        <v>15.75</v>
      </c>
      <c r="C942">
        <v>415</v>
      </c>
      <c r="D942">
        <v>0</v>
      </c>
      <c r="E942">
        <v>0</v>
      </c>
      <c r="F942">
        <v>0</v>
      </c>
      <c r="G942">
        <v>208.3</v>
      </c>
      <c r="H942">
        <v>106</v>
      </c>
      <c r="I942">
        <v>35.409999999999997</v>
      </c>
      <c r="J942">
        <v>236.7</v>
      </c>
      <c r="K942">
        <v>123</v>
      </c>
      <c r="L942">
        <v>20.12</v>
      </c>
      <c r="M942">
        <v>179.1</v>
      </c>
      <c r="N942">
        <v>120</v>
      </c>
      <c r="O942">
        <v>8.06</v>
      </c>
      <c r="P942">
        <v>11.3</v>
      </c>
      <c r="Q942">
        <v>5</v>
      </c>
      <c r="R942">
        <v>3.05</v>
      </c>
      <c r="S942">
        <v>3</v>
      </c>
      <c r="T942">
        <v>0</v>
      </c>
    </row>
    <row r="943" spans="1:20" x14ac:dyDescent="0.2">
      <c r="A943" t="s">
        <v>65</v>
      </c>
      <c r="B943" s="4">
        <f>train[[#This Row],[account_length]]/12</f>
        <v>8.9166666666666661</v>
      </c>
      <c r="C943">
        <v>415</v>
      </c>
      <c r="D943">
        <v>0</v>
      </c>
      <c r="E943">
        <v>0</v>
      </c>
      <c r="F943">
        <v>0</v>
      </c>
      <c r="G943">
        <v>157.1</v>
      </c>
      <c r="H943">
        <v>79</v>
      </c>
      <c r="I943">
        <v>26.71</v>
      </c>
      <c r="J943">
        <v>162.6</v>
      </c>
      <c r="K943">
        <v>124</v>
      </c>
      <c r="L943">
        <v>13.82</v>
      </c>
      <c r="M943">
        <v>150</v>
      </c>
      <c r="N943">
        <v>138</v>
      </c>
      <c r="O943">
        <v>6.75</v>
      </c>
      <c r="P943">
        <v>12.1</v>
      </c>
      <c r="Q943">
        <v>6</v>
      </c>
      <c r="R943">
        <v>3.27</v>
      </c>
      <c r="S943">
        <v>1</v>
      </c>
      <c r="T943">
        <v>0</v>
      </c>
    </row>
    <row r="944" spans="1:20" x14ac:dyDescent="0.2">
      <c r="A944" t="s">
        <v>53</v>
      </c>
      <c r="B944" s="4">
        <f>train[[#This Row],[account_length]]/12</f>
        <v>7.583333333333333</v>
      </c>
      <c r="C944">
        <v>415</v>
      </c>
      <c r="D944">
        <v>0</v>
      </c>
      <c r="E944">
        <v>0</v>
      </c>
      <c r="F944">
        <v>0</v>
      </c>
      <c r="G944">
        <v>154.4</v>
      </c>
      <c r="H944">
        <v>165</v>
      </c>
      <c r="I944">
        <v>26.25</v>
      </c>
      <c r="J944">
        <v>168.3</v>
      </c>
      <c r="K944">
        <v>121</v>
      </c>
      <c r="L944">
        <v>14.31</v>
      </c>
      <c r="M944">
        <v>239.9</v>
      </c>
      <c r="N944">
        <v>81</v>
      </c>
      <c r="O944">
        <v>10.8</v>
      </c>
      <c r="P944">
        <v>11.7</v>
      </c>
      <c r="Q944">
        <v>4</v>
      </c>
      <c r="R944">
        <v>3.16</v>
      </c>
      <c r="S944">
        <v>5</v>
      </c>
      <c r="T944">
        <v>1</v>
      </c>
    </row>
    <row r="945" spans="1:20" x14ac:dyDescent="0.2">
      <c r="A945" t="s">
        <v>69</v>
      </c>
      <c r="B945" s="4">
        <f>train[[#This Row],[account_length]]/12</f>
        <v>13.25</v>
      </c>
      <c r="C945">
        <v>415</v>
      </c>
      <c r="D945">
        <v>0</v>
      </c>
      <c r="E945">
        <v>0</v>
      </c>
      <c r="F945">
        <v>0</v>
      </c>
      <c r="G945">
        <v>189.1</v>
      </c>
      <c r="H945">
        <v>105</v>
      </c>
      <c r="I945">
        <v>32.15</v>
      </c>
      <c r="J945">
        <v>246.1</v>
      </c>
      <c r="K945">
        <v>147</v>
      </c>
      <c r="L945">
        <v>20.92</v>
      </c>
      <c r="M945">
        <v>242</v>
      </c>
      <c r="N945">
        <v>106</v>
      </c>
      <c r="O945">
        <v>10.89</v>
      </c>
      <c r="P945">
        <v>10.4</v>
      </c>
      <c r="Q945">
        <v>5</v>
      </c>
      <c r="R945">
        <v>2.81</v>
      </c>
      <c r="S945">
        <v>1</v>
      </c>
      <c r="T945">
        <v>1</v>
      </c>
    </row>
    <row r="946" spans="1:20" x14ac:dyDescent="0.2">
      <c r="A946" t="s">
        <v>38</v>
      </c>
      <c r="B946" s="4">
        <f>train[[#This Row],[account_length]]/12</f>
        <v>0.91666666666666663</v>
      </c>
      <c r="C946">
        <v>408</v>
      </c>
      <c r="D946">
        <v>0</v>
      </c>
      <c r="E946">
        <v>1</v>
      </c>
      <c r="F946">
        <v>24</v>
      </c>
      <c r="G946">
        <v>131.5</v>
      </c>
      <c r="H946">
        <v>98</v>
      </c>
      <c r="I946">
        <v>22.36</v>
      </c>
      <c r="J946">
        <v>230.2</v>
      </c>
      <c r="K946">
        <v>111</v>
      </c>
      <c r="L946">
        <v>19.57</v>
      </c>
      <c r="M946">
        <v>283.7</v>
      </c>
      <c r="N946">
        <v>87</v>
      </c>
      <c r="O946">
        <v>12.77</v>
      </c>
      <c r="P946">
        <v>10</v>
      </c>
      <c r="Q946">
        <v>3</v>
      </c>
      <c r="R946">
        <v>2.7</v>
      </c>
      <c r="S946">
        <v>2</v>
      </c>
      <c r="T946">
        <v>0</v>
      </c>
    </row>
    <row r="947" spans="1:20" x14ac:dyDescent="0.2">
      <c r="A947" t="s">
        <v>36</v>
      </c>
      <c r="B947" s="4">
        <f>train[[#This Row],[account_length]]/12</f>
        <v>13.916666666666666</v>
      </c>
      <c r="C947">
        <v>415</v>
      </c>
      <c r="D947">
        <v>0</v>
      </c>
      <c r="E947">
        <v>0</v>
      </c>
      <c r="F947">
        <v>0</v>
      </c>
      <c r="G947">
        <v>166.4</v>
      </c>
      <c r="H947">
        <v>85</v>
      </c>
      <c r="I947">
        <v>28.29</v>
      </c>
      <c r="J947">
        <v>243.2</v>
      </c>
      <c r="K947">
        <v>135</v>
      </c>
      <c r="L947">
        <v>20.67</v>
      </c>
      <c r="M947">
        <v>229.2</v>
      </c>
      <c r="N947">
        <v>95</v>
      </c>
      <c r="O947">
        <v>10.31</v>
      </c>
      <c r="P947">
        <v>9.9</v>
      </c>
      <c r="Q947">
        <v>5</v>
      </c>
      <c r="R947">
        <v>2.67</v>
      </c>
      <c r="S947">
        <v>1</v>
      </c>
      <c r="T947">
        <v>0</v>
      </c>
    </row>
    <row r="948" spans="1:20" x14ac:dyDescent="0.2">
      <c r="A948" t="s">
        <v>64</v>
      </c>
      <c r="B948" s="4">
        <f>train[[#This Row],[account_length]]/12</f>
        <v>8.25</v>
      </c>
      <c r="C948">
        <v>408</v>
      </c>
      <c r="D948">
        <v>0</v>
      </c>
      <c r="E948">
        <v>1</v>
      </c>
      <c r="F948">
        <v>19</v>
      </c>
      <c r="G948">
        <v>87.7</v>
      </c>
      <c r="H948">
        <v>103</v>
      </c>
      <c r="I948">
        <v>14.91</v>
      </c>
      <c r="J948">
        <v>223</v>
      </c>
      <c r="K948">
        <v>86</v>
      </c>
      <c r="L948">
        <v>18.96</v>
      </c>
      <c r="M948">
        <v>182.3</v>
      </c>
      <c r="N948">
        <v>112</v>
      </c>
      <c r="O948">
        <v>8.1999999999999993</v>
      </c>
      <c r="P948">
        <v>7.3</v>
      </c>
      <c r="Q948">
        <v>4</v>
      </c>
      <c r="R948">
        <v>1.97</v>
      </c>
      <c r="S948">
        <v>2</v>
      </c>
      <c r="T948">
        <v>0</v>
      </c>
    </row>
    <row r="949" spans="1:20" x14ac:dyDescent="0.2">
      <c r="A949" t="s">
        <v>70</v>
      </c>
      <c r="B949" s="4">
        <f>train[[#This Row],[account_length]]/12</f>
        <v>13.25</v>
      </c>
      <c r="C949">
        <v>415</v>
      </c>
      <c r="D949">
        <v>0</v>
      </c>
      <c r="E949">
        <v>1</v>
      </c>
      <c r="F949">
        <v>19</v>
      </c>
      <c r="G949">
        <v>184.1</v>
      </c>
      <c r="H949">
        <v>78</v>
      </c>
      <c r="I949">
        <v>31.3</v>
      </c>
      <c r="J949">
        <v>194.5</v>
      </c>
      <c r="K949">
        <v>71</v>
      </c>
      <c r="L949">
        <v>16.53</v>
      </c>
      <c r="M949">
        <v>225.6</v>
      </c>
      <c r="N949">
        <v>101</v>
      </c>
      <c r="O949">
        <v>10.15</v>
      </c>
      <c r="P949">
        <v>16.899999999999999</v>
      </c>
      <c r="Q949">
        <v>3</v>
      </c>
      <c r="R949">
        <v>4.5599999999999996</v>
      </c>
      <c r="S949">
        <v>0</v>
      </c>
      <c r="T949">
        <v>0</v>
      </c>
    </row>
    <row r="950" spans="1:20" x14ac:dyDescent="0.2">
      <c r="A950" t="s">
        <v>68</v>
      </c>
      <c r="B950" s="4">
        <f>train[[#This Row],[account_length]]/12</f>
        <v>5.916666666666667</v>
      </c>
      <c r="C950">
        <v>415</v>
      </c>
      <c r="D950">
        <v>0</v>
      </c>
      <c r="E950">
        <v>0</v>
      </c>
      <c r="F950">
        <v>0</v>
      </c>
      <c r="G950">
        <v>103.3</v>
      </c>
      <c r="H950">
        <v>103</v>
      </c>
      <c r="I950">
        <v>17.559999999999999</v>
      </c>
      <c r="J950">
        <v>138.5</v>
      </c>
      <c r="K950">
        <v>79</v>
      </c>
      <c r="L950">
        <v>11.77</v>
      </c>
      <c r="M950">
        <v>164.8</v>
      </c>
      <c r="N950">
        <v>98</v>
      </c>
      <c r="O950">
        <v>7.42</v>
      </c>
      <c r="P950">
        <v>9</v>
      </c>
      <c r="Q950">
        <v>2</v>
      </c>
      <c r="R950">
        <v>2.4300000000000002</v>
      </c>
      <c r="S950">
        <v>2</v>
      </c>
      <c r="T950">
        <v>0</v>
      </c>
    </row>
    <row r="951" spans="1:20" x14ac:dyDescent="0.2">
      <c r="A951" t="s">
        <v>73</v>
      </c>
      <c r="B951" s="4">
        <f>train[[#This Row],[account_length]]/12</f>
        <v>10.166666666666666</v>
      </c>
      <c r="C951">
        <v>415</v>
      </c>
      <c r="D951">
        <v>0</v>
      </c>
      <c r="E951">
        <v>0</v>
      </c>
      <c r="F951">
        <v>0</v>
      </c>
      <c r="G951">
        <v>35.1</v>
      </c>
      <c r="H951">
        <v>62</v>
      </c>
      <c r="I951">
        <v>5.97</v>
      </c>
      <c r="J951">
        <v>180.8</v>
      </c>
      <c r="K951">
        <v>89</v>
      </c>
      <c r="L951">
        <v>15.37</v>
      </c>
      <c r="M951">
        <v>251.6</v>
      </c>
      <c r="N951">
        <v>58</v>
      </c>
      <c r="O951">
        <v>11.32</v>
      </c>
      <c r="P951">
        <v>12.7</v>
      </c>
      <c r="Q951">
        <v>2</v>
      </c>
      <c r="R951">
        <v>3.43</v>
      </c>
      <c r="S951">
        <v>1</v>
      </c>
      <c r="T951">
        <v>0</v>
      </c>
    </row>
    <row r="952" spans="1:20" x14ac:dyDescent="0.2">
      <c r="A952" t="s">
        <v>31</v>
      </c>
      <c r="B952" s="4">
        <f>train[[#This Row],[account_length]]/12</f>
        <v>6.916666666666667</v>
      </c>
      <c r="C952">
        <v>415</v>
      </c>
      <c r="D952">
        <v>0</v>
      </c>
      <c r="E952">
        <v>1</v>
      </c>
      <c r="F952">
        <v>37</v>
      </c>
      <c r="G952">
        <v>78.5</v>
      </c>
      <c r="H952">
        <v>109</v>
      </c>
      <c r="I952">
        <v>13.35</v>
      </c>
      <c r="J952">
        <v>210.5</v>
      </c>
      <c r="K952">
        <v>101</v>
      </c>
      <c r="L952">
        <v>17.89</v>
      </c>
      <c r="M952">
        <v>179.7</v>
      </c>
      <c r="N952">
        <v>102</v>
      </c>
      <c r="O952">
        <v>8.09</v>
      </c>
      <c r="P952">
        <v>11.8</v>
      </c>
      <c r="Q952">
        <v>4</v>
      </c>
      <c r="R952">
        <v>3.19</v>
      </c>
      <c r="S952">
        <v>1</v>
      </c>
      <c r="T952">
        <v>0</v>
      </c>
    </row>
    <row r="953" spans="1:20" x14ac:dyDescent="0.2">
      <c r="A953" t="s">
        <v>62</v>
      </c>
      <c r="B953" s="4">
        <f>train[[#This Row],[account_length]]/12</f>
        <v>5.333333333333333</v>
      </c>
      <c r="C953">
        <v>408</v>
      </c>
      <c r="D953">
        <v>0</v>
      </c>
      <c r="E953">
        <v>0</v>
      </c>
      <c r="F953">
        <v>0</v>
      </c>
      <c r="G953">
        <v>148.1</v>
      </c>
      <c r="H953">
        <v>73</v>
      </c>
      <c r="I953">
        <v>25.18</v>
      </c>
      <c r="J953">
        <v>164.9</v>
      </c>
      <c r="K953">
        <v>101</v>
      </c>
      <c r="L953">
        <v>14.02</v>
      </c>
      <c r="M953">
        <v>216</v>
      </c>
      <c r="N953">
        <v>125</v>
      </c>
      <c r="O953">
        <v>9.7200000000000006</v>
      </c>
      <c r="P953">
        <v>12.3</v>
      </c>
      <c r="Q953">
        <v>2</v>
      </c>
      <c r="R953">
        <v>3.32</v>
      </c>
      <c r="S953">
        <v>5</v>
      </c>
      <c r="T953">
        <v>1</v>
      </c>
    </row>
    <row r="954" spans="1:20" x14ac:dyDescent="0.2">
      <c r="A954" t="s">
        <v>37</v>
      </c>
      <c r="B954" s="4">
        <f>train[[#This Row],[account_length]]/12</f>
        <v>12</v>
      </c>
      <c r="C954">
        <v>415</v>
      </c>
      <c r="D954">
        <v>0</v>
      </c>
      <c r="E954">
        <v>1</v>
      </c>
      <c r="F954">
        <v>33</v>
      </c>
      <c r="G954">
        <v>251.6</v>
      </c>
      <c r="H954">
        <v>87</v>
      </c>
      <c r="I954">
        <v>42.77</v>
      </c>
      <c r="J954">
        <v>197.6</v>
      </c>
      <c r="K954">
        <v>118</v>
      </c>
      <c r="L954">
        <v>16.8</v>
      </c>
      <c r="M954">
        <v>209.2</v>
      </c>
      <c r="N954">
        <v>97</v>
      </c>
      <c r="O954">
        <v>9.41</v>
      </c>
      <c r="P954">
        <v>12.2</v>
      </c>
      <c r="Q954">
        <v>3</v>
      </c>
      <c r="R954">
        <v>3.29</v>
      </c>
      <c r="S954">
        <v>2</v>
      </c>
      <c r="T954">
        <v>0</v>
      </c>
    </row>
    <row r="955" spans="1:20" x14ac:dyDescent="0.2">
      <c r="A955" t="s">
        <v>44</v>
      </c>
      <c r="B955" s="4">
        <f>train[[#This Row],[account_length]]/12</f>
        <v>8.8333333333333339</v>
      </c>
      <c r="C955">
        <v>415</v>
      </c>
      <c r="D955">
        <v>1</v>
      </c>
      <c r="E955">
        <v>1</v>
      </c>
      <c r="F955">
        <v>26</v>
      </c>
      <c r="G955">
        <v>270.3</v>
      </c>
      <c r="H955">
        <v>111</v>
      </c>
      <c r="I955">
        <v>45.95</v>
      </c>
      <c r="J955">
        <v>215.2</v>
      </c>
      <c r="K955">
        <v>90</v>
      </c>
      <c r="L955">
        <v>18.29</v>
      </c>
      <c r="M955">
        <v>254</v>
      </c>
      <c r="N955">
        <v>133</v>
      </c>
      <c r="O955">
        <v>11.43</v>
      </c>
      <c r="P955">
        <v>14.4</v>
      </c>
      <c r="Q955">
        <v>7</v>
      </c>
      <c r="R955">
        <v>3.89</v>
      </c>
      <c r="S955">
        <v>1</v>
      </c>
      <c r="T955">
        <v>1</v>
      </c>
    </row>
    <row r="956" spans="1:20" x14ac:dyDescent="0.2">
      <c r="A956" t="s">
        <v>39</v>
      </c>
      <c r="B956" s="4">
        <f>train[[#This Row],[account_length]]/12</f>
        <v>1.5833333333333333</v>
      </c>
      <c r="C956">
        <v>510</v>
      </c>
      <c r="D956">
        <v>0</v>
      </c>
      <c r="E956">
        <v>1</v>
      </c>
      <c r="F956">
        <v>34</v>
      </c>
      <c r="G956">
        <v>156.6</v>
      </c>
      <c r="H956">
        <v>97</v>
      </c>
      <c r="I956">
        <v>26.62</v>
      </c>
      <c r="J956">
        <v>224.2</v>
      </c>
      <c r="K956">
        <v>97</v>
      </c>
      <c r="L956">
        <v>19.059999999999999</v>
      </c>
      <c r="M956">
        <v>260.89999999999998</v>
      </c>
      <c r="N956">
        <v>135</v>
      </c>
      <c r="O956">
        <v>11.74</v>
      </c>
      <c r="P956">
        <v>11.3</v>
      </c>
      <c r="Q956">
        <v>1</v>
      </c>
      <c r="R956">
        <v>3.05</v>
      </c>
      <c r="S956">
        <v>1</v>
      </c>
      <c r="T956">
        <v>0</v>
      </c>
    </row>
    <row r="957" spans="1:20" x14ac:dyDescent="0.2">
      <c r="A957" t="s">
        <v>27</v>
      </c>
      <c r="B957" s="4">
        <f>train[[#This Row],[account_length]]/12</f>
        <v>3.8333333333333335</v>
      </c>
      <c r="C957">
        <v>408</v>
      </c>
      <c r="D957">
        <v>0</v>
      </c>
      <c r="E957">
        <v>0</v>
      </c>
      <c r="F957">
        <v>0</v>
      </c>
      <c r="G957">
        <v>139.4</v>
      </c>
      <c r="H957">
        <v>81</v>
      </c>
      <c r="I957">
        <v>23.7</v>
      </c>
      <c r="J957">
        <v>223.7</v>
      </c>
      <c r="K957">
        <v>113</v>
      </c>
      <c r="L957">
        <v>19.010000000000002</v>
      </c>
      <c r="M957">
        <v>173.1</v>
      </c>
      <c r="N957">
        <v>77</v>
      </c>
      <c r="O957">
        <v>7.79</v>
      </c>
      <c r="P957">
        <v>13.6</v>
      </c>
      <c r="Q957">
        <v>6</v>
      </c>
      <c r="R957">
        <v>3.67</v>
      </c>
      <c r="S957">
        <v>1</v>
      </c>
      <c r="T957">
        <v>0</v>
      </c>
    </row>
    <row r="958" spans="1:20" x14ac:dyDescent="0.2">
      <c r="A958" t="s">
        <v>72</v>
      </c>
      <c r="B958" s="4">
        <f>train[[#This Row],[account_length]]/12</f>
        <v>10.583333333333334</v>
      </c>
      <c r="C958">
        <v>510</v>
      </c>
      <c r="D958">
        <v>0</v>
      </c>
      <c r="E958">
        <v>0</v>
      </c>
      <c r="F958">
        <v>0</v>
      </c>
      <c r="G958">
        <v>220.2</v>
      </c>
      <c r="H958">
        <v>108</v>
      </c>
      <c r="I958">
        <v>37.43</v>
      </c>
      <c r="J958">
        <v>188.4</v>
      </c>
      <c r="K958">
        <v>124</v>
      </c>
      <c r="L958">
        <v>16.010000000000002</v>
      </c>
      <c r="M958">
        <v>172.7</v>
      </c>
      <c r="N958">
        <v>113</v>
      </c>
      <c r="O958">
        <v>7.77</v>
      </c>
      <c r="P958">
        <v>11.7</v>
      </c>
      <c r="Q958">
        <v>3</v>
      </c>
      <c r="R958">
        <v>3.16</v>
      </c>
      <c r="S958">
        <v>2</v>
      </c>
      <c r="T958">
        <v>0</v>
      </c>
    </row>
    <row r="959" spans="1:20" x14ac:dyDescent="0.2">
      <c r="A959" t="s">
        <v>30</v>
      </c>
      <c r="B959" s="4">
        <f>train[[#This Row],[account_length]]/12</f>
        <v>0.75</v>
      </c>
      <c r="C959">
        <v>415</v>
      </c>
      <c r="D959">
        <v>0</v>
      </c>
      <c r="E959">
        <v>1</v>
      </c>
      <c r="F959">
        <v>39</v>
      </c>
      <c r="G959">
        <v>214.1</v>
      </c>
      <c r="H959">
        <v>108</v>
      </c>
      <c r="I959">
        <v>36.4</v>
      </c>
      <c r="J959">
        <v>169.2</v>
      </c>
      <c r="K959">
        <v>115</v>
      </c>
      <c r="L959">
        <v>14.38</v>
      </c>
      <c r="M959">
        <v>189.7</v>
      </c>
      <c r="N959">
        <v>117</v>
      </c>
      <c r="O959">
        <v>8.5399999999999991</v>
      </c>
      <c r="P959">
        <v>10.1</v>
      </c>
      <c r="Q959">
        <v>3</v>
      </c>
      <c r="R959">
        <v>2.73</v>
      </c>
      <c r="S959">
        <v>1</v>
      </c>
      <c r="T959">
        <v>0</v>
      </c>
    </row>
    <row r="960" spans="1:20" x14ac:dyDescent="0.2">
      <c r="A960" t="s">
        <v>41</v>
      </c>
      <c r="B960" s="4">
        <f>train[[#This Row],[account_length]]/12</f>
        <v>13.083333333333334</v>
      </c>
      <c r="C960">
        <v>415</v>
      </c>
      <c r="D960">
        <v>0</v>
      </c>
      <c r="E960">
        <v>0</v>
      </c>
      <c r="F960">
        <v>0</v>
      </c>
      <c r="G960">
        <v>196</v>
      </c>
      <c r="H960">
        <v>74</v>
      </c>
      <c r="I960">
        <v>33.32</v>
      </c>
      <c r="J960">
        <v>213.4</v>
      </c>
      <c r="K960">
        <v>96</v>
      </c>
      <c r="L960">
        <v>18.14</v>
      </c>
      <c r="M960">
        <v>196.8</v>
      </c>
      <c r="N960">
        <v>81</v>
      </c>
      <c r="O960">
        <v>8.86</v>
      </c>
      <c r="P960">
        <v>7.9</v>
      </c>
      <c r="Q960">
        <v>6</v>
      </c>
      <c r="R960">
        <v>2.13</v>
      </c>
      <c r="S960">
        <v>1</v>
      </c>
      <c r="T960">
        <v>0</v>
      </c>
    </row>
    <row r="961" spans="1:20" x14ac:dyDescent="0.2">
      <c r="A961" t="s">
        <v>53</v>
      </c>
      <c r="B961" s="4">
        <f>train[[#This Row],[account_length]]/12</f>
        <v>8.75</v>
      </c>
      <c r="C961">
        <v>415</v>
      </c>
      <c r="D961">
        <v>0</v>
      </c>
      <c r="E961">
        <v>1</v>
      </c>
      <c r="F961">
        <v>29</v>
      </c>
      <c r="G961">
        <v>179.4</v>
      </c>
      <c r="H961">
        <v>113</v>
      </c>
      <c r="I961">
        <v>30.5</v>
      </c>
      <c r="J961">
        <v>275.39999999999998</v>
      </c>
      <c r="K961">
        <v>100</v>
      </c>
      <c r="L961">
        <v>23.41</v>
      </c>
      <c r="M961">
        <v>246.1</v>
      </c>
      <c r="N961">
        <v>105</v>
      </c>
      <c r="O961">
        <v>11.07</v>
      </c>
      <c r="P961">
        <v>10</v>
      </c>
      <c r="Q961">
        <v>5</v>
      </c>
      <c r="R961">
        <v>2.7</v>
      </c>
      <c r="S961">
        <v>0</v>
      </c>
      <c r="T961">
        <v>0</v>
      </c>
    </row>
    <row r="962" spans="1:20" x14ac:dyDescent="0.2">
      <c r="A962" t="s">
        <v>46</v>
      </c>
      <c r="B962" s="4">
        <f>train[[#This Row],[account_length]]/12</f>
        <v>12.916666666666666</v>
      </c>
      <c r="C962">
        <v>408</v>
      </c>
      <c r="D962">
        <v>0</v>
      </c>
      <c r="E962">
        <v>0</v>
      </c>
      <c r="F962">
        <v>0</v>
      </c>
      <c r="G962">
        <v>216.7</v>
      </c>
      <c r="H962">
        <v>30</v>
      </c>
      <c r="I962">
        <v>36.840000000000003</v>
      </c>
      <c r="J962">
        <v>144.30000000000001</v>
      </c>
      <c r="K962">
        <v>125</v>
      </c>
      <c r="L962">
        <v>12.27</v>
      </c>
      <c r="M962">
        <v>135.30000000000001</v>
      </c>
      <c r="N962">
        <v>106</v>
      </c>
      <c r="O962">
        <v>6.09</v>
      </c>
      <c r="P962">
        <v>10.8</v>
      </c>
      <c r="Q962">
        <v>1</v>
      </c>
      <c r="R962">
        <v>2.92</v>
      </c>
      <c r="S962">
        <v>2</v>
      </c>
      <c r="T962">
        <v>0</v>
      </c>
    </row>
    <row r="963" spans="1:20" x14ac:dyDescent="0.2">
      <c r="A963" t="s">
        <v>59</v>
      </c>
      <c r="B963" s="4">
        <f>train[[#This Row],[account_length]]/12</f>
        <v>13.416666666666666</v>
      </c>
      <c r="C963">
        <v>415</v>
      </c>
      <c r="D963">
        <v>0</v>
      </c>
      <c r="E963">
        <v>0</v>
      </c>
      <c r="F963">
        <v>0</v>
      </c>
      <c r="G963">
        <v>151.6</v>
      </c>
      <c r="H963">
        <v>117</v>
      </c>
      <c r="I963">
        <v>25.77</v>
      </c>
      <c r="J963">
        <v>219.4</v>
      </c>
      <c r="K963">
        <v>87</v>
      </c>
      <c r="L963">
        <v>18.649999999999999</v>
      </c>
      <c r="M963">
        <v>224.7</v>
      </c>
      <c r="N963">
        <v>68</v>
      </c>
      <c r="O963">
        <v>10.11</v>
      </c>
      <c r="P963">
        <v>4</v>
      </c>
      <c r="Q963">
        <v>5</v>
      </c>
      <c r="R963">
        <v>1.08</v>
      </c>
      <c r="S963">
        <v>1</v>
      </c>
      <c r="T963">
        <v>0</v>
      </c>
    </row>
    <row r="964" spans="1:20" x14ac:dyDescent="0.2">
      <c r="A964" t="s">
        <v>60</v>
      </c>
      <c r="B964" s="4">
        <f>train[[#This Row],[account_length]]/12</f>
        <v>7.916666666666667</v>
      </c>
      <c r="C964">
        <v>408</v>
      </c>
      <c r="D964">
        <v>0</v>
      </c>
      <c r="E964">
        <v>1</v>
      </c>
      <c r="F964">
        <v>32</v>
      </c>
      <c r="G964">
        <v>262.2</v>
      </c>
      <c r="H964">
        <v>123</v>
      </c>
      <c r="I964">
        <v>44.57</v>
      </c>
      <c r="J964">
        <v>165.2</v>
      </c>
      <c r="K964">
        <v>82</v>
      </c>
      <c r="L964">
        <v>14.04</v>
      </c>
      <c r="M964">
        <v>194.3</v>
      </c>
      <c r="N964">
        <v>57</v>
      </c>
      <c r="O964">
        <v>8.74</v>
      </c>
      <c r="P964">
        <v>10.6</v>
      </c>
      <c r="Q964">
        <v>5</v>
      </c>
      <c r="R964">
        <v>2.86</v>
      </c>
      <c r="S964">
        <v>0</v>
      </c>
      <c r="T964">
        <v>0</v>
      </c>
    </row>
    <row r="965" spans="1:20" x14ac:dyDescent="0.2">
      <c r="A965" t="s">
        <v>36</v>
      </c>
      <c r="B965" s="4">
        <f>train[[#This Row],[account_length]]/12</f>
        <v>10.166666666666666</v>
      </c>
      <c r="C965">
        <v>415</v>
      </c>
      <c r="D965">
        <v>0</v>
      </c>
      <c r="E965">
        <v>0</v>
      </c>
      <c r="F965">
        <v>0</v>
      </c>
      <c r="G965">
        <v>173.6</v>
      </c>
      <c r="H965">
        <v>110</v>
      </c>
      <c r="I965">
        <v>29.51</v>
      </c>
      <c r="J965">
        <v>91.7</v>
      </c>
      <c r="K965">
        <v>84</v>
      </c>
      <c r="L965">
        <v>7.79</v>
      </c>
      <c r="M965">
        <v>211.7</v>
      </c>
      <c r="N965">
        <v>103</v>
      </c>
      <c r="O965">
        <v>9.5299999999999994</v>
      </c>
      <c r="P965">
        <v>9.6999999999999993</v>
      </c>
      <c r="Q965">
        <v>7</v>
      </c>
      <c r="R965">
        <v>2.62</v>
      </c>
      <c r="S965">
        <v>3</v>
      </c>
      <c r="T965">
        <v>0</v>
      </c>
    </row>
    <row r="966" spans="1:20" x14ac:dyDescent="0.2">
      <c r="A966" t="s">
        <v>45</v>
      </c>
      <c r="B966" s="4">
        <f>train[[#This Row],[account_length]]/12</f>
        <v>9.9166666666666661</v>
      </c>
      <c r="C966">
        <v>408</v>
      </c>
      <c r="D966">
        <v>0</v>
      </c>
      <c r="E966">
        <v>1</v>
      </c>
      <c r="F966">
        <v>24</v>
      </c>
      <c r="G966">
        <v>217.2</v>
      </c>
      <c r="H966">
        <v>94</v>
      </c>
      <c r="I966">
        <v>36.92</v>
      </c>
      <c r="J966">
        <v>138.69999999999999</v>
      </c>
      <c r="K966">
        <v>52</v>
      </c>
      <c r="L966">
        <v>11.79</v>
      </c>
      <c r="M966">
        <v>139.30000000000001</v>
      </c>
      <c r="N966">
        <v>85</v>
      </c>
      <c r="O966">
        <v>6.27</v>
      </c>
      <c r="P966">
        <v>11.3</v>
      </c>
      <c r="Q966">
        <v>4</v>
      </c>
      <c r="R966">
        <v>3.05</v>
      </c>
      <c r="S966">
        <v>0</v>
      </c>
      <c r="T966">
        <v>0</v>
      </c>
    </row>
    <row r="967" spans="1:20" x14ac:dyDescent="0.2">
      <c r="A967" t="s">
        <v>74</v>
      </c>
      <c r="B967" s="4">
        <f>train[[#This Row],[account_length]]/12</f>
        <v>8.25</v>
      </c>
      <c r="C967">
        <v>408</v>
      </c>
      <c r="D967">
        <v>0</v>
      </c>
      <c r="E967">
        <v>0</v>
      </c>
      <c r="F967">
        <v>0</v>
      </c>
      <c r="G967">
        <v>95.4</v>
      </c>
      <c r="H967">
        <v>105</v>
      </c>
      <c r="I967">
        <v>16.22</v>
      </c>
      <c r="J967">
        <v>207.2</v>
      </c>
      <c r="K967">
        <v>101</v>
      </c>
      <c r="L967">
        <v>17.61</v>
      </c>
      <c r="M967">
        <v>136</v>
      </c>
      <c r="N967">
        <v>117</v>
      </c>
      <c r="O967">
        <v>6.12</v>
      </c>
      <c r="P967">
        <v>5.6</v>
      </c>
      <c r="Q967">
        <v>5</v>
      </c>
      <c r="R967">
        <v>1.51</v>
      </c>
      <c r="S967">
        <v>1</v>
      </c>
      <c r="T967">
        <v>0</v>
      </c>
    </row>
    <row r="968" spans="1:20" x14ac:dyDescent="0.2">
      <c r="A968" t="s">
        <v>41</v>
      </c>
      <c r="B968" s="4">
        <f>train[[#This Row],[account_length]]/12</f>
        <v>6.333333333333333</v>
      </c>
      <c r="C968">
        <v>408</v>
      </c>
      <c r="D968">
        <v>0</v>
      </c>
      <c r="E968">
        <v>1</v>
      </c>
      <c r="F968">
        <v>26</v>
      </c>
      <c r="G968">
        <v>214.6</v>
      </c>
      <c r="H968">
        <v>110</v>
      </c>
      <c r="I968">
        <v>36.479999999999997</v>
      </c>
      <c r="J968">
        <v>205.2</v>
      </c>
      <c r="K968">
        <v>87</v>
      </c>
      <c r="L968">
        <v>17.440000000000001</v>
      </c>
      <c r="M968">
        <v>134.6</v>
      </c>
      <c r="N968">
        <v>140</v>
      </c>
      <c r="O968">
        <v>6.06</v>
      </c>
      <c r="P968">
        <v>8.1</v>
      </c>
      <c r="Q968">
        <v>2</v>
      </c>
      <c r="R968">
        <v>2.19</v>
      </c>
      <c r="S968">
        <v>1</v>
      </c>
      <c r="T968">
        <v>0</v>
      </c>
    </row>
    <row r="969" spans="1:20" x14ac:dyDescent="0.2">
      <c r="A969" t="s">
        <v>70</v>
      </c>
      <c r="B969" s="4">
        <f>train[[#This Row],[account_length]]/12</f>
        <v>13.916666666666666</v>
      </c>
      <c r="C969">
        <v>415</v>
      </c>
      <c r="D969">
        <v>0</v>
      </c>
      <c r="E969">
        <v>0</v>
      </c>
      <c r="F969">
        <v>0</v>
      </c>
      <c r="G969">
        <v>131.6</v>
      </c>
      <c r="H969">
        <v>120</v>
      </c>
      <c r="I969">
        <v>22.37</v>
      </c>
      <c r="J969">
        <v>211.3</v>
      </c>
      <c r="K969">
        <v>96</v>
      </c>
      <c r="L969">
        <v>17.96</v>
      </c>
      <c r="M969">
        <v>168.3</v>
      </c>
      <c r="N969">
        <v>97</v>
      </c>
      <c r="O969">
        <v>7.57</v>
      </c>
      <c r="P969">
        <v>11.1</v>
      </c>
      <c r="Q969">
        <v>4</v>
      </c>
      <c r="R969">
        <v>3</v>
      </c>
      <c r="S969">
        <v>4</v>
      </c>
      <c r="T969">
        <v>1</v>
      </c>
    </row>
    <row r="970" spans="1:20" x14ac:dyDescent="0.2">
      <c r="A970" t="s">
        <v>24</v>
      </c>
      <c r="B970" s="4">
        <f>train[[#This Row],[account_length]]/12</f>
        <v>10.75</v>
      </c>
      <c r="C970">
        <v>415</v>
      </c>
      <c r="D970">
        <v>0</v>
      </c>
      <c r="E970">
        <v>0</v>
      </c>
      <c r="F970">
        <v>0</v>
      </c>
      <c r="G970">
        <v>168.4</v>
      </c>
      <c r="H970">
        <v>117</v>
      </c>
      <c r="I970">
        <v>28.63</v>
      </c>
      <c r="J970">
        <v>217.1</v>
      </c>
      <c r="K970">
        <v>129</v>
      </c>
      <c r="L970">
        <v>18.45</v>
      </c>
      <c r="M970">
        <v>81.599999999999994</v>
      </c>
      <c r="N970">
        <v>100</v>
      </c>
      <c r="O970">
        <v>3.67</v>
      </c>
      <c r="P970">
        <v>11.8</v>
      </c>
      <c r="Q970">
        <v>7</v>
      </c>
      <c r="R970">
        <v>3.19</v>
      </c>
      <c r="S970">
        <v>1</v>
      </c>
      <c r="T970">
        <v>0</v>
      </c>
    </row>
    <row r="971" spans="1:20" x14ac:dyDescent="0.2">
      <c r="A971" t="s">
        <v>40</v>
      </c>
      <c r="B971" s="4">
        <f>train[[#This Row],[account_length]]/12</f>
        <v>9.6666666666666661</v>
      </c>
      <c r="C971">
        <v>408</v>
      </c>
      <c r="D971">
        <v>0</v>
      </c>
      <c r="E971">
        <v>0</v>
      </c>
      <c r="F971">
        <v>0</v>
      </c>
      <c r="G971">
        <v>146.4</v>
      </c>
      <c r="H971">
        <v>123</v>
      </c>
      <c r="I971">
        <v>24.89</v>
      </c>
      <c r="J971">
        <v>176.6</v>
      </c>
      <c r="K971">
        <v>113</v>
      </c>
      <c r="L971">
        <v>15.01</v>
      </c>
      <c r="M971">
        <v>212.6</v>
      </c>
      <c r="N971">
        <v>102</v>
      </c>
      <c r="O971">
        <v>9.57</v>
      </c>
      <c r="P971">
        <v>7.8</v>
      </c>
      <c r="Q971">
        <v>5</v>
      </c>
      <c r="R971">
        <v>2.11</v>
      </c>
      <c r="S971">
        <v>1</v>
      </c>
      <c r="T971">
        <v>0</v>
      </c>
    </row>
    <row r="972" spans="1:20" x14ac:dyDescent="0.2">
      <c r="A972" t="s">
        <v>56</v>
      </c>
      <c r="B972" s="4">
        <f>train[[#This Row],[account_length]]/12</f>
        <v>5</v>
      </c>
      <c r="C972">
        <v>415</v>
      </c>
      <c r="D972">
        <v>1</v>
      </c>
      <c r="E972">
        <v>0</v>
      </c>
      <c r="F972">
        <v>0</v>
      </c>
      <c r="G972">
        <v>183</v>
      </c>
      <c r="H972">
        <v>110</v>
      </c>
      <c r="I972">
        <v>31.11</v>
      </c>
      <c r="J972">
        <v>206.7</v>
      </c>
      <c r="K972">
        <v>93</v>
      </c>
      <c r="L972">
        <v>17.57</v>
      </c>
      <c r="M972">
        <v>203.8</v>
      </c>
      <c r="N972">
        <v>119</v>
      </c>
      <c r="O972">
        <v>9.17</v>
      </c>
      <c r="P972">
        <v>11.1</v>
      </c>
      <c r="Q972">
        <v>6</v>
      </c>
      <c r="R972">
        <v>3</v>
      </c>
      <c r="S972">
        <v>1</v>
      </c>
      <c r="T972">
        <v>0</v>
      </c>
    </row>
    <row r="973" spans="1:20" x14ac:dyDescent="0.2">
      <c r="A973" t="s">
        <v>70</v>
      </c>
      <c r="B973" s="4">
        <f>train[[#This Row],[account_length]]/12</f>
        <v>10.666666666666666</v>
      </c>
      <c r="C973">
        <v>415</v>
      </c>
      <c r="D973">
        <v>0</v>
      </c>
      <c r="E973">
        <v>0</v>
      </c>
      <c r="F973">
        <v>0</v>
      </c>
      <c r="G973">
        <v>103.3</v>
      </c>
      <c r="H973">
        <v>122</v>
      </c>
      <c r="I973">
        <v>17.559999999999999</v>
      </c>
      <c r="J973">
        <v>245.9</v>
      </c>
      <c r="K973">
        <v>123</v>
      </c>
      <c r="L973">
        <v>20.9</v>
      </c>
      <c r="M973">
        <v>161.1</v>
      </c>
      <c r="N973">
        <v>95</v>
      </c>
      <c r="O973">
        <v>7.25</v>
      </c>
      <c r="P973">
        <v>6.4</v>
      </c>
      <c r="Q973">
        <v>7</v>
      </c>
      <c r="R973">
        <v>1.73</v>
      </c>
      <c r="S973">
        <v>0</v>
      </c>
      <c r="T973">
        <v>0</v>
      </c>
    </row>
    <row r="974" spans="1:20" x14ac:dyDescent="0.2">
      <c r="A974" t="s">
        <v>39</v>
      </c>
      <c r="B974" s="4">
        <f>train[[#This Row],[account_length]]/12</f>
        <v>3.9166666666666665</v>
      </c>
      <c r="C974">
        <v>408</v>
      </c>
      <c r="D974">
        <v>0</v>
      </c>
      <c r="E974">
        <v>1</v>
      </c>
      <c r="F974">
        <v>28</v>
      </c>
      <c r="G974">
        <v>112.2</v>
      </c>
      <c r="H974">
        <v>70</v>
      </c>
      <c r="I974">
        <v>19.07</v>
      </c>
      <c r="J974">
        <v>154.80000000000001</v>
      </c>
      <c r="K974">
        <v>106</v>
      </c>
      <c r="L974">
        <v>13.16</v>
      </c>
      <c r="M974">
        <v>166.7</v>
      </c>
      <c r="N974">
        <v>105</v>
      </c>
      <c r="O974">
        <v>7.5</v>
      </c>
      <c r="P974">
        <v>10.6</v>
      </c>
      <c r="Q974">
        <v>2</v>
      </c>
      <c r="R974">
        <v>2.86</v>
      </c>
      <c r="S974">
        <v>0</v>
      </c>
      <c r="T974">
        <v>0</v>
      </c>
    </row>
    <row r="975" spans="1:20" x14ac:dyDescent="0.2">
      <c r="A975" t="s">
        <v>60</v>
      </c>
      <c r="B975" s="4">
        <f>train[[#This Row],[account_length]]/12</f>
        <v>3.3333333333333335</v>
      </c>
      <c r="C975">
        <v>510</v>
      </c>
      <c r="D975">
        <v>1</v>
      </c>
      <c r="E975">
        <v>0</v>
      </c>
      <c r="F975">
        <v>0</v>
      </c>
      <c r="G975">
        <v>170.7</v>
      </c>
      <c r="H975">
        <v>55</v>
      </c>
      <c r="I975">
        <v>29.02</v>
      </c>
      <c r="J975">
        <v>179.1</v>
      </c>
      <c r="K975">
        <v>108</v>
      </c>
      <c r="L975">
        <v>15.22</v>
      </c>
      <c r="M975">
        <v>281.89999999999998</v>
      </c>
      <c r="N975">
        <v>89</v>
      </c>
      <c r="O975">
        <v>12.69</v>
      </c>
      <c r="P975">
        <v>8.1999999999999993</v>
      </c>
      <c r="Q975">
        <v>9</v>
      </c>
      <c r="R975">
        <v>2.21</v>
      </c>
      <c r="S975">
        <v>3</v>
      </c>
      <c r="T975">
        <v>0</v>
      </c>
    </row>
    <row r="976" spans="1:20" x14ac:dyDescent="0.2">
      <c r="A976" t="s">
        <v>47</v>
      </c>
      <c r="B976" s="4">
        <f>train[[#This Row],[account_length]]/12</f>
        <v>14.416666666666666</v>
      </c>
      <c r="C976">
        <v>510</v>
      </c>
      <c r="D976">
        <v>0</v>
      </c>
      <c r="E976">
        <v>0</v>
      </c>
      <c r="F976">
        <v>0</v>
      </c>
      <c r="G976">
        <v>172.5</v>
      </c>
      <c r="H976">
        <v>78</v>
      </c>
      <c r="I976">
        <v>29.33</v>
      </c>
      <c r="J976">
        <v>142.6</v>
      </c>
      <c r="K976">
        <v>91</v>
      </c>
      <c r="L976">
        <v>12.12</v>
      </c>
      <c r="M976">
        <v>102</v>
      </c>
      <c r="N976">
        <v>63</v>
      </c>
      <c r="O976">
        <v>4.59</v>
      </c>
      <c r="P976">
        <v>10.9</v>
      </c>
      <c r="Q976">
        <v>2</v>
      </c>
      <c r="R976">
        <v>2.94</v>
      </c>
      <c r="S976">
        <v>0</v>
      </c>
      <c r="T976">
        <v>0</v>
      </c>
    </row>
    <row r="977" spans="1:20" x14ac:dyDescent="0.2">
      <c r="A977" t="s">
        <v>67</v>
      </c>
      <c r="B977" s="4">
        <f>train[[#This Row],[account_length]]/12</f>
        <v>5.5</v>
      </c>
      <c r="C977">
        <v>408</v>
      </c>
      <c r="D977">
        <v>0</v>
      </c>
      <c r="E977">
        <v>1</v>
      </c>
      <c r="F977">
        <v>32</v>
      </c>
      <c r="G977">
        <v>187.8</v>
      </c>
      <c r="H977">
        <v>117</v>
      </c>
      <c r="I977">
        <v>31.93</v>
      </c>
      <c r="J977">
        <v>129.80000000000001</v>
      </c>
      <c r="K977">
        <v>90</v>
      </c>
      <c r="L977">
        <v>11.03</v>
      </c>
      <c r="M977">
        <v>132.30000000000001</v>
      </c>
      <c r="N977">
        <v>113</v>
      </c>
      <c r="O977">
        <v>5.95</v>
      </c>
      <c r="P977">
        <v>12</v>
      </c>
      <c r="Q977">
        <v>3</v>
      </c>
      <c r="R977">
        <v>3.24</v>
      </c>
      <c r="S977">
        <v>2</v>
      </c>
      <c r="T977">
        <v>0</v>
      </c>
    </row>
    <row r="978" spans="1:20" x14ac:dyDescent="0.2">
      <c r="A978" t="s">
        <v>64</v>
      </c>
      <c r="B978" s="4">
        <f>train[[#This Row],[account_length]]/12</f>
        <v>4.166666666666667</v>
      </c>
      <c r="C978">
        <v>415</v>
      </c>
      <c r="D978">
        <v>1</v>
      </c>
      <c r="E978">
        <v>1</v>
      </c>
      <c r="F978">
        <v>26</v>
      </c>
      <c r="G978">
        <v>307.10000000000002</v>
      </c>
      <c r="H978">
        <v>94</v>
      </c>
      <c r="I978">
        <v>52.21</v>
      </c>
      <c r="J978">
        <v>289.39999999999998</v>
      </c>
      <c r="K978">
        <v>78</v>
      </c>
      <c r="L978">
        <v>24.6</v>
      </c>
      <c r="M978">
        <v>174.9</v>
      </c>
      <c r="N978">
        <v>109</v>
      </c>
      <c r="O978">
        <v>7.87</v>
      </c>
      <c r="P978">
        <v>8</v>
      </c>
      <c r="Q978">
        <v>3</v>
      </c>
      <c r="R978">
        <v>2.16</v>
      </c>
      <c r="S978">
        <v>0</v>
      </c>
      <c r="T978">
        <v>0</v>
      </c>
    </row>
    <row r="979" spans="1:20" x14ac:dyDescent="0.2">
      <c r="A979" t="s">
        <v>70</v>
      </c>
      <c r="B979" s="4">
        <f>train[[#This Row],[account_length]]/12</f>
        <v>10.833333333333334</v>
      </c>
      <c r="C979">
        <v>510</v>
      </c>
      <c r="D979">
        <v>0</v>
      </c>
      <c r="E979">
        <v>0</v>
      </c>
      <c r="F979">
        <v>0</v>
      </c>
      <c r="G979">
        <v>154</v>
      </c>
      <c r="H979">
        <v>95</v>
      </c>
      <c r="I979">
        <v>26.18</v>
      </c>
      <c r="J979">
        <v>205.9</v>
      </c>
      <c r="K979">
        <v>106</v>
      </c>
      <c r="L979">
        <v>17.5</v>
      </c>
      <c r="M979">
        <v>233.7</v>
      </c>
      <c r="N979">
        <v>75</v>
      </c>
      <c r="O979">
        <v>10.52</v>
      </c>
      <c r="P979">
        <v>12.9</v>
      </c>
      <c r="Q979">
        <v>1</v>
      </c>
      <c r="R979">
        <v>3.48</v>
      </c>
      <c r="S979">
        <v>1</v>
      </c>
      <c r="T979">
        <v>0</v>
      </c>
    </row>
    <row r="980" spans="1:20" x14ac:dyDescent="0.2">
      <c r="A980" t="s">
        <v>54</v>
      </c>
      <c r="B980" s="4">
        <f>train[[#This Row],[account_length]]/12</f>
        <v>7.416666666666667</v>
      </c>
      <c r="C980">
        <v>510</v>
      </c>
      <c r="D980">
        <v>1</v>
      </c>
      <c r="E980">
        <v>0</v>
      </c>
      <c r="F980">
        <v>0</v>
      </c>
      <c r="G980">
        <v>125.6</v>
      </c>
      <c r="H980">
        <v>108</v>
      </c>
      <c r="I980">
        <v>21.35</v>
      </c>
      <c r="J980">
        <v>213</v>
      </c>
      <c r="K980">
        <v>90</v>
      </c>
      <c r="L980">
        <v>18.11</v>
      </c>
      <c r="M980">
        <v>181.7</v>
      </c>
      <c r="N980">
        <v>108</v>
      </c>
      <c r="O980">
        <v>8.18</v>
      </c>
      <c r="P980">
        <v>5.4</v>
      </c>
      <c r="Q980">
        <v>5</v>
      </c>
      <c r="R980">
        <v>1.46</v>
      </c>
      <c r="S980">
        <v>1</v>
      </c>
      <c r="T980">
        <v>0</v>
      </c>
    </row>
    <row r="981" spans="1:20" x14ac:dyDescent="0.2">
      <c r="A981" t="s">
        <v>32</v>
      </c>
      <c r="B981" s="4">
        <f>train[[#This Row],[account_length]]/12</f>
        <v>9</v>
      </c>
      <c r="C981">
        <v>415</v>
      </c>
      <c r="D981">
        <v>0</v>
      </c>
      <c r="E981">
        <v>0</v>
      </c>
      <c r="F981">
        <v>0</v>
      </c>
      <c r="G981">
        <v>199.3</v>
      </c>
      <c r="H981">
        <v>104</v>
      </c>
      <c r="I981">
        <v>33.880000000000003</v>
      </c>
      <c r="J981">
        <v>224.2</v>
      </c>
      <c r="K981">
        <v>92</v>
      </c>
      <c r="L981">
        <v>19.059999999999999</v>
      </c>
      <c r="M981">
        <v>140.1</v>
      </c>
      <c r="N981">
        <v>57</v>
      </c>
      <c r="O981">
        <v>6.3</v>
      </c>
      <c r="P981">
        <v>15.2</v>
      </c>
      <c r="Q981">
        <v>2</v>
      </c>
      <c r="R981">
        <v>4.0999999999999996</v>
      </c>
      <c r="S981">
        <v>0</v>
      </c>
      <c r="T981">
        <v>0</v>
      </c>
    </row>
    <row r="982" spans="1:20" x14ac:dyDescent="0.2">
      <c r="A982" t="s">
        <v>39</v>
      </c>
      <c r="B982" s="4">
        <f>train[[#This Row],[account_length]]/12</f>
        <v>2.6666666666666665</v>
      </c>
      <c r="C982">
        <v>408</v>
      </c>
      <c r="D982">
        <v>0</v>
      </c>
      <c r="E982">
        <v>0</v>
      </c>
      <c r="F982">
        <v>0</v>
      </c>
      <c r="G982">
        <v>157.9</v>
      </c>
      <c r="H982">
        <v>88</v>
      </c>
      <c r="I982">
        <v>26.84</v>
      </c>
      <c r="J982">
        <v>180.8</v>
      </c>
      <c r="K982">
        <v>132</v>
      </c>
      <c r="L982">
        <v>15.37</v>
      </c>
      <c r="M982">
        <v>132.5</v>
      </c>
      <c r="N982">
        <v>102</v>
      </c>
      <c r="O982">
        <v>5.96</v>
      </c>
      <c r="P982">
        <v>12.8</v>
      </c>
      <c r="Q982">
        <v>3</v>
      </c>
      <c r="R982">
        <v>3.46</v>
      </c>
      <c r="S982">
        <v>1</v>
      </c>
      <c r="T982">
        <v>0</v>
      </c>
    </row>
    <row r="983" spans="1:20" x14ac:dyDescent="0.2">
      <c r="A983" t="s">
        <v>27</v>
      </c>
      <c r="B983" s="4">
        <f>train[[#This Row],[account_length]]/12</f>
        <v>13.833333333333334</v>
      </c>
      <c r="C983">
        <v>415</v>
      </c>
      <c r="D983">
        <v>0</v>
      </c>
      <c r="E983">
        <v>0</v>
      </c>
      <c r="F983">
        <v>0</v>
      </c>
      <c r="G983">
        <v>203.4</v>
      </c>
      <c r="H983">
        <v>81</v>
      </c>
      <c r="I983">
        <v>34.58</v>
      </c>
      <c r="J983">
        <v>167.7</v>
      </c>
      <c r="K983">
        <v>110</v>
      </c>
      <c r="L983">
        <v>14.25</v>
      </c>
      <c r="M983">
        <v>132</v>
      </c>
      <c r="N983">
        <v>124</v>
      </c>
      <c r="O983">
        <v>5.94</v>
      </c>
      <c r="P983">
        <v>9.1999999999999993</v>
      </c>
      <c r="Q983">
        <v>5</v>
      </c>
      <c r="R983">
        <v>2.48</v>
      </c>
      <c r="S983">
        <v>2</v>
      </c>
      <c r="T983">
        <v>0</v>
      </c>
    </row>
    <row r="984" spans="1:20" x14ac:dyDescent="0.2">
      <c r="A984" t="s">
        <v>56</v>
      </c>
      <c r="B984" s="4">
        <f>train[[#This Row],[account_length]]/12</f>
        <v>6</v>
      </c>
      <c r="C984">
        <v>408</v>
      </c>
      <c r="D984">
        <v>0</v>
      </c>
      <c r="E984">
        <v>1</v>
      </c>
      <c r="F984">
        <v>39</v>
      </c>
      <c r="G984">
        <v>92.8</v>
      </c>
      <c r="H984">
        <v>98</v>
      </c>
      <c r="I984">
        <v>15.78</v>
      </c>
      <c r="J984">
        <v>271.2</v>
      </c>
      <c r="K984">
        <v>115</v>
      </c>
      <c r="L984">
        <v>23.05</v>
      </c>
      <c r="M984">
        <v>167.1</v>
      </c>
      <c r="N984">
        <v>83</v>
      </c>
      <c r="O984">
        <v>7.52</v>
      </c>
      <c r="P984">
        <v>5.8</v>
      </c>
      <c r="Q984">
        <v>7</v>
      </c>
      <c r="R984">
        <v>1.57</v>
      </c>
      <c r="S984">
        <v>1</v>
      </c>
      <c r="T984">
        <v>0</v>
      </c>
    </row>
    <row r="985" spans="1:20" x14ac:dyDescent="0.2">
      <c r="A985" t="s">
        <v>34</v>
      </c>
      <c r="B985" s="4">
        <f>train[[#This Row],[account_length]]/12</f>
        <v>11.166666666666666</v>
      </c>
      <c r="C985">
        <v>415</v>
      </c>
      <c r="D985">
        <v>0</v>
      </c>
      <c r="E985">
        <v>1</v>
      </c>
      <c r="F985">
        <v>32</v>
      </c>
      <c r="G985">
        <v>216.8</v>
      </c>
      <c r="H985">
        <v>78</v>
      </c>
      <c r="I985">
        <v>36.86</v>
      </c>
      <c r="J985">
        <v>102.2</v>
      </c>
      <c r="K985">
        <v>111</v>
      </c>
      <c r="L985">
        <v>8.69</v>
      </c>
      <c r="M985">
        <v>174</v>
      </c>
      <c r="N985">
        <v>83</v>
      </c>
      <c r="O985">
        <v>7.83</v>
      </c>
      <c r="P985">
        <v>8.6</v>
      </c>
      <c r="Q985">
        <v>2</v>
      </c>
      <c r="R985">
        <v>2.3199999999999998</v>
      </c>
      <c r="S985">
        <v>0</v>
      </c>
      <c r="T985">
        <v>0</v>
      </c>
    </row>
    <row r="986" spans="1:20" x14ac:dyDescent="0.2">
      <c r="A986" t="s">
        <v>46</v>
      </c>
      <c r="B986" s="4">
        <f>train[[#This Row],[account_length]]/12</f>
        <v>1.0833333333333333</v>
      </c>
      <c r="C986">
        <v>415</v>
      </c>
      <c r="D986">
        <v>0</v>
      </c>
      <c r="E986">
        <v>0</v>
      </c>
      <c r="F986">
        <v>0</v>
      </c>
      <c r="G986">
        <v>193.2</v>
      </c>
      <c r="H986">
        <v>89</v>
      </c>
      <c r="I986">
        <v>32.840000000000003</v>
      </c>
      <c r="J986">
        <v>194.4</v>
      </c>
      <c r="K986">
        <v>90</v>
      </c>
      <c r="L986">
        <v>16.52</v>
      </c>
      <c r="M986">
        <v>186.5</v>
      </c>
      <c r="N986">
        <v>104</v>
      </c>
      <c r="O986">
        <v>8.39</v>
      </c>
      <c r="P986">
        <v>9.6999999999999993</v>
      </c>
      <c r="Q986">
        <v>2</v>
      </c>
      <c r="R986">
        <v>2.62</v>
      </c>
      <c r="S986">
        <v>4</v>
      </c>
      <c r="T986">
        <v>0</v>
      </c>
    </row>
    <row r="987" spans="1:20" x14ac:dyDescent="0.2">
      <c r="A987" t="s">
        <v>48</v>
      </c>
      <c r="B987" s="4">
        <f>train[[#This Row],[account_length]]/12</f>
        <v>7.5</v>
      </c>
      <c r="C987">
        <v>415</v>
      </c>
      <c r="D987">
        <v>0</v>
      </c>
      <c r="E987">
        <v>0</v>
      </c>
      <c r="F987">
        <v>0</v>
      </c>
      <c r="G987">
        <v>113.2</v>
      </c>
      <c r="H987">
        <v>108</v>
      </c>
      <c r="I987">
        <v>19.239999999999998</v>
      </c>
      <c r="J987">
        <v>189.3</v>
      </c>
      <c r="K987">
        <v>63</v>
      </c>
      <c r="L987">
        <v>16.09</v>
      </c>
      <c r="M987">
        <v>271.8</v>
      </c>
      <c r="N987">
        <v>124</v>
      </c>
      <c r="O987">
        <v>12.23</v>
      </c>
      <c r="P987">
        <v>14.1</v>
      </c>
      <c r="Q987">
        <v>4</v>
      </c>
      <c r="R987">
        <v>3.81</v>
      </c>
      <c r="S987">
        <v>3</v>
      </c>
      <c r="T987">
        <v>0</v>
      </c>
    </row>
    <row r="988" spans="1:20" x14ac:dyDescent="0.2">
      <c r="A988" t="s">
        <v>51</v>
      </c>
      <c r="B988" s="4">
        <f>train[[#This Row],[account_length]]/12</f>
        <v>9.25</v>
      </c>
      <c r="C988">
        <v>415</v>
      </c>
      <c r="D988">
        <v>0</v>
      </c>
      <c r="E988">
        <v>1</v>
      </c>
      <c r="F988">
        <v>36</v>
      </c>
      <c r="G988">
        <v>166.2</v>
      </c>
      <c r="H988">
        <v>54</v>
      </c>
      <c r="I988">
        <v>28.25</v>
      </c>
      <c r="J988">
        <v>238.8</v>
      </c>
      <c r="K988">
        <v>109</v>
      </c>
      <c r="L988">
        <v>20.3</v>
      </c>
      <c r="M988">
        <v>108.8</v>
      </c>
      <c r="N988">
        <v>92</v>
      </c>
      <c r="O988">
        <v>4.9000000000000004</v>
      </c>
      <c r="P988">
        <v>11.2</v>
      </c>
      <c r="Q988">
        <v>2</v>
      </c>
      <c r="R988">
        <v>3.02</v>
      </c>
      <c r="S988">
        <v>3</v>
      </c>
      <c r="T988">
        <v>0</v>
      </c>
    </row>
    <row r="989" spans="1:20" x14ac:dyDescent="0.2">
      <c r="A989" t="s">
        <v>43</v>
      </c>
      <c r="B989" s="4">
        <f>train[[#This Row],[account_length]]/12</f>
        <v>6</v>
      </c>
      <c r="C989">
        <v>415</v>
      </c>
      <c r="D989">
        <v>0</v>
      </c>
      <c r="E989">
        <v>0</v>
      </c>
      <c r="F989">
        <v>0</v>
      </c>
      <c r="G989">
        <v>207.8</v>
      </c>
      <c r="H989">
        <v>92</v>
      </c>
      <c r="I989">
        <v>35.33</v>
      </c>
      <c r="J989">
        <v>195.7</v>
      </c>
      <c r="K989">
        <v>110</v>
      </c>
      <c r="L989">
        <v>16.63</v>
      </c>
      <c r="M989">
        <v>184.8</v>
      </c>
      <c r="N989">
        <v>124</v>
      </c>
      <c r="O989">
        <v>8.32</v>
      </c>
      <c r="P989">
        <v>13.1</v>
      </c>
      <c r="Q989">
        <v>4</v>
      </c>
      <c r="R989">
        <v>3.54</v>
      </c>
      <c r="S989">
        <v>0</v>
      </c>
      <c r="T989">
        <v>0</v>
      </c>
    </row>
    <row r="990" spans="1:20" x14ac:dyDescent="0.2">
      <c r="A990" t="s">
        <v>53</v>
      </c>
      <c r="B990" s="4">
        <f>train[[#This Row],[account_length]]/12</f>
        <v>5.583333333333333</v>
      </c>
      <c r="C990">
        <v>510</v>
      </c>
      <c r="D990">
        <v>0</v>
      </c>
      <c r="E990">
        <v>1</v>
      </c>
      <c r="F990">
        <v>35</v>
      </c>
      <c r="G990">
        <v>245.4</v>
      </c>
      <c r="H990">
        <v>89</v>
      </c>
      <c r="I990">
        <v>41.72</v>
      </c>
      <c r="J990">
        <v>148.19999999999999</v>
      </c>
      <c r="K990">
        <v>102</v>
      </c>
      <c r="L990">
        <v>12.6</v>
      </c>
      <c r="M990">
        <v>274</v>
      </c>
      <c r="N990">
        <v>136</v>
      </c>
      <c r="O990">
        <v>12.33</v>
      </c>
      <c r="P990">
        <v>7.5</v>
      </c>
      <c r="Q990">
        <v>6</v>
      </c>
      <c r="R990">
        <v>2.0299999999999998</v>
      </c>
      <c r="S990">
        <v>1</v>
      </c>
      <c r="T990">
        <v>0</v>
      </c>
    </row>
    <row r="991" spans="1:20" x14ac:dyDescent="0.2">
      <c r="A991" t="s">
        <v>49</v>
      </c>
      <c r="B991" s="4">
        <f>train[[#This Row],[account_length]]/12</f>
        <v>14.333333333333334</v>
      </c>
      <c r="C991">
        <v>408</v>
      </c>
      <c r="D991">
        <v>0</v>
      </c>
      <c r="E991">
        <v>0</v>
      </c>
      <c r="F991">
        <v>0</v>
      </c>
      <c r="G991">
        <v>287.10000000000002</v>
      </c>
      <c r="H991">
        <v>108</v>
      </c>
      <c r="I991">
        <v>48.81</v>
      </c>
      <c r="J991">
        <v>178.4</v>
      </c>
      <c r="K991">
        <v>125</v>
      </c>
      <c r="L991">
        <v>15.16</v>
      </c>
      <c r="M991">
        <v>153.19999999999999</v>
      </c>
      <c r="N991">
        <v>98</v>
      </c>
      <c r="O991">
        <v>6.89</v>
      </c>
      <c r="P991">
        <v>14.4</v>
      </c>
      <c r="Q991">
        <v>2</v>
      </c>
      <c r="R991">
        <v>3.89</v>
      </c>
      <c r="S991">
        <v>3</v>
      </c>
      <c r="T991">
        <v>1</v>
      </c>
    </row>
    <row r="992" spans="1:20" x14ac:dyDescent="0.2">
      <c r="A992" t="s">
        <v>32</v>
      </c>
      <c r="B992" s="4">
        <f>train[[#This Row],[account_length]]/12</f>
        <v>12.833333333333334</v>
      </c>
      <c r="C992">
        <v>510</v>
      </c>
      <c r="D992">
        <v>0</v>
      </c>
      <c r="E992">
        <v>1</v>
      </c>
      <c r="F992">
        <v>32</v>
      </c>
      <c r="G992">
        <v>192.3</v>
      </c>
      <c r="H992">
        <v>82</v>
      </c>
      <c r="I992">
        <v>32.69</v>
      </c>
      <c r="J992">
        <v>165.3</v>
      </c>
      <c r="K992">
        <v>134</v>
      </c>
      <c r="L992">
        <v>14.05</v>
      </c>
      <c r="M992">
        <v>205</v>
      </c>
      <c r="N992">
        <v>74</v>
      </c>
      <c r="O992">
        <v>9.23</v>
      </c>
      <c r="P992">
        <v>9</v>
      </c>
      <c r="Q992">
        <v>1</v>
      </c>
      <c r="R992">
        <v>2.4300000000000002</v>
      </c>
      <c r="S992">
        <v>2</v>
      </c>
      <c r="T992">
        <v>0</v>
      </c>
    </row>
    <row r="993" spans="1:20" x14ac:dyDescent="0.2">
      <c r="A993" t="s">
        <v>66</v>
      </c>
      <c r="B993" s="4">
        <f>train[[#This Row],[account_length]]/12</f>
        <v>5.75</v>
      </c>
      <c r="C993">
        <v>510</v>
      </c>
      <c r="D993">
        <v>0</v>
      </c>
      <c r="E993">
        <v>0</v>
      </c>
      <c r="F993">
        <v>0</v>
      </c>
      <c r="G993">
        <v>194.2</v>
      </c>
      <c r="H993">
        <v>122</v>
      </c>
      <c r="I993">
        <v>33.01</v>
      </c>
      <c r="J993">
        <v>242.1</v>
      </c>
      <c r="K993">
        <v>81</v>
      </c>
      <c r="L993">
        <v>20.58</v>
      </c>
      <c r="M993">
        <v>215.8</v>
      </c>
      <c r="N993">
        <v>80</v>
      </c>
      <c r="O993">
        <v>9.7100000000000009</v>
      </c>
      <c r="P993">
        <v>9.6999999999999993</v>
      </c>
      <c r="Q993">
        <v>3</v>
      </c>
      <c r="R993">
        <v>2.62</v>
      </c>
      <c r="S993">
        <v>2</v>
      </c>
      <c r="T993">
        <v>0</v>
      </c>
    </row>
    <row r="994" spans="1:20" x14ac:dyDescent="0.2">
      <c r="A994" t="s">
        <v>63</v>
      </c>
      <c r="B994" s="4">
        <f>train[[#This Row],[account_length]]/12</f>
        <v>10.25</v>
      </c>
      <c r="C994">
        <v>415</v>
      </c>
      <c r="D994">
        <v>0</v>
      </c>
      <c r="E994">
        <v>0</v>
      </c>
      <c r="F994">
        <v>0</v>
      </c>
      <c r="G994">
        <v>211</v>
      </c>
      <c r="H994">
        <v>92</v>
      </c>
      <c r="I994">
        <v>35.869999999999997</v>
      </c>
      <c r="J994">
        <v>217</v>
      </c>
      <c r="K994">
        <v>102</v>
      </c>
      <c r="L994">
        <v>18.45</v>
      </c>
      <c r="M994">
        <v>214.8</v>
      </c>
      <c r="N994">
        <v>104</v>
      </c>
      <c r="O994">
        <v>9.67</v>
      </c>
      <c r="P994">
        <v>9.8000000000000007</v>
      </c>
      <c r="Q994">
        <v>7</v>
      </c>
      <c r="R994">
        <v>2.65</v>
      </c>
      <c r="S994">
        <v>3</v>
      </c>
      <c r="T994">
        <v>0</v>
      </c>
    </row>
    <row r="995" spans="1:20" x14ac:dyDescent="0.2">
      <c r="A995" t="s">
        <v>71</v>
      </c>
      <c r="B995" s="4">
        <f>train[[#This Row],[account_length]]/12</f>
        <v>10.833333333333334</v>
      </c>
      <c r="C995">
        <v>415</v>
      </c>
      <c r="D995">
        <v>0</v>
      </c>
      <c r="E995">
        <v>1</v>
      </c>
      <c r="F995">
        <v>12</v>
      </c>
      <c r="G995">
        <v>141.9</v>
      </c>
      <c r="H995">
        <v>92</v>
      </c>
      <c r="I995">
        <v>24.12</v>
      </c>
      <c r="J995">
        <v>228.9</v>
      </c>
      <c r="K995">
        <v>102</v>
      </c>
      <c r="L995">
        <v>19.46</v>
      </c>
      <c r="M995">
        <v>195.1</v>
      </c>
      <c r="N995">
        <v>101</v>
      </c>
      <c r="O995">
        <v>8.7799999999999994</v>
      </c>
      <c r="P995">
        <v>8.6999999999999993</v>
      </c>
      <c r="Q995">
        <v>5</v>
      </c>
      <c r="R995">
        <v>2.35</v>
      </c>
      <c r="S995">
        <v>0</v>
      </c>
      <c r="T995">
        <v>0</v>
      </c>
    </row>
    <row r="996" spans="1:20" x14ac:dyDescent="0.2">
      <c r="A996" t="s">
        <v>40</v>
      </c>
      <c r="B996" s="4">
        <f>train[[#This Row],[account_length]]/12</f>
        <v>11.833333333333334</v>
      </c>
      <c r="C996">
        <v>415</v>
      </c>
      <c r="D996">
        <v>0</v>
      </c>
      <c r="E996">
        <v>1</v>
      </c>
      <c r="F996">
        <v>26</v>
      </c>
      <c r="G996">
        <v>220.5</v>
      </c>
      <c r="H996">
        <v>94</v>
      </c>
      <c r="I996">
        <v>37.49</v>
      </c>
      <c r="J996">
        <v>239.5</v>
      </c>
      <c r="K996">
        <v>126</v>
      </c>
      <c r="L996">
        <v>20.36</v>
      </c>
      <c r="M996">
        <v>254.3</v>
      </c>
      <c r="N996">
        <v>109</v>
      </c>
      <c r="O996">
        <v>11.44</v>
      </c>
      <c r="P996">
        <v>5.9</v>
      </c>
      <c r="Q996">
        <v>9</v>
      </c>
      <c r="R996">
        <v>1.59</v>
      </c>
      <c r="S996">
        <v>2</v>
      </c>
      <c r="T996">
        <v>0</v>
      </c>
    </row>
    <row r="997" spans="1:20" x14ac:dyDescent="0.2">
      <c r="A997" t="s">
        <v>59</v>
      </c>
      <c r="B997" s="4">
        <f>train[[#This Row],[account_length]]/12</f>
        <v>2.4166666666666665</v>
      </c>
      <c r="C997">
        <v>415</v>
      </c>
      <c r="D997">
        <v>0</v>
      </c>
      <c r="E997">
        <v>0</v>
      </c>
      <c r="F997">
        <v>0</v>
      </c>
      <c r="G997">
        <v>157.4</v>
      </c>
      <c r="H997">
        <v>122</v>
      </c>
      <c r="I997">
        <v>26.76</v>
      </c>
      <c r="J997">
        <v>145</v>
      </c>
      <c r="K997">
        <v>75</v>
      </c>
      <c r="L997">
        <v>12.33</v>
      </c>
      <c r="M997">
        <v>281.8</v>
      </c>
      <c r="N997">
        <v>92</v>
      </c>
      <c r="O997">
        <v>12.68</v>
      </c>
      <c r="P997">
        <v>9.3000000000000007</v>
      </c>
      <c r="Q997">
        <v>2</v>
      </c>
      <c r="R997">
        <v>2.5099999999999998</v>
      </c>
      <c r="S997">
        <v>1</v>
      </c>
      <c r="T997">
        <v>0</v>
      </c>
    </row>
    <row r="998" spans="1:20" x14ac:dyDescent="0.2">
      <c r="A998" t="s">
        <v>45</v>
      </c>
      <c r="B998" s="4">
        <f>train[[#This Row],[account_length]]/12</f>
        <v>7.25</v>
      </c>
      <c r="C998">
        <v>408</v>
      </c>
      <c r="D998">
        <v>0</v>
      </c>
      <c r="E998">
        <v>1</v>
      </c>
      <c r="F998">
        <v>28</v>
      </c>
      <c r="G998">
        <v>143.5</v>
      </c>
      <c r="H998">
        <v>106</v>
      </c>
      <c r="I998">
        <v>24.4</v>
      </c>
      <c r="J998">
        <v>223.5</v>
      </c>
      <c r="K998">
        <v>147</v>
      </c>
      <c r="L998">
        <v>19</v>
      </c>
      <c r="M998">
        <v>175.4</v>
      </c>
      <c r="N998">
        <v>69</v>
      </c>
      <c r="O998">
        <v>7.89</v>
      </c>
      <c r="P998">
        <v>11.2</v>
      </c>
      <c r="Q998">
        <v>5</v>
      </c>
      <c r="R998">
        <v>3.02</v>
      </c>
      <c r="S998">
        <v>0</v>
      </c>
      <c r="T998">
        <v>0</v>
      </c>
    </row>
    <row r="999" spans="1:20" x14ac:dyDescent="0.2">
      <c r="A999" t="s">
        <v>69</v>
      </c>
      <c r="B999" s="4">
        <f>train[[#This Row],[account_length]]/12</f>
        <v>12.416666666666666</v>
      </c>
      <c r="C999">
        <v>415</v>
      </c>
      <c r="D999">
        <v>0</v>
      </c>
      <c r="E999">
        <v>0</v>
      </c>
      <c r="F999">
        <v>0</v>
      </c>
      <c r="G999">
        <v>156</v>
      </c>
      <c r="H999">
        <v>56</v>
      </c>
      <c r="I999">
        <v>26.52</v>
      </c>
      <c r="J999">
        <v>56</v>
      </c>
      <c r="K999">
        <v>116</v>
      </c>
      <c r="L999">
        <v>4.76</v>
      </c>
      <c r="M999">
        <v>163.30000000000001</v>
      </c>
      <c r="N999">
        <v>104</v>
      </c>
      <c r="O999">
        <v>7.35</v>
      </c>
      <c r="P999">
        <v>8.9</v>
      </c>
      <c r="Q999">
        <v>8</v>
      </c>
      <c r="R999">
        <v>2.4</v>
      </c>
      <c r="S999">
        <v>0</v>
      </c>
      <c r="T999">
        <v>0</v>
      </c>
    </row>
    <row r="1000" spans="1:20" x14ac:dyDescent="0.2">
      <c r="A1000" t="s">
        <v>71</v>
      </c>
      <c r="B1000" s="4">
        <f>train[[#This Row],[account_length]]/12</f>
        <v>12.166666666666666</v>
      </c>
      <c r="C1000">
        <v>408</v>
      </c>
      <c r="D1000">
        <v>1</v>
      </c>
      <c r="E1000">
        <v>0</v>
      </c>
      <c r="F1000">
        <v>0</v>
      </c>
      <c r="G1000">
        <v>160.1</v>
      </c>
      <c r="H1000">
        <v>63</v>
      </c>
      <c r="I1000">
        <v>27.22</v>
      </c>
      <c r="J1000">
        <v>208.4</v>
      </c>
      <c r="K1000">
        <v>112</v>
      </c>
      <c r="L1000">
        <v>17.71</v>
      </c>
      <c r="M1000">
        <v>177.6</v>
      </c>
      <c r="N1000">
        <v>98</v>
      </c>
      <c r="O1000">
        <v>7.99</v>
      </c>
      <c r="P1000">
        <v>9.1999999999999993</v>
      </c>
      <c r="Q1000">
        <v>3</v>
      </c>
      <c r="R1000">
        <v>2.48</v>
      </c>
      <c r="S1000">
        <v>2</v>
      </c>
      <c r="T1000">
        <v>0</v>
      </c>
    </row>
    <row r="1001" spans="1:20" x14ac:dyDescent="0.2">
      <c r="A1001" t="s">
        <v>49</v>
      </c>
      <c r="B1001" s="4">
        <f>train[[#This Row],[account_length]]/12</f>
        <v>7.333333333333333</v>
      </c>
      <c r="C1001">
        <v>415</v>
      </c>
      <c r="D1001">
        <v>1</v>
      </c>
      <c r="E1001">
        <v>0</v>
      </c>
      <c r="F1001">
        <v>0</v>
      </c>
      <c r="G1001">
        <v>235.1</v>
      </c>
      <c r="H1001">
        <v>98</v>
      </c>
      <c r="I1001">
        <v>39.97</v>
      </c>
      <c r="J1001">
        <v>251.8</v>
      </c>
      <c r="K1001">
        <v>79</v>
      </c>
      <c r="L1001">
        <v>21.4</v>
      </c>
      <c r="M1001">
        <v>285.89999999999998</v>
      </c>
      <c r="N1001">
        <v>76</v>
      </c>
      <c r="O1001">
        <v>12.87</v>
      </c>
      <c r="P1001">
        <v>7.2</v>
      </c>
      <c r="Q1001">
        <v>2</v>
      </c>
      <c r="R1001">
        <v>1.94</v>
      </c>
      <c r="S1001">
        <v>4</v>
      </c>
      <c r="T1001">
        <v>1</v>
      </c>
    </row>
    <row r="1002" spans="1:20" x14ac:dyDescent="0.2">
      <c r="A1002" t="s">
        <v>61</v>
      </c>
      <c r="B1002" s="4">
        <f>train[[#This Row],[account_length]]/12</f>
        <v>9.9166666666666661</v>
      </c>
      <c r="C1002">
        <v>415</v>
      </c>
      <c r="D1002">
        <v>1</v>
      </c>
      <c r="E1002">
        <v>1</v>
      </c>
      <c r="F1002">
        <v>15</v>
      </c>
      <c r="G1002">
        <v>160</v>
      </c>
      <c r="H1002">
        <v>95</v>
      </c>
      <c r="I1002">
        <v>27.2</v>
      </c>
      <c r="J1002">
        <v>209.5</v>
      </c>
      <c r="K1002">
        <v>110</v>
      </c>
      <c r="L1002">
        <v>17.809999999999999</v>
      </c>
      <c r="M1002">
        <v>82.3</v>
      </c>
      <c r="N1002">
        <v>107</v>
      </c>
      <c r="O1002">
        <v>3.7</v>
      </c>
      <c r="P1002">
        <v>8.6999999999999993</v>
      </c>
      <c r="Q1002">
        <v>5</v>
      </c>
      <c r="R1002">
        <v>2.35</v>
      </c>
      <c r="S1002">
        <v>5</v>
      </c>
      <c r="T1002">
        <v>1</v>
      </c>
    </row>
    <row r="1003" spans="1:20" x14ac:dyDescent="0.2">
      <c r="A1003" t="s">
        <v>52</v>
      </c>
      <c r="B1003" s="4">
        <f>train[[#This Row],[account_length]]/12</f>
        <v>11.25</v>
      </c>
      <c r="C1003">
        <v>415</v>
      </c>
      <c r="D1003">
        <v>0</v>
      </c>
      <c r="E1003">
        <v>0</v>
      </c>
      <c r="F1003">
        <v>0</v>
      </c>
      <c r="G1003">
        <v>194.8</v>
      </c>
      <c r="H1003">
        <v>97</v>
      </c>
      <c r="I1003">
        <v>33.119999999999997</v>
      </c>
      <c r="J1003">
        <v>235.3</v>
      </c>
      <c r="K1003">
        <v>118</v>
      </c>
      <c r="L1003">
        <v>20</v>
      </c>
      <c r="M1003">
        <v>174.4</v>
      </c>
      <c r="N1003">
        <v>126</v>
      </c>
      <c r="O1003">
        <v>7.85</v>
      </c>
      <c r="P1003">
        <v>11</v>
      </c>
      <c r="Q1003">
        <v>3</v>
      </c>
      <c r="R1003">
        <v>2.97</v>
      </c>
      <c r="S1003">
        <v>1</v>
      </c>
      <c r="T1003">
        <v>0</v>
      </c>
    </row>
    <row r="1004" spans="1:20" x14ac:dyDescent="0.2">
      <c r="A1004" t="s">
        <v>32</v>
      </c>
      <c r="B1004" s="4">
        <f>train[[#This Row],[account_length]]/12</f>
        <v>8.3333333333333339</v>
      </c>
      <c r="C1004">
        <v>510</v>
      </c>
      <c r="D1004">
        <v>0</v>
      </c>
      <c r="E1004">
        <v>0</v>
      </c>
      <c r="F1004">
        <v>0</v>
      </c>
      <c r="G1004">
        <v>247.8</v>
      </c>
      <c r="H1004">
        <v>117</v>
      </c>
      <c r="I1004">
        <v>42.13</v>
      </c>
      <c r="J1004">
        <v>130</v>
      </c>
      <c r="K1004">
        <v>95</v>
      </c>
      <c r="L1004">
        <v>11.05</v>
      </c>
      <c r="M1004">
        <v>134.30000000000001</v>
      </c>
      <c r="N1004">
        <v>125</v>
      </c>
      <c r="O1004">
        <v>6.04</v>
      </c>
      <c r="P1004">
        <v>6.9</v>
      </c>
      <c r="Q1004">
        <v>2</v>
      </c>
      <c r="R1004">
        <v>1.86</v>
      </c>
      <c r="S1004">
        <v>1</v>
      </c>
      <c r="T1004">
        <v>0</v>
      </c>
    </row>
    <row r="1005" spans="1:20" x14ac:dyDescent="0.2">
      <c r="A1005" t="s">
        <v>29</v>
      </c>
      <c r="B1005" s="4">
        <f>train[[#This Row],[account_length]]/12</f>
        <v>8.1666666666666661</v>
      </c>
      <c r="C1005">
        <v>415</v>
      </c>
      <c r="D1005">
        <v>0</v>
      </c>
      <c r="E1005">
        <v>0</v>
      </c>
      <c r="F1005">
        <v>0</v>
      </c>
      <c r="G1005">
        <v>221.2</v>
      </c>
      <c r="H1005">
        <v>80</v>
      </c>
      <c r="I1005">
        <v>37.6</v>
      </c>
      <c r="J1005">
        <v>213.6</v>
      </c>
      <c r="K1005">
        <v>104</v>
      </c>
      <c r="L1005">
        <v>18.16</v>
      </c>
      <c r="M1005">
        <v>291.8</v>
      </c>
      <c r="N1005">
        <v>89</v>
      </c>
      <c r="O1005">
        <v>13.13</v>
      </c>
      <c r="P1005">
        <v>11.9</v>
      </c>
      <c r="Q1005">
        <v>3</v>
      </c>
      <c r="R1005">
        <v>3.21</v>
      </c>
      <c r="S1005">
        <v>4</v>
      </c>
      <c r="T1005">
        <v>0</v>
      </c>
    </row>
    <row r="1006" spans="1:20" x14ac:dyDescent="0.2">
      <c r="A1006" t="s">
        <v>63</v>
      </c>
      <c r="B1006" s="4">
        <f>train[[#This Row],[account_length]]/12</f>
        <v>15</v>
      </c>
      <c r="C1006">
        <v>415</v>
      </c>
      <c r="D1006">
        <v>0</v>
      </c>
      <c r="E1006">
        <v>1</v>
      </c>
      <c r="F1006">
        <v>33</v>
      </c>
      <c r="G1006">
        <v>231.8</v>
      </c>
      <c r="H1006">
        <v>78</v>
      </c>
      <c r="I1006">
        <v>39.409999999999997</v>
      </c>
      <c r="J1006">
        <v>232.9</v>
      </c>
      <c r="K1006">
        <v>79</v>
      </c>
      <c r="L1006">
        <v>19.8</v>
      </c>
      <c r="M1006">
        <v>206.9</v>
      </c>
      <c r="N1006">
        <v>121</v>
      </c>
      <c r="O1006">
        <v>9.31</v>
      </c>
      <c r="P1006">
        <v>7.6</v>
      </c>
      <c r="Q1006">
        <v>4</v>
      </c>
      <c r="R1006">
        <v>2.0499999999999998</v>
      </c>
      <c r="S1006">
        <v>1</v>
      </c>
      <c r="T1006">
        <v>0</v>
      </c>
    </row>
    <row r="1007" spans="1:20" x14ac:dyDescent="0.2">
      <c r="A1007" t="s">
        <v>64</v>
      </c>
      <c r="B1007" s="4">
        <f>train[[#This Row],[account_length]]/12</f>
        <v>8.3333333333333339</v>
      </c>
      <c r="C1007">
        <v>415</v>
      </c>
      <c r="D1007">
        <v>0</v>
      </c>
      <c r="E1007">
        <v>1</v>
      </c>
      <c r="F1007">
        <v>25</v>
      </c>
      <c r="G1007">
        <v>215.9</v>
      </c>
      <c r="H1007">
        <v>90</v>
      </c>
      <c r="I1007">
        <v>36.700000000000003</v>
      </c>
      <c r="J1007">
        <v>257.89999999999998</v>
      </c>
      <c r="K1007">
        <v>92</v>
      </c>
      <c r="L1007">
        <v>21.92</v>
      </c>
      <c r="M1007">
        <v>180.2</v>
      </c>
      <c r="N1007">
        <v>157</v>
      </c>
      <c r="O1007">
        <v>8.11</v>
      </c>
      <c r="P1007">
        <v>11.6</v>
      </c>
      <c r="Q1007">
        <v>4</v>
      </c>
      <c r="R1007">
        <v>3.13</v>
      </c>
      <c r="S1007">
        <v>1</v>
      </c>
      <c r="T1007">
        <v>0</v>
      </c>
    </row>
    <row r="1008" spans="1:20" x14ac:dyDescent="0.2">
      <c r="A1008" t="s">
        <v>20</v>
      </c>
      <c r="B1008" s="4">
        <f>train[[#This Row],[account_length]]/12</f>
        <v>9.9166666666666661</v>
      </c>
      <c r="C1008">
        <v>415</v>
      </c>
      <c r="D1008">
        <v>0</v>
      </c>
      <c r="E1008">
        <v>1</v>
      </c>
      <c r="F1008">
        <v>35</v>
      </c>
      <c r="G1008">
        <v>217.1</v>
      </c>
      <c r="H1008">
        <v>92</v>
      </c>
      <c r="I1008">
        <v>36.909999999999997</v>
      </c>
      <c r="J1008">
        <v>220.8</v>
      </c>
      <c r="K1008">
        <v>134</v>
      </c>
      <c r="L1008">
        <v>18.77</v>
      </c>
      <c r="M1008">
        <v>249.5</v>
      </c>
      <c r="N1008">
        <v>93</v>
      </c>
      <c r="O1008">
        <v>11.23</v>
      </c>
      <c r="P1008">
        <v>8</v>
      </c>
      <c r="Q1008">
        <v>5</v>
      </c>
      <c r="R1008">
        <v>2.16</v>
      </c>
      <c r="S1008">
        <v>2</v>
      </c>
      <c r="T1008">
        <v>0</v>
      </c>
    </row>
    <row r="1009" spans="1:20" x14ac:dyDescent="0.2">
      <c r="A1009" t="s">
        <v>29</v>
      </c>
      <c r="B1009" s="4">
        <f>train[[#This Row],[account_length]]/12</f>
        <v>7.166666666666667</v>
      </c>
      <c r="C1009">
        <v>415</v>
      </c>
      <c r="D1009">
        <v>0</v>
      </c>
      <c r="E1009">
        <v>0</v>
      </c>
      <c r="F1009">
        <v>0</v>
      </c>
      <c r="G1009">
        <v>83.5</v>
      </c>
      <c r="H1009">
        <v>96</v>
      </c>
      <c r="I1009">
        <v>14.2</v>
      </c>
      <c r="J1009">
        <v>221.1</v>
      </c>
      <c r="K1009">
        <v>63</v>
      </c>
      <c r="L1009">
        <v>18.79</v>
      </c>
      <c r="M1009">
        <v>349.7</v>
      </c>
      <c r="N1009">
        <v>75</v>
      </c>
      <c r="O1009">
        <v>15.74</v>
      </c>
      <c r="P1009">
        <v>12.6</v>
      </c>
      <c r="Q1009">
        <v>3</v>
      </c>
      <c r="R1009">
        <v>3.4</v>
      </c>
      <c r="S1009">
        <v>0</v>
      </c>
      <c r="T1009">
        <v>0</v>
      </c>
    </row>
    <row r="1010" spans="1:20" x14ac:dyDescent="0.2">
      <c r="A1010" t="s">
        <v>30</v>
      </c>
      <c r="B1010" s="4">
        <f>train[[#This Row],[account_length]]/12</f>
        <v>12.916666666666666</v>
      </c>
      <c r="C1010">
        <v>408</v>
      </c>
      <c r="D1010">
        <v>0</v>
      </c>
      <c r="E1010">
        <v>1</v>
      </c>
      <c r="F1010">
        <v>39</v>
      </c>
      <c r="G1010">
        <v>183.3</v>
      </c>
      <c r="H1010">
        <v>106</v>
      </c>
      <c r="I1010">
        <v>31.16</v>
      </c>
      <c r="J1010">
        <v>205.1</v>
      </c>
      <c r="K1010">
        <v>101</v>
      </c>
      <c r="L1010">
        <v>17.43</v>
      </c>
      <c r="M1010">
        <v>263.7</v>
      </c>
      <c r="N1010">
        <v>90</v>
      </c>
      <c r="O1010">
        <v>11.87</v>
      </c>
      <c r="P1010">
        <v>5.0999999999999996</v>
      </c>
      <c r="Q1010">
        <v>7</v>
      </c>
      <c r="R1010">
        <v>1.38</v>
      </c>
      <c r="S1010">
        <v>1</v>
      </c>
      <c r="T1010">
        <v>0</v>
      </c>
    </row>
    <row r="1011" spans="1:20" x14ac:dyDescent="0.2">
      <c r="A1011" t="s">
        <v>72</v>
      </c>
      <c r="B1011" s="4">
        <f>train[[#This Row],[account_length]]/12</f>
        <v>6.5</v>
      </c>
      <c r="C1011">
        <v>415</v>
      </c>
      <c r="D1011">
        <v>1</v>
      </c>
      <c r="E1011">
        <v>0</v>
      </c>
      <c r="F1011">
        <v>0</v>
      </c>
      <c r="G1011">
        <v>236.8</v>
      </c>
      <c r="H1011">
        <v>141</v>
      </c>
      <c r="I1011">
        <v>40.26</v>
      </c>
      <c r="J1011">
        <v>265.3</v>
      </c>
      <c r="K1011">
        <v>101</v>
      </c>
      <c r="L1011">
        <v>22.55</v>
      </c>
      <c r="M1011">
        <v>152.4</v>
      </c>
      <c r="N1011">
        <v>77</v>
      </c>
      <c r="O1011">
        <v>6.86</v>
      </c>
      <c r="P1011">
        <v>9.5</v>
      </c>
      <c r="Q1011">
        <v>2</v>
      </c>
      <c r="R1011">
        <v>2.57</v>
      </c>
      <c r="S1011">
        <v>1</v>
      </c>
      <c r="T1011">
        <v>1</v>
      </c>
    </row>
    <row r="1012" spans="1:20" x14ac:dyDescent="0.2">
      <c r="A1012" t="s">
        <v>24</v>
      </c>
      <c r="B1012" s="4">
        <f>train[[#This Row],[account_length]]/12</f>
        <v>12.75</v>
      </c>
      <c r="C1012">
        <v>415</v>
      </c>
      <c r="D1012">
        <v>0</v>
      </c>
      <c r="E1012">
        <v>0</v>
      </c>
      <c r="F1012">
        <v>0</v>
      </c>
      <c r="G1012">
        <v>193.8</v>
      </c>
      <c r="H1012">
        <v>90</v>
      </c>
      <c r="I1012">
        <v>32.950000000000003</v>
      </c>
      <c r="J1012">
        <v>195.3</v>
      </c>
      <c r="K1012">
        <v>121</v>
      </c>
      <c r="L1012">
        <v>16.600000000000001</v>
      </c>
      <c r="M1012">
        <v>182.7</v>
      </c>
      <c r="N1012">
        <v>108</v>
      </c>
      <c r="O1012">
        <v>8.2200000000000006</v>
      </c>
      <c r="P1012">
        <v>8.5</v>
      </c>
      <c r="Q1012">
        <v>3</v>
      </c>
      <c r="R1012">
        <v>2.2999999999999998</v>
      </c>
      <c r="S1012">
        <v>1</v>
      </c>
      <c r="T1012">
        <v>0</v>
      </c>
    </row>
    <row r="1013" spans="1:20" x14ac:dyDescent="0.2">
      <c r="A1013" t="s">
        <v>34</v>
      </c>
      <c r="B1013" s="4">
        <f>train[[#This Row],[account_length]]/12</f>
        <v>7.666666666666667</v>
      </c>
      <c r="C1013">
        <v>510</v>
      </c>
      <c r="D1013">
        <v>0</v>
      </c>
      <c r="E1013">
        <v>1</v>
      </c>
      <c r="F1013">
        <v>25</v>
      </c>
      <c r="G1013">
        <v>134</v>
      </c>
      <c r="H1013">
        <v>112</v>
      </c>
      <c r="I1013">
        <v>22.78</v>
      </c>
      <c r="J1013">
        <v>206</v>
      </c>
      <c r="K1013">
        <v>111</v>
      </c>
      <c r="L1013">
        <v>17.510000000000002</v>
      </c>
      <c r="M1013">
        <v>180.6</v>
      </c>
      <c r="N1013">
        <v>118</v>
      </c>
      <c r="O1013">
        <v>8.1300000000000008</v>
      </c>
      <c r="P1013">
        <v>9.6999999999999993</v>
      </c>
      <c r="Q1013">
        <v>4</v>
      </c>
      <c r="R1013">
        <v>2.62</v>
      </c>
      <c r="S1013">
        <v>0</v>
      </c>
      <c r="T1013">
        <v>0</v>
      </c>
    </row>
    <row r="1014" spans="1:20" x14ac:dyDescent="0.2">
      <c r="A1014" t="s">
        <v>59</v>
      </c>
      <c r="B1014" s="4">
        <f>train[[#This Row],[account_length]]/12</f>
        <v>1.0833333333333333</v>
      </c>
      <c r="C1014">
        <v>510</v>
      </c>
      <c r="D1014">
        <v>0</v>
      </c>
      <c r="E1014">
        <v>1</v>
      </c>
      <c r="F1014">
        <v>25</v>
      </c>
      <c r="G1014">
        <v>176.6</v>
      </c>
      <c r="H1014">
        <v>65</v>
      </c>
      <c r="I1014">
        <v>30.02</v>
      </c>
      <c r="J1014">
        <v>172.7</v>
      </c>
      <c r="K1014">
        <v>96</v>
      </c>
      <c r="L1014">
        <v>14.68</v>
      </c>
      <c r="M1014">
        <v>104.5</v>
      </c>
      <c r="N1014">
        <v>128</v>
      </c>
      <c r="O1014">
        <v>4.7</v>
      </c>
      <c r="P1014">
        <v>11.3</v>
      </c>
      <c r="Q1014">
        <v>5</v>
      </c>
      <c r="R1014">
        <v>3.05</v>
      </c>
      <c r="S1014">
        <v>2</v>
      </c>
      <c r="T1014">
        <v>0</v>
      </c>
    </row>
    <row r="1015" spans="1:20" x14ac:dyDescent="0.2">
      <c r="A1015" t="s">
        <v>69</v>
      </c>
      <c r="B1015" s="4">
        <f>train[[#This Row],[account_length]]/12</f>
        <v>12.833333333333334</v>
      </c>
      <c r="C1015">
        <v>415</v>
      </c>
      <c r="D1015">
        <v>0</v>
      </c>
      <c r="E1015">
        <v>0</v>
      </c>
      <c r="F1015">
        <v>0</v>
      </c>
      <c r="G1015">
        <v>191.4</v>
      </c>
      <c r="H1015">
        <v>93</v>
      </c>
      <c r="I1015">
        <v>32.54</v>
      </c>
      <c r="J1015">
        <v>205.4</v>
      </c>
      <c r="K1015">
        <v>119</v>
      </c>
      <c r="L1015">
        <v>17.46</v>
      </c>
      <c r="M1015">
        <v>205.7</v>
      </c>
      <c r="N1015">
        <v>121</v>
      </c>
      <c r="O1015">
        <v>9.26</v>
      </c>
      <c r="P1015">
        <v>10.199999999999999</v>
      </c>
      <c r="Q1015">
        <v>3</v>
      </c>
      <c r="R1015">
        <v>2.75</v>
      </c>
      <c r="S1015">
        <v>3</v>
      </c>
      <c r="T1015">
        <v>0</v>
      </c>
    </row>
    <row r="1016" spans="1:20" x14ac:dyDescent="0.2">
      <c r="A1016" t="s">
        <v>74</v>
      </c>
      <c r="B1016" s="4">
        <f>train[[#This Row],[account_length]]/12</f>
        <v>12</v>
      </c>
      <c r="C1016">
        <v>510</v>
      </c>
      <c r="D1016">
        <v>1</v>
      </c>
      <c r="E1016">
        <v>1</v>
      </c>
      <c r="F1016">
        <v>35</v>
      </c>
      <c r="G1016">
        <v>174.8</v>
      </c>
      <c r="H1016">
        <v>127</v>
      </c>
      <c r="I1016">
        <v>29.72</v>
      </c>
      <c r="J1016">
        <v>219.6</v>
      </c>
      <c r="K1016">
        <v>93</v>
      </c>
      <c r="L1016">
        <v>18.670000000000002</v>
      </c>
      <c r="M1016">
        <v>255.8</v>
      </c>
      <c r="N1016">
        <v>90</v>
      </c>
      <c r="O1016">
        <v>11.51</v>
      </c>
      <c r="P1016">
        <v>12.8</v>
      </c>
      <c r="Q1016">
        <v>3</v>
      </c>
      <c r="R1016">
        <v>3.46</v>
      </c>
      <c r="S1016">
        <v>0</v>
      </c>
      <c r="T1016">
        <v>0</v>
      </c>
    </row>
    <row r="1017" spans="1:20" x14ac:dyDescent="0.2">
      <c r="A1017" t="s">
        <v>31</v>
      </c>
      <c r="B1017" s="4">
        <f>train[[#This Row],[account_length]]/12</f>
        <v>4</v>
      </c>
      <c r="C1017">
        <v>408</v>
      </c>
      <c r="D1017">
        <v>0</v>
      </c>
      <c r="E1017">
        <v>0</v>
      </c>
      <c r="F1017">
        <v>0</v>
      </c>
      <c r="G1017">
        <v>275.2</v>
      </c>
      <c r="H1017">
        <v>67</v>
      </c>
      <c r="I1017">
        <v>46.78</v>
      </c>
      <c r="J1017">
        <v>180.2</v>
      </c>
      <c r="K1017">
        <v>108</v>
      </c>
      <c r="L1017">
        <v>15.32</v>
      </c>
      <c r="M1017">
        <v>159</v>
      </c>
      <c r="N1017">
        <v>110</v>
      </c>
      <c r="O1017">
        <v>7.15</v>
      </c>
      <c r="P1017">
        <v>7.9</v>
      </c>
      <c r="Q1017">
        <v>2</v>
      </c>
      <c r="R1017">
        <v>2.13</v>
      </c>
      <c r="S1017">
        <v>1</v>
      </c>
      <c r="T1017">
        <v>0</v>
      </c>
    </row>
    <row r="1018" spans="1:20" x14ac:dyDescent="0.2">
      <c r="A1018" t="s">
        <v>75</v>
      </c>
      <c r="B1018" s="4">
        <f>train[[#This Row],[account_length]]/12</f>
        <v>7.833333333333333</v>
      </c>
      <c r="C1018">
        <v>408</v>
      </c>
      <c r="D1018">
        <v>0</v>
      </c>
      <c r="E1018">
        <v>0</v>
      </c>
      <c r="F1018">
        <v>0</v>
      </c>
      <c r="G1018">
        <v>174</v>
      </c>
      <c r="H1018">
        <v>85</v>
      </c>
      <c r="I1018">
        <v>29.58</v>
      </c>
      <c r="J1018">
        <v>241.1</v>
      </c>
      <c r="K1018">
        <v>114</v>
      </c>
      <c r="L1018">
        <v>20.49</v>
      </c>
      <c r="M1018">
        <v>207.8</v>
      </c>
      <c r="N1018">
        <v>94</v>
      </c>
      <c r="O1018">
        <v>9.35</v>
      </c>
      <c r="P1018">
        <v>7.9</v>
      </c>
      <c r="Q1018">
        <v>1</v>
      </c>
      <c r="R1018">
        <v>2.13</v>
      </c>
      <c r="S1018">
        <v>1</v>
      </c>
      <c r="T1018">
        <v>0</v>
      </c>
    </row>
    <row r="1019" spans="1:20" x14ac:dyDescent="0.2">
      <c r="A1019" t="s">
        <v>55</v>
      </c>
      <c r="B1019" s="4">
        <f>train[[#This Row],[account_length]]/12</f>
        <v>11.583333333333334</v>
      </c>
      <c r="C1019">
        <v>415</v>
      </c>
      <c r="D1019">
        <v>0</v>
      </c>
      <c r="E1019">
        <v>0</v>
      </c>
      <c r="F1019">
        <v>0</v>
      </c>
      <c r="G1019">
        <v>165</v>
      </c>
      <c r="H1019">
        <v>132</v>
      </c>
      <c r="I1019">
        <v>28.05</v>
      </c>
      <c r="J1019">
        <v>249.7</v>
      </c>
      <c r="K1019">
        <v>86</v>
      </c>
      <c r="L1019">
        <v>21.22</v>
      </c>
      <c r="M1019">
        <v>170.3</v>
      </c>
      <c r="N1019">
        <v>128</v>
      </c>
      <c r="O1019">
        <v>7.66</v>
      </c>
      <c r="P1019">
        <v>12.6</v>
      </c>
      <c r="Q1019">
        <v>8</v>
      </c>
      <c r="R1019">
        <v>3.4</v>
      </c>
      <c r="S1019">
        <v>1</v>
      </c>
      <c r="T1019">
        <v>0</v>
      </c>
    </row>
    <row r="1020" spans="1:20" x14ac:dyDescent="0.2">
      <c r="A1020" t="s">
        <v>67</v>
      </c>
      <c r="B1020" s="4">
        <f>train[[#This Row],[account_length]]/12</f>
        <v>10.5</v>
      </c>
      <c r="C1020">
        <v>415</v>
      </c>
      <c r="D1020">
        <v>0</v>
      </c>
      <c r="E1020">
        <v>0</v>
      </c>
      <c r="F1020">
        <v>0</v>
      </c>
      <c r="G1020">
        <v>228.7</v>
      </c>
      <c r="H1020">
        <v>102</v>
      </c>
      <c r="I1020">
        <v>38.880000000000003</v>
      </c>
      <c r="J1020">
        <v>168.7</v>
      </c>
      <c r="K1020">
        <v>99</v>
      </c>
      <c r="L1020">
        <v>14.34</v>
      </c>
      <c r="M1020">
        <v>223.5</v>
      </c>
      <c r="N1020">
        <v>100</v>
      </c>
      <c r="O1020">
        <v>10.06</v>
      </c>
      <c r="P1020">
        <v>11.8</v>
      </c>
      <c r="Q1020">
        <v>4</v>
      </c>
      <c r="R1020">
        <v>3.19</v>
      </c>
      <c r="S1020">
        <v>1</v>
      </c>
      <c r="T1020">
        <v>0</v>
      </c>
    </row>
    <row r="1021" spans="1:20" x14ac:dyDescent="0.2">
      <c r="A1021" t="s">
        <v>60</v>
      </c>
      <c r="B1021" s="4">
        <f>train[[#This Row],[account_length]]/12</f>
        <v>10.166666666666666</v>
      </c>
      <c r="C1021">
        <v>415</v>
      </c>
      <c r="D1021">
        <v>0</v>
      </c>
      <c r="E1021">
        <v>0</v>
      </c>
      <c r="F1021">
        <v>0</v>
      </c>
      <c r="G1021">
        <v>107.9</v>
      </c>
      <c r="H1021">
        <v>88</v>
      </c>
      <c r="I1021">
        <v>18.34</v>
      </c>
      <c r="J1021">
        <v>235.8</v>
      </c>
      <c r="K1021">
        <v>109</v>
      </c>
      <c r="L1021">
        <v>20.04</v>
      </c>
      <c r="M1021">
        <v>228.6</v>
      </c>
      <c r="N1021">
        <v>119</v>
      </c>
      <c r="O1021">
        <v>10.29</v>
      </c>
      <c r="P1021">
        <v>9.5</v>
      </c>
      <c r="Q1021">
        <v>3</v>
      </c>
      <c r="R1021">
        <v>2.57</v>
      </c>
      <c r="S1021">
        <v>2</v>
      </c>
      <c r="T1021">
        <v>0</v>
      </c>
    </row>
    <row r="1022" spans="1:20" x14ac:dyDescent="0.2">
      <c r="A1022" t="s">
        <v>46</v>
      </c>
      <c r="B1022" s="4">
        <f>train[[#This Row],[account_length]]/12</f>
        <v>11.583333333333334</v>
      </c>
      <c r="C1022">
        <v>510</v>
      </c>
      <c r="D1022">
        <v>0</v>
      </c>
      <c r="E1022">
        <v>0</v>
      </c>
      <c r="F1022">
        <v>0</v>
      </c>
      <c r="G1022">
        <v>221.3</v>
      </c>
      <c r="H1022">
        <v>140</v>
      </c>
      <c r="I1022">
        <v>37.619999999999997</v>
      </c>
      <c r="J1022">
        <v>157.80000000000001</v>
      </c>
      <c r="K1022">
        <v>89</v>
      </c>
      <c r="L1022">
        <v>13.41</v>
      </c>
      <c r="M1022">
        <v>192.5</v>
      </c>
      <c r="N1022">
        <v>89</v>
      </c>
      <c r="O1022">
        <v>8.66</v>
      </c>
      <c r="P1022">
        <v>11.3</v>
      </c>
      <c r="Q1022">
        <v>6</v>
      </c>
      <c r="R1022">
        <v>3.05</v>
      </c>
      <c r="S1022">
        <v>1</v>
      </c>
      <c r="T1022">
        <v>0</v>
      </c>
    </row>
    <row r="1023" spans="1:20" x14ac:dyDescent="0.2">
      <c r="A1023" t="s">
        <v>30</v>
      </c>
      <c r="B1023" s="4">
        <f>train[[#This Row],[account_length]]/12</f>
        <v>7.916666666666667</v>
      </c>
      <c r="C1023">
        <v>415</v>
      </c>
      <c r="D1023">
        <v>0</v>
      </c>
      <c r="E1023">
        <v>0</v>
      </c>
      <c r="F1023">
        <v>0</v>
      </c>
      <c r="G1023">
        <v>141.1</v>
      </c>
      <c r="H1023">
        <v>84</v>
      </c>
      <c r="I1023">
        <v>23.99</v>
      </c>
      <c r="J1023">
        <v>211.4</v>
      </c>
      <c r="K1023">
        <v>108</v>
      </c>
      <c r="L1023">
        <v>17.97</v>
      </c>
      <c r="M1023">
        <v>103.7</v>
      </c>
      <c r="N1023">
        <v>127</v>
      </c>
      <c r="O1023">
        <v>4.67</v>
      </c>
      <c r="P1023">
        <v>5.9</v>
      </c>
      <c r="Q1023">
        <v>6</v>
      </c>
      <c r="R1023">
        <v>1.59</v>
      </c>
      <c r="S1023">
        <v>3</v>
      </c>
      <c r="T1023">
        <v>0</v>
      </c>
    </row>
    <row r="1024" spans="1:20" x14ac:dyDescent="0.2">
      <c r="A1024" t="s">
        <v>66</v>
      </c>
      <c r="B1024" s="4">
        <f>train[[#This Row],[account_length]]/12</f>
        <v>6.666666666666667</v>
      </c>
      <c r="C1024">
        <v>408</v>
      </c>
      <c r="D1024">
        <v>0</v>
      </c>
      <c r="E1024">
        <v>1</v>
      </c>
      <c r="F1024">
        <v>31</v>
      </c>
      <c r="G1024">
        <v>166.4</v>
      </c>
      <c r="H1024">
        <v>92</v>
      </c>
      <c r="I1024">
        <v>28.29</v>
      </c>
      <c r="J1024">
        <v>238.3</v>
      </c>
      <c r="K1024">
        <v>74</v>
      </c>
      <c r="L1024">
        <v>20.260000000000002</v>
      </c>
      <c r="M1024">
        <v>150.69999999999999</v>
      </c>
      <c r="N1024">
        <v>84</v>
      </c>
      <c r="O1024">
        <v>6.78</v>
      </c>
      <c r="P1024">
        <v>10.7</v>
      </c>
      <c r="Q1024">
        <v>4</v>
      </c>
      <c r="R1024">
        <v>2.89</v>
      </c>
      <c r="S1024">
        <v>4</v>
      </c>
      <c r="T1024">
        <v>0</v>
      </c>
    </row>
    <row r="1025" spans="1:20" x14ac:dyDescent="0.2">
      <c r="A1025" t="s">
        <v>70</v>
      </c>
      <c r="B1025" s="4">
        <f>train[[#This Row],[account_length]]/12</f>
        <v>10.916666666666666</v>
      </c>
      <c r="C1025">
        <v>415</v>
      </c>
      <c r="D1025">
        <v>0</v>
      </c>
      <c r="E1025">
        <v>1</v>
      </c>
      <c r="F1025">
        <v>28</v>
      </c>
      <c r="G1025">
        <v>249.6</v>
      </c>
      <c r="H1025">
        <v>87</v>
      </c>
      <c r="I1025">
        <v>42.43</v>
      </c>
      <c r="J1025">
        <v>227.2</v>
      </c>
      <c r="K1025">
        <v>138</v>
      </c>
      <c r="L1025">
        <v>19.309999999999999</v>
      </c>
      <c r="M1025">
        <v>239.9</v>
      </c>
      <c r="N1025">
        <v>92</v>
      </c>
      <c r="O1025">
        <v>10.8</v>
      </c>
      <c r="P1025">
        <v>7.6</v>
      </c>
      <c r="Q1025">
        <v>3</v>
      </c>
      <c r="R1025">
        <v>2.0499999999999998</v>
      </c>
      <c r="S1025">
        <v>3</v>
      </c>
      <c r="T1025">
        <v>0</v>
      </c>
    </row>
    <row r="1026" spans="1:20" x14ac:dyDescent="0.2">
      <c r="A1026" t="s">
        <v>70</v>
      </c>
      <c r="B1026" s="4">
        <f>train[[#This Row],[account_length]]/12</f>
        <v>3</v>
      </c>
      <c r="C1026">
        <v>510</v>
      </c>
      <c r="D1026">
        <v>0</v>
      </c>
      <c r="E1026">
        <v>0</v>
      </c>
      <c r="F1026">
        <v>0</v>
      </c>
      <c r="G1026">
        <v>178.6</v>
      </c>
      <c r="H1026">
        <v>83</v>
      </c>
      <c r="I1026">
        <v>30.36</v>
      </c>
      <c r="J1026">
        <v>213.1</v>
      </c>
      <c r="K1026">
        <v>103</v>
      </c>
      <c r="L1026">
        <v>18.11</v>
      </c>
      <c r="M1026">
        <v>198</v>
      </c>
      <c r="N1026">
        <v>119</v>
      </c>
      <c r="O1026">
        <v>8.91</v>
      </c>
      <c r="P1026">
        <v>10.9</v>
      </c>
      <c r="Q1026">
        <v>5</v>
      </c>
      <c r="R1026">
        <v>2.94</v>
      </c>
      <c r="S1026">
        <v>1</v>
      </c>
      <c r="T1026">
        <v>0</v>
      </c>
    </row>
    <row r="1027" spans="1:20" x14ac:dyDescent="0.2">
      <c r="A1027" t="s">
        <v>62</v>
      </c>
      <c r="B1027" s="4">
        <f>train[[#This Row],[account_length]]/12</f>
        <v>15</v>
      </c>
      <c r="C1027">
        <v>510</v>
      </c>
      <c r="D1027">
        <v>0</v>
      </c>
      <c r="E1027">
        <v>0</v>
      </c>
      <c r="F1027">
        <v>0</v>
      </c>
      <c r="G1027">
        <v>139</v>
      </c>
      <c r="H1027">
        <v>96</v>
      </c>
      <c r="I1027">
        <v>23.63</v>
      </c>
      <c r="J1027">
        <v>224.9</v>
      </c>
      <c r="K1027">
        <v>64</v>
      </c>
      <c r="L1027">
        <v>19.12</v>
      </c>
      <c r="M1027">
        <v>170.8</v>
      </c>
      <c r="N1027">
        <v>118</v>
      </c>
      <c r="O1027">
        <v>7.69</v>
      </c>
      <c r="P1027">
        <v>15.7</v>
      </c>
      <c r="Q1027">
        <v>5</v>
      </c>
      <c r="R1027">
        <v>4.24</v>
      </c>
      <c r="S1027">
        <v>2</v>
      </c>
      <c r="T1027">
        <v>0</v>
      </c>
    </row>
    <row r="1028" spans="1:20" x14ac:dyDescent="0.2">
      <c r="A1028" t="s">
        <v>35</v>
      </c>
      <c r="B1028" s="4">
        <f>train[[#This Row],[account_length]]/12</f>
        <v>2.0833333333333335</v>
      </c>
      <c r="C1028">
        <v>415</v>
      </c>
      <c r="D1028">
        <v>0</v>
      </c>
      <c r="E1028">
        <v>0</v>
      </c>
      <c r="F1028">
        <v>0</v>
      </c>
      <c r="G1028">
        <v>134.30000000000001</v>
      </c>
      <c r="H1028">
        <v>98</v>
      </c>
      <c r="I1028">
        <v>22.83</v>
      </c>
      <c r="J1028">
        <v>202.3</v>
      </c>
      <c r="K1028">
        <v>109</v>
      </c>
      <c r="L1028">
        <v>17.2</v>
      </c>
      <c r="M1028">
        <v>195.9</v>
      </c>
      <c r="N1028">
        <v>100</v>
      </c>
      <c r="O1028">
        <v>8.82</v>
      </c>
      <c r="P1028">
        <v>12.6</v>
      </c>
      <c r="Q1028">
        <v>5</v>
      </c>
      <c r="R1028">
        <v>3.4</v>
      </c>
      <c r="S1028">
        <v>2</v>
      </c>
      <c r="T1028">
        <v>0</v>
      </c>
    </row>
    <row r="1029" spans="1:20" x14ac:dyDescent="0.2">
      <c r="A1029" t="s">
        <v>35</v>
      </c>
      <c r="B1029" s="4">
        <f>train[[#This Row],[account_length]]/12</f>
        <v>9.4166666666666661</v>
      </c>
      <c r="C1029">
        <v>415</v>
      </c>
      <c r="D1029">
        <v>0</v>
      </c>
      <c r="E1029">
        <v>0</v>
      </c>
      <c r="F1029">
        <v>0</v>
      </c>
      <c r="G1029">
        <v>215.9</v>
      </c>
      <c r="H1029">
        <v>93</v>
      </c>
      <c r="I1029">
        <v>36.700000000000003</v>
      </c>
      <c r="J1029">
        <v>240.1</v>
      </c>
      <c r="K1029">
        <v>85</v>
      </c>
      <c r="L1029">
        <v>20.41</v>
      </c>
      <c r="M1029">
        <v>156.69999999999999</v>
      </c>
      <c r="N1029">
        <v>123</v>
      </c>
      <c r="O1029">
        <v>7.05</v>
      </c>
      <c r="P1029">
        <v>4.9000000000000004</v>
      </c>
      <c r="Q1029">
        <v>5</v>
      </c>
      <c r="R1029">
        <v>1.32</v>
      </c>
      <c r="S1029">
        <v>3</v>
      </c>
      <c r="T1029">
        <v>0</v>
      </c>
    </row>
    <row r="1030" spans="1:20" x14ac:dyDescent="0.2">
      <c r="A1030" t="s">
        <v>47</v>
      </c>
      <c r="B1030" s="4">
        <f>train[[#This Row],[account_length]]/12</f>
        <v>10</v>
      </c>
      <c r="C1030">
        <v>415</v>
      </c>
      <c r="D1030">
        <v>0</v>
      </c>
      <c r="E1030">
        <v>0</v>
      </c>
      <c r="F1030">
        <v>0</v>
      </c>
      <c r="G1030">
        <v>178.4</v>
      </c>
      <c r="H1030">
        <v>97</v>
      </c>
      <c r="I1030">
        <v>30.33</v>
      </c>
      <c r="J1030">
        <v>168.3</v>
      </c>
      <c r="K1030">
        <v>113</v>
      </c>
      <c r="L1030">
        <v>14.31</v>
      </c>
      <c r="M1030">
        <v>120.5</v>
      </c>
      <c r="N1030">
        <v>93</v>
      </c>
      <c r="O1030">
        <v>5.42</v>
      </c>
      <c r="P1030">
        <v>9.3000000000000007</v>
      </c>
      <c r="Q1030">
        <v>9</v>
      </c>
      <c r="R1030">
        <v>2.5099999999999998</v>
      </c>
      <c r="S1030">
        <v>1</v>
      </c>
      <c r="T1030">
        <v>0</v>
      </c>
    </row>
    <row r="1031" spans="1:20" x14ac:dyDescent="0.2">
      <c r="A1031" t="s">
        <v>55</v>
      </c>
      <c r="B1031" s="4">
        <f>train[[#This Row],[account_length]]/12</f>
        <v>6.166666666666667</v>
      </c>
      <c r="C1031">
        <v>415</v>
      </c>
      <c r="D1031">
        <v>0</v>
      </c>
      <c r="E1031">
        <v>0</v>
      </c>
      <c r="F1031">
        <v>0</v>
      </c>
      <c r="G1031">
        <v>106.4</v>
      </c>
      <c r="H1031">
        <v>84</v>
      </c>
      <c r="I1031">
        <v>18.09</v>
      </c>
      <c r="J1031">
        <v>140.19999999999999</v>
      </c>
      <c r="K1031">
        <v>104</v>
      </c>
      <c r="L1031">
        <v>11.92</v>
      </c>
      <c r="M1031">
        <v>90.9</v>
      </c>
      <c r="N1031">
        <v>81</v>
      </c>
      <c r="O1031">
        <v>4.09</v>
      </c>
      <c r="P1031">
        <v>11.4</v>
      </c>
      <c r="Q1031">
        <v>3</v>
      </c>
      <c r="R1031">
        <v>3.08</v>
      </c>
      <c r="S1031">
        <v>1</v>
      </c>
      <c r="T1031">
        <v>0</v>
      </c>
    </row>
    <row r="1032" spans="1:20" x14ac:dyDescent="0.2">
      <c r="A1032" t="s">
        <v>50</v>
      </c>
      <c r="B1032" s="4">
        <f>train[[#This Row],[account_length]]/12</f>
        <v>9.0833333333333339</v>
      </c>
      <c r="C1032">
        <v>510</v>
      </c>
      <c r="D1032">
        <v>0</v>
      </c>
      <c r="E1032">
        <v>0</v>
      </c>
      <c r="F1032">
        <v>0</v>
      </c>
      <c r="G1032">
        <v>170.7</v>
      </c>
      <c r="H1032">
        <v>101</v>
      </c>
      <c r="I1032">
        <v>29.02</v>
      </c>
      <c r="J1032">
        <v>240.2</v>
      </c>
      <c r="K1032">
        <v>82</v>
      </c>
      <c r="L1032">
        <v>20.420000000000002</v>
      </c>
      <c r="M1032">
        <v>119</v>
      </c>
      <c r="N1032">
        <v>112</v>
      </c>
      <c r="O1032">
        <v>5.36</v>
      </c>
      <c r="P1032">
        <v>11.4</v>
      </c>
      <c r="Q1032">
        <v>4</v>
      </c>
      <c r="R1032">
        <v>3.08</v>
      </c>
      <c r="S1032">
        <v>2</v>
      </c>
      <c r="T1032">
        <v>0</v>
      </c>
    </row>
    <row r="1033" spans="1:20" x14ac:dyDescent="0.2">
      <c r="A1033" t="s">
        <v>30</v>
      </c>
      <c r="B1033" s="4">
        <f>train[[#This Row],[account_length]]/12</f>
        <v>13.5</v>
      </c>
      <c r="C1033">
        <v>510</v>
      </c>
      <c r="D1033">
        <v>0</v>
      </c>
      <c r="E1033">
        <v>1</v>
      </c>
      <c r="F1033">
        <v>33</v>
      </c>
      <c r="G1033">
        <v>184.5</v>
      </c>
      <c r="H1033">
        <v>139</v>
      </c>
      <c r="I1033">
        <v>31.37</v>
      </c>
      <c r="J1033">
        <v>183.2</v>
      </c>
      <c r="K1033">
        <v>78</v>
      </c>
      <c r="L1033">
        <v>15.57</v>
      </c>
      <c r="M1033">
        <v>127.4</v>
      </c>
      <c r="N1033">
        <v>106</v>
      </c>
      <c r="O1033">
        <v>5.73</v>
      </c>
      <c r="P1033">
        <v>12.3</v>
      </c>
      <c r="Q1033">
        <v>6</v>
      </c>
      <c r="R1033">
        <v>3.32</v>
      </c>
      <c r="S1033">
        <v>0</v>
      </c>
      <c r="T1033">
        <v>0</v>
      </c>
    </row>
    <row r="1034" spans="1:20" x14ac:dyDescent="0.2">
      <c r="A1034" t="s">
        <v>70</v>
      </c>
      <c r="B1034" s="4">
        <f>train[[#This Row],[account_length]]/12</f>
        <v>10.333333333333334</v>
      </c>
      <c r="C1034">
        <v>510</v>
      </c>
      <c r="D1034">
        <v>0</v>
      </c>
      <c r="E1034">
        <v>1</v>
      </c>
      <c r="F1034">
        <v>37</v>
      </c>
      <c r="G1034">
        <v>161.19999999999999</v>
      </c>
      <c r="H1034">
        <v>109</v>
      </c>
      <c r="I1034">
        <v>27.4</v>
      </c>
      <c r="J1034">
        <v>204.2</v>
      </c>
      <c r="K1034">
        <v>79</v>
      </c>
      <c r="L1034">
        <v>17.36</v>
      </c>
      <c r="M1034">
        <v>231.5</v>
      </c>
      <c r="N1034">
        <v>87</v>
      </c>
      <c r="O1034">
        <v>10.42</v>
      </c>
      <c r="P1034">
        <v>8.9</v>
      </c>
      <c r="Q1034">
        <v>4</v>
      </c>
      <c r="R1034">
        <v>2.4</v>
      </c>
      <c r="S1034">
        <v>1</v>
      </c>
      <c r="T1034">
        <v>0</v>
      </c>
    </row>
    <row r="1035" spans="1:20" x14ac:dyDescent="0.2">
      <c r="A1035" t="s">
        <v>52</v>
      </c>
      <c r="B1035" s="4">
        <f>train[[#This Row],[account_length]]/12</f>
        <v>14.75</v>
      </c>
      <c r="C1035">
        <v>408</v>
      </c>
      <c r="D1035">
        <v>0</v>
      </c>
      <c r="E1035">
        <v>0</v>
      </c>
      <c r="F1035">
        <v>0</v>
      </c>
      <c r="G1035">
        <v>84.9</v>
      </c>
      <c r="H1035">
        <v>77</v>
      </c>
      <c r="I1035">
        <v>14.43</v>
      </c>
      <c r="J1035">
        <v>257.5</v>
      </c>
      <c r="K1035">
        <v>109</v>
      </c>
      <c r="L1035">
        <v>21.89</v>
      </c>
      <c r="M1035">
        <v>210.5</v>
      </c>
      <c r="N1035">
        <v>66</v>
      </c>
      <c r="O1035">
        <v>9.4700000000000006</v>
      </c>
      <c r="P1035">
        <v>7.5</v>
      </c>
      <c r="Q1035">
        <v>5</v>
      </c>
      <c r="R1035">
        <v>2.0299999999999998</v>
      </c>
      <c r="S1035">
        <v>2</v>
      </c>
      <c r="T1035">
        <v>0</v>
      </c>
    </row>
    <row r="1036" spans="1:20" x14ac:dyDescent="0.2">
      <c r="A1036" t="s">
        <v>51</v>
      </c>
      <c r="B1036" s="4">
        <f>train[[#This Row],[account_length]]/12</f>
        <v>7.583333333333333</v>
      </c>
      <c r="C1036">
        <v>510</v>
      </c>
      <c r="D1036">
        <v>0</v>
      </c>
      <c r="E1036">
        <v>0</v>
      </c>
      <c r="F1036">
        <v>0</v>
      </c>
      <c r="G1036">
        <v>217.9</v>
      </c>
      <c r="H1036">
        <v>71</v>
      </c>
      <c r="I1036">
        <v>37.04</v>
      </c>
      <c r="J1036">
        <v>230.1</v>
      </c>
      <c r="K1036">
        <v>116</v>
      </c>
      <c r="L1036">
        <v>19.559999999999999</v>
      </c>
      <c r="M1036">
        <v>232.1</v>
      </c>
      <c r="N1036">
        <v>110</v>
      </c>
      <c r="O1036">
        <v>10.44</v>
      </c>
      <c r="P1036">
        <v>10.6</v>
      </c>
      <c r="Q1036">
        <v>2</v>
      </c>
      <c r="R1036">
        <v>2.86</v>
      </c>
      <c r="S1036">
        <v>1</v>
      </c>
      <c r="T1036">
        <v>0</v>
      </c>
    </row>
    <row r="1037" spans="1:20" x14ac:dyDescent="0.2">
      <c r="A1037" t="s">
        <v>70</v>
      </c>
      <c r="B1037" s="4">
        <f>train[[#This Row],[account_length]]/12</f>
        <v>2</v>
      </c>
      <c r="C1037">
        <v>510</v>
      </c>
      <c r="D1037">
        <v>0</v>
      </c>
      <c r="E1037">
        <v>0</v>
      </c>
      <c r="F1037">
        <v>0</v>
      </c>
      <c r="G1037">
        <v>243</v>
      </c>
      <c r="H1037">
        <v>91</v>
      </c>
      <c r="I1037">
        <v>41.31</v>
      </c>
      <c r="J1037">
        <v>183.9</v>
      </c>
      <c r="K1037">
        <v>77</v>
      </c>
      <c r="L1037">
        <v>15.63</v>
      </c>
      <c r="M1037">
        <v>184.3</v>
      </c>
      <c r="N1037">
        <v>109</v>
      </c>
      <c r="O1037">
        <v>8.2899999999999991</v>
      </c>
      <c r="P1037">
        <v>15.3</v>
      </c>
      <c r="Q1037">
        <v>6</v>
      </c>
      <c r="R1037">
        <v>4.13</v>
      </c>
      <c r="S1037">
        <v>0</v>
      </c>
      <c r="T1037">
        <v>1</v>
      </c>
    </row>
    <row r="1038" spans="1:20" x14ac:dyDescent="0.2">
      <c r="A1038" t="s">
        <v>72</v>
      </c>
      <c r="B1038" s="4">
        <f>train[[#This Row],[account_length]]/12</f>
        <v>4</v>
      </c>
      <c r="C1038">
        <v>510</v>
      </c>
      <c r="D1038">
        <v>0</v>
      </c>
      <c r="E1038">
        <v>0</v>
      </c>
      <c r="F1038">
        <v>0</v>
      </c>
      <c r="G1038">
        <v>128.19999999999999</v>
      </c>
      <c r="H1038">
        <v>71</v>
      </c>
      <c r="I1038">
        <v>21.79</v>
      </c>
      <c r="J1038">
        <v>48.1</v>
      </c>
      <c r="K1038">
        <v>78</v>
      </c>
      <c r="L1038">
        <v>4.09</v>
      </c>
      <c r="M1038">
        <v>116.3</v>
      </c>
      <c r="N1038">
        <v>80</v>
      </c>
      <c r="O1038">
        <v>5.23</v>
      </c>
      <c r="P1038">
        <v>8.9</v>
      </c>
      <c r="Q1038">
        <v>3</v>
      </c>
      <c r="R1038">
        <v>2.4</v>
      </c>
      <c r="S1038">
        <v>0</v>
      </c>
      <c r="T1038">
        <v>0</v>
      </c>
    </row>
    <row r="1039" spans="1:20" x14ac:dyDescent="0.2">
      <c r="A1039" t="s">
        <v>34</v>
      </c>
      <c r="B1039" s="4">
        <f>train[[#This Row],[account_length]]/12</f>
        <v>7.166666666666667</v>
      </c>
      <c r="C1039">
        <v>408</v>
      </c>
      <c r="D1039">
        <v>0</v>
      </c>
      <c r="E1039">
        <v>0</v>
      </c>
      <c r="F1039">
        <v>0</v>
      </c>
      <c r="G1039">
        <v>126.3</v>
      </c>
      <c r="H1039">
        <v>115</v>
      </c>
      <c r="I1039">
        <v>21.47</v>
      </c>
      <c r="J1039">
        <v>168.8</v>
      </c>
      <c r="K1039">
        <v>112</v>
      </c>
      <c r="L1039">
        <v>14.35</v>
      </c>
      <c r="M1039">
        <v>154.6</v>
      </c>
      <c r="N1039">
        <v>95</v>
      </c>
      <c r="O1039">
        <v>6.96</v>
      </c>
      <c r="P1039">
        <v>9.8000000000000007</v>
      </c>
      <c r="Q1039">
        <v>7</v>
      </c>
      <c r="R1039">
        <v>2.65</v>
      </c>
      <c r="S1039">
        <v>2</v>
      </c>
      <c r="T1039">
        <v>0</v>
      </c>
    </row>
    <row r="1040" spans="1:20" x14ac:dyDescent="0.2">
      <c r="A1040" t="s">
        <v>42</v>
      </c>
      <c r="B1040" s="4">
        <f>train[[#This Row],[account_length]]/12</f>
        <v>13.583333333333334</v>
      </c>
      <c r="C1040">
        <v>510</v>
      </c>
      <c r="D1040">
        <v>0</v>
      </c>
      <c r="E1040">
        <v>0</v>
      </c>
      <c r="F1040">
        <v>0</v>
      </c>
      <c r="G1040">
        <v>178.7</v>
      </c>
      <c r="H1040">
        <v>56</v>
      </c>
      <c r="I1040">
        <v>30.38</v>
      </c>
      <c r="J1040">
        <v>215.7</v>
      </c>
      <c r="K1040">
        <v>79</v>
      </c>
      <c r="L1040">
        <v>18.329999999999998</v>
      </c>
      <c r="M1040">
        <v>152.69999999999999</v>
      </c>
      <c r="N1040">
        <v>84</v>
      </c>
      <c r="O1040">
        <v>6.87</v>
      </c>
      <c r="P1040">
        <v>10.6</v>
      </c>
      <c r="Q1040">
        <v>2</v>
      </c>
      <c r="R1040">
        <v>2.86</v>
      </c>
      <c r="S1040">
        <v>4</v>
      </c>
      <c r="T1040">
        <v>0</v>
      </c>
    </row>
    <row r="1041" spans="1:20" x14ac:dyDescent="0.2">
      <c r="A1041" t="s">
        <v>69</v>
      </c>
      <c r="B1041" s="4">
        <f>train[[#This Row],[account_length]]/12</f>
        <v>7.583333333333333</v>
      </c>
      <c r="C1041">
        <v>510</v>
      </c>
      <c r="D1041">
        <v>0</v>
      </c>
      <c r="E1041">
        <v>0</v>
      </c>
      <c r="F1041">
        <v>0</v>
      </c>
      <c r="G1041">
        <v>159</v>
      </c>
      <c r="H1041">
        <v>109</v>
      </c>
      <c r="I1041">
        <v>27.03</v>
      </c>
      <c r="J1041">
        <v>255.1</v>
      </c>
      <c r="K1041">
        <v>142</v>
      </c>
      <c r="L1041">
        <v>21.68</v>
      </c>
      <c r="M1041">
        <v>82.4</v>
      </c>
      <c r="N1041">
        <v>73</v>
      </c>
      <c r="O1041">
        <v>3.71</v>
      </c>
      <c r="P1041">
        <v>10.1</v>
      </c>
      <c r="Q1041">
        <v>4</v>
      </c>
      <c r="R1041">
        <v>2.73</v>
      </c>
      <c r="S1041">
        <v>0</v>
      </c>
      <c r="T1041">
        <v>0</v>
      </c>
    </row>
    <row r="1042" spans="1:20" x14ac:dyDescent="0.2">
      <c r="A1042" t="s">
        <v>37</v>
      </c>
      <c r="B1042" s="4">
        <f>train[[#This Row],[account_length]]/12</f>
        <v>4.666666666666667</v>
      </c>
      <c r="C1042">
        <v>510</v>
      </c>
      <c r="D1042">
        <v>0</v>
      </c>
      <c r="E1042">
        <v>0</v>
      </c>
      <c r="F1042">
        <v>0</v>
      </c>
      <c r="G1042">
        <v>150.9</v>
      </c>
      <c r="H1042">
        <v>79</v>
      </c>
      <c r="I1042">
        <v>25.65</v>
      </c>
      <c r="J1042">
        <v>161.80000000000001</v>
      </c>
      <c r="K1042">
        <v>87</v>
      </c>
      <c r="L1042">
        <v>13.75</v>
      </c>
      <c r="M1042">
        <v>167.7</v>
      </c>
      <c r="N1042">
        <v>115</v>
      </c>
      <c r="O1042">
        <v>7.55</v>
      </c>
      <c r="P1042">
        <v>11.7</v>
      </c>
      <c r="Q1042">
        <v>5</v>
      </c>
      <c r="R1042">
        <v>3.16</v>
      </c>
      <c r="S1042">
        <v>3</v>
      </c>
      <c r="T1042">
        <v>0</v>
      </c>
    </row>
    <row r="1043" spans="1:20" x14ac:dyDescent="0.2">
      <c r="A1043" t="s">
        <v>20</v>
      </c>
      <c r="B1043" s="4">
        <f>train[[#This Row],[account_length]]/12</f>
        <v>12.25</v>
      </c>
      <c r="C1043">
        <v>415</v>
      </c>
      <c r="D1043">
        <v>1</v>
      </c>
      <c r="E1043">
        <v>1</v>
      </c>
      <c r="F1043">
        <v>24</v>
      </c>
      <c r="G1043">
        <v>219.9</v>
      </c>
      <c r="H1043">
        <v>118</v>
      </c>
      <c r="I1043">
        <v>37.380000000000003</v>
      </c>
      <c r="J1043">
        <v>208.5</v>
      </c>
      <c r="K1043">
        <v>116</v>
      </c>
      <c r="L1043">
        <v>17.72</v>
      </c>
      <c r="M1043">
        <v>352.5</v>
      </c>
      <c r="N1043">
        <v>111</v>
      </c>
      <c r="O1043">
        <v>15.86</v>
      </c>
      <c r="P1043">
        <v>8.1</v>
      </c>
      <c r="Q1043">
        <v>4</v>
      </c>
      <c r="R1043">
        <v>2.19</v>
      </c>
      <c r="S1043">
        <v>3</v>
      </c>
      <c r="T1043">
        <v>0</v>
      </c>
    </row>
    <row r="1044" spans="1:20" x14ac:dyDescent="0.2">
      <c r="A1044" t="s">
        <v>39</v>
      </c>
      <c r="B1044" s="4">
        <f>train[[#This Row],[account_length]]/12</f>
        <v>5.333333333333333</v>
      </c>
      <c r="C1044">
        <v>415</v>
      </c>
      <c r="D1044">
        <v>0</v>
      </c>
      <c r="E1044">
        <v>0</v>
      </c>
      <c r="F1044">
        <v>0</v>
      </c>
      <c r="G1044">
        <v>168</v>
      </c>
      <c r="H1044">
        <v>116</v>
      </c>
      <c r="I1044">
        <v>28.56</v>
      </c>
      <c r="J1044">
        <v>192.4</v>
      </c>
      <c r="K1044">
        <v>94</v>
      </c>
      <c r="L1044">
        <v>16.350000000000001</v>
      </c>
      <c r="M1044">
        <v>166.5</v>
      </c>
      <c r="N1044">
        <v>98</v>
      </c>
      <c r="O1044">
        <v>7.49</v>
      </c>
      <c r="P1044">
        <v>10.1</v>
      </c>
      <c r="Q1044">
        <v>3</v>
      </c>
      <c r="R1044">
        <v>2.73</v>
      </c>
      <c r="S1044">
        <v>2</v>
      </c>
      <c r="T1044">
        <v>0</v>
      </c>
    </row>
    <row r="1045" spans="1:20" x14ac:dyDescent="0.2">
      <c r="A1045" t="s">
        <v>71</v>
      </c>
      <c r="B1045" s="4">
        <f>train[[#This Row],[account_length]]/12</f>
        <v>9</v>
      </c>
      <c r="C1045">
        <v>510</v>
      </c>
      <c r="D1045">
        <v>0</v>
      </c>
      <c r="E1045">
        <v>1</v>
      </c>
      <c r="F1045">
        <v>34</v>
      </c>
      <c r="G1045">
        <v>162.1</v>
      </c>
      <c r="H1045">
        <v>83</v>
      </c>
      <c r="I1045">
        <v>27.56</v>
      </c>
      <c r="J1045">
        <v>171.8</v>
      </c>
      <c r="K1045">
        <v>117</v>
      </c>
      <c r="L1045">
        <v>14.6</v>
      </c>
      <c r="M1045">
        <v>259.8</v>
      </c>
      <c r="N1045">
        <v>76</v>
      </c>
      <c r="O1045">
        <v>11.69</v>
      </c>
      <c r="P1045">
        <v>9.6</v>
      </c>
      <c r="Q1045">
        <v>3</v>
      </c>
      <c r="R1045">
        <v>2.59</v>
      </c>
      <c r="S1045">
        <v>4</v>
      </c>
      <c r="T1045">
        <v>1</v>
      </c>
    </row>
    <row r="1046" spans="1:20" x14ac:dyDescent="0.2">
      <c r="A1046" t="s">
        <v>26</v>
      </c>
      <c r="B1046" s="4">
        <f>train[[#This Row],[account_length]]/12</f>
        <v>13.25</v>
      </c>
      <c r="C1046">
        <v>510</v>
      </c>
      <c r="D1046">
        <v>0</v>
      </c>
      <c r="E1046">
        <v>0</v>
      </c>
      <c r="F1046">
        <v>0</v>
      </c>
      <c r="G1046">
        <v>198.8</v>
      </c>
      <c r="H1046">
        <v>107</v>
      </c>
      <c r="I1046">
        <v>33.799999999999997</v>
      </c>
      <c r="J1046">
        <v>195.5</v>
      </c>
      <c r="K1046">
        <v>91</v>
      </c>
      <c r="L1046">
        <v>16.62</v>
      </c>
      <c r="M1046">
        <v>213.3</v>
      </c>
      <c r="N1046">
        <v>120</v>
      </c>
      <c r="O1046">
        <v>9.6</v>
      </c>
      <c r="P1046">
        <v>16.5</v>
      </c>
      <c r="Q1046">
        <v>7</v>
      </c>
      <c r="R1046">
        <v>4.46</v>
      </c>
      <c r="S1046">
        <v>5</v>
      </c>
      <c r="T1046">
        <v>0</v>
      </c>
    </row>
    <row r="1047" spans="1:20" x14ac:dyDescent="0.2">
      <c r="A1047" t="s">
        <v>75</v>
      </c>
      <c r="B1047" s="4">
        <f>train[[#This Row],[account_length]]/12</f>
        <v>11.333333333333334</v>
      </c>
      <c r="C1047">
        <v>510</v>
      </c>
      <c r="D1047">
        <v>1</v>
      </c>
      <c r="E1047">
        <v>0</v>
      </c>
      <c r="F1047">
        <v>0</v>
      </c>
      <c r="G1047">
        <v>256.8</v>
      </c>
      <c r="H1047">
        <v>90</v>
      </c>
      <c r="I1047">
        <v>43.66</v>
      </c>
      <c r="J1047">
        <v>230.1</v>
      </c>
      <c r="K1047">
        <v>104</v>
      </c>
      <c r="L1047">
        <v>19.559999999999999</v>
      </c>
      <c r="M1047">
        <v>143.6</v>
      </c>
      <c r="N1047">
        <v>82</v>
      </c>
      <c r="O1047">
        <v>6.46</v>
      </c>
      <c r="P1047">
        <v>9.1</v>
      </c>
      <c r="Q1047">
        <v>10</v>
      </c>
      <c r="R1047">
        <v>2.46</v>
      </c>
      <c r="S1047">
        <v>3</v>
      </c>
      <c r="T1047">
        <v>0</v>
      </c>
    </row>
    <row r="1048" spans="1:20" x14ac:dyDescent="0.2">
      <c r="A1048" t="s">
        <v>58</v>
      </c>
      <c r="B1048" s="4">
        <f>train[[#This Row],[account_length]]/12</f>
        <v>3.75</v>
      </c>
      <c r="C1048">
        <v>408</v>
      </c>
      <c r="D1048">
        <v>0</v>
      </c>
      <c r="E1048">
        <v>1</v>
      </c>
      <c r="F1048">
        <v>38</v>
      </c>
      <c r="G1048">
        <v>196.8</v>
      </c>
      <c r="H1048">
        <v>92</v>
      </c>
      <c r="I1048">
        <v>33.46</v>
      </c>
      <c r="J1048">
        <v>254.2</v>
      </c>
      <c r="K1048">
        <v>108</v>
      </c>
      <c r="L1048">
        <v>21.61</v>
      </c>
      <c r="M1048">
        <v>261.8</v>
      </c>
      <c r="N1048">
        <v>85</v>
      </c>
      <c r="O1048">
        <v>11.78</v>
      </c>
      <c r="P1048">
        <v>7.7</v>
      </c>
      <c r="Q1048">
        <v>2</v>
      </c>
      <c r="R1048">
        <v>2.08</v>
      </c>
      <c r="S1048">
        <v>1</v>
      </c>
      <c r="T1048">
        <v>0</v>
      </c>
    </row>
    <row r="1049" spans="1:20" x14ac:dyDescent="0.2">
      <c r="A1049" t="s">
        <v>60</v>
      </c>
      <c r="B1049" s="4">
        <f>train[[#This Row],[account_length]]/12</f>
        <v>10.166666666666666</v>
      </c>
      <c r="C1049">
        <v>415</v>
      </c>
      <c r="D1049">
        <v>0</v>
      </c>
      <c r="E1049">
        <v>0</v>
      </c>
      <c r="F1049">
        <v>0</v>
      </c>
      <c r="G1049">
        <v>140.1</v>
      </c>
      <c r="H1049">
        <v>120</v>
      </c>
      <c r="I1049">
        <v>23.82</v>
      </c>
      <c r="J1049">
        <v>231.4</v>
      </c>
      <c r="K1049">
        <v>128</v>
      </c>
      <c r="L1049">
        <v>19.670000000000002</v>
      </c>
      <c r="M1049">
        <v>188.1</v>
      </c>
      <c r="N1049">
        <v>127</v>
      </c>
      <c r="O1049">
        <v>8.4600000000000009</v>
      </c>
      <c r="P1049">
        <v>11.2</v>
      </c>
      <c r="Q1049">
        <v>5</v>
      </c>
      <c r="R1049">
        <v>3.02</v>
      </c>
      <c r="S1049">
        <v>2</v>
      </c>
      <c r="T1049">
        <v>0</v>
      </c>
    </row>
    <row r="1050" spans="1:20" x14ac:dyDescent="0.2">
      <c r="A1050" t="s">
        <v>60</v>
      </c>
      <c r="B1050" s="4">
        <f>train[[#This Row],[account_length]]/12</f>
        <v>11.5</v>
      </c>
      <c r="C1050">
        <v>415</v>
      </c>
      <c r="D1050">
        <v>0</v>
      </c>
      <c r="E1050">
        <v>0</v>
      </c>
      <c r="F1050">
        <v>0</v>
      </c>
      <c r="G1050">
        <v>194.3</v>
      </c>
      <c r="H1050">
        <v>83</v>
      </c>
      <c r="I1050">
        <v>33.03</v>
      </c>
      <c r="J1050">
        <v>189.9</v>
      </c>
      <c r="K1050">
        <v>97</v>
      </c>
      <c r="L1050">
        <v>16.14</v>
      </c>
      <c r="M1050">
        <v>232.2</v>
      </c>
      <c r="N1050">
        <v>102</v>
      </c>
      <c r="O1050">
        <v>10.45</v>
      </c>
      <c r="P1050">
        <v>9</v>
      </c>
      <c r="Q1050">
        <v>3</v>
      </c>
      <c r="R1050">
        <v>2.4300000000000002</v>
      </c>
      <c r="S1050">
        <v>5</v>
      </c>
      <c r="T1050">
        <v>0</v>
      </c>
    </row>
    <row r="1051" spans="1:20" x14ac:dyDescent="0.2">
      <c r="A1051" t="s">
        <v>27</v>
      </c>
      <c r="B1051" s="4">
        <f>train[[#This Row],[account_length]]/12</f>
        <v>11</v>
      </c>
      <c r="C1051">
        <v>415</v>
      </c>
      <c r="D1051">
        <v>0</v>
      </c>
      <c r="E1051">
        <v>0</v>
      </c>
      <c r="F1051">
        <v>0</v>
      </c>
      <c r="G1051">
        <v>117.6</v>
      </c>
      <c r="H1051">
        <v>66</v>
      </c>
      <c r="I1051">
        <v>19.989999999999998</v>
      </c>
      <c r="J1051">
        <v>214</v>
      </c>
      <c r="K1051">
        <v>108</v>
      </c>
      <c r="L1051">
        <v>18.190000000000001</v>
      </c>
      <c r="M1051">
        <v>239.5</v>
      </c>
      <c r="N1051">
        <v>94</v>
      </c>
      <c r="O1051">
        <v>10.78</v>
      </c>
      <c r="P1051">
        <v>8.8000000000000007</v>
      </c>
      <c r="Q1051">
        <v>5</v>
      </c>
      <c r="R1051">
        <v>2.38</v>
      </c>
      <c r="S1051">
        <v>1</v>
      </c>
      <c r="T1051">
        <v>0</v>
      </c>
    </row>
    <row r="1052" spans="1:20" x14ac:dyDescent="0.2">
      <c r="A1052" t="s">
        <v>73</v>
      </c>
      <c r="B1052" s="4">
        <f>train[[#This Row],[account_length]]/12</f>
        <v>8.4166666666666661</v>
      </c>
      <c r="C1052">
        <v>415</v>
      </c>
      <c r="D1052">
        <v>1</v>
      </c>
      <c r="E1052">
        <v>0</v>
      </c>
      <c r="F1052">
        <v>0</v>
      </c>
      <c r="G1052">
        <v>193.7</v>
      </c>
      <c r="H1052">
        <v>108</v>
      </c>
      <c r="I1052">
        <v>32.93</v>
      </c>
      <c r="J1052">
        <v>186.6</v>
      </c>
      <c r="K1052">
        <v>98</v>
      </c>
      <c r="L1052">
        <v>15.86</v>
      </c>
      <c r="M1052">
        <v>223</v>
      </c>
      <c r="N1052">
        <v>100</v>
      </c>
      <c r="O1052">
        <v>10.039999999999999</v>
      </c>
      <c r="P1052">
        <v>11.6</v>
      </c>
      <c r="Q1052">
        <v>8</v>
      </c>
      <c r="R1052">
        <v>3.13</v>
      </c>
      <c r="S1052">
        <v>0</v>
      </c>
      <c r="T1052">
        <v>0</v>
      </c>
    </row>
    <row r="1053" spans="1:20" x14ac:dyDescent="0.2">
      <c r="A1053" t="s">
        <v>48</v>
      </c>
      <c r="B1053" s="4">
        <f>train[[#This Row],[account_length]]/12</f>
        <v>4.833333333333333</v>
      </c>
      <c r="C1053">
        <v>510</v>
      </c>
      <c r="D1053">
        <v>0</v>
      </c>
      <c r="E1053">
        <v>0</v>
      </c>
      <c r="F1053">
        <v>0</v>
      </c>
      <c r="G1053">
        <v>243.1</v>
      </c>
      <c r="H1053">
        <v>105</v>
      </c>
      <c r="I1053">
        <v>41.33</v>
      </c>
      <c r="J1053">
        <v>231.4</v>
      </c>
      <c r="K1053">
        <v>108</v>
      </c>
      <c r="L1053">
        <v>19.670000000000002</v>
      </c>
      <c r="M1053">
        <v>180.9</v>
      </c>
      <c r="N1053">
        <v>120</v>
      </c>
      <c r="O1053">
        <v>8.14</v>
      </c>
      <c r="P1053">
        <v>7.8</v>
      </c>
      <c r="Q1053">
        <v>4</v>
      </c>
      <c r="R1053">
        <v>2.11</v>
      </c>
      <c r="S1053">
        <v>2</v>
      </c>
      <c r="T1053">
        <v>0</v>
      </c>
    </row>
    <row r="1054" spans="1:20" x14ac:dyDescent="0.2">
      <c r="A1054" t="s">
        <v>62</v>
      </c>
      <c r="B1054" s="4">
        <f>train[[#This Row],[account_length]]/12</f>
        <v>6.75</v>
      </c>
      <c r="C1054">
        <v>415</v>
      </c>
      <c r="D1054">
        <v>0</v>
      </c>
      <c r="E1054">
        <v>0</v>
      </c>
      <c r="F1054">
        <v>0</v>
      </c>
      <c r="G1054">
        <v>145.4</v>
      </c>
      <c r="H1054">
        <v>132</v>
      </c>
      <c r="I1054">
        <v>24.72</v>
      </c>
      <c r="J1054">
        <v>129.30000000000001</v>
      </c>
      <c r="K1054">
        <v>91</v>
      </c>
      <c r="L1054">
        <v>10.99</v>
      </c>
      <c r="M1054">
        <v>186.4</v>
      </c>
      <c r="N1054">
        <v>109</v>
      </c>
      <c r="O1054">
        <v>8.39</v>
      </c>
      <c r="P1054">
        <v>5.2</v>
      </c>
      <c r="Q1054">
        <v>4</v>
      </c>
      <c r="R1054">
        <v>1.4</v>
      </c>
      <c r="S1054">
        <v>1</v>
      </c>
      <c r="T1054">
        <v>0</v>
      </c>
    </row>
    <row r="1055" spans="1:20" x14ac:dyDescent="0.2">
      <c r="A1055" t="s">
        <v>66</v>
      </c>
      <c r="B1055" s="4">
        <f>train[[#This Row],[account_length]]/12</f>
        <v>9.6666666666666661</v>
      </c>
      <c r="C1055">
        <v>510</v>
      </c>
      <c r="D1055">
        <v>0</v>
      </c>
      <c r="E1055">
        <v>0</v>
      </c>
      <c r="F1055">
        <v>0</v>
      </c>
      <c r="G1055">
        <v>229.3</v>
      </c>
      <c r="H1055">
        <v>93</v>
      </c>
      <c r="I1055">
        <v>38.979999999999997</v>
      </c>
      <c r="J1055">
        <v>184.5</v>
      </c>
      <c r="K1055">
        <v>111</v>
      </c>
      <c r="L1055">
        <v>15.68</v>
      </c>
      <c r="M1055">
        <v>168.2</v>
      </c>
      <c r="N1055">
        <v>91</v>
      </c>
      <c r="O1055">
        <v>7.57</v>
      </c>
      <c r="P1055">
        <v>8.8000000000000007</v>
      </c>
      <c r="Q1055">
        <v>3</v>
      </c>
      <c r="R1055">
        <v>2.38</v>
      </c>
      <c r="S1055">
        <v>2</v>
      </c>
      <c r="T1055">
        <v>0</v>
      </c>
    </row>
    <row r="1056" spans="1:20" x14ac:dyDescent="0.2">
      <c r="A1056" t="s">
        <v>60</v>
      </c>
      <c r="B1056" s="4">
        <f>train[[#This Row],[account_length]]/12</f>
        <v>5.166666666666667</v>
      </c>
      <c r="C1056">
        <v>510</v>
      </c>
      <c r="D1056">
        <v>0</v>
      </c>
      <c r="E1056">
        <v>1</v>
      </c>
      <c r="F1056">
        <v>33</v>
      </c>
      <c r="G1056">
        <v>186.4</v>
      </c>
      <c r="H1056">
        <v>84</v>
      </c>
      <c r="I1056">
        <v>31.69</v>
      </c>
      <c r="J1056">
        <v>201</v>
      </c>
      <c r="K1056">
        <v>136</v>
      </c>
      <c r="L1056">
        <v>17.09</v>
      </c>
      <c r="M1056">
        <v>286.7</v>
      </c>
      <c r="N1056">
        <v>103</v>
      </c>
      <c r="O1056">
        <v>12.9</v>
      </c>
      <c r="P1056">
        <v>11.1</v>
      </c>
      <c r="Q1056">
        <v>3</v>
      </c>
      <c r="R1056">
        <v>3</v>
      </c>
      <c r="S1056">
        <v>2</v>
      </c>
      <c r="T1056">
        <v>1</v>
      </c>
    </row>
    <row r="1057" spans="1:20" x14ac:dyDescent="0.2">
      <c r="A1057" t="s">
        <v>46</v>
      </c>
      <c r="B1057" s="4">
        <f>train[[#This Row],[account_length]]/12</f>
        <v>7.5</v>
      </c>
      <c r="C1057">
        <v>415</v>
      </c>
      <c r="D1057">
        <v>0</v>
      </c>
      <c r="E1057">
        <v>0</v>
      </c>
      <c r="F1057">
        <v>0</v>
      </c>
      <c r="G1057">
        <v>76.099999999999994</v>
      </c>
      <c r="H1057">
        <v>121</v>
      </c>
      <c r="I1057">
        <v>12.94</v>
      </c>
      <c r="J1057">
        <v>290.3</v>
      </c>
      <c r="K1057">
        <v>73</v>
      </c>
      <c r="L1057">
        <v>24.68</v>
      </c>
      <c r="M1057">
        <v>236.9</v>
      </c>
      <c r="N1057">
        <v>89</v>
      </c>
      <c r="O1057">
        <v>10.66</v>
      </c>
      <c r="P1057">
        <v>10.8</v>
      </c>
      <c r="Q1057">
        <v>3</v>
      </c>
      <c r="R1057">
        <v>2.92</v>
      </c>
      <c r="S1057">
        <v>0</v>
      </c>
      <c r="T1057">
        <v>0</v>
      </c>
    </row>
    <row r="1058" spans="1:20" x14ac:dyDescent="0.2">
      <c r="A1058" t="s">
        <v>71</v>
      </c>
      <c r="B1058" s="4">
        <f>train[[#This Row],[account_length]]/12</f>
        <v>8.1666666666666661</v>
      </c>
      <c r="C1058">
        <v>415</v>
      </c>
      <c r="D1058">
        <v>0</v>
      </c>
      <c r="E1058">
        <v>0</v>
      </c>
      <c r="F1058">
        <v>0</v>
      </c>
      <c r="G1058">
        <v>162.80000000000001</v>
      </c>
      <c r="H1058">
        <v>65</v>
      </c>
      <c r="I1058">
        <v>27.68</v>
      </c>
      <c r="J1058">
        <v>185</v>
      </c>
      <c r="K1058">
        <v>109</v>
      </c>
      <c r="L1058">
        <v>15.73</v>
      </c>
      <c r="M1058">
        <v>219.5</v>
      </c>
      <c r="N1058">
        <v>104</v>
      </c>
      <c r="O1058">
        <v>9.8800000000000008</v>
      </c>
      <c r="P1058">
        <v>6</v>
      </c>
      <c r="Q1058">
        <v>3</v>
      </c>
      <c r="R1058">
        <v>1.62</v>
      </c>
      <c r="S1058">
        <v>2</v>
      </c>
      <c r="T1058">
        <v>0</v>
      </c>
    </row>
    <row r="1059" spans="1:20" x14ac:dyDescent="0.2">
      <c r="A1059" t="s">
        <v>55</v>
      </c>
      <c r="B1059" s="4">
        <f>train[[#This Row],[account_length]]/12</f>
        <v>6.083333333333333</v>
      </c>
      <c r="C1059">
        <v>415</v>
      </c>
      <c r="D1059">
        <v>0</v>
      </c>
      <c r="E1059">
        <v>0</v>
      </c>
      <c r="F1059">
        <v>0</v>
      </c>
      <c r="G1059">
        <v>182.3</v>
      </c>
      <c r="H1059">
        <v>115</v>
      </c>
      <c r="I1059">
        <v>30.99</v>
      </c>
      <c r="J1059">
        <v>199.2</v>
      </c>
      <c r="K1059">
        <v>97</v>
      </c>
      <c r="L1059">
        <v>16.93</v>
      </c>
      <c r="M1059">
        <v>120.2</v>
      </c>
      <c r="N1059">
        <v>113</v>
      </c>
      <c r="O1059">
        <v>5.41</v>
      </c>
      <c r="P1059">
        <v>18</v>
      </c>
      <c r="Q1059">
        <v>5</v>
      </c>
      <c r="R1059">
        <v>4.8600000000000003</v>
      </c>
      <c r="S1059">
        <v>1</v>
      </c>
      <c r="T1059">
        <v>0</v>
      </c>
    </row>
    <row r="1060" spans="1:20" x14ac:dyDescent="0.2">
      <c r="A1060" t="s">
        <v>33</v>
      </c>
      <c r="B1060" s="4">
        <f>train[[#This Row],[account_length]]/12</f>
        <v>8.9166666666666661</v>
      </c>
      <c r="C1060">
        <v>510</v>
      </c>
      <c r="D1060">
        <v>1</v>
      </c>
      <c r="E1060">
        <v>0</v>
      </c>
      <c r="F1060">
        <v>0</v>
      </c>
      <c r="G1060">
        <v>194.4</v>
      </c>
      <c r="H1060">
        <v>83</v>
      </c>
      <c r="I1060">
        <v>33.049999999999997</v>
      </c>
      <c r="J1060">
        <v>247.8</v>
      </c>
      <c r="K1060">
        <v>84</v>
      </c>
      <c r="L1060">
        <v>21.06</v>
      </c>
      <c r="M1060">
        <v>245.4</v>
      </c>
      <c r="N1060">
        <v>93</v>
      </c>
      <c r="O1060">
        <v>11.04</v>
      </c>
      <c r="P1060">
        <v>11.2</v>
      </c>
      <c r="Q1060">
        <v>7</v>
      </c>
      <c r="R1060">
        <v>3.02</v>
      </c>
      <c r="S1060">
        <v>2</v>
      </c>
      <c r="T1060">
        <v>0</v>
      </c>
    </row>
    <row r="1061" spans="1:20" x14ac:dyDescent="0.2">
      <c r="A1061" t="s">
        <v>46</v>
      </c>
      <c r="B1061" s="4">
        <f>train[[#This Row],[account_length]]/12</f>
        <v>4.583333333333333</v>
      </c>
      <c r="C1061">
        <v>408</v>
      </c>
      <c r="D1061">
        <v>0</v>
      </c>
      <c r="E1061">
        <v>1</v>
      </c>
      <c r="F1061">
        <v>20</v>
      </c>
      <c r="G1061">
        <v>189.3</v>
      </c>
      <c r="H1061">
        <v>95</v>
      </c>
      <c r="I1061">
        <v>32.18</v>
      </c>
      <c r="J1061">
        <v>118.6</v>
      </c>
      <c r="K1061">
        <v>113</v>
      </c>
      <c r="L1061">
        <v>10.08</v>
      </c>
      <c r="M1061">
        <v>250.2</v>
      </c>
      <c r="N1061">
        <v>102</v>
      </c>
      <c r="O1061">
        <v>11.26</v>
      </c>
      <c r="P1061">
        <v>12.5</v>
      </c>
      <c r="Q1061">
        <v>4</v>
      </c>
      <c r="R1061">
        <v>3.38</v>
      </c>
      <c r="S1061">
        <v>2</v>
      </c>
      <c r="T1061">
        <v>0</v>
      </c>
    </row>
    <row r="1062" spans="1:20" x14ac:dyDescent="0.2">
      <c r="A1062" t="s">
        <v>47</v>
      </c>
      <c r="B1062" s="4">
        <f>train[[#This Row],[account_length]]/12</f>
        <v>6.333333333333333</v>
      </c>
      <c r="C1062">
        <v>415</v>
      </c>
      <c r="D1062">
        <v>0</v>
      </c>
      <c r="E1062">
        <v>1</v>
      </c>
      <c r="F1062">
        <v>22</v>
      </c>
      <c r="G1062">
        <v>160.1</v>
      </c>
      <c r="H1062">
        <v>107</v>
      </c>
      <c r="I1062">
        <v>27.22</v>
      </c>
      <c r="J1062">
        <v>168.7</v>
      </c>
      <c r="K1062">
        <v>136</v>
      </c>
      <c r="L1062">
        <v>14.34</v>
      </c>
      <c r="M1062">
        <v>23.2</v>
      </c>
      <c r="N1062">
        <v>102</v>
      </c>
      <c r="O1062">
        <v>1.04</v>
      </c>
      <c r="P1062">
        <v>9.5</v>
      </c>
      <c r="Q1062">
        <v>4</v>
      </c>
      <c r="R1062">
        <v>2.57</v>
      </c>
      <c r="S1062">
        <v>3</v>
      </c>
      <c r="T1062">
        <v>0</v>
      </c>
    </row>
    <row r="1063" spans="1:20" x14ac:dyDescent="0.2">
      <c r="A1063" t="s">
        <v>58</v>
      </c>
      <c r="B1063" s="4">
        <f>train[[#This Row],[account_length]]/12</f>
        <v>2.5</v>
      </c>
      <c r="C1063">
        <v>510</v>
      </c>
      <c r="D1063">
        <v>0</v>
      </c>
      <c r="E1063">
        <v>0</v>
      </c>
      <c r="F1063">
        <v>0</v>
      </c>
      <c r="G1063">
        <v>145</v>
      </c>
      <c r="H1063">
        <v>76</v>
      </c>
      <c r="I1063">
        <v>24.65</v>
      </c>
      <c r="J1063">
        <v>240.7</v>
      </c>
      <c r="K1063">
        <v>112</v>
      </c>
      <c r="L1063">
        <v>20.46</v>
      </c>
      <c r="M1063">
        <v>197.1</v>
      </c>
      <c r="N1063">
        <v>134</v>
      </c>
      <c r="O1063">
        <v>8.8699999999999992</v>
      </c>
      <c r="P1063">
        <v>7.1</v>
      </c>
      <c r="Q1063">
        <v>4</v>
      </c>
      <c r="R1063">
        <v>1.92</v>
      </c>
      <c r="S1063">
        <v>3</v>
      </c>
      <c r="T1063">
        <v>0</v>
      </c>
    </row>
    <row r="1064" spans="1:20" x14ac:dyDescent="0.2">
      <c r="A1064" t="s">
        <v>42</v>
      </c>
      <c r="B1064" s="4">
        <f>train[[#This Row],[account_length]]/12</f>
        <v>13.083333333333334</v>
      </c>
      <c r="C1064">
        <v>415</v>
      </c>
      <c r="D1064">
        <v>0</v>
      </c>
      <c r="E1064">
        <v>0</v>
      </c>
      <c r="F1064">
        <v>0</v>
      </c>
      <c r="G1064">
        <v>220.7</v>
      </c>
      <c r="H1064">
        <v>105</v>
      </c>
      <c r="I1064">
        <v>37.520000000000003</v>
      </c>
      <c r="J1064">
        <v>119.3</v>
      </c>
      <c r="K1064">
        <v>127</v>
      </c>
      <c r="L1064">
        <v>10.14</v>
      </c>
      <c r="M1064">
        <v>165.1</v>
      </c>
      <c r="N1064">
        <v>113</v>
      </c>
      <c r="O1064">
        <v>7.43</v>
      </c>
      <c r="P1064">
        <v>11.5</v>
      </c>
      <c r="Q1064">
        <v>7</v>
      </c>
      <c r="R1064">
        <v>3.11</v>
      </c>
      <c r="S1064">
        <v>4</v>
      </c>
      <c r="T1064">
        <v>0</v>
      </c>
    </row>
    <row r="1065" spans="1:20" x14ac:dyDescent="0.2">
      <c r="A1065" t="s">
        <v>27</v>
      </c>
      <c r="B1065" s="4">
        <f>train[[#This Row],[account_length]]/12</f>
        <v>3.3333333333333335</v>
      </c>
      <c r="C1065">
        <v>408</v>
      </c>
      <c r="D1065">
        <v>0</v>
      </c>
      <c r="E1065">
        <v>1</v>
      </c>
      <c r="F1065">
        <v>31</v>
      </c>
      <c r="G1065">
        <v>224.7</v>
      </c>
      <c r="H1065">
        <v>69</v>
      </c>
      <c r="I1065">
        <v>38.200000000000003</v>
      </c>
      <c r="J1065">
        <v>134.5</v>
      </c>
      <c r="K1065">
        <v>81</v>
      </c>
      <c r="L1065">
        <v>11.43</v>
      </c>
      <c r="M1065">
        <v>120.3</v>
      </c>
      <c r="N1065">
        <v>104</v>
      </c>
      <c r="O1065">
        <v>5.41</v>
      </c>
      <c r="P1065">
        <v>7.5</v>
      </c>
      <c r="Q1065">
        <v>5</v>
      </c>
      <c r="R1065">
        <v>2.0299999999999998</v>
      </c>
      <c r="S1065">
        <v>1</v>
      </c>
      <c r="T1065">
        <v>1</v>
      </c>
    </row>
    <row r="1066" spans="1:20" x14ac:dyDescent="0.2">
      <c r="A1066" t="s">
        <v>71</v>
      </c>
      <c r="B1066" s="4">
        <f>train[[#This Row],[account_length]]/12</f>
        <v>6</v>
      </c>
      <c r="C1066">
        <v>408</v>
      </c>
      <c r="D1066">
        <v>0</v>
      </c>
      <c r="E1066">
        <v>0</v>
      </c>
      <c r="F1066">
        <v>0</v>
      </c>
      <c r="G1066">
        <v>147</v>
      </c>
      <c r="H1066">
        <v>79</v>
      </c>
      <c r="I1066">
        <v>24.99</v>
      </c>
      <c r="J1066">
        <v>162.30000000000001</v>
      </c>
      <c r="K1066">
        <v>103</v>
      </c>
      <c r="L1066">
        <v>13.8</v>
      </c>
      <c r="M1066">
        <v>162.9</v>
      </c>
      <c r="N1066">
        <v>80</v>
      </c>
      <c r="O1066">
        <v>7.33</v>
      </c>
      <c r="P1066">
        <v>10.5</v>
      </c>
      <c r="Q1066">
        <v>4</v>
      </c>
      <c r="R1066">
        <v>2.84</v>
      </c>
      <c r="S1066">
        <v>1</v>
      </c>
      <c r="T1066">
        <v>0</v>
      </c>
    </row>
    <row r="1067" spans="1:20" x14ac:dyDescent="0.2">
      <c r="A1067" t="s">
        <v>44</v>
      </c>
      <c r="B1067" s="4">
        <f>train[[#This Row],[account_length]]/12</f>
        <v>7.916666666666667</v>
      </c>
      <c r="C1067">
        <v>415</v>
      </c>
      <c r="D1067">
        <v>0</v>
      </c>
      <c r="E1067">
        <v>1</v>
      </c>
      <c r="F1067">
        <v>39</v>
      </c>
      <c r="G1067">
        <v>260.8</v>
      </c>
      <c r="H1067">
        <v>130</v>
      </c>
      <c r="I1067">
        <v>44.34</v>
      </c>
      <c r="J1067">
        <v>213.4</v>
      </c>
      <c r="K1067">
        <v>111</v>
      </c>
      <c r="L1067">
        <v>18.14</v>
      </c>
      <c r="M1067">
        <v>195.6</v>
      </c>
      <c r="N1067">
        <v>97</v>
      </c>
      <c r="O1067">
        <v>8.8000000000000007</v>
      </c>
      <c r="P1067">
        <v>10.1</v>
      </c>
      <c r="Q1067">
        <v>5</v>
      </c>
      <c r="R1067">
        <v>2.73</v>
      </c>
      <c r="S1067">
        <v>1</v>
      </c>
      <c r="T1067">
        <v>0</v>
      </c>
    </row>
    <row r="1068" spans="1:20" x14ac:dyDescent="0.2">
      <c r="A1068" t="s">
        <v>34</v>
      </c>
      <c r="B1068" s="4">
        <f>train[[#This Row],[account_length]]/12</f>
        <v>3.5</v>
      </c>
      <c r="C1068">
        <v>415</v>
      </c>
      <c r="D1068">
        <v>0</v>
      </c>
      <c r="E1068">
        <v>0</v>
      </c>
      <c r="F1068">
        <v>0</v>
      </c>
      <c r="G1068">
        <v>155.4</v>
      </c>
      <c r="H1068">
        <v>127</v>
      </c>
      <c r="I1068">
        <v>26.42</v>
      </c>
      <c r="J1068">
        <v>164.1</v>
      </c>
      <c r="K1068">
        <v>45</v>
      </c>
      <c r="L1068">
        <v>13.95</v>
      </c>
      <c r="M1068">
        <v>157.69999999999999</v>
      </c>
      <c r="N1068">
        <v>128</v>
      </c>
      <c r="O1068">
        <v>7.1</v>
      </c>
      <c r="P1068">
        <v>9</v>
      </c>
      <c r="Q1068">
        <v>3</v>
      </c>
      <c r="R1068">
        <v>2.4300000000000002</v>
      </c>
      <c r="S1068">
        <v>0</v>
      </c>
      <c r="T1068">
        <v>0</v>
      </c>
    </row>
    <row r="1069" spans="1:20" x14ac:dyDescent="0.2">
      <c r="A1069" t="s">
        <v>32</v>
      </c>
      <c r="B1069" s="4">
        <f>train[[#This Row],[account_length]]/12</f>
        <v>7.166666666666667</v>
      </c>
      <c r="C1069">
        <v>415</v>
      </c>
      <c r="D1069">
        <v>0</v>
      </c>
      <c r="E1069">
        <v>0</v>
      </c>
      <c r="F1069">
        <v>0</v>
      </c>
      <c r="G1069">
        <v>166.2</v>
      </c>
      <c r="H1069">
        <v>112</v>
      </c>
      <c r="I1069">
        <v>28.25</v>
      </c>
      <c r="J1069">
        <v>255.3</v>
      </c>
      <c r="K1069">
        <v>81</v>
      </c>
      <c r="L1069">
        <v>21.7</v>
      </c>
      <c r="M1069">
        <v>228.1</v>
      </c>
      <c r="N1069">
        <v>97</v>
      </c>
      <c r="O1069">
        <v>10.26</v>
      </c>
      <c r="P1069">
        <v>5.4</v>
      </c>
      <c r="Q1069">
        <v>7</v>
      </c>
      <c r="R1069">
        <v>1.46</v>
      </c>
      <c r="S1069">
        <v>1</v>
      </c>
      <c r="T1069">
        <v>0</v>
      </c>
    </row>
    <row r="1070" spans="1:20" x14ac:dyDescent="0.2">
      <c r="A1070" t="s">
        <v>24</v>
      </c>
      <c r="B1070" s="4">
        <f>train[[#This Row],[account_length]]/12</f>
        <v>10.916666666666666</v>
      </c>
      <c r="C1070">
        <v>415</v>
      </c>
      <c r="D1070">
        <v>0</v>
      </c>
      <c r="E1070">
        <v>0</v>
      </c>
      <c r="F1070">
        <v>0</v>
      </c>
      <c r="G1070">
        <v>211.8</v>
      </c>
      <c r="H1070">
        <v>115</v>
      </c>
      <c r="I1070">
        <v>36.01</v>
      </c>
      <c r="J1070">
        <v>260.5</v>
      </c>
      <c r="K1070">
        <v>102</v>
      </c>
      <c r="L1070">
        <v>22.14</v>
      </c>
      <c r="M1070">
        <v>144.19999999999999</v>
      </c>
      <c r="N1070">
        <v>96</v>
      </c>
      <c r="O1070">
        <v>6.49</v>
      </c>
      <c r="P1070">
        <v>10.8</v>
      </c>
      <c r="Q1070">
        <v>7</v>
      </c>
      <c r="R1070">
        <v>2.92</v>
      </c>
      <c r="S1070">
        <v>0</v>
      </c>
      <c r="T1070">
        <v>0</v>
      </c>
    </row>
    <row r="1071" spans="1:20" x14ac:dyDescent="0.2">
      <c r="A1071" t="s">
        <v>35</v>
      </c>
      <c r="B1071" s="4">
        <f>train[[#This Row],[account_length]]/12</f>
        <v>6.166666666666667</v>
      </c>
      <c r="C1071">
        <v>415</v>
      </c>
      <c r="D1071">
        <v>0</v>
      </c>
      <c r="E1071">
        <v>0</v>
      </c>
      <c r="F1071">
        <v>0</v>
      </c>
      <c r="G1071">
        <v>162.69999999999999</v>
      </c>
      <c r="H1071">
        <v>102</v>
      </c>
      <c r="I1071">
        <v>27.66</v>
      </c>
      <c r="J1071">
        <v>292</v>
      </c>
      <c r="K1071">
        <v>105</v>
      </c>
      <c r="L1071">
        <v>24.82</v>
      </c>
      <c r="M1071">
        <v>183.3</v>
      </c>
      <c r="N1071">
        <v>80</v>
      </c>
      <c r="O1071">
        <v>8.25</v>
      </c>
      <c r="P1071">
        <v>8.6999999999999993</v>
      </c>
      <c r="Q1071">
        <v>6</v>
      </c>
      <c r="R1071">
        <v>2.35</v>
      </c>
      <c r="S1071">
        <v>0</v>
      </c>
      <c r="T1071">
        <v>0</v>
      </c>
    </row>
    <row r="1072" spans="1:20" x14ac:dyDescent="0.2">
      <c r="A1072" t="s">
        <v>75</v>
      </c>
      <c r="B1072" s="4">
        <f>train[[#This Row],[account_length]]/12</f>
        <v>6.75</v>
      </c>
      <c r="C1072">
        <v>408</v>
      </c>
      <c r="D1072">
        <v>1</v>
      </c>
      <c r="E1072">
        <v>1</v>
      </c>
      <c r="F1072">
        <v>37</v>
      </c>
      <c r="G1072">
        <v>237.1</v>
      </c>
      <c r="H1072">
        <v>76</v>
      </c>
      <c r="I1072">
        <v>40.31</v>
      </c>
      <c r="J1072">
        <v>264.2</v>
      </c>
      <c r="K1072">
        <v>125</v>
      </c>
      <c r="L1072">
        <v>22.46</v>
      </c>
      <c r="M1072">
        <v>271.3</v>
      </c>
      <c r="N1072">
        <v>120</v>
      </c>
      <c r="O1072">
        <v>12.21</v>
      </c>
      <c r="P1072">
        <v>7.9</v>
      </c>
      <c r="Q1072">
        <v>3</v>
      </c>
      <c r="R1072">
        <v>2.13</v>
      </c>
      <c r="S1072">
        <v>1</v>
      </c>
      <c r="T1072">
        <v>0</v>
      </c>
    </row>
    <row r="1073" spans="1:20" x14ac:dyDescent="0.2">
      <c r="A1073" t="s">
        <v>53</v>
      </c>
      <c r="B1073" s="4">
        <f>train[[#This Row],[account_length]]/12</f>
        <v>6.75</v>
      </c>
      <c r="C1073">
        <v>408</v>
      </c>
      <c r="D1073">
        <v>0</v>
      </c>
      <c r="E1073">
        <v>0</v>
      </c>
      <c r="F1073">
        <v>0</v>
      </c>
      <c r="G1073">
        <v>166.2</v>
      </c>
      <c r="H1073">
        <v>102</v>
      </c>
      <c r="I1073">
        <v>28.25</v>
      </c>
      <c r="J1073">
        <v>217.6</v>
      </c>
      <c r="K1073">
        <v>112</v>
      </c>
      <c r="L1073">
        <v>18.5</v>
      </c>
      <c r="M1073">
        <v>220.2</v>
      </c>
      <c r="N1073">
        <v>68</v>
      </c>
      <c r="O1073">
        <v>9.91</v>
      </c>
      <c r="P1073">
        <v>13.2</v>
      </c>
      <c r="Q1073">
        <v>2</v>
      </c>
      <c r="R1073">
        <v>3.56</v>
      </c>
      <c r="S1073">
        <v>4</v>
      </c>
      <c r="T1073">
        <v>0</v>
      </c>
    </row>
    <row r="1074" spans="1:20" x14ac:dyDescent="0.2">
      <c r="A1074" t="s">
        <v>35</v>
      </c>
      <c r="B1074" s="4">
        <f>train[[#This Row],[account_length]]/12</f>
        <v>2.3333333333333335</v>
      </c>
      <c r="C1074">
        <v>415</v>
      </c>
      <c r="D1074">
        <v>0</v>
      </c>
      <c r="E1074">
        <v>0</v>
      </c>
      <c r="F1074">
        <v>0</v>
      </c>
      <c r="G1074">
        <v>121.7</v>
      </c>
      <c r="H1074">
        <v>48</v>
      </c>
      <c r="I1074">
        <v>20.69</v>
      </c>
      <c r="J1074">
        <v>125.8</v>
      </c>
      <c r="K1074">
        <v>112</v>
      </c>
      <c r="L1074">
        <v>10.69</v>
      </c>
      <c r="M1074">
        <v>261.60000000000002</v>
      </c>
      <c r="N1074">
        <v>122</v>
      </c>
      <c r="O1074">
        <v>11.77</v>
      </c>
      <c r="P1074">
        <v>8.3000000000000007</v>
      </c>
      <c r="Q1074">
        <v>2</v>
      </c>
      <c r="R1074">
        <v>2.2400000000000002</v>
      </c>
      <c r="S1074">
        <v>6</v>
      </c>
      <c r="T1074">
        <v>1</v>
      </c>
    </row>
    <row r="1075" spans="1:20" x14ac:dyDescent="0.2">
      <c r="A1075" t="s">
        <v>68</v>
      </c>
      <c r="B1075" s="4">
        <f>train[[#This Row],[account_length]]/12</f>
        <v>9.25</v>
      </c>
      <c r="C1075">
        <v>510</v>
      </c>
      <c r="D1075">
        <v>0</v>
      </c>
      <c r="E1075">
        <v>0</v>
      </c>
      <c r="F1075">
        <v>0</v>
      </c>
      <c r="G1075">
        <v>176.4</v>
      </c>
      <c r="H1075">
        <v>62</v>
      </c>
      <c r="I1075">
        <v>29.99</v>
      </c>
      <c r="J1075">
        <v>201</v>
      </c>
      <c r="K1075">
        <v>124</v>
      </c>
      <c r="L1075">
        <v>17.09</v>
      </c>
      <c r="M1075">
        <v>150.4</v>
      </c>
      <c r="N1075">
        <v>138</v>
      </c>
      <c r="O1075">
        <v>6.77</v>
      </c>
      <c r="P1075">
        <v>11.2</v>
      </c>
      <c r="Q1075">
        <v>2</v>
      </c>
      <c r="R1075">
        <v>3.02</v>
      </c>
      <c r="S1075">
        <v>0</v>
      </c>
      <c r="T1075">
        <v>0</v>
      </c>
    </row>
    <row r="1076" spans="1:20" x14ac:dyDescent="0.2">
      <c r="A1076" t="s">
        <v>62</v>
      </c>
      <c r="B1076" s="4">
        <f>train[[#This Row],[account_length]]/12</f>
        <v>0.25</v>
      </c>
      <c r="C1076">
        <v>510</v>
      </c>
      <c r="D1076">
        <v>0</v>
      </c>
      <c r="E1076">
        <v>1</v>
      </c>
      <c r="F1076">
        <v>27</v>
      </c>
      <c r="G1076">
        <v>67.400000000000006</v>
      </c>
      <c r="H1076">
        <v>116</v>
      </c>
      <c r="I1076">
        <v>11.46</v>
      </c>
      <c r="J1076">
        <v>244</v>
      </c>
      <c r="K1076">
        <v>78</v>
      </c>
      <c r="L1076">
        <v>20.74</v>
      </c>
      <c r="M1076">
        <v>281.10000000000002</v>
      </c>
      <c r="N1076">
        <v>93</v>
      </c>
      <c r="O1076">
        <v>12.65</v>
      </c>
      <c r="P1076">
        <v>11.4</v>
      </c>
      <c r="Q1076">
        <v>2</v>
      </c>
      <c r="R1076">
        <v>3.08</v>
      </c>
      <c r="S1076">
        <v>2</v>
      </c>
      <c r="T1076">
        <v>0</v>
      </c>
    </row>
    <row r="1077" spans="1:20" x14ac:dyDescent="0.2">
      <c r="A1077" t="s">
        <v>53</v>
      </c>
      <c r="B1077" s="4">
        <f>train[[#This Row],[account_length]]/12</f>
        <v>4.25</v>
      </c>
      <c r="C1077">
        <v>415</v>
      </c>
      <c r="D1077">
        <v>0</v>
      </c>
      <c r="E1077">
        <v>0</v>
      </c>
      <c r="F1077">
        <v>0</v>
      </c>
      <c r="G1077">
        <v>229.7</v>
      </c>
      <c r="H1077">
        <v>129</v>
      </c>
      <c r="I1077">
        <v>39.049999999999997</v>
      </c>
      <c r="J1077">
        <v>336</v>
      </c>
      <c r="K1077">
        <v>104</v>
      </c>
      <c r="L1077">
        <v>28.56</v>
      </c>
      <c r="M1077">
        <v>192.8</v>
      </c>
      <c r="N1077">
        <v>128</v>
      </c>
      <c r="O1077">
        <v>8.68</v>
      </c>
      <c r="P1077">
        <v>9.6</v>
      </c>
      <c r="Q1077">
        <v>1</v>
      </c>
      <c r="R1077">
        <v>2.59</v>
      </c>
      <c r="S1077">
        <v>1</v>
      </c>
      <c r="T1077">
        <v>1</v>
      </c>
    </row>
    <row r="1078" spans="1:20" x14ac:dyDescent="0.2">
      <c r="A1078" t="s">
        <v>40</v>
      </c>
      <c r="B1078" s="4">
        <f>train[[#This Row],[account_length]]/12</f>
        <v>5.666666666666667</v>
      </c>
      <c r="C1078">
        <v>415</v>
      </c>
      <c r="D1078">
        <v>0</v>
      </c>
      <c r="E1078">
        <v>1</v>
      </c>
      <c r="F1078">
        <v>24</v>
      </c>
      <c r="G1078">
        <v>176</v>
      </c>
      <c r="H1078">
        <v>118</v>
      </c>
      <c r="I1078">
        <v>29.92</v>
      </c>
      <c r="J1078">
        <v>277.89999999999998</v>
      </c>
      <c r="K1078">
        <v>116</v>
      </c>
      <c r="L1078">
        <v>23.62</v>
      </c>
      <c r="M1078">
        <v>174.7</v>
      </c>
      <c r="N1078">
        <v>71</v>
      </c>
      <c r="O1078">
        <v>7.86</v>
      </c>
      <c r="P1078">
        <v>14.7</v>
      </c>
      <c r="Q1078">
        <v>7</v>
      </c>
      <c r="R1078">
        <v>3.97</v>
      </c>
      <c r="S1078">
        <v>1</v>
      </c>
      <c r="T1078">
        <v>0</v>
      </c>
    </row>
    <row r="1079" spans="1:20" x14ac:dyDescent="0.2">
      <c r="A1079" t="s">
        <v>36</v>
      </c>
      <c r="B1079" s="4">
        <f>train[[#This Row],[account_length]]/12</f>
        <v>13.583333333333334</v>
      </c>
      <c r="C1079">
        <v>408</v>
      </c>
      <c r="D1079">
        <v>0</v>
      </c>
      <c r="E1079">
        <v>0</v>
      </c>
      <c r="F1079">
        <v>0</v>
      </c>
      <c r="G1079">
        <v>247.7</v>
      </c>
      <c r="H1079">
        <v>77</v>
      </c>
      <c r="I1079">
        <v>42.11</v>
      </c>
      <c r="J1079">
        <v>269.5</v>
      </c>
      <c r="K1079">
        <v>108</v>
      </c>
      <c r="L1079">
        <v>22.91</v>
      </c>
      <c r="M1079">
        <v>167.3</v>
      </c>
      <c r="N1079">
        <v>82</v>
      </c>
      <c r="O1079">
        <v>7.53</v>
      </c>
      <c r="P1079">
        <v>9.6</v>
      </c>
      <c r="Q1079">
        <v>7</v>
      </c>
      <c r="R1079">
        <v>2.59</v>
      </c>
      <c r="S1079">
        <v>0</v>
      </c>
      <c r="T1079">
        <v>1</v>
      </c>
    </row>
    <row r="1080" spans="1:20" x14ac:dyDescent="0.2">
      <c r="A1080" t="s">
        <v>70</v>
      </c>
      <c r="B1080" s="4">
        <f>train[[#This Row],[account_length]]/12</f>
        <v>7.25</v>
      </c>
      <c r="C1080">
        <v>510</v>
      </c>
      <c r="D1080">
        <v>0</v>
      </c>
      <c r="E1080">
        <v>0</v>
      </c>
      <c r="F1080">
        <v>0</v>
      </c>
      <c r="G1080">
        <v>115.4</v>
      </c>
      <c r="H1080">
        <v>90</v>
      </c>
      <c r="I1080">
        <v>19.62</v>
      </c>
      <c r="J1080">
        <v>262.60000000000002</v>
      </c>
      <c r="K1080">
        <v>68</v>
      </c>
      <c r="L1080">
        <v>22.32</v>
      </c>
      <c r="M1080">
        <v>245.7</v>
      </c>
      <c r="N1080">
        <v>69</v>
      </c>
      <c r="O1080">
        <v>11.06</v>
      </c>
      <c r="P1080">
        <v>13.1</v>
      </c>
      <c r="Q1080">
        <v>5</v>
      </c>
      <c r="R1080">
        <v>3.54</v>
      </c>
      <c r="S1080">
        <v>2</v>
      </c>
      <c r="T1080">
        <v>0</v>
      </c>
    </row>
    <row r="1081" spans="1:20" x14ac:dyDescent="0.2">
      <c r="A1081" t="s">
        <v>58</v>
      </c>
      <c r="B1081" s="4">
        <f>train[[#This Row],[account_length]]/12</f>
        <v>4.833333333333333</v>
      </c>
      <c r="C1081">
        <v>510</v>
      </c>
      <c r="D1081">
        <v>0</v>
      </c>
      <c r="E1081">
        <v>0</v>
      </c>
      <c r="F1081">
        <v>0</v>
      </c>
      <c r="G1081">
        <v>112.2</v>
      </c>
      <c r="H1081">
        <v>95</v>
      </c>
      <c r="I1081">
        <v>19.07</v>
      </c>
      <c r="J1081">
        <v>209.6</v>
      </c>
      <c r="K1081">
        <v>108</v>
      </c>
      <c r="L1081">
        <v>17.82</v>
      </c>
      <c r="M1081">
        <v>260.89999999999998</v>
      </c>
      <c r="N1081">
        <v>78</v>
      </c>
      <c r="O1081">
        <v>11.74</v>
      </c>
      <c r="P1081">
        <v>13.9</v>
      </c>
      <c r="Q1081">
        <v>1</v>
      </c>
      <c r="R1081">
        <v>3.75</v>
      </c>
      <c r="S1081">
        <v>0</v>
      </c>
      <c r="T1081">
        <v>1</v>
      </c>
    </row>
    <row r="1082" spans="1:20" x14ac:dyDescent="0.2">
      <c r="A1082" t="s">
        <v>60</v>
      </c>
      <c r="B1082" s="4">
        <f>train[[#This Row],[account_length]]/12</f>
        <v>9.0833333333333339</v>
      </c>
      <c r="C1082">
        <v>408</v>
      </c>
      <c r="D1082">
        <v>0</v>
      </c>
      <c r="E1082">
        <v>0</v>
      </c>
      <c r="F1082">
        <v>0</v>
      </c>
      <c r="G1082">
        <v>162.6</v>
      </c>
      <c r="H1082">
        <v>138</v>
      </c>
      <c r="I1082">
        <v>27.64</v>
      </c>
      <c r="J1082">
        <v>154</v>
      </c>
      <c r="K1082">
        <v>109</v>
      </c>
      <c r="L1082">
        <v>13.09</v>
      </c>
      <c r="M1082">
        <v>209.7</v>
      </c>
      <c r="N1082">
        <v>118</v>
      </c>
      <c r="O1082">
        <v>9.44</v>
      </c>
      <c r="P1082">
        <v>11.5</v>
      </c>
      <c r="Q1082">
        <v>4</v>
      </c>
      <c r="R1082">
        <v>3.11</v>
      </c>
      <c r="S1082">
        <v>0</v>
      </c>
      <c r="T1082">
        <v>0</v>
      </c>
    </row>
    <row r="1083" spans="1:20" x14ac:dyDescent="0.2">
      <c r="A1083" t="s">
        <v>33</v>
      </c>
      <c r="B1083" s="4">
        <f>train[[#This Row],[account_length]]/12</f>
        <v>9.25</v>
      </c>
      <c r="C1083">
        <v>415</v>
      </c>
      <c r="D1083">
        <v>0</v>
      </c>
      <c r="E1083">
        <v>0</v>
      </c>
      <c r="F1083">
        <v>0</v>
      </c>
      <c r="G1083">
        <v>229.4</v>
      </c>
      <c r="H1083">
        <v>107</v>
      </c>
      <c r="I1083">
        <v>39</v>
      </c>
      <c r="J1083">
        <v>214.1</v>
      </c>
      <c r="K1083">
        <v>99</v>
      </c>
      <c r="L1083">
        <v>18.2</v>
      </c>
      <c r="M1083">
        <v>289.60000000000002</v>
      </c>
      <c r="N1083">
        <v>95</v>
      </c>
      <c r="O1083">
        <v>13.03</v>
      </c>
      <c r="P1083">
        <v>10.4</v>
      </c>
      <c r="Q1083">
        <v>6</v>
      </c>
      <c r="R1083">
        <v>2.81</v>
      </c>
      <c r="S1083">
        <v>4</v>
      </c>
      <c r="T1083">
        <v>0</v>
      </c>
    </row>
    <row r="1084" spans="1:20" x14ac:dyDescent="0.2">
      <c r="A1084" t="s">
        <v>55</v>
      </c>
      <c r="B1084" s="4">
        <f>train[[#This Row],[account_length]]/12</f>
        <v>12</v>
      </c>
      <c r="C1084">
        <v>415</v>
      </c>
      <c r="D1084">
        <v>0</v>
      </c>
      <c r="E1084">
        <v>0</v>
      </c>
      <c r="F1084">
        <v>0</v>
      </c>
      <c r="G1084">
        <v>139.6</v>
      </c>
      <c r="H1084">
        <v>96</v>
      </c>
      <c r="I1084">
        <v>23.73</v>
      </c>
      <c r="J1084">
        <v>124.2</v>
      </c>
      <c r="K1084">
        <v>93</v>
      </c>
      <c r="L1084">
        <v>10.56</v>
      </c>
      <c r="M1084">
        <v>95.6</v>
      </c>
      <c r="N1084">
        <v>75</v>
      </c>
      <c r="O1084">
        <v>4.3</v>
      </c>
      <c r="P1084">
        <v>15</v>
      </c>
      <c r="Q1084">
        <v>4</v>
      </c>
      <c r="R1084">
        <v>4.05</v>
      </c>
      <c r="S1084">
        <v>2</v>
      </c>
      <c r="T1084">
        <v>0</v>
      </c>
    </row>
    <row r="1085" spans="1:20" x14ac:dyDescent="0.2">
      <c r="A1085" t="s">
        <v>52</v>
      </c>
      <c r="B1085" s="4">
        <f>train[[#This Row],[account_length]]/12</f>
        <v>11.25</v>
      </c>
      <c r="C1085">
        <v>415</v>
      </c>
      <c r="D1085">
        <v>0</v>
      </c>
      <c r="E1085">
        <v>0</v>
      </c>
      <c r="F1085">
        <v>0</v>
      </c>
      <c r="G1085">
        <v>263.8</v>
      </c>
      <c r="H1085">
        <v>66</v>
      </c>
      <c r="I1085">
        <v>44.85</v>
      </c>
      <c r="J1085">
        <v>251.3</v>
      </c>
      <c r="K1085">
        <v>116</v>
      </c>
      <c r="L1085">
        <v>21.36</v>
      </c>
      <c r="M1085">
        <v>200.1</v>
      </c>
      <c r="N1085">
        <v>112</v>
      </c>
      <c r="O1085">
        <v>9</v>
      </c>
      <c r="P1085">
        <v>8.4</v>
      </c>
      <c r="Q1085">
        <v>2</v>
      </c>
      <c r="R1085">
        <v>2.27</v>
      </c>
      <c r="S1085">
        <v>5</v>
      </c>
      <c r="T1085">
        <v>1</v>
      </c>
    </row>
    <row r="1086" spans="1:20" x14ac:dyDescent="0.2">
      <c r="A1086" t="s">
        <v>72</v>
      </c>
      <c r="B1086" s="4">
        <f>train[[#This Row],[account_length]]/12</f>
        <v>8.9166666666666661</v>
      </c>
      <c r="C1086">
        <v>415</v>
      </c>
      <c r="D1086">
        <v>0</v>
      </c>
      <c r="E1086">
        <v>1</v>
      </c>
      <c r="F1086">
        <v>14</v>
      </c>
      <c r="G1086">
        <v>114.3</v>
      </c>
      <c r="H1086">
        <v>132</v>
      </c>
      <c r="I1086">
        <v>19.43</v>
      </c>
      <c r="J1086">
        <v>199.8</v>
      </c>
      <c r="K1086">
        <v>91</v>
      </c>
      <c r="L1086">
        <v>16.98</v>
      </c>
      <c r="M1086">
        <v>194.7</v>
      </c>
      <c r="N1086">
        <v>74</v>
      </c>
      <c r="O1086">
        <v>8.76</v>
      </c>
      <c r="P1086">
        <v>7.5</v>
      </c>
      <c r="Q1086">
        <v>8</v>
      </c>
      <c r="R1086">
        <v>2.0299999999999998</v>
      </c>
      <c r="S1086">
        <v>1</v>
      </c>
      <c r="T1086">
        <v>0</v>
      </c>
    </row>
    <row r="1087" spans="1:20" x14ac:dyDescent="0.2">
      <c r="A1087" t="s">
        <v>20</v>
      </c>
      <c r="B1087" s="4">
        <f>train[[#This Row],[account_length]]/12</f>
        <v>12.416666666666666</v>
      </c>
      <c r="C1087">
        <v>408</v>
      </c>
      <c r="D1087">
        <v>0</v>
      </c>
      <c r="E1087">
        <v>0</v>
      </c>
      <c r="F1087">
        <v>0</v>
      </c>
      <c r="G1087">
        <v>196.3</v>
      </c>
      <c r="H1087">
        <v>108</v>
      </c>
      <c r="I1087">
        <v>33.369999999999997</v>
      </c>
      <c r="J1087">
        <v>136.80000000000001</v>
      </c>
      <c r="K1087">
        <v>96</v>
      </c>
      <c r="L1087">
        <v>11.63</v>
      </c>
      <c r="M1087">
        <v>154.69999999999999</v>
      </c>
      <c r="N1087">
        <v>87</v>
      </c>
      <c r="O1087">
        <v>6.96</v>
      </c>
      <c r="P1087">
        <v>7.7</v>
      </c>
      <c r="Q1087">
        <v>3</v>
      </c>
      <c r="R1087">
        <v>2.08</v>
      </c>
      <c r="S1087">
        <v>2</v>
      </c>
      <c r="T1087">
        <v>0</v>
      </c>
    </row>
    <row r="1088" spans="1:20" x14ac:dyDescent="0.2">
      <c r="A1088" t="s">
        <v>27</v>
      </c>
      <c r="B1088" s="4">
        <f>train[[#This Row],[account_length]]/12</f>
        <v>4.666666666666667</v>
      </c>
      <c r="C1088">
        <v>510</v>
      </c>
      <c r="D1088">
        <v>0</v>
      </c>
      <c r="E1088">
        <v>0</v>
      </c>
      <c r="F1088">
        <v>0</v>
      </c>
      <c r="G1088">
        <v>253.2</v>
      </c>
      <c r="H1088">
        <v>95</v>
      </c>
      <c r="I1088">
        <v>43.04</v>
      </c>
      <c r="J1088">
        <v>188</v>
      </c>
      <c r="K1088">
        <v>116</v>
      </c>
      <c r="L1088">
        <v>15.98</v>
      </c>
      <c r="M1088">
        <v>142</v>
      </c>
      <c r="N1088">
        <v>133</v>
      </c>
      <c r="O1088">
        <v>6.39</v>
      </c>
      <c r="P1088">
        <v>4.4000000000000004</v>
      </c>
      <c r="Q1088">
        <v>4</v>
      </c>
      <c r="R1088">
        <v>1.19</v>
      </c>
      <c r="S1088">
        <v>1</v>
      </c>
      <c r="T1088">
        <v>0</v>
      </c>
    </row>
    <row r="1089" spans="1:20" x14ac:dyDescent="0.2">
      <c r="A1089" t="s">
        <v>52</v>
      </c>
      <c r="B1089" s="4">
        <f>train[[#This Row],[account_length]]/12</f>
        <v>10.75</v>
      </c>
      <c r="C1089">
        <v>408</v>
      </c>
      <c r="D1089">
        <v>0</v>
      </c>
      <c r="E1089">
        <v>0</v>
      </c>
      <c r="F1089">
        <v>0</v>
      </c>
      <c r="G1089">
        <v>98</v>
      </c>
      <c r="H1089">
        <v>99</v>
      </c>
      <c r="I1089">
        <v>16.66</v>
      </c>
      <c r="J1089">
        <v>240.7</v>
      </c>
      <c r="K1089">
        <v>62</v>
      </c>
      <c r="L1089">
        <v>20.46</v>
      </c>
      <c r="M1089">
        <v>254.8</v>
      </c>
      <c r="N1089">
        <v>123</v>
      </c>
      <c r="O1089">
        <v>11.47</v>
      </c>
      <c r="P1089">
        <v>10.5</v>
      </c>
      <c r="Q1089">
        <v>4</v>
      </c>
      <c r="R1089">
        <v>2.84</v>
      </c>
      <c r="S1089">
        <v>0</v>
      </c>
      <c r="T1089">
        <v>0</v>
      </c>
    </row>
    <row r="1090" spans="1:20" x14ac:dyDescent="0.2">
      <c r="A1090" t="s">
        <v>56</v>
      </c>
      <c r="B1090" s="4">
        <f>train[[#This Row],[account_length]]/12</f>
        <v>7.666666666666667</v>
      </c>
      <c r="C1090">
        <v>408</v>
      </c>
      <c r="D1090">
        <v>0</v>
      </c>
      <c r="E1090">
        <v>0</v>
      </c>
      <c r="F1090">
        <v>0</v>
      </c>
      <c r="G1090">
        <v>249.4</v>
      </c>
      <c r="H1090">
        <v>118</v>
      </c>
      <c r="I1090">
        <v>42.4</v>
      </c>
      <c r="J1090">
        <v>211.5</v>
      </c>
      <c r="K1090">
        <v>95</v>
      </c>
      <c r="L1090">
        <v>17.98</v>
      </c>
      <c r="M1090">
        <v>169</v>
      </c>
      <c r="N1090">
        <v>116</v>
      </c>
      <c r="O1090">
        <v>7.61</v>
      </c>
      <c r="P1090">
        <v>9.1</v>
      </c>
      <c r="Q1090">
        <v>3</v>
      </c>
      <c r="R1090">
        <v>2.46</v>
      </c>
      <c r="S1090">
        <v>0</v>
      </c>
      <c r="T1090">
        <v>0</v>
      </c>
    </row>
    <row r="1091" spans="1:20" x14ac:dyDescent="0.2">
      <c r="A1091" t="s">
        <v>31</v>
      </c>
      <c r="B1091" s="4">
        <f>train[[#This Row],[account_length]]/12</f>
        <v>5.583333333333333</v>
      </c>
      <c r="C1091">
        <v>415</v>
      </c>
      <c r="D1091">
        <v>0</v>
      </c>
      <c r="E1091">
        <v>1</v>
      </c>
      <c r="F1091">
        <v>30</v>
      </c>
      <c r="G1091">
        <v>129.6</v>
      </c>
      <c r="H1091">
        <v>107</v>
      </c>
      <c r="I1091">
        <v>22.03</v>
      </c>
      <c r="J1091">
        <v>233</v>
      </c>
      <c r="K1091">
        <v>104</v>
      </c>
      <c r="L1091">
        <v>19.809999999999999</v>
      </c>
      <c r="M1091">
        <v>297</v>
      </c>
      <c r="N1091">
        <v>93</v>
      </c>
      <c r="O1091">
        <v>13.37</v>
      </c>
      <c r="P1091">
        <v>14.5</v>
      </c>
      <c r="Q1091">
        <v>5</v>
      </c>
      <c r="R1091">
        <v>3.92</v>
      </c>
      <c r="S1091">
        <v>1</v>
      </c>
      <c r="T1091">
        <v>0</v>
      </c>
    </row>
    <row r="1092" spans="1:20" x14ac:dyDescent="0.2">
      <c r="A1092" t="s">
        <v>64</v>
      </c>
      <c r="B1092" s="4">
        <f>train[[#This Row],[account_length]]/12</f>
        <v>10</v>
      </c>
      <c r="C1092">
        <v>415</v>
      </c>
      <c r="D1092">
        <v>0</v>
      </c>
      <c r="E1092">
        <v>0</v>
      </c>
      <c r="F1092">
        <v>0</v>
      </c>
      <c r="G1092">
        <v>221.3</v>
      </c>
      <c r="H1092">
        <v>106</v>
      </c>
      <c r="I1092">
        <v>37.619999999999997</v>
      </c>
      <c r="J1092">
        <v>267.60000000000002</v>
      </c>
      <c r="K1092">
        <v>98</v>
      </c>
      <c r="L1092">
        <v>22.75</v>
      </c>
      <c r="M1092">
        <v>111.5</v>
      </c>
      <c r="N1092">
        <v>80</v>
      </c>
      <c r="O1092">
        <v>5.0199999999999996</v>
      </c>
      <c r="P1092">
        <v>9.3000000000000007</v>
      </c>
      <c r="Q1092">
        <v>7</v>
      </c>
      <c r="R1092">
        <v>2.5099999999999998</v>
      </c>
      <c r="S1092">
        <v>0</v>
      </c>
      <c r="T1092">
        <v>0</v>
      </c>
    </row>
    <row r="1093" spans="1:20" x14ac:dyDescent="0.2">
      <c r="A1093" t="s">
        <v>37</v>
      </c>
      <c r="B1093" s="4">
        <f>train[[#This Row],[account_length]]/12</f>
        <v>13.833333333333334</v>
      </c>
      <c r="C1093">
        <v>415</v>
      </c>
      <c r="D1093">
        <v>0</v>
      </c>
      <c r="E1093">
        <v>0</v>
      </c>
      <c r="F1093">
        <v>0</v>
      </c>
      <c r="G1093">
        <v>220.7</v>
      </c>
      <c r="H1093">
        <v>106</v>
      </c>
      <c r="I1093">
        <v>37.520000000000003</v>
      </c>
      <c r="J1093">
        <v>177.8</v>
      </c>
      <c r="K1093">
        <v>118</v>
      </c>
      <c r="L1093">
        <v>15.11</v>
      </c>
      <c r="M1093">
        <v>206.1</v>
      </c>
      <c r="N1093">
        <v>102</v>
      </c>
      <c r="O1093">
        <v>9.27</v>
      </c>
      <c r="P1093">
        <v>12.4</v>
      </c>
      <c r="Q1093">
        <v>9</v>
      </c>
      <c r="R1093">
        <v>3.35</v>
      </c>
      <c r="S1093">
        <v>1</v>
      </c>
      <c r="T1093">
        <v>0</v>
      </c>
    </row>
    <row r="1094" spans="1:20" x14ac:dyDescent="0.2">
      <c r="A1094" t="s">
        <v>52</v>
      </c>
      <c r="B1094" s="4">
        <f>train[[#This Row],[account_length]]/12</f>
        <v>5.5</v>
      </c>
      <c r="C1094">
        <v>408</v>
      </c>
      <c r="D1094">
        <v>0</v>
      </c>
      <c r="E1094">
        <v>0</v>
      </c>
      <c r="F1094">
        <v>0</v>
      </c>
      <c r="G1094">
        <v>87.6</v>
      </c>
      <c r="H1094">
        <v>76</v>
      </c>
      <c r="I1094">
        <v>14.89</v>
      </c>
      <c r="J1094">
        <v>262</v>
      </c>
      <c r="K1094">
        <v>111</v>
      </c>
      <c r="L1094">
        <v>22.27</v>
      </c>
      <c r="M1094">
        <v>184.6</v>
      </c>
      <c r="N1094">
        <v>125</v>
      </c>
      <c r="O1094">
        <v>8.31</v>
      </c>
      <c r="P1094">
        <v>9.1999999999999993</v>
      </c>
      <c r="Q1094">
        <v>5</v>
      </c>
      <c r="R1094">
        <v>2.48</v>
      </c>
      <c r="S1094">
        <v>1</v>
      </c>
      <c r="T1094">
        <v>0</v>
      </c>
    </row>
    <row r="1095" spans="1:20" x14ac:dyDescent="0.2">
      <c r="A1095" t="s">
        <v>48</v>
      </c>
      <c r="B1095" s="4">
        <f>train[[#This Row],[account_length]]/12</f>
        <v>6.333333333333333</v>
      </c>
      <c r="C1095">
        <v>408</v>
      </c>
      <c r="D1095">
        <v>0</v>
      </c>
      <c r="E1095">
        <v>0</v>
      </c>
      <c r="F1095">
        <v>0</v>
      </c>
      <c r="G1095">
        <v>203.6</v>
      </c>
      <c r="H1095">
        <v>61</v>
      </c>
      <c r="I1095">
        <v>34.61</v>
      </c>
      <c r="J1095">
        <v>161.69999999999999</v>
      </c>
      <c r="K1095">
        <v>127</v>
      </c>
      <c r="L1095">
        <v>13.74</v>
      </c>
      <c r="M1095">
        <v>175.9</v>
      </c>
      <c r="N1095">
        <v>97</v>
      </c>
      <c r="O1095">
        <v>7.92</v>
      </c>
      <c r="P1095">
        <v>8.4</v>
      </c>
      <c r="Q1095">
        <v>3</v>
      </c>
      <c r="R1095">
        <v>2.27</v>
      </c>
      <c r="S1095">
        <v>0</v>
      </c>
      <c r="T1095">
        <v>0</v>
      </c>
    </row>
    <row r="1096" spans="1:20" x14ac:dyDescent="0.2">
      <c r="A1096" t="s">
        <v>66</v>
      </c>
      <c r="B1096" s="4">
        <f>train[[#This Row],[account_length]]/12</f>
        <v>6.583333333333333</v>
      </c>
      <c r="C1096">
        <v>415</v>
      </c>
      <c r="D1096">
        <v>0</v>
      </c>
      <c r="E1096">
        <v>0</v>
      </c>
      <c r="F1096">
        <v>0</v>
      </c>
      <c r="G1096">
        <v>213.6</v>
      </c>
      <c r="H1096">
        <v>110</v>
      </c>
      <c r="I1096">
        <v>36.31</v>
      </c>
      <c r="J1096">
        <v>234.9</v>
      </c>
      <c r="K1096">
        <v>121</v>
      </c>
      <c r="L1096">
        <v>19.97</v>
      </c>
      <c r="M1096">
        <v>229.6</v>
      </c>
      <c r="N1096">
        <v>157</v>
      </c>
      <c r="O1096">
        <v>10.33</v>
      </c>
      <c r="P1096">
        <v>8.8000000000000007</v>
      </c>
      <c r="Q1096">
        <v>3</v>
      </c>
      <c r="R1096">
        <v>2.38</v>
      </c>
      <c r="S1096">
        <v>2</v>
      </c>
      <c r="T1096">
        <v>0</v>
      </c>
    </row>
    <row r="1097" spans="1:20" x14ac:dyDescent="0.2">
      <c r="A1097" t="s">
        <v>45</v>
      </c>
      <c r="B1097" s="4">
        <f>train[[#This Row],[account_length]]/12</f>
        <v>8.1666666666666661</v>
      </c>
      <c r="C1097">
        <v>415</v>
      </c>
      <c r="D1097">
        <v>0</v>
      </c>
      <c r="E1097">
        <v>1</v>
      </c>
      <c r="F1097">
        <v>31</v>
      </c>
      <c r="G1097">
        <v>181.6</v>
      </c>
      <c r="H1097">
        <v>112</v>
      </c>
      <c r="I1097">
        <v>30.87</v>
      </c>
      <c r="J1097">
        <v>220.7</v>
      </c>
      <c r="K1097">
        <v>100</v>
      </c>
      <c r="L1097">
        <v>18.760000000000002</v>
      </c>
      <c r="M1097">
        <v>236.3</v>
      </c>
      <c r="N1097">
        <v>121</v>
      </c>
      <c r="O1097">
        <v>10.63</v>
      </c>
      <c r="P1097">
        <v>12.9</v>
      </c>
      <c r="Q1097">
        <v>4</v>
      </c>
      <c r="R1097">
        <v>3.48</v>
      </c>
      <c r="S1097">
        <v>2</v>
      </c>
      <c r="T1097">
        <v>0</v>
      </c>
    </row>
    <row r="1098" spans="1:20" x14ac:dyDescent="0.2">
      <c r="A1098" t="s">
        <v>42</v>
      </c>
      <c r="B1098" s="4">
        <f>train[[#This Row],[account_length]]/12</f>
        <v>11.75</v>
      </c>
      <c r="C1098">
        <v>510</v>
      </c>
      <c r="D1098">
        <v>0</v>
      </c>
      <c r="E1098">
        <v>1</v>
      </c>
      <c r="F1098">
        <v>22</v>
      </c>
      <c r="G1098">
        <v>215.4</v>
      </c>
      <c r="H1098">
        <v>123</v>
      </c>
      <c r="I1098">
        <v>36.619999999999997</v>
      </c>
      <c r="J1098">
        <v>328.7</v>
      </c>
      <c r="K1098">
        <v>98</v>
      </c>
      <c r="L1098">
        <v>27.94</v>
      </c>
      <c r="M1098">
        <v>160.5</v>
      </c>
      <c r="N1098">
        <v>89</v>
      </c>
      <c r="O1098">
        <v>7.22</v>
      </c>
      <c r="P1098">
        <v>7.8</v>
      </c>
      <c r="Q1098">
        <v>6</v>
      </c>
      <c r="R1098">
        <v>2.11</v>
      </c>
      <c r="S1098">
        <v>1</v>
      </c>
      <c r="T1098">
        <v>0</v>
      </c>
    </row>
    <row r="1099" spans="1:20" x14ac:dyDescent="0.2">
      <c r="A1099" t="s">
        <v>34</v>
      </c>
      <c r="B1099" s="4">
        <f>train[[#This Row],[account_length]]/12</f>
        <v>3.8333333333333335</v>
      </c>
      <c r="C1099">
        <v>510</v>
      </c>
      <c r="D1099">
        <v>0</v>
      </c>
      <c r="E1099">
        <v>0</v>
      </c>
      <c r="F1099">
        <v>0</v>
      </c>
      <c r="G1099">
        <v>199.2</v>
      </c>
      <c r="H1099">
        <v>111</v>
      </c>
      <c r="I1099">
        <v>33.86</v>
      </c>
      <c r="J1099">
        <v>175.1</v>
      </c>
      <c r="K1099">
        <v>83</v>
      </c>
      <c r="L1099">
        <v>14.88</v>
      </c>
      <c r="M1099">
        <v>210.6</v>
      </c>
      <c r="N1099">
        <v>84</v>
      </c>
      <c r="O1099">
        <v>9.48</v>
      </c>
      <c r="P1099">
        <v>10.199999999999999</v>
      </c>
      <c r="Q1099">
        <v>2</v>
      </c>
      <c r="R1099">
        <v>2.75</v>
      </c>
      <c r="S1099">
        <v>3</v>
      </c>
      <c r="T1099">
        <v>0</v>
      </c>
    </row>
    <row r="1100" spans="1:20" x14ac:dyDescent="0.2">
      <c r="A1100" t="s">
        <v>74</v>
      </c>
      <c r="B1100" s="4">
        <f>train[[#This Row],[account_length]]/12</f>
        <v>11.416666666666666</v>
      </c>
      <c r="C1100">
        <v>415</v>
      </c>
      <c r="D1100">
        <v>0</v>
      </c>
      <c r="E1100">
        <v>0</v>
      </c>
      <c r="F1100">
        <v>0</v>
      </c>
      <c r="G1100">
        <v>115</v>
      </c>
      <c r="H1100">
        <v>130</v>
      </c>
      <c r="I1100">
        <v>19.55</v>
      </c>
      <c r="J1100">
        <v>137.80000000000001</v>
      </c>
      <c r="K1100">
        <v>83</v>
      </c>
      <c r="L1100">
        <v>11.71</v>
      </c>
      <c r="M1100">
        <v>224</v>
      </c>
      <c r="N1100">
        <v>61</v>
      </c>
      <c r="O1100">
        <v>10.08</v>
      </c>
      <c r="P1100">
        <v>7.3</v>
      </c>
      <c r="Q1100">
        <v>4</v>
      </c>
      <c r="R1100">
        <v>1.97</v>
      </c>
      <c r="S1100">
        <v>3</v>
      </c>
      <c r="T1100">
        <v>0</v>
      </c>
    </row>
    <row r="1101" spans="1:20" x14ac:dyDescent="0.2">
      <c r="A1101" t="s">
        <v>59</v>
      </c>
      <c r="B1101" s="4">
        <f>train[[#This Row],[account_length]]/12</f>
        <v>14.25</v>
      </c>
      <c r="C1101">
        <v>408</v>
      </c>
      <c r="D1101">
        <v>0</v>
      </c>
      <c r="E1101">
        <v>0</v>
      </c>
      <c r="F1101">
        <v>0</v>
      </c>
      <c r="G1101">
        <v>270.5</v>
      </c>
      <c r="H1101">
        <v>69</v>
      </c>
      <c r="I1101">
        <v>45.99</v>
      </c>
      <c r="J1101">
        <v>230</v>
      </c>
      <c r="K1101">
        <v>112</v>
      </c>
      <c r="L1101">
        <v>19.55</v>
      </c>
      <c r="M1101">
        <v>136</v>
      </c>
      <c r="N1101">
        <v>111</v>
      </c>
      <c r="O1101">
        <v>6.12</v>
      </c>
      <c r="P1101">
        <v>9.6</v>
      </c>
      <c r="Q1101">
        <v>5</v>
      </c>
      <c r="R1101">
        <v>2.59</v>
      </c>
      <c r="S1101">
        <v>1</v>
      </c>
      <c r="T1101">
        <v>1</v>
      </c>
    </row>
    <row r="1102" spans="1:20" x14ac:dyDescent="0.2">
      <c r="A1102" t="s">
        <v>38</v>
      </c>
      <c r="B1102" s="4">
        <f>train[[#This Row],[account_length]]/12</f>
        <v>0.83333333333333337</v>
      </c>
      <c r="C1102">
        <v>415</v>
      </c>
      <c r="D1102">
        <v>0</v>
      </c>
      <c r="E1102">
        <v>0</v>
      </c>
      <c r="F1102">
        <v>0</v>
      </c>
      <c r="G1102">
        <v>222.2</v>
      </c>
      <c r="H1102">
        <v>127</v>
      </c>
      <c r="I1102">
        <v>37.770000000000003</v>
      </c>
      <c r="J1102">
        <v>153.1</v>
      </c>
      <c r="K1102">
        <v>125</v>
      </c>
      <c r="L1102">
        <v>13.01</v>
      </c>
      <c r="M1102">
        <v>227.4</v>
      </c>
      <c r="N1102">
        <v>80</v>
      </c>
      <c r="O1102">
        <v>10.23</v>
      </c>
      <c r="P1102">
        <v>12.9</v>
      </c>
      <c r="Q1102">
        <v>4</v>
      </c>
      <c r="R1102">
        <v>3.48</v>
      </c>
      <c r="S1102">
        <v>1</v>
      </c>
      <c r="T1102">
        <v>0</v>
      </c>
    </row>
    <row r="1103" spans="1:20" x14ac:dyDescent="0.2">
      <c r="A1103" t="s">
        <v>41</v>
      </c>
      <c r="B1103" s="4">
        <f>train[[#This Row],[account_length]]/12</f>
        <v>7.333333333333333</v>
      </c>
      <c r="C1103">
        <v>510</v>
      </c>
      <c r="D1103">
        <v>0</v>
      </c>
      <c r="E1103">
        <v>0</v>
      </c>
      <c r="F1103">
        <v>0</v>
      </c>
      <c r="G1103">
        <v>61.9</v>
      </c>
      <c r="H1103">
        <v>78</v>
      </c>
      <c r="I1103">
        <v>10.52</v>
      </c>
      <c r="J1103">
        <v>262.60000000000002</v>
      </c>
      <c r="K1103">
        <v>114</v>
      </c>
      <c r="L1103">
        <v>22.32</v>
      </c>
      <c r="M1103">
        <v>212.5</v>
      </c>
      <c r="N1103">
        <v>110</v>
      </c>
      <c r="O1103">
        <v>9.56</v>
      </c>
      <c r="P1103">
        <v>8.8000000000000007</v>
      </c>
      <c r="Q1103">
        <v>2</v>
      </c>
      <c r="R1103">
        <v>2.38</v>
      </c>
      <c r="S1103">
        <v>3</v>
      </c>
      <c r="T1103">
        <v>0</v>
      </c>
    </row>
    <row r="1104" spans="1:20" x14ac:dyDescent="0.2">
      <c r="A1104" t="s">
        <v>30</v>
      </c>
      <c r="B1104" s="4">
        <f>train[[#This Row],[account_length]]/12</f>
        <v>7.416666666666667</v>
      </c>
      <c r="C1104">
        <v>415</v>
      </c>
      <c r="D1104">
        <v>0</v>
      </c>
      <c r="E1104">
        <v>0</v>
      </c>
      <c r="F1104">
        <v>0</v>
      </c>
      <c r="G1104">
        <v>141.1</v>
      </c>
      <c r="H1104">
        <v>92</v>
      </c>
      <c r="I1104">
        <v>23.99</v>
      </c>
      <c r="J1104">
        <v>249.1</v>
      </c>
      <c r="K1104">
        <v>126</v>
      </c>
      <c r="L1104">
        <v>21.17</v>
      </c>
      <c r="M1104">
        <v>136</v>
      </c>
      <c r="N1104">
        <v>73</v>
      </c>
      <c r="O1104">
        <v>6.12</v>
      </c>
      <c r="P1104">
        <v>10.8</v>
      </c>
      <c r="Q1104">
        <v>2</v>
      </c>
      <c r="R1104">
        <v>2.92</v>
      </c>
      <c r="S1104">
        <v>2</v>
      </c>
      <c r="T1104">
        <v>0</v>
      </c>
    </row>
    <row r="1105" spans="1:20" x14ac:dyDescent="0.2">
      <c r="A1105" t="s">
        <v>39</v>
      </c>
      <c r="B1105" s="4">
        <f>train[[#This Row],[account_length]]/12</f>
        <v>6.833333333333333</v>
      </c>
      <c r="C1105">
        <v>415</v>
      </c>
      <c r="D1105">
        <v>0</v>
      </c>
      <c r="E1105">
        <v>0</v>
      </c>
      <c r="F1105">
        <v>0</v>
      </c>
      <c r="G1105">
        <v>189.2</v>
      </c>
      <c r="H1105">
        <v>81</v>
      </c>
      <c r="I1105">
        <v>32.159999999999997</v>
      </c>
      <c r="J1105">
        <v>184.4</v>
      </c>
      <c r="K1105">
        <v>117</v>
      </c>
      <c r="L1105">
        <v>15.67</v>
      </c>
      <c r="M1105">
        <v>255.8</v>
      </c>
      <c r="N1105">
        <v>83</v>
      </c>
      <c r="O1105">
        <v>11.51</v>
      </c>
      <c r="P1105">
        <v>10.6</v>
      </c>
      <c r="Q1105">
        <v>5</v>
      </c>
      <c r="R1105">
        <v>2.86</v>
      </c>
      <c r="S1105">
        <v>3</v>
      </c>
      <c r="T1105">
        <v>1</v>
      </c>
    </row>
    <row r="1106" spans="1:20" x14ac:dyDescent="0.2">
      <c r="A1106" t="s">
        <v>57</v>
      </c>
      <c r="B1106" s="4">
        <f>train[[#This Row],[account_length]]/12</f>
        <v>11.583333333333334</v>
      </c>
      <c r="C1106">
        <v>510</v>
      </c>
      <c r="D1106">
        <v>0</v>
      </c>
      <c r="E1106">
        <v>0</v>
      </c>
      <c r="F1106">
        <v>0</v>
      </c>
      <c r="G1106">
        <v>196</v>
      </c>
      <c r="H1106">
        <v>135</v>
      </c>
      <c r="I1106">
        <v>33.32</v>
      </c>
      <c r="J1106">
        <v>186</v>
      </c>
      <c r="K1106">
        <v>146</v>
      </c>
      <c r="L1106">
        <v>15.81</v>
      </c>
      <c r="M1106">
        <v>153</v>
      </c>
      <c r="N1106">
        <v>92</v>
      </c>
      <c r="O1106">
        <v>6.89</v>
      </c>
      <c r="P1106">
        <v>9.8000000000000007</v>
      </c>
      <c r="Q1106">
        <v>1</v>
      </c>
      <c r="R1106">
        <v>2.65</v>
      </c>
      <c r="S1106">
        <v>3</v>
      </c>
      <c r="T1106">
        <v>0</v>
      </c>
    </row>
    <row r="1107" spans="1:20" x14ac:dyDescent="0.2">
      <c r="A1107" t="s">
        <v>38</v>
      </c>
      <c r="B1107" s="4">
        <f>train[[#This Row],[account_length]]/12</f>
        <v>7.25</v>
      </c>
      <c r="C1107">
        <v>415</v>
      </c>
      <c r="D1107">
        <v>0</v>
      </c>
      <c r="E1107">
        <v>0</v>
      </c>
      <c r="F1107">
        <v>0</v>
      </c>
      <c r="G1107">
        <v>171.6</v>
      </c>
      <c r="H1107">
        <v>119</v>
      </c>
      <c r="I1107">
        <v>29.17</v>
      </c>
      <c r="J1107">
        <v>205</v>
      </c>
      <c r="K1107">
        <v>107</v>
      </c>
      <c r="L1107">
        <v>17.43</v>
      </c>
      <c r="M1107">
        <v>170.6</v>
      </c>
      <c r="N1107">
        <v>114</v>
      </c>
      <c r="O1107">
        <v>7.68</v>
      </c>
      <c r="P1107">
        <v>13.8</v>
      </c>
      <c r="Q1107">
        <v>4</v>
      </c>
      <c r="R1107">
        <v>3.73</v>
      </c>
      <c r="S1107">
        <v>0</v>
      </c>
      <c r="T1107">
        <v>0</v>
      </c>
    </row>
    <row r="1108" spans="1:20" x14ac:dyDescent="0.2">
      <c r="A1108" t="s">
        <v>36</v>
      </c>
      <c r="B1108" s="4">
        <f>train[[#This Row],[account_length]]/12</f>
        <v>11.416666666666666</v>
      </c>
      <c r="C1108">
        <v>415</v>
      </c>
      <c r="D1108">
        <v>1</v>
      </c>
      <c r="E1108">
        <v>0</v>
      </c>
      <c r="F1108">
        <v>0</v>
      </c>
      <c r="G1108">
        <v>174</v>
      </c>
      <c r="H1108">
        <v>123</v>
      </c>
      <c r="I1108">
        <v>29.58</v>
      </c>
      <c r="J1108">
        <v>161.30000000000001</v>
      </c>
      <c r="K1108">
        <v>115</v>
      </c>
      <c r="L1108">
        <v>13.71</v>
      </c>
      <c r="M1108">
        <v>260.7</v>
      </c>
      <c r="N1108">
        <v>98</v>
      </c>
      <c r="O1108">
        <v>11.73</v>
      </c>
      <c r="P1108">
        <v>11.4</v>
      </c>
      <c r="Q1108">
        <v>3</v>
      </c>
      <c r="R1108">
        <v>3.08</v>
      </c>
      <c r="S1108">
        <v>2</v>
      </c>
      <c r="T1108">
        <v>0</v>
      </c>
    </row>
    <row r="1109" spans="1:20" x14ac:dyDescent="0.2">
      <c r="A1109" t="s">
        <v>59</v>
      </c>
      <c r="B1109" s="4">
        <f>train[[#This Row],[account_length]]/12</f>
        <v>3.75</v>
      </c>
      <c r="C1109">
        <v>510</v>
      </c>
      <c r="D1109">
        <v>0</v>
      </c>
      <c r="E1109">
        <v>0</v>
      </c>
      <c r="F1109">
        <v>0</v>
      </c>
      <c r="G1109">
        <v>78.599999999999994</v>
      </c>
      <c r="H1109">
        <v>106</v>
      </c>
      <c r="I1109">
        <v>13.36</v>
      </c>
      <c r="J1109">
        <v>187.3</v>
      </c>
      <c r="K1109">
        <v>110</v>
      </c>
      <c r="L1109">
        <v>15.92</v>
      </c>
      <c r="M1109">
        <v>184.2</v>
      </c>
      <c r="N1109">
        <v>111</v>
      </c>
      <c r="O1109">
        <v>8.2899999999999991</v>
      </c>
      <c r="P1109">
        <v>7.4</v>
      </c>
      <c r="Q1109">
        <v>5</v>
      </c>
      <c r="R1109">
        <v>2</v>
      </c>
      <c r="S1109">
        <v>1</v>
      </c>
      <c r="T1109">
        <v>1</v>
      </c>
    </row>
    <row r="1110" spans="1:20" x14ac:dyDescent="0.2">
      <c r="A1110" t="s">
        <v>51</v>
      </c>
      <c r="B1110" s="4">
        <f>train[[#This Row],[account_length]]/12</f>
        <v>7.5</v>
      </c>
      <c r="C1110">
        <v>415</v>
      </c>
      <c r="D1110">
        <v>0</v>
      </c>
      <c r="E1110">
        <v>0</v>
      </c>
      <c r="F1110">
        <v>0</v>
      </c>
      <c r="G1110">
        <v>200.9</v>
      </c>
      <c r="H1110">
        <v>92</v>
      </c>
      <c r="I1110">
        <v>34.15</v>
      </c>
      <c r="J1110">
        <v>164.3</v>
      </c>
      <c r="K1110">
        <v>91</v>
      </c>
      <c r="L1110">
        <v>13.97</v>
      </c>
      <c r="M1110">
        <v>249</v>
      </c>
      <c r="N1110">
        <v>98</v>
      </c>
      <c r="O1110">
        <v>11.21</v>
      </c>
      <c r="P1110">
        <v>8.9</v>
      </c>
      <c r="Q1110">
        <v>7</v>
      </c>
      <c r="R1110">
        <v>2.4</v>
      </c>
      <c r="S1110">
        <v>1</v>
      </c>
      <c r="T1110">
        <v>0</v>
      </c>
    </row>
    <row r="1111" spans="1:20" x14ac:dyDescent="0.2">
      <c r="A1111" t="s">
        <v>71</v>
      </c>
      <c r="B1111" s="4">
        <f>train[[#This Row],[account_length]]/12</f>
        <v>8.5833333333333339</v>
      </c>
      <c r="C1111">
        <v>415</v>
      </c>
      <c r="D1111">
        <v>0</v>
      </c>
      <c r="E1111">
        <v>0</v>
      </c>
      <c r="F1111">
        <v>0</v>
      </c>
      <c r="G1111">
        <v>141.30000000000001</v>
      </c>
      <c r="H1111">
        <v>123</v>
      </c>
      <c r="I1111">
        <v>24.02</v>
      </c>
      <c r="J1111">
        <v>253.6</v>
      </c>
      <c r="K1111">
        <v>87</v>
      </c>
      <c r="L1111">
        <v>21.56</v>
      </c>
      <c r="M1111">
        <v>215.8</v>
      </c>
      <c r="N1111">
        <v>96</v>
      </c>
      <c r="O1111">
        <v>9.7100000000000009</v>
      </c>
      <c r="P1111">
        <v>6.4</v>
      </c>
      <c r="Q1111">
        <v>2</v>
      </c>
      <c r="R1111">
        <v>1.73</v>
      </c>
      <c r="S1111">
        <v>1</v>
      </c>
      <c r="T1111">
        <v>0</v>
      </c>
    </row>
    <row r="1112" spans="1:20" x14ac:dyDescent="0.2">
      <c r="A1112" t="s">
        <v>74</v>
      </c>
      <c r="B1112" s="4">
        <f>train[[#This Row],[account_length]]/12</f>
        <v>8.3333333333333339</v>
      </c>
      <c r="C1112">
        <v>415</v>
      </c>
      <c r="D1112">
        <v>0</v>
      </c>
      <c r="E1112">
        <v>0</v>
      </c>
      <c r="F1112">
        <v>0</v>
      </c>
      <c r="G1112">
        <v>235.8</v>
      </c>
      <c r="H1112">
        <v>130</v>
      </c>
      <c r="I1112">
        <v>40.090000000000003</v>
      </c>
      <c r="J1112">
        <v>176</v>
      </c>
      <c r="K1112">
        <v>69</v>
      </c>
      <c r="L1112">
        <v>14.96</v>
      </c>
      <c r="M1112">
        <v>63.6</v>
      </c>
      <c r="N1112">
        <v>122</v>
      </c>
      <c r="O1112">
        <v>2.86</v>
      </c>
      <c r="P1112">
        <v>7.3</v>
      </c>
      <c r="Q1112">
        <v>1</v>
      </c>
      <c r="R1112">
        <v>1.97</v>
      </c>
      <c r="S1112">
        <v>2</v>
      </c>
      <c r="T1112">
        <v>0</v>
      </c>
    </row>
    <row r="1113" spans="1:20" x14ac:dyDescent="0.2">
      <c r="A1113" t="s">
        <v>59</v>
      </c>
      <c r="B1113" s="4">
        <f>train[[#This Row],[account_length]]/12</f>
        <v>9.1666666666666661</v>
      </c>
      <c r="C1113">
        <v>510</v>
      </c>
      <c r="D1113">
        <v>0</v>
      </c>
      <c r="E1113">
        <v>0</v>
      </c>
      <c r="F1113">
        <v>0</v>
      </c>
      <c r="G1113">
        <v>185.1</v>
      </c>
      <c r="H1113">
        <v>100</v>
      </c>
      <c r="I1113">
        <v>31.47</v>
      </c>
      <c r="J1113">
        <v>165.1</v>
      </c>
      <c r="K1113">
        <v>88</v>
      </c>
      <c r="L1113">
        <v>14.03</v>
      </c>
      <c r="M1113">
        <v>111.6</v>
      </c>
      <c r="N1113">
        <v>104</v>
      </c>
      <c r="O1113">
        <v>5.0199999999999996</v>
      </c>
      <c r="P1113">
        <v>6.3</v>
      </c>
      <c r="Q1113">
        <v>4</v>
      </c>
      <c r="R1113">
        <v>1.7</v>
      </c>
      <c r="S1113">
        <v>3</v>
      </c>
      <c r="T1113">
        <v>0</v>
      </c>
    </row>
    <row r="1114" spans="1:20" x14ac:dyDescent="0.2">
      <c r="A1114" t="s">
        <v>46</v>
      </c>
      <c r="B1114" s="4">
        <f>train[[#This Row],[account_length]]/12</f>
        <v>10.333333333333334</v>
      </c>
      <c r="C1114">
        <v>415</v>
      </c>
      <c r="D1114">
        <v>0</v>
      </c>
      <c r="E1114">
        <v>0</v>
      </c>
      <c r="F1114">
        <v>0</v>
      </c>
      <c r="G1114">
        <v>254.3</v>
      </c>
      <c r="H1114">
        <v>113</v>
      </c>
      <c r="I1114">
        <v>43.23</v>
      </c>
      <c r="J1114">
        <v>78.900000000000006</v>
      </c>
      <c r="K1114">
        <v>104</v>
      </c>
      <c r="L1114">
        <v>6.71</v>
      </c>
      <c r="M1114">
        <v>153.19999999999999</v>
      </c>
      <c r="N1114">
        <v>69</v>
      </c>
      <c r="O1114">
        <v>6.89</v>
      </c>
      <c r="P1114">
        <v>11.8</v>
      </c>
      <c r="Q1114">
        <v>2</v>
      </c>
      <c r="R1114">
        <v>3.19</v>
      </c>
      <c r="S1114">
        <v>2</v>
      </c>
      <c r="T1114">
        <v>0</v>
      </c>
    </row>
    <row r="1115" spans="1:20" x14ac:dyDescent="0.2">
      <c r="A1115" t="s">
        <v>35</v>
      </c>
      <c r="B1115" s="4">
        <f>train[[#This Row],[account_length]]/12</f>
        <v>0.83333333333333337</v>
      </c>
      <c r="C1115">
        <v>510</v>
      </c>
      <c r="D1115">
        <v>0</v>
      </c>
      <c r="E1115">
        <v>0</v>
      </c>
      <c r="F1115">
        <v>0</v>
      </c>
      <c r="G1115">
        <v>183</v>
      </c>
      <c r="H1115">
        <v>103</v>
      </c>
      <c r="I1115">
        <v>31.11</v>
      </c>
      <c r="J1115">
        <v>214.8</v>
      </c>
      <c r="K1115">
        <v>77</v>
      </c>
      <c r="L1115">
        <v>18.260000000000002</v>
      </c>
      <c r="M1115">
        <v>206.4</v>
      </c>
      <c r="N1115">
        <v>73</v>
      </c>
      <c r="O1115">
        <v>9.2899999999999991</v>
      </c>
      <c r="P1115">
        <v>8.6999999999999993</v>
      </c>
      <c r="Q1115">
        <v>6</v>
      </c>
      <c r="R1115">
        <v>2.35</v>
      </c>
      <c r="S1115">
        <v>2</v>
      </c>
      <c r="T1115">
        <v>0</v>
      </c>
    </row>
    <row r="1116" spans="1:20" x14ac:dyDescent="0.2">
      <c r="A1116" t="s">
        <v>69</v>
      </c>
      <c r="B1116" s="4">
        <f>train[[#This Row],[account_length]]/12</f>
        <v>7.416666666666667</v>
      </c>
      <c r="C1116">
        <v>415</v>
      </c>
      <c r="D1116">
        <v>0</v>
      </c>
      <c r="E1116">
        <v>1</v>
      </c>
      <c r="F1116">
        <v>29</v>
      </c>
      <c r="G1116">
        <v>163.5</v>
      </c>
      <c r="H1116">
        <v>80</v>
      </c>
      <c r="I1116">
        <v>27.8</v>
      </c>
      <c r="J1116">
        <v>274.8</v>
      </c>
      <c r="K1116">
        <v>136</v>
      </c>
      <c r="L1116">
        <v>23.36</v>
      </c>
      <c r="M1116">
        <v>381.9</v>
      </c>
      <c r="N1116">
        <v>147</v>
      </c>
      <c r="O1116">
        <v>17.190000000000001</v>
      </c>
      <c r="P1116">
        <v>7.5</v>
      </c>
      <c r="Q1116">
        <v>5</v>
      </c>
      <c r="R1116">
        <v>2.0299999999999998</v>
      </c>
      <c r="S1116">
        <v>2</v>
      </c>
      <c r="T1116">
        <v>0</v>
      </c>
    </row>
    <row r="1117" spans="1:20" x14ac:dyDescent="0.2">
      <c r="A1117" t="s">
        <v>59</v>
      </c>
      <c r="B1117" s="4">
        <f>train[[#This Row],[account_length]]/12</f>
        <v>10.083333333333334</v>
      </c>
      <c r="C1117">
        <v>408</v>
      </c>
      <c r="D1117">
        <v>0</v>
      </c>
      <c r="E1117">
        <v>0</v>
      </c>
      <c r="F1117">
        <v>0</v>
      </c>
      <c r="G1117">
        <v>207.9</v>
      </c>
      <c r="H1117">
        <v>98</v>
      </c>
      <c r="I1117">
        <v>35.340000000000003</v>
      </c>
      <c r="J1117">
        <v>210.5</v>
      </c>
      <c r="K1117">
        <v>96</v>
      </c>
      <c r="L1117">
        <v>17.89</v>
      </c>
      <c r="M1117">
        <v>109.6</v>
      </c>
      <c r="N1117">
        <v>114</v>
      </c>
      <c r="O1117">
        <v>4.93</v>
      </c>
      <c r="P1117">
        <v>7.7</v>
      </c>
      <c r="Q1117">
        <v>2</v>
      </c>
      <c r="R1117">
        <v>2.08</v>
      </c>
      <c r="S1117">
        <v>2</v>
      </c>
      <c r="T1117">
        <v>0</v>
      </c>
    </row>
    <row r="1118" spans="1:20" x14ac:dyDescent="0.2">
      <c r="A1118" t="s">
        <v>51</v>
      </c>
      <c r="B1118" s="4">
        <f>train[[#This Row],[account_length]]/12</f>
        <v>8.4166666666666661</v>
      </c>
      <c r="C1118">
        <v>415</v>
      </c>
      <c r="D1118">
        <v>0</v>
      </c>
      <c r="E1118">
        <v>0</v>
      </c>
      <c r="F1118">
        <v>0</v>
      </c>
      <c r="G1118">
        <v>248.6</v>
      </c>
      <c r="H1118">
        <v>102</v>
      </c>
      <c r="I1118">
        <v>42.26</v>
      </c>
      <c r="J1118">
        <v>174.9</v>
      </c>
      <c r="K1118">
        <v>93</v>
      </c>
      <c r="L1118">
        <v>14.87</v>
      </c>
      <c r="M1118">
        <v>207.2</v>
      </c>
      <c r="N1118">
        <v>86</v>
      </c>
      <c r="O1118">
        <v>9.32</v>
      </c>
      <c r="P1118">
        <v>6.1</v>
      </c>
      <c r="Q1118">
        <v>3</v>
      </c>
      <c r="R1118">
        <v>1.65</v>
      </c>
      <c r="S1118">
        <v>3</v>
      </c>
      <c r="T1118">
        <v>0</v>
      </c>
    </row>
    <row r="1119" spans="1:20" x14ac:dyDescent="0.2">
      <c r="A1119" t="s">
        <v>50</v>
      </c>
      <c r="B1119" s="4">
        <f>train[[#This Row],[account_length]]/12</f>
        <v>8.5833333333333339</v>
      </c>
      <c r="C1119">
        <v>415</v>
      </c>
      <c r="D1119">
        <v>0</v>
      </c>
      <c r="E1119">
        <v>1</v>
      </c>
      <c r="F1119">
        <v>31</v>
      </c>
      <c r="G1119">
        <v>185.4</v>
      </c>
      <c r="H1119">
        <v>105</v>
      </c>
      <c r="I1119">
        <v>31.52</v>
      </c>
      <c r="J1119">
        <v>197.6</v>
      </c>
      <c r="K1119">
        <v>126</v>
      </c>
      <c r="L1119">
        <v>16.8</v>
      </c>
      <c r="M1119">
        <v>147.1</v>
      </c>
      <c r="N1119">
        <v>110</v>
      </c>
      <c r="O1119">
        <v>6.62</v>
      </c>
      <c r="P1119">
        <v>14.5</v>
      </c>
      <c r="Q1119">
        <v>4</v>
      </c>
      <c r="R1119">
        <v>3.92</v>
      </c>
      <c r="S1119">
        <v>2</v>
      </c>
      <c r="T1119">
        <v>0</v>
      </c>
    </row>
    <row r="1120" spans="1:20" x14ac:dyDescent="0.2">
      <c r="A1120" t="s">
        <v>51</v>
      </c>
      <c r="B1120" s="4">
        <f>train[[#This Row],[account_length]]/12</f>
        <v>4.25</v>
      </c>
      <c r="C1120">
        <v>408</v>
      </c>
      <c r="D1120">
        <v>0</v>
      </c>
      <c r="E1120">
        <v>0</v>
      </c>
      <c r="F1120">
        <v>0</v>
      </c>
      <c r="G1120">
        <v>197.8</v>
      </c>
      <c r="H1120">
        <v>60</v>
      </c>
      <c r="I1120">
        <v>33.630000000000003</v>
      </c>
      <c r="J1120">
        <v>221</v>
      </c>
      <c r="K1120">
        <v>64</v>
      </c>
      <c r="L1120">
        <v>18.79</v>
      </c>
      <c r="M1120">
        <v>168.6</v>
      </c>
      <c r="N1120">
        <v>134</v>
      </c>
      <c r="O1120">
        <v>7.59</v>
      </c>
      <c r="P1120">
        <v>8.9</v>
      </c>
      <c r="Q1120">
        <v>5</v>
      </c>
      <c r="R1120">
        <v>2.4</v>
      </c>
      <c r="S1120">
        <v>1</v>
      </c>
      <c r="T1120">
        <v>0</v>
      </c>
    </row>
    <row r="1121" spans="1:20" x14ac:dyDescent="0.2">
      <c r="A1121" t="s">
        <v>54</v>
      </c>
      <c r="B1121" s="4">
        <f>train[[#This Row],[account_length]]/12</f>
        <v>0.16666666666666666</v>
      </c>
      <c r="C1121">
        <v>415</v>
      </c>
      <c r="D1121">
        <v>1</v>
      </c>
      <c r="E1121">
        <v>0</v>
      </c>
      <c r="F1121">
        <v>0</v>
      </c>
      <c r="G1121">
        <v>132.1</v>
      </c>
      <c r="H1121">
        <v>42</v>
      </c>
      <c r="I1121">
        <v>22.46</v>
      </c>
      <c r="J1121">
        <v>138.9</v>
      </c>
      <c r="K1121">
        <v>88</v>
      </c>
      <c r="L1121">
        <v>11.81</v>
      </c>
      <c r="M1121">
        <v>192.6</v>
      </c>
      <c r="N1121">
        <v>119</v>
      </c>
      <c r="O1121">
        <v>8.67</v>
      </c>
      <c r="P1121">
        <v>9.1</v>
      </c>
      <c r="Q1121">
        <v>1</v>
      </c>
      <c r="R1121">
        <v>2.46</v>
      </c>
      <c r="S1121">
        <v>2</v>
      </c>
      <c r="T1121">
        <v>1</v>
      </c>
    </row>
    <row r="1122" spans="1:20" x14ac:dyDescent="0.2">
      <c r="A1122" t="s">
        <v>46</v>
      </c>
      <c r="B1122" s="4">
        <f>train[[#This Row],[account_length]]/12</f>
        <v>9.25</v>
      </c>
      <c r="C1122">
        <v>510</v>
      </c>
      <c r="D1122">
        <v>0</v>
      </c>
      <c r="E1122">
        <v>0</v>
      </c>
      <c r="F1122">
        <v>0</v>
      </c>
      <c r="G1122">
        <v>197.1</v>
      </c>
      <c r="H1122">
        <v>117</v>
      </c>
      <c r="I1122">
        <v>33.51</v>
      </c>
      <c r="J1122">
        <v>227.8</v>
      </c>
      <c r="K1122">
        <v>128</v>
      </c>
      <c r="L1122">
        <v>19.36</v>
      </c>
      <c r="M1122">
        <v>214</v>
      </c>
      <c r="N1122">
        <v>101</v>
      </c>
      <c r="O1122">
        <v>9.6300000000000008</v>
      </c>
      <c r="P1122">
        <v>9.3000000000000007</v>
      </c>
      <c r="Q1122">
        <v>11</v>
      </c>
      <c r="R1122">
        <v>2.5099999999999998</v>
      </c>
      <c r="S1122">
        <v>0</v>
      </c>
      <c r="T1122">
        <v>0</v>
      </c>
    </row>
    <row r="1123" spans="1:20" x14ac:dyDescent="0.2">
      <c r="A1123" t="s">
        <v>38</v>
      </c>
      <c r="B1123" s="4">
        <f>train[[#This Row],[account_length]]/12</f>
        <v>9.8333333333333339</v>
      </c>
      <c r="C1123">
        <v>415</v>
      </c>
      <c r="D1123">
        <v>0</v>
      </c>
      <c r="E1123">
        <v>0</v>
      </c>
      <c r="F1123">
        <v>0</v>
      </c>
      <c r="G1123">
        <v>154.6</v>
      </c>
      <c r="H1123">
        <v>112</v>
      </c>
      <c r="I1123">
        <v>26.28</v>
      </c>
      <c r="J1123">
        <v>184.2</v>
      </c>
      <c r="K1123">
        <v>105</v>
      </c>
      <c r="L1123">
        <v>15.66</v>
      </c>
      <c r="M1123">
        <v>217.4</v>
      </c>
      <c r="N1123">
        <v>102</v>
      </c>
      <c r="O1123">
        <v>9.7799999999999994</v>
      </c>
      <c r="P1123">
        <v>12.6</v>
      </c>
      <c r="Q1123">
        <v>5</v>
      </c>
      <c r="R1123">
        <v>3.4</v>
      </c>
      <c r="S1123">
        <v>2</v>
      </c>
      <c r="T1123">
        <v>0</v>
      </c>
    </row>
    <row r="1124" spans="1:20" x14ac:dyDescent="0.2">
      <c r="A1124" t="s">
        <v>37</v>
      </c>
      <c r="B1124" s="4">
        <f>train[[#This Row],[account_length]]/12</f>
        <v>16.083333333333332</v>
      </c>
      <c r="C1124">
        <v>415</v>
      </c>
      <c r="D1124">
        <v>0</v>
      </c>
      <c r="E1124">
        <v>0</v>
      </c>
      <c r="F1124">
        <v>0</v>
      </c>
      <c r="G1124">
        <v>96.8</v>
      </c>
      <c r="H1124">
        <v>92</v>
      </c>
      <c r="I1124">
        <v>16.46</v>
      </c>
      <c r="J1124">
        <v>142.6</v>
      </c>
      <c r="K1124">
        <v>103</v>
      </c>
      <c r="L1124">
        <v>12.12</v>
      </c>
      <c r="M1124">
        <v>210.1</v>
      </c>
      <c r="N1124">
        <v>115</v>
      </c>
      <c r="O1124">
        <v>9.4499999999999993</v>
      </c>
      <c r="P1124">
        <v>10.9</v>
      </c>
      <c r="Q1124">
        <v>5</v>
      </c>
      <c r="R1124">
        <v>2.94</v>
      </c>
      <c r="S1124">
        <v>2</v>
      </c>
      <c r="T1124">
        <v>1</v>
      </c>
    </row>
    <row r="1125" spans="1:20" x14ac:dyDescent="0.2">
      <c r="A1125" t="s">
        <v>71</v>
      </c>
      <c r="B1125" s="4">
        <f>train[[#This Row],[account_length]]/12</f>
        <v>9.5</v>
      </c>
      <c r="C1125">
        <v>510</v>
      </c>
      <c r="D1125">
        <v>0</v>
      </c>
      <c r="E1125">
        <v>0</v>
      </c>
      <c r="F1125">
        <v>0</v>
      </c>
      <c r="G1125">
        <v>172</v>
      </c>
      <c r="H1125">
        <v>145</v>
      </c>
      <c r="I1125">
        <v>29.24</v>
      </c>
      <c r="J1125">
        <v>276.39999999999998</v>
      </c>
      <c r="K1125">
        <v>101</v>
      </c>
      <c r="L1125">
        <v>23.49</v>
      </c>
      <c r="M1125">
        <v>193.7</v>
      </c>
      <c r="N1125">
        <v>100</v>
      </c>
      <c r="O1125">
        <v>8.7200000000000006</v>
      </c>
      <c r="P1125">
        <v>10.1</v>
      </c>
      <c r="Q1125">
        <v>9</v>
      </c>
      <c r="R1125">
        <v>2.73</v>
      </c>
      <c r="S1125">
        <v>1</v>
      </c>
      <c r="T1125">
        <v>0</v>
      </c>
    </row>
    <row r="1126" spans="1:20" x14ac:dyDescent="0.2">
      <c r="A1126" t="s">
        <v>35</v>
      </c>
      <c r="B1126" s="4">
        <f>train[[#This Row],[account_length]]/12</f>
        <v>15.416666666666666</v>
      </c>
      <c r="C1126">
        <v>408</v>
      </c>
      <c r="D1126">
        <v>0</v>
      </c>
      <c r="E1126">
        <v>1</v>
      </c>
      <c r="F1126">
        <v>29</v>
      </c>
      <c r="G1126">
        <v>151.1</v>
      </c>
      <c r="H1126">
        <v>121</v>
      </c>
      <c r="I1126">
        <v>25.69</v>
      </c>
      <c r="J1126">
        <v>244.7</v>
      </c>
      <c r="K1126">
        <v>88</v>
      </c>
      <c r="L1126">
        <v>20.8</v>
      </c>
      <c r="M1126">
        <v>154.4</v>
      </c>
      <c r="N1126">
        <v>91</v>
      </c>
      <c r="O1126">
        <v>6.95</v>
      </c>
      <c r="P1126">
        <v>13.8</v>
      </c>
      <c r="Q1126">
        <v>2</v>
      </c>
      <c r="R1126">
        <v>3.73</v>
      </c>
      <c r="S1126">
        <v>2</v>
      </c>
      <c r="T1126">
        <v>0</v>
      </c>
    </row>
    <row r="1127" spans="1:20" x14ac:dyDescent="0.2">
      <c r="A1127" t="s">
        <v>26</v>
      </c>
      <c r="B1127" s="4">
        <f>train[[#This Row],[account_length]]/12</f>
        <v>8.4166666666666661</v>
      </c>
      <c r="C1127">
        <v>408</v>
      </c>
      <c r="D1127">
        <v>0</v>
      </c>
      <c r="E1127">
        <v>0</v>
      </c>
      <c r="F1127">
        <v>0</v>
      </c>
      <c r="G1127">
        <v>209.6</v>
      </c>
      <c r="H1127">
        <v>107</v>
      </c>
      <c r="I1127">
        <v>35.630000000000003</v>
      </c>
      <c r="J1127">
        <v>228.8</v>
      </c>
      <c r="K1127">
        <v>96</v>
      </c>
      <c r="L1127">
        <v>19.45</v>
      </c>
      <c r="M1127">
        <v>172.4</v>
      </c>
      <c r="N1127">
        <v>85</v>
      </c>
      <c r="O1127">
        <v>7.76</v>
      </c>
      <c r="P1127">
        <v>7.6</v>
      </c>
      <c r="Q1127">
        <v>2</v>
      </c>
      <c r="R1127">
        <v>2.0499999999999998</v>
      </c>
      <c r="S1127">
        <v>3</v>
      </c>
      <c r="T1127">
        <v>0</v>
      </c>
    </row>
    <row r="1128" spans="1:20" x14ac:dyDescent="0.2">
      <c r="A1128" t="s">
        <v>37</v>
      </c>
      <c r="B1128" s="4">
        <f>train[[#This Row],[account_length]]/12</f>
        <v>7.916666666666667</v>
      </c>
      <c r="C1128">
        <v>415</v>
      </c>
      <c r="D1128">
        <v>0</v>
      </c>
      <c r="E1128">
        <v>1</v>
      </c>
      <c r="F1128">
        <v>32</v>
      </c>
      <c r="G1128">
        <v>247</v>
      </c>
      <c r="H1128">
        <v>109</v>
      </c>
      <c r="I1128">
        <v>41.99</v>
      </c>
      <c r="J1128">
        <v>125.6</v>
      </c>
      <c r="K1128">
        <v>91</v>
      </c>
      <c r="L1128">
        <v>10.68</v>
      </c>
      <c r="M1128">
        <v>226.5</v>
      </c>
      <c r="N1128">
        <v>90</v>
      </c>
      <c r="O1128">
        <v>10.19</v>
      </c>
      <c r="P1128">
        <v>10.5</v>
      </c>
      <c r="Q1128">
        <v>4</v>
      </c>
      <c r="R1128">
        <v>2.84</v>
      </c>
      <c r="S1128">
        <v>3</v>
      </c>
      <c r="T1128">
        <v>0</v>
      </c>
    </row>
    <row r="1129" spans="1:20" x14ac:dyDescent="0.2">
      <c r="A1129" t="s">
        <v>62</v>
      </c>
      <c r="B1129" s="4">
        <f>train[[#This Row],[account_length]]/12</f>
        <v>0.58333333333333337</v>
      </c>
      <c r="C1129">
        <v>408</v>
      </c>
      <c r="D1129">
        <v>0</v>
      </c>
      <c r="E1129">
        <v>1</v>
      </c>
      <c r="F1129">
        <v>30</v>
      </c>
      <c r="G1129">
        <v>221.4</v>
      </c>
      <c r="H1129">
        <v>114</v>
      </c>
      <c r="I1129">
        <v>37.64</v>
      </c>
      <c r="J1129">
        <v>165.8</v>
      </c>
      <c r="K1129">
        <v>116</v>
      </c>
      <c r="L1129">
        <v>14.09</v>
      </c>
      <c r="M1129">
        <v>247</v>
      </c>
      <c r="N1129">
        <v>105</v>
      </c>
      <c r="O1129">
        <v>11.12</v>
      </c>
      <c r="P1129">
        <v>10.8</v>
      </c>
      <c r="Q1129">
        <v>12</v>
      </c>
      <c r="R1129">
        <v>2.92</v>
      </c>
      <c r="S1129">
        <v>1</v>
      </c>
      <c r="T1129">
        <v>0</v>
      </c>
    </row>
    <row r="1130" spans="1:20" x14ac:dyDescent="0.2">
      <c r="A1130" t="s">
        <v>70</v>
      </c>
      <c r="B1130" s="4">
        <f>train[[#This Row],[account_length]]/12</f>
        <v>10.5</v>
      </c>
      <c r="C1130">
        <v>408</v>
      </c>
      <c r="D1130">
        <v>0</v>
      </c>
      <c r="E1130">
        <v>0</v>
      </c>
      <c r="F1130">
        <v>0</v>
      </c>
      <c r="G1130">
        <v>321.3</v>
      </c>
      <c r="H1130">
        <v>99</v>
      </c>
      <c r="I1130">
        <v>54.62</v>
      </c>
      <c r="J1130">
        <v>167.9</v>
      </c>
      <c r="K1130">
        <v>93</v>
      </c>
      <c r="L1130">
        <v>14.27</v>
      </c>
      <c r="M1130">
        <v>193.6</v>
      </c>
      <c r="N1130">
        <v>106</v>
      </c>
      <c r="O1130">
        <v>8.7100000000000009</v>
      </c>
      <c r="P1130">
        <v>8</v>
      </c>
      <c r="Q1130">
        <v>4</v>
      </c>
      <c r="R1130">
        <v>2.16</v>
      </c>
      <c r="S1130">
        <v>1</v>
      </c>
      <c r="T1130">
        <v>1</v>
      </c>
    </row>
    <row r="1131" spans="1:20" x14ac:dyDescent="0.2">
      <c r="A1131" t="s">
        <v>44</v>
      </c>
      <c r="B1131" s="4">
        <f>train[[#This Row],[account_length]]/12</f>
        <v>5.916666666666667</v>
      </c>
      <c r="C1131">
        <v>415</v>
      </c>
      <c r="D1131">
        <v>0</v>
      </c>
      <c r="E1131">
        <v>0</v>
      </c>
      <c r="F1131">
        <v>0</v>
      </c>
      <c r="G1131">
        <v>243.7</v>
      </c>
      <c r="H1131">
        <v>124</v>
      </c>
      <c r="I1131">
        <v>41.43</v>
      </c>
      <c r="J1131">
        <v>60</v>
      </c>
      <c r="K1131">
        <v>90</v>
      </c>
      <c r="L1131">
        <v>5.0999999999999996</v>
      </c>
      <c r="M1131">
        <v>189</v>
      </c>
      <c r="N1131">
        <v>129</v>
      </c>
      <c r="O1131">
        <v>8.5</v>
      </c>
      <c r="P1131">
        <v>11.3</v>
      </c>
      <c r="Q1131">
        <v>2</v>
      </c>
      <c r="R1131">
        <v>3.05</v>
      </c>
      <c r="S1131">
        <v>0</v>
      </c>
      <c r="T1131">
        <v>0</v>
      </c>
    </row>
    <row r="1132" spans="1:20" x14ac:dyDescent="0.2">
      <c r="A1132" t="s">
        <v>67</v>
      </c>
      <c r="B1132" s="4">
        <f>train[[#This Row],[account_length]]/12</f>
        <v>10.333333333333334</v>
      </c>
      <c r="C1132">
        <v>415</v>
      </c>
      <c r="D1132">
        <v>0</v>
      </c>
      <c r="E1132">
        <v>0</v>
      </c>
      <c r="F1132">
        <v>0</v>
      </c>
      <c r="G1132">
        <v>251.5</v>
      </c>
      <c r="H1132">
        <v>85</v>
      </c>
      <c r="I1132">
        <v>42.76</v>
      </c>
      <c r="J1132">
        <v>214.2</v>
      </c>
      <c r="K1132">
        <v>98</v>
      </c>
      <c r="L1132">
        <v>18.21</v>
      </c>
      <c r="M1132">
        <v>186.1</v>
      </c>
      <c r="N1132">
        <v>71</v>
      </c>
      <c r="O1132">
        <v>8.3699999999999992</v>
      </c>
      <c r="P1132">
        <v>11.1</v>
      </c>
      <c r="Q1132">
        <v>6</v>
      </c>
      <c r="R1132">
        <v>3</v>
      </c>
      <c r="S1132">
        <v>3</v>
      </c>
      <c r="T1132">
        <v>0</v>
      </c>
    </row>
    <row r="1133" spans="1:20" x14ac:dyDescent="0.2">
      <c r="A1133" t="s">
        <v>44</v>
      </c>
      <c r="B1133" s="4">
        <f>train[[#This Row],[account_length]]/12</f>
        <v>8.0833333333333339</v>
      </c>
      <c r="C1133">
        <v>510</v>
      </c>
      <c r="D1133">
        <v>1</v>
      </c>
      <c r="E1133">
        <v>0</v>
      </c>
      <c r="F1133">
        <v>0</v>
      </c>
      <c r="G1133">
        <v>236.9</v>
      </c>
      <c r="H1133">
        <v>107</v>
      </c>
      <c r="I1133">
        <v>40.270000000000003</v>
      </c>
      <c r="J1133">
        <v>157.6</v>
      </c>
      <c r="K1133">
        <v>105</v>
      </c>
      <c r="L1133">
        <v>13.4</v>
      </c>
      <c r="M1133">
        <v>241</v>
      </c>
      <c r="N1133">
        <v>120</v>
      </c>
      <c r="O1133">
        <v>10.85</v>
      </c>
      <c r="P1133">
        <v>7.3</v>
      </c>
      <c r="Q1133">
        <v>2</v>
      </c>
      <c r="R1133">
        <v>1.97</v>
      </c>
      <c r="S1133">
        <v>0</v>
      </c>
      <c r="T1133">
        <v>1</v>
      </c>
    </row>
    <row r="1134" spans="1:20" x14ac:dyDescent="0.2">
      <c r="A1134" t="s">
        <v>39</v>
      </c>
      <c r="B1134" s="4">
        <f>train[[#This Row],[account_length]]/12</f>
        <v>2.3333333333333335</v>
      </c>
      <c r="C1134">
        <v>415</v>
      </c>
      <c r="D1134">
        <v>0</v>
      </c>
      <c r="E1134">
        <v>0</v>
      </c>
      <c r="F1134">
        <v>0</v>
      </c>
      <c r="G1134">
        <v>159.69999999999999</v>
      </c>
      <c r="H1134">
        <v>79</v>
      </c>
      <c r="I1134">
        <v>27.15</v>
      </c>
      <c r="J1134">
        <v>216.7</v>
      </c>
      <c r="K1134">
        <v>131</v>
      </c>
      <c r="L1134">
        <v>18.420000000000002</v>
      </c>
      <c r="M1134">
        <v>206.7</v>
      </c>
      <c r="N1134">
        <v>116</v>
      </c>
      <c r="O1134">
        <v>9.3000000000000007</v>
      </c>
      <c r="P1134">
        <v>9.3000000000000007</v>
      </c>
      <c r="Q1134">
        <v>3</v>
      </c>
      <c r="R1134">
        <v>2.5099999999999998</v>
      </c>
      <c r="S1134">
        <v>2</v>
      </c>
      <c r="T1134">
        <v>0</v>
      </c>
    </row>
    <row r="1135" spans="1:20" x14ac:dyDescent="0.2">
      <c r="A1135" t="s">
        <v>59</v>
      </c>
      <c r="B1135" s="4">
        <f>train[[#This Row],[account_length]]/12</f>
        <v>7.5</v>
      </c>
      <c r="C1135">
        <v>415</v>
      </c>
      <c r="D1135">
        <v>1</v>
      </c>
      <c r="E1135">
        <v>0</v>
      </c>
      <c r="F1135">
        <v>0</v>
      </c>
      <c r="G1135">
        <v>148.19999999999999</v>
      </c>
      <c r="H1135">
        <v>96</v>
      </c>
      <c r="I1135">
        <v>25.19</v>
      </c>
      <c r="J1135">
        <v>220.4</v>
      </c>
      <c r="K1135">
        <v>111</v>
      </c>
      <c r="L1135">
        <v>18.73</v>
      </c>
      <c r="M1135">
        <v>134.19999999999999</v>
      </c>
      <c r="N1135">
        <v>97</v>
      </c>
      <c r="O1135">
        <v>6.04</v>
      </c>
      <c r="P1135">
        <v>9.1999999999999993</v>
      </c>
      <c r="Q1135">
        <v>1</v>
      </c>
      <c r="R1135">
        <v>2.48</v>
      </c>
      <c r="S1135">
        <v>4</v>
      </c>
      <c r="T1135">
        <v>1</v>
      </c>
    </row>
    <row r="1136" spans="1:20" x14ac:dyDescent="0.2">
      <c r="A1136" t="s">
        <v>45</v>
      </c>
      <c r="B1136" s="4">
        <f>train[[#This Row],[account_length]]/12</f>
        <v>15.833333333333334</v>
      </c>
      <c r="C1136">
        <v>408</v>
      </c>
      <c r="D1136">
        <v>0</v>
      </c>
      <c r="E1136">
        <v>0</v>
      </c>
      <c r="F1136">
        <v>0</v>
      </c>
      <c r="G1136">
        <v>150.9</v>
      </c>
      <c r="H1136">
        <v>86</v>
      </c>
      <c r="I1136">
        <v>25.65</v>
      </c>
      <c r="J1136">
        <v>268.60000000000002</v>
      </c>
      <c r="K1136">
        <v>129</v>
      </c>
      <c r="L1136">
        <v>22.83</v>
      </c>
      <c r="M1136">
        <v>179.9</v>
      </c>
      <c r="N1136">
        <v>73</v>
      </c>
      <c r="O1136">
        <v>8.1</v>
      </c>
      <c r="P1136">
        <v>14.7</v>
      </c>
      <c r="Q1136">
        <v>1</v>
      </c>
      <c r="R1136">
        <v>3.97</v>
      </c>
      <c r="S1136">
        <v>1</v>
      </c>
      <c r="T1136">
        <v>0</v>
      </c>
    </row>
    <row r="1137" spans="1:20" x14ac:dyDescent="0.2">
      <c r="A1137" t="s">
        <v>72</v>
      </c>
      <c r="B1137" s="4">
        <f>train[[#This Row],[account_length]]/12</f>
        <v>2.5833333333333335</v>
      </c>
      <c r="C1137">
        <v>415</v>
      </c>
      <c r="D1137">
        <v>0</v>
      </c>
      <c r="E1137">
        <v>1</v>
      </c>
      <c r="F1137">
        <v>28</v>
      </c>
      <c r="G1137">
        <v>210.5</v>
      </c>
      <c r="H1137">
        <v>101</v>
      </c>
      <c r="I1137">
        <v>35.79</v>
      </c>
      <c r="J1137">
        <v>250.5</v>
      </c>
      <c r="K1137">
        <v>86</v>
      </c>
      <c r="L1137">
        <v>21.29</v>
      </c>
      <c r="M1137">
        <v>241.6</v>
      </c>
      <c r="N1137">
        <v>125</v>
      </c>
      <c r="O1137">
        <v>10.87</v>
      </c>
      <c r="P1137">
        <v>11.5</v>
      </c>
      <c r="Q1137">
        <v>2</v>
      </c>
      <c r="R1137">
        <v>3.11</v>
      </c>
      <c r="S1137">
        <v>1</v>
      </c>
      <c r="T1137">
        <v>0</v>
      </c>
    </row>
    <row r="1138" spans="1:20" x14ac:dyDescent="0.2">
      <c r="A1138" t="s">
        <v>49</v>
      </c>
      <c r="B1138" s="4">
        <f>train[[#This Row],[account_length]]/12</f>
        <v>6.083333333333333</v>
      </c>
      <c r="C1138">
        <v>510</v>
      </c>
      <c r="D1138">
        <v>0</v>
      </c>
      <c r="E1138">
        <v>0</v>
      </c>
      <c r="F1138">
        <v>0</v>
      </c>
      <c r="G1138">
        <v>254.7</v>
      </c>
      <c r="H1138">
        <v>80</v>
      </c>
      <c r="I1138">
        <v>43.3</v>
      </c>
      <c r="J1138">
        <v>90.2</v>
      </c>
      <c r="K1138">
        <v>79</v>
      </c>
      <c r="L1138">
        <v>7.67</v>
      </c>
      <c r="M1138">
        <v>153.4</v>
      </c>
      <c r="N1138">
        <v>60</v>
      </c>
      <c r="O1138">
        <v>6.9</v>
      </c>
      <c r="P1138">
        <v>10.6</v>
      </c>
      <c r="Q1138">
        <v>8</v>
      </c>
      <c r="R1138">
        <v>2.86</v>
      </c>
      <c r="S1138">
        <v>0</v>
      </c>
      <c r="T1138">
        <v>0</v>
      </c>
    </row>
    <row r="1139" spans="1:20" x14ac:dyDescent="0.2">
      <c r="A1139" t="s">
        <v>27</v>
      </c>
      <c r="B1139" s="4">
        <f>train[[#This Row],[account_length]]/12</f>
        <v>9.25</v>
      </c>
      <c r="C1139">
        <v>415</v>
      </c>
      <c r="D1139">
        <v>0</v>
      </c>
      <c r="E1139">
        <v>0</v>
      </c>
      <c r="F1139">
        <v>0</v>
      </c>
      <c r="G1139">
        <v>284.39999999999998</v>
      </c>
      <c r="H1139">
        <v>89</v>
      </c>
      <c r="I1139">
        <v>48.35</v>
      </c>
      <c r="J1139">
        <v>157</v>
      </c>
      <c r="K1139">
        <v>113</v>
      </c>
      <c r="L1139">
        <v>13.35</v>
      </c>
      <c r="M1139">
        <v>242.8</v>
      </c>
      <c r="N1139">
        <v>91</v>
      </c>
      <c r="O1139">
        <v>10.93</v>
      </c>
      <c r="P1139">
        <v>8.4</v>
      </c>
      <c r="Q1139">
        <v>8</v>
      </c>
      <c r="R1139">
        <v>2.27</v>
      </c>
      <c r="S1139">
        <v>0</v>
      </c>
      <c r="T1139">
        <v>1</v>
      </c>
    </row>
    <row r="1140" spans="1:20" x14ac:dyDescent="0.2">
      <c r="A1140" t="s">
        <v>57</v>
      </c>
      <c r="B1140" s="4">
        <f>train[[#This Row],[account_length]]/12</f>
        <v>8.1666666666666661</v>
      </c>
      <c r="C1140">
        <v>415</v>
      </c>
      <c r="D1140">
        <v>0</v>
      </c>
      <c r="E1140">
        <v>0</v>
      </c>
      <c r="F1140">
        <v>0</v>
      </c>
      <c r="G1140">
        <v>0</v>
      </c>
      <c r="H1140">
        <v>0</v>
      </c>
      <c r="I1140">
        <v>0</v>
      </c>
      <c r="J1140">
        <v>159.6</v>
      </c>
      <c r="K1140">
        <v>130</v>
      </c>
      <c r="L1140">
        <v>13.57</v>
      </c>
      <c r="M1140">
        <v>167.1</v>
      </c>
      <c r="N1140">
        <v>88</v>
      </c>
      <c r="O1140">
        <v>7.52</v>
      </c>
      <c r="P1140">
        <v>6.8</v>
      </c>
      <c r="Q1140">
        <v>1</v>
      </c>
      <c r="R1140">
        <v>1.84</v>
      </c>
      <c r="S1140">
        <v>4</v>
      </c>
      <c r="T1140">
        <v>1</v>
      </c>
    </row>
    <row r="1141" spans="1:20" x14ac:dyDescent="0.2">
      <c r="A1141" t="s">
        <v>73</v>
      </c>
      <c r="B1141" s="4">
        <f>train[[#This Row],[account_length]]/12</f>
        <v>8.8333333333333339</v>
      </c>
      <c r="C1141">
        <v>408</v>
      </c>
      <c r="D1141">
        <v>1</v>
      </c>
      <c r="E1141">
        <v>0</v>
      </c>
      <c r="F1141">
        <v>0</v>
      </c>
      <c r="G1141">
        <v>133.69999999999999</v>
      </c>
      <c r="H1141">
        <v>45</v>
      </c>
      <c r="I1141">
        <v>22.73</v>
      </c>
      <c r="J1141">
        <v>187.8</v>
      </c>
      <c r="K1141">
        <v>107</v>
      </c>
      <c r="L1141">
        <v>15.96</v>
      </c>
      <c r="M1141">
        <v>181.9</v>
      </c>
      <c r="N1141">
        <v>89</v>
      </c>
      <c r="O1141">
        <v>8.19</v>
      </c>
      <c r="P1141">
        <v>10.7</v>
      </c>
      <c r="Q1141">
        <v>2</v>
      </c>
      <c r="R1141">
        <v>2.89</v>
      </c>
      <c r="S1141">
        <v>1</v>
      </c>
      <c r="T1141">
        <v>1</v>
      </c>
    </row>
    <row r="1142" spans="1:20" x14ac:dyDescent="0.2">
      <c r="A1142" t="s">
        <v>58</v>
      </c>
      <c r="B1142" s="4">
        <f>train[[#This Row],[account_length]]/12</f>
        <v>9.25</v>
      </c>
      <c r="C1142">
        <v>408</v>
      </c>
      <c r="D1142">
        <v>0</v>
      </c>
      <c r="E1142">
        <v>0</v>
      </c>
      <c r="F1142">
        <v>0</v>
      </c>
      <c r="G1142">
        <v>224.9</v>
      </c>
      <c r="H1142">
        <v>117</v>
      </c>
      <c r="I1142">
        <v>38.229999999999997</v>
      </c>
      <c r="J1142">
        <v>191.9</v>
      </c>
      <c r="K1142">
        <v>127</v>
      </c>
      <c r="L1142">
        <v>16.309999999999999</v>
      </c>
      <c r="M1142">
        <v>229.9</v>
      </c>
      <c r="N1142">
        <v>97</v>
      </c>
      <c r="O1142">
        <v>10.35</v>
      </c>
      <c r="P1142">
        <v>10.3</v>
      </c>
      <c r="Q1142">
        <v>3</v>
      </c>
      <c r="R1142">
        <v>2.78</v>
      </c>
      <c r="S1142">
        <v>0</v>
      </c>
      <c r="T1142">
        <v>0</v>
      </c>
    </row>
    <row r="1143" spans="1:20" x14ac:dyDescent="0.2">
      <c r="A1143" t="s">
        <v>64</v>
      </c>
      <c r="B1143" s="4">
        <f>train[[#This Row],[account_length]]/12</f>
        <v>4.916666666666667</v>
      </c>
      <c r="C1143">
        <v>408</v>
      </c>
      <c r="D1143">
        <v>0</v>
      </c>
      <c r="E1143">
        <v>0</v>
      </c>
      <c r="F1143">
        <v>0</v>
      </c>
      <c r="G1143">
        <v>151.80000000000001</v>
      </c>
      <c r="H1143">
        <v>98</v>
      </c>
      <c r="I1143">
        <v>25.81</v>
      </c>
      <c r="J1143">
        <v>209.9</v>
      </c>
      <c r="K1143">
        <v>92</v>
      </c>
      <c r="L1143">
        <v>17.84</v>
      </c>
      <c r="M1143">
        <v>266.89999999999998</v>
      </c>
      <c r="N1143">
        <v>86</v>
      </c>
      <c r="O1143">
        <v>12.01</v>
      </c>
      <c r="P1143">
        <v>11.9</v>
      </c>
      <c r="Q1143">
        <v>5</v>
      </c>
      <c r="R1143">
        <v>3.21</v>
      </c>
      <c r="S1143">
        <v>1</v>
      </c>
      <c r="T1143">
        <v>0</v>
      </c>
    </row>
    <row r="1144" spans="1:20" x14ac:dyDescent="0.2">
      <c r="A1144" t="s">
        <v>65</v>
      </c>
      <c r="B1144" s="4">
        <f>train[[#This Row],[account_length]]/12</f>
        <v>5.916666666666667</v>
      </c>
      <c r="C1144">
        <v>510</v>
      </c>
      <c r="D1144">
        <v>0</v>
      </c>
      <c r="E1144">
        <v>1</v>
      </c>
      <c r="F1144">
        <v>22</v>
      </c>
      <c r="G1144">
        <v>141.4</v>
      </c>
      <c r="H1144">
        <v>107</v>
      </c>
      <c r="I1144">
        <v>24.04</v>
      </c>
      <c r="J1144">
        <v>163</v>
      </c>
      <c r="K1144">
        <v>105</v>
      </c>
      <c r="L1144">
        <v>13.86</v>
      </c>
      <c r="M1144">
        <v>220</v>
      </c>
      <c r="N1144">
        <v>99</v>
      </c>
      <c r="O1144">
        <v>9.9</v>
      </c>
      <c r="P1144">
        <v>5.6</v>
      </c>
      <c r="Q1144">
        <v>3</v>
      </c>
      <c r="R1144">
        <v>1.51</v>
      </c>
      <c r="S1144">
        <v>2</v>
      </c>
      <c r="T1144">
        <v>0</v>
      </c>
    </row>
    <row r="1145" spans="1:20" x14ac:dyDescent="0.2">
      <c r="A1145" t="s">
        <v>59</v>
      </c>
      <c r="B1145" s="4">
        <f>train[[#This Row],[account_length]]/12</f>
        <v>4.583333333333333</v>
      </c>
      <c r="C1145">
        <v>408</v>
      </c>
      <c r="D1145">
        <v>0</v>
      </c>
      <c r="E1145">
        <v>0</v>
      </c>
      <c r="F1145">
        <v>0</v>
      </c>
      <c r="G1145">
        <v>285.7</v>
      </c>
      <c r="H1145">
        <v>124</v>
      </c>
      <c r="I1145">
        <v>48.57</v>
      </c>
      <c r="J1145">
        <v>230.9</v>
      </c>
      <c r="K1145">
        <v>106</v>
      </c>
      <c r="L1145">
        <v>19.63</v>
      </c>
      <c r="M1145">
        <v>230.7</v>
      </c>
      <c r="N1145">
        <v>140</v>
      </c>
      <c r="O1145">
        <v>10.38</v>
      </c>
      <c r="P1145">
        <v>14.8</v>
      </c>
      <c r="Q1145">
        <v>7</v>
      </c>
      <c r="R1145">
        <v>4</v>
      </c>
      <c r="S1145">
        <v>0</v>
      </c>
      <c r="T1145">
        <v>1</v>
      </c>
    </row>
    <row r="1146" spans="1:20" x14ac:dyDescent="0.2">
      <c r="A1146" t="s">
        <v>30</v>
      </c>
      <c r="B1146" s="4">
        <f>train[[#This Row],[account_length]]/12</f>
        <v>1.0833333333333333</v>
      </c>
      <c r="C1146">
        <v>415</v>
      </c>
      <c r="D1146">
        <v>0</v>
      </c>
      <c r="E1146">
        <v>0</v>
      </c>
      <c r="F1146">
        <v>0</v>
      </c>
      <c r="G1146">
        <v>58.4</v>
      </c>
      <c r="H1146">
        <v>121</v>
      </c>
      <c r="I1146">
        <v>9.93</v>
      </c>
      <c r="J1146">
        <v>262.2</v>
      </c>
      <c r="K1146">
        <v>64</v>
      </c>
      <c r="L1146">
        <v>22.29</v>
      </c>
      <c r="M1146">
        <v>159</v>
      </c>
      <c r="N1146">
        <v>115</v>
      </c>
      <c r="O1146">
        <v>7.15</v>
      </c>
      <c r="P1146">
        <v>11.9</v>
      </c>
      <c r="Q1146">
        <v>5</v>
      </c>
      <c r="R1146">
        <v>3.21</v>
      </c>
      <c r="S1146">
        <v>1</v>
      </c>
      <c r="T1146">
        <v>0</v>
      </c>
    </row>
    <row r="1147" spans="1:20" x14ac:dyDescent="0.2">
      <c r="A1147" t="s">
        <v>59</v>
      </c>
      <c r="B1147" s="4">
        <f>train[[#This Row],[account_length]]/12</f>
        <v>11.333333333333334</v>
      </c>
      <c r="C1147">
        <v>415</v>
      </c>
      <c r="D1147">
        <v>0</v>
      </c>
      <c r="E1147">
        <v>1</v>
      </c>
      <c r="F1147">
        <v>16</v>
      </c>
      <c r="G1147">
        <v>90.4</v>
      </c>
      <c r="H1147">
        <v>105</v>
      </c>
      <c r="I1147">
        <v>15.37</v>
      </c>
      <c r="J1147">
        <v>201.3</v>
      </c>
      <c r="K1147">
        <v>109</v>
      </c>
      <c r="L1147">
        <v>17.11</v>
      </c>
      <c r="M1147">
        <v>227.1</v>
      </c>
      <c r="N1147">
        <v>115</v>
      </c>
      <c r="O1147">
        <v>10.220000000000001</v>
      </c>
      <c r="P1147">
        <v>13.1</v>
      </c>
      <c r="Q1147">
        <v>4</v>
      </c>
      <c r="R1147">
        <v>3.54</v>
      </c>
      <c r="S1147">
        <v>0</v>
      </c>
      <c r="T1147">
        <v>0</v>
      </c>
    </row>
    <row r="1148" spans="1:20" x14ac:dyDescent="0.2">
      <c r="A1148" t="s">
        <v>66</v>
      </c>
      <c r="B1148" s="4">
        <f>train[[#This Row],[account_length]]/12</f>
        <v>10.25</v>
      </c>
      <c r="C1148">
        <v>408</v>
      </c>
      <c r="D1148">
        <v>0</v>
      </c>
      <c r="E1148">
        <v>0</v>
      </c>
      <c r="F1148">
        <v>0</v>
      </c>
      <c r="G1148">
        <v>114.4</v>
      </c>
      <c r="H1148">
        <v>91</v>
      </c>
      <c r="I1148">
        <v>19.45</v>
      </c>
      <c r="J1148">
        <v>216.6</v>
      </c>
      <c r="K1148">
        <v>123</v>
      </c>
      <c r="L1148">
        <v>18.41</v>
      </c>
      <c r="M1148">
        <v>250.6</v>
      </c>
      <c r="N1148">
        <v>102</v>
      </c>
      <c r="O1148">
        <v>11.28</v>
      </c>
      <c r="P1148">
        <v>11</v>
      </c>
      <c r="Q1148">
        <v>3</v>
      </c>
      <c r="R1148">
        <v>2.97</v>
      </c>
      <c r="S1148">
        <v>0</v>
      </c>
      <c r="T1148">
        <v>0</v>
      </c>
    </row>
    <row r="1149" spans="1:20" x14ac:dyDescent="0.2">
      <c r="A1149" t="s">
        <v>51</v>
      </c>
      <c r="B1149" s="4">
        <f>train[[#This Row],[account_length]]/12</f>
        <v>8.75</v>
      </c>
      <c r="C1149">
        <v>408</v>
      </c>
      <c r="D1149">
        <v>0</v>
      </c>
      <c r="E1149">
        <v>0</v>
      </c>
      <c r="F1149">
        <v>0</v>
      </c>
      <c r="G1149">
        <v>147.69999999999999</v>
      </c>
      <c r="H1149">
        <v>103</v>
      </c>
      <c r="I1149">
        <v>25.11</v>
      </c>
      <c r="J1149">
        <v>222.7</v>
      </c>
      <c r="K1149">
        <v>78</v>
      </c>
      <c r="L1149">
        <v>18.93</v>
      </c>
      <c r="M1149">
        <v>163.5</v>
      </c>
      <c r="N1149">
        <v>102</v>
      </c>
      <c r="O1149">
        <v>7.36</v>
      </c>
      <c r="P1149">
        <v>12.8</v>
      </c>
      <c r="Q1149">
        <v>3</v>
      </c>
      <c r="R1149">
        <v>3.46</v>
      </c>
      <c r="S1149">
        <v>2</v>
      </c>
      <c r="T1149">
        <v>0</v>
      </c>
    </row>
    <row r="1150" spans="1:20" x14ac:dyDescent="0.2">
      <c r="A1150" t="s">
        <v>39</v>
      </c>
      <c r="B1150" s="4">
        <f>train[[#This Row],[account_length]]/12</f>
        <v>4.166666666666667</v>
      </c>
      <c r="C1150">
        <v>408</v>
      </c>
      <c r="D1150">
        <v>0</v>
      </c>
      <c r="E1150">
        <v>1</v>
      </c>
      <c r="F1150">
        <v>31</v>
      </c>
      <c r="G1150">
        <v>302.7</v>
      </c>
      <c r="H1150">
        <v>93</v>
      </c>
      <c r="I1150">
        <v>51.46</v>
      </c>
      <c r="J1150">
        <v>240.5</v>
      </c>
      <c r="K1150">
        <v>119</v>
      </c>
      <c r="L1150">
        <v>20.440000000000001</v>
      </c>
      <c r="M1150">
        <v>193.9</v>
      </c>
      <c r="N1150">
        <v>103</v>
      </c>
      <c r="O1150">
        <v>8.73</v>
      </c>
      <c r="P1150">
        <v>13.6</v>
      </c>
      <c r="Q1150">
        <v>14</v>
      </c>
      <c r="R1150">
        <v>3.67</v>
      </c>
      <c r="S1150">
        <v>3</v>
      </c>
      <c r="T1150">
        <v>0</v>
      </c>
    </row>
    <row r="1151" spans="1:20" x14ac:dyDescent="0.2">
      <c r="A1151" t="s">
        <v>42</v>
      </c>
      <c r="B1151" s="4">
        <f>train[[#This Row],[account_length]]/12</f>
        <v>8.0833333333333339</v>
      </c>
      <c r="C1151">
        <v>408</v>
      </c>
      <c r="D1151">
        <v>0</v>
      </c>
      <c r="E1151">
        <v>0</v>
      </c>
      <c r="F1151">
        <v>0</v>
      </c>
      <c r="G1151">
        <v>169.7</v>
      </c>
      <c r="H1151">
        <v>84</v>
      </c>
      <c r="I1151">
        <v>28.85</v>
      </c>
      <c r="J1151">
        <v>165.9</v>
      </c>
      <c r="K1151">
        <v>86</v>
      </c>
      <c r="L1151">
        <v>14.1</v>
      </c>
      <c r="M1151">
        <v>191.9</v>
      </c>
      <c r="N1151">
        <v>83</v>
      </c>
      <c r="O1151">
        <v>8.64</v>
      </c>
      <c r="P1151">
        <v>12.8</v>
      </c>
      <c r="Q1151">
        <v>6</v>
      </c>
      <c r="R1151">
        <v>3.46</v>
      </c>
      <c r="S1151">
        <v>3</v>
      </c>
      <c r="T1151">
        <v>0</v>
      </c>
    </row>
    <row r="1152" spans="1:20" x14ac:dyDescent="0.2">
      <c r="A1152" t="s">
        <v>75</v>
      </c>
      <c r="B1152" s="4">
        <f>train[[#This Row],[account_length]]/12</f>
        <v>4.25</v>
      </c>
      <c r="C1152">
        <v>510</v>
      </c>
      <c r="D1152">
        <v>0</v>
      </c>
      <c r="E1152">
        <v>0</v>
      </c>
      <c r="F1152">
        <v>0</v>
      </c>
      <c r="G1152">
        <v>227.2</v>
      </c>
      <c r="H1152">
        <v>89</v>
      </c>
      <c r="I1152">
        <v>38.619999999999997</v>
      </c>
      <c r="J1152">
        <v>194.4</v>
      </c>
      <c r="K1152">
        <v>106</v>
      </c>
      <c r="L1152">
        <v>16.52</v>
      </c>
      <c r="M1152">
        <v>243.4</v>
      </c>
      <c r="N1152">
        <v>126</v>
      </c>
      <c r="O1152">
        <v>10.95</v>
      </c>
      <c r="P1152">
        <v>14.9</v>
      </c>
      <c r="Q1152">
        <v>2</v>
      </c>
      <c r="R1152">
        <v>4.0199999999999996</v>
      </c>
      <c r="S1152">
        <v>0</v>
      </c>
      <c r="T1152">
        <v>0</v>
      </c>
    </row>
    <row r="1153" spans="1:20" x14ac:dyDescent="0.2">
      <c r="A1153" t="s">
        <v>64</v>
      </c>
      <c r="B1153" s="4">
        <f>train[[#This Row],[account_length]]/12</f>
        <v>6.083333333333333</v>
      </c>
      <c r="C1153">
        <v>415</v>
      </c>
      <c r="D1153">
        <v>0</v>
      </c>
      <c r="E1153">
        <v>0</v>
      </c>
      <c r="F1153">
        <v>0</v>
      </c>
      <c r="G1153">
        <v>217.8</v>
      </c>
      <c r="H1153">
        <v>91</v>
      </c>
      <c r="I1153">
        <v>37.03</v>
      </c>
      <c r="J1153">
        <v>220.6</v>
      </c>
      <c r="K1153">
        <v>97</v>
      </c>
      <c r="L1153">
        <v>18.75</v>
      </c>
      <c r="M1153">
        <v>277.3</v>
      </c>
      <c r="N1153">
        <v>89</v>
      </c>
      <c r="O1153">
        <v>12.48</v>
      </c>
      <c r="P1153">
        <v>10.3</v>
      </c>
      <c r="Q1153">
        <v>6</v>
      </c>
      <c r="R1153">
        <v>2.78</v>
      </c>
      <c r="S1153">
        <v>1</v>
      </c>
      <c r="T1153">
        <v>1</v>
      </c>
    </row>
    <row r="1154" spans="1:20" x14ac:dyDescent="0.2">
      <c r="A1154" t="s">
        <v>45</v>
      </c>
      <c r="B1154" s="4">
        <f>train[[#This Row],[account_length]]/12</f>
        <v>2.9166666666666665</v>
      </c>
      <c r="C1154">
        <v>415</v>
      </c>
      <c r="D1154">
        <v>0</v>
      </c>
      <c r="E1154">
        <v>0</v>
      </c>
      <c r="F1154">
        <v>0</v>
      </c>
      <c r="G1154">
        <v>124.2</v>
      </c>
      <c r="H1154">
        <v>102</v>
      </c>
      <c r="I1154">
        <v>21.11</v>
      </c>
      <c r="J1154">
        <v>123.9</v>
      </c>
      <c r="K1154">
        <v>115</v>
      </c>
      <c r="L1154">
        <v>10.53</v>
      </c>
      <c r="M1154">
        <v>135.69999999999999</v>
      </c>
      <c r="N1154">
        <v>100</v>
      </c>
      <c r="O1154">
        <v>6.11</v>
      </c>
      <c r="P1154">
        <v>13.1</v>
      </c>
      <c r="Q1154">
        <v>8</v>
      </c>
      <c r="R1154">
        <v>3.54</v>
      </c>
      <c r="S1154">
        <v>2</v>
      </c>
      <c r="T1154">
        <v>0</v>
      </c>
    </row>
    <row r="1155" spans="1:20" x14ac:dyDescent="0.2">
      <c r="A1155" t="s">
        <v>44</v>
      </c>
      <c r="B1155" s="4">
        <f>train[[#This Row],[account_length]]/12</f>
        <v>5.333333333333333</v>
      </c>
      <c r="C1155">
        <v>415</v>
      </c>
      <c r="D1155">
        <v>0</v>
      </c>
      <c r="E1155">
        <v>0</v>
      </c>
      <c r="F1155">
        <v>0</v>
      </c>
      <c r="G1155">
        <v>206.2</v>
      </c>
      <c r="H1155">
        <v>76</v>
      </c>
      <c r="I1155">
        <v>35.049999999999997</v>
      </c>
      <c r="J1155">
        <v>232.4</v>
      </c>
      <c r="K1155">
        <v>76</v>
      </c>
      <c r="L1155">
        <v>19.75</v>
      </c>
      <c r="M1155">
        <v>251.6</v>
      </c>
      <c r="N1155">
        <v>96</v>
      </c>
      <c r="O1155">
        <v>11.32</v>
      </c>
      <c r="P1155">
        <v>13.6</v>
      </c>
      <c r="Q1155">
        <v>2</v>
      </c>
      <c r="R1155">
        <v>3.67</v>
      </c>
      <c r="S1155">
        <v>1</v>
      </c>
      <c r="T1155">
        <v>0</v>
      </c>
    </row>
    <row r="1156" spans="1:20" x14ac:dyDescent="0.2">
      <c r="A1156" t="s">
        <v>31</v>
      </c>
      <c r="B1156" s="4">
        <f>train[[#This Row],[account_length]]/12</f>
        <v>5.25</v>
      </c>
      <c r="C1156">
        <v>510</v>
      </c>
      <c r="D1156">
        <v>0</v>
      </c>
      <c r="E1156">
        <v>0</v>
      </c>
      <c r="F1156">
        <v>0</v>
      </c>
      <c r="G1156">
        <v>132.9</v>
      </c>
      <c r="H1156">
        <v>122</v>
      </c>
      <c r="I1156">
        <v>22.59</v>
      </c>
      <c r="J1156">
        <v>67</v>
      </c>
      <c r="K1156">
        <v>62</v>
      </c>
      <c r="L1156">
        <v>5.7</v>
      </c>
      <c r="M1156">
        <v>160.4</v>
      </c>
      <c r="N1156">
        <v>121</v>
      </c>
      <c r="O1156">
        <v>7.22</v>
      </c>
      <c r="P1156">
        <v>9.9</v>
      </c>
      <c r="Q1156">
        <v>2</v>
      </c>
      <c r="R1156">
        <v>2.67</v>
      </c>
      <c r="S1156">
        <v>3</v>
      </c>
      <c r="T1156">
        <v>0</v>
      </c>
    </row>
    <row r="1157" spans="1:20" x14ac:dyDescent="0.2">
      <c r="A1157" t="s">
        <v>26</v>
      </c>
      <c r="B1157" s="4">
        <f>train[[#This Row],[account_length]]/12</f>
        <v>9.75</v>
      </c>
      <c r="C1157">
        <v>415</v>
      </c>
      <c r="D1157">
        <v>0</v>
      </c>
      <c r="E1157">
        <v>1</v>
      </c>
      <c r="F1157">
        <v>31</v>
      </c>
      <c r="G1157">
        <v>104.9</v>
      </c>
      <c r="H1157">
        <v>115</v>
      </c>
      <c r="I1157">
        <v>17.829999999999998</v>
      </c>
      <c r="J1157">
        <v>237.6</v>
      </c>
      <c r="K1157">
        <v>125</v>
      </c>
      <c r="L1157">
        <v>20.2</v>
      </c>
      <c r="M1157">
        <v>263.39999999999998</v>
      </c>
      <c r="N1157">
        <v>104</v>
      </c>
      <c r="O1157">
        <v>11.85</v>
      </c>
      <c r="P1157">
        <v>7.7</v>
      </c>
      <c r="Q1157">
        <v>6</v>
      </c>
      <c r="R1157">
        <v>2.08</v>
      </c>
      <c r="S1157">
        <v>3</v>
      </c>
      <c r="T1157">
        <v>0</v>
      </c>
    </row>
    <row r="1158" spans="1:20" x14ac:dyDescent="0.2">
      <c r="A1158" t="s">
        <v>74</v>
      </c>
      <c r="B1158" s="4">
        <f>train[[#This Row],[account_length]]/12</f>
        <v>9.5833333333333339</v>
      </c>
      <c r="C1158">
        <v>415</v>
      </c>
      <c r="D1158">
        <v>0</v>
      </c>
      <c r="E1158">
        <v>0</v>
      </c>
      <c r="F1158">
        <v>0</v>
      </c>
      <c r="G1158">
        <v>245</v>
      </c>
      <c r="H1158">
        <v>97</v>
      </c>
      <c r="I1158">
        <v>41.65</v>
      </c>
      <c r="J1158">
        <v>250.7</v>
      </c>
      <c r="K1158">
        <v>75</v>
      </c>
      <c r="L1158">
        <v>21.31</v>
      </c>
      <c r="M1158">
        <v>270.2</v>
      </c>
      <c r="N1158">
        <v>124</v>
      </c>
      <c r="O1158">
        <v>12.16</v>
      </c>
      <c r="P1158">
        <v>13.7</v>
      </c>
      <c r="Q1158">
        <v>8</v>
      </c>
      <c r="R1158">
        <v>3.7</v>
      </c>
      <c r="S1158">
        <v>1</v>
      </c>
      <c r="T1158">
        <v>1</v>
      </c>
    </row>
    <row r="1159" spans="1:20" x14ac:dyDescent="0.2">
      <c r="A1159" t="s">
        <v>55</v>
      </c>
      <c r="B1159" s="4">
        <f>train[[#This Row],[account_length]]/12</f>
        <v>13.5</v>
      </c>
      <c r="C1159">
        <v>408</v>
      </c>
      <c r="D1159">
        <v>0</v>
      </c>
      <c r="E1159">
        <v>0</v>
      </c>
      <c r="F1159">
        <v>0</v>
      </c>
      <c r="G1159">
        <v>184.5</v>
      </c>
      <c r="H1159">
        <v>118</v>
      </c>
      <c r="I1159">
        <v>31.37</v>
      </c>
      <c r="J1159">
        <v>224</v>
      </c>
      <c r="K1159">
        <v>95</v>
      </c>
      <c r="L1159">
        <v>19.04</v>
      </c>
      <c r="M1159">
        <v>180.5</v>
      </c>
      <c r="N1159">
        <v>82</v>
      </c>
      <c r="O1159">
        <v>8.1199999999999992</v>
      </c>
      <c r="P1159">
        <v>11.6</v>
      </c>
      <c r="Q1159">
        <v>3</v>
      </c>
      <c r="R1159">
        <v>3.13</v>
      </c>
      <c r="S1159">
        <v>1</v>
      </c>
      <c r="T1159">
        <v>0</v>
      </c>
    </row>
    <row r="1160" spans="1:20" x14ac:dyDescent="0.2">
      <c r="A1160" t="s">
        <v>36</v>
      </c>
      <c r="B1160" s="4">
        <f>train[[#This Row],[account_length]]/12</f>
        <v>7.416666666666667</v>
      </c>
      <c r="C1160">
        <v>415</v>
      </c>
      <c r="D1160">
        <v>0</v>
      </c>
      <c r="E1160">
        <v>0</v>
      </c>
      <c r="F1160">
        <v>0</v>
      </c>
      <c r="G1160">
        <v>89.5</v>
      </c>
      <c r="H1160">
        <v>66</v>
      </c>
      <c r="I1160">
        <v>15.22</v>
      </c>
      <c r="J1160">
        <v>179.3</v>
      </c>
      <c r="K1160">
        <v>104</v>
      </c>
      <c r="L1160">
        <v>15.24</v>
      </c>
      <c r="M1160">
        <v>225.1</v>
      </c>
      <c r="N1160">
        <v>116</v>
      </c>
      <c r="O1160">
        <v>10.130000000000001</v>
      </c>
      <c r="P1160">
        <v>12.3</v>
      </c>
      <c r="Q1160">
        <v>1</v>
      </c>
      <c r="R1160">
        <v>3.32</v>
      </c>
      <c r="S1160">
        <v>3</v>
      </c>
      <c r="T1160">
        <v>0</v>
      </c>
    </row>
    <row r="1161" spans="1:20" x14ac:dyDescent="0.2">
      <c r="A1161" t="s">
        <v>38</v>
      </c>
      <c r="B1161" s="4">
        <f>train[[#This Row],[account_length]]/12</f>
        <v>7.833333333333333</v>
      </c>
      <c r="C1161">
        <v>415</v>
      </c>
      <c r="D1161">
        <v>1</v>
      </c>
      <c r="E1161">
        <v>0</v>
      </c>
      <c r="F1161">
        <v>0</v>
      </c>
      <c r="G1161">
        <v>235.6</v>
      </c>
      <c r="H1161">
        <v>131</v>
      </c>
      <c r="I1161">
        <v>40.049999999999997</v>
      </c>
      <c r="J1161">
        <v>194.8</v>
      </c>
      <c r="K1161">
        <v>107</v>
      </c>
      <c r="L1161">
        <v>16.559999999999999</v>
      </c>
      <c r="M1161">
        <v>170.6</v>
      </c>
      <c r="N1161">
        <v>93</v>
      </c>
      <c r="O1161">
        <v>7.68</v>
      </c>
      <c r="P1161">
        <v>8.6</v>
      </c>
      <c r="Q1161">
        <v>4</v>
      </c>
      <c r="R1161">
        <v>2.3199999999999998</v>
      </c>
      <c r="S1161">
        <v>1</v>
      </c>
      <c r="T1161">
        <v>0</v>
      </c>
    </row>
    <row r="1162" spans="1:20" x14ac:dyDescent="0.2">
      <c r="A1162" t="s">
        <v>64</v>
      </c>
      <c r="B1162" s="4">
        <f>train[[#This Row],[account_length]]/12</f>
        <v>10.75</v>
      </c>
      <c r="C1162">
        <v>408</v>
      </c>
      <c r="D1162">
        <v>0</v>
      </c>
      <c r="E1162">
        <v>0</v>
      </c>
      <c r="F1162">
        <v>0</v>
      </c>
      <c r="G1162">
        <v>186</v>
      </c>
      <c r="H1162">
        <v>127</v>
      </c>
      <c r="I1162">
        <v>31.62</v>
      </c>
      <c r="J1162">
        <v>262.3</v>
      </c>
      <c r="K1162">
        <v>96</v>
      </c>
      <c r="L1162">
        <v>22.3</v>
      </c>
      <c r="M1162">
        <v>98.9</v>
      </c>
      <c r="N1162">
        <v>63</v>
      </c>
      <c r="O1162">
        <v>4.45</v>
      </c>
      <c r="P1162">
        <v>11.5</v>
      </c>
      <c r="Q1162">
        <v>6</v>
      </c>
      <c r="R1162">
        <v>3.11</v>
      </c>
      <c r="S1162">
        <v>4</v>
      </c>
      <c r="T1162">
        <v>0</v>
      </c>
    </row>
    <row r="1163" spans="1:20" x14ac:dyDescent="0.2">
      <c r="A1163" t="s">
        <v>57</v>
      </c>
      <c r="B1163" s="4">
        <f>train[[#This Row],[account_length]]/12</f>
        <v>7.166666666666667</v>
      </c>
      <c r="C1163">
        <v>415</v>
      </c>
      <c r="D1163">
        <v>0</v>
      </c>
      <c r="E1163">
        <v>0</v>
      </c>
      <c r="F1163">
        <v>0</v>
      </c>
      <c r="G1163">
        <v>223.9</v>
      </c>
      <c r="H1163">
        <v>75</v>
      </c>
      <c r="I1163">
        <v>38.06</v>
      </c>
      <c r="J1163">
        <v>155.69999999999999</v>
      </c>
      <c r="K1163">
        <v>109</v>
      </c>
      <c r="L1163">
        <v>13.23</v>
      </c>
      <c r="M1163">
        <v>150.19999999999999</v>
      </c>
      <c r="N1163">
        <v>143</v>
      </c>
      <c r="O1163">
        <v>6.76</v>
      </c>
      <c r="P1163">
        <v>7.3</v>
      </c>
      <c r="Q1163">
        <v>9</v>
      </c>
      <c r="R1163">
        <v>1.97</v>
      </c>
      <c r="S1163">
        <v>1</v>
      </c>
      <c r="T1163">
        <v>0</v>
      </c>
    </row>
    <row r="1164" spans="1:20" x14ac:dyDescent="0.2">
      <c r="A1164" t="s">
        <v>73</v>
      </c>
      <c r="B1164" s="4">
        <f>train[[#This Row],[account_length]]/12</f>
        <v>8</v>
      </c>
      <c r="C1164">
        <v>510</v>
      </c>
      <c r="D1164">
        <v>0</v>
      </c>
      <c r="E1164">
        <v>0</v>
      </c>
      <c r="F1164">
        <v>0</v>
      </c>
      <c r="G1164">
        <v>179.5</v>
      </c>
      <c r="H1164">
        <v>125</v>
      </c>
      <c r="I1164">
        <v>30.52</v>
      </c>
      <c r="J1164">
        <v>162.30000000000001</v>
      </c>
      <c r="K1164">
        <v>139</v>
      </c>
      <c r="L1164">
        <v>13.8</v>
      </c>
      <c r="M1164">
        <v>264.5</v>
      </c>
      <c r="N1164">
        <v>133</v>
      </c>
      <c r="O1164">
        <v>11.9</v>
      </c>
      <c r="P1164">
        <v>6.6</v>
      </c>
      <c r="Q1164">
        <v>2</v>
      </c>
      <c r="R1164">
        <v>1.78</v>
      </c>
      <c r="S1164">
        <v>1</v>
      </c>
      <c r="T1164">
        <v>0</v>
      </c>
    </row>
    <row r="1165" spans="1:20" x14ac:dyDescent="0.2">
      <c r="A1165" t="s">
        <v>75</v>
      </c>
      <c r="B1165" s="4">
        <f>train[[#This Row],[account_length]]/12</f>
        <v>15.833333333333334</v>
      </c>
      <c r="C1165">
        <v>415</v>
      </c>
      <c r="D1165">
        <v>0</v>
      </c>
      <c r="E1165">
        <v>0</v>
      </c>
      <c r="F1165">
        <v>0</v>
      </c>
      <c r="G1165">
        <v>169.4</v>
      </c>
      <c r="H1165">
        <v>102</v>
      </c>
      <c r="I1165">
        <v>28.8</v>
      </c>
      <c r="J1165">
        <v>253.5</v>
      </c>
      <c r="K1165">
        <v>113</v>
      </c>
      <c r="L1165">
        <v>21.55</v>
      </c>
      <c r="M1165">
        <v>197.1</v>
      </c>
      <c r="N1165">
        <v>93</v>
      </c>
      <c r="O1165">
        <v>8.8699999999999992</v>
      </c>
      <c r="P1165">
        <v>8.9</v>
      </c>
      <c r="Q1165">
        <v>5</v>
      </c>
      <c r="R1165">
        <v>2.4</v>
      </c>
      <c r="S1165">
        <v>1</v>
      </c>
      <c r="T1165">
        <v>0</v>
      </c>
    </row>
    <row r="1166" spans="1:20" x14ac:dyDescent="0.2">
      <c r="A1166" t="s">
        <v>74</v>
      </c>
      <c r="B1166" s="4">
        <f>train[[#This Row],[account_length]]/12</f>
        <v>6.666666666666667</v>
      </c>
      <c r="C1166">
        <v>408</v>
      </c>
      <c r="D1166">
        <v>0</v>
      </c>
      <c r="E1166">
        <v>0</v>
      </c>
      <c r="F1166">
        <v>0</v>
      </c>
      <c r="G1166">
        <v>118.1</v>
      </c>
      <c r="H1166">
        <v>90</v>
      </c>
      <c r="I1166">
        <v>20.079999999999998</v>
      </c>
      <c r="J1166">
        <v>144.30000000000001</v>
      </c>
      <c r="K1166">
        <v>77</v>
      </c>
      <c r="L1166">
        <v>12.27</v>
      </c>
      <c r="M1166">
        <v>225.1</v>
      </c>
      <c r="N1166">
        <v>86</v>
      </c>
      <c r="O1166">
        <v>10.130000000000001</v>
      </c>
      <c r="P1166">
        <v>8.1999999999999993</v>
      </c>
      <c r="Q1166">
        <v>6</v>
      </c>
      <c r="R1166">
        <v>2.21</v>
      </c>
      <c r="S1166">
        <v>1</v>
      </c>
      <c r="T1166">
        <v>0</v>
      </c>
    </row>
    <row r="1167" spans="1:20" x14ac:dyDescent="0.2">
      <c r="A1167" t="s">
        <v>43</v>
      </c>
      <c r="B1167" s="4">
        <f>train[[#This Row],[account_length]]/12</f>
        <v>9</v>
      </c>
      <c r="C1167">
        <v>415</v>
      </c>
      <c r="D1167">
        <v>0</v>
      </c>
      <c r="E1167">
        <v>0</v>
      </c>
      <c r="F1167">
        <v>0</v>
      </c>
      <c r="G1167">
        <v>112</v>
      </c>
      <c r="H1167">
        <v>105</v>
      </c>
      <c r="I1167">
        <v>19.04</v>
      </c>
      <c r="J1167">
        <v>193.7</v>
      </c>
      <c r="K1167">
        <v>110</v>
      </c>
      <c r="L1167">
        <v>16.46</v>
      </c>
      <c r="M1167">
        <v>208.9</v>
      </c>
      <c r="N1167">
        <v>93</v>
      </c>
      <c r="O1167">
        <v>9.4</v>
      </c>
      <c r="P1167">
        <v>4.0999999999999996</v>
      </c>
      <c r="Q1167">
        <v>4</v>
      </c>
      <c r="R1167">
        <v>1.1100000000000001</v>
      </c>
      <c r="S1167">
        <v>4</v>
      </c>
      <c r="T1167">
        <v>1</v>
      </c>
    </row>
    <row r="1168" spans="1:20" x14ac:dyDescent="0.2">
      <c r="A1168" t="s">
        <v>53</v>
      </c>
      <c r="B1168" s="4">
        <f>train[[#This Row],[account_length]]/12</f>
        <v>8.0833333333333339</v>
      </c>
      <c r="C1168">
        <v>408</v>
      </c>
      <c r="D1168">
        <v>0</v>
      </c>
      <c r="E1168">
        <v>1</v>
      </c>
      <c r="F1168">
        <v>32</v>
      </c>
      <c r="G1168">
        <v>168.4</v>
      </c>
      <c r="H1168">
        <v>129</v>
      </c>
      <c r="I1168">
        <v>28.63</v>
      </c>
      <c r="J1168">
        <v>225.9</v>
      </c>
      <c r="K1168">
        <v>97</v>
      </c>
      <c r="L1168">
        <v>19.2</v>
      </c>
      <c r="M1168">
        <v>191.8</v>
      </c>
      <c r="N1168">
        <v>95</v>
      </c>
      <c r="O1168">
        <v>8.6300000000000008</v>
      </c>
      <c r="P1168">
        <v>8.5</v>
      </c>
      <c r="Q1168">
        <v>7</v>
      </c>
      <c r="R1168">
        <v>2.2999999999999998</v>
      </c>
      <c r="S1168">
        <v>0</v>
      </c>
      <c r="T1168">
        <v>0</v>
      </c>
    </row>
    <row r="1169" spans="1:20" x14ac:dyDescent="0.2">
      <c r="A1169" t="s">
        <v>64</v>
      </c>
      <c r="B1169" s="4">
        <f>train[[#This Row],[account_length]]/12</f>
        <v>7</v>
      </c>
      <c r="C1169">
        <v>415</v>
      </c>
      <c r="D1169">
        <v>0</v>
      </c>
      <c r="E1169">
        <v>1</v>
      </c>
      <c r="F1169">
        <v>42</v>
      </c>
      <c r="G1169">
        <v>214.3</v>
      </c>
      <c r="H1169">
        <v>112</v>
      </c>
      <c r="I1169">
        <v>36.43</v>
      </c>
      <c r="J1169">
        <v>188.2</v>
      </c>
      <c r="K1169">
        <v>107</v>
      </c>
      <c r="L1169">
        <v>16</v>
      </c>
      <c r="M1169">
        <v>333.5</v>
      </c>
      <c r="N1169">
        <v>117</v>
      </c>
      <c r="O1169">
        <v>15.01</v>
      </c>
      <c r="P1169">
        <v>11.3</v>
      </c>
      <c r="Q1169">
        <v>10</v>
      </c>
      <c r="R1169">
        <v>3.05</v>
      </c>
      <c r="S1169">
        <v>0</v>
      </c>
      <c r="T1169">
        <v>0</v>
      </c>
    </row>
    <row r="1170" spans="1:20" x14ac:dyDescent="0.2">
      <c r="A1170" t="s">
        <v>20</v>
      </c>
      <c r="B1170" s="4">
        <f>train[[#This Row],[account_length]]/12</f>
        <v>5.416666666666667</v>
      </c>
      <c r="C1170">
        <v>415</v>
      </c>
      <c r="D1170">
        <v>0</v>
      </c>
      <c r="E1170">
        <v>0</v>
      </c>
      <c r="F1170">
        <v>0</v>
      </c>
      <c r="G1170">
        <v>245.7</v>
      </c>
      <c r="H1170">
        <v>139</v>
      </c>
      <c r="I1170">
        <v>41.77</v>
      </c>
      <c r="J1170">
        <v>241.9</v>
      </c>
      <c r="K1170">
        <v>113</v>
      </c>
      <c r="L1170">
        <v>20.56</v>
      </c>
      <c r="M1170">
        <v>285.3</v>
      </c>
      <c r="N1170">
        <v>117</v>
      </c>
      <c r="O1170">
        <v>12.84</v>
      </c>
      <c r="P1170">
        <v>4.2</v>
      </c>
      <c r="Q1170">
        <v>5</v>
      </c>
      <c r="R1170">
        <v>1.1299999999999999</v>
      </c>
      <c r="S1170">
        <v>4</v>
      </c>
      <c r="T1170">
        <v>1</v>
      </c>
    </row>
    <row r="1171" spans="1:20" x14ac:dyDescent="0.2">
      <c r="A1171" t="s">
        <v>72</v>
      </c>
      <c r="B1171" s="4">
        <f>train[[#This Row],[account_length]]/12</f>
        <v>4.833333333333333</v>
      </c>
      <c r="C1171">
        <v>415</v>
      </c>
      <c r="D1171">
        <v>1</v>
      </c>
      <c r="E1171">
        <v>1</v>
      </c>
      <c r="F1171">
        <v>43</v>
      </c>
      <c r="G1171">
        <v>142.80000000000001</v>
      </c>
      <c r="H1171">
        <v>96</v>
      </c>
      <c r="I1171">
        <v>24.28</v>
      </c>
      <c r="J1171">
        <v>272.3</v>
      </c>
      <c r="K1171">
        <v>100</v>
      </c>
      <c r="L1171">
        <v>23.15</v>
      </c>
      <c r="M1171">
        <v>193.4</v>
      </c>
      <c r="N1171">
        <v>105</v>
      </c>
      <c r="O1171">
        <v>8.6999999999999993</v>
      </c>
      <c r="P1171">
        <v>8.9</v>
      </c>
      <c r="Q1171">
        <v>4</v>
      </c>
      <c r="R1171">
        <v>2.4</v>
      </c>
      <c r="S1171">
        <v>1</v>
      </c>
      <c r="T1171">
        <v>0</v>
      </c>
    </row>
    <row r="1172" spans="1:20" x14ac:dyDescent="0.2">
      <c r="A1172" t="s">
        <v>29</v>
      </c>
      <c r="B1172" s="4">
        <f>train[[#This Row],[account_length]]/12</f>
        <v>3</v>
      </c>
      <c r="C1172">
        <v>415</v>
      </c>
      <c r="D1172">
        <v>0</v>
      </c>
      <c r="E1172">
        <v>0</v>
      </c>
      <c r="F1172">
        <v>0</v>
      </c>
      <c r="G1172">
        <v>202.4</v>
      </c>
      <c r="H1172">
        <v>115</v>
      </c>
      <c r="I1172">
        <v>34.409999999999997</v>
      </c>
      <c r="J1172">
        <v>230.7</v>
      </c>
      <c r="K1172">
        <v>115</v>
      </c>
      <c r="L1172">
        <v>19.61</v>
      </c>
      <c r="M1172">
        <v>202</v>
      </c>
      <c r="N1172">
        <v>127</v>
      </c>
      <c r="O1172">
        <v>9.09</v>
      </c>
      <c r="P1172">
        <v>10.199999999999999</v>
      </c>
      <c r="Q1172">
        <v>2</v>
      </c>
      <c r="R1172">
        <v>2.75</v>
      </c>
      <c r="S1172">
        <v>3</v>
      </c>
      <c r="T1172">
        <v>0</v>
      </c>
    </row>
    <row r="1173" spans="1:20" x14ac:dyDescent="0.2">
      <c r="A1173" t="s">
        <v>51</v>
      </c>
      <c r="B1173" s="4">
        <f>train[[#This Row],[account_length]]/12</f>
        <v>4.5</v>
      </c>
      <c r="C1173">
        <v>415</v>
      </c>
      <c r="D1173">
        <v>0</v>
      </c>
      <c r="E1173">
        <v>0</v>
      </c>
      <c r="F1173">
        <v>0</v>
      </c>
      <c r="G1173">
        <v>116.8</v>
      </c>
      <c r="H1173">
        <v>119</v>
      </c>
      <c r="I1173">
        <v>19.86</v>
      </c>
      <c r="J1173">
        <v>123.1</v>
      </c>
      <c r="K1173">
        <v>123</v>
      </c>
      <c r="L1173">
        <v>10.46</v>
      </c>
      <c r="M1173">
        <v>217.5</v>
      </c>
      <c r="N1173">
        <v>101</v>
      </c>
      <c r="O1173">
        <v>9.7899999999999991</v>
      </c>
      <c r="P1173">
        <v>12</v>
      </c>
      <c r="Q1173">
        <v>2</v>
      </c>
      <c r="R1173">
        <v>3.24</v>
      </c>
      <c r="S1173">
        <v>1</v>
      </c>
      <c r="T1173">
        <v>0</v>
      </c>
    </row>
    <row r="1174" spans="1:20" x14ac:dyDescent="0.2">
      <c r="A1174" t="s">
        <v>24</v>
      </c>
      <c r="B1174" s="4">
        <f>train[[#This Row],[account_length]]/12</f>
        <v>3.75</v>
      </c>
      <c r="C1174">
        <v>510</v>
      </c>
      <c r="D1174">
        <v>0</v>
      </c>
      <c r="E1174">
        <v>0</v>
      </c>
      <c r="F1174">
        <v>0</v>
      </c>
      <c r="G1174">
        <v>155.69999999999999</v>
      </c>
      <c r="H1174">
        <v>110</v>
      </c>
      <c r="I1174">
        <v>26.47</v>
      </c>
      <c r="J1174">
        <v>260.3</v>
      </c>
      <c r="K1174">
        <v>103</v>
      </c>
      <c r="L1174">
        <v>22.13</v>
      </c>
      <c r="M1174">
        <v>192.2</v>
      </c>
      <c r="N1174">
        <v>98</v>
      </c>
      <c r="O1174">
        <v>8.65</v>
      </c>
      <c r="P1174">
        <v>11</v>
      </c>
      <c r="Q1174">
        <v>1</v>
      </c>
      <c r="R1174">
        <v>2.97</v>
      </c>
      <c r="S1174">
        <v>1</v>
      </c>
      <c r="T1174">
        <v>0</v>
      </c>
    </row>
    <row r="1175" spans="1:20" x14ac:dyDescent="0.2">
      <c r="A1175" t="s">
        <v>64</v>
      </c>
      <c r="B1175" s="4">
        <f>train[[#This Row],[account_length]]/12</f>
        <v>6</v>
      </c>
      <c r="C1175">
        <v>415</v>
      </c>
      <c r="D1175">
        <v>0</v>
      </c>
      <c r="E1175">
        <v>1</v>
      </c>
      <c r="F1175">
        <v>21</v>
      </c>
      <c r="G1175">
        <v>138.1</v>
      </c>
      <c r="H1175">
        <v>113</v>
      </c>
      <c r="I1175">
        <v>23.48</v>
      </c>
      <c r="J1175">
        <v>260.10000000000002</v>
      </c>
      <c r="K1175">
        <v>83</v>
      </c>
      <c r="L1175">
        <v>22.11</v>
      </c>
      <c r="M1175">
        <v>135.4</v>
      </c>
      <c r="N1175">
        <v>118</v>
      </c>
      <c r="O1175">
        <v>6.09</v>
      </c>
      <c r="P1175">
        <v>8.1999999999999993</v>
      </c>
      <c r="Q1175">
        <v>2</v>
      </c>
      <c r="R1175">
        <v>2.21</v>
      </c>
      <c r="S1175">
        <v>2</v>
      </c>
      <c r="T1175">
        <v>0</v>
      </c>
    </row>
    <row r="1176" spans="1:20" x14ac:dyDescent="0.2">
      <c r="A1176" t="s">
        <v>74</v>
      </c>
      <c r="B1176" s="4">
        <f>train[[#This Row],[account_length]]/12</f>
        <v>11.75</v>
      </c>
      <c r="C1176">
        <v>408</v>
      </c>
      <c r="D1176">
        <v>0</v>
      </c>
      <c r="E1176">
        <v>0</v>
      </c>
      <c r="F1176">
        <v>0</v>
      </c>
      <c r="G1176">
        <v>51.9</v>
      </c>
      <c r="H1176">
        <v>108</v>
      </c>
      <c r="I1176">
        <v>8.82</v>
      </c>
      <c r="J1176">
        <v>162</v>
      </c>
      <c r="K1176">
        <v>83</v>
      </c>
      <c r="L1176">
        <v>13.77</v>
      </c>
      <c r="M1176">
        <v>223.5</v>
      </c>
      <c r="N1176">
        <v>115</v>
      </c>
      <c r="O1176">
        <v>10.06</v>
      </c>
      <c r="P1176">
        <v>10.1</v>
      </c>
      <c r="Q1176">
        <v>3</v>
      </c>
      <c r="R1176">
        <v>2.73</v>
      </c>
      <c r="S1176">
        <v>3</v>
      </c>
      <c r="T1176">
        <v>0</v>
      </c>
    </row>
    <row r="1177" spans="1:20" x14ac:dyDescent="0.2">
      <c r="A1177" t="s">
        <v>57</v>
      </c>
      <c r="B1177" s="4">
        <f>train[[#This Row],[account_length]]/12</f>
        <v>1.6666666666666667</v>
      </c>
      <c r="C1177">
        <v>415</v>
      </c>
      <c r="D1177">
        <v>0</v>
      </c>
      <c r="E1177">
        <v>1</v>
      </c>
      <c r="F1177">
        <v>35</v>
      </c>
      <c r="G1177">
        <v>171.5</v>
      </c>
      <c r="H1177">
        <v>98</v>
      </c>
      <c r="I1177">
        <v>29.16</v>
      </c>
      <c r="J1177">
        <v>153.1</v>
      </c>
      <c r="K1177">
        <v>127</v>
      </c>
      <c r="L1177">
        <v>13.01</v>
      </c>
      <c r="M1177">
        <v>165.6</v>
      </c>
      <c r="N1177">
        <v>125</v>
      </c>
      <c r="O1177">
        <v>7.45</v>
      </c>
      <c r="P1177">
        <v>7.1</v>
      </c>
      <c r="Q1177">
        <v>3</v>
      </c>
      <c r="R1177">
        <v>1.92</v>
      </c>
      <c r="S1177">
        <v>0</v>
      </c>
      <c r="T1177">
        <v>0</v>
      </c>
    </row>
    <row r="1178" spans="1:20" x14ac:dyDescent="0.2">
      <c r="A1178" t="s">
        <v>20</v>
      </c>
      <c r="B1178" s="4">
        <f>train[[#This Row],[account_length]]/12</f>
        <v>7.833333333333333</v>
      </c>
      <c r="C1178">
        <v>510</v>
      </c>
      <c r="D1178">
        <v>0</v>
      </c>
      <c r="E1178">
        <v>0</v>
      </c>
      <c r="F1178">
        <v>0</v>
      </c>
      <c r="G1178">
        <v>194.1</v>
      </c>
      <c r="H1178">
        <v>62</v>
      </c>
      <c r="I1178">
        <v>33</v>
      </c>
      <c r="J1178">
        <v>227.2</v>
      </c>
      <c r="K1178">
        <v>54</v>
      </c>
      <c r="L1178">
        <v>19.309999999999999</v>
      </c>
      <c r="M1178">
        <v>190.4</v>
      </c>
      <c r="N1178">
        <v>115</v>
      </c>
      <c r="O1178">
        <v>8.57</v>
      </c>
      <c r="P1178">
        <v>15.3</v>
      </c>
      <c r="Q1178">
        <v>4</v>
      </c>
      <c r="R1178">
        <v>4.13</v>
      </c>
      <c r="S1178">
        <v>1</v>
      </c>
      <c r="T1178">
        <v>0</v>
      </c>
    </row>
    <row r="1179" spans="1:20" x14ac:dyDescent="0.2">
      <c r="A1179" t="s">
        <v>36</v>
      </c>
      <c r="B1179" s="4">
        <f>train[[#This Row],[account_length]]/12</f>
        <v>3.3333333333333335</v>
      </c>
      <c r="C1179">
        <v>510</v>
      </c>
      <c r="D1179">
        <v>0</v>
      </c>
      <c r="E1179">
        <v>0</v>
      </c>
      <c r="F1179">
        <v>0</v>
      </c>
      <c r="G1179">
        <v>115.7</v>
      </c>
      <c r="H1179">
        <v>105</v>
      </c>
      <c r="I1179">
        <v>19.670000000000002</v>
      </c>
      <c r="J1179">
        <v>127.8</v>
      </c>
      <c r="K1179">
        <v>113</v>
      </c>
      <c r="L1179">
        <v>10.86</v>
      </c>
      <c r="M1179">
        <v>107.5</v>
      </c>
      <c r="N1179">
        <v>91</v>
      </c>
      <c r="O1179">
        <v>4.84</v>
      </c>
      <c r="P1179">
        <v>9.3000000000000007</v>
      </c>
      <c r="Q1179">
        <v>6</v>
      </c>
      <c r="R1179">
        <v>2.5099999999999998</v>
      </c>
      <c r="S1179">
        <v>1</v>
      </c>
      <c r="T1179">
        <v>0</v>
      </c>
    </row>
    <row r="1180" spans="1:20" x14ac:dyDescent="0.2">
      <c r="A1180" t="s">
        <v>26</v>
      </c>
      <c r="B1180" s="4">
        <f>train[[#This Row],[account_length]]/12</f>
        <v>8.4166666666666661</v>
      </c>
      <c r="C1180">
        <v>415</v>
      </c>
      <c r="D1180">
        <v>0</v>
      </c>
      <c r="E1180">
        <v>0</v>
      </c>
      <c r="F1180">
        <v>0</v>
      </c>
      <c r="G1180">
        <v>269.7</v>
      </c>
      <c r="H1180">
        <v>85</v>
      </c>
      <c r="I1180">
        <v>45.85</v>
      </c>
      <c r="J1180">
        <v>207.6</v>
      </c>
      <c r="K1180">
        <v>86</v>
      </c>
      <c r="L1180">
        <v>17.649999999999999</v>
      </c>
      <c r="M1180">
        <v>214.2</v>
      </c>
      <c r="N1180">
        <v>107</v>
      </c>
      <c r="O1180">
        <v>9.64</v>
      </c>
      <c r="P1180">
        <v>4.5</v>
      </c>
      <c r="Q1180">
        <v>15</v>
      </c>
      <c r="R1180">
        <v>1.22</v>
      </c>
      <c r="S1180">
        <v>3</v>
      </c>
      <c r="T1180">
        <v>1</v>
      </c>
    </row>
    <row r="1181" spans="1:20" x14ac:dyDescent="0.2">
      <c r="A1181" t="s">
        <v>58</v>
      </c>
      <c r="B1181" s="4">
        <f>train[[#This Row],[account_length]]/12</f>
        <v>14.166666666666666</v>
      </c>
      <c r="C1181">
        <v>415</v>
      </c>
      <c r="D1181">
        <v>0</v>
      </c>
      <c r="E1181">
        <v>0</v>
      </c>
      <c r="F1181">
        <v>0</v>
      </c>
      <c r="G1181">
        <v>246.4</v>
      </c>
      <c r="H1181">
        <v>107</v>
      </c>
      <c r="I1181">
        <v>41.89</v>
      </c>
      <c r="J1181">
        <v>228.1</v>
      </c>
      <c r="K1181">
        <v>124</v>
      </c>
      <c r="L1181">
        <v>19.39</v>
      </c>
      <c r="M1181">
        <v>166.4</v>
      </c>
      <c r="N1181">
        <v>95</v>
      </c>
      <c r="O1181">
        <v>7.49</v>
      </c>
      <c r="P1181">
        <v>9.1</v>
      </c>
      <c r="Q1181">
        <v>8</v>
      </c>
      <c r="R1181">
        <v>2.46</v>
      </c>
      <c r="S1181">
        <v>0</v>
      </c>
      <c r="T1181">
        <v>0</v>
      </c>
    </row>
    <row r="1182" spans="1:20" x14ac:dyDescent="0.2">
      <c r="A1182" t="s">
        <v>45</v>
      </c>
      <c r="B1182" s="4">
        <f>train[[#This Row],[account_length]]/12</f>
        <v>8.75</v>
      </c>
      <c r="C1182">
        <v>510</v>
      </c>
      <c r="D1182">
        <v>0</v>
      </c>
      <c r="E1182">
        <v>0</v>
      </c>
      <c r="F1182">
        <v>0</v>
      </c>
      <c r="G1182">
        <v>227.4</v>
      </c>
      <c r="H1182">
        <v>121</v>
      </c>
      <c r="I1182">
        <v>38.659999999999997</v>
      </c>
      <c r="J1182">
        <v>268.5</v>
      </c>
      <c r="K1182">
        <v>89</v>
      </c>
      <c r="L1182">
        <v>22.82</v>
      </c>
      <c r="M1182">
        <v>143.30000000000001</v>
      </c>
      <c r="N1182">
        <v>82</v>
      </c>
      <c r="O1182">
        <v>6.45</v>
      </c>
      <c r="P1182">
        <v>13</v>
      </c>
      <c r="Q1182">
        <v>4</v>
      </c>
      <c r="R1182">
        <v>3.51</v>
      </c>
      <c r="S1182">
        <v>1</v>
      </c>
      <c r="T1182">
        <v>0</v>
      </c>
    </row>
    <row r="1183" spans="1:20" x14ac:dyDescent="0.2">
      <c r="A1183" t="s">
        <v>55</v>
      </c>
      <c r="B1183" s="4">
        <f>train[[#This Row],[account_length]]/12</f>
        <v>8.5833333333333339</v>
      </c>
      <c r="C1183">
        <v>415</v>
      </c>
      <c r="D1183">
        <v>0</v>
      </c>
      <c r="E1183">
        <v>0</v>
      </c>
      <c r="F1183">
        <v>0</v>
      </c>
      <c r="G1183">
        <v>189.8</v>
      </c>
      <c r="H1183">
        <v>110</v>
      </c>
      <c r="I1183">
        <v>32.270000000000003</v>
      </c>
      <c r="J1183">
        <v>115.5</v>
      </c>
      <c r="K1183">
        <v>83</v>
      </c>
      <c r="L1183">
        <v>9.82</v>
      </c>
      <c r="M1183">
        <v>191.3</v>
      </c>
      <c r="N1183">
        <v>103</v>
      </c>
      <c r="O1183">
        <v>8.61</v>
      </c>
      <c r="P1183">
        <v>12.2</v>
      </c>
      <c r="Q1183">
        <v>4</v>
      </c>
      <c r="R1183">
        <v>3.29</v>
      </c>
      <c r="S1183">
        <v>0</v>
      </c>
      <c r="T1183">
        <v>0</v>
      </c>
    </row>
    <row r="1184" spans="1:20" x14ac:dyDescent="0.2">
      <c r="A1184" t="s">
        <v>49</v>
      </c>
      <c r="B1184" s="4">
        <f>train[[#This Row],[account_length]]/12</f>
        <v>11.666666666666666</v>
      </c>
      <c r="C1184">
        <v>415</v>
      </c>
      <c r="D1184">
        <v>1</v>
      </c>
      <c r="E1184">
        <v>1</v>
      </c>
      <c r="F1184">
        <v>27</v>
      </c>
      <c r="G1184">
        <v>188.9</v>
      </c>
      <c r="H1184">
        <v>124</v>
      </c>
      <c r="I1184">
        <v>32.11</v>
      </c>
      <c r="J1184">
        <v>160.9</v>
      </c>
      <c r="K1184">
        <v>102</v>
      </c>
      <c r="L1184">
        <v>13.68</v>
      </c>
      <c r="M1184">
        <v>197.7</v>
      </c>
      <c r="N1184">
        <v>100</v>
      </c>
      <c r="O1184">
        <v>8.9</v>
      </c>
      <c r="P1184">
        <v>11.5</v>
      </c>
      <c r="Q1184">
        <v>5</v>
      </c>
      <c r="R1184">
        <v>3.11</v>
      </c>
      <c r="S1184">
        <v>4</v>
      </c>
      <c r="T1184">
        <v>0</v>
      </c>
    </row>
    <row r="1185" spans="1:20" x14ac:dyDescent="0.2">
      <c r="A1185" t="s">
        <v>64</v>
      </c>
      <c r="B1185" s="4">
        <f>train[[#This Row],[account_length]]/12</f>
        <v>8.4166666666666661</v>
      </c>
      <c r="C1185">
        <v>510</v>
      </c>
      <c r="D1185">
        <v>0</v>
      </c>
      <c r="E1185">
        <v>0</v>
      </c>
      <c r="F1185">
        <v>0</v>
      </c>
      <c r="G1185">
        <v>0</v>
      </c>
      <c r="H1185">
        <v>0</v>
      </c>
      <c r="I1185">
        <v>0</v>
      </c>
      <c r="J1185">
        <v>192.1</v>
      </c>
      <c r="K1185">
        <v>119</v>
      </c>
      <c r="L1185">
        <v>16.329999999999998</v>
      </c>
      <c r="M1185">
        <v>168.8</v>
      </c>
      <c r="N1185">
        <v>95</v>
      </c>
      <c r="O1185">
        <v>7.6</v>
      </c>
      <c r="P1185">
        <v>7.2</v>
      </c>
      <c r="Q1185">
        <v>4</v>
      </c>
      <c r="R1185">
        <v>1.94</v>
      </c>
      <c r="S1185">
        <v>1</v>
      </c>
      <c r="T1185">
        <v>0</v>
      </c>
    </row>
    <row r="1186" spans="1:20" x14ac:dyDescent="0.2">
      <c r="A1186" t="s">
        <v>39</v>
      </c>
      <c r="B1186" s="4">
        <f>train[[#This Row],[account_length]]/12</f>
        <v>8.1666666666666661</v>
      </c>
      <c r="C1186">
        <v>408</v>
      </c>
      <c r="D1186">
        <v>0</v>
      </c>
      <c r="E1186">
        <v>1</v>
      </c>
      <c r="F1186">
        <v>19</v>
      </c>
      <c r="G1186">
        <v>110.5</v>
      </c>
      <c r="H1186">
        <v>87</v>
      </c>
      <c r="I1186">
        <v>18.79</v>
      </c>
      <c r="J1186">
        <v>227.8</v>
      </c>
      <c r="K1186">
        <v>97</v>
      </c>
      <c r="L1186">
        <v>19.36</v>
      </c>
      <c r="M1186">
        <v>243.6</v>
      </c>
      <c r="N1186">
        <v>84</v>
      </c>
      <c r="O1186">
        <v>10.96</v>
      </c>
      <c r="P1186">
        <v>11</v>
      </c>
      <c r="Q1186">
        <v>4</v>
      </c>
      <c r="R1186">
        <v>2.97</v>
      </c>
      <c r="S1186">
        <v>1</v>
      </c>
      <c r="T1186">
        <v>0</v>
      </c>
    </row>
    <row r="1187" spans="1:20" x14ac:dyDescent="0.2">
      <c r="A1187" t="s">
        <v>42</v>
      </c>
      <c r="B1187" s="4">
        <f>train[[#This Row],[account_length]]/12</f>
        <v>8.6666666666666661</v>
      </c>
      <c r="C1187">
        <v>408</v>
      </c>
      <c r="D1187">
        <v>0</v>
      </c>
      <c r="E1187">
        <v>0</v>
      </c>
      <c r="F1187">
        <v>0</v>
      </c>
      <c r="G1187">
        <v>167.6</v>
      </c>
      <c r="H1187">
        <v>116</v>
      </c>
      <c r="I1187">
        <v>28.49</v>
      </c>
      <c r="J1187">
        <v>219.2</v>
      </c>
      <c r="K1187">
        <v>112</v>
      </c>
      <c r="L1187">
        <v>18.63</v>
      </c>
      <c r="M1187">
        <v>215.9</v>
      </c>
      <c r="N1187">
        <v>94</v>
      </c>
      <c r="O1187">
        <v>9.7200000000000006</v>
      </c>
      <c r="P1187">
        <v>11.7</v>
      </c>
      <c r="Q1187">
        <v>2</v>
      </c>
      <c r="R1187">
        <v>3.16</v>
      </c>
      <c r="S1187">
        <v>4</v>
      </c>
      <c r="T1187">
        <v>0</v>
      </c>
    </row>
    <row r="1188" spans="1:20" x14ac:dyDescent="0.2">
      <c r="A1188" t="s">
        <v>38</v>
      </c>
      <c r="B1188" s="4">
        <f>train[[#This Row],[account_length]]/12</f>
        <v>9.5833333333333339</v>
      </c>
      <c r="C1188">
        <v>415</v>
      </c>
      <c r="D1188">
        <v>0</v>
      </c>
      <c r="E1188">
        <v>0</v>
      </c>
      <c r="F1188">
        <v>0</v>
      </c>
      <c r="G1188">
        <v>132</v>
      </c>
      <c r="H1188">
        <v>90</v>
      </c>
      <c r="I1188">
        <v>22.44</v>
      </c>
      <c r="J1188">
        <v>197.5</v>
      </c>
      <c r="K1188">
        <v>75</v>
      </c>
      <c r="L1188">
        <v>16.79</v>
      </c>
      <c r="M1188">
        <v>175.8</v>
      </c>
      <c r="N1188">
        <v>114</v>
      </c>
      <c r="O1188">
        <v>7.91</v>
      </c>
      <c r="P1188">
        <v>0</v>
      </c>
      <c r="Q1188">
        <v>0</v>
      </c>
      <c r="R1188">
        <v>0</v>
      </c>
      <c r="S1188">
        <v>3</v>
      </c>
      <c r="T1188">
        <v>0</v>
      </c>
    </row>
    <row r="1189" spans="1:20" x14ac:dyDescent="0.2">
      <c r="A1189" t="s">
        <v>69</v>
      </c>
      <c r="B1189" s="4">
        <f>train[[#This Row],[account_length]]/12</f>
        <v>5.833333333333333</v>
      </c>
      <c r="C1189">
        <v>415</v>
      </c>
      <c r="D1189">
        <v>0</v>
      </c>
      <c r="E1189">
        <v>0</v>
      </c>
      <c r="F1189">
        <v>0</v>
      </c>
      <c r="G1189">
        <v>213.4</v>
      </c>
      <c r="H1189">
        <v>86</v>
      </c>
      <c r="I1189">
        <v>36.28</v>
      </c>
      <c r="J1189">
        <v>204.7</v>
      </c>
      <c r="K1189">
        <v>77</v>
      </c>
      <c r="L1189">
        <v>17.399999999999999</v>
      </c>
      <c r="M1189">
        <v>256.60000000000002</v>
      </c>
      <c r="N1189">
        <v>101</v>
      </c>
      <c r="O1189">
        <v>11.55</v>
      </c>
      <c r="P1189">
        <v>5.7</v>
      </c>
      <c r="Q1189">
        <v>4</v>
      </c>
      <c r="R1189">
        <v>1.54</v>
      </c>
      <c r="S1189">
        <v>1</v>
      </c>
      <c r="T1189">
        <v>0</v>
      </c>
    </row>
    <row r="1190" spans="1:20" x14ac:dyDescent="0.2">
      <c r="A1190" t="s">
        <v>65</v>
      </c>
      <c r="B1190" s="4">
        <f>train[[#This Row],[account_length]]/12</f>
        <v>10.5</v>
      </c>
      <c r="C1190">
        <v>510</v>
      </c>
      <c r="D1190">
        <v>0</v>
      </c>
      <c r="E1190">
        <v>0</v>
      </c>
      <c r="F1190">
        <v>0</v>
      </c>
      <c r="G1190">
        <v>175.4</v>
      </c>
      <c r="H1190">
        <v>120</v>
      </c>
      <c r="I1190">
        <v>29.82</v>
      </c>
      <c r="J1190">
        <v>98.3</v>
      </c>
      <c r="K1190">
        <v>71</v>
      </c>
      <c r="L1190">
        <v>8.36</v>
      </c>
      <c r="M1190">
        <v>201.9</v>
      </c>
      <c r="N1190">
        <v>93</v>
      </c>
      <c r="O1190">
        <v>9.09</v>
      </c>
      <c r="P1190">
        <v>10.6</v>
      </c>
      <c r="Q1190">
        <v>1</v>
      </c>
      <c r="R1190">
        <v>2.86</v>
      </c>
      <c r="S1190">
        <v>0</v>
      </c>
      <c r="T1190">
        <v>0</v>
      </c>
    </row>
    <row r="1191" spans="1:20" x14ac:dyDescent="0.2">
      <c r="A1191" t="s">
        <v>62</v>
      </c>
      <c r="B1191" s="4">
        <f>train[[#This Row],[account_length]]/12</f>
        <v>7.25</v>
      </c>
      <c r="C1191">
        <v>510</v>
      </c>
      <c r="D1191">
        <v>0</v>
      </c>
      <c r="E1191">
        <v>1</v>
      </c>
      <c r="F1191">
        <v>39</v>
      </c>
      <c r="G1191">
        <v>82.6</v>
      </c>
      <c r="H1191">
        <v>113</v>
      </c>
      <c r="I1191">
        <v>14.04</v>
      </c>
      <c r="J1191">
        <v>224.4</v>
      </c>
      <c r="K1191">
        <v>63</v>
      </c>
      <c r="L1191">
        <v>19.07</v>
      </c>
      <c r="M1191">
        <v>163.6</v>
      </c>
      <c r="N1191">
        <v>88</v>
      </c>
      <c r="O1191">
        <v>7.36</v>
      </c>
      <c r="P1191">
        <v>9.5</v>
      </c>
      <c r="Q1191">
        <v>1</v>
      </c>
      <c r="R1191">
        <v>2.57</v>
      </c>
      <c r="S1191">
        <v>3</v>
      </c>
      <c r="T1191">
        <v>0</v>
      </c>
    </row>
    <row r="1192" spans="1:20" x14ac:dyDescent="0.2">
      <c r="A1192" t="s">
        <v>35</v>
      </c>
      <c r="B1192" s="4">
        <f>train[[#This Row],[account_length]]/12</f>
        <v>10.416666666666666</v>
      </c>
      <c r="C1192">
        <v>510</v>
      </c>
      <c r="D1192">
        <v>0</v>
      </c>
      <c r="E1192">
        <v>0</v>
      </c>
      <c r="F1192">
        <v>0</v>
      </c>
      <c r="G1192">
        <v>143.19999999999999</v>
      </c>
      <c r="H1192">
        <v>80</v>
      </c>
      <c r="I1192">
        <v>24.34</v>
      </c>
      <c r="J1192">
        <v>88.1</v>
      </c>
      <c r="K1192">
        <v>94</v>
      </c>
      <c r="L1192">
        <v>7.49</v>
      </c>
      <c r="M1192">
        <v>233.2</v>
      </c>
      <c r="N1192">
        <v>135</v>
      </c>
      <c r="O1192">
        <v>10.49</v>
      </c>
      <c r="P1192">
        <v>8.8000000000000007</v>
      </c>
      <c r="Q1192">
        <v>7</v>
      </c>
      <c r="R1192">
        <v>2.38</v>
      </c>
      <c r="S1192">
        <v>4</v>
      </c>
      <c r="T1192">
        <v>1</v>
      </c>
    </row>
    <row r="1193" spans="1:20" x14ac:dyDescent="0.2">
      <c r="A1193" t="s">
        <v>29</v>
      </c>
      <c r="B1193" s="4">
        <f>train[[#This Row],[account_length]]/12</f>
        <v>7.166666666666667</v>
      </c>
      <c r="C1193">
        <v>415</v>
      </c>
      <c r="D1193">
        <v>0</v>
      </c>
      <c r="E1193">
        <v>0</v>
      </c>
      <c r="F1193">
        <v>0</v>
      </c>
      <c r="G1193">
        <v>125.5</v>
      </c>
      <c r="H1193">
        <v>139</v>
      </c>
      <c r="I1193">
        <v>21.34</v>
      </c>
      <c r="J1193">
        <v>269.8</v>
      </c>
      <c r="K1193">
        <v>93</v>
      </c>
      <c r="L1193">
        <v>22.93</v>
      </c>
      <c r="M1193">
        <v>235.8</v>
      </c>
      <c r="N1193">
        <v>110</v>
      </c>
      <c r="O1193">
        <v>10.61</v>
      </c>
      <c r="P1193">
        <v>8.9</v>
      </c>
      <c r="Q1193">
        <v>8</v>
      </c>
      <c r="R1193">
        <v>2.4</v>
      </c>
      <c r="S1193">
        <v>1</v>
      </c>
      <c r="T1193">
        <v>0</v>
      </c>
    </row>
    <row r="1194" spans="1:20" x14ac:dyDescent="0.2">
      <c r="A1194" t="s">
        <v>67</v>
      </c>
      <c r="B1194" s="4">
        <f>train[[#This Row],[account_length]]/12</f>
        <v>6.083333333333333</v>
      </c>
      <c r="C1194">
        <v>415</v>
      </c>
      <c r="D1194">
        <v>0</v>
      </c>
      <c r="E1194">
        <v>1</v>
      </c>
      <c r="F1194">
        <v>31</v>
      </c>
      <c r="G1194">
        <v>82.3</v>
      </c>
      <c r="H1194">
        <v>105</v>
      </c>
      <c r="I1194">
        <v>13.99</v>
      </c>
      <c r="J1194">
        <v>256.10000000000002</v>
      </c>
      <c r="K1194">
        <v>91</v>
      </c>
      <c r="L1194">
        <v>21.77</v>
      </c>
      <c r="M1194">
        <v>229.6</v>
      </c>
      <c r="N1194">
        <v>98</v>
      </c>
      <c r="O1194">
        <v>10.33</v>
      </c>
      <c r="P1194">
        <v>11.8</v>
      </c>
      <c r="Q1194">
        <v>2</v>
      </c>
      <c r="R1194">
        <v>3.19</v>
      </c>
      <c r="S1194">
        <v>6</v>
      </c>
      <c r="T1194">
        <v>1</v>
      </c>
    </row>
    <row r="1195" spans="1:20" x14ac:dyDescent="0.2">
      <c r="A1195" t="s">
        <v>61</v>
      </c>
      <c r="B1195" s="4">
        <f>train[[#This Row],[account_length]]/12</f>
        <v>19.333333333333332</v>
      </c>
      <c r="C1195">
        <v>408</v>
      </c>
      <c r="D1195">
        <v>0</v>
      </c>
      <c r="E1195">
        <v>0</v>
      </c>
      <c r="F1195">
        <v>0</v>
      </c>
      <c r="G1195">
        <v>165.6</v>
      </c>
      <c r="H1195">
        <v>104</v>
      </c>
      <c r="I1195">
        <v>28.15</v>
      </c>
      <c r="J1195">
        <v>195.9</v>
      </c>
      <c r="K1195">
        <v>115</v>
      </c>
      <c r="L1195">
        <v>16.649999999999999</v>
      </c>
      <c r="M1195">
        <v>118.3</v>
      </c>
      <c r="N1195">
        <v>77</v>
      </c>
      <c r="O1195">
        <v>5.32</v>
      </c>
      <c r="P1195">
        <v>11.8</v>
      </c>
      <c r="Q1195">
        <v>3</v>
      </c>
      <c r="R1195">
        <v>3.19</v>
      </c>
      <c r="S1195">
        <v>1</v>
      </c>
      <c r="T1195">
        <v>0</v>
      </c>
    </row>
    <row r="1196" spans="1:20" x14ac:dyDescent="0.2">
      <c r="A1196" t="s">
        <v>46</v>
      </c>
      <c r="B1196" s="4">
        <f>train[[#This Row],[account_length]]/12</f>
        <v>11.083333333333334</v>
      </c>
      <c r="C1196">
        <v>408</v>
      </c>
      <c r="D1196">
        <v>0</v>
      </c>
      <c r="E1196">
        <v>0</v>
      </c>
      <c r="F1196">
        <v>0</v>
      </c>
      <c r="G1196">
        <v>162.1</v>
      </c>
      <c r="H1196">
        <v>91</v>
      </c>
      <c r="I1196">
        <v>27.56</v>
      </c>
      <c r="J1196">
        <v>212.1</v>
      </c>
      <c r="K1196">
        <v>94</v>
      </c>
      <c r="L1196">
        <v>18.03</v>
      </c>
      <c r="M1196">
        <v>260.39999999999998</v>
      </c>
      <c r="N1196">
        <v>78</v>
      </c>
      <c r="O1196">
        <v>11.72</v>
      </c>
      <c r="P1196">
        <v>12.2</v>
      </c>
      <c r="Q1196">
        <v>5</v>
      </c>
      <c r="R1196">
        <v>3.29</v>
      </c>
      <c r="S1196">
        <v>1</v>
      </c>
      <c r="T1196">
        <v>0</v>
      </c>
    </row>
    <row r="1197" spans="1:20" x14ac:dyDescent="0.2">
      <c r="A1197" t="s">
        <v>58</v>
      </c>
      <c r="B1197" s="4">
        <f>train[[#This Row],[account_length]]/12</f>
        <v>8.5833333333333339</v>
      </c>
      <c r="C1197">
        <v>510</v>
      </c>
      <c r="D1197">
        <v>0</v>
      </c>
      <c r="E1197">
        <v>0</v>
      </c>
      <c r="F1197">
        <v>0</v>
      </c>
      <c r="G1197">
        <v>166.6</v>
      </c>
      <c r="H1197">
        <v>84</v>
      </c>
      <c r="I1197">
        <v>28.32</v>
      </c>
      <c r="J1197">
        <v>192.4</v>
      </c>
      <c r="K1197">
        <v>91</v>
      </c>
      <c r="L1197">
        <v>16.350000000000001</v>
      </c>
      <c r="M1197">
        <v>167.9</v>
      </c>
      <c r="N1197">
        <v>115</v>
      </c>
      <c r="O1197">
        <v>7.56</v>
      </c>
      <c r="P1197">
        <v>7.7</v>
      </c>
      <c r="Q1197">
        <v>6</v>
      </c>
      <c r="R1197">
        <v>2.08</v>
      </c>
      <c r="S1197">
        <v>1</v>
      </c>
      <c r="T1197">
        <v>0</v>
      </c>
    </row>
    <row r="1198" spans="1:20" x14ac:dyDescent="0.2">
      <c r="A1198" t="s">
        <v>35</v>
      </c>
      <c r="B1198" s="4">
        <f>train[[#This Row],[account_length]]/12</f>
        <v>10.916666666666666</v>
      </c>
      <c r="C1198">
        <v>415</v>
      </c>
      <c r="D1198">
        <v>0</v>
      </c>
      <c r="E1198">
        <v>1</v>
      </c>
      <c r="F1198">
        <v>24</v>
      </c>
      <c r="G1198">
        <v>135.9</v>
      </c>
      <c r="H1198">
        <v>60</v>
      </c>
      <c r="I1198">
        <v>23.1</v>
      </c>
      <c r="J1198">
        <v>233.2</v>
      </c>
      <c r="K1198">
        <v>78</v>
      </c>
      <c r="L1198">
        <v>19.82</v>
      </c>
      <c r="M1198">
        <v>210.6</v>
      </c>
      <c r="N1198">
        <v>121</v>
      </c>
      <c r="O1198">
        <v>9.48</v>
      </c>
      <c r="P1198">
        <v>9.4</v>
      </c>
      <c r="Q1198">
        <v>4</v>
      </c>
      <c r="R1198">
        <v>2.54</v>
      </c>
      <c r="S1198">
        <v>1</v>
      </c>
      <c r="T1198">
        <v>0</v>
      </c>
    </row>
    <row r="1199" spans="1:20" x14ac:dyDescent="0.2">
      <c r="A1199" t="s">
        <v>57</v>
      </c>
      <c r="B1199" s="4">
        <f>train[[#This Row],[account_length]]/12</f>
        <v>7.916666666666667</v>
      </c>
      <c r="C1199">
        <v>408</v>
      </c>
      <c r="D1199">
        <v>0</v>
      </c>
      <c r="E1199">
        <v>1</v>
      </c>
      <c r="F1199">
        <v>20</v>
      </c>
      <c r="G1199">
        <v>165.7</v>
      </c>
      <c r="H1199">
        <v>78</v>
      </c>
      <c r="I1199">
        <v>28.17</v>
      </c>
      <c r="J1199">
        <v>215.6</v>
      </c>
      <c r="K1199">
        <v>94</v>
      </c>
      <c r="L1199">
        <v>18.329999999999998</v>
      </c>
      <c r="M1199">
        <v>243.3</v>
      </c>
      <c r="N1199">
        <v>91</v>
      </c>
      <c r="O1199">
        <v>10.95</v>
      </c>
      <c r="P1199">
        <v>9.8000000000000007</v>
      </c>
      <c r="Q1199">
        <v>6</v>
      </c>
      <c r="R1199">
        <v>2.65</v>
      </c>
      <c r="S1199">
        <v>0</v>
      </c>
      <c r="T1199">
        <v>0</v>
      </c>
    </row>
    <row r="1200" spans="1:20" x14ac:dyDescent="0.2">
      <c r="A1200" t="s">
        <v>38</v>
      </c>
      <c r="B1200" s="4">
        <f>train[[#This Row],[account_length]]/12</f>
        <v>15.166666666666666</v>
      </c>
      <c r="C1200">
        <v>415</v>
      </c>
      <c r="D1200">
        <v>0</v>
      </c>
      <c r="E1200">
        <v>0</v>
      </c>
      <c r="F1200">
        <v>0</v>
      </c>
      <c r="G1200">
        <v>176.1</v>
      </c>
      <c r="H1200">
        <v>90</v>
      </c>
      <c r="I1200">
        <v>29.94</v>
      </c>
      <c r="J1200">
        <v>174.9</v>
      </c>
      <c r="K1200">
        <v>106</v>
      </c>
      <c r="L1200">
        <v>14.87</v>
      </c>
      <c r="M1200">
        <v>234.7</v>
      </c>
      <c r="N1200">
        <v>134</v>
      </c>
      <c r="O1200">
        <v>10.56</v>
      </c>
      <c r="P1200">
        <v>9.6999999999999993</v>
      </c>
      <c r="Q1200">
        <v>4</v>
      </c>
      <c r="R1200">
        <v>2.62</v>
      </c>
      <c r="S1200">
        <v>1</v>
      </c>
      <c r="T1200">
        <v>0</v>
      </c>
    </row>
    <row r="1201" spans="1:20" x14ac:dyDescent="0.2">
      <c r="A1201" t="s">
        <v>30</v>
      </c>
      <c r="B1201" s="4">
        <f>train[[#This Row],[account_length]]/12</f>
        <v>8.25</v>
      </c>
      <c r="C1201">
        <v>510</v>
      </c>
      <c r="D1201">
        <v>0</v>
      </c>
      <c r="E1201">
        <v>0</v>
      </c>
      <c r="F1201">
        <v>0</v>
      </c>
      <c r="G1201">
        <v>142.30000000000001</v>
      </c>
      <c r="H1201">
        <v>89</v>
      </c>
      <c r="I1201">
        <v>24.19</v>
      </c>
      <c r="J1201">
        <v>204.5</v>
      </c>
      <c r="K1201">
        <v>95</v>
      </c>
      <c r="L1201">
        <v>17.38</v>
      </c>
      <c r="M1201">
        <v>203.1</v>
      </c>
      <c r="N1201">
        <v>114</v>
      </c>
      <c r="O1201">
        <v>9.14</v>
      </c>
      <c r="P1201">
        <v>9.1</v>
      </c>
      <c r="Q1201">
        <v>1</v>
      </c>
      <c r="R1201">
        <v>2.46</v>
      </c>
      <c r="S1201">
        <v>0</v>
      </c>
      <c r="T1201">
        <v>0</v>
      </c>
    </row>
    <row r="1202" spans="1:20" x14ac:dyDescent="0.2">
      <c r="A1202" t="s">
        <v>47</v>
      </c>
      <c r="B1202" s="4">
        <f>train[[#This Row],[account_length]]/12</f>
        <v>11.75</v>
      </c>
      <c r="C1202">
        <v>408</v>
      </c>
      <c r="D1202">
        <v>0</v>
      </c>
      <c r="E1202">
        <v>0</v>
      </c>
      <c r="F1202">
        <v>0</v>
      </c>
      <c r="G1202">
        <v>83.2</v>
      </c>
      <c r="H1202">
        <v>74</v>
      </c>
      <c r="I1202">
        <v>14.14</v>
      </c>
      <c r="J1202">
        <v>190.6</v>
      </c>
      <c r="K1202">
        <v>104</v>
      </c>
      <c r="L1202">
        <v>16.2</v>
      </c>
      <c r="M1202">
        <v>150.5</v>
      </c>
      <c r="N1202">
        <v>79</v>
      </c>
      <c r="O1202">
        <v>6.77</v>
      </c>
      <c r="P1202">
        <v>10.7</v>
      </c>
      <c r="Q1202">
        <v>7</v>
      </c>
      <c r="R1202">
        <v>2.89</v>
      </c>
      <c r="S1202">
        <v>1</v>
      </c>
      <c r="T1202">
        <v>0</v>
      </c>
    </row>
    <row r="1203" spans="1:20" x14ac:dyDescent="0.2">
      <c r="A1203" t="s">
        <v>20</v>
      </c>
      <c r="B1203" s="4">
        <f>train[[#This Row],[account_length]]/12</f>
        <v>2.4166666666666665</v>
      </c>
      <c r="C1203">
        <v>415</v>
      </c>
      <c r="D1203">
        <v>1</v>
      </c>
      <c r="E1203">
        <v>1</v>
      </c>
      <c r="F1203">
        <v>37</v>
      </c>
      <c r="G1203">
        <v>235</v>
      </c>
      <c r="H1203">
        <v>101</v>
      </c>
      <c r="I1203">
        <v>39.950000000000003</v>
      </c>
      <c r="J1203">
        <v>183.3</v>
      </c>
      <c r="K1203">
        <v>79</v>
      </c>
      <c r="L1203">
        <v>15.58</v>
      </c>
      <c r="M1203">
        <v>139.80000000000001</v>
      </c>
      <c r="N1203">
        <v>106</v>
      </c>
      <c r="O1203">
        <v>6.29</v>
      </c>
      <c r="P1203">
        <v>5.7</v>
      </c>
      <c r="Q1203">
        <v>7</v>
      </c>
      <c r="R1203">
        <v>1.54</v>
      </c>
      <c r="S1203">
        <v>2</v>
      </c>
      <c r="T1203">
        <v>0</v>
      </c>
    </row>
    <row r="1204" spans="1:20" x14ac:dyDescent="0.2">
      <c r="A1204" t="s">
        <v>61</v>
      </c>
      <c r="B1204" s="4">
        <f>train[[#This Row],[account_length]]/12</f>
        <v>5.416666666666667</v>
      </c>
      <c r="C1204">
        <v>415</v>
      </c>
      <c r="D1204">
        <v>0</v>
      </c>
      <c r="E1204">
        <v>0</v>
      </c>
      <c r="F1204">
        <v>0</v>
      </c>
      <c r="G1204">
        <v>105.7</v>
      </c>
      <c r="H1204">
        <v>95</v>
      </c>
      <c r="I1204">
        <v>17.97</v>
      </c>
      <c r="J1204">
        <v>141.80000000000001</v>
      </c>
      <c r="K1204">
        <v>100</v>
      </c>
      <c r="L1204">
        <v>12.05</v>
      </c>
      <c r="M1204">
        <v>180.5</v>
      </c>
      <c r="N1204">
        <v>105</v>
      </c>
      <c r="O1204">
        <v>8.1199999999999992</v>
      </c>
      <c r="P1204">
        <v>6.6</v>
      </c>
      <c r="Q1204">
        <v>12</v>
      </c>
      <c r="R1204">
        <v>1.78</v>
      </c>
      <c r="S1204">
        <v>2</v>
      </c>
      <c r="T1204">
        <v>0</v>
      </c>
    </row>
    <row r="1205" spans="1:20" x14ac:dyDescent="0.2">
      <c r="A1205" t="s">
        <v>53</v>
      </c>
      <c r="B1205" s="4">
        <f>train[[#This Row],[account_length]]/12</f>
        <v>6.75</v>
      </c>
      <c r="C1205">
        <v>415</v>
      </c>
      <c r="D1205">
        <v>1</v>
      </c>
      <c r="E1205">
        <v>0</v>
      </c>
      <c r="F1205">
        <v>0</v>
      </c>
      <c r="G1205">
        <v>149.4</v>
      </c>
      <c r="H1205">
        <v>68</v>
      </c>
      <c r="I1205">
        <v>25.4</v>
      </c>
      <c r="J1205">
        <v>171.9</v>
      </c>
      <c r="K1205">
        <v>98</v>
      </c>
      <c r="L1205">
        <v>14.61</v>
      </c>
      <c r="M1205">
        <v>214.5</v>
      </c>
      <c r="N1205">
        <v>97</v>
      </c>
      <c r="O1205">
        <v>9.65</v>
      </c>
      <c r="P1205">
        <v>17.899999999999999</v>
      </c>
      <c r="Q1205">
        <v>3</v>
      </c>
      <c r="R1205">
        <v>4.83</v>
      </c>
      <c r="S1205">
        <v>3</v>
      </c>
      <c r="T1205">
        <v>1</v>
      </c>
    </row>
    <row r="1206" spans="1:20" x14ac:dyDescent="0.2">
      <c r="A1206" t="s">
        <v>60</v>
      </c>
      <c r="B1206" s="4">
        <f>train[[#This Row],[account_length]]/12</f>
        <v>3.0833333333333335</v>
      </c>
      <c r="C1206">
        <v>415</v>
      </c>
      <c r="D1206">
        <v>0</v>
      </c>
      <c r="E1206">
        <v>1</v>
      </c>
      <c r="F1206">
        <v>20</v>
      </c>
      <c r="G1206">
        <v>264.7</v>
      </c>
      <c r="H1206">
        <v>81</v>
      </c>
      <c r="I1206">
        <v>45</v>
      </c>
      <c r="J1206">
        <v>216.5</v>
      </c>
      <c r="K1206">
        <v>110</v>
      </c>
      <c r="L1206">
        <v>18.399999999999999</v>
      </c>
      <c r="M1206">
        <v>210.7</v>
      </c>
      <c r="N1206">
        <v>102</v>
      </c>
      <c r="O1206">
        <v>9.48</v>
      </c>
      <c r="P1206">
        <v>10.4</v>
      </c>
      <c r="Q1206">
        <v>7</v>
      </c>
      <c r="R1206">
        <v>2.81</v>
      </c>
      <c r="S1206">
        <v>0</v>
      </c>
      <c r="T1206">
        <v>0</v>
      </c>
    </row>
    <row r="1207" spans="1:20" x14ac:dyDescent="0.2">
      <c r="A1207" t="s">
        <v>44</v>
      </c>
      <c r="B1207" s="4">
        <f>train[[#This Row],[account_length]]/12</f>
        <v>8.9166666666666661</v>
      </c>
      <c r="C1207">
        <v>510</v>
      </c>
      <c r="D1207">
        <v>0</v>
      </c>
      <c r="E1207">
        <v>1</v>
      </c>
      <c r="F1207">
        <v>31</v>
      </c>
      <c r="G1207">
        <v>160.30000000000001</v>
      </c>
      <c r="H1207">
        <v>45</v>
      </c>
      <c r="I1207">
        <v>27.25</v>
      </c>
      <c r="J1207">
        <v>221.5</v>
      </c>
      <c r="K1207">
        <v>70</v>
      </c>
      <c r="L1207">
        <v>18.829999999999998</v>
      </c>
      <c r="M1207">
        <v>261.60000000000002</v>
      </c>
      <c r="N1207">
        <v>109</v>
      </c>
      <c r="O1207">
        <v>11.77</v>
      </c>
      <c r="P1207">
        <v>5.6</v>
      </c>
      <c r="Q1207">
        <v>1</v>
      </c>
      <c r="R1207">
        <v>1.51</v>
      </c>
      <c r="S1207">
        <v>1</v>
      </c>
      <c r="T1207">
        <v>0</v>
      </c>
    </row>
    <row r="1208" spans="1:20" x14ac:dyDescent="0.2">
      <c r="A1208" t="s">
        <v>44</v>
      </c>
      <c r="B1208" s="4">
        <f>train[[#This Row],[account_length]]/12</f>
        <v>10.583333333333334</v>
      </c>
      <c r="C1208">
        <v>415</v>
      </c>
      <c r="D1208">
        <v>1</v>
      </c>
      <c r="E1208">
        <v>1</v>
      </c>
      <c r="F1208">
        <v>28</v>
      </c>
      <c r="G1208">
        <v>95.9</v>
      </c>
      <c r="H1208">
        <v>117</v>
      </c>
      <c r="I1208">
        <v>16.3</v>
      </c>
      <c r="J1208">
        <v>159.5</v>
      </c>
      <c r="K1208">
        <v>131</v>
      </c>
      <c r="L1208">
        <v>13.56</v>
      </c>
      <c r="M1208">
        <v>152.80000000000001</v>
      </c>
      <c r="N1208">
        <v>132</v>
      </c>
      <c r="O1208">
        <v>6.88</v>
      </c>
      <c r="P1208">
        <v>10.4</v>
      </c>
      <c r="Q1208">
        <v>3</v>
      </c>
      <c r="R1208">
        <v>2.81</v>
      </c>
      <c r="S1208">
        <v>1</v>
      </c>
      <c r="T1208">
        <v>0</v>
      </c>
    </row>
    <row r="1209" spans="1:20" x14ac:dyDescent="0.2">
      <c r="A1209" t="s">
        <v>59</v>
      </c>
      <c r="B1209" s="4">
        <f>train[[#This Row],[account_length]]/12</f>
        <v>6.5</v>
      </c>
      <c r="C1209">
        <v>408</v>
      </c>
      <c r="D1209">
        <v>0</v>
      </c>
      <c r="E1209">
        <v>0</v>
      </c>
      <c r="F1209">
        <v>0</v>
      </c>
      <c r="G1209">
        <v>140.69999999999999</v>
      </c>
      <c r="H1209">
        <v>77</v>
      </c>
      <c r="I1209">
        <v>23.92</v>
      </c>
      <c r="J1209">
        <v>195.2</v>
      </c>
      <c r="K1209">
        <v>114</v>
      </c>
      <c r="L1209">
        <v>16.59</v>
      </c>
      <c r="M1209">
        <v>252.9</v>
      </c>
      <c r="N1209">
        <v>107</v>
      </c>
      <c r="O1209">
        <v>11.38</v>
      </c>
      <c r="P1209">
        <v>11.7</v>
      </c>
      <c r="Q1209">
        <v>5</v>
      </c>
      <c r="R1209">
        <v>3.16</v>
      </c>
      <c r="S1209">
        <v>0</v>
      </c>
      <c r="T1209">
        <v>0</v>
      </c>
    </row>
    <row r="1210" spans="1:20" x14ac:dyDescent="0.2">
      <c r="A1210" t="s">
        <v>61</v>
      </c>
      <c r="B1210" s="4">
        <f>train[[#This Row],[account_length]]/12</f>
        <v>4.583333333333333</v>
      </c>
      <c r="C1210">
        <v>510</v>
      </c>
      <c r="D1210">
        <v>0</v>
      </c>
      <c r="E1210">
        <v>0</v>
      </c>
      <c r="F1210">
        <v>0</v>
      </c>
      <c r="G1210">
        <v>119.7</v>
      </c>
      <c r="H1210">
        <v>148</v>
      </c>
      <c r="I1210">
        <v>20.350000000000001</v>
      </c>
      <c r="J1210">
        <v>231.8</v>
      </c>
      <c r="K1210">
        <v>96</v>
      </c>
      <c r="L1210">
        <v>19.7</v>
      </c>
      <c r="M1210">
        <v>222.3</v>
      </c>
      <c r="N1210">
        <v>113</v>
      </c>
      <c r="O1210">
        <v>10</v>
      </c>
      <c r="P1210">
        <v>4.5999999999999996</v>
      </c>
      <c r="Q1210">
        <v>2</v>
      </c>
      <c r="R1210">
        <v>1.24</v>
      </c>
      <c r="S1210">
        <v>2</v>
      </c>
      <c r="T1210">
        <v>0</v>
      </c>
    </row>
    <row r="1211" spans="1:20" x14ac:dyDescent="0.2">
      <c r="A1211" t="s">
        <v>38</v>
      </c>
      <c r="B1211" s="4">
        <f>train[[#This Row],[account_length]]/12</f>
        <v>7.166666666666667</v>
      </c>
      <c r="C1211">
        <v>415</v>
      </c>
      <c r="D1211">
        <v>0</v>
      </c>
      <c r="E1211">
        <v>1</v>
      </c>
      <c r="F1211">
        <v>30</v>
      </c>
      <c r="G1211">
        <v>99.9</v>
      </c>
      <c r="H1211">
        <v>84</v>
      </c>
      <c r="I1211">
        <v>16.98</v>
      </c>
      <c r="J1211">
        <v>263.5</v>
      </c>
      <c r="K1211">
        <v>125</v>
      </c>
      <c r="L1211">
        <v>22.4</v>
      </c>
      <c r="M1211">
        <v>254.7</v>
      </c>
      <c r="N1211">
        <v>90</v>
      </c>
      <c r="O1211">
        <v>11.46</v>
      </c>
      <c r="P1211">
        <v>9.8000000000000007</v>
      </c>
      <c r="Q1211">
        <v>7</v>
      </c>
      <c r="R1211">
        <v>2.65</v>
      </c>
      <c r="S1211">
        <v>2</v>
      </c>
      <c r="T1211">
        <v>0</v>
      </c>
    </row>
    <row r="1212" spans="1:20" x14ac:dyDescent="0.2">
      <c r="A1212" t="s">
        <v>33</v>
      </c>
      <c r="B1212" s="4">
        <f>train[[#This Row],[account_length]]/12</f>
        <v>14.666666666666666</v>
      </c>
      <c r="C1212">
        <v>415</v>
      </c>
      <c r="D1212">
        <v>0</v>
      </c>
      <c r="E1212">
        <v>0</v>
      </c>
      <c r="F1212">
        <v>0</v>
      </c>
      <c r="G1212">
        <v>250.9</v>
      </c>
      <c r="H1212">
        <v>108</v>
      </c>
      <c r="I1212">
        <v>42.65</v>
      </c>
      <c r="J1212">
        <v>171.4</v>
      </c>
      <c r="K1212">
        <v>100</v>
      </c>
      <c r="L1212">
        <v>14.57</v>
      </c>
      <c r="M1212">
        <v>148.6</v>
      </c>
      <c r="N1212">
        <v>85</v>
      </c>
      <c r="O1212">
        <v>6.69</v>
      </c>
      <c r="P1212">
        <v>9.6</v>
      </c>
      <c r="Q1212">
        <v>6</v>
      </c>
      <c r="R1212">
        <v>2.59</v>
      </c>
      <c r="S1212">
        <v>2</v>
      </c>
      <c r="T1212">
        <v>0</v>
      </c>
    </row>
    <row r="1213" spans="1:20" x14ac:dyDescent="0.2">
      <c r="A1213" t="s">
        <v>68</v>
      </c>
      <c r="B1213" s="4">
        <f>train[[#This Row],[account_length]]/12</f>
        <v>8</v>
      </c>
      <c r="C1213">
        <v>415</v>
      </c>
      <c r="D1213">
        <v>1</v>
      </c>
      <c r="E1213">
        <v>0</v>
      </c>
      <c r="F1213">
        <v>0</v>
      </c>
      <c r="G1213">
        <v>200.6</v>
      </c>
      <c r="H1213">
        <v>117</v>
      </c>
      <c r="I1213">
        <v>34.1</v>
      </c>
      <c r="J1213">
        <v>289.5</v>
      </c>
      <c r="K1213">
        <v>120</v>
      </c>
      <c r="L1213">
        <v>24.61</v>
      </c>
      <c r="M1213">
        <v>98.3</v>
      </c>
      <c r="N1213">
        <v>95</v>
      </c>
      <c r="O1213">
        <v>4.42</v>
      </c>
      <c r="P1213">
        <v>11.2</v>
      </c>
      <c r="Q1213">
        <v>5</v>
      </c>
      <c r="R1213">
        <v>3.02</v>
      </c>
      <c r="S1213">
        <v>2</v>
      </c>
      <c r="T1213">
        <v>0</v>
      </c>
    </row>
    <row r="1214" spans="1:20" x14ac:dyDescent="0.2">
      <c r="A1214" t="s">
        <v>31</v>
      </c>
      <c r="B1214" s="4">
        <f>train[[#This Row],[account_length]]/12</f>
        <v>0.91666666666666663</v>
      </c>
      <c r="C1214">
        <v>510</v>
      </c>
      <c r="D1214">
        <v>0</v>
      </c>
      <c r="E1214">
        <v>1</v>
      </c>
      <c r="F1214">
        <v>38</v>
      </c>
      <c r="G1214">
        <v>209.8</v>
      </c>
      <c r="H1214">
        <v>130</v>
      </c>
      <c r="I1214">
        <v>35.67</v>
      </c>
      <c r="J1214">
        <v>196.6</v>
      </c>
      <c r="K1214">
        <v>84</v>
      </c>
      <c r="L1214">
        <v>16.71</v>
      </c>
      <c r="M1214">
        <v>233</v>
      </c>
      <c r="N1214">
        <v>79</v>
      </c>
      <c r="O1214">
        <v>10.49</v>
      </c>
      <c r="P1214">
        <v>7</v>
      </c>
      <c r="Q1214">
        <v>7</v>
      </c>
      <c r="R1214">
        <v>1.89</v>
      </c>
      <c r="S1214">
        <v>1</v>
      </c>
      <c r="T1214">
        <v>0</v>
      </c>
    </row>
    <row r="1215" spans="1:20" x14ac:dyDescent="0.2">
      <c r="A1215" t="s">
        <v>31</v>
      </c>
      <c r="B1215" s="4">
        <f>train[[#This Row],[account_length]]/12</f>
        <v>4</v>
      </c>
      <c r="C1215">
        <v>415</v>
      </c>
      <c r="D1215">
        <v>0</v>
      </c>
      <c r="E1215">
        <v>1</v>
      </c>
      <c r="F1215">
        <v>34</v>
      </c>
      <c r="G1215">
        <v>198</v>
      </c>
      <c r="H1215">
        <v>70</v>
      </c>
      <c r="I1215">
        <v>33.659999999999997</v>
      </c>
      <c r="J1215">
        <v>273.7</v>
      </c>
      <c r="K1215">
        <v>121</v>
      </c>
      <c r="L1215">
        <v>23.26</v>
      </c>
      <c r="M1215">
        <v>217.9</v>
      </c>
      <c r="N1215">
        <v>71</v>
      </c>
      <c r="O1215">
        <v>9.81</v>
      </c>
      <c r="P1215">
        <v>7.6</v>
      </c>
      <c r="Q1215">
        <v>4</v>
      </c>
      <c r="R1215">
        <v>2.0499999999999998</v>
      </c>
      <c r="S1215">
        <v>1</v>
      </c>
      <c r="T1215">
        <v>0</v>
      </c>
    </row>
    <row r="1216" spans="1:20" x14ac:dyDescent="0.2">
      <c r="A1216" t="s">
        <v>24</v>
      </c>
      <c r="B1216" s="4">
        <f>train[[#This Row],[account_length]]/12</f>
        <v>10.583333333333334</v>
      </c>
      <c r="C1216">
        <v>510</v>
      </c>
      <c r="D1216">
        <v>0</v>
      </c>
      <c r="E1216">
        <v>0</v>
      </c>
      <c r="F1216">
        <v>0</v>
      </c>
      <c r="G1216">
        <v>239.8</v>
      </c>
      <c r="H1216">
        <v>107</v>
      </c>
      <c r="I1216">
        <v>40.770000000000003</v>
      </c>
      <c r="J1216">
        <v>128.9</v>
      </c>
      <c r="K1216">
        <v>121</v>
      </c>
      <c r="L1216">
        <v>10.96</v>
      </c>
      <c r="M1216">
        <v>249.9</v>
      </c>
      <c r="N1216">
        <v>110</v>
      </c>
      <c r="O1216">
        <v>11.25</v>
      </c>
      <c r="P1216">
        <v>11.3</v>
      </c>
      <c r="Q1216">
        <v>5</v>
      </c>
      <c r="R1216">
        <v>3.05</v>
      </c>
      <c r="S1216">
        <v>1</v>
      </c>
      <c r="T1216">
        <v>0</v>
      </c>
    </row>
    <row r="1217" spans="1:20" x14ac:dyDescent="0.2">
      <c r="A1217" t="s">
        <v>53</v>
      </c>
      <c r="B1217" s="4">
        <f>train[[#This Row],[account_length]]/12</f>
        <v>6.583333333333333</v>
      </c>
      <c r="C1217">
        <v>510</v>
      </c>
      <c r="D1217">
        <v>0</v>
      </c>
      <c r="E1217">
        <v>0</v>
      </c>
      <c r="F1217">
        <v>0</v>
      </c>
      <c r="G1217">
        <v>220.9</v>
      </c>
      <c r="H1217">
        <v>107</v>
      </c>
      <c r="I1217">
        <v>37.549999999999997</v>
      </c>
      <c r="J1217">
        <v>192.2</v>
      </c>
      <c r="K1217">
        <v>97</v>
      </c>
      <c r="L1217">
        <v>16.34</v>
      </c>
      <c r="M1217">
        <v>161</v>
      </c>
      <c r="N1217">
        <v>74</v>
      </c>
      <c r="O1217">
        <v>7.25</v>
      </c>
      <c r="P1217">
        <v>12.2</v>
      </c>
      <c r="Q1217">
        <v>2</v>
      </c>
      <c r="R1217">
        <v>3.29</v>
      </c>
      <c r="S1217">
        <v>1</v>
      </c>
      <c r="T1217">
        <v>0</v>
      </c>
    </row>
    <row r="1218" spans="1:20" x14ac:dyDescent="0.2">
      <c r="A1218" t="s">
        <v>53</v>
      </c>
      <c r="B1218" s="4">
        <f>train[[#This Row],[account_length]]/12</f>
        <v>6.916666666666667</v>
      </c>
      <c r="C1218">
        <v>510</v>
      </c>
      <c r="D1218">
        <v>0</v>
      </c>
      <c r="E1218">
        <v>1</v>
      </c>
      <c r="F1218">
        <v>26</v>
      </c>
      <c r="G1218">
        <v>226.4</v>
      </c>
      <c r="H1218">
        <v>117</v>
      </c>
      <c r="I1218">
        <v>38.49</v>
      </c>
      <c r="J1218">
        <v>234.7</v>
      </c>
      <c r="K1218">
        <v>97</v>
      </c>
      <c r="L1218">
        <v>19.95</v>
      </c>
      <c r="M1218">
        <v>133.6</v>
      </c>
      <c r="N1218">
        <v>82</v>
      </c>
      <c r="O1218">
        <v>6.01</v>
      </c>
      <c r="P1218">
        <v>10.8</v>
      </c>
      <c r="Q1218">
        <v>7</v>
      </c>
      <c r="R1218">
        <v>2.92</v>
      </c>
      <c r="S1218">
        <v>1</v>
      </c>
      <c r="T1218">
        <v>0</v>
      </c>
    </row>
    <row r="1219" spans="1:20" x14ac:dyDescent="0.2">
      <c r="A1219" t="s">
        <v>75</v>
      </c>
      <c r="B1219" s="4">
        <f>train[[#This Row],[account_length]]/12</f>
        <v>5</v>
      </c>
      <c r="C1219">
        <v>510</v>
      </c>
      <c r="D1219">
        <v>0</v>
      </c>
      <c r="E1219">
        <v>0</v>
      </c>
      <c r="F1219">
        <v>0</v>
      </c>
      <c r="G1219">
        <v>203.2</v>
      </c>
      <c r="H1219">
        <v>99</v>
      </c>
      <c r="I1219">
        <v>34.54</v>
      </c>
      <c r="J1219">
        <v>235.8</v>
      </c>
      <c r="K1219">
        <v>131</v>
      </c>
      <c r="L1219">
        <v>20.04</v>
      </c>
      <c r="M1219">
        <v>224.9</v>
      </c>
      <c r="N1219">
        <v>112</v>
      </c>
      <c r="O1219">
        <v>10.119999999999999</v>
      </c>
      <c r="P1219">
        <v>15.1</v>
      </c>
      <c r="Q1219">
        <v>6</v>
      </c>
      <c r="R1219">
        <v>4.08</v>
      </c>
      <c r="S1219">
        <v>2</v>
      </c>
      <c r="T1219">
        <v>0</v>
      </c>
    </row>
    <row r="1220" spans="1:20" x14ac:dyDescent="0.2">
      <c r="A1220" t="s">
        <v>64</v>
      </c>
      <c r="B1220" s="4">
        <f>train[[#This Row],[account_length]]/12</f>
        <v>10.166666666666666</v>
      </c>
      <c r="C1220">
        <v>415</v>
      </c>
      <c r="D1220">
        <v>0</v>
      </c>
      <c r="E1220">
        <v>0</v>
      </c>
      <c r="F1220">
        <v>0</v>
      </c>
      <c r="G1220">
        <v>136.69999999999999</v>
      </c>
      <c r="H1220">
        <v>115</v>
      </c>
      <c r="I1220">
        <v>23.24</v>
      </c>
      <c r="J1220">
        <v>243.1</v>
      </c>
      <c r="K1220">
        <v>137</v>
      </c>
      <c r="L1220">
        <v>20.66</v>
      </c>
      <c r="M1220">
        <v>188.9</v>
      </c>
      <c r="N1220">
        <v>110</v>
      </c>
      <c r="O1220">
        <v>8.5</v>
      </c>
      <c r="P1220">
        <v>8.6</v>
      </c>
      <c r="Q1220">
        <v>4</v>
      </c>
      <c r="R1220">
        <v>2.3199999999999998</v>
      </c>
      <c r="S1220">
        <v>0</v>
      </c>
      <c r="T1220">
        <v>0</v>
      </c>
    </row>
    <row r="1221" spans="1:20" x14ac:dyDescent="0.2">
      <c r="A1221" t="s">
        <v>59</v>
      </c>
      <c r="B1221" s="4">
        <f>train[[#This Row],[account_length]]/12</f>
        <v>11.333333333333334</v>
      </c>
      <c r="C1221">
        <v>408</v>
      </c>
      <c r="D1221">
        <v>0</v>
      </c>
      <c r="E1221">
        <v>0</v>
      </c>
      <c r="F1221">
        <v>0</v>
      </c>
      <c r="G1221">
        <v>152.6</v>
      </c>
      <c r="H1221">
        <v>97</v>
      </c>
      <c r="I1221">
        <v>25.94</v>
      </c>
      <c r="J1221">
        <v>208.9</v>
      </c>
      <c r="K1221">
        <v>85</v>
      </c>
      <c r="L1221">
        <v>17.760000000000002</v>
      </c>
      <c r="M1221">
        <v>119.1</v>
      </c>
      <c r="N1221">
        <v>99</v>
      </c>
      <c r="O1221">
        <v>5.36</v>
      </c>
      <c r="P1221">
        <v>5</v>
      </c>
      <c r="Q1221">
        <v>10</v>
      </c>
      <c r="R1221">
        <v>1.35</v>
      </c>
      <c r="S1221">
        <v>1</v>
      </c>
      <c r="T1221">
        <v>0</v>
      </c>
    </row>
    <row r="1222" spans="1:20" x14ac:dyDescent="0.2">
      <c r="A1222" t="s">
        <v>58</v>
      </c>
      <c r="B1222" s="4">
        <f>train[[#This Row],[account_length]]/12</f>
        <v>14.333333333333334</v>
      </c>
      <c r="C1222">
        <v>408</v>
      </c>
      <c r="D1222">
        <v>0</v>
      </c>
      <c r="E1222">
        <v>1</v>
      </c>
      <c r="F1222">
        <v>47</v>
      </c>
      <c r="G1222">
        <v>274.89999999999998</v>
      </c>
      <c r="H1222">
        <v>102</v>
      </c>
      <c r="I1222">
        <v>46.73</v>
      </c>
      <c r="J1222">
        <v>186.6</v>
      </c>
      <c r="K1222">
        <v>118</v>
      </c>
      <c r="L1222">
        <v>15.86</v>
      </c>
      <c r="M1222">
        <v>245</v>
      </c>
      <c r="N1222">
        <v>123</v>
      </c>
      <c r="O1222">
        <v>11.03</v>
      </c>
      <c r="P1222">
        <v>8.8000000000000007</v>
      </c>
      <c r="Q1222">
        <v>2</v>
      </c>
      <c r="R1222">
        <v>2.38</v>
      </c>
      <c r="S1222">
        <v>1</v>
      </c>
      <c r="T1222">
        <v>0</v>
      </c>
    </row>
    <row r="1223" spans="1:20" x14ac:dyDescent="0.2">
      <c r="A1223" t="s">
        <v>31</v>
      </c>
      <c r="B1223" s="4">
        <f>train[[#This Row],[account_length]]/12</f>
        <v>6.583333333333333</v>
      </c>
      <c r="C1223">
        <v>415</v>
      </c>
      <c r="D1223">
        <v>0</v>
      </c>
      <c r="E1223">
        <v>0</v>
      </c>
      <c r="F1223">
        <v>0</v>
      </c>
      <c r="G1223">
        <v>222.3</v>
      </c>
      <c r="H1223">
        <v>99</v>
      </c>
      <c r="I1223">
        <v>37.79</v>
      </c>
      <c r="J1223">
        <v>146.19999999999999</v>
      </c>
      <c r="K1223">
        <v>82</v>
      </c>
      <c r="L1223">
        <v>12.43</v>
      </c>
      <c r="M1223">
        <v>275.60000000000002</v>
      </c>
      <c r="N1223">
        <v>82</v>
      </c>
      <c r="O1223">
        <v>12.4</v>
      </c>
      <c r="P1223">
        <v>8.9</v>
      </c>
      <c r="Q1223">
        <v>4</v>
      </c>
      <c r="R1223">
        <v>2.4</v>
      </c>
      <c r="S1223">
        <v>3</v>
      </c>
      <c r="T1223">
        <v>0</v>
      </c>
    </row>
    <row r="1224" spans="1:20" x14ac:dyDescent="0.2">
      <c r="A1224" t="s">
        <v>37</v>
      </c>
      <c r="B1224" s="4">
        <f>train[[#This Row],[account_length]]/12</f>
        <v>4.583333333333333</v>
      </c>
      <c r="C1224">
        <v>510</v>
      </c>
      <c r="D1224">
        <v>0</v>
      </c>
      <c r="E1224">
        <v>1</v>
      </c>
      <c r="F1224">
        <v>8</v>
      </c>
      <c r="G1224">
        <v>222.5</v>
      </c>
      <c r="H1224">
        <v>104</v>
      </c>
      <c r="I1224">
        <v>37.83</v>
      </c>
      <c r="J1224">
        <v>171.5</v>
      </c>
      <c r="K1224">
        <v>94</v>
      </c>
      <c r="L1224">
        <v>14.58</v>
      </c>
      <c r="M1224">
        <v>377.5</v>
      </c>
      <c r="N1224">
        <v>114</v>
      </c>
      <c r="O1224">
        <v>16.989999999999998</v>
      </c>
      <c r="P1224">
        <v>9.6999999999999993</v>
      </c>
      <c r="Q1224">
        <v>2</v>
      </c>
      <c r="R1224">
        <v>2.62</v>
      </c>
      <c r="S1224">
        <v>1</v>
      </c>
      <c r="T1224">
        <v>0</v>
      </c>
    </row>
    <row r="1225" spans="1:20" x14ac:dyDescent="0.2">
      <c r="A1225" t="s">
        <v>30</v>
      </c>
      <c r="B1225" s="4">
        <f>train[[#This Row],[account_length]]/12</f>
        <v>9.25</v>
      </c>
      <c r="C1225">
        <v>415</v>
      </c>
      <c r="D1225">
        <v>0</v>
      </c>
      <c r="E1225">
        <v>1</v>
      </c>
      <c r="F1225">
        <v>28</v>
      </c>
      <c r="G1225">
        <v>128.80000000000001</v>
      </c>
      <c r="H1225">
        <v>104</v>
      </c>
      <c r="I1225">
        <v>21.9</v>
      </c>
      <c r="J1225">
        <v>157.30000000000001</v>
      </c>
      <c r="K1225">
        <v>52</v>
      </c>
      <c r="L1225">
        <v>13.37</v>
      </c>
      <c r="M1225">
        <v>147.4</v>
      </c>
      <c r="N1225">
        <v>76</v>
      </c>
      <c r="O1225">
        <v>6.63</v>
      </c>
      <c r="P1225">
        <v>10.3</v>
      </c>
      <c r="Q1225">
        <v>2</v>
      </c>
      <c r="R1225">
        <v>2.78</v>
      </c>
      <c r="S1225">
        <v>2</v>
      </c>
      <c r="T1225">
        <v>0</v>
      </c>
    </row>
    <row r="1226" spans="1:20" x14ac:dyDescent="0.2">
      <c r="A1226" t="s">
        <v>48</v>
      </c>
      <c r="B1226" s="4">
        <f>train[[#This Row],[account_length]]/12</f>
        <v>13.333333333333334</v>
      </c>
      <c r="C1226">
        <v>415</v>
      </c>
      <c r="D1226">
        <v>0</v>
      </c>
      <c r="E1226">
        <v>0</v>
      </c>
      <c r="F1226">
        <v>0</v>
      </c>
      <c r="G1226">
        <v>174.3</v>
      </c>
      <c r="H1226">
        <v>105</v>
      </c>
      <c r="I1226">
        <v>29.63</v>
      </c>
      <c r="J1226">
        <v>171.3</v>
      </c>
      <c r="K1226">
        <v>107</v>
      </c>
      <c r="L1226">
        <v>14.56</v>
      </c>
      <c r="M1226">
        <v>220.8</v>
      </c>
      <c r="N1226">
        <v>131</v>
      </c>
      <c r="O1226">
        <v>9.94</v>
      </c>
      <c r="P1226">
        <v>8.3000000000000007</v>
      </c>
      <c r="Q1226">
        <v>2</v>
      </c>
      <c r="R1226">
        <v>2.2400000000000002</v>
      </c>
      <c r="S1226">
        <v>0</v>
      </c>
      <c r="T1226">
        <v>0</v>
      </c>
    </row>
    <row r="1227" spans="1:20" x14ac:dyDescent="0.2">
      <c r="A1227" t="s">
        <v>40</v>
      </c>
      <c r="B1227" s="4">
        <f>train[[#This Row],[account_length]]/12</f>
        <v>9.1666666666666661</v>
      </c>
      <c r="C1227">
        <v>415</v>
      </c>
      <c r="D1227">
        <v>0</v>
      </c>
      <c r="E1227">
        <v>0</v>
      </c>
      <c r="F1227">
        <v>0</v>
      </c>
      <c r="G1227">
        <v>242.5</v>
      </c>
      <c r="H1227">
        <v>110</v>
      </c>
      <c r="I1227">
        <v>41.23</v>
      </c>
      <c r="J1227">
        <v>162.30000000000001</v>
      </c>
      <c r="K1227">
        <v>140</v>
      </c>
      <c r="L1227">
        <v>13.8</v>
      </c>
      <c r="M1227">
        <v>184.1</v>
      </c>
      <c r="N1227">
        <v>86</v>
      </c>
      <c r="O1227">
        <v>8.2799999999999994</v>
      </c>
      <c r="P1227">
        <v>7.8</v>
      </c>
      <c r="Q1227">
        <v>3</v>
      </c>
      <c r="R1227">
        <v>2.11</v>
      </c>
      <c r="S1227">
        <v>4</v>
      </c>
      <c r="T1227">
        <v>0</v>
      </c>
    </row>
    <row r="1228" spans="1:20" x14ac:dyDescent="0.2">
      <c r="A1228" t="s">
        <v>41</v>
      </c>
      <c r="B1228" s="4">
        <f>train[[#This Row],[account_length]]/12</f>
        <v>16</v>
      </c>
      <c r="C1228">
        <v>415</v>
      </c>
      <c r="D1228">
        <v>0</v>
      </c>
      <c r="E1228">
        <v>0</v>
      </c>
      <c r="F1228">
        <v>0</v>
      </c>
      <c r="G1228">
        <v>221.6</v>
      </c>
      <c r="H1228">
        <v>101</v>
      </c>
      <c r="I1228">
        <v>37.67</v>
      </c>
      <c r="J1228">
        <v>285.2</v>
      </c>
      <c r="K1228">
        <v>50</v>
      </c>
      <c r="L1228">
        <v>24.24</v>
      </c>
      <c r="M1228">
        <v>167.4</v>
      </c>
      <c r="N1228">
        <v>83</v>
      </c>
      <c r="O1228">
        <v>7.53</v>
      </c>
      <c r="P1228">
        <v>12.7</v>
      </c>
      <c r="Q1228">
        <v>6</v>
      </c>
      <c r="R1228">
        <v>3.43</v>
      </c>
      <c r="S1228">
        <v>4</v>
      </c>
      <c r="T1228">
        <v>0</v>
      </c>
    </row>
    <row r="1229" spans="1:20" x14ac:dyDescent="0.2">
      <c r="A1229" t="s">
        <v>62</v>
      </c>
      <c r="B1229" s="4">
        <f>train[[#This Row],[account_length]]/12</f>
        <v>7.75</v>
      </c>
      <c r="C1229">
        <v>408</v>
      </c>
      <c r="D1229">
        <v>0</v>
      </c>
      <c r="E1229">
        <v>0</v>
      </c>
      <c r="F1229">
        <v>0</v>
      </c>
      <c r="G1229">
        <v>114.3</v>
      </c>
      <c r="H1229">
        <v>100</v>
      </c>
      <c r="I1229">
        <v>19.43</v>
      </c>
      <c r="J1229">
        <v>221.1</v>
      </c>
      <c r="K1229">
        <v>103</v>
      </c>
      <c r="L1229">
        <v>18.79</v>
      </c>
      <c r="M1229">
        <v>126.3</v>
      </c>
      <c r="N1229">
        <v>88</v>
      </c>
      <c r="O1229">
        <v>5.68</v>
      </c>
      <c r="P1229">
        <v>10.9</v>
      </c>
      <c r="Q1229">
        <v>9</v>
      </c>
      <c r="R1229">
        <v>2.94</v>
      </c>
      <c r="S1229">
        <v>0</v>
      </c>
      <c r="T1229">
        <v>0</v>
      </c>
    </row>
    <row r="1230" spans="1:20" x14ac:dyDescent="0.2">
      <c r="A1230" t="s">
        <v>38</v>
      </c>
      <c r="B1230" s="4">
        <f>train[[#This Row],[account_length]]/12</f>
        <v>6.416666666666667</v>
      </c>
      <c r="C1230">
        <v>510</v>
      </c>
      <c r="D1230">
        <v>0</v>
      </c>
      <c r="E1230">
        <v>0</v>
      </c>
      <c r="F1230">
        <v>0</v>
      </c>
      <c r="G1230">
        <v>144.9</v>
      </c>
      <c r="H1230">
        <v>136</v>
      </c>
      <c r="I1230">
        <v>24.63</v>
      </c>
      <c r="J1230">
        <v>151.30000000000001</v>
      </c>
      <c r="K1230">
        <v>115</v>
      </c>
      <c r="L1230">
        <v>12.86</v>
      </c>
      <c r="M1230">
        <v>252.4</v>
      </c>
      <c r="N1230">
        <v>73</v>
      </c>
      <c r="O1230">
        <v>11.36</v>
      </c>
      <c r="P1230">
        <v>12.3</v>
      </c>
      <c r="Q1230">
        <v>3</v>
      </c>
      <c r="R1230">
        <v>3.32</v>
      </c>
      <c r="S1230">
        <v>2</v>
      </c>
      <c r="T1230">
        <v>0</v>
      </c>
    </row>
    <row r="1231" spans="1:20" x14ac:dyDescent="0.2">
      <c r="A1231" t="s">
        <v>55</v>
      </c>
      <c r="B1231" s="4">
        <f>train[[#This Row],[account_length]]/12</f>
        <v>8.75</v>
      </c>
      <c r="C1231">
        <v>415</v>
      </c>
      <c r="D1231">
        <v>0</v>
      </c>
      <c r="E1231">
        <v>1</v>
      </c>
      <c r="F1231">
        <v>40</v>
      </c>
      <c r="G1231">
        <v>236.5</v>
      </c>
      <c r="H1231">
        <v>111</v>
      </c>
      <c r="I1231">
        <v>40.21</v>
      </c>
      <c r="J1231">
        <v>117</v>
      </c>
      <c r="K1231">
        <v>110</v>
      </c>
      <c r="L1231">
        <v>9.9499999999999993</v>
      </c>
      <c r="M1231">
        <v>221.1</v>
      </c>
      <c r="N1231">
        <v>115</v>
      </c>
      <c r="O1231">
        <v>9.9499999999999993</v>
      </c>
      <c r="P1231">
        <v>8.1</v>
      </c>
      <c r="Q1231">
        <v>3</v>
      </c>
      <c r="R1231">
        <v>2.19</v>
      </c>
      <c r="S1231">
        <v>2</v>
      </c>
      <c r="T1231">
        <v>0</v>
      </c>
    </row>
    <row r="1232" spans="1:20" x14ac:dyDescent="0.2">
      <c r="A1232" t="s">
        <v>55</v>
      </c>
      <c r="B1232" s="4">
        <f>train[[#This Row],[account_length]]/12</f>
        <v>11.083333333333334</v>
      </c>
      <c r="C1232">
        <v>408</v>
      </c>
      <c r="D1232">
        <v>0</v>
      </c>
      <c r="E1232">
        <v>1</v>
      </c>
      <c r="F1232">
        <v>44</v>
      </c>
      <c r="G1232">
        <v>174</v>
      </c>
      <c r="H1232">
        <v>80</v>
      </c>
      <c r="I1232">
        <v>29.58</v>
      </c>
      <c r="J1232">
        <v>209.4</v>
      </c>
      <c r="K1232">
        <v>113</v>
      </c>
      <c r="L1232">
        <v>17.8</v>
      </c>
      <c r="M1232">
        <v>224.1</v>
      </c>
      <c r="N1232">
        <v>87</v>
      </c>
      <c r="O1232">
        <v>10.08</v>
      </c>
      <c r="P1232">
        <v>14.1</v>
      </c>
      <c r="Q1232">
        <v>7</v>
      </c>
      <c r="R1232">
        <v>3.81</v>
      </c>
      <c r="S1232">
        <v>2</v>
      </c>
      <c r="T1232">
        <v>1</v>
      </c>
    </row>
    <row r="1233" spans="1:20" x14ac:dyDescent="0.2">
      <c r="A1233" t="s">
        <v>29</v>
      </c>
      <c r="B1233" s="4">
        <f>train[[#This Row],[account_length]]/12</f>
        <v>10.916666666666666</v>
      </c>
      <c r="C1233">
        <v>408</v>
      </c>
      <c r="D1233">
        <v>0</v>
      </c>
      <c r="E1233">
        <v>0</v>
      </c>
      <c r="F1233">
        <v>0</v>
      </c>
      <c r="G1233">
        <v>109.5</v>
      </c>
      <c r="H1233">
        <v>95</v>
      </c>
      <c r="I1233">
        <v>18.62</v>
      </c>
      <c r="J1233">
        <v>332.1</v>
      </c>
      <c r="K1233">
        <v>48</v>
      </c>
      <c r="L1233">
        <v>28.23</v>
      </c>
      <c r="M1233">
        <v>258.60000000000002</v>
      </c>
      <c r="N1233">
        <v>108</v>
      </c>
      <c r="O1233">
        <v>11.64</v>
      </c>
      <c r="P1233">
        <v>6.6</v>
      </c>
      <c r="Q1233">
        <v>7</v>
      </c>
      <c r="R1233">
        <v>1.78</v>
      </c>
      <c r="S1233">
        <v>1</v>
      </c>
      <c r="T1233">
        <v>0</v>
      </c>
    </row>
    <row r="1234" spans="1:20" x14ac:dyDescent="0.2">
      <c r="A1234" t="s">
        <v>45</v>
      </c>
      <c r="B1234" s="4">
        <f>train[[#This Row],[account_length]]/12</f>
        <v>9.8333333333333339</v>
      </c>
      <c r="C1234">
        <v>415</v>
      </c>
      <c r="D1234">
        <v>0</v>
      </c>
      <c r="E1234">
        <v>0</v>
      </c>
      <c r="F1234">
        <v>0</v>
      </c>
      <c r="G1234">
        <v>133.4</v>
      </c>
      <c r="H1234">
        <v>113</v>
      </c>
      <c r="I1234">
        <v>22.68</v>
      </c>
      <c r="J1234">
        <v>121</v>
      </c>
      <c r="K1234">
        <v>92</v>
      </c>
      <c r="L1234">
        <v>10.29</v>
      </c>
      <c r="M1234">
        <v>254.7</v>
      </c>
      <c r="N1234">
        <v>129</v>
      </c>
      <c r="O1234">
        <v>11.46</v>
      </c>
      <c r="P1234">
        <v>5.9</v>
      </c>
      <c r="Q1234">
        <v>4</v>
      </c>
      <c r="R1234">
        <v>1.59</v>
      </c>
      <c r="S1234">
        <v>1</v>
      </c>
      <c r="T1234">
        <v>0</v>
      </c>
    </row>
    <row r="1235" spans="1:20" x14ac:dyDescent="0.2">
      <c r="A1235" t="s">
        <v>49</v>
      </c>
      <c r="B1235" s="4">
        <f>train[[#This Row],[account_length]]/12</f>
        <v>10.416666666666666</v>
      </c>
      <c r="C1235">
        <v>408</v>
      </c>
      <c r="D1235">
        <v>0</v>
      </c>
      <c r="E1235">
        <v>0</v>
      </c>
      <c r="F1235">
        <v>0</v>
      </c>
      <c r="G1235">
        <v>137.1</v>
      </c>
      <c r="H1235">
        <v>94</v>
      </c>
      <c r="I1235">
        <v>23.31</v>
      </c>
      <c r="J1235">
        <v>209.8</v>
      </c>
      <c r="K1235">
        <v>83</v>
      </c>
      <c r="L1235">
        <v>17.829999999999998</v>
      </c>
      <c r="M1235">
        <v>238.4</v>
      </c>
      <c r="N1235">
        <v>114</v>
      </c>
      <c r="O1235">
        <v>10.73</v>
      </c>
      <c r="P1235">
        <v>8.6</v>
      </c>
      <c r="Q1235">
        <v>4</v>
      </c>
      <c r="R1235">
        <v>2.3199999999999998</v>
      </c>
      <c r="S1235">
        <v>1</v>
      </c>
      <c r="T1235">
        <v>0</v>
      </c>
    </row>
    <row r="1236" spans="1:20" x14ac:dyDescent="0.2">
      <c r="A1236" t="s">
        <v>38</v>
      </c>
      <c r="B1236" s="4">
        <f>train[[#This Row],[account_length]]/12</f>
        <v>7.916666666666667</v>
      </c>
      <c r="C1236">
        <v>415</v>
      </c>
      <c r="D1236">
        <v>0</v>
      </c>
      <c r="E1236">
        <v>0</v>
      </c>
      <c r="F1236">
        <v>0</v>
      </c>
      <c r="G1236">
        <v>197</v>
      </c>
      <c r="H1236">
        <v>88</v>
      </c>
      <c r="I1236">
        <v>33.49</v>
      </c>
      <c r="J1236">
        <v>190.4</v>
      </c>
      <c r="K1236">
        <v>68</v>
      </c>
      <c r="L1236">
        <v>16.18</v>
      </c>
      <c r="M1236">
        <v>211.9</v>
      </c>
      <c r="N1236">
        <v>104</v>
      </c>
      <c r="O1236">
        <v>9.5399999999999991</v>
      </c>
      <c r="P1236">
        <v>16.100000000000001</v>
      </c>
      <c r="Q1236">
        <v>8</v>
      </c>
      <c r="R1236">
        <v>4.3499999999999996</v>
      </c>
      <c r="S1236">
        <v>0</v>
      </c>
      <c r="T1236">
        <v>0</v>
      </c>
    </row>
    <row r="1237" spans="1:20" x14ac:dyDescent="0.2">
      <c r="A1237" t="s">
        <v>35</v>
      </c>
      <c r="B1237" s="4">
        <f>train[[#This Row],[account_length]]/12</f>
        <v>6.666666666666667</v>
      </c>
      <c r="C1237">
        <v>415</v>
      </c>
      <c r="D1237">
        <v>0</v>
      </c>
      <c r="E1237">
        <v>0</v>
      </c>
      <c r="F1237">
        <v>0</v>
      </c>
      <c r="G1237">
        <v>198.1</v>
      </c>
      <c r="H1237">
        <v>160</v>
      </c>
      <c r="I1237">
        <v>33.68</v>
      </c>
      <c r="J1237">
        <v>156.69999999999999</v>
      </c>
      <c r="K1237">
        <v>87</v>
      </c>
      <c r="L1237">
        <v>13.32</v>
      </c>
      <c r="M1237">
        <v>182.1</v>
      </c>
      <c r="N1237">
        <v>76</v>
      </c>
      <c r="O1237">
        <v>8.19</v>
      </c>
      <c r="P1237">
        <v>9.3000000000000007</v>
      </c>
      <c r="Q1237">
        <v>3</v>
      </c>
      <c r="R1237">
        <v>2.5099999999999998</v>
      </c>
      <c r="S1237">
        <v>3</v>
      </c>
      <c r="T1237">
        <v>0</v>
      </c>
    </row>
    <row r="1238" spans="1:20" x14ac:dyDescent="0.2">
      <c r="A1238" t="s">
        <v>43</v>
      </c>
      <c r="B1238" s="4">
        <f>train[[#This Row],[account_length]]/12</f>
        <v>12.083333333333334</v>
      </c>
      <c r="C1238">
        <v>408</v>
      </c>
      <c r="D1238">
        <v>0</v>
      </c>
      <c r="E1238">
        <v>0</v>
      </c>
      <c r="F1238">
        <v>0</v>
      </c>
      <c r="G1238">
        <v>39.5</v>
      </c>
      <c r="H1238">
        <v>78</v>
      </c>
      <c r="I1238">
        <v>6.72</v>
      </c>
      <c r="J1238">
        <v>264.3</v>
      </c>
      <c r="K1238">
        <v>106</v>
      </c>
      <c r="L1238">
        <v>22.47</v>
      </c>
      <c r="M1238">
        <v>185.8</v>
      </c>
      <c r="N1238">
        <v>90</v>
      </c>
      <c r="O1238">
        <v>8.36</v>
      </c>
      <c r="P1238">
        <v>10</v>
      </c>
      <c r="Q1238">
        <v>6</v>
      </c>
      <c r="R1238">
        <v>2.7</v>
      </c>
      <c r="S1238">
        <v>0</v>
      </c>
      <c r="T1238">
        <v>0</v>
      </c>
    </row>
    <row r="1239" spans="1:20" x14ac:dyDescent="0.2">
      <c r="A1239" t="s">
        <v>41</v>
      </c>
      <c r="B1239" s="4">
        <f>train[[#This Row],[account_length]]/12</f>
        <v>3.0833333333333335</v>
      </c>
      <c r="C1239">
        <v>408</v>
      </c>
      <c r="D1239">
        <v>0</v>
      </c>
      <c r="E1239">
        <v>0</v>
      </c>
      <c r="F1239">
        <v>0</v>
      </c>
      <c r="G1239">
        <v>199.5</v>
      </c>
      <c r="H1239">
        <v>107</v>
      </c>
      <c r="I1239">
        <v>33.92</v>
      </c>
      <c r="J1239">
        <v>207.5</v>
      </c>
      <c r="K1239">
        <v>110</v>
      </c>
      <c r="L1239">
        <v>17.64</v>
      </c>
      <c r="M1239">
        <v>83.9</v>
      </c>
      <c r="N1239">
        <v>123</v>
      </c>
      <c r="O1239">
        <v>3.78</v>
      </c>
      <c r="P1239">
        <v>8.1</v>
      </c>
      <c r="Q1239">
        <v>4</v>
      </c>
      <c r="R1239">
        <v>2.19</v>
      </c>
      <c r="S1239">
        <v>2</v>
      </c>
      <c r="T1239">
        <v>0</v>
      </c>
    </row>
    <row r="1240" spans="1:20" x14ac:dyDescent="0.2">
      <c r="A1240" t="s">
        <v>37</v>
      </c>
      <c r="B1240" s="4">
        <f>train[[#This Row],[account_length]]/12</f>
        <v>7.25</v>
      </c>
      <c r="C1240">
        <v>415</v>
      </c>
      <c r="D1240">
        <v>0</v>
      </c>
      <c r="E1240">
        <v>0</v>
      </c>
      <c r="F1240">
        <v>0</v>
      </c>
      <c r="G1240">
        <v>156.80000000000001</v>
      </c>
      <c r="H1240">
        <v>93</v>
      </c>
      <c r="I1240">
        <v>26.66</v>
      </c>
      <c r="J1240">
        <v>215.8</v>
      </c>
      <c r="K1240">
        <v>68</v>
      </c>
      <c r="L1240">
        <v>18.34</v>
      </c>
      <c r="M1240">
        <v>223.3</v>
      </c>
      <c r="N1240">
        <v>77</v>
      </c>
      <c r="O1240">
        <v>10.050000000000001</v>
      </c>
      <c r="P1240">
        <v>7.6</v>
      </c>
      <c r="Q1240">
        <v>6</v>
      </c>
      <c r="R1240">
        <v>2.0499999999999998</v>
      </c>
      <c r="S1240">
        <v>1</v>
      </c>
      <c r="T1240">
        <v>0</v>
      </c>
    </row>
    <row r="1241" spans="1:20" x14ac:dyDescent="0.2">
      <c r="A1241" t="s">
        <v>55</v>
      </c>
      <c r="B1241" s="4">
        <f>train[[#This Row],[account_length]]/12</f>
        <v>16.25</v>
      </c>
      <c r="C1241">
        <v>415</v>
      </c>
      <c r="D1241">
        <v>0</v>
      </c>
      <c r="E1241">
        <v>0</v>
      </c>
      <c r="F1241">
        <v>0</v>
      </c>
      <c r="G1241">
        <v>63.2</v>
      </c>
      <c r="H1241">
        <v>108</v>
      </c>
      <c r="I1241">
        <v>10.74</v>
      </c>
      <c r="J1241">
        <v>220.2</v>
      </c>
      <c r="K1241">
        <v>88</v>
      </c>
      <c r="L1241">
        <v>18.72</v>
      </c>
      <c r="M1241">
        <v>184</v>
      </c>
      <c r="N1241">
        <v>99</v>
      </c>
      <c r="O1241">
        <v>8.2799999999999994</v>
      </c>
      <c r="P1241">
        <v>5.0999999999999996</v>
      </c>
      <c r="Q1241">
        <v>3</v>
      </c>
      <c r="R1241">
        <v>1.38</v>
      </c>
      <c r="S1241">
        <v>0</v>
      </c>
      <c r="T1241">
        <v>0</v>
      </c>
    </row>
    <row r="1242" spans="1:20" x14ac:dyDescent="0.2">
      <c r="A1242" t="s">
        <v>33</v>
      </c>
      <c r="B1242" s="4">
        <f>train[[#This Row],[account_length]]/12</f>
        <v>10.25</v>
      </c>
      <c r="C1242">
        <v>415</v>
      </c>
      <c r="D1242">
        <v>0</v>
      </c>
      <c r="E1242">
        <v>1</v>
      </c>
      <c r="F1242">
        <v>27</v>
      </c>
      <c r="G1242">
        <v>218.7</v>
      </c>
      <c r="H1242">
        <v>79</v>
      </c>
      <c r="I1242">
        <v>37.18</v>
      </c>
      <c r="J1242">
        <v>163.4</v>
      </c>
      <c r="K1242">
        <v>78</v>
      </c>
      <c r="L1242">
        <v>13.89</v>
      </c>
      <c r="M1242">
        <v>173.8</v>
      </c>
      <c r="N1242">
        <v>116</v>
      </c>
      <c r="O1242">
        <v>7.82</v>
      </c>
      <c r="P1242">
        <v>15</v>
      </c>
      <c r="Q1242">
        <v>1</v>
      </c>
      <c r="R1242">
        <v>4.05</v>
      </c>
      <c r="S1242">
        <v>0</v>
      </c>
      <c r="T1242">
        <v>0</v>
      </c>
    </row>
    <row r="1243" spans="1:20" x14ac:dyDescent="0.2">
      <c r="A1243" t="s">
        <v>40</v>
      </c>
      <c r="B1243" s="4">
        <f>train[[#This Row],[account_length]]/12</f>
        <v>3.4166666666666665</v>
      </c>
      <c r="C1243">
        <v>415</v>
      </c>
      <c r="D1243">
        <v>0</v>
      </c>
      <c r="E1243">
        <v>1</v>
      </c>
      <c r="F1243">
        <v>41</v>
      </c>
      <c r="G1243">
        <v>207.3</v>
      </c>
      <c r="H1243">
        <v>95</v>
      </c>
      <c r="I1243">
        <v>35.24</v>
      </c>
      <c r="J1243">
        <v>137.30000000000001</v>
      </c>
      <c r="K1243">
        <v>120</v>
      </c>
      <c r="L1243">
        <v>11.67</v>
      </c>
      <c r="M1243">
        <v>115.7</v>
      </c>
      <c r="N1243">
        <v>74</v>
      </c>
      <c r="O1243">
        <v>5.21</v>
      </c>
      <c r="P1243">
        <v>5.9</v>
      </c>
      <c r="Q1243">
        <v>3</v>
      </c>
      <c r="R1243">
        <v>1.59</v>
      </c>
      <c r="S1243">
        <v>1</v>
      </c>
      <c r="T1243">
        <v>0</v>
      </c>
    </row>
    <row r="1244" spans="1:20" x14ac:dyDescent="0.2">
      <c r="A1244" t="s">
        <v>49</v>
      </c>
      <c r="B1244" s="4">
        <f>train[[#This Row],[account_length]]/12</f>
        <v>6.333333333333333</v>
      </c>
      <c r="C1244">
        <v>415</v>
      </c>
      <c r="D1244">
        <v>1</v>
      </c>
      <c r="E1244">
        <v>0</v>
      </c>
      <c r="F1244">
        <v>0</v>
      </c>
      <c r="G1244">
        <v>273.3</v>
      </c>
      <c r="H1244">
        <v>66</v>
      </c>
      <c r="I1244">
        <v>46.46</v>
      </c>
      <c r="J1244">
        <v>263.60000000000002</v>
      </c>
      <c r="K1244">
        <v>121</v>
      </c>
      <c r="L1244">
        <v>22.41</v>
      </c>
      <c r="M1244">
        <v>165.2</v>
      </c>
      <c r="N1244">
        <v>84</v>
      </c>
      <c r="O1244">
        <v>7.43</v>
      </c>
      <c r="P1244">
        <v>12</v>
      </c>
      <c r="Q1244">
        <v>7</v>
      </c>
      <c r="R1244">
        <v>3.24</v>
      </c>
      <c r="S1244">
        <v>1</v>
      </c>
      <c r="T1244">
        <v>1</v>
      </c>
    </row>
    <row r="1245" spans="1:20" x14ac:dyDescent="0.2">
      <c r="A1245" t="s">
        <v>72</v>
      </c>
      <c r="B1245" s="4">
        <f>train[[#This Row],[account_length]]/12</f>
        <v>7.166666666666667</v>
      </c>
      <c r="C1245">
        <v>415</v>
      </c>
      <c r="D1245">
        <v>1</v>
      </c>
      <c r="E1245">
        <v>0</v>
      </c>
      <c r="F1245">
        <v>0</v>
      </c>
      <c r="G1245">
        <v>266.10000000000002</v>
      </c>
      <c r="H1245">
        <v>120</v>
      </c>
      <c r="I1245">
        <v>45.24</v>
      </c>
      <c r="J1245">
        <v>182</v>
      </c>
      <c r="K1245">
        <v>92</v>
      </c>
      <c r="L1245">
        <v>15.47</v>
      </c>
      <c r="M1245">
        <v>206.5</v>
      </c>
      <c r="N1245">
        <v>103</v>
      </c>
      <c r="O1245">
        <v>9.2899999999999991</v>
      </c>
      <c r="P1245">
        <v>10.3</v>
      </c>
      <c r="Q1245">
        <v>4</v>
      </c>
      <c r="R1245">
        <v>2.78</v>
      </c>
      <c r="S1245">
        <v>1</v>
      </c>
      <c r="T1245">
        <v>0</v>
      </c>
    </row>
    <row r="1246" spans="1:20" x14ac:dyDescent="0.2">
      <c r="A1246" t="s">
        <v>73</v>
      </c>
      <c r="B1246" s="4">
        <f>train[[#This Row],[account_length]]/12</f>
        <v>11.666666666666666</v>
      </c>
      <c r="C1246">
        <v>408</v>
      </c>
      <c r="D1246">
        <v>0</v>
      </c>
      <c r="E1246">
        <v>0</v>
      </c>
      <c r="F1246">
        <v>0</v>
      </c>
      <c r="G1246">
        <v>112.8</v>
      </c>
      <c r="H1246">
        <v>89</v>
      </c>
      <c r="I1246">
        <v>19.18</v>
      </c>
      <c r="J1246">
        <v>156.69999999999999</v>
      </c>
      <c r="K1246">
        <v>65</v>
      </c>
      <c r="L1246">
        <v>13.32</v>
      </c>
      <c r="M1246">
        <v>249.6</v>
      </c>
      <c r="N1246">
        <v>85</v>
      </c>
      <c r="O1246">
        <v>11.23</v>
      </c>
      <c r="P1246">
        <v>16.3</v>
      </c>
      <c r="Q1246">
        <v>6</v>
      </c>
      <c r="R1246">
        <v>4.4000000000000004</v>
      </c>
      <c r="S1246">
        <v>0</v>
      </c>
      <c r="T1246">
        <v>0</v>
      </c>
    </row>
    <row r="1247" spans="1:20" x14ac:dyDescent="0.2">
      <c r="A1247" t="s">
        <v>42</v>
      </c>
      <c r="B1247" s="4">
        <f>train[[#This Row],[account_length]]/12</f>
        <v>5.833333333333333</v>
      </c>
      <c r="C1247">
        <v>415</v>
      </c>
      <c r="D1247">
        <v>0</v>
      </c>
      <c r="E1247">
        <v>0</v>
      </c>
      <c r="F1247">
        <v>0</v>
      </c>
      <c r="G1247">
        <v>104.7</v>
      </c>
      <c r="H1247">
        <v>112</v>
      </c>
      <c r="I1247">
        <v>17.8</v>
      </c>
      <c r="J1247">
        <v>82.2</v>
      </c>
      <c r="K1247">
        <v>104</v>
      </c>
      <c r="L1247">
        <v>6.99</v>
      </c>
      <c r="M1247">
        <v>169.4</v>
      </c>
      <c r="N1247">
        <v>110</v>
      </c>
      <c r="O1247">
        <v>7.62</v>
      </c>
      <c r="P1247">
        <v>15.8</v>
      </c>
      <c r="Q1247">
        <v>7</v>
      </c>
      <c r="R1247">
        <v>4.2699999999999996</v>
      </c>
      <c r="S1247">
        <v>3</v>
      </c>
      <c r="T1247">
        <v>0</v>
      </c>
    </row>
    <row r="1248" spans="1:20" x14ac:dyDescent="0.2">
      <c r="A1248" t="s">
        <v>46</v>
      </c>
      <c r="B1248" s="4">
        <f>train[[#This Row],[account_length]]/12</f>
        <v>10.083333333333334</v>
      </c>
      <c r="C1248">
        <v>510</v>
      </c>
      <c r="D1248">
        <v>0</v>
      </c>
      <c r="E1248">
        <v>1</v>
      </c>
      <c r="F1248">
        <v>35</v>
      </c>
      <c r="G1248">
        <v>193.8</v>
      </c>
      <c r="H1248">
        <v>62</v>
      </c>
      <c r="I1248">
        <v>32.950000000000003</v>
      </c>
      <c r="J1248">
        <v>197.6</v>
      </c>
      <c r="K1248">
        <v>97</v>
      </c>
      <c r="L1248">
        <v>16.8</v>
      </c>
      <c r="M1248">
        <v>218.8</v>
      </c>
      <c r="N1248">
        <v>95</v>
      </c>
      <c r="O1248">
        <v>9.85</v>
      </c>
      <c r="P1248">
        <v>5.9</v>
      </c>
      <c r="Q1248">
        <v>4</v>
      </c>
      <c r="R1248">
        <v>1.59</v>
      </c>
      <c r="S1248">
        <v>0</v>
      </c>
      <c r="T1248">
        <v>0</v>
      </c>
    </row>
    <row r="1249" spans="1:20" x14ac:dyDescent="0.2">
      <c r="A1249" t="s">
        <v>33</v>
      </c>
      <c r="B1249" s="4">
        <f>train[[#This Row],[account_length]]/12</f>
        <v>9.3333333333333339</v>
      </c>
      <c r="C1249">
        <v>415</v>
      </c>
      <c r="D1249">
        <v>0</v>
      </c>
      <c r="E1249">
        <v>0</v>
      </c>
      <c r="F1249">
        <v>0</v>
      </c>
      <c r="G1249">
        <v>168.6</v>
      </c>
      <c r="H1249">
        <v>102</v>
      </c>
      <c r="I1249">
        <v>28.66</v>
      </c>
      <c r="J1249">
        <v>298</v>
      </c>
      <c r="K1249">
        <v>117</v>
      </c>
      <c r="L1249">
        <v>25.33</v>
      </c>
      <c r="M1249">
        <v>194.7</v>
      </c>
      <c r="N1249">
        <v>110</v>
      </c>
      <c r="O1249">
        <v>8.76</v>
      </c>
      <c r="P1249">
        <v>9.8000000000000007</v>
      </c>
      <c r="Q1249">
        <v>5</v>
      </c>
      <c r="R1249">
        <v>2.65</v>
      </c>
      <c r="S1249">
        <v>1</v>
      </c>
      <c r="T1249">
        <v>0</v>
      </c>
    </row>
    <row r="1250" spans="1:20" x14ac:dyDescent="0.2">
      <c r="A1250" t="s">
        <v>45</v>
      </c>
      <c r="B1250" s="4">
        <f>train[[#This Row],[account_length]]/12</f>
        <v>9.8333333333333339</v>
      </c>
      <c r="C1250">
        <v>415</v>
      </c>
      <c r="D1250">
        <v>0</v>
      </c>
      <c r="E1250">
        <v>0</v>
      </c>
      <c r="F1250">
        <v>0</v>
      </c>
      <c r="G1250">
        <v>253.2</v>
      </c>
      <c r="H1250">
        <v>122</v>
      </c>
      <c r="I1250">
        <v>43.04</v>
      </c>
      <c r="J1250">
        <v>201</v>
      </c>
      <c r="K1250">
        <v>78</v>
      </c>
      <c r="L1250">
        <v>17.09</v>
      </c>
      <c r="M1250">
        <v>195.3</v>
      </c>
      <c r="N1250">
        <v>108</v>
      </c>
      <c r="O1250">
        <v>8.7899999999999991</v>
      </c>
      <c r="P1250">
        <v>9.6999999999999993</v>
      </c>
      <c r="Q1250">
        <v>7</v>
      </c>
      <c r="R1250">
        <v>2.62</v>
      </c>
      <c r="S1250">
        <v>2</v>
      </c>
      <c r="T1250">
        <v>0</v>
      </c>
    </row>
    <row r="1251" spans="1:20" x14ac:dyDescent="0.2">
      <c r="A1251" t="s">
        <v>24</v>
      </c>
      <c r="B1251" s="4">
        <f>train[[#This Row],[account_length]]/12</f>
        <v>5.5</v>
      </c>
      <c r="C1251">
        <v>415</v>
      </c>
      <c r="D1251">
        <v>0</v>
      </c>
      <c r="E1251">
        <v>1</v>
      </c>
      <c r="F1251">
        <v>16</v>
      </c>
      <c r="G1251">
        <v>174.7</v>
      </c>
      <c r="H1251">
        <v>92</v>
      </c>
      <c r="I1251">
        <v>29.7</v>
      </c>
      <c r="J1251">
        <v>232.1</v>
      </c>
      <c r="K1251">
        <v>105</v>
      </c>
      <c r="L1251">
        <v>19.73</v>
      </c>
      <c r="M1251">
        <v>305.39999999999998</v>
      </c>
      <c r="N1251">
        <v>98</v>
      </c>
      <c r="O1251">
        <v>13.74</v>
      </c>
      <c r="P1251">
        <v>8.9</v>
      </c>
      <c r="Q1251">
        <v>2</v>
      </c>
      <c r="R1251">
        <v>2.4</v>
      </c>
      <c r="S1251">
        <v>1</v>
      </c>
      <c r="T1251">
        <v>0</v>
      </c>
    </row>
    <row r="1252" spans="1:20" x14ac:dyDescent="0.2">
      <c r="A1252" t="s">
        <v>49</v>
      </c>
      <c r="B1252" s="4">
        <f>train[[#This Row],[account_length]]/12</f>
        <v>10.75</v>
      </c>
      <c r="C1252">
        <v>415</v>
      </c>
      <c r="D1252">
        <v>0</v>
      </c>
      <c r="E1252">
        <v>1</v>
      </c>
      <c r="F1252">
        <v>34</v>
      </c>
      <c r="G1252">
        <v>204.5</v>
      </c>
      <c r="H1252">
        <v>79</v>
      </c>
      <c r="I1252">
        <v>34.770000000000003</v>
      </c>
      <c r="J1252">
        <v>132.80000000000001</v>
      </c>
      <c r="K1252">
        <v>113</v>
      </c>
      <c r="L1252">
        <v>11.29</v>
      </c>
      <c r="M1252">
        <v>190.1</v>
      </c>
      <c r="N1252">
        <v>117</v>
      </c>
      <c r="O1252">
        <v>8.5500000000000007</v>
      </c>
      <c r="P1252">
        <v>14.8</v>
      </c>
      <c r="Q1252">
        <v>9</v>
      </c>
      <c r="R1252">
        <v>4</v>
      </c>
      <c r="S1252">
        <v>2</v>
      </c>
      <c r="T1252">
        <v>0</v>
      </c>
    </row>
    <row r="1253" spans="1:20" x14ac:dyDescent="0.2">
      <c r="A1253" t="s">
        <v>52</v>
      </c>
      <c r="B1253" s="4">
        <f>train[[#This Row],[account_length]]/12</f>
        <v>0.5</v>
      </c>
      <c r="C1253">
        <v>408</v>
      </c>
      <c r="D1253">
        <v>0</v>
      </c>
      <c r="E1253">
        <v>0</v>
      </c>
      <c r="F1253">
        <v>0</v>
      </c>
      <c r="G1253">
        <v>226.5</v>
      </c>
      <c r="H1253">
        <v>93</v>
      </c>
      <c r="I1253">
        <v>38.51</v>
      </c>
      <c r="J1253">
        <v>152.1</v>
      </c>
      <c r="K1253">
        <v>122</v>
      </c>
      <c r="L1253">
        <v>12.93</v>
      </c>
      <c r="M1253">
        <v>164.4</v>
      </c>
      <c r="N1253">
        <v>98</v>
      </c>
      <c r="O1253">
        <v>7.4</v>
      </c>
      <c r="P1253">
        <v>9.4</v>
      </c>
      <c r="Q1253">
        <v>4</v>
      </c>
      <c r="R1253">
        <v>2.54</v>
      </c>
      <c r="S1253">
        <v>3</v>
      </c>
      <c r="T1253">
        <v>0</v>
      </c>
    </row>
    <row r="1254" spans="1:20" x14ac:dyDescent="0.2">
      <c r="A1254" t="s">
        <v>62</v>
      </c>
      <c r="B1254" s="4">
        <f>train[[#This Row],[account_length]]/12</f>
        <v>8.9166666666666661</v>
      </c>
      <c r="C1254">
        <v>510</v>
      </c>
      <c r="D1254">
        <v>1</v>
      </c>
      <c r="E1254">
        <v>0</v>
      </c>
      <c r="F1254">
        <v>0</v>
      </c>
      <c r="G1254">
        <v>234.1</v>
      </c>
      <c r="H1254">
        <v>91</v>
      </c>
      <c r="I1254">
        <v>39.799999999999997</v>
      </c>
      <c r="J1254">
        <v>163.1</v>
      </c>
      <c r="K1254">
        <v>105</v>
      </c>
      <c r="L1254">
        <v>13.86</v>
      </c>
      <c r="M1254">
        <v>282.5</v>
      </c>
      <c r="N1254">
        <v>100</v>
      </c>
      <c r="O1254">
        <v>12.71</v>
      </c>
      <c r="P1254">
        <v>10</v>
      </c>
      <c r="Q1254">
        <v>3</v>
      </c>
      <c r="R1254">
        <v>2.7</v>
      </c>
      <c r="S1254">
        <v>1</v>
      </c>
      <c r="T1254">
        <v>0</v>
      </c>
    </row>
    <row r="1255" spans="1:20" x14ac:dyDescent="0.2">
      <c r="A1255" t="s">
        <v>50</v>
      </c>
      <c r="B1255" s="4">
        <f>train[[#This Row],[account_length]]/12</f>
        <v>8.9166666666666661</v>
      </c>
      <c r="C1255">
        <v>415</v>
      </c>
      <c r="D1255">
        <v>1</v>
      </c>
      <c r="E1255">
        <v>0</v>
      </c>
      <c r="F1255">
        <v>0</v>
      </c>
      <c r="G1255">
        <v>133.30000000000001</v>
      </c>
      <c r="H1255">
        <v>106</v>
      </c>
      <c r="I1255">
        <v>22.66</v>
      </c>
      <c r="J1255">
        <v>182.9</v>
      </c>
      <c r="K1255">
        <v>89</v>
      </c>
      <c r="L1255">
        <v>15.55</v>
      </c>
      <c r="M1255">
        <v>241.1</v>
      </c>
      <c r="N1255">
        <v>123</v>
      </c>
      <c r="O1255">
        <v>10.85</v>
      </c>
      <c r="P1255">
        <v>12.9</v>
      </c>
      <c r="Q1255">
        <v>2</v>
      </c>
      <c r="R1255">
        <v>3.48</v>
      </c>
      <c r="S1255">
        <v>3</v>
      </c>
      <c r="T1255">
        <v>1</v>
      </c>
    </row>
    <row r="1256" spans="1:20" x14ac:dyDescent="0.2">
      <c r="A1256" t="s">
        <v>35</v>
      </c>
      <c r="B1256" s="4">
        <f>train[[#This Row],[account_length]]/12</f>
        <v>11.5</v>
      </c>
      <c r="C1256">
        <v>415</v>
      </c>
      <c r="D1256">
        <v>0</v>
      </c>
      <c r="E1256">
        <v>0</v>
      </c>
      <c r="F1256">
        <v>0</v>
      </c>
      <c r="G1256">
        <v>133.9</v>
      </c>
      <c r="H1256">
        <v>87</v>
      </c>
      <c r="I1256">
        <v>22.76</v>
      </c>
      <c r="J1256">
        <v>166.4</v>
      </c>
      <c r="K1256">
        <v>110</v>
      </c>
      <c r="L1256">
        <v>14.14</v>
      </c>
      <c r="M1256">
        <v>193.5</v>
      </c>
      <c r="N1256">
        <v>139</v>
      </c>
      <c r="O1256">
        <v>8.7100000000000009</v>
      </c>
      <c r="P1256">
        <v>15.4</v>
      </c>
      <c r="Q1256">
        <v>3</v>
      </c>
      <c r="R1256">
        <v>4.16</v>
      </c>
      <c r="S1256">
        <v>1</v>
      </c>
      <c r="T1256">
        <v>0</v>
      </c>
    </row>
    <row r="1257" spans="1:20" x14ac:dyDescent="0.2">
      <c r="A1257" t="s">
        <v>74</v>
      </c>
      <c r="B1257" s="4">
        <f>train[[#This Row],[account_length]]/12</f>
        <v>8.5833333333333339</v>
      </c>
      <c r="C1257">
        <v>510</v>
      </c>
      <c r="D1257">
        <v>0</v>
      </c>
      <c r="E1257">
        <v>0</v>
      </c>
      <c r="F1257">
        <v>0</v>
      </c>
      <c r="G1257">
        <v>160.19999999999999</v>
      </c>
      <c r="H1257">
        <v>104</v>
      </c>
      <c r="I1257">
        <v>27.23</v>
      </c>
      <c r="J1257">
        <v>138.9</v>
      </c>
      <c r="K1257">
        <v>70</v>
      </c>
      <c r="L1257">
        <v>11.81</v>
      </c>
      <c r="M1257">
        <v>312.5</v>
      </c>
      <c r="N1257">
        <v>97</v>
      </c>
      <c r="O1257">
        <v>14.06</v>
      </c>
      <c r="P1257">
        <v>9.6999999999999993</v>
      </c>
      <c r="Q1257">
        <v>2</v>
      </c>
      <c r="R1257">
        <v>2.62</v>
      </c>
      <c r="S1257">
        <v>0</v>
      </c>
      <c r="T1257">
        <v>0</v>
      </c>
    </row>
    <row r="1258" spans="1:20" x14ac:dyDescent="0.2">
      <c r="A1258" t="s">
        <v>55</v>
      </c>
      <c r="B1258" s="4">
        <f>train[[#This Row],[account_length]]/12</f>
        <v>9.6666666666666661</v>
      </c>
      <c r="C1258">
        <v>415</v>
      </c>
      <c r="D1258">
        <v>0</v>
      </c>
      <c r="E1258">
        <v>1</v>
      </c>
      <c r="F1258">
        <v>44</v>
      </c>
      <c r="G1258">
        <v>230.6</v>
      </c>
      <c r="H1258">
        <v>94</v>
      </c>
      <c r="I1258">
        <v>39.200000000000003</v>
      </c>
      <c r="J1258">
        <v>224.1</v>
      </c>
      <c r="K1258">
        <v>103</v>
      </c>
      <c r="L1258">
        <v>19.05</v>
      </c>
      <c r="M1258">
        <v>244</v>
      </c>
      <c r="N1258">
        <v>76</v>
      </c>
      <c r="O1258">
        <v>10.98</v>
      </c>
      <c r="P1258">
        <v>11.1</v>
      </c>
      <c r="Q1258">
        <v>2</v>
      </c>
      <c r="R1258">
        <v>3</v>
      </c>
      <c r="S1258">
        <v>0</v>
      </c>
      <c r="T1258">
        <v>0</v>
      </c>
    </row>
    <row r="1259" spans="1:20" x14ac:dyDescent="0.2">
      <c r="A1259" t="s">
        <v>62</v>
      </c>
      <c r="B1259" s="4">
        <f>train[[#This Row],[account_length]]/12</f>
        <v>13.416666666666666</v>
      </c>
      <c r="C1259">
        <v>415</v>
      </c>
      <c r="D1259">
        <v>0</v>
      </c>
      <c r="E1259">
        <v>0</v>
      </c>
      <c r="F1259">
        <v>0</v>
      </c>
      <c r="G1259">
        <v>72.8</v>
      </c>
      <c r="H1259">
        <v>120</v>
      </c>
      <c r="I1259">
        <v>12.38</v>
      </c>
      <c r="J1259">
        <v>267.10000000000002</v>
      </c>
      <c r="K1259">
        <v>120</v>
      </c>
      <c r="L1259">
        <v>22.7</v>
      </c>
      <c r="M1259">
        <v>222.5</v>
      </c>
      <c r="N1259">
        <v>91</v>
      </c>
      <c r="O1259">
        <v>10.01</v>
      </c>
      <c r="P1259">
        <v>11.8</v>
      </c>
      <c r="Q1259">
        <v>2</v>
      </c>
      <c r="R1259">
        <v>3.19</v>
      </c>
      <c r="S1259">
        <v>2</v>
      </c>
      <c r="T1259">
        <v>0</v>
      </c>
    </row>
    <row r="1260" spans="1:20" x14ac:dyDescent="0.2">
      <c r="A1260" t="s">
        <v>71</v>
      </c>
      <c r="B1260" s="4">
        <f>train[[#This Row],[account_length]]/12</f>
        <v>8.3333333333333329E-2</v>
      </c>
      <c r="C1260">
        <v>415</v>
      </c>
      <c r="D1260">
        <v>0</v>
      </c>
      <c r="E1260">
        <v>0</v>
      </c>
      <c r="F1260">
        <v>0</v>
      </c>
      <c r="G1260">
        <v>196.1</v>
      </c>
      <c r="H1260">
        <v>107</v>
      </c>
      <c r="I1260">
        <v>33.340000000000003</v>
      </c>
      <c r="J1260">
        <v>296.5</v>
      </c>
      <c r="K1260">
        <v>82</v>
      </c>
      <c r="L1260">
        <v>25.2</v>
      </c>
      <c r="M1260">
        <v>211.5</v>
      </c>
      <c r="N1260">
        <v>91</v>
      </c>
      <c r="O1260">
        <v>9.52</v>
      </c>
      <c r="P1260">
        <v>7</v>
      </c>
      <c r="Q1260">
        <v>2</v>
      </c>
      <c r="R1260">
        <v>1.89</v>
      </c>
      <c r="S1260">
        <v>1</v>
      </c>
      <c r="T1260">
        <v>0</v>
      </c>
    </row>
    <row r="1261" spans="1:20" x14ac:dyDescent="0.2">
      <c r="A1261" t="s">
        <v>54</v>
      </c>
      <c r="B1261" s="4">
        <f>train[[#This Row],[account_length]]/12</f>
        <v>7.416666666666667</v>
      </c>
      <c r="C1261">
        <v>408</v>
      </c>
      <c r="D1261">
        <v>0</v>
      </c>
      <c r="E1261">
        <v>0</v>
      </c>
      <c r="F1261">
        <v>0</v>
      </c>
      <c r="G1261">
        <v>197.1</v>
      </c>
      <c r="H1261">
        <v>110</v>
      </c>
      <c r="I1261">
        <v>33.51</v>
      </c>
      <c r="J1261">
        <v>165.9</v>
      </c>
      <c r="K1261">
        <v>115</v>
      </c>
      <c r="L1261">
        <v>14.1</v>
      </c>
      <c r="M1261">
        <v>227.3</v>
      </c>
      <c r="N1261">
        <v>106</v>
      </c>
      <c r="O1261">
        <v>10.23</v>
      </c>
      <c r="P1261">
        <v>12.8</v>
      </c>
      <c r="Q1261">
        <v>3</v>
      </c>
      <c r="R1261">
        <v>3.46</v>
      </c>
      <c r="S1261">
        <v>1</v>
      </c>
      <c r="T1261">
        <v>0</v>
      </c>
    </row>
    <row r="1262" spans="1:20" x14ac:dyDescent="0.2">
      <c r="A1262" t="s">
        <v>36</v>
      </c>
      <c r="B1262" s="4">
        <f>train[[#This Row],[account_length]]/12</f>
        <v>5.333333333333333</v>
      </c>
      <c r="C1262">
        <v>408</v>
      </c>
      <c r="D1262">
        <v>0</v>
      </c>
      <c r="E1262">
        <v>0</v>
      </c>
      <c r="F1262">
        <v>0</v>
      </c>
      <c r="G1262">
        <v>219.6</v>
      </c>
      <c r="H1262">
        <v>126</v>
      </c>
      <c r="I1262">
        <v>37.33</v>
      </c>
      <c r="J1262">
        <v>303.3</v>
      </c>
      <c r="K1262">
        <v>100</v>
      </c>
      <c r="L1262">
        <v>25.78</v>
      </c>
      <c r="M1262">
        <v>154.5</v>
      </c>
      <c r="N1262">
        <v>65</v>
      </c>
      <c r="O1262">
        <v>6.95</v>
      </c>
      <c r="P1262">
        <v>9.6999999999999993</v>
      </c>
      <c r="Q1262">
        <v>5</v>
      </c>
      <c r="R1262">
        <v>2.62</v>
      </c>
      <c r="S1262">
        <v>1</v>
      </c>
      <c r="T1262">
        <v>0</v>
      </c>
    </row>
    <row r="1263" spans="1:20" x14ac:dyDescent="0.2">
      <c r="A1263" t="s">
        <v>34</v>
      </c>
      <c r="B1263" s="4">
        <f>train[[#This Row],[account_length]]/12</f>
        <v>10.75</v>
      </c>
      <c r="C1263">
        <v>415</v>
      </c>
      <c r="D1263">
        <v>0</v>
      </c>
      <c r="E1263">
        <v>0</v>
      </c>
      <c r="F1263">
        <v>0</v>
      </c>
      <c r="G1263">
        <v>216</v>
      </c>
      <c r="H1263">
        <v>85</v>
      </c>
      <c r="I1263">
        <v>36.72</v>
      </c>
      <c r="J1263">
        <v>186.9</v>
      </c>
      <c r="K1263">
        <v>114</v>
      </c>
      <c r="L1263">
        <v>15.89</v>
      </c>
      <c r="M1263">
        <v>210.7</v>
      </c>
      <c r="N1263">
        <v>109</v>
      </c>
      <c r="O1263">
        <v>9.48</v>
      </c>
      <c r="P1263">
        <v>4.9000000000000004</v>
      </c>
      <c r="Q1263">
        <v>10</v>
      </c>
      <c r="R1263">
        <v>1.32</v>
      </c>
      <c r="S1263">
        <v>2</v>
      </c>
      <c r="T1263">
        <v>0</v>
      </c>
    </row>
    <row r="1264" spans="1:20" x14ac:dyDescent="0.2">
      <c r="A1264" t="s">
        <v>64</v>
      </c>
      <c r="B1264" s="4">
        <f>train[[#This Row],[account_length]]/12</f>
        <v>10.666666666666666</v>
      </c>
      <c r="C1264">
        <v>510</v>
      </c>
      <c r="D1264">
        <v>0</v>
      </c>
      <c r="E1264">
        <v>1</v>
      </c>
      <c r="F1264">
        <v>32</v>
      </c>
      <c r="G1264">
        <v>222.9</v>
      </c>
      <c r="H1264">
        <v>136</v>
      </c>
      <c r="I1264">
        <v>37.89</v>
      </c>
      <c r="J1264">
        <v>262</v>
      </c>
      <c r="K1264">
        <v>80</v>
      </c>
      <c r="L1264">
        <v>22.27</v>
      </c>
      <c r="M1264">
        <v>191.4</v>
      </c>
      <c r="N1264">
        <v>101</v>
      </c>
      <c r="O1264">
        <v>8.61</v>
      </c>
      <c r="P1264">
        <v>10.8</v>
      </c>
      <c r="Q1264">
        <v>4</v>
      </c>
      <c r="R1264">
        <v>2.92</v>
      </c>
      <c r="S1264">
        <v>0</v>
      </c>
      <c r="T1264">
        <v>0</v>
      </c>
    </row>
    <row r="1265" spans="1:20" x14ac:dyDescent="0.2">
      <c r="A1265" t="s">
        <v>30</v>
      </c>
      <c r="B1265" s="4">
        <f>train[[#This Row],[account_length]]/12</f>
        <v>6.75</v>
      </c>
      <c r="C1265">
        <v>415</v>
      </c>
      <c r="D1265">
        <v>0</v>
      </c>
      <c r="E1265">
        <v>1</v>
      </c>
      <c r="F1265">
        <v>36</v>
      </c>
      <c r="G1265">
        <v>115.9</v>
      </c>
      <c r="H1265">
        <v>120</v>
      </c>
      <c r="I1265">
        <v>19.7</v>
      </c>
      <c r="J1265">
        <v>236.6</v>
      </c>
      <c r="K1265">
        <v>95</v>
      </c>
      <c r="L1265">
        <v>20.11</v>
      </c>
      <c r="M1265">
        <v>255</v>
      </c>
      <c r="N1265">
        <v>90</v>
      </c>
      <c r="O1265">
        <v>11.48</v>
      </c>
      <c r="P1265">
        <v>11.7</v>
      </c>
      <c r="Q1265">
        <v>6</v>
      </c>
      <c r="R1265">
        <v>3.16</v>
      </c>
      <c r="S1265">
        <v>3</v>
      </c>
      <c r="T1265">
        <v>0</v>
      </c>
    </row>
    <row r="1266" spans="1:20" x14ac:dyDescent="0.2">
      <c r="A1266" t="s">
        <v>35</v>
      </c>
      <c r="B1266" s="4">
        <f>train[[#This Row],[account_length]]/12</f>
        <v>9.5</v>
      </c>
      <c r="C1266">
        <v>510</v>
      </c>
      <c r="D1266">
        <v>0</v>
      </c>
      <c r="E1266">
        <v>0</v>
      </c>
      <c r="F1266">
        <v>0</v>
      </c>
      <c r="G1266">
        <v>189.8</v>
      </c>
      <c r="H1266">
        <v>101</v>
      </c>
      <c r="I1266">
        <v>32.270000000000003</v>
      </c>
      <c r="J1266">
        <v>147.69999999999999</v>
      </c>
      <c r="K1266">
        <v>80</v>
      </c>
      <c r="L1266">
        <v>12.55</v>
      </c>
      <c r="M1266">
        <v>172.7</v>
      </c>
      <c r="N1266">
        <v>121</v>
      </c>
      <c r="O1266">
        <v>7.77</v>
      </c>
      <c r="P1266">
        <v>10.6</v>
      </c>
      <c r="Q1266">
        <v>5</v>
      </c>
      <c r="R1266">
        <v>2.86</v>
      </c>
      <c r="S1266">
        <v>1</v>
      </c>
      <c r="T1266">
        <v>0</v>
      </c>
    </row>
    <row r="1267" spans="1:20" x14ac:dyDescent="0.2">
      <c r="A1267" t="s">
        <v>31</v>
      </c>
      <c r="B1267" s="4">
        <f>train[[#This Row],[account_length]]/12</f>
        <v>7.166666666666667</v>
      </c>
      <c r="C1267">
        <v>415</v>
      </c>
      <c r="D1267">
        <v>0</v>
      </c>
      <c r="E1267">
        <v>0</v>
      </c>
      <c r="F1267">
        <v>0</v>
      </c>
      <c r="G1267">
        <v>136.4</v>
      </c>
      <c r="H1267">
        <v>104</v>
      </c>
      <c r="I1267">
        <v>23.19</v>
      </c>
      <c r="J1267">
        <v>202.5</v>
      </c>
      <c r="K1267">
        <v>110</v>
      </c>
      <c r="L1267">
        <v>17.21</v>
      </c>
      <c r="M1267">
        <v>230.7</v>
      </c>
      <c r="N1267">
        <v>86</v>
      </c>
      <c r="O1267">
        <v>10.38</v>
      </c>
      <c r="P1267">
        <v>11.5</v>
      </c>
      <c r="Q1267">
        <v>1</v>
      </c>
      <c r="R1267">
        <v>3.11</v>
      </c>
      <c r="S1267">
        <v>3</v>
      </c>
      <c r="T1267">
        <v>0</v>
      </c>
    </row>
    <row r="1268" spans="1:20" x14ac:dyDescent="0.2">
      <c r="A1268" t="s">
        <v>37</v>
      </c>
      <c r="B1268" s="4">
        <f>train[[#This Row],[account_length]]/12</f>
        <v>8</v>
      </c>
      <c r="C1268">
        <v>408</v>
      </c>
      <c r="D1268">
        <v>0</v>
      </c>
      <c r="E1268">
        <v>0</v>
      </c>
      <c r="F1268">
        <v>0</v>
      </c>
      <c r="G1268">
        <v>170.5</v>
      </c>
      <c r="H1268">
        <v>86</v>
      </c>
      <c r="I1268">
        <v>28.99</v>
      </c>
      <c r="J1268">
        <v>277.5</v>
      </c>
      <c r="K1268">
        <v>88</v>
      </c>
      <c r="L1268">
        <v>23.59</v>
      </c>
      <c r="M1268">
        <v>162.5</v>
      </c>
      <c r="N1268">
        <v>117</v>
      </c>
      <c r="O1268">
        <v>7.31</v>
      </c>
      <c r="P1268">
        <v>12.2</v>
      </c>
      <c r="Q1268">
        <v>6</v>
      </c>
      <c r="R1268">
        <v>3.29</v>
      </c>
      <c r="S1268">
        <v>1</v>
      </c>
      <c r="T1268">
        <v>0</v>
      </c>
    </row>
    <row r="1269" spans="1:20" x14ac:dyDescent="0.2">
      <c r="A1269" t="s">
        <v>42</v>
      </c>
      <c r="B1269" s="4">
        <f>train[[#This Row],[account_length]]/12</f>
        <v>6</v>
      </c>
      <c r="C1269">
        <v>510</v>
      </c>
      <c r="D1269">
        <v>0</v>
      </c>
      <c r="E1269">
        <v>0</v>
      </c>
      <c r="F1269">
        <v>0</v>
      </c>
      <c r="G1269">
        <v>272.39999999999998</v>
      </c>
      <c r="H1269">
        <v>88</v>
      </c>
      <c r="I1269">
        <v>46.31</v>
      </c>
      <c r="J1269">
        <v>107.9</v>
      </c>
      <c r="K1269">
        <v>125</v>
      </c>
      <c r="L1269">
        <v>9.17</v>
      </c>
      <c r="M1269">
        <v>185.5</v>
      </c>
      <c r="N1269">
        <v>81</v>
      </c>
      <c r="O1269">
        <v>8.35</v>
      </c>
      <c r="P1269">
        <v>12.7</v>
      </c>
      <c r="Q1269">
        <v>2</v>
      </c>
      <c r="R1269">
        <v>3.43</v>
      </c>
      <c r="S1269">
        <v>0</v>
      </c>
      <c r="T1269">
        <v>0</v>
      </c>
    </row>
    <row r="1270" spans="1:20" x14ac:dyDescent="0.2">
      <c r="A1270" t="s">
        <v>43</v>
      </c>
      <c r="B1270" s="4">
        <f>train[[#This Row],[account_length]]/12</f>
        <v>5.333333333333333</v>
      </c>
      <c r="C1270">
        <v>510</v>
      </c>
      <c r="D1270">
        <v>0</v>
      </c>
      <c r="E1270">
        <v>1</v>
      </c>
      <c r="F1270">
        <v>40</v>
      </c>
      <c r="G1270">
        <v>210</v>
      </c>
      <c r="H1270">
        <v>116</v>
      </c>
      <c r="I1270">
        <v>35.700000000000003</v>
      </c>
      <c r="J1270">
        <v>232.7</v>
      </c>
      <c r="K1270">
        <v>89</v>
      </c>
      <c r="L1270">
        <v>19.78</v>
      </c>
      <c r="M1270">
        <v>168.8</v>
      </c>
      <c r="N1270">
        <v>94</v>
      </c>
      <c r="O1270">
        <v>7.6</v>
      </c>
      <c r="P1270">
        <v>5.9</v>
      </c>
      <c r="Q1270">
        <v>4</v>
      </c>
      <c r="R1270">
        <v>1.59</v>
      </c>
      <c r="S1270">
        <v>8</v>
      </c>
      <c r="T1270">
        <v>0</v>
      </c>
    </row>
    <row r="1271" spans="1:20" x14ac:dyDescent="0.2">
      <c r="A1271" t="s">
        <v>20</v>
      </c>
      <c r="B1271" s="4">
        <f>train[[#This Row],[account_length]]/12</f>
        <v>5.416666666666667</v>
      </c>
      <c r="C1271">
        <v>510</v>
      </c>
      <c r="D1271">
        <v>0</v>
      </c>
      <c r="E1271">
        <v>0</v>
      </c>
      <c r="F1271">
        <v>0</v>
      </c>
      <c r="G1271">
        <v>153.9</v>
      </c>
      <c r="H1271">
        <v>117</v>
      </c>
      <c r="I1271">
        <v>26.16</v>
      </c>
      <c r="J1271">
        <v>220.1</v>
      </c>
      <c r="K1271">
        <v>122</v>
      </c>
      <c r="L1271">
        <v>18.71</v>
      </c>
      <c r="M1271">
        <v>280.5</v>
      </c>
      <c r="N1271">
        <v>147</v>
      </c>
      <c r="O1271">
        <v>12.62</v>
      </c>
      <c r="P1271">
        <v>8.5</v>
      </c>
      <c r="Q1271">
        <v>3</v>
      </c>
      <c r="R1271">
        <v>2.2999999999999998</v>
      </c>
      <c r="S1271">
        <v>2</v>
      </c>
      <c r="T1271">
        <v>0</v>
      </c>
    </row>
    <row r="1272" spans="1:20" x14ac:dyDescent="0.2">
      <c r="A1272" t="s">
        <v>49</v>
      </c>
      <c r="B1272" s="4">
        <f>train[[#This Row],[account_length]]/12</f>
        <v>11.333333333333334</v>
      </c>
      <c r="C1272">
        <v>415</v>
      </c>
      <c r="D1272">
        <v>0</v>
      </c>
      <c r="E1272">
        <v>0</v>
      </c>
      <c r="F1272">
        <v>0</v>
      </c>
      <c r="G1272">
        <v>252.4</v>
      </c>
      <c r="H1272">
        <v>74</v>
      </c>
      <c r="I1272">
        <v>42.91</v>
      </c>
      <c r="J1272">
        <v>167.9</v>
      </c>
      <c r="K1272">
        <v>81</v>
      </c>
      <c r="L1272">
        <v>14.27</v>
      </c>
      <c r="M1272">
        <v>248.3</v>
      </c>
      <c r="N1272">
        <v>110</v>
      </c>
      <c r="O1272">
        <v>11.17</v>
      </c>
      <c r="P1272">
        <v>10.7</v>
      </c>
      <c r="Q1272">
        <v>3</v>
      </c>
      <c r="R1272">
        <v>2.89</v>
      </c>
      <c r="S1272">
        <v>2</v>
      </c>
      <c r="T1272">
        <v>0</v>
      </c>
    </row>
    <row r="1273" spans="1:20" x14ac:dyDescent="0.2">
      <c r="A1273" t="s">
        <v>60</v>
      </c>
      <c r="B1273" s="4">
        <f>train[[#This Row],[account_length]]/12</f>
        <v>9.6666666666666661</v>
      </c>
      <c r="C1273">
        <v>408</v>
      </c>
      <c r="D1273">
        <v>0</v>
      </c>
      <c r="E1273">
        <v>0</v>
      </c>
      <c r="F1273">
        <v>0</v>
      </c>
      <c r="G1273">
        <v>197.9</v>
      </c>
      <c r="H1273">
        <v>84</v>
      </c>
      <c r="I1273">
        <v>33.64</v>
      </c>
      <c r="J1273">
        <v>168.1</v>
      </c>
      <c r="K1273">
        <v>113</v>
      </c>
      <c r="L1273">
        <v>14.29</v>
      </c>
      <c r="M1273">
        <v>239.8</v>
      </c>
      <c r="N1273">
        <v>145</v>
      </c>
      <c r="O1273">
        <v>10.79</v>
      </c>
      <c r="P1273">
        <v>12</v>
      </c>
      <c r="Q1273">
        <v>6</v>
      </c>
      <c r="R1273">
        <v>3.24</v>
      </c>
      <c r="S1273">
        <v>1</v>
      </c>
      <c r="T1273">
        <v>0</v>
      </c>
    </row>
    <row r="1274" spans="1:20" x14ac:dyDescent="0.2">
      <c r="A1274" t="s">
        <v>69</v>
      </c>
      <c r="B1274" s="4">
        <f>train[[#This Row],[account_length]]/12</f>
        <v>7.75</v>
      </c>
      <c r="C1274">
        <v>408</v>
      </c>
      <c r="D1274">
        <v>0</v>
      </c>
      <c r="E1274">
        <v>0</v>
      </c>
      <c r="F1274">
        <v>0</v>
      </c>
      <c r="G1274">
        <v>152.4</v>
      </c>
      <c r="H1274">
        <v>74</v>
      </c>
      <c r="I1274">
        <v>25.91</v>
      </c>
      <c r="J1274">
        <v>274.60000000000002</v>
      </c>
      <c r="K1274">
        <v>88</v>
      </c>
      <c r="L1274">
        <v>23.34</v>
      </c>
      <c r="M1274">
        <v>252.2</v>
      </c>
      <c r="N1274">
        <v>120</v>
      </c>
      <c r="O1274">
        <v>11.35</v>
      </c>
      <c r="P1274">
        <v>6.6</v>
      </c>
      <c r="Q1274">
        <v>5</v>
      </c>
      <c r="R1274">
        <v>1.78</v>
      </c>
      <c r="S1274">
        <v>3</v>
      </c>
      <c r="T1274">
        <v>0</v>
      </c>
    </row>
    <row r="1275" spans="1:20" x14ac:dyDescent="0.2">
      <c r="A1275" t="s">
        <v>60</v>
      </c>
      <c r="B1275" s="4">
        <f>train[[#This Row],[account_length]]/12</f>
        <v>11.833333333333334</v>
      </c>
      <c r="C1275">
        <v>510</v>
      </c>
      <c r="D1275">
        <v>0</v>
      </c>
      <c r="E1275">
        <v>1</v>
      </c>
      <c r="F1275">
        <v>40</v>
      </c>
      <c r="G1275">
        <v>237.4</v>
      </c>
      <c r="H1275">
        <v>105</v>
      </c>
      <c r="I1275">
        <v>40.36</v>
      </c>
      <c r="J1275">
        <v>175.9</v>
      </c>
      <c r="K1275">
        <v>93</v>
      </c>
      <c r="L1275">
        <v>14.95</v>
      </c>
      <c r="M1275">
        <v>210.3</v>
      </c>
      <c r="N1275">
        <v>110</v>
      </c>
      <c r="O1275">
        <v>9.4600000000000009</v>
      </c>
      <c r="P1275">
        <v>9.1999999999999993</v>
      </c>
      <c r="Q1275">
        <v>3</v>
      </c>
      <c r="R1275">
        <v>2.48</v>
      </c>
      <c r="S1275">
        <v>3</v>
      </c>
      <c r="T1275">
        <v>0</v>
      </c>
    </row>
    <row r="1276" spans="1:20" x14ac:dyDescent="0.2">
      <c r="A1276" t="s">
        <v>36</v>
      </c>
      <c r="B1276" s="4">
        <f>train[[#This Row],[account_length]]/12</f>
        <v>7.666666666666667</v>
      </c>
      <c r="C1276">
        <v>408</v>
      </c>
      <c r="D1276">
        <v>0</v>
      </c>
      <c r="E1276">
        <v>0</v>
      </c>
      <c r="F1276">
        <v>0</v>
      </c>
      <c r="G1276">
        <v>265.60000000000002</v>
      </c>
      <c r="H1276">
        <v>82</v>
      </c>
      <c r="I1276">
        <v>45.15</v>
      </c>
      <c r="J1276">
        <v>180.7</v>
      </c>
      <c r="K1276">
        <v>75</v>
      </c>
      <c r="L1276">
        <v>15.36</v>
      </c>
      <c r="M1276">
        <v>211.1</v>
      </c>
      <c r="N1276">
        <v>113</v>
      </c>
      <c r="O1276">
        <v>9.5</v>
      </c>
      <c r="P1276">
        <v>8.6</v>
      </c>
      <c r="Q1276">
        <v>2</v>
      </c>
      <c r="R1276">
        <v>2.3199999999999998</v>
      </c>
      <c r="S1276">
        <v>1</v>
      </c>
      <c r="T1276">
        <v>0</v>
      </c>
    </row>
    <row r="1277" spans="1:20" x14ac:dyDescent="0.2">
      <c r="A1277" t="s">
        <v>45</v>
      </c>
      <c r="B1277" s="4">
        <f>train[[#This Row],[account_length]]/12</f>
        <v>5.833333333333333</v>
      </c>
      <c r="C1277">
        <v>415</v>
      </c>
      <c r="D1277">
        <v>0</v>
      </c>
      <c r="E1277">
        <v>0</v>
      </c>
      <c r="F1277">
        <v>0</v>
      </c>
      <c r="G1277">
        <v>197.3</v>
      </c>
      <c r="H1277">
        <v>91</v>
      </c>
      <c r="I1277">
        <v>33.54</v>
      </c>
      <c r="J1277">
        <v>305.8</v>
      </c>
      <c r="K1277">
        <v>81</v>
      </c>
      <c r="L1277">
        <v>25.99</v>
      </c>
      <c r="M1277">
        <v>171</v>
      </c>
      <c r="N1277">
        <v>105</v>
      </c>
      <c r="O1277">
        <v>7.69</v>
      </c>
      <c r="P1277">
        <v>6.7</v>
      </c>
      <c r="Q1277">
        <v>6</v>
      </c>
      <c r="R1277">
        <v>1.81</v>
      </c>
      <c r="S1277">
        <v>1</v>
      </c>
      <c r="T1277">
        <v>0</v>
      </c>
    </row>
    <row r="1278" spans="1:20" x14ac:dyDescent="0.2">
      <c r="A1278" t="s">
        <v>29</v>
      </c>
      <c r="B1278" s="4">
        <f>train[[#This Row],[account_length]]/12</f>
        <v>1.8333333333333333</v>
      </c>
      <c r="C1278">
        <v>408</v>
      </c>
      <c r="D1278">
        <v>0</v>
      </c>
      <c r="E1278">
        <v>1</v>
      </c>
      <c r="F1278">
        <v>14</v>
      </c>
      <c r="G1278">
        <v>199.1</v>
      </c>
      <c r="H1278">
        <v>100</v>
      </c>
      <c r="I1278">
        <v>33.85</v>
      </c>
      <c r="J1278">
        <v>221.8</v>
      </c>
      <c r="K1278">
        <v>103</v>
      </c>
      <c r="L1278">
        <v>18.850000000000001</v>
      </c>
      <c r="M1278">
        <v>65.7</v>
      </c>
      <c r="N1278">
        <v>91</v>
      </c>
      <c r="O1278">
        <v>2.96</v>
      </c>
      <c r="P1278">
        <v>4.2</v>
      </c>
      <c r="Q1278">
        <v>1</v>
      </c>
      <c r="R1278">
        <v>1.1299999999999999</v>
      </c>
      <c r="S1278">
        <v>1</v>
      </c>
      <c r="T1278">
        <v>0</v>
      </c>
    </row>
    <row r="1279" spans="1:20" x14ac:dyDescent="0.2">
      <c r="A1279" t="s">
        <v>62</v>
      </c>
      <c r="B1279" s="4">
        <f>train[[#This Row],[account_length]]/12</f>
        <v>3.0833333333333335</v>
      </c>
      <c r="C1279">
        <v>415</v>
      </c>
      <c r="D1279">
        <v>0</v>
      </c>
      <c r="E1279">
        <v>0</v>
      </c>
      <c r="F1279">
        <v>0</v>
      </c>
      <c r="G1279">
        <v>233.7</v>
      </c>
      <c r="H1279">
        <v>114</v>
      </c>
      <c r="I1279">
        <v>39.729999999999997</v>
      </c>
      <c r="J1279">
        <v>207.9</v>
      </c>
      <c r="K1279">
        <v>109</v>
      </c>
      <c r="L1279">
        <v>17.670000000000002</v>
      </c>
      <c r="M1279">
        <v>212.7</v>
      </c>
      <c r="N1279">
        <v>101</v>
      </c>
      <c r="O1279">
        <v>9.57</v>
      </c>
      <c r="P1279">
        <v>12</v>
      </c>
      <c r="Q1279">
        <v>2</v>
      </c>
      <c r="R1279">
        <v>3.24</v>
      </c>
      <c r="S1279">
        <v>2</v>
      </c>
      <c r="T1279">
        <v>0</v>
      </c>
    </row>
    <row r="1280" spans="1:20" x14ac:dyDescent="0.2">
      <c r="A1280" t="s">
        <v>27</v>
      </c>
      <c r="B1280" s="4">
        <f>train[[#This Row],[account_length]]/12</f>
        <v>4.25</v>
      </c>
      <c r="C1280">
        <v>415</v>
      </c>
      <c r="D1280">
        <v>0</v>
      </c>
      <c r="E1280">
        <v>0</v>
      </c>
      <c r="F1280">
        <v>0</v>
      </c>
      <c r="G1280">
        <v>183.1</v>
      </c>
      <c r="H1280">
        <v>99</v>
      </c>
      <c r="I1280">
        <v>31.13</v>
      </c>
      <c r="J1280">
        <v>160.1</v>
      </c>
      <c r="K1280">
        <v>107</v>
      </c>
      <c r="L1280">
        <v>13.61</v>
      </c>
      <c r="M1280">
        <v>311.8</v>
      </c>
      <c r="N1280">
        <v>121</v>
      </c>
      <c r="O1280">
        <v>14.03</v>
      </c>
      <c r="P1280">
        <v>7</v>
      </c>
      <c r="Q1280">
        <v>3</v>
      </c>
      <c r="R1280">
        <v>1.89</v>
      </c>
      <c r="S1280">
        <v>1</v>
      </c>
      <c r="T1280">
        <v>0</v>
      </c>
    </row>
    <row r="1281" spans="1:20" x14ac:dyDescent="0.2">
      <c r="A1281" t="s">
        <v>40</v>
      </c>
      <c r="B1281" s="4">
        <f>train[[#This Row],[account_length]]/12</f>
        <v>10.833333333333334</v>
      </c>
      <c r="C1281">
        <v>415</v>
      </c>
      <c r="D1281">
        <v>0</v>
      </c>
      <c r="E1281">
        <v>0</v>
      </c>
      <c r="F1281">
        <v>0</v>
      </c>
      <c r="G1281">
        <v>207.1</v>
      </c>
      <c r="H1281">
        <v>70</v>
      </c>
      <c r="I1281">
        <v>35.21</v>
      </c>
      <c r="J1281">
        <v>200.1</v>
      </c>
      <c r="K1281">
        <v>115</v>
      </c>
      <c r="L1281">
        <v>17.010000000000002</v>
      </c>
      <c r="M1281">
        <v>194.2</v>
      </c>
      <c r="N1281">
        <v>100</v>
      </c>
      <c r="O1281">
        <v>8.74</v>
      </c>
      <c r="P1281">
        <v>12.4</v>
      </c>
      <c r="Q1281">
        <v>2</v>
      </c>
      <c r="R1281">
        <v>3.35</v>
      </c>
      <c r="S1281">
        <v>1</v>
      </c>
      <c r="T1281">
        <v>0</v>
      </c>
    </row>
    <row r="1282" spans="1:20" x14ac:dyDescent="0.2">
      <c r="A1282" t="s">
        <v>59</v>
      </c>
      <c r="B1282" s="4">
        <f>train[[#This Row],[account_length]]/12</f>
        <v>8.6666666666666661</v>
      </c>
      <c r="C1282">
        <v>415</v>
      </c>
      <c r="D1282">
        <v>0</v>
      </c>
      <c r="E1282">
        <v>0</v>
      </c>
      <c r="F1282">
        <v>0</v>
      </c>
      <c r="G1282">
        <v>139.69999999999999</v>
      </c>
      <c r="H1282">
        <v>78</v>
      </c>
      <c r="I1282">
        <v>23.75</v>
      </c>
      <c r="J1282">
        <v>202.6</v>
      </c>
      <c r="K1282">
        <v>119</v>
      </c>
      <c r="L1282">
        <v>17.22</v>
      </c>
      <c r="M1282">
        <v>203.6</v>
      </c>
      <c r="N1282">
        <v>102</v>
      </c>
      <c r="O1282">
        <v>9.16</v>
      </c>
      <c r="P1282">
        <v>11.3</v>
      </c>
      <c r="Q1282">
        <v>5</v>
      </c>
      <c r="R1282">
        <v>3.05</v>
      </c>
      <c r="S1282">
        <v>2</v>
      </c>
      <c r="T1282">
        <v>0</v>
      </c>
    </row>
    <row r="1283" spans="1:20" x14ac:dyDescent="0.2">
      <c r="A1283" t="s">
        <v>74</v>
      </c>
      <c r="B1283" s="4">
        <f>train[[#This Row],[account_length]]/12</f>
        <v>11.166666666666666</v>
      </c>
      <c r="C1283">
        <v>408</v>
      </c>
      <c r="D1283">
        <v>0</v>
      </c>
      <c r="E1283">
        <v>0</v>
      </c>
      <c r="F1283">
        <v>0</v>
      </c>
      <c r="G1283">
        <v>177.2</v>
      </c>
      <c r="H1283">
        <v>91</v>
      </c>
      <c r="I1283">
        <v>30.12</v>
      </c>
      <c r="J1283">
        <v>228.7</v>
      </c>
      <c r="K1283">
        <v>105</v>
      </c>
      <c r="L1283">
        <v>19.440000000000001</v>
      </c>
      <c r="M1283">
        <v>194.3</v>
      </c>
      <c r="N1283">
        <v>113</v>
      </c>
      <c r="O1283">
        <v>8.74</v>
      </c>
      <c r="P1283">
        <v>8.9</v>
      </c>
      <c r="Q1283">
        <v>3</v>
      </c>
      <c r="R1283">
        <v>2.4</v>
      </c>
      <c r="S1283">
        <v>2</v>
      </c>
      <c r="T1283">
        <v>0</v>
      </c>
    </row>
    <row r="1284" spans="1:20" x14ac:dyDescent="0.2">
      <c r="A1284" t="s">
        <v>65</v>
      </c>
      <c r="B1284" s="4">
        <f>train[[#This Row],[account_length]]/12</f>
        <v>9</v>
      </c>
      <c r="C1284">
        <v>415</v>
      </c>
      <c r="D1284">
        <v>0</v>
      </c>
      <c r="E1284">
        <v>1</v>
      </c>
      <c r="F1284">
        <v>35</v>
      </c>
      <c r="G1284">
        <v>169.8</v>
      </c>
      <c r="H1284">
        <v>136</v>
      </c>
      <c r="I1284">
        <v>28.87</v>
      </c>
      <c r="J1284">
        <v>173.7</v>
      </c>
      <c r="K1284">
        <v>101</v>
      </c>
      <c r="L1284">
        <v>14.76</v>
      </c>
      <c r="M1284">
        <v>214.6</v>
      </c>
      <c r="N1284">
        <v>105</v>
      </c>
      <c r="O1284">
        <v>9.66</v>
      </c>
      <c r="P1284">
        <v>9.5</v>
      </c>
      <c r="Q1284">
        <v>7</v>
      </c>
      <c r="R1284">
        <v>2.57</v>
      </c>
      <c r="S1284">
        <v>2</v>
      </c>
      <c r="T1284">
        <v>0</v>
      </c>
    </row>
    <row r="1285" spans="1:20" x14ac:dyDescent="0.2">
      <c r="A1285" t="s">
        <v>61</v>
      </c>
      <c r="B1285" s="4">
        <f>train[[#This Row],[account_length]]/12</f>
        <v>8.5833333333333339</v>
      </c>
      <c r="C1285">
        <v>415</v>
      </c>
      <c r="D1285">
        <v>0</v>
      </c>
      <c r="E1285">
        <v>0</v>
      </c>
      <c r="F1285">
        <v>0</v>
      </c>
      <c r="G1285">
        <v>173.5</v>
      </c>
      <c r="H1285">
        <v>83</v>
      </c>
      <c r="I1285">
        <v>29.5</v>
      </c>
      <c r="J1285">
        <v>244.3</v>
      </c>
      <c r="K1285">
        <v>65</v>
      </c>
      <c r="L1285">
        <v>20.77</v>
      </c>
      <c r="M1285">
        <v>221.6</v>
      </c>
      <c r="N1285">
        <v>66</v>
      </c>
      <c r="O1285">
        <v>9.9700000000000006</v>
      </c>
      <c r="P1285">
        <v>9.6999999999999993</v>
      </c>
      <c r="Q1285">
        <v>2</v>
      </c>
      <c r="R1285">
        <v>2.62</v>
      </c>
      <c r="S1285">
        <v>3</v>
      </c>
      <c r="T1285">
        <v>0</v>
      </c>
    </row>
    <row r="1286" spans="1:20" x14ac:dyDescent="0.2">
      <c r="A1286" t="s">
        <v>75</v>
      </c>
      <c r="B1286" s="4">
        <f>train[[#This Row],[account_length]]/12</f>
        <v>5.166666666666667</v>
      </c>
      <c r="C1286">
        <v>510</v>
      </c>
      <c r="D1286">
        <v>0</v>
      </c>
      <c r="E1286">
        <v>0</v>
      </c>
      <c r="F1286">
        <v>0</v>
      </c>
      <c r="G1286">
        <v>159.9</v>
      </c>
      <c r="H1286">
        <v>100</v>
      </c>
      <c r="I1286">
        <v>27.18</v>
      </c>
      <c r="J1286">
        <v>172.2</v>
      </c>
      <c r="K1286">
        <v>99</v>
      </c>
      <c r="L1286">
        <v>14.64</v>
      </c>
      <c r="M1286">
        <v>263.2</v>
      </c>
      <c r="N1286">
        <v>109</v>
      </c>
      <c r="O1286">
        <v>11.84</v>
      </c>
      <c r="P1286">
        <v>5.6</v>
      </c>
      <c r="Q1286">
        <v>4</v>
      </c>
      <c r="R1286">
        <v>1.51</v>
      </c>
      <c r="S1286">
        <v>1</v>
      </c>
      <c r="T1286">
        <v>0</v>
      </c>
    </row>
    <row r="1287" spans="1:20" x14ac:dyDescent="0.2">
      <c r="A1287" t="s">
        <v>62</v>
      </c>
      <c r="B1287" s="4">
        <f>train[[#This Row],[account_length]]/12</f>
        <v>13.5</v>
      </c>
      <c r="C1287">
        <v>415</v>
      </c>
      <c r="D1287">
        <v>0</v>
      </c>
      <c r="E1287">
        <v>0</v>
      </c>
      <c r="F1287">
        <v>0</v>
      </c>
      <c r="G1287">
        <v>115.1</v>
      </c>
      <c r="H1287">
        <v>89</v>
      </c>
      <c r="I1287">
        <v>19.57</v>
      </c>
      <c r="J1287">
        <v>196.8</v>
      </c>
      <c r="K1287">
        <v>111</v>
      </c>
      <c r="L1287">
        <v>16.73</v>
      </c>
      <c r="M1287">
        <v>212.4</v>
      </c>
      <c r="N1287">
        <v>98</v>
      </c>
      <c r="O1287">
        <v>9.56</v>
      </c>
      <c r="P1287">
        <v>11.4</v>
      </c>
      <c r="Q1287">
        <v>3</v>
      </c>
      <c r="R1287">
        <v>3.08</v>
      </c>
      <c r="S1287">
        <v>2</v>
      </c>
      <c r="T1287">
        <v>0</v>
      </c>
    </row>
    <row r="1288" spans="1:20" x14ac:dyDescent="0.2">
      <c r="A1288" t="s">
        <v>37</v>
      </c>
      <c r="B1288" s="4">
        <f>train[[#This Row],[account_length]]/12</f>
        <v>3.5</v>
      </c>
      <c r="C1288">
        <v>415</v>
      </c>
      <c r="D1288">
        <v>0</v>
      </c>
      <c r="E1288">
        <v>0</v>
      </c>
      <c r="F1288">
        <v>0</v>
      </c>
      <c r="G1288">
        <v>92.2</v>
      </c>
      <c r="H1288">
        <v>108</v>
      </c>
      <c r="I1288">
        <v>15.67</v>
      </c>
      <c r="J1288">
        <v>211.2</v>
      </c>
      <c r="K1288">
        <v>120</v>
      </c>
      <c r="L1288">
        <v>17.95</v>
      </c>
      <c r="M1288">
        <v>129.1</v>
      </c>
      <c r="N1288">
        <v>73</v>
      </c>
      <c r="O1288">
        <v>5.81</v>
      </c>
      <c r="P1288">
        <v>13.1</v>
      </c>
      <c r="Q1288">
        <v>6</v>
      </c>
      <c r="R1288">
        <v>3.54</v>
      </c>
      <c r="S1288">
        <v>1</v>
      </c>
      <c r="T1288">
        <v>0</v>
      </c>
    </row>
    <row r="1289" spans="1:20" x14ac:dyDescent="0.2">
      <c r="A1289" t="s">
        <v>34</v>
      </c>
      <c r="B1289" s="4">
        <f>train[[#This Row],[account_length]]/12</f>
        <v>3</v>
      </c>
      <c r="C1289">
        <v>510</v>
      </c>
      <c r="D1289">
        <v>0</v>
      </c>
      <c r="E1289">
        <v>0</v>
      </c>
      <c r="F1289">
        <v>0</v>
      </c>
      <c r="G1289">
        <v>117.1</v>
      </c>
      <c r="H1289">
        <v>94</v>
      </c>
      <c r="I1289">
        <v>19.91</v>
      </c>
      <c r="J1289">
        <v>235.4</v>
      </c>
      <c r="K1289">
        <v>117</v>
      </c>
      <c r="L1289">
        <v>20.010000000000002</v>
      </c>
      <c r="M1289">
        <v>221.3</v>
      </c>
      <c r="N1289">
        <v>108</v>
      </c>
      <c r="O1289">
        <v>9.9600000000000009</v>
      </c>
      <c r="P1289">
        <v>9</v>
      </c>
      <c r="Q1289">
        <v>2</v>
      </c>
      <c r="R1289">
        <v>2.4300000000000002</v>
      </c>
      <c r="S1289">
        <v>0</v>
      </c>
      <c r="T1289">
        <v>0</v>
      </c>
    </row>
    <row r="1290" spans="1:20" x14ac:dyDescent="0.2">
      <c r="A1290" t="s">
        <v>20</v>
      </c>
      <c r="B1290" s="4">
        <f>train[[#This Row],[account_length]]/12</f>
        <v>11.916666666666666</v>
      </c>
      <c r="C1290">
        <v>415</v>
      </c>
      <c r="D1290">
        <v>0</v>
      </c>
      <c r="E1290">
        <v>0</v>
      </c>
      <c r="F1290">
        <v>0</v>
      </c>
      <c r="G1290">
        <v>223.3</v>
      </c>
      <c r="H1290">
        <v>99</v>
      </c>
      <c r="I1290">
        <v>37.96</v>
      </c>
      <c r="J1290">
        <v>167.1</v>
      </c>
      <c r="K1290">
        <v>128</v>
      </c>
      <c r="L1290">
        <v>14.2</v>
      </c>
      <c r="M1290">
        <v>203</v>
      </c>
      <c r="N1290">
        <v>84</v>
      </c>
      <c r="O1290">
        <v>9.14</v>
      </c>
      <c r="P1290">
        <v>4.5</v>
      </c>
      <c r="Q1290">
        <v>4</v>
      </c>
      <c r="R1290">
        <v>1.22</v>
      </c>
      <c r="S1290">
        <v>0</v>
      </c>
      <c r="T1290">
        <v>1</v>
      </c>
    </row>
    <row r="1291" spans="1:20" x14ac:dyDescent="0.2">
      <c r="A1291" t="s">
        <v>24</v>
      </c>
      <c r="B1291" s="4">
        <f>train[[#This Row],[account_length]]/12</f>
        <v>16.416666666666668</v>
      </c>
      <c r="C1291">
        <v>510</v>
      </c>
      <c r="D1291">
        <v>0</v>
      </c>
      <c r="E1291">
        <v>0</v>
      </c>
      <c r="F1291">
        <v>0</v>
      </c>
      <c r="G1291">
        <v>154.80000000000001</v>
      </c>
      <c r="H1291">
        <v>111</v>
      </c>
      <c r="I1291">
        <v>26.32</v>
      </c>
      <c r="J1291">
        <v>171.5</v>
      </c>
      <c r="K1291">
        <v>102</v>
      </c>
      <c r="L1291">
        <v>14.58</v>
      </c>
      <c r="M1291">
        <v>227.3</v>
      </c>
      <c r="N1291">
        <v>86</v>
      </c>
      <c r="O1291">
        <v>10.23</v>
      </c>
      <c r="P1291">
        <v>10.6</v>
      </c>
      <c r="Q1291">
        <v>2</v>
      </c>
      <c r="R1291">
        <v>2.86</v>
      </c>
      <c r="S1291">
        <v>3</v>
      </c>
      <c r="T1291">
        <v>0</v>
      </c>
    </row>
    <row r="1292" spans="1:20" x14ac:dyDescent="0.2">
      <c r="A1292" t="s">
        <v>34</v>
      </c>
      <c r="B1292" s="4">
        <f>train[[#This Row],[account_length]]/12</f>
        <v>6.75</v>
      </c>
      <c r="C1292">
        <v>510</v>
      </c>
      <c r="D1292">
        <v>0</v>
      </c>
      <c r="E1292">
        <v>0</v>
      </c>
      <c r="F1292">
        <v>0</v>
      </c>
      <c r="G1292">
        <v>261.39999999999998</v>
      </c>
      <c r="H1292">
        <v>141</v>
      </c>
      <c r="I1292">
        <v>44.44</v>
      </c>
      <c r="J1292">
        <v>215.7</v>
      </c>
      <c r="K1292">
        <v>102</v>
      </c>
      <c r="L1292">
        <v>18.329999999999998</v>
      </c>
      <c r="M1292">
        <v>271.8</v>
      </c>
      <c r="N1292">
        <v>96</v>
      </c>
      <c r="O1292">
        <v>12.23</v>
      </c>
      <c r="P1292">
        <v>8</v>
      </c>
      <c r="Q1292">
        <v>6</v>
      </c>
      <c r="R1292">
        <v>2.16</v>
      </c>
      <c r="S1292">
        <v>1</v>
      </c>
      <c r="T1292">
        <v>1</v>
      </c>
    </row>
    <row r="1293" spans="1:20" x14ac:dyDescent="0.2">
      <c r="A1293" t="s">
        <v>54</v>
      </c>
      <c r="B1293" s="4">
        <f>train[[#This Row],[account_length]]/12</f>
        <v>11.5</v>
      </c>
      <c r="C1293">
        <v>510</v>
      </c>
      <c r="D1293">
        <v>1</v>
      </c>
      <c r="E1293">
        <v>0</v>
      </c>
      <c r="F1293">
        <v>0</v>
      </c>
      <c r="G1293">
        <v>46.5</v>
      </c>
      <c r="H1293">
        <v>104</v>
      </c>
      <c r="I1293">
        <v>7.91</v>
      </c>
      <c r="J1293">
        <v>186</v>
      </c>
      <c r="K1293">
        <v>114</v>
      </c>
      <c r="L1293">
        <v>15.81</v>
      </c>
      <c r="M1293">
        <v>167.5</v>
      </c>
      <c r="N1293">
        <v>95</v>
      </c>
      <c r="O1293">
        <v>7.54</v>
      </c>
      <c r="P1293">
        <v>9.6</v>
      </c>
      <c r="Q1293">
        <v>4</v>
      </c>
      <c r="R1293">
        <v>2.59</v>
      </c>
      <c r="S1293">
        <v>4</v>
      </c>
      <c r="T1293">
        <v>1</v>
      </c>
    </row>
    <row r="1294" spans="1:20" x14ac:dyDescent="0.2">
      <c r="A1294" t="s">
        <v>56</v>
      </c>
      <c r="B1294" s="4">
        <f>train[[#This Row],[account_length]]/12</f>
        <v>8.5833333333333339</v>
      </c>
      <c r="C1294">
        <v>415</v>
      </c>
      <c r="D1294">
        <v>0</v>
      </c>
      <c r="E1294">
        <v>1</v>
      </c>
      <c r="F1294">
        <v>18</v>
      </c>
      <c r="G1294">
        <v>149.9</v>
      </c>
      <c r="H1294">
        <v>84</v>
      </c>
      <c r="I1294">
        <v>25.48</v>
      </c>
      <c r="J1294">
        <v>170.9</v>
      </c>
      <c r="K1294">
        <v>84</v>
      </c>
      <c r="L1294">
        <v>14.53</v>
      </c>
      <c r="M1294">
        <v>171.5</v>
      </c>
      <c r="N1294">
        <v>112</v>
      </c>
      <c r="O1294">
        <v>7.72</v>
      </c>
      <c r="P1294">
        <v>11.5</v>
      </c>
      <c r="Q1294">
        <v>7</v>
      </c>
      <c r="R1294">
        <v>3.11</v>
      </c>
      <c r="S1294">
        <v>0</v>
      </c>
      <c r="T1294">
        <v>1</v>
      </c>
    </row>
    <row r="1295" spans="1:20" x14ac:dyDescent="0.2">
      <c r="A1295" t="s">
        <v>44</v>
      </c>
      <c r="B1295" s="4">
        <f>train[[#This Row],[account_length]]/12</f>
        <v>10.583333333333334</v>
      </c>
      <c r="C1295">
        <v>510</v>
      </c>
      <c r="D1295">
        <v>1</v>
      </c>
      <c r="E1295">
        <v>0</v>
      </c>
      <c r="F1295">
        <v>0</v>
      </c>
      <c r="G1295">
        <v>242.2</v>
      </c>
      <c r="H1295">
        <v>102</v>
      </c>
      <c r="I1295">
        <v>41.17</v>
      </c>
      <c r="J1295">
        <v>226.1</v>
      </c>
      <c r="K1295">
        <v>80</v>
      </c>
      <c r="L1295">
        <v>19.22</v>
      </c>
      <c r="M1295">
        <v>252</v>
      </c>
      <c r="N1295">
        <v>96</v>
      </c>
      <c r="O1295">
        <v>11.34</v>
      </c>
      <c r="P1295">
        <v>13.9</v>
      </c>
      <c r="Q1295">
        <v>5</v>
      </c>
      <c r="R1295">
        <v>3.75</v>
      </c>
      <c r="S1295">
        <v>2</v>
      </c>
      <c r="T1295">
        <v>1</v>
      </c>
    </row>
    <row r="1296" spans="1:20" x14ac:dyDescent="0.2">
      <c r="A1296" t="s">
        <v>66</v>
      </c>
      <c r="B1296" s="4">
        <f>train[[#This Row],[account_length]]/12</f>
        <v>8.25</v>
      </c>
      <c r="C1296">
        <v>415</v>
      </c>
      <c r="D1296">
        <v>0</v>
      </c>
      <c r="E1296">
        <v>0</v>
      </c>
      <c r="F1296">
        <v>0</v>
      </c>
      <c r="G1296">
        <v>222.4</v>
      </c>
      <c r="H1296">
        <v>102</v>
      </c>
      <c r="I1296">
        <v>37.81</v>
      </c>
      <c r="J1296">
        <v>185.8</v>
      </c>
      <c r="K1296">
        <v>89</v>
      </c>
      <c r="L1296">
        <v>15.79</v>
      </c>
      <c r="M1296">
        <v>237.7</v>
      </c>
      <c r="N1296">
        <v>81</v>
      </c>
      <c r="O1296">
        <v>10.7</v>
      </c>
      <c r="P1296">
        <v>12</v>
      </c>
      <c r="Q1296">
        <v>8</v>
      </c>
      <c r="R1296">
        <v>3.24</v>
      </c>
      <c r="S1296">
        <v>2</v>
      </c>
      <c r="T1296">
        <v>0</v>
      </c>
    </row>
    <row r="1297" spans="1:20" x14ac:dyDescent="0.2">
      <c r="A1297" t="s">
        <v>50</v>
      </c>
      <c r="B1297" s="4">
        <f>train[[#This Row],[account_length]]/12</f>
        <v>7.916666666666667</v>
      </c>
      <c r="C1297">
        <v>415</v>
      </c>
      <c r="D1297">
        <v>0</v>
      </c>
      <c r="E1297">
        <v>0</v>
      </c>
      <c r="F1297">
        <v>0</v>
      </c>
      <c r="G1297">
        <v>69.400000000000006</v>
      </c>
      <c r="H1297">
        <v>79</v>
      </c>
      <c r="I1297">
        <v>11.8</v>
      </c>
      <c r="J1297">
        <v>190.8</v>
      </c>
      <c r="K1297">
        <v>109</v>
      </c>
      <c r="L1297">
        <v>16.22</v>
      </c>
      <c r="M1297">
        <v>219.9</v>
      </c>
      <c r="N1297">
        <v>102</v>
      </c>
      <c r="O1297">
        <v>9.9</v>
      </c>
      <c r="P1297">
        <v>8.9</v>
      </c>
      <c r="Q1297">
        <v>5</v>
      </c>
      <c r="R1297">
        <v>2.4</v>
      </c>
      <c r="S1297">
        <v>0</v>
      </c>
      <c r="T1297">
        <v>0</v>
      </c>
    </row>
    <row r="1298" spans="1:20" x14ac:dyDescent="0.2">
      <c r="A1298" t="s">
        <v>31</v>
      </c>
      <c r="B1298" s="4">
        <f>train[[#This Row],[account_length]]/12</f>
        <v>9.4166666666666661</v>
      </c>
      <c r="C1298">
        <v>415</v>
      </c>
      <c r="D1298">
        <v>0</v>
      </c>
      <c r="E1298">
        <v>0</v>
      </c>
      <c r="F1298">
        <v>0</v>
      </c>
      <c r="G1298">
        <v>61.2</v>
      </c>
      <c r="H1298">
        <v>111</v>
      </c>
      <c r="I1298">
        <v>10.4</v>
      </c>
      <c r="J1298">
        <v>92.3</v>
      </c>
      <c r="K1298">
        <v>88</v>
      </c>
      <c r="L1298">
        <v>7.85</v>
      </c>
      <c r="M1298">
        <v>197.4</v>
      </c>
      <c r="N1298">
        <v>114</v>
      </c>
      <c r="O1298">
        <v>8.8800000000000008</v>
      </c>
      <c r="P1298">
        <v>13.7</v>
      </c>
      <c r="Q1298">
        <v>3</v>
      </c>
      <c r="R1298">
        <v>3.7</v>
      </c>
      <c r="S1298">
        <v>5</v>
      </c>
      <c r="T1298">
        <v>1</v>
      </c>
    </row>
    <row r="1299" spans="1:20" x14ac:dyDescent="0.2">
      <c r="A1299" t="s">
        <v>73</v>
      </c>
      <c r="B1299" s="4">
        <f>train[[#This Row],[account_length]]/12</f>
        <v>10.666666666666666</v>
      </c>
      <c r="C1299">
        <v>408</v>
      </c>
      <c r="D1299">
        <v>1</v>
      </c>
      <c r="E1299">
        <v>0</v>
      </c>
      <c r="F1299">
        <v>0</v>
      </c>
      <c r="G1299">
        <v>245.2</v>
      </c>
      <c r="H1299">
        <v>112</v>
      </c>
      <c r="I1299">
        <v>41.68</v>
      </c>
      <c r="J1299">
        <v>101.5</v>
      </c>
      <c r="K1299">
        <v>101</v>
      </c>
      <c r="L1299">
        <v>8.6300000000000008</v>
      </c>
      <c r="M1299">
        <v>152.30000000000001</v>
      </c>
      <c r="N1299">
        <v>116</v>
      </c>
      <c r="O1299">
        <v>6.85</v>
      </c>
      <c r="P1299">
        <v>10.7</v>
      </c>
      <c r="Q1299">
        <v>5</v>
      </c>
      <c r="R1299">
        <v>2.89</v>
      </c>
      <c r="S1299">
        <v>0</v>
      </c>
      <c r="T1299">
        <v>0</v>
      </c>
    </row>
    <row r="1300" spans="1:20" x14ac:dyDescent="0.2">
      <c r="A1300" t="s">
        <v>63</v>
      </c>
      <c r="B1300" s="4">
        <f>train[[#This Row],[account_length]]/12</f>
        <v>6.75</v>
      </c>
      <c r="C1300">
        <v>510</v>
      </c>
      <c r="D1300">
        <v>1</v>
      </c>
      <c r="E1300">
        <v>0</v>
      </c>
      <c r="F1300">
        <v>0</v>
      </c>
      <c r="G1300">
        <v>227.4</v>
      </c>
      <c r="H1300">
        <v>105</v>
      </c>
      <c r="I1300">
        <v>38.659999999999997</v>
      </c>
      <c r="J1300">
        <v>211.5</v>
      </c>
      <c r="K1300">
        <v>120</v>
      </c>
      <c r="L1300">
        <v>17.98</v>
      </c>
      <c r="M1300">
        <v>258.2</v>
      </c>
      <c r="N1300">
        <v>113</v>
      </c>
      <c r="O1300">
        <v>11.62</v>
      </c>
      <c r="P1300">
        <v>11.9</v>
      </c>
      <c r="Q1300">
        <v>3</v>
      </c>
      <c r="R1300">
        <v>3.21</v>
      </c>
      <c r="S1300">
        <v>0</v>
      </c>
      <c r="T1300">
        <v>0</v>
      </c>
    </row>
    <row r="1301" spans="1:20" x14ac:dyDescent="0.2">
      <c r="A1301" t="s">
        <v>50</v>
      </c>
      <c r="B1301" s="4">
        <f>train[[#This Row],[account_length]]/12</f>
        <v>4.75</v>
      </c>
      <c r="C1301">
        <v>510</v>
      </c>
      <c r="D1301">
        <v>0</v>
      </c>
      <c r="E1301">
        <v>0</v>
      </c>
      <c r="F1301">
        <v>0</v>
      </c>
      <c r="G1301">
        <v>192.8</v>
      </c>
      <c r="H1301">
        <v>68</v>
      </c>
      <c r="I1301">
        <v>32.78</v>
      </c>
      <c r="J1301">
        <v>158</v>
      </c>
      <c r="K1301">
        <v>86</v>
      </c>
      <c r="L1301">
        <v>13.43</v>
      </c>
      <c r="M1301">
        <v>235.5</v>
      </c>
      <c r="N1301">
        <v>105</v>
      </c>
      <c r="O1301">
        <v>10.6</v>
      </c>
      <c r="P1301">
        <v>12.7</v>
      </c>
      <c r="Q1301">
        <v>6</v>
      </c>
      <c r="R1301">
        <v>3.43</v>
      </c>
      <c r="S1301">
        <v>1</v>
      </c>
      <c r="T1301">
        <v>0</v>
      </c>
    </row>
    <row r="1302" spans="1:20" x14ac:dyDescent="0.2">
      <c r="A1302" t="s">
        <v>67</v>
      </c>
      <c r="B1302" s="4">
        <f>train[[#This Row],[account_length]]/12</f>
        <v>11.666666666666666</v>
      </c>
      <c r="C1302">
        <v>408</v>
      </c>
      <c r="D1302">
        <v>0</v>
      </c>
      <c r="E1302">
        <v>0</v>
      </c>
      <c r="F1302">
        <v>0</v>
      </c>
      <c r="G1302">
        <v>162.6</v>
      </c>
      <c r="H1302">
        <v>98</v>
      </c>
      <c r="I1302">
        <v>27.64</v>
      </c>
      <c r="J1302">
        <v>206.2</v>
      </c>
      <c r="K1302">
        <v>109</v>
      </c>
      <c r="L1302">
        <v>17.53</v>
      </c>
      <c r="M1302">
        <v>141.6</v>
      </c>
      <c r="N1302">
        <v>66</v>
      </c>
      <c r="O1302">
        <v>6.37</v>
      </c>
      <c r="P1302">
        <v>8.1999999999999993</v>
      </c>
      <c r="Q1302">
        <v>2</v>
      </c>
      <c r="R1302">
        <v>2.21</v>
      </c>
      <c r="S1302">
        <v>1</v>
      </c>
      <c r="T1302">
        <v>0</v>
      </c>
    </row>
    <row r="1303" spans="1:20" x14ac:dyDescent="0.2">
      <c r="A1303" t="s">
        <v>49</v>
      </c>
      <c r="B1303" s="4">
        <f>train[[#This Row],[account_length]]/12</f>
        <v>8.5</v>
      </c>
      <c r="C1303">
        <v>415</v>
      </c>
      <c r="D1303">
        <v>0</v>
      </c>
      <c r="E1303">
        <v>0</v>
      </c>
      <c r="F1303">
        <v>0</v>
      </c>
      <c r="G1303">
        <v>271.10000000000002</v>
      </c>
      <c r="H1303">
        <v>80</v>
      </c>
      <c r="I1303">
        <v>46.09</v>
      </c>
      <c r="J1303">
        <v>172</v>
      </c>
      <c r="K1303">
        <v>133</v>
      </c>
      <c r="L1303">
        <v>14.62</v>
      </c>
      <c r="M1303">
        <v>169.2</v>
      </c>
      <c r="N1303">
        <v>105</v>
      </c>
      <c r="O1303">
        <v>7.61</v>
      </c>
      <c r="P1303">
        <v>10.3</v>
      </c>
      <c r="Q1303">
        <v>5</v>
      </c>
      <c r="R1303">
        <v>2.78</v>
      </c>
      <c r="S1303">
        <v>1</v>
      </c>
      <c r="T1303">
        <v>0</v>
      </c>
    </row>
    <row r="1304" spans="1:20" x14ac:dyDescent="0.2">
      <c r="A1304" t="s">
        <v>74</v>
      </c>
      <c r="B1304" s="4">
        <f>train[[#This Row],[account_length]]/12</f>
        <v>8.9166666666666661</v>
      </c>
      <c r="C1304">
        <v>408</v>
      </c>
      <c r="D1304">
        <v>0</v>
      </c>
      <c r="E1304">
        <v>0</v>
      </c>
      <c r="F1304">
        <v>0</v>
      </c>
      <c r="G1304">
        <v>103.4</v>
      </c>
      <c r="H1304">
        <v>94</v>
      </c>
      <c r="I1304">
        <v>17.579999999999998</v>
      </c>
      <c r="J1304">
        <v>189.3</v>
      </c>
      <c r="K1304">
        <v>125</v>
      </c>
      <c r="L1304">
        <v>16.09</v>
      </c>
      <c r="M1304">
        <v>227.2</v>
      </c>
      <c r="N1304">
        <v>125</v>
      </c>
      <c r="O1304">
        <v>10.220000000000001</v>
      </c>
      <c r="P1304">
        <v>14.4</v>
      </c>
      <c r="Q1304">
        <v>3</v>
      </c>
      <c r="R1304">
        <v>3.89</v>
      </c>
      <c r="S1304">
        <v>1</v>
      </c>
      <c r="T1304">
        <v>0</v>
      </c>
    </row>
    <row r="1305" spans="1:20" x14ac:dyDescent="0.2">
      <c r="A1305" t="s">
        <v>43</v>
      </c>
      <c r="B1305" s="4">
        <f>train[[#This Row],[account_length]]/12</f>
        <v>8.8333333333333339</v>
      </c>
      <c r="C1305">
        <v>408</v>
      </c>
      <c r="D1305">
        <v>0</v>
      </c>
      <c r="E1305">
        <v>0</v>
      </c>
      <c r="F1305">
        <v>0</v>
      </c>
      <c r="G1305">
        <v>52.2</v>
      </c>
      <c r="H1305">
        <v>106</v>
      </c>
      <c r="I1305">
        <v>8.8699999999999992</v>
      </c>
      <c r="J1305">
        <v>220.1</v>
      </c>
      <c r="K1305">
        <v>113</v>
      </c>
      <c r="L1305">
        <v>18.71</v>
      </c>
      <c r="M1305">
        <v>112.3</v>
      </c>
      <c r="N1305">
        <v>95</v>
      </c>
      <c r="O1305">
        <v>5.05</v>
      </c>
      <c r="P1305">
        <v>11.4</v>
      </c>
      <c r="Q1305">
        <v>2</v>
      </c>
      <c r="R1305">
        <v>3.08</v>
      </c>
      <c r="S1305">
        <v>2</v>
      </c>
      <c r="T1305">
        <v>0</v>
      </c>
    </row>
    <row r="1306" spans="1:20" x14ac:dyDescent="0.2">
      <c r="A1306" t="s">
        <v>53</v>
      </c>
      <c r="B1306" s="4">
        <f>train[[#This Row],[account_length]]/12</f>
        <v>18.75</v>
      </c>
      <c r="C1306">
        <v>415</v>
      </c>
      <c r="D1306">
        <v>0</v>
      </c>
      <c r="E1306">
        <v>0</v>
      </c>
      <c r="F1306">
        <v>0</v>
      </c>
      <c r="G1306">
        <v>165.4</v>
      </c>
      <c r="H1306">
        <v>106</v>
      </c>
      <c r="I1306">
        <v>28.12</v>
      </c>
      <c r="J1306">
        <v>273.7</v>
      </c>
      <c r="K1306">
        <v>109</v>
      </c>
      <c r="L1306">
        <v>23.26</v>
      </c>
      <c r="M1306">
        <v>210</v>
      </c>
      <c r="N1306">
        <v>93</v>
      </c>
      <c r="O1306">
        <v>9.4499999999999993</v>
      </c>
      <c r="P1306">
        <v>8.6999999999999993</v>
      </c>
      <c r="Q1306">
        <v>3</v>
      </c>
      <c r="R1306">
        <v>2.35</v>
      </c>
      <c r="S1306">
        <v>0</v>
      </c>
      <c r="T1306">
        <v>1</v>
      </c>
    </row>
    <row r="1307" spans="1:20" x14ac:dyDescent="0.2">
      <c r="A1307" t="s">
        <v>57</v>
      </c>
      <c r="B1307" s="4">
        <f>train[[#This Row],[account_length]]/12</f>
        <v>6.25</v>
      </c>
      <c r="C1307">
        <v>408</v>
      </c>
      <c r="D1307">
        <v>0</v>
      </c>
      <c r="E1307">
        <v>0</v>
      </c>
      <c r="F1307">
        <v>0</v>
      </c>
      <c r="G1307">
        <v>147.5</v>
      </c>
      <c r="H1307">
        <v>110</v>
      </c>
      <c r="I1307">
        <v>25.08</v>
      </c>
      <c r="J1307">
        <v>191.7</v>
      </c>
      <c r="K1307">
        <v>97</v>
      </c>
      <c r="L1307">
        <v>16.29</v>
      </c>
      <c r="M1307">
        <v>135</v>
      </c>
      <c r="N1307">
        <v>68</v>
      </c>
      <c r="O1307">
        <v>6.08</v>
      </c>
      <c r="P1307">
        <v>16.399999999999999</v>
      </c>
      <c r="Q1307">
        <v>3</v>
      </c>
      <c r="R1307">
        <v>4.43</v>
      </c>
      <c r="S1307">
        <v>2</v>
      </c>
      <c r="T1307">
        <v>0</v>
      </c>
    </row>
    <row r="1308" spans="1:20" x14ac:dyDescent="0.2">
      <c r="A1308" t="s">
        <v>41</v>
      </c>
      <c r="B1308" s="4">
        <f>train[[#This Row],[account_length]]/12</f>
        <v>7.166666666666667</v>
      </c>
      <c r="C1308">
        <v>415</v>
      </c>
      <c r="D1308">
        <v>0</v>
      </c>
      <c r="E1308">
        <v>0</v>
      </c>
      <c r="F1308">
        <v>0</v>
      </c>
      <c r="G1308">
        <v>217.8</v>
      </c>
      <c r="H1308">
        <v>93</v>
      </c>
      <c r="I1308">
        <v>37.03</v>
      </c>
      <c r="J1308">
        <v>214.7</v>
      </c>
      <c r="K1308">
        <v>95</v>
      </c>
      <c r="L1308">
        <v>18.25</v>
      </c>
      <c r="M1308">
        <v>228.7</v>
      </c>
      <c r="N1308">
        <v>70</v>
      </c>
      <c r="O1308">
        <v>10.29</v>
      </c>
      <c r="P1308">
        <v>11.3</v>
      </c>
      <c r="Q1308">
        <v>7</v>
      </c>
      <c r="R1308">
        <v>3.05</v>
      </c>
      <c r="S1308">
        <v>0</v>
      </c>
      <c r="T1308">
        <v>0</v>
      </c>
    </row>
    <row r="1309" spans="1:20" x14ac:dyDescent="0.2">
      <c r="A1309" t="s">
        <v>37</v>
      </c>
      <c r="B1309" s="4">
        <f>train[[#This Row],[account_length]]/12</f>
        <v>14.083333333333334</v>
      </c>
      <c r="C1309">
        <v>415</v>
      </c>
      <c r="D1309">
        <v>0</v>
      </c>
      <c r="E1309">
        <v>0</v>
      </c>
      <c r="F1309">
        <v>0</v>
      </c>
      <c r="G1309">
        <v>235.7</v>
      </c>
      <c r="H1309">
        <v>79</v>
      </c>
      <c r="I1309">
        <v>40.07</v>
      </c>
      <c r="J1309">
        <v>136.9</v>
      </c>
      <c r="K1309">
        <v>85</v>
      </c>
      <c r="L1309">
        <v>11.64</v>
      </c>
      <c r="M1309">
        <v>220.9</v>
      </c>
      <c r="N1309">
        <v>97</v>
      </c>
      <c r="O1309">
        <v>9.94</v>
      </c>
      <c r="P1309">
        <v>13.3</v>
      </c>
      <c r="Q1309">
        <v>10</v>
      </c>
      <c r="R1309">
        <v>3.59</v>
      </c>
      <c r="S1309">
        <v>1</v>
      </c>
      <c r="T1309">
        <v>0</v>
      </c>
    </row>
    <row r="1310" spans="1:20" x14ac:dyDescent="0.2">
      <c r="A1310" t="s">
        <v>42</v>
      </c>
      <c r="B1310" s="4">
        <f>train[[#This Row],[account_length]]/12</f>
        <v>10.166666666666666</v>
      </c>
      <c r="C1310">
        <v>510</v>
      </c>
      <c r="D1310">
        <v>0</v>
      </c>
      <c r="E1310">
        <v>1</v>
      </c>
      <c r="F1310">
        <v>22</v>
      </c>
      <c r="G1310">
        <v>204.5</v>
      </c>
      <c r="H1310">
        <v>92</v>
      </c>
      <c r="I1310">
        <v>34.770000000000003</v>
      </c>
      <c r="J1310">
        <v>139.6</v>
      </c>
      <c r="K1310">
        <v>121</v>
      </c>
      <c r="L1310">
        <v>11.87</v>
      </c>
      <c r="M1310">
        <v>205</v>
      </c>
      <c r="N1310">
        <v>103</v>
      </c>
      <c r="O1310">
        <v>9.23</v>
      </c>
      <c r="P1310">
        <v>8.6</v>
      </c>
      <c r="Q1310">
        <v>5</v>
      </c>
      <c r="R1310">
        <v>2.3199999999999998</v>
      </c>
      <c r="S1310">
        <v>2</v>
      </c>
      <c r="T1310">
        <v>0</v>
      </c>
    </row>
    <row r="1311" spans="1:20" x14ac:dyDescent="0.2">
      <c r="A1311" t="s">
        <v>40</v>
      </c>
      <c r="B1311" s="4">
        <f>train[[#This Row],[account_length]]/12</f>
        <v>8.8333333333333339</v>
      </c>
      <c r="C1311">
        <v>408</v>
      </c>
      <c r="D1311">
        <v>0</v>
      </c>
      <c r="E1311">
        <v>0</v>
      </c>
      <c r="F1311">
        <v>0</v>
      </c>
      <c r="G1311">
        <v>178.4</v>
      </c>
      <c r="H1311">
        <v>143</v>
      </c>
      <c r="I1311">
        <v>30.33</v>
      </c>
      <c r="J1311">
        <v>247</v>
      </c>
      <c r="K1311">
        <v>123</v>
      </c>
      <c r="L1311">
        <v>21</v>
      </c>
      <c r="M1311">
        <v>259.89999999999998</v>
      </c>
      <c r="N1311">
        <v>105</v>
      </c>
      <c r="O1311">
        <v>11.7</v>
      </c>
      <c r="P1311">
        <v>9.6</v>
      </c>
      <c r="Q1311">
        <v>2</v>
      </c>
      <c r="R1311">
        <v>2.59</v>
      </c>
      <c r="S1311">
        <v>0</v>
      </c>
      <c r="T1311">
        <v>0</v>
      </c>
    </row>
    <row r="1312" spans="1:20" x14ac:dyDescent="0.2">
      <c r="A1312" t="s">
        <v>60</v>
      </c>
      <c r="B1312" s="4">
        <f>train[[#This Row],[account_length]]/12</f>
        <v>4.333333333333333</v>
      </c>
      <c r="C1312">
        <v>415</v>
      </c>
      <c r="D1312">
        <v>0</v>
      </c>
      <c r="E1312">
        <v>1</v>
      </c>
      <c r="F1312">
        <v>32</v>
      </c>
      <c r="G1312">
        <v>130.1</v>
      </c>
      <c r="H1312">
        <v>68</v>
      </c>
      <c r="I1312">
        <v>22.12</v>
      </c>
      <c r="J1312">
        <v>247.2</v>
      </c>
      <c r="K1312">
        <v>77</v>
      </c>
      <c r="L1312">
        <v>21.01</v>
      </c>
      <c r="M1312">
        <v>289.39999999999998</v>
      </c>
      <c r="N1312">
        <v>87</v>
      </c>
      <c r="O1312">
        <v>13.02</v>
      </c>
      <c r="P1312">
        <v>13.5</v>
      </c>
      <c r="Q1312">
        <v>5</v>
      </c>
      <c r="R1312">
        <v>3.65</v>
      </c>
      <c r="S1312">
        <v>2</v>
      </c>
      <c r="T1312">
        <v>0</v>
      </c>
    </row>
    <row r="1313" spans="1:20" x14ac:dyDescent="0.2">
      <c r="A1313" t="s">
        <v>54</v>
      </c>
      <c r="B1313" s="4">
        <f>train[[#This Row],[account_length]]/12</f>
        <v>6.583333333333333</v>
      </c>
      <c r="C1313">
        <v>415</v>
      </c>
      <c r="D1313">
        <v>0</v>
      </c>
      <c r="E1313">
        <v>1</v>
      </c>
      <c r="F1313">
        <v>34</v>
      </c>
      <c r="G1313">
        <v>103.7</v>
      </c>
      <c r="H1313">
        <v>100</v>
      </c>
      <c r="I1313">
        <v>17.63</v>
      </c>
      <c r="J1313">
        <v>236.3</v>
      </c>
      <c r="K1313">
        <v>78</v>
      </c>
      <c r="L1313">
        <v>20.09</v>
      </c>
      <c r="M1313">
        <v>256.60000000000002</v>
      </c>
      <c r="N1313">
        <v>102</v>
      </c>
      <c r="O1313">
        <v>11.55</v>
      </c>
      <c r="P1313">
        <v>14.8</v>
      </c>
      <c r="Q1313">
        <v>4</v>
      </c>
      <c r="R1313">
        <v>4</v>
      </c>
      <c r="S1313">
        <v>2</v>
      </c>
      <c r="T1313">
        <v>0</v>
      </c>
    </row>
    <row r="1314" spans="1:20" x14ac:dyDescent="0.2">
      <c r="A1314" t="s">
        <v>53</v>
      </c>
      <c r="B1314" s="4">
        <f>train[[#This Row],[account_length]]/12</f>
        <v>11.25</v>
      </c>
      <c r="C1314">
        <v>415</v>
      </c>
      <c r="D1314">
        <v>0</v>
      </c>
      <c r="E1314">
        <v>0</v>
      </c>
      <c r="F1314">
        <v>0</v>
      </c>
      <c r="G1314">
        <v>239.9</v>
      </c>
      <c r="H1314">
        <v>91</v>
      </c>
      <c r="I1314">
        <v>40.78</v>
      </c>
      <c r="J1314">
        <v>177.1</v>
      </c>
      <c r="K1314">
        <v>104</v>
      </c>
      <c r="L1314">
        <v>15.05</v>
      </c>
      <c r="M1314">
        <v>217.2</v>
      </c>
      <c r="N1314">
        <v>118</v>
      </c>
      <c r="O1314">
        <v>9.77</v>
      </c>
      <c r="P1314">
        <v>5.9</v>
      </c>
      <c r="Q1314">
        <v>3</v>
      </c>
      <c r="R1314">
        <v>1.59</v>
      </c>
      <c r="S1314">
        <v>2</v>
      </c>
      <c r="T1314">
        <v>0</v>
      </c>
    </row>
    <row r="1315" spans="1:20" x14ac:dyDescent="0.2">
      <c r="A1315" t="s">
        <v>67</v>
      </c>
      <c r="B1315" s="4">
        <f>train[[#This Row],[account_length]]/12</f>
        <v>5.833333333333333</v>
      </c>
      <c r="C1315">
        <v>408</v>
      </c>
      <c r="D1315">
        <v>0</v>
      </c>
      <c r="E1315">
        <v>0</v>
      </c>
      <c r="F1315">
        <v>0</v>
      </c>
      <c r="G1315">
        <v>148.4</v>
      </c>
      <c r="H1315">
        <v>110</v>
      </c>
      <c r="I1315">
        <v>25.23</v>
      </c>
      <c r="J1315">
        <v>267.10000000000002</v>
      </c>
      <c r="K1315">
        <v>90</v>
      </c>
      <c r="L1315">
        <v>22.7</v>
      </c>
      <c r="M1315">
        <v>151.5</v>
      </c>
      <c r="N1315">
        <v>101</v>
      </c>
      <c r="O1315">
        <v>6.82</v>
      </c>
      <c r="P1315">
        <v>8.9</v>
      </c>
      <c r="Q1315">
        <v>4</v>
      </c>
      <c r="R1315">
        <v>2.4</v>
      </c>
      <c r="S1315">
        <v>0</v>
      </c>
      <c r="T1315">
        <v>0</v>
      </c>
    </row>
    <row r="1316" spans="1:20" x14ac:dyDescent="0.2">
      <c r="A1316" t="s">
        <v>27</v>
      </c>
      <c r="B1316" s="4">
        <f>train[[#This Row],[account_length]]/12</f>
        <v>6.666666666666667</v>
      </c>
      <c r="C1316">
        <v>408</v>
      </c>
      <c r="D1316">
        <v>0</v>
      </c>
      <c r="E1316">
        <v>0</v>
      </c>
      <c r="F1316">
        <v>0</v>
      </c>
      <c r="G1316">
        <v>148.6</v>
      </c>
      <c r="H1316">
        <v>106</v>
      </c>
      <c r="I1316">
        <v>25.26</v>
      </c>
      <c r="J1316">
        <v>210.8</v>
      </c>
      <c r="K1316">
        <v>65</v>
      </c>
      <c r="L1316">
        <v>17.920000000000002</v>
      </c>
      <c r="M1316">
        <v>203.7</v>
      </c>
      <c r="N1316">
        <v>86</v>
      </c>
      <c r="O1316">
        <v>9.17</v>
      </c>
      <c r="P1316">
        <v>10</v>
      </c>
      <c r="Q1316">
        <v>2</v>
      </c>
      <c r="R1316">
        <v>2.7</v>
      </c>
      <c r="S1316">
        <v>2</v>
      </c>
      <c r="T1316">
        <v>0</v>
      </c>
    </row>
    <row r="1317" spans="1:20" x14ac:dyDescent="0.2">
      <c r="A1317" t="s">
        <v>56</v>
      </c>
      <c r="B1317" s="4">
        <f>train[[#This Row],[account_length]]/12</f>
        <v>3.0833333333333335</v>
      </c>
      <c r="C1317">
        <v>415</v>
      </c>
      <c r="D1317">
        <v>0</v>
      </c>
      <c r="E1317">
        <v>0</v>
      </c>
      <c r="F1317">
        <v>0</v>
      </c>
      <c r="G1317">
        <v>191.1</v>
      </c>
      <c r="H1317">
        <v>69</v>
      </c>
      <c r="I1317">
        <v>32.49</v>
      </c>
      <c r="J1317">
        <v>129.19999999999999</v>
      </c>
      <c r="K1317">
        <v>113</v>
      </c>
      <c r="L1317">
        <v>10.98</v>
      </c>
      <c r="M1317">
        <v>207.5</v>
      </c>
      <c r="N1317">
        <v>117</v>
      </c>
      <c r="O1317">
        <v>9.34</v>
      </c>
      <c r="P1317">
        <v>12.9</v>
      </c>
      <c r="Q1317">
        <v>1</v>
      </c>
      <c r="R1317">
        <v>3.48</v>
      </c>
      <c r="S1317">
        <v>0</v>
      </c>
      <c r="T1317">
        <v>0</v>
      </c>
    </row>
    <row r="1318" spans="1:20" x14ac:dyDescent="0.2">
      <c r="A1318" t="s">
        <v>60</v>
      </c>
      <c r="B1318" s="4">
        <f>train[[#This Row],[account_length]]/12</f>
        <v>13.416666666666666</v>
      </c>
      <c r="C1318">
        <v>415</v>
      </c>
      <c r="D1318">
        <v>0</v>
      </c>
      <c r="E1318">
        <v>1</v>
      </c>
      <c r="F1318">
        <v>39</v>
      </c>
      <c r="G1318">
        <v>218.5</v>
      </c>
      <c r="H1318">
        <v>76</v>
      </c>
      <c r="I1318">
        <v>37.15</v>
      </c>
      <c r="J1318">
        <v>112.7</v>
      </c>
      <c r="K1318">
        <v>94</v>
      </c>
      <c r="L1318">
        <v>9.58</v>
      </c>
      <c r="M1318">
        <v>205.1</v>
      </c>
      <c r="N1318">
        <v>121</v>
      </c>
      <c r="O1318">
        <v>9.23</v>
      </c>
      <c r="P1318">
        <v>7.3</v>
      </c>
      <c r="Q1318">
        <v>4</v>
      </c>
      <c r="R1318">
        <v>1.97</v>
      </c>
      <c r="S1318">
        <v>1</v>
      </c>
      <c r="T1318">
        <v>0</v>
      </c>
    </row>
    <row r="1319" spans="1:20" x14ac:dyDescent="0.2">
      <c r="A1319" t="s">
        <v>64</v>
      </c>
      <c r="B1319" s="4">
        <f>train[[#This Row],[account_length]]/12</f>
        <v>11.416666666666666</v>
      </c>
      <c r="C1319">
        <v>510</v>
      </c>
      <c r="D1319">
        <v>0</v>
      </c>
      <c r="E1319">
        <v>0</v>
      </c>
      <c r="F1319">
        <v>0</v>
      </c>
      <c r="G1319">
        <v>97.5</v>
      </c>
      <c r="H1319">
        <v>95</v>
      </c>
      <c r="I1319">
        <v>16.579999999999998</v>
      </c>
      <c r="J1319">
        <v>195.8</v>
      </c>
      <c r="K1319">
        <v>82</v>
      </c>
      <c r="L1319">
        <v>16.64</v>
      </c>
      <c r="M1319">
        <v>288.8</v>
      </c>
      <c r="N1319">
        <v>78</v>
      </c>
      <c r="O1319">
        <v>13</v>
      </c>
      <c r="P1319">
        <v>0</v>
      </c>
      <c r="Q1319">
        <v>0</v>
      </c>
      <c r="R1319">
        <v>0</v>
      </c>
      <c r="S1319">
        <v>1</v>
      </c>
      <c r="T1319">
        <v>0</v>
      </c>
    </row>
    <row r="1320" spans="1:20" x14ac:dyDescent="0.2">
      <c r="A1320" t="s">
        <v>74</v>
      </c>
      <c r="B1320" s="4">
        <f>train[[#This Row],[account_length]]/12</f>
        <v>10.25</v>
      </c>
      <c r="C1320">
        <v>415</v>
      </c>
      <c r="D1320">
        <v>0</v>
      </c>
      <c r="E1320">
        <v>0</v>
      </c>
      <c r="F1320">
        <v>0</v>
      </c>
      <c r="G1320">
        <v>128.69999999999999</v>
      </c>
      <c r="H1320">
        <v>126</v>
      </c>
      <c r="I1320">
        <v>21.88</v>
      </c>
      <c r="J1320">
        <v>117.6</v>
      </c>
      <c r="K1320">
        <v>94</v>
      </c>
      <c r="L1320">
        <v>10</v>
      </c>
      <c r="M1320">
        <v>198.4</v>
      </c>
      <c r="N1320">
        <v>132</v>
      </c>
      <c r="O1320">
        <v>8.93</v>
      </c>
      <c r="P1320">
        <v>10.8</v>
      </c>
      <c r="Q1320">
        <v>5</v>
      </c>
      <c r="R1320">
        <v>2.92</v>
      </c>
      <c r="S1320">
        <v>0</v>
      </c>
      <c r="T1320">
        <v>0</v>
      </c>
    </row>
    <row r="1321" spans="1:20" x14ac:dyDescent="0.2">
      <c r="A1321" t="s">
        <v>31</v>
      </c>
      <c r="B1321" s="4">
        <f>train[[#This Row],[account_length]]/12</f>
        <v>6.666666666666667</v>
      </c>
      <c r="C1321">
        <v>415</v>
      </c>
      <c r="D1321">
        <v>0</v>
      </c>
      <c r="E1321">
        <v>1</v>
      </c>
      <c r="F1321">
        <v>38</v>
      </c>
      <c r="G1321">
        <v>236.6</v>
      </c>
      <c r="H1321">
        <v>69</v>
      </c>
      <c r="I1321">
        <v>40.22</v>
      </c>
      <c r="J1321">
        <v>197.5</v>
      </c>
      <c r="K1321">
        <v>68</v>
      </c>
      <c r="L1321">
        <v>16.79</v>
      </c>
      <c r="M1321">
        <v>209.5</v>
      </c>
      <c r="N1321">
        <v>102</v>
      </c>
      <c r="O1321">
        <v>9.43</v>
      </c>
      <c r="P1321">
        <v>9.5</v>
      </c>
      <c r="Q1321">
        <v>10</v>
      </c>
      <c r="R1321">
        <v>2.57</v>
      </c>
      <c r="S1321">
        <v>2</v>
      </c>
      <c r="T1321">
        <v>0</v>
      </c>
    </row>
    <row r="1322" spans="1:20" x14ac:dyDescent="0.2">
      <c r="A1322" t="s">
        <v>31</v>
      </c>
      <c r="B1322" s="4">
        <f>train[[#This Row],[account_length]]/12</f>
        <v>7.833333333333333</v>
      </c>
      <c r="C1322">
        <v>415</v>
      </c>
      <c r="D1322">
        <v>0</v>
      </c>
      <c r="E1322">
        <v>0</v>
      </c>
      <c r="F1322">
        <v>0</v>
      </c>
      <c r="G1322">
        <v>85.9</v>
      </c>
      <c r="H1322">
        <v>113</v>
      </c>
      <c r="I1322">
        <v>14.6</v>
      </c>
      <c r="J1322">
        <v>226.7</v>
      </c>
      <c r="K1322">
        <v>91</v>
      </c>
      <c r="L1322">
        <v>19.27</v>
      </c>
      <c r="M1322">
        <v>279.60000000000002</v>
      </c>
      <c r="N1322">
        <v>110</v>
      </c>
      <c r="O1322">
        <v>12.58</v>
      </c>
      <c r="P1322">
        <v>15.6</v>
      </c>
      <c r="Q1322">
        <v>16</v>
      </c>
      <c r="R1322">
        <v>4.21</v>
      </c>
      <c r="S1322">
        <v>0</v>
      </c>
      <c r="T1322">
        <v>0</v>
      </c>
    </row>
    <row r="1323" spans="1:20" x14ac:dyDescent="0.2">
      <c r="A1323" t="s">
        <v>69</v>
      </c>
      <c r="B1323" s="4">
        <f>train[[#This Row],[account_length]]/12</f>
        <v>8.75</v>
      </c>
      <c r="C1323">
        <v>415</v>
      </c>
      <c r="D1323">
        <v>0</v>
      </c>
      <c r="E1323">
        <v>1</v>
      </c>
      <c r="F1323">
        <v>27</v>
      </c>
      <c r="G1323">
        <v>141.19999999999999</v>
      </c>
      <c r="H1323">
        <v>96</v>
      </c>
      <c r="I1323">
        <v>24</v>
      </c>
      <c r="J1323">
        <v>167.7</v>
      </c>
      <c r="K1323">
        <v>94</v>
      </c>
      <c r="L1323">
        <v>14.25</v>
      </c>
      <c r="M1323">
        <v>274.39999999999998</v>
      </c>
      <c r="N1323">
        <v>101</v>
      </c>
      <c r="O1323">
        <v>12.35</v>
      </c>
      <c r="P1323">
        <v>11.4</v>
      </c>
      <c r="Q1323">
        <v>2</v>
      </c>
      <c r="R1323">
        <v>3.08</v>
      </c>
      <c r="S1323">
        <v>1</v>
      </c>
      <c r="T1323">
        <v>0</v>
      </c>
    </row>
    <row r="1324" spans="1:20" x14ac:dyDescent="0.2">
      <c r="A1324" t="s">
        <v>58</v>
      </c>
      <c r="B1324" s="4">
        <f>train[[#This Row],[account_length]]/12</f>
        <v>6.083333333333333</v>
      </c>
      <c r="C1324">
        <v>415</v>
      </c>
      <c r="D1324">
        <v>0</v>
      </c>
      <c r="E1324">
        <v>1</v>
      </c>
      <c r="F1324">
        <v>31</v>
      </c>
      <c r="G1324">
        <v>194.4</v>
      </c>
      <c r="H1324">
        <v>104</v>
      </c>
      <c r="I1324">
        <v>33.049999999999997</v>
      </c>
      <c r="J1324">
        <v>176</v>
      </c>
      <c r="K1324">
        <v>84</v>
      </c>
      <c r="L1324">
        <v>14.96</v>
      </c>
      <c r="M1324">
        <v>230.1</v>
      </c>
      <c r="N1324">
        <v>110</v>
      </c>
      <c r="O1324">
        <v>10.35</v>
      </c>
      <c r="P1324">
        <v>11.5</v>
      </c>
      <c r="Q1324">
        <v>3</v>
      </c>
      <c r="R1324">
        <v>3.11</v>
      </c>
      <c r="S1324">
        <v>0</v>
      </c>
      <c r="T1324">
        <v>0</v>
      </c>
    </row>
    <row r="1325" spans="1:20" x14ac:dyDescent="0.2">
      <c r="A1325" t="s">
        <v>69</v>
      </c>
      <c r="B1325" s="4">
        <f>train[[#This Row],[account_length]]/12</f>
        <v>9.3333333333333339</v>
      </c>
      <c r="C1325">
        <v>415</v>
      </c>
      <c r="D1325">
        <v>0</v>
      </c>
      <c r="E1325">
        <v>0</v>
      </c>
      <c r="F1325">
        <v>0</v>
      </c>
      <c r="G1325">
        <v>167.6</v>
      </c>
      <c r="H1325">
        <v>100</v>
      </c>
      <c r="I1325">
        <v>28.49</v>
      </c>
      <c r="J1325">
        <v>154.5</v>
      </c>
      <c r="K1325">
        <v>90</v>
      </c>
      <c r="L1325">
        <v>13.13</v>
      </c>
      <c r="M1325">
        <v>281.39999999999998</v>
      </c>
      <c r="N1325">
        <v>107</v>
      </c>
      <c r="O1325">
        <v>12.66</v>
      </c>
      <c r="P1325">
        <v>17.3</v>
      </c>
      <c r="Q1325">
        <v>3</v>
      </c>
      <c r="R1325">
        <v>4.67</v>
      </c>
      <c r="S1325">
        <v>2</v>
      </c>
      <c r="T1325">
        <v>0</v>
      </c>
    </row>
    <row r="1326" spans="1:20" x14ac:dyDescent="0.2">
      <c r="A1326" t="s">
        <v>72</v>
      </c>
      <c r="B1326" s="4">
        <f>train[[#This Row],[account_length]]/12</f>
        <v>14.916666666666666</v>
      </c>
      <c r="C1326">
        <v>408</v>
      </c>
      <c r="D1326">
        <v>0</v>
      </c>
      <c r="E1326">
        <v>0</v>
      </c>
      <c r="F1326">
        <v>0</v>
      </c>
      <c r="G1326">
        <v>234.5</v>
      </c>
      <c r="H1326">
        <v>134</v>
      </c>
      <c r="I1326">
        <v>39.869999999999997</v>
      </c>
      <c r="J1326">
        <v>164.2</v>
      </c>
      <c r="K1326">
        <v>94</v>
      </c>
      <c r="L1326">
        <v>13.96</v>
      </c>
      <c r="M1326">
        <v>191.4</v>
      </c>
      <c r="N1326">
        <v>72</v>
      </c>
      <c r="O1326">
        <v>8.61</v>
      </c>
      <c r="P1326">
        <v>6.1</v>
      </c>
      <c r="Q1326">
        <v>4</v>
      </c>
      <c r="R1326">
        <v>1.65</v>
      </c>
      <c r="S1326">
        <v>1</v>
      </c>
      <c r="T1326">
        <v>0</v>
      </c>
    </row>
    <row r="1327" spans="1:20" x14ac:dyDescent="0.2">
      <c r="A1327" t="s">
        <v>27</v>
      </c>
      <c r="B1327" s="4">
        <f>train[[#This Row],[account_length]]/12</f>
        <v>4.75</v>
      </c>
      <c r="C1327">
        <v>510</v>
      </c>
      <c r="D1327">
        <v>0</v>
      </c>
      <c r="E1327">
        <v>0</v>
      </c>
      <c r="F1327">
        <v>0</v>
      </c>
      <c r="G1327">
        <v>154.19999999999999</v>
      </c>
      <c r="H1327">
        <v>78</v>
      </c>
      <c r="I1327">
        <v>26.21</v>
      </c>
      <c r="J1327">
        <v>196.7</v>
      </c>
      <c r="K1327">
        <v>85</v>
      </c>
      <c r="L1327">
        <v>16.72</v>
      </c>
      <c r="M1327">
        <v>253.5</v>
      </c>
      <c r="N1327">
        <v>97</v>
      </c>
      <c r="O1327">
        <v>11.41</v>
      </c>
      <c r="P1327">
        <v>10.1</v>
      </c>
      <c r="Q1327">
        <v>9</v>
      </c>
      <c r="R1327">
        <v>2.73</v>
      </c>
      <c r="S1327">
        <v>1</v>
      </c>
      <c r="T1327">
        <v>0</v>
      </c>
    </row>
    <row r="1328" spans="1:20" x14ac:dyDescent="0.2">
      <c r="A1328" t="s">
        <v>42</v>
      </c>
      <c r="B1328" s="4">
        <f>train[[#This Row],[account_length]]/12</f>
        <v>10.583333333333334</v>
      </c>
      <c r="C1328">
        <v>415</v>
      </c>
      <c r="D1328">
        <v>0</v>
      </c>
      <c r="E1328">
        <v>1</v>
      </c>
      <c r="F1328">
        <v>14</v>
      </c>
      <c r="G1328">
        <v>143.19999999999999</v>
      </c>
      <c r="H1328">
        <v>99</v>
      </c>
      <c r="I1328">
        <v>24.34</v>
      </c>
      <c r="J1328">
        <v>169.9</v>
      </c>
      <c r="K1328">
        <v>91</v>
      </c>
      <c r="L1328">
        <v>14.44</v>
      </c>
      <c r="M1328">
        <v>221.6</v>
      </c>
      <c r="N1328">
        <v>77</v>
      </c>
      <c r="O1328">
        <v>9.9700000000000006</v>
      </c>
      <c r="P1328">
        <v>11.6</v>
      </c>
      <c r="Q1328">
        <v>1</v>
      </c>
      <c r="R1328">
        <v>3.13</v>
      </c>
      <c r="S1328">
        <v>1</v>
      </c>
      <c r="T1328">
        <v>0</v>
      </c>
    </row>
    <row r="1329" spans="1:20" x14ac:dyDescent="0.2">
      <c r="A1329" t="s">
        <v>57</v>
      </c>
      <c r="B1329" s="4">
        <f>train[[#This Row],[account_length]]/12</f>
        <v>10.166666666666666</v>
      </c>
      <c r="C1329">
        <v>415</v>
      </c>
      <c r="D1329">
        <v>1</v>
      </c>
      <c r="E1329">
        <v>1</v>
      </c>
      <c r="F1329">
        <v>40</v>
      </c>
      <c r="G1329">
        <v>216.4</v>
      </c>
      <c r="H1329">
        <v>80</v>
      </c>
      <c r="I1329">
        <v>36.79</v>
      </c>
      <c r="J1329">
        <v>249.7</v>
      </c>
      <c r="K1329">
        <v>90</v>
      </c>
      <c r="L1329">
        <v>21.22</v>
      </c>
      <c r="M1329">
        <v>185.9</v>
      </c>
      <c r="N1329">
        <v>99</v>
      </c>
      <c r="O1329">
        <v>8.3699999999999992</v>
      </c>
      <c r="P1329">
        <v>12.7</v>
      </c>
      <c r="Q1329">
        <v>4</v>
      </c>
      <c r="R1329">
        <v>3.43</v>
      </c>
      <c r="S1329">
        <v>1</v>
      </c>
      <c r="T1329">
        <v>0</v>
      </c>
    </row>
    <row r="1330" spans="1:20" x14ac:dyDescent="0.2">
      <c r="A1330" t="s">
        <v>35</v>
      </c>
      <c r="B1330" s="4">
        <f>train[[#This Row],[account_length]]/12</f>
        <v>2.75</v>
      </c>
      <c r="C1330">
        <v>510</v>
      </c>
      <c r="D1330">
        <v>0</v>
      </c>
      <c r="E1330">
        <v>1</v>
      </c>
      <c r="F1330">
        <v>35</v>
      </c>
      <c r="G1330">
        <v>161.9</v>
      </c>
      <c r="H1330">
        <v>85</v>
      </c>
      <c r="I1330">
        <v>27.52</v>
      </c>
      <c r="J1330">
        <v>151.19999999999999</v>
      </c>
      <c r="K1330">
        <v>82</v>
      </c>
      <c r="L1330">
        <v>12.85</v>
      </c>
      <c r="M1330">
        <v>191</v>
      </c>
      <c r="N1330">
        <v>131</v>
      </c>
      <c r="O1330">
        <v>8.59</v>
      </c>
      <c r="P1330">
        <v>8.5</v>
      </c>
      <c r="Q1330">
        <v>2</v>
      </c>
      <c r="R1330">
        <v>2.2999999999999998</v>
      </c>
      <c r="S1330">
        <v>1</v>
      </c>
      <c r="T1330">
        <v>0</v>
      </c>
    </row>
    <row r="1331" spans="1:20" x14ac:dyDescent="0.2">
      <c r="A1331" t="s">
        <v>64</v>
      </c>
      <c r="B1331" s="4">
        <f>train[[#This Row],[account_length]]/12</f>
        <v>7.833333333333333</v>
      </c>
      <c r="C1331">
        <v>408</v>
      </c>
      <c r="D1331">
        <v>0</v>
      </c>
      <c r="E1331">
        <v>0</v>
      </c>
      <c r="F1331">
        <v>0</v>
      </c>
      <c r="G1331">
        <v>118.7</v>
      </c>
      <c r="H1331">
        <v>90</v>
      </c>
      <c r="I1331">
        <v>20.18</v>
      </c>
      <c r="J1331">
        <v>205.1</v>
      </c>
      <c r="K1331">
        <v>57</v>
      </c>
      <c r="L1331">
        <v>17.43</v>
      </c>
      <c r="M1331">
        <v>172.2</v>
      </c>
      <c r="N1331">
        <v>100</v>
      </c>
      <c r="O1331">
        <v>7.75</v>
      </c>
      <c r="P1331">
        <v>10.4</v>
      </c>
      <c r="Q1331">
        <v>6</v>
      </c>
      <c r="R1331">
        <v>2.81</v>
      </c>
      <c r="S1331">
        <v>3</v>
      </c>
      <c r="T1331">
        <v>0</v>
      </c>
    </row>
    <row r="1332" spans="1:20" x14ac:dyDescent="0.2">
      <c r="A1332" t="s">
        <v>55</v>
      </c>
      <c r="B1332" s="4">
        <f>train[[#This Row],[account_length]]/12</f>
        <v>8.3333333333333339</v>
      </c>
      <c r="C1332">
        <v>408</v>
      </c>
      <c r="D1332">
        <v>0</v>
      </c>
      <c r="E1332">
        <v>0</v>
      </c>
      <c r="F1332">
        <v>0</v>
      </c>
      <c r="G1332">
        <v>179.1</v>
      </c>
      <c r="H1332">
        <v>123</v>
      </c>
      <c r="I1332">
        <v>30.45</v>
      </c>
      <c r="J1332">
        <v>196.6</v>
      </c>
      <c r="K1332">
        <v>132</v>
      </c>
      <c r="L1332">
        <v>16.71</v>
      </c>
      <c r="M1332">
        <v>186.7</v>
      </c>
      <c r="N1332">
        <v>116</v>
      </c>
      <c r="O1332">
        <v>8.4</v>
      </c>
      <c r="P1332">
        <v>10.199999999999999</v>
      </c>
      <c r="Q1332">
        <v>10</v>
      </c>
      <c r="R1332">
        <v>2.75</v>
      </c>
      <c r="S1332">
        <v>1</v>
      </c>
      <c r="T1332">
        <v>0</v>
      </c>
    </row>
    <row r="1333" spans="1:20" x14ac:dyDescent="0.2">
      <c r="A1333" t="s">
        <v>45</v>
      </c>
      <c r="B1333" s="4">
        <f>train[[#This Row],[account_length]]/12</f>
        <v>8.8333333333333339</v>
      </c>
      <c r="C1333">
        <v>415</v>
      </c>
      <c r="D1333">
        <v>0</v>
      </c>
      <c r="E1333">
        <v>0</v>
      </c>
      <c r="F1333">
        <v>0</v>
      </c>
      <c r="G1333">
        <v>147.9</v>
      </c>
      <c r="H1333">
        <v>97</v>
      </c>
      <c r="I1333">
        <v>25.14</v>
      </c>
      <c r="J1333">
        <v>209.3</v>
      </c>
      <c r="K1333">
        <v>99</v>
      </c>
      <c r="L1333">
        <v>17.79</v>
      </c>
      <c r="M1333">
        <v>162.1</v>
      </c>
      <c r="N1333">
        <v>80</v>
      </c>
      <c r="O1333">
        <v>7.29</v>
      </c>
      <c r="P1333">
        <v>8.8000000000000007</v>
      </c>
      <c r="Q1333">
        <v>5</v>
      </c>
      <c r="R1333">
        <v>2.38</v>
      </c>
      <c r="S1333">
        <v>2</v>
      </c>
      <c r="T1333">
        <v>0</v>
      </c>
    </row>
    <row r="1334" spans="1:20" x14ac:dyDescent="0.2">
      <c r="A1334" t="s">
        <v>63</v>
      </c>
      <c r="B1334" s="4">
        <f>train[[#This Row],[account_length]]/12</f>
        <v>12.333333333333334</v>
      </c>
      <c r="C1334">
        <v>415</v>
      </c>
      <c r="D1334">
        <v>0</v>
      </c>
      <c r="E1334">
        <v>1</v>
      </c>
      <c r="F1334">
        <v>38</v>
      </c>
      <c r="G1334">
        <v>209.2</v>
      </c>
      <c r="H1334">
        <v>110</v>
      </c>
      <c r="I1334">
        <v>35.56</v>
      </c>
      <c r="J1334">
        <v>116.6</v>
      </c>
      <c r="K1334">
        <v>73</v>
      </c>
      <c r="L1334">
        <v>9.91</v>
      </c>
      <c r="M1334">
        <v>109.6</v>
      </c>
      <c r="N1334">
        <v>105</v>
      </c>
      <c r="O1334">
        <v>4.93</v>
      </c>
      <c r="P1334">
        <v>16.5</v>
      </c>
      <c r="Q1334">
        <v>4</v>
      </c>
      <c r="R1334">
        <v>4.46</v>
      </c>
      <c r="S1334">
        <v>2</v>
      </c>
      <c r="T1334">
        <v>0</v>
      </c>
    </row>
    <row r="1335" spans="1:20" x14ac:dyDescent="0.2">
      <c r="A1335" t="s">
        <v>51</v>
      </c>
      <c r="B1335" s="4">
        <f>train[[#This Row],[account_length]]/12</f>
        <v>10</v>
      </c>
      <c r="C1335">
        <v>415</v>
      </c>
      <c r="D1335">
        <v>0</v>
      </c>
      <c r="E1335">
        <v>1</v>
      </c>
      <c r="F1335">
        <v>29</v>
      </c>
      <c r="G1335">
        <v>244.3</v>
      </c>
      <c r="H1335">
        <v>140</v>
      </c>
      <c r="I1335">
        <v>41.53</v>
      </c>
      <c r="J1335">
        <v>322.3</v>
      </c>
      <c r="K1335">
        <v>89</v>
      </c>
      <c r="L1335">
        <v>27.4</v>
      </c>
      <c r="M1335">
        <v>166.8</v>
      </c>
      <c r="N1335">
        <v>83</v>
      </c>
      <c r="O1335">
        <v>7.51</v>
      </c>
      <c r="P1335">
        <v>10.6</v>
      </c>
      <c r="Q1335">
        <v>6</v>
      </c>
      <c r="R1335">
        <v>2.86</v>
      </c>
      <c r="S1335">
        <v>0</v>
      </c>
      <c r="T1335">
        <v>0</v>
      </c>
    </row>
    <row r="1336" spans="1:20" x14ac:dyDescent="0.2">
      <c r="A1336" t="s">
        <v>55</v>
      </c>
      <c r="B1336" s="4">
        <f>train[[#This Row],[account_length]]/12</f>
        <v>7.583333333333333</v>
      </c>
      <c r="C1336">
        <v>415</v>
      </c>
      <c r="D1336">
        <v>0</v>
      </c>
      <c r="E1336">
        <v>1</v>
      </c>
      <c r="F1336">
        <v>34</v>
      </c>
      <c r="G1336">
        <v>175.3</v>
      </c>
      <c r="H1336">
        <v>96</v>
      </c>
      <c r="I1336">
        <v>29.8</v>
      </c>
      <c r="J1336">
        <v>262.3</v>
      </c>
      <c r="K1336">
        <v>122</v>
      </c>
      <c r="L1336">
        <v>22.3</v>
      </c>
      <c r="M1336">
        <v>143.9</v>
      </c>
      <c r="N1336">
        <v>76</v>
      </c>
      <c r="O1336">
        <v>6.48</v>
      </c>
      <c r="P1336">
        <v>5.6</v>
      </c>
      <c r="Q1336">
        <v>11</v>
      </c>
      <c r="R1336">
        <v>1.51</v>
      </c>
      <c r="S1336">
        <v>1</v>
      </c>
      <c r="T1336">
        <v>0</v>
      </c>
    </row>
    <row r="1337" spans="1:20" x14ac:dyDescent="0.2">
      <c r="A1337" t="s">
        <v>59</v>
      </c>
      <c r="B1337" s="4">
        <f>train[[#This Row],[account_length]]/12</f>
        <v>7.166666666666667</v>
      </c>
      <c r="C1337">
        <v>510</v>
      </c>
      <c r="D1337">
        <v>0</v>
      </c>
      <c r="E1337">
        <v>0</v>
      </c>
      <c r="F1337">
        <v>0</v>
      </c>
      <c r="G1337">
        <v>150.5</v>
      </c>
      <c r="H1337">
        <v>92</v>
      </c>
      <c r="I1337">
        <v>25.59</v>
      </c>
      <c r="J1337">
        <v>120.3</v>
      </c>
      <c r="K1337">
        <v>95</v>
      </c>
      <c r="L1337">
        <v>10.23</v>
      </c>
      <c r="M1337">
        <v>271.2</v>
      </c>
      <c r="N1337">
        <v>96</v>
      </c>
      <c r="O1337">
        <v>12.2</v>
      </c>
      <c r="P1337">
        <v>9</v>
      </c>
      <c r="Q1337">
        <v>2</v>
      </c>
      <c r="R1337">
        <v>2.4300000000000002</v>
      </c>
      <c r="S1337">
        <v>1</v>
      </c>
      <c r="T1337">
        <v>0</v>
      </c>
    </row>
    <row r="1338" spans="1:20" x14ac:dyDescent="0.2">
      <c r="A1338" t="s">
        <v>35</v>
      </c>
      <c r="B1338" s="4">
        <f>train[[#This Row],[account_length]]/12</f>
        <v>7.833333333333333</v>
      </c>
      <c r="C1338">
        <v>510</v>
      </c>
      <c r="D1338">
        <v>0</v>
      </c>
      <c r="E1338">
        <v>0</v>
      </c>
      <c r="F1338">
        <v>0</v>
      </c>
      <c r="G1338">
        <v>163.5</v>
      </c>
      <c r="H1338">
        <v>136</v>
      </c>
      <c r="I1338">
        <v>27.8</v>
      </c>
      <c r="J1338">
        <v>143.69999999999999</v>
      </c>
      <c r="K1338">
        <v>111</v>
      </c>
      <c r="L1338">
        <v>12.21</v>
      </c>
      <c r="M1338">
        <v>253.4</v>
      </c>
      <c r="N1338">
        <v>82</v>
      </c>
      <c r="O1338">
        <v>11.4</v>
      </c>
      <c r="P1338">
        <v>12.6</v>
      </c>
      <c r="Q1338">
        <v>5</v>
      </c>
      <c r="R1338">
        <v>3.4</v>
      </c>
      <c r="S1338">
        <v>1</v>
      </c>
      <c r="T1338">
        <v>0</v>
      </c>
    </row>
    <row r="1339" spans="1:20" x14ac:dyDescent="0.2">
      <c r="A1339" t="s">
        <v>24</v>
      </c>
      <c r="B1339" s="4">
        <f>train[[#This Row],[account_length]]/12</f>
        <v>7.083333333333333</v>
      </c>
      <c r="C1339">
        <v>415</v>
      </c>
      <c r="D1339">
        <v>0</v>
      </c>
      <c r="E1339">
        <v>0</v>
      </c>
      <c r="F1339">
        <v>0</v>
      </c>
      <c r="G1339">
        <v>236.9</v>
      </c>
      <c r="H1339">
        <v>93</v>
      </c>
      <c r="I1339">
        <v>40.270000000000003</v>
      </c>
      <c r="J1339">
        <v>197.7</v>
      </c>
      <c r="K1339">
        <v>113</v>
      </c>
      <c r="L1339">
        <v>16.8</v>
      </c>
      <c r="M1339">
        <v>309.10000000000002</v>
      </c>
      <c r="N1339">
        <v>78</v>
      </c>
      <c r="O1339">
        <v>13.91</v>
      </c>
      <c r="P1339">
        <v>11.4</v>
      </c>
      <c r="Q1339">
        <v>7</v>
      </c>
      <c r="R1339">
        <v>3.08</v>
      </c>
      <c r="S1339">
        <v>2</v>
      </c>
      <c r="T1339">
        <v>1</v>
      </c>
    </row>
    <row r="1340" spans="1:20" x14ac:dyDescent="0.2">
      <c r="A1340" t="s">
        <v>74</v>
      </c>
      <c r="B1340" s="4">
        <f>train[[#This Row],[account_length]]/12</f>
        <v>7.416666666666667</v>
      </c>
      <c r="C1340">
        <v>415</v>
      </c>
      <c r="D1340">
        <v>0</v>
      </c>
      <c r="E1340">
        <v>0</v>
      </c>
      <c r="F1340">
        <v>0</v>
      </c>
      <c r="G1340">
        <v>82.3</v>
      </c>
      <c r="H1340">
        <v>77</v>
      </c>
      <c r="I1340">
        <v>13.99</v>
      </c>
      <c r="J1340">
        <v>167.2</v>
      </c>
      <c r="K1340">
        <v>80</v>
      </c>
      <c r="L1340">
        <v>14.21</v>
      </c>
      <c r="M1340">
        <v>194.7</v>
      </c>
      <c r="N1340">
        <v>70</v>
      </c>
      <c r="O1340">
        <v>8.76</v>
      </c>
      <c r="P1340">
        <v>7.2</v>
      </c>
      <c r="Q1340">
        <v>4</v>
      </c>
      <c r="R1340">
        <v>1.94</v>
      </c>
      <c r="S1340">
        <v>1</v>
      </c>
      <c r="T1340">
        <v>0</v>
      </c>
    </row>
    <row r="1341" spans="1:20" x14ac:dyDescent="0.2">
      <c r="A1341" t="s">
        <v>38</v>
      </c>
      <c r="B1341" s="4">
        <f>train[[#This Row],[account_length]]/12</f>
        <v>10.666666666666666</v>
      </c>
      <c r="C1341">
        <v>415</v>
      </c>
      <c r="D1341">
        <v>0</v>
      </c>
      <c r="E1341">
        <v>0</v>
      </c>
      <c r="F1341">
        <v>0</v>
      </c>
      <c r="G1341">
        <v>216</v>
      </c>
      <c r="H1341">
        <v>111</v>
      </c>
      <c r="I1341">
        <v>36.72</v>
      </c>
      <c r="J1341">
        <v>153.69999999999999</v>
      </c>
      <c r="K1341">
        <v>115</v>
      </c>
      <c r="L1341">
        <v>13.06</v>
      </c>
      <c r="M1341">
        <v>227</v>
      </c>
      <c r="N1341">
        <v>74</v>
      </c>
      <c r="O1341">
        <v>10.220000000000001</v>
      </c>
      <c r="P1341">
        <v>12.7</v>
      </c>
      <c r="Q1341">
        <v>4</v>
      </c>
      <c r="R1341">
        <v>3.43</v>
      </c>
      <c r="S1341">
        <v>1</v>
      </c>
      <c r="T1341">
        <v>0</v>
      </c>
    </row>
    <row r="1342" spans="1:20" x14ac:dyDescent="0.2">
      <c r="A1342" t="s">
        <v>58</v>
      </c>
      <c r="B1342" s="4">
        <f>train[[#This Row],[account_length]]/12</f>
        <v>9.5833333333333339</v>
      </c>
      <c r="C1342">
        <v>415</v>
      </c>
      <c r="D1342">
        <v>1</v>
      </c>
      <c r="E1342">
        <v>0</v>
      </c>
      <c r="F1342">
        <v>0</v>
      </c>
      <c r="G1342">
        <v>180</v>
      </c>
      <c r="H1342">
        <v>119</v>
      </c>
      <c r="I1342">
        <v>30.6</v>
      </c>
      <c r="J1342">
        <v>198.8</v>
      </c>
      <c r="K1342">
        <v>126</v>
      </c>
      <c r="L1342">
        <v>16.899999999999999</v>
      </c>
      <c r="M1342">
        <v>217.1</v>
      </c>
      <c r="N1342">
        <v>70</v>
      </c>
      <c r="O1342">
        <v>9.77</v>
      </c>
      <c r="P1342">
        <v>12.4</v>
      </c>
      <c r="Q1342">
        <v>3</v>
      </c>
      <c r="R1342">
        <v>3.35</v>
      </c>
      <c r="S1342">
        <v>1</v>
      </c>
      <c r="T1342">
        <v>0</v>
      </c>
    </row>
    <row r="1343" spans="1:20" x14ac:dyDescent="0.2">
      <c r="A1343" t="s">
        <v>47</v>
      </c>
      <c r="B1343" s="4">
        <f>train[[#This Row],[account_length]]/12</f>
        <v>6.333333333333333</v>
      </c>
      <c r="C1343">
        <v>415</v>
      </c>
      <c r="D1343">
        <v>0</v>
      </c>
      <c r="E1343">
        <v>0</v>
      </c>
      <c r="F1343">
        <v>0</v>
      </c>
      <c r="G1343">
        <v>143.69999999999999</v>
      </c>
      <c r="H1343">
        <v>55</v>
      </c>
      <c r="I1343">
        <v>24.43</v>
      </c>
      <c r="J1343">
        <v>173.1</v>
      </c>
      <c r="K1343">
        <v>108</v>
      </c>
      <c r="L1343">
        <v>14.71</v>
      </c>
      <c r="M1343">
        <v>239.1</v>
      </c>
      <c r="N1343">
        <v>95</v>
      </c>
      <c r="O1343">
        <v>10.76</v>
      </c>
      <c r="P1343">
        <v>5.8</v>
      </c>
      <c r="Q1343">
        <v>6</v>
      </c>
      <c r="R1343">
        <v>1.57</v>
      </c>
      <c r="S1343">
        <v>1</v>
      </c>
      <c r="T1343">
        <v>0</v>
      </c>
    </row>
    <row r="1344" spans="1:20" x14ac:dyDescent="0.2">
      <c r="A1344" t="s">
        <v>72</v>
      </c>
      <c r="B1344" s="4">
        <f>train[[#This Row],[account_length]]/12</f>
        <v>7.5</v>
      </c>
      <c r="C1344">
        <v>415</v>
      </c>
      <c r="D1344">
        <v>0</v>
      </c>
      <c r="E1344">
        <v>1</v>
      </c>
      <c r="F1344">
        <v>29</v>
      </c>
      <c r="G1344">
        <v>185.6</v>
      </c>
      <c r="H1344">
        <v>106</v>
      </c>
      <c r="I1344">
        <v>31.55</v>
      </c>
      <c r="J1344">
        <v>219.7</v>
      </c>
      <c r="K1344">
        <v>113</v>
      </c>
      <c r="L1344">
        <v>18.670000000000002</v>
      </c>
      <c r="M1344">
        <v>152.1</v>
      </c>
      <c r="N1344">
        <v>120</v>
      </c>
      <c r="O1344">
        <v>6.84</v>
      </c>
      <c r="P1344">
        <v>11.1</v>
      </c>
      <c r="Q1344">
        <v>5</v>
      </c>
      <c r="R1344">
        <v>3</v>
      </c>
      <c r="S1344">
        <v>2</v>
      </c>
      <c r="T1344">
        <v>0</v>
      </c>
    </row>
    <row r="1345" spans="1:20" x14ac:dyDescent="0.2">
      <c r="A1345" t="s">
        <v>74</v>
      </c>
      <c r="B1345" s="4">
        <f>train[[#This Row],[account_length]]/12</f>
        <v>2.5</v>
      </c>
      <c r="C1345">
        <v>408</v>
      </c>
      <c r="D1345">
        <v>0</v>
      </c>
      <c r="E1345">
        <v>0</v>
      </c>
      <c r="F1345">
        <v>0</v>
      </c>
      <c r="G1345">
        <v>137.6</v>
      </c>
      <c r="H1345">
        <v>108</v>
      </c>
      <c r="I1345">
        <v>23.39</v>
      </c>
      <c r="J1345">
        <v>162</v>
      </c>
      <c r="K1345">
        <v>80</v>
      </c>
      <c r="L1345">
        <v>13.77</v>
      </c>
      <c r="M1345">
        <v>187.7</v>
      </c>
      <c r="N1345">
        <v>126</v>
      </c>
      <c r="O1345">
        <v>8.4499999999999993</v>
      </c>
      <c r="P1345">
        <v>5.8</v>
      </c>
      <c r="Q1345">
        <v>10</v>
      </c>
      <c r="R1345">
        <v>1.57</v>
      </c>
      <c r="S1345">
        <v>3</v>
      </c>
      <c r="T1345">
        <v>0</v>
      </c>
    </row>
    <row r="1346" spans="1:20" x14ac:dyDescent="0.2">
      <c r="A1346" t="s">
        <v>70</v>
      </c>
      <c r="B1346" s="4">
        <f>train[[#This Row],[account_length]]/12</f>
        <v>8.75</v>
      </c>
      <c r="C1346">
        <v>415</v>
      </c>
      <c r="D1346">
        <v>1</v>
      </c>
      <c r="E1346">
        <v>0</v>
      </c>
      <c r="F1346">
        <v>0</v>
      </c>
      <c r="G1346">
        <v>273.89999999999998</v>
      </c>
      <c r="H1346">
        <v>119</v>
      </c>
      <c r="I1346">
        <v>46.56</v>
      </c>
      <c r="J1346">
        <v>278.60000000000002</v>
      </c>
      <c r="K1346">
        <v>103</v>
      </c>
      <c r="L1346">
        <v>23.68</v>
      </c>
      <c r="M1346">
        <v>255.3</v>
      </c>
      <c r="N1346">
        <v>90</v>
      </c>
      <c r="O1346">
        <v>11.49</v>
      </c>
      <c r="P1346">
        <v>10.9</v>
      </c>
      <c r="Q1346">
        <v>7</v>
      </c>
      <c r="R1346">
        <v>2.94</v>
      </c>
      <c r="S1346">
        <v>1</v>
      </c>
      <c r="T1346">
        <v>1</v>
      </c>
    </row>
    <row r="1347" spans="1:20" x14ac:dyDescent="0.2">
      <c r="A1347" t="s">
        <v>27</v>
      </c>
      <c r="B1347" s="4">
        <f>train[[#This Row],[account_length]]/12</f>
        <v>8.5</v>
      </c>
      <c r="C1347">
        <v>415</v>
      </c>
      <c r="D1347">
        <v>0</v>
      </c>
      <c r="E1347">
        <v>1</v>
      </c>
      <c r="F1347">
        <v>31</v>
      </c>
      <c r="G1347">
        <v>125.3</v>
      </c>
      <c r="H1347">
        <v>92</v>
      </c>
      <c r="I1347">
        <v>21.3</v>
      </c>
      <c r="J1347">
        <v>141.19999999999999</v>
      </c>
      <c r="K1347">
        <v>108</v>
      </c>
      <c r="L1347">
        <v>12</v>
      </c>
      <c r="M1347">
        <v>168.2</v>
      </c>
      <c r="N1347">
        <v>68</v>
      </c>
      <c r="O1347">
        <v>7.57</v>
      </c>
      <c r="P1347">
        <v>6.3</v>
      </c>
      <c r="Q1347">
        <v>2</v>
      </c>
      <c r="R1347">
        <v>1.7</v>
      </c>
      <c r="S1347">
        <v>3</v>
      </c>
      <c r="T1347">
        <v>0</v>
      </c>
    </row>
    <row r="1348" spans="1:20" x14ac:dyDescent="0.2">
      <c r="A1348" t="s">
        <v>50</v>
      </c>
      <c r="B1348" s="4">
        <f>train[[#This Row],[account_length]]/12</f>
        <v>5.25</v>
      </c>
      <c r="C1348">
        <v>510</v>
      </c>
      <c r="D1348">
        <v>0</v>
      </c>
      <c r="E1348">
        <v>1</v>
      </c>
      <c r="F1348">
        <v>49</v>
      </c>
      <c r="G1348">
        <v>214.9</v>
      </c>
      <c r="H1348">
        <v>86</v>
      </c>
      <c r="I1348">
        <v>36.53</v>
      </c>
      <c r="J1348">
        <v>198.2</v>
      </c>
      <c r="K1348">
        <v>89</v>
      </c>
      <c r="L1348">
        <v>16.850000000000001</v>
      </c>
      <c r="M1348">
        <v>170.8</v>
      </c>
      <c r="N1348">
        <v>139</v>
      </c>
      <c r="O1348">
        <v>7.69</v>
      </c>
      <c r="P1348">
        <v>8.1999999999999993</v>
      </c>
      <c r="Q1348">
        <v>5</v>
      </c>
      <c r="R1348">
        <v>2.21</v>
      </c>
      <c r="S1348">
        <v>0</v>
      </c>
      <c r="T1348">
        <v>0</v>
      </c>
    </row>
    <row r="1349" spans="1:20" x14ac:dyDescent="0.2">
      <c r="A1349" t="s">
        <v>67</v>
      </c>
      <c r="B1349" s="4">
        <f>train[[#This Row],[account_length]]/12</f>
        <v>12.916666666666666</v>
      </c>
      <c r="C1349">
        <v>408</v>
      </c>
      <c r="D1349">
        <v>0</v>
      </c>
      <c r="E1349">
        <v>0</v>
      </c>
      <c r="F1349">
        <v>0</v>
      </c>
      <c r="G1349">
        <v>163</v>
      </c>
      <c r="H1349">
        <v>93</v>
      </c>
      <c r="I1349">
        <v>27.71</v>
      </c>
      <c r="J1349">
        <v>203.9</v>
      </c>
      <c r="K1349">
        <v>102</v>
      </c>
      <c r="L1349">
        <v>17.329999999999998</v>
      </c>
      <c r="M1349">
        <v>159</v>
      </c>
      <c r="N1349">
        <v>109</v>
      </c>
      <c r="O1349">
        <v>7.15</v>
      </c>
      <c r="P1349">
        <v>15.1</v>
      </c>
      <c r="Q1349">
        <v>4</v>
      </c>
      <c r="R1349">
        <v>4.08</v>
      </c>
      <c r="S1349">
        <v>2</v>
      </c>
      <c r="T1349">
        <v>0</v>
      </c>
    </row>
    <row r="1350" spans="1:20" x14ac:dyDescent="0.2">
      <c r="A1350" t="s">
        <v>75</v>
      </c>
      <c r="B1350" s="4">
        <f>train[[#This Row],[account_length]]/12</f>
        <v>6.833333333333333</v>
      </c>
      <c r="C1350">
        <v>415</v>
      </c>
      <c r="D1350">
        <v>0</v>
      </c>
      <c r="E1350">
        <v>1</v>
      </c>
      <c r="F1350">
        <v>29</v>
      </c>
      <c r="G1350">
        <v>163.80000000000001</v>
      </c>
      <c r="H1350">
        <v>77</v>
      </c>
      <c r="I1350">
        <v>27.85</v>
      </c>
      <c r="J1350">
        <v>134.9</v>
      </c>
      <c r="K1350">
        <v>112</v>
      </c>
      <c r="L1350">
        <v>11.47</v>
      </c>
      <c r="M1350">
        <v>79.3</v>
      </c>
      <c r="N1350">
        <v>95</v>
      </c>
      <c r="O1350">
        <v>3.57</v>
      </c>
      <c r="P1350">
        <v>8.8000000000000007</v>
      </c>
      <c r="Q1350">
        <v>2</v>
      </c>
      <c r="R1350">
        <v>2.38</v>
      </c>
      <c r="S1350">
        <v>2</v>
      </c>
      <c r="T1350">
        <v>0</v>
      </c>
    </row>
    <row r="1351" spans="1:20" x14ac:dyDescent="0.2">
      <c r="A1351" t="s">
        <v>32</v>
      </c>
      <c r="B1351" s="4">
        <f>train[[#This Row],[account_length]]/12</f>
        <v>7.25</v>
      </c>
      <c r="C1351">
        <v>510</v>
      </c>
      <c r="D1351">
        <v>0</v>
      </c>
      <c r="E1351">
        <v>0</v>
      </c>
      <c r="F1351">
        <v>0</v>
      </c>
      <c r="G1351">
        <v>189.5</v>
      </c>
      <c r="H1351">
        <v>113</v>
      </c>
      <c r="I1351">
        <v>32.22</v>
      </c>
      <c r="J1351">
        <v>204.9</v>
      </c>
      <c r="K1351">
        <v>100</v>
      </c>
      <c r="L1351">
        <v>17.420000000000002</v>
      </c>
      <c r="M1351">
        <v>221.7</v>
      </c>
      <c r="N1351">
        <v>93</v>
      </c>
      <c r="O1351">
        <v>9.98</v>
      </c>
      <c r="P1351">
        <v>13.4</v>
      </c>
      <c r="Q1351">
        <v>3</v>
      </c>
      <c r="R1351">
        <v>3.62</v>
      </c>
      <c r="S1351">
        <v>1</v>
      </c>
      <c r="T1351">
        <v>0</v>
      </c>
    </row>
    <row r="1352" spans="1:20" x14ac:dyDescent="0.2">
      <c r="A1352" t="s">
        <v>53</v>
      </c>
      <c r="B1352" s="4">
        <f>train[[#This Row],[account_length]]/12</f>
        <v>9.5833333333333339</v>
      </c>
      <c r="C1352">
        <v>415</v>
      </c>
      <c r="D1352">
        <v>0</v>
      </c>
      <c r="E1352">
        <v>1</v>
      </c>
      <c r="F1352">
        <v>26</v>
      </c>
      <c r="G1352">
        <v>155.19999999999999</v>
      </c>
      <c r="H1352">
        <v>110</v>
      </c>
      <c r="I1352">
        <v>26.38</v>
      </c>
      <c r="J1352">
        <v>230.9</v>
      </c>
      <c r="K1352">
        <v>133</v>
      </c>
      <c r="L1352">
        <v>19.63</v>
      </c>
      <c r="M1352">
        <v>261.60000000000002</v>
      </c>
      <c r="N1352">
        <v>100</v>
      </c>
      <c r="O1352">
        <v>11.77</v>
      </c>
      <c r="P1352">
        <v>4.5</v>
      </c>
      <c r="Q1352">
        <v>4</v>
      </c>
      <c r="R1352">
        <v>1.22</v>
      </c>
      <c r="S1352">
        <v>0</v>
      </c>
      <c r="T1352">
        <v>0</v>
      </c>
    </row>
    <row r="1353" spans="1:20" x14ac:dyDescent="0.2">
      <c r="A1353" t="s">
        <v>64</v>
      </c>
      <c r="B1353" s="4">
        <f>train[[#This Row],[account_length]]/12</f>
        <v>10.083333333333334</v>
      </c>
      <c r="C1353">
        <v>415</v>
      </c>
      <c r="D1353">
        <v>1</v>
      </c>
      <c r="E1353">
        <v>1</v>
      </c>
      <c r="F1353">
        <v>44</v>
      </c>
      <c r="G1353">
        <v>254.1</v>
      </c>
      <c r="H1353">
        <v>127</v>
      </c>
      <c r="I1353">
        <v>43.2</v>
      </c>
      <c r="J1353">
        <v>180.2</v>
      </c>
      <c r="K1353">
        <v>108</v>
      </c>
      <c r="L1353">
        <v>15.32</v>
      </c>
      <c r="M1353">
        <v>196.2</v>
      </c>
      <c r="N1353">
        <v>129</v>
      </c>
      <c r="O1353">
        <v>8.83</v>
      </c>
      <c r="P1353">
        <v>8.6999999999999993</v>
      </c>
      <c r="Q1353">
        <v>4</v>
      </c>
      <c r="R1353">
        <v>2.35</v>
      </c>
      <c r="S1353">
        <v>3</v>
      </c>
      <c r="T1353">
        <v>0</v>
      </c>
    </row>
    <row r="1354" spans="1:20" x14ac:dyDescent="0.2">
      <c r="A1354" t="s">
        <v>31</v>
      </c>
      <c r="B1354" s="4">
        <f>train[[#This Row],[account_length]]/12</f>
        <v>4.5</v>
      </c>
      <c r="C1354">
        <v>510</v>
      </c>
      <c r="D1354">
        <v>0</v>
      </c>
      <c r="E1354">
        <v>1</v>
      </c>
      <c r="F1354">
        <v>33</v>
      </c>
      <c r="G1354">
        <v>112</v>
      </c>
      <c r="H1354">
        <v>90</v>
      </c>
      <c r="I1354">
        <v>19.04</v>
      </c>
      <c r="J1354">
        <v>208</v>
      </c>
      <c r="K1354">
        <v>112</v>
      </c>
      <c r="L1354">
        <v>17.68</v>
      </c>
      <c r="M1354">
        <v>150.30000000000001</v>
      </c>
      <c r="N1354">
        <v>83</v>
      </c>
      <c r="O1354">
        <v>6.76</v>
      </c>
      <c r="P1354">
        <v>11.3</v>
      </c>
      <c r="Q1354">
        <v>4</v>
      </c>
      <c r="R1354">
        <v>3.05</v>
      </c>
      <c r="S1354">
        <v>2</v>
      </c>
      <c r="T1354">
        <v>0</v>
      </c>
    </row>
    <row r="1355" spans="1:20" x14ac:dyDescent="0.2">
      <c r="A1355" t="s">
        <v>66</v>
      </c>
      <c r="B1355" s="4">
        <f>train[[#This Row],[account_length]]/12</f>
        <v>8.75</v>
      </c>
      <c r="C1355">
        <v>408</v>
      </c>
      <c r="D1355">
        <v>0</v>
      </c>
      <c r="E1355">
        <v>0</v>
      </c>
      <c r="F1355">
        <v>0</v>
      </c>
      <c r="G1355">
        <v>115.5</v>
      </c>
      <c r="H1355">
        <v>73</v>
      </c>
      <c r="I1355">
        <v>19.64</v>
      </c>
      <c r="J1355">
        <v>267.3</v>
      </c>
      <c r="K1355">
        <v>83</v>
      </c>
      <c r="L1355">
        <v>22.72</v>
      </c>
      <c r="M1355">
        <v>114.2</v>
      </c>
      <c r="N1355">
        <v>90</v>
      </c>
      <c r="O1355">
        <v>5.14</v>
      </c>
      <c r="P1355">
        <v>13.3</v>
      </c>
      <c r="Q1355">
        <v>5</v>
      </c>
      <c r="R1355">
        <v>3.59</v>
      </c>
      <c r="S1355">
        <v>3</v>
      </c>
      <c r="T1355">
        <v>0</v>
      </c>
    </row>
    <row r="1356" spans="1:20" x14ac:dyDescent="0.2">
      <c r="A1356" t="s">
        <v>34</v>
      </c>
      <c r="B1356" s="4">
        <f>train[[#This Row],[account_length]]/12</f>
        <v>6.083333333333333</v>
      </c>
      <c r="C1356">
        <v>415</v>
      </c>
      <c r="D1356">
        <v>0</v>
      </c>
      <c r="E1356">
        <v>0</v>
      </c>
      <c r="F1356">
        <v>0</v>
      </c>
      <c r="G1356">
        <v>137.1</v>
      </c>
      <c r="H1356">
        <v>102</v>
      </c>
      <c r="I1356">
        <v>23.31</v>
      </c>
      <c r="J1356">
        <v>210.8</v>
      </c>
      <c r="K1356">
        <v>114</v>
      </c>
      <c r="L1356">
        <v>17.920000000000002</v>
      </c>
      <c r="M1356">
        <v>191.4</v>
      </c>
      <c r="N1356">
        <v>120</v>
      </c>
      <c r="O1356">
        <v>8.61</v>
      </c>
      <c r="P1356">
        <v>11.1</v>
      </c>
      <c r="Q1356">
        <v>4</v>
      </c>
      <c r="R1356">
        <v>3</v>
      </c>
      <c r="S1356">
        <v>1</v>
      </c>
      <c r="T1356">
        <v>0</v>
      </c>
    </row>
    <row r="1357" spans="1:20" x14ac:dyDescent="0.2">
      <c r="A1357" t="s">
        <v>74</v>
      </c>
      <c r="B1357" s="4">
        <f>train[[#This Row],[account_length]]/12</f>
        <v>7.916666666666667</v>
      </c>
      <c r="C1357">
        <v>415</v>
      </c>
      <c r="D1357">
        <v>0</v>
      </c>
      <c r="E1357">
        <v>0</v>
      </c>
      <c r="F1357">
        <v>0</v>
      </c>
      <c r="G1357">
        <v>198.4</v>
      </c>
      <c r="H1357">
        <v>113</v>
      </c>
      <c r="I1357">
        <v>33.729999999999997</v>
      </c>
      <c r="J1357">
        <v>235.9</v>
      </c>
      <c r="K1357">
        <v>144</v>
      </c>
      <c r="L1357">
        <v>20.05</v>
      </c>
      <c r="M1357">
        <v>325.60000000000002</v>
      </c>
      <c r="N1357">
        <v>99</v>
      </c>
      <c r="O1357">
        <v>14.65</v>
      </c>
      <c r="P1357">
        <v>10.1</v>
      </c>
      <c r="Q1357">
        <v>3</v>
      </c>
      <c r="R1357">
        <v>2.73</v>
      </c>
      <c r="S1357">
        <v>0</v>
      </c>
      <c r="T1357">
        <v>0</v>
      </c>
    </row>
    <row r="1358" spans="1:20" x14ac:dyDescent="0.2">
      <c r="A1358" t="s">
        <v>61</v>
      </c>
      <c r="B1358" s="4">
        <f>train[[#This Row],[account_length]]/12</f>
        <v>1.75</v>
      </c>
      <c r="C1358">
        <v>415</v>
      </c>
      <c r="D1358">
        <v>0</v>
      </c>
      <c r="E1358">
        <v>1</v>
      </c>
      <c r="F1358">
        <v>19</v>
      </c>
      <c r="G1358">
        <v>132.69999999999999</v>
      </c>
      <c r="H1358">
        <v>94</v>
      </c>
      <c r="I1358">
        <v>22.56</v>
      </c>
      <c r="J1358">
        <v>204.6</v>
      </c>
      <c r="K1358">
        <v>101</v>
      </c>
      <c r="L1358">
        <v>17.39</v>
      </c>
      <c r="M1358">
        <v>154.69999999999999</v>
      </c>
      <c r="N1358">
        <v>78</v>
      </c>
      <c r="O1358">
        <v>6.96</v>
      </c>
      <c r="P1358">
        <v>12.9</v>
      </c>
      <c r="Q1358">
        <v>7</v>
      </c>
      <c r="R1358">
        <v>3.48</v>
      </c>
      <c r="S1358">
        <v>3</v>
      </c>
      <c r="T1358">
        <v>0</v>
      </c>
    </row>
    <row r="1359" spans="1:20" x14ac:dyDescent="0.2">
      <c r="A1359" t="s">
        <v>52</v>
      </c>
      <c r="B1359" s="4">
        <f>train[[#This Row],[account_length]]/12</f>
        <v>13.583333333333334</v>
      </c>
      <c r="C1359">
        <v>408</v>
      </c>
      <c r="D1359">
        <v>0</v>
      </c>
      <c r="E1359">
        <v>1</v>
      </c>
      <c r="F1359">
        <v>25</v>
      </c>
      <c r="G1359">
        <v>219.6</v>
      </c>
      <c r="H1359">
        <v>99</v>
      </c>
      <c r="I1359">
        <v>37.33</v>
      </c>
      <c r="J1359">
        <v>210.4</v>
      </c>
      <c r="K1359">
        <v>99</v>
      </c>
      <c r="L1359">
        <v>17.88</v>
      </c>
      <c r="M1359">
        <v>242.7</v>
      </c>
      <c r="N1359">
        <v>88</v>
      </c>
      <c r="O1359">
        <v>10.92</v>
      </c>
      <c r="P1359">
        <v>13.8</v>
      </c>
      <c r="Q1359">
        <v>8</v>
      </c>
      <c r="R1359">
        <v>3.73</v>
      </c>
      <c r="S1359">
        <v>2</v>
      </c>
      <c r="T1359">
        <v>0</v>
      </c>
    </row>
    <row r="1360" spans="1:20" x14ac:dyDescent="0.2">
      <c r="A1360" t="s">
        <v>64</v>
      </c>
      <c r="B1360" s="4">
        <f>train[[#This Row],[account_length]]/12</f>
        <v>4.75</v>
      </c>
      <c r="C1360">
        <v>415</v>
      </c>
      <c r="D1360">
        <v>0</v>
      </c>
      <c r="E1360">
        <v>0</v>
      </c>
      <c r="F1360">
        <v>0</v>
      </c>
      <c r="G1360">
        <v>169.6</v>
      </c>
      <c r="H1360">
        <v>96</v>
      </c>
      <c r="I1360">
        <v>28.83</v>
      </c>
      <c r="J1360">
        <v>234.7</v>
      </c>
      <c r="K1360">
        <v>112</v>
      </c>
      <c r="L1360">
        <v>19.95</v>
      </c>
      <c r="M1360">
        <v>285.39999999999998</v>
      </c>
      <c r="N1360">
        <v>83</v>
      </c>
      <c r="O1360">
        <v>12.84</v>
      </c>
      <c r="P1360">
        <v>11.2</v>
      </c>
      <c r="Q1360">
        <v>4</v>
      </c>
      <c r="R1360">
        <v>3.02</v>
      </c>
      <c r="S1360">
        <v>0</v>
      </c>
      <c r="T1360">
        <v>0</v>
      </c>
    </row>
    <row r="1361" spans="1:20" x14ac:dyDescent="0.2">
      <c r="A1361" t="s">
        <v>33</v>
      </c>
      <c r="B1361" s="4">
        <f>train[[#This Row],[account_length]]/12</f>
        <v>8.6666666666666661</v>
      </c>
      <c r="C1361">
        <v>408</v>
      </c>
      <c r="D1361">
        <v>1</v>
      </c>
      <c r="E1361">
        <v>0</v>
      </c>
      <c r="F1361">
        <v>0</v>
      </c>
      <c r="G1361">
        <v>160.4</v>
      </c>
      <c r="H1361">
        <v>73</v>
      </c>
      <c r="I1361">
        <v>27.27</v>
      </c>
      <c r="J1361">
        <v>293.89999999999998</v>
      </c>
      <c r="K1361">
        <v>103</v>
      </c>
      <c r="L1361">
        <v>24.98</v>
      </c>
      <c r="M1361">
        <v>306.60000000000002</v>
      </c>
      <c r="N1361">
        <v>90</v>
      </c>
      <c r="O1361">
        <v>13.8</v>
      </c>
      <c r="P1361">
        <v>12.6</v>
      </c>
      <c r="Q1361">
        <v>5</v>
      </c>
      <c r="R1361">
        <v>3.4</v>
      </c>
      <c r="S1361">
        <v>4</v>
      </c>
      <c r="T1361">
        <v>0</v>
      </c>
    </row>
    <row r="1362" spans="1:20" x14ac:dyDescent="0.2">
      <c r="A1362" t="s">
        <v>68</v>
      </c>
      <c r="B1362" s="4">
        <f>train[[#This Row],[account_length]]/12</f>
        <v>7.916666666666667</v>
      </c>
      <c r="C1362">
        <v>415</v>
      </c>
      <c r="D1362">
        <v>0</v>
      </c>
      <c r="E1362">
        <v>0</v>
      </c>
      <c r="F1362">
        <v>0</v>
      </c>
      <c r="G1362">
        <v>194.6</v>
      </c>
      <c r="H1362">
        <v>114</v>
      </c>
      <c r="I1362">
        <v>33.08</v>
      </c>
      <c r="J1362">
        <v>232.8</v>
      </c>
      <c r="K1362">
        <v>106</v>
      </c>
      <c r="L1362">
        <v>19.79</v>
      </c>
      <c r="M1362">
        <v>173.4</v>
      </c>
      <c r="N1362">
        <v>92</v>
      </c>
      <c r="O1362">
        <v>7.8</v>
      </c>
      <c r="P1362">
        <v>3.8</v>
      </c>
      <c r="Q1362">
        <v>2</v>
      </c>
      <c r="R1362">
        <v>1.03</v>
      </c>
      <c r="S1362">
        <v>3</v>
      </c>
      <c r="T1362">
        <v>0</v>
      </c>
    </row>
    <row r="1363" spans="1:20" x14ac:dyDescent="0.2">
      <c r="A1363" t="s">
        <v>74</v>
      </c>
      <c r="B1363" s="4">
        <f>train[[#This Row],[account_length]]/12</f>
        <v>6.166666666666667</v>
      </c>
      <c r="C1363">
        <v>408</v>
      </c>
      <c r="D1363">
        <v>0</v>
      </c>
      <c r="E1363">
        <v>0</v>
      </c>
      <c r="F1363">
        <v>0</v>
      </c>
      <c r="G1363">
        <v>157.1</v>
      </c>
      <c r="H1363">
        <v>95</v>
      </c>
      <c r="I1363">
        <v>26.71</v>
      </c>
      <c r="J1363">
        <v>213.1</v>
      </c>
      <c r="K1363">
        <v>36</v>
      </c>
      <c r="L1363">
        <v>18.11</v>
      </c>
      <c r="M1363">
        <v>280.39999999999998</v>
      </c>
      <c r="N1363">
        <v>77</v>
      </c>
      <c r="O1363">
        <v>12.62</v>
      </c>
      <c r="P1363">
        <v>7.6</v>
      </c>
      <c r="Q1363">
        <v>3</v>
      </c>
      <c r="R1363">
        <v>2.0499999999999998</v>
      </c>
      <c r="S1363">
        <v>2</v>
      </c>
      <c r="T1363">
        <v>0</v>
      </c>
    </row>
    <row r="1364" spans="1:20" x14ac:dyDescent="0.2">
      <c r="A1364" t="s">
        <v>71</v>
      </c>
      <c r="B1364" s="4">
        <f>train[[#This Row],[account_length]]/12</f>
        <v>5.583333333333333</v>
      </c>
      <c r="C1364">
        <v>415</v>
      </c>
      <c r="D1364">
        <v>0</v>
      </c>
      <c r="E1364">
        <v>0</v>
      </c>
      <c r="F1364">
        <v>0</v>
      </c>
      <c r="G1364">
        <v>179.8</v>
      </c>
      <c r="H1364">
        <v>125</v>
      </c>
      <c r="I1364">
        <v>30.57</v>
      </c>
      <c r="J1364">
        <v>173.2</v>
      </c>
      <c r="K1364">
        <v>86</v>
      </c>
      <c r="L1364">
        <v>14.72</v>
      </c>
      <c r="M1364">
        <v>272.8</v>
      </c>
      <c r="N1364">
        <v>97</v>
      </c>
      <c r="O1364">
        <v>12.28</v>
      </c>
      <c r="P1364">
        <v>10.9</v>
      </c>
      <c r="Q1364">
        <v>4</v>
      </c>
      <c r="R1364">
        <v>2.94</v>
      </c>
      <c r="S1364">
        <v>0</v>
      </c>
      <c r="T1364">
        <v>0</v>
      </c>
    </row>
    <row r="1365" spans="1:20" x14ac:dyDescent="0.2">
      <c r="A1365" t="s">
        <v>37</v>
      </c>
      <c r="B1365" s="4">
        <f>train[[#This Row],[account_length]]/12</f>
        <v>8.6666666666666661</v>
      </c>
      <c r="C1365">
        <v>415</v>
      </c>
      <c r="D1365">
        <v>1</v>
      </c>
      <c r="E1365">
        <v>0</v>
      </c>
      <c r="F1365">
        <v>0</v>
      </c>
      <c r="G1365">
        <v>148.19999999999999</v>
      </c>
      <c r="H1365">
        <v>108</v>
      </c>
      <c r="I1365">
        <v>25.19</v>
      </c>
      <c r="J1365">
        <v>161.80000000000001</v>
      </c>
      <c r="K1365">
        <v>113</v>
      </c>
      <c r="L1365">
        <v>13.75</v>
      </c>
      <c r="M1365">
        <v>259.3</v>
      </c>
      <c r="N1365">
        <v>103</v>
      </c>
      <c r="O1365">
        <v>11.67</v>
      </c>
      <c r="P1365">
        <v>11</v>
      </c>
      <c r="Q1365">
        <v>4</v>
      </c>
      <c r="R1365">
        <v>2.97</v>
      </c>
      <c r="S1365">
        <v>0</v>
      </c>
      <c r="T1365">
        <v>0</v>
      </c>
    </row>
    <row r="1366" spans="1:20" x14ac:dyDescent="0.2">
      <c r="A1366" t="s">
        <v>39</v>
      </c>
      <c r="B1366" s="4">
        <f>train[[#This Row],[account_length]]/12</f>
        <v>5.916666666666667</v>
      </c>
      <c r="C1366">
        <v>415</v>
      </c>
      <c r="D1366">
        <v>0</v>
      </c>
      <c r="E1366">
        <v>1</v>
      </c>
      <c r="F1366">
        <v>39</v>
      </c>
      <c r="G1366">
        <v>183.2</v>
      </c>
      <c r="H1366">
        <v>103</v>
      </c>
      <c r="I1366">
        <v>31.14</v>
      </c>
      <c r="J1366">
        <v>209.4</v>
      </c>
      <c r="K1366">
        <v>111</v>
      </c>
      <c r="L1366">
        <v>17.8</v>
      </c>
      <c r="M1366">
        <v>172.4</v>
      </c>
      <c r="N1366">
        <v>109</v>
      </c>
      <c r="O1366">
        <v>7.76</v>
      </c>
      <c r="P1366">
        <v>11.9</v>
      </c>
      <c r="Q1366">
        <v>6</v>
      </c>
      <c r="R1366">
        <v>3.21</v>
      </c>
      <c r="S1366">
        <v>1</v>
      </c>
      <c r="T1366">
        <v>0</v>
      </c>
    </row>
    <row r="1367" spans="1:20" x14ac:dyDescent="0.2">
      <c r="A1367" t="s">
        <v>46</v>
      </c>
      <c r="B1367" s="4">
        <f>train[[#This Row],[account_length]]/12</f>
        <v>12.416666666666666</v>
      </c>
      <c r="C1367">
        <v>415</v>
      </c>
      <c r="D1367">
        <v>0</v>
      </c>
      <c r="E1367">
        <v>0</v>
      </c>
      <c r="F1367">
        <v>0</v>
      </c>
      <c r="G1367">
        <v>119.2</v>
      </c>
      <c r="H1367">
        <v>88</v>
      </c>
      <c r="I1367">
        <v>20.260000000000002</v>
      </c>
      <c r="J1367">
        <v>168.3</v>
      </c>
      <c r="K1367">
        <v>110</v>
      </c>
      <c r="L1367">
        <v>14.31</v>
      </c>
      <c r="M1367">
        <v>204.7</v>
      </c>
      <c r="N1367">
        <v>119</v>
      </c>
      <c r="O1367">
        <v>9.2100000000000009</v>
      </c>
      <c r="P1367">
        <v>12.2</v>
      </c>
      <c r="Q1367">
        <v>6</v>
      </c>
      <c r="R1367">
        <v>3.29</v>
      </c>
      <c r="S1367">
        <v>4</v>
      </c>
      <c r="T1367">
        <v>1</v>
      </c>
    </row>
    <row r="1368" spans="1:20" x14ac:dyDescent="0.2">
      <c r="A1368" t="s">
        <v>75</v>
      </c>
      <c r="B1368" s="4">
        <f>train[[#This Row],[account_length]]/12</f>
        <v>12.833333333333334</v>
      </c>
      <c r="C1368">
        <v>408</v>
      </c>
      <c r="D1368">
        <v>0</v>
      </c>
      <c r="E1368">
        <v>1</v>
      </c>
      <c r="F1368">
        <v>35</v>
      </c>
      <c r="G1368">
        <v>224</v>
      </c>
      <c r="H1368">
        <v>102</v>
      </c>
      <c r="I1368">
        <v>38.08</v>
      </c>
      <c r="J1368">
        <v>192</v>
      </c>
      <c r="K1368">
        <v>99</v>
      </c>
      <c r="L1368">
        <v>16.32</v>
      </c>
      <c r="M1368">
        <v>163.1</v>
      </c>
      <c r="N1368">
        <v>100</v>
      </c>
      <c r="O1368">
        <v>7.34</v>
      </c>
      <c r="P1368">
        <v>9.6</v>
      </c>
      <c r="Q1368">
        <v>2</v>
      </c>
      <c r="R1368">
        <v>2.59</v>
      </c>
      <c r="S1368">
        <v>0</v>
      </c>
      <c r="T1368">
        <v>0</v>
      </c>
    </row>
    <row r="1369" spans="1:20" x14ac:dyDescent="0.2">
      <c r="A1369" t="s">
        <v>70</v>
      </c>
      <c r="B1369" s="4">
        <f>train[[#This Row],[account_length]]/12</f>
        <v>9.75</v>
      </c>
      <c r="C1369">
        <v>415</v>
      </c>
      <c r="D1369">
        <v>0</v>
      </c>
      <c r="E1369">
        <v>0</v>
      </c>
      <c r="F1369">
        <v>0</v>
      </c>
      <c r="G1369">
        <v>184.8</v>
      </c>
      <c r="H1369">
        <v>83</v>
      </c>
      <c r="I1369">
        <v>31.42</v>
      </c>
      <c r="J1369">
        <v>248.6</v>
      </c>
      <c r="K1369">
        <v>101</v>
      </c>
      <c r="L1369">
        <v>21.13</v>
      </c>
      <c r="M1369">
        <v>133.1</v>
      </c>
      <c r="N1369">
        <v>113</v>
      </c>
      <c r="O1369">
        <v>5.99</v>
      </c>
      <c r="P1369">
        <v>9.6</v>
      </c>
      <c r="Q1369">
        <v>8</v>
      </c>
      <c r="R1369">
        <v>2.59</v>
      </c>
      <c r="S1369">
        <v>1</v>
      </c>
      <c r="T1369">
        <v>0</v>
      </c>
    </row>
    <row r="1370" spans="1:20" x14ac:dyDescent="0.2">
      <c r="A1370" t="s">
        <v>66</v>
      </c>
      <c r="B1370" s="4">
        <f>train[[#This Row],[account_length]]/12</f>
        <v>10.833333333333334</v>
      </c>
      <c r="C1370">
        <v>408</v>
      </c>
      <c r="D1370">
        <v>0</v>
      </c>
      <c r="E1370">
        <v>0</v>
      </c>
      <c r="F1370">
        <v>0</v>
      </c>
      <c r="G1370">
        <v>176.3</v>
      </c>
      <c r="H1370">
        <v>140</v>
      </c>
      <c r="I1370">
        <v>29.97</v>
      </c>
      <c r="J1370">
        <v>201</v>
      </c>
      <c r="K1370">
        <v>104</v>
      </c>
      <c r="L1370">
        <v>17.09</v>
      </c>
      <c r="M1370">
        <v>161.9</v>
      </c>
      <c r="N1370">
        <v>123</v>
      </c>
      <c r="O1370">
        <v>7.29</v>
      </c>
      <c r="P1370">
        <v>11.3</v>
      </c>
      <c r="Q1370">
        <v>5</v>
      </c>
      <c r="R1370">
        <v>3.05</v>
      </c>
      <c r="S1370">
        <v>1</v>
      </c>
      <c r="T1370">
        <v>0</v>
      </c>
    </row>
    <row r="1371" spans="1:20" x14ac:dyDescent="0.2">
      <c r="A1371" t="s">
        <v>33</v>
      </c>
      <c r="B1371" s="4">
        <f>train[[#This Row],[account_length]]/12</f>
        <v>6.083333333333333</v>
      </c>
      <c r="C1371">
        <v>415</v>
      </c>
      <c r="D1371">
        <v>0</v>
      </c>
      <c r="E1371">
        <v>0</v>
      </c>
      <c r="F1371">
        <v>0</v>
      </c>
      <c r="G1371">
        <v>241.7</v>
      </c>
      <c r="H1371">
        <v>115</v>
      </c>
      <c r="I1371">
        <v>41.09</v>
      </c>
      <c r="J1371">
        <v>168.5</v>
      </c>
      <c r="K1371">
        <v>133</v>
      </c>
      <c r="L1371">
        <v>14.32</v>
      </c>
      <c r="M1371">
        <v>169.8</v>
      </c>
      <c r="N1371">
        <v>122</v>
      </c>
      <c r="O1371">
        <v>7.64</v>
      </c>
      <c r="P1371">
        <v>11.1</v>
      </c>
      <c r="Q1371">
        <v>2</v>
      </c>
      <c r="R1371">
        <v>3</v>
      </c>
      <c r="S1371">
        <v>2</v>
      </c>
      <c r="T1371">
        <v>0</v>
      </c>
    </row>
    <row r="1372" spans="1:20" x14ac:dyDescent="0.2">
      <c r="A1372" t="s">
        <v>51</v>
      </c>
      <c r="B1372" s="4">
        <f>train[[#This Row],[account_length]]/12</f>
        <v>8.3333333333333339</v>
      </c>
      <c r="C1372">
        <v>510</v>
      </c>
      <c r="D1372">
        <v>0</v>
      </c>
      <c r="E1372">
        <v>1</v>
      </c>
      <c r="F1372">
        <v>38</v>
      </c>
      <c r="G1372">
        <v>224.7</v>
      </c>
      <c r="H1372">
        <v>121</v>
      </c>
      <c r="I1372">
        <v>38.200000000000003</v>
      </c>
      <c r="J1372">
        <v>294</v>
      </c>
      <c r="K1372">
        <v>131</v>
      </c>
      <c r="L1372">
        <v>24.99</v>
      </c>
      <c r="M1372">
        <v>290</v>
      </c>
      <c r="N1372">
        <v>61</v>
      </c>
      <c r="O1372">
        <v>13.05</v>
      </c>
      <c r="P1372">
        <v>9.8000000000000007</v>
      </c>
      <c r="Q1372">
        <v>6</v>
      </c>
      <c r="R1372">
        <v>2.65</v>
      </c>
      <c r="S1372">
        <v>0</v>
      </c>
      <c r="T1372">
        <v>0</v>
      </c>
    </row>
    <row r="1373" spans="1:20" x14ac:dyDescent="0.2">
      <c r="A1373" t="s">
        <v>58</v>
      </c>
      <c r="B1373" s="4">
        <f>train[[#This Row],[account_length]]/12</f>
        <v>12.416666666666666</v>
      </c>
      <c r="C1373">
        <v>510</v>
      </c>
      <c r="D1373">
        <v>0</v>
      </c>
      <c r="E1373">
        <v>0</v>
      </c>
      <c r="F1373">
        <v>0</v>
      </c>
      <c r="G1373">
        <v>207.3</v>
      </c>
      <c r="H1373">
        <v>115</v>
      </c>
      <c r="I1373">
        <v>35.24</v>
      </c>
      <c r="J1373">
        <v>198.4</v>
      </c>
      <c r="K1373">
        <v>82</v>
      </c>
      <c r="L1373">
        <v>16.86</v>
      </c>
      <c r="M1373">
        <v>114.1</v>
      </c>
      <c r="N1373">
        <v>83</v>
      </c>
      <c r="O1373">
        <v>5.13</v>
      </c>
      <c r="P1373">
        <v>8.6</v>
      </c>
      <c r="Q1373">
        <v>4</v>
      </c>
      <c r="R1373">
        <v>2.3199999999999998</v>
      </c>
      <c r="S1373">
        <v>1</v>
      </c>
      <c r="T1373">
        <v>0</v>
      </c>
    </row>
    <row r="1374" spans="1:20" x14ac:dyDescent="0.2">
      <c r="A1374" t="s">
        <v>20</v>
      </c>
      <c r="B1374" s="4">
        <f>train[[#This Row],[account_length]]/12</f>
        <v>2.4166666666666665</v>
      </c>
      <c r="C1374">
        <v>408</v>
      </c>
      <c r="D1374">
        <v>0</v>
      </c>
      <c r="E1374">
        <v>0</v>
      </c>
      <c r="F1374">
        <v>0</v>
      </c>
      <c r="G1374">
        <v>196.8</v>
      </c>
      <c r="H1374">
        <v>81</v>
      </c>
      <c r="I1374">
        <v>33.46</v>
      </c>
      <c r="J1374">
        <v>168</v>
      </c>
      <c r="K1374">
        <v>110</v>
      </c>
      <c r="L1374">
        <v>14.28</v>
      </c>
      <c r="M1374">
        <v>132.6</v>
      </c>
      <c r="N1374">
        <v>98</v>
      </c>
      <c r="O1374">
        <v>5.97</v>
      </c>
      <c r="P1374">
        <v>12.7</v>
      </c>
      <c r="Q1374">
        <v>7</v>
      </c>
      <c r="R1374">
        <v>3.43</v>
      </c>
      <c r="S1374">
        <v>2</v>
      </c>
      <c r="T1374">
        <v>0</v>
      </c>
    </row>
    <row r="1375" spans="1:20" x14ac:dyDescent="0.2">
      <c r="A1375" t="s">
        <v>44</v>
      </c>
      <c r="B1375" s="4">
        <f>train[[#This Row],[account_length]]/12</f>
        <v>10.916666666666666</v>
      </c>
      <c r="C1375">
        <v>510</v>
      </c>
      <c r="D1375">
        <v>0</v>
      </c>
      <c r="E1375">
        <v>0</v>
      </c>
      <c r="F1375">
        <v>0</v>
      </c>
      <c r="G1375">
        <v>110.9</v>
      </c>
      <c r="H1375">
        <v>74</v>
      </c>
      <c r="I1375">
        <v>18.850000000000001</v>
      </c>
      <c r="J1375">
        <v>115.6</v>
      </c>
      <c r="K1375">
        <v>90</v>
      </c>
      <c r="L1375">
        <v>9.83</v>
      </c>
      <c r="M1375">
        <v>190.5</v>
      </c>
      <c r="N1375">
        <v>114</v>
      </c>
      <c r="O1375">
        <v>8.57</v>
      </c>
      <c r="P1375">
        <v>15.8</v>
      </c>
      <c r="Q1375">
        <v>9</v>
      </c>
      <c r="R1375">
        <v>4.2699999999999996</v>
      </c>
      <c r="S1375">
        <v>1</v>
      </c>
      <c r="T1375">
        <v>0</v>
      </c>
    </row>
    <row r="1376" spans="1:20" x14ac:dyDescent="0.2">
      <c r="A1376" t="s">
        <v>24</v>
      </c>
      <c r="B1376" s="4">
        <f>train[[#This Row],[account_length]]/12</f>
        <v>12.75</v>
      </c>
      <c r="C1376">
        <v>510</v>
      </c>
      <c r="D1376">
        <v>0</v>
      </c>
      <c r="E1376">
        <v>0</v>
      </c>
      <c r="F1376">
        <v>0</v>
      </c>
      <c r="G1376">
        <v>122.5</v>
      </c>
      <c r="H1376">
        <v>145</v>
      </c>
      <c r="I1376">
        <v>20.83</v>
      </c>
      <c r="J1376">
        <v>273.3</v>
      </c>
      <c r="K1376">
        <v>103</v>
      </c>
      <c r="L1376">
        <v>23.23</v>
      </c>
      <c r="M1376">
        <v>197.8</v>
      </c>
      <c r="N1376">
        <v>71</v>
      </c>
      <c r="O1376">
        <v>8.9</v>
      </c>
      <c r="P1376">
        <v>8</v>
      </c>
      <c r="Q1376">
        <v>3</v>
      </c>
      <c r="R1376">
        <v>2.16</v>
      </c>
      <c r="S1376">
        <v>2</v>
      </c>
      <c r="T1376">
        <v>0</v>
      </c>
    </row>
    <row r="1377" spans="1:20" x14ac:dyDescent="0.2">
      <c r="A1377" t="s">
        <v>51</v>
      </c>
      <c r="B1377" s="4">
        <f>train[[#This Row],[account_length]]/12</f>
        <v>11.083333333333334</v>
      </c>
      <c r="C1377">
        <v>510</v>
      </c>
      <c r="D1377">
        <v>0</v>
      </c>
      <c r="E1377">
        <v>0</v>
      </c>
      <c r="F1377">
        <v>0</v>
      </c>
      <c r="G1377">
        <v>187</v>
      </c>
      <c r="H1377">
        <v>65</v>
      </c>
      <c r="I1377">
        <v>31.79</v>
      </c>
      <c r="J1377">
        <v>141.4</v>
      </c>
      <c r="K1377">
        <v>128</v>
      </c>
      <c r="L1377">
        <v>12.02</v>
      </c>
      <c r="M1377">
        <v>238.2</v>
      </c>
      <c r="N1377">
        <v>108</v>
      </c>
      <c r="O1377">
        <v>10.72</v>
      </c>
      <c r="P1377">
        <v>10</v>
      </c>
      <c r="Q1377">
        <v>8</v>
      </c>
      <c r="R1377">
        <v>2.7</v>
      </c>
      <c r="S1377">
        <v>2</v>
      </c>
      <c r="T1377">
        <v>0</v>
      </c>
    </row>
    <row r="1378" spans="1:20" x14ac:dyDescent="0.2">
      <c r="A1378" t="s">
        <v>65</v>
      </c>
      <c r="B1378" s="4">
        <f>train[[#This Row],[account_length]]/12</f>
        <v>9.3333333333333339</v>
      </c>
      <c r="C1378">
        <v>415</v>
      </c>
      <c r="D1378">
        <v>0</v>
      </c>
      <c r="E1378">
        <v>0</v>
      </c>
      <c r="F1378">
        <v>0</v>
      </c>
      <c r="G1378">
        <v>170.5</v>
      </c>
      <c r="H1378">
        <v>113</v>
      </c>
      <c r="I1378">
        <v>28.99</v>
      </c>
      <c r="J1378">
        <v>193.2</v>
      </c>
      <c r="K1378">
        <v>129</v>
      </c>
      <c r="L1378">
        <v>16.420000000000002</v>
      </c>
      <c r="M1378">
        <v>188</v>
      </c>
      <c r="N1378">
        <v>91</v>
      </c>
      <c r="O1378">
        <v>8.4600000000000009</v>
      </c>
      <c r="P1378">
        <v>11.2</v>
      </c>
      <c r="Q1378">
        <v>6</v>
      </c>
      <c r="R1378">
        <v>3.02</v>
      </c>
      <c r="S1378">
        <v>0</v>
      </c>
      <c r="T1378">
        <v>0</v>
      </c>
    </row>
    <row r="1379" spans="1:20" x14ac:dyDescent="0.2">
      <c r="A1379" t="s">
        <v>36</v>
      </c>
      <c r="B1379" s="4">
        <f>train[[#This Row],[account_length]]/12</f>
        <v>7.25</v>
      </c>
      <c r="C1379">
        <v>415</v>
      </c>
      <c r="D1379">
        <v>0</v>
      </c>
      <c r="E1379">
        <v>0</v>
      </c>
      <c r="F1379">
        <v>0</v>
      </c>
      <c r="G1379">
        <v>204.8</v>
      </c>
      <c r="H1379">
        <v>101</v>
      </c>
      <c r="I1379">
        <v>34.82</v>
      </c>
      <c r="J1379">
        <v>161</v>
      </c>
      <c r="K1379">
        <v>80</v>
      </c>
      <c r="L1379">
        <v>13.69</v>
      </c>
      <c r="M1379">
        <v>285.7</v>
      </c>
      <c r="N1379">
        <v>89</v>
      </c>
      <c r="O1379">
        <v>12.86</v>
      </c>
      <c r="P1379">
        <v>9.5</v>
      </c>
      <c r="Q1379">
        <v>3</v>
      </c>
      <c r="R1379">
        <v>2.57</v>
      </c>
      <c r="S1379">
        <v>0</v>
      </c>
      <c r="T1379">
        <v>0</v>
      </c>
    </row>
    <row r="1380" spans="1:20" x14ac:dyDescent="0.2">
      <c r="A1380" t="s">
        <v>42</v>
      </c>
      <c r="B1380" s="4">
        <f>train[[#This Row],[account_length]]/12</f>
        <v>5.5</v>
      </c>
      <c r="C1380">
        <v>510</v>
      </c>
      <c r="D1380">
        <v>0</v>
      </c>
      <c r="E1380">
        <v>0</v>
      </c>
      <c r="F1380">
        <v>0</v>
      </c>
      <c r="G1380">
        <v>154</v>
      </c>
      <c r="H1380">
        <v>133</v>
      </c>
      <c r="I1380">
        <v>26.18</v>
      </c>
      <c r="J1380">
        <v>198.9</v>
      </c>
      <c r="K1380">
        <v>121</v>
      </c>
      <c r="L1380">
        <v>16.91</v>
      </c>
      <c r="M1380">
        <v>151.9</v>
      </c>
      <c r="N1380">
        <v>100</v>
      </c>
      <c r="O1380">
        <v>6.84</v>
      </c>
      <c r="P1380">
        <v>9.5</v>
      </c>
      <c r="Q1380">
        <v>3</v>
      </c>
      <c r="R1380">
        <v>2.57</v>
      </c>
      <c r="S1380">
        <v>4</v>
      </c>
      <c r="T1380">
        <v>1</v>
      </c>
    </row>
    <row r="1381" spans="1:20" x14ac:dyDescent="0.2">
      <c r="A1381" t="s">
        <v>41</v>
      </c>
      <c r="B1381" s="4">
        <f>train[[#This Row],[account_length]]/12</f>
        <v>6.166666666666667</v>
      </c>
      <c r="C1381">
        <v>415</v>
      </c>
      <c r="D1381">
        <v>0</v>
      </c>
      <c r="E1381">
        <v>0</v>
      </c>
      <c r="F1381">
        <v>0</v>
      </c>
      <c r="G1381">
        <v>225.2</v>
      </c>
      <c r="H1381">
        <v>93</v>
      </c>
      <c r="I1381">
        <v>38.28</v>
      </c>
      <c r="J1381">
        <v>215.1</v>
      </c>
      <c r="K1381">
        <v>120</v>
      </c>
      <c r="L1381">
        <v>18.28</v>
      </c>
      <c r="M1381">
        <v>241.8</v>
      </c>
      <c r="N1381">
        <v>95</v>
      </c>
      <c r="O1381">
        <v>10.88</v>
      </c>
      <c r="P1381">
        <v>9.1</v>
      </c>
      <c r="Q1381">
        <v>2</v>
      </c>
      <c r="R1381">
        <v>2.46</v>
      </c>
      <c r="S1381">
        <v>2</v>
      </c>
      <c r="T1381">
        <v>0</v>
      </c>
    </row>
    <row r="1382" spans="1:20" x14ac:dyDescent="0.2">
      <c r="A1382" t="s">
        <v>49</v>
      </c>
      <c r="B1382" s="4">
        <f>train[[#This Row],[account_length]]/12</f>
        <v>9.6666666666666661</v>
      </c>
      <c r="C1382">
        <v>408</v>
      </c>
      <c r="D1382">
        <v>0</v>
      </c>
      <c r="E1382">
        <v>0</v>
      </c>
      <c r="F1382">
        <v>0</v>
      </c>
      <c r="G1382">
        <v>159.4</v>
      </c>
      <c r="H1382">
        <v>79</v>
      </c>
      <c r="I1382">
        <v>27.1</v>
      </c>
      <c r="J1382">
        <v>179.5</v>
      </c>
      <c r="K1382">
        <v>88</v>
      </c>
      <c r="L1382">
        <v>15.26</v>
      </c>
      <c r="M1382">
        <v>167.8</v>
      </c>
      <c r="N1382">
        <v>71</v>
      </c>
      <c r="O1382">
        <v>7.55</v>
      </c>
      <c r="P1382">
        <v>9.6999999999999993</v>
      </c>
      <c r="Q1382">
        <v>2</v>
      </c>
      <c r="R1382">
        <v>2.62</v>
      </c>
      <c r="S1382">
        <v>6</v>
      </c>
      <c r="T1382">
        <v>1</v>
      </c>
    </row>
    <row r="1383" spans="1:20" x14ac:dyDescent="0.2">
      <c r="A1383" t="s">
        <v>50</v>
      </c>
      <c r="B1383" s="4">
        <f>train[[#This Row],[account_length]]/12</f>
        <v>5.666666666666667</v>
      </c>
      <c r="C1383">
        <v>510</v>
      </c>
      <c r="D1383">
        <v>0</v>
      </c>
      <c r="E1383">
        <v>0</v>
      </c>
      <c r="F1383">
        <v>0</v>
      </c>
      <c r="G1383">
        <v>172.7</v>
      </c>
      <c r="H1383">
        <v>95</v>
      </c>
      <c r="I1383">
        <v>29.36</v>
      </c>
      <c r="J1383">
        <v>139.1</v>
      </c>
      <c r="K1383">
        <v>90</v>
      </c>
      <c r="L1383">
        <v>11.82</v>
      </c>
      <c r="M1383">
        <v>174.3</v>
      </c>
      <c r="N1383">
        <v>99</v>
      </c>
      <c r="O1383">
        <v>7.84</v>
      </c>
      <c r="P1383">
        <v>11.7</v>
      </c>
      <c r="Q1383">
        <v>1</v>
      </c>
      <c r="R1383">
        <v>3.16</v>
      </c>
      <c r="S1383">
        <v>2</v>
      </c>
      <c r="T1383">
        <v>0</v>
      </c>
    </row>
    <row r="1384" spans="1:20" x14ac:dyDescent="0.2">
      <c r="A1384" t="s">
        <v>71</v>
      </c>
      <c r="B1384" s="4">
        <f>train[[#This Row],[account_length]]/12</f>
        <v>5.666666666666667</v>
      </c>
      <c r="C1384">
        <v>415</v>
      </c>
      <c r="D1384">
        <v>0</v>
      </c>
      <c r="E1384">
        <v>0</v>
      </c>
      <c r="F1384">
        <v>0</v>
      </c>
      <c r="G1384">
        <v>222.8</v>
      </c>
      <c r="H1384">
        <v>99</v>
      </c>
      <c r="I1384">
        <v>37.880000000000003</v>
      </c>
      <c r="J1384">
        <v>175.8</v>
      </c>
      <c r="K1384">
        <v>85</v>
      </c>
      <c r="L1384">
        <v>14.94</v>
      </c>
      <c r="M1384">
        <v>202</v>
      </c>
      <c r="N1384">
        <v>111</v>
      </c>
      <c r="O1384">
        <v>9.09</v>
      </c>
      <c r="P1384">
        <v>11</v>
      </c>
      <c r="Q1384">
        <v>3</v>
      </c>
      <c r="R1384">
        <v>2.97</v>
      </c>
      <c r="S1384">
        <v>3</v>
      </c>
      <c r="T1384">
        <v>0</v>
      </c>
    </row>
    <row r="1385" spans="1:20" x14ac:dyDescent="0.2">
      <c r="A1385" t="s">
        <v>54</v>
      </c>
      <c r="B1385" s="4">
        <f>train[[#This Row],[account_length]]/12</f>
        <v>4.5</v>
      </c>
      <c r="C1385">
        <v>415</v>
      </c>
      <c r="D1385">
        <v>1</v>
      </c>
      <c r="E1385">
        <v>0</v>
      </c>
      <c r="F1385">
        <v>0</v>
      </c>
      <c r="G1385">
        <v>214.1</v>
      </c>
      <c r="H1385">
        <v>77</v>
      </c>
      <c r="I1385">
        <v>36.4</v>
      </c>
      <c r="J1385">
        <v>240.5</v>
      </c>
      <c r="K1385">
        <v>94</v>
      </c>
      <c r="L1385">
        <v>20.440000000000001</v>
      </c>
      <c r="M1385">
        <v>188.9</v>
      </c>
      <c r="N1385">
        <v>75</v>
      </c>
      <c r="O1385">
        <v>8.5</v>
      </c>
      <c r="P1385">
        <v>10.1</v>
      </c>
      <c r="Q1385">
        <v>3</v>
      </c>
      <c r="R1385">
        <v>2.73</v>
      </c>
      <c r="S1385">
        <v>1</v>
      </c>
      <c r="T1385">
        <v>0</v>
      </c>
    </row>
    <row r="1386" spans="1:20" x14ac:dyDescent="0.2">
      <c r="A1386" t="s">
        <v>51</v>
      </c>
      <c r="B1386" s="4">
        <f>train[[#This Row],[account_length]]/12</f>
        <v>8.9166666666666661</v>
      </c>
      <c r="C1386">
        <v>408</v>
      </c>
      <c r="D1386">
        <v>0</v>
      </c>
      <c r="E1386">
        <v>0</v>
      </c>
      <c r="F1386">
        <v>0</v>
      </c>
      <c r="G1386">
        <v>134</v>
      </c>
      <c r="H1386">
        <v>104</v>
      </c>
      <c r="I1386">
        <v>22.78</v>
      </c>
      <c r="J1386">
        <v>174.5</v>
      </c>
      <c r="K1386">
        <v>94</v>
      </c>
      <c r="L1386">
        <v>14.83</v>
      </c>
      <c r="M1386">
        <v>311.10000000000002</v>
      </c>
      <c r="N1386">
        <v>79</v>
      </c>
      <c r="O1386">
        <v>14</v>
      </c>
      <c r="P1386">
        <v>7.3</v>
      </c>
      <c r="Q1386">
        <v>3</v>
      </c>
      <c r="R1386">
        <v>1.97</v>
      </c>
      <c r="S1386">
        <v>3</v>
      </c>
      <c r="T1386">
        <v>0</v>
      </c>
    </row>
    <row r="1387" spans="1:20" x14ac:dyDescent="0.2">
      <c r="A1387" t="s">
        <v>31</v>
      </c>
      <c r="B1387" s="4">
        <f>train[[#This Row],[account_length]]/12</f>
        <v>10.333333333333334</v>
      </c>
      <c r="C1387">
        <v>510</v>
      </c>
      <c r="D1387">
        <v>0</v>
      </c>
      <c r="E1387">
        <v>0</v>
      </c>
      <c r="F1387">
        <v>0</v>
      </c>
      <c r="G1387">
        <v>184.8</v>
      </c>
      <c r="H1387">
        <v>74</v>
      </c>
      <c r="I1387">
        <v>31.42</v>
      </c>
      <c r="J1387">
        <v>175.1</v>
      </c>
      <c r="K1387">
        <v>84</v>
      </c>
      <c r="L1387">
        <v>14.88</v>
      </c>
      <c r="M1387">
        <v>158.19999999999999</v>
      </c>
      <c r="N1387">
        <v>95</v>
      </c>
      <c r="O1387">
        <v>7.12</v>
      </c>
      <c r="P1387">
        <v>10.5</v>
      </c>
      <c r="Q1387">
        <v>6</v>
      </c>
      <c r="R1387">
        <v>2.84</v>
      </c>
      <c r="S1387">
        <v>1</v>
      </c>
      <c r="T1387">
        <v>0</v>
      </c>
    </row>
    <row r="1388" spans="1:20" x14ac:dyDescent="0.2">
      <c r="A1388" t="s">
        <v>74</v>
      </c>
      <c r="B1388" s="4">
        <f>train[[#This Row],[account_length]]/12</f>
        <v>7.916666666666667</v>
      </c>
      <c r="C1388">
        <v>415</v>
      </c>
      <c r="D1388">
        <v>0</v>
      </c>
      <c r="E1388">
        <v>1</v>
      </c>
      <c r="F1388">
        <v>36</v>
      </c>
      <c r="G1388">
        <v>283.10000000000002</v>
      </c>
      <c r="H1388">
        <v>112</v>
      </c>
      <c r="I1388">
        <v>48.13</v>
      </c>
      <c r="J1388">
        <v>286.2</v>
      </c>
      <c r="K1388">
        <v>86</v>
      </c>
      <c r="L1388">
        <v>24.33</v>
      </c>
      <c r="M1388">
        <v>261.7</v>
      </c>
      <c r="N1388">
        <v>129</v>
      </c>
      <c r="O1388">
        <v>11.78</v>
      </c>
      <c r="P1388">
        <v>11.3</v>
      </c>
      <c r="Q1388">
        <v>3</v>
      </c>
      <c r="R1388">
        <v>3.05</v>
      </c>
      <c r="S1388">
        <v>3</v>
      </c>
      <c r="T1388">
        <v>0</v>
      </c>
    </row>
    <row r="1389" spans="1:20" x14ac:dyDescent="0.2">
      <c r="A1389" t="s">
        <v>60</v>
      </c>
      <c r="B1389" s="4">
        <f>train[[#This Row],[account_length]]/12</f>
        <v>14.416666666666666</v>
      </c>
      <c r="C1389">
        <v>510</v>
      </c>
      <c r="D1389">
        <v>0</v>
      </c>
      <c r="E1389">
        <v>0</v>
      </c>
      <c r="F1389">
        <v>0</v>
      </c>
      <c r="G1389">
        <v>291.8</v>
      </c>
      <c r="H1389">
        <v>143</v>
      </c>
      <c r="I1389">
        <v>49.61</v>
      </c>
      <c r="J1389">
        <v>214.3</v>
      </c>
      <c r="K1389">
        <v>134</v>
      </c>
      <c r="L1389">
        <v>18.22</v>
      </c>
      <c r="M1389">
        <v>151.19999999999999</v>
      </c>
      <c r="N1389">
        <v>119</v>
      </c>
      <c r="O1389">
        <v>6.8</v>
      </c>
      <c r="P1389">
        <v>9.9</v>
      </c>
      <c r="Q1389">
        <v>2</v>
      </c>
      <c r="R1389">
        <v>2.67</v>
      </c>
      <c r="S1389">
        <v>0</v>
      </c>
      <c r="T1389">
        <v>1</v>
      </c>
    </row>
    <row r="1390" spans="1:20" x14ac:dyDescent="0.2">
      <c r="A1390" t="s">
        <v>29</v>
      </c>
      <c r="B1390" s="4">
        <f>train[[#This Row],[account_length]]/12</f>
        <v>9.1666666666666661</v>
      </c>
      <c r="C1390">
        <v>408</v>
      </c>
      <c r="D1390">
        <v>0</v>
      </c>
      <c r="E1390">
        <v>0</v>
      </c>
      <c r="F1390">
        <v>0</v>
      </c>
      <c r="G1390">
        <v>222.7</v>
      </c>
      <c r="H1390">
        <v>94</v>
      </c>
      <c r="I1390">
        <v>37.86</v>
      </c>
      <c r="J1390">
        <v>105.8</v>
      </c>
      <c r="K1390">
        <v>98</v>
      </c>
      <c r="L1390">
        <v>8.99</v>
      </c>
      <c r="M1390">
        <v>214.8</v>
      </c>
      <c r="N1390">
        <v>78</v>
      </c>
      <c r="O1390">
        <v>9.67</v>
      </c>
      <c r="P1390">
        <v>13.5</v>
      </c>
      <c r="Q1390">
        <v>4</v>
      </c>
      <c r="R1390">
        <v>3.65</v>
      </c>
      <c r="S1390">
        <v>1</v>
      </c>
      <c r="T1390">
        <v>0</v>
      </c>
    </row>
    <row r="1391" spans="1:20" x14ac:dyDescent="0.2">
      <c r="A1391" t="s">
        <v>38</v>
      </c>
      <c r="B1391" s="4">
        <f>train[[#This Row],[account_length]]/12</f>
        <v>8.5</v>
      </c>
      <c r="C1391">
        <v>510</v>
      </c>
      <c r="D1391">
        <v>0</v>
      </c>
      <c r="E1391">
        <v>0</v>
      </c>
      <c r="F1391">
        <v>0</v>
      </c>
      <c r="G1391">
        <v>174.5</v>
      </c>
      <c r="H1391">
        <v>79</v>
      </c>
      <c r="I1391">
        <v>29.67</v>
      </c>
      <c r="J1391">
        <v>236.8</v>
      </c>
      <c r="K1391">
        <v>136</v>
      </c>
      <c r="L1391">
        <v>20.13</v>
      </c>
      <c r="M1391">
        <v>270.39999999999998</v>
      </c>
      <c r="N1391">
        <v>110</v>
      </c>
      <c r="O1391">
        <v>12.17</v>
      </c>
      <c r="P1391">
        <v>8.5</v>
      </c>
      <c r="Q1391">
        <v>5</v>
      </c>
      <c r="R1391">
        <v>2.2999999999999998</v>
      </c>
      <c r="S1391">
        <v>0</v>
      </c>
      <c r="T1391">
        <v>0</v>
      </c>
    </row>
    <row r="1392" spans="1:20" x14ac:dyDescent="0.2">
      <c r="A1392" t="s">
        <v>46</v>
      </c>
      <c r="B1392" s="4">
        <f>train[[#This Row],[account_length]]/12</f>
        <v>10.833333333333334</v>
      </c>
      <c r="C1392">
        <v>408</v>
      </c>
      <c r="D1392">
        <v>0</v>
      </c>
      <c r="E1392">
        <v>0</v>
      </c>
      <c r="F1392">
        <v>0</v>
      </c>
      <c r="G1392">
        <v>68.400000000000006</v>
      </c>
      <c r="H1392">
        <v>86</v>
      </c>
      <c r="I1392">
        <v>11.63</v>
      </c>
      <c r="J1392">
        <v>193.3</v>
      </c>
      <c r="K1392">
        <v>110</v>
      </c>
      <c r="L1392">
        <v>16.43</v>
      </c>
      <c r="M1392">
        <v>171.5</v>
      </c>
      <c r="N1392">
        <v>139</v>
      </c>
      <c r="O1392">
        <v>7.72</v>
      </c>
      <c r="P1392">
        <v>10.4</v>
      </c>
      <c r="Q1392">
        <v>4</v>
      </c>
      <c r="R1392">
        <v>2.81</v>
      </c>
      <c r="S1392">
        <v>0</v>
      </c>
      <c r="T1392">
        <v>0</v>
      </c>
    </row>
    <row r="1393" spans="1:20" x14ac:dyDescent="0.2">
      <c r="A1393" t="s">
        <v>26</v>
      </c>
      <c r="B1393" s="4">
        <f>train[[#This Row],[account_length]]/12</f>
        <v>7.583333333333333</v>
      </c>
      <c r="C1393">
        <v>408</v>
      </c>
      <c r="D1393">
        <v>0</v>
      </c>
      <c r="E1393">
        <v>1</v>
      </c>
      <c r="F1393">
        <v>31</v>
      </c>
      <c r="G1393">
        <v>273</v>
      </c>
      <c r="H1393">
        <v>78</v>
      </c>
      <c r="I1393">
        <v>46.41</v>
      </c>
      <c r="J1393">
        <v>215.5</v>
      </c>
      <c r="K1393">
        <v>98</v>
      </c>
      <c r="L1393">
        <v>18.32</v>
      </c>
      <c r="M1393">
        <v>104.7</v>
      </c>
      <c r="N1393">
        <v>114</v>
      </c>
      <c r="O1393">
        <v>4.71</v>
      </c>
      <c r="P1393">
        <v>9.6</v>
      </c>
      <c r="Q1393">
        <v>2</v>
      </c>
      <c r="R1393">
        <v>2.59</v>
      </c>
      <c r="S1393">
        <v>1</v>
      </c>
      <c r="T1393">
        <v>0</v>
      </c>
    </row>
    <row r="1394" spans="1:20" x14ac:dyDescent="0.2">
      <c r="A1394" t="s">
        <v>74</v>
      </c>
      <c r="B1394" s="4">
        <f>train[[#This Row],[account_length]]/12</f>
        <v>5.333333333333333</v>
      </c>
      <c r="C1394">
        <v>415</v>
      </c>
      <c r="D1394">
        <v>1</v>
      </c>
      <c r="E1394">
        <v>0</v>
      </c>
      <c r="F1394">
        <v>0</v>
      </c>
      <c r="G1394">
        <v>225.3</v>
      </c>
      <c r="H1394">
        <v>134</v>
      </c>
      <c r="I1394">
        <v>38.299999999999997</v>
      </c>
      <c r="J1394">
        <v>108.2</v>
      </c>
      <c r="K1394">
        <v>87</v>
      </c>
      <c r="L1394">
        <v>9.1999999999999993</v>
      </c>
      <c r="M1394">
        <v>139.6</v>
      </c>
      <c r="N1394">
        <v>132</v>
      </c>
      <c r="O1394">
        <v>6.28</v>
      </c>
      <c r="P1394">
        <v>17.3</v>
      </c>
      <c r="Q1394">
        <v>9</v>
      </c>
      <c r="R1394">
        <v>4.67</v>
      </c>
      <c r="S1394">
        <v>1</v>
      </c>
      <c r="T1394">
        <v>1</v>
      </c>
    </row>
    <row r="1395" spans="1:20" x14ac:dyDescent="0.2">
      <c r="A1395" t="s">
        <v>71</v>
      </c>
      <c r="B1395" s="4">
        <f>train[[#This Row],[account_length]]/12</f>
        <v>14.666666666666666</v>
      </c>
      <c r="C1395">
        <v>415</v>
      </c>
      <c r="D1395">
        <v>0</v>
      </c>
      <c r="E1395">
        <v>1</v>
      </c>
      <c r="F1395">
        <v>23</v>
      </c>
      <c r="G1395">
        <v>283.2</v>
      </c>
      <c r="H1395">
        <v>130</v>
      </c>
      <c r="I1395">
        <v>48.14</v>
      </c>
      <c r="J1395">
        <v>162.6</v>
      </c>
      <c r="K1395">
        <v>74</v>
      </c>
      <c r="L1395">
        <v>13.82</v>
      </c>
      <c r="M1395">
        <v>177.7</v>
      </c>
      <c r="N1395">
        <v>104</v>
      </c>
      <c r="O1395">
        <v>8</v>
      </c>
      <c r="P1395">
        <v>7.2</v>
      </c>
      <c r="Q1395">
        <v>6</v>
      </c>
      <c r="R1395">
        <v>1.94</v>
      </c>
      <c r="S1395">
        <v>1</v>
      </c>
      <c r="T1395">
        <v>0</v>
      </c>
    </row>
    <row r="1396" spans="1:20" x14ac:dyDescent="0.2">
      <c r="A1396" t="s">
        <v>49</v>
      </c>
      <c r="B1396" s="4">
        <f>train[[#This Row],[account_length]]/12</f>
        <v>7.75</v>
      </c>
      <c r="C1396">
        <v>510</v>
      </c>
      <c r="D1396">
        <v>1</v>
      </c>
      <c r="E1396">
        <v>0</v>
      </c>
      <c r="F1396">
        <v>0</v>
      </c>
      <c r="G1396">
        <v>131.4</v>
      </c>
      <c r="H1396">
        <v>78</v>
      </c>
      <c r="I1396">
        <v>22.34</v>
      </c>
      <c r="J1396">
        <v>219.7</v>
      </c>
      <c r="K1396">
        <v>106</v>
      </c>
      <c r="L1396">
        <v>18.670000000000002</v>
      </c>
      <c r="M1396">
        <v>155.69999999999999</v>
      </c>
      <c r="N1396">
        <v>103</v>
      </c>
      <c r="O1396">
        <v>7.01</v>
      </c>
      <c r="P1396">
        <v>11.1</v>
      </c>
      <c r="Q1396">
        <v>2</v>
      </c>
      <c r="R1396">
        <v>3</v>
      </c>
      <c r="S1396">
        <v>1</v>
      </c>
      <c r="T1396">
        <v>1</v>
      </c>
    </row>
    <row r="1397" spans="1:20" x14ac:dyDescent="0.2">
      <c r="A1397" t="s">
        <v>51</v>
      </c>
      <c r="B1397" s="4">
        <f>train[[#This Row],[account_length]]/12</f>
        <v>7</v>
      </c>
      <c r="C1397">
        <v>510</v>
      </c>
      <c r="D1397">
        <v>0</v>
      </c>
      <c r="E1397">
        <v>1</v>
      </c>
      <c r="F1397">
        <v>12</v>
      </c>
      <c r="G1397">
        <v>89.7</v>
      </c>
      <c r="H1397">
        <v>87</v>
      </c>
      <c r="I1397">
        <v>15.25</v>
      </c>
      <c r="J1397">
        <v>138.6</v>
      </c>
      <c r="K1397">
        <v>73</v>
      </c>
      <c r="L1397">
        <v>11.78</v>
      </c>
      <c r="M1397">
        <v>165.8</v>
      </c>
      <c r="N1397">
        <v>114</v>
      </c>
      <c r="O1397">
        <v>7.46</v>
      </c>
      <c r="P1397">
        <v>10.7</v>
      </c>
      <c r="Q1397">
        <v>2</v>
      </c>
      <c r="R1397">
        <v>2.89</v>
      </c>
      <c r="S1397">
        <v>1</v>
      </c>
      <c r="T1397">
        <v>0</v>
      </c>
    </row>
    <row r="1398" spans="1:20" x14ac:dyDescent="0.2">
      <c r="A1398" t="s">
        <v>57</v>
      </c>
      <c r="B1398" s="4">
        <f>train[[#This Row],[account_length]]/12</f>
        <v>11.5</v>
      </c>
      <c r="C1398">
        <v>510</v>
      </c>
      <c r="D1398">
        <v>0</v>
      </c>
      <c r="E1398">
        <v>0</v>
      </c>
      <c r="F1398">
        <v>0</v>
      </c>
      <c r="G1398">
        <v>127.1</v>
      </c>
      <c r="H1398">
        <v>102</v>
      </c>
      <c r="I1398">
        <v>21.61</v>
      </c>
      <c r="J1398">
        <v>247.7</v>
      </c>
      <c r="K1398">
        <v>106</v>
      </c>
      <c r="L1398">
        <v>21.05</v>
      </c>
      <c r="M1398">
        <v>207.7</v>
      </c>
      <c r="N1398">
        <v>75</v>
      </c>
      <c r="O1398">
        <v>9.35</v>
      </c>
      <c r="P1398">
        <v>5</v>
      </c>
      <c r="Q1398">
        <v>3</v>
      </c>
      <c r="R1398">
        <v>1.35</v>
      </c>
      <c r="S1398">
        <v>3</v>
      </c>
      <c r="T1398">
        <v>0</v>
      </c>
    </row>
    <row r="1399" spans="1:20" x14ac:dyDescent="0.2">
      <c r="A1399" t="s">
        <v>75</v>
      </c>
      <c r="B1399" s="4">
        <f>train[[#This Row],[account_length]]/12</f>
        <v>8.4166666666666661</v>
      </c>
      <c r="C1399">
        <v>415</v>
      </c>
      <c r="D1399">
        <v>0</v>
      </c>
      <c r="E1399">
        <v>1</v>
      </c>
      <c r="F1399">
        <v>28</v>
      </c>
      <c r="G1399">
        <v>105.9</v>
      </c>
      <c r="H1399">
        <v>132</v>
      </c>
      <c r="I1399">
        <v>18</v>
      </c>
      <c r="J1399">
        <v>231.7</v>
      </c>
      <c r="K1399">
        <v>107</v>
      </c>
      <c r="L1399">
        <v>19.690000000000001</v>
      </c>
      <c r="M1399">
        <v>281.3</v>
      </c>
      <c r="N1399">
        <v>120</v>
      </c>
      <c r="O1399">
        <v>12.66</v>
      </c>
      <c r="P1399">
        <v>10.7</v>
      </c>
      <c r="Q1399">
        <v>5</v>
      </c>
      <c r="R1399">
        <v>2.89</v>
      </c>
      <c r="S1399">
        <v>1</v>
      </c>
      <c r="T1399">
        <v>0</v>
      </c>
    </row>
    <row r="1400" spans="1:20" x14ac:dyDescent="0.2">
      <c r="A1400" t="s">
        <v>38</v>
      </c>
      <c r="B1400" s="4">
        <f>train[[#This Row],[account_length]]/12</f>
        <v>11.333333333333334</v>
      </c>
      <c r="C1400">
        <v>408</v>
      </c>
      <c r="D1400">
        <v>0</v>
      </c>
      <c r="E1400">
        <v>0</v>
      </c>
      <c r="F1400">
        <v>0</v>
      </c>
      <c r="G1400">
        <v>142.30000000000001</v>
      </c>
      <c r="H1400">
        <v>79</v>
      </c>
      <c r="I1400">
        <v>24.19</v>
      </c>
      <c r="J1400">
        <v>158</v>
      </c>
      <c r="K1400">
        <v>113</v>
      </c>
      <c r="L1400">
        <v>13.43</v>
      </c>
      <c r="M1400">
        <v>177.5</v>
      </c>
      <c r="N1400">
        <v>75</v>
      </c>
      <c r="O1400">
        <v>7.99</v>
      </c>
      <c r="P1400">
        <v>6</v>
      </c>
      <c r="Q1400">
        <v>11</v>
      </c>
      <c r="R1400">
        <v>1.62</v>
      </c>
      <c r="S1400">
        <v>2</v>
      </c>
      <c r="T1400">
        <v>0</v>
      </c>
    </row>
    <row r="1401" spans="1:20" x14ac:dyDescent="0.2">
      <c r="A1401" t="s">
        <v>27</v>
      </c>
      <c r="B1401" s="4">
        <f>train[[#This Row],[account_length]]/12</f>
        <v>11</v>
      </c>
      <c r="C1401">
        <v>408</v>
      </c>
      <c r="D1401">
        <v>0</v>
      </c>
      <c r="E1401">
        <v>1</v>
      </c>
      <c r="F1401">
        <v>36</v>
      </c>
      <c r="G1401">
        <v>201.9</v>
      </c>
      <c r="H1401">
        <v>93</v>
      </c>
      <c r="I1401">
        <v>34.32</v>
      </c>
      <c r="J1401">
        <v>156.30000000000001</v>
      </c>
      <c r="K1401">
        <v>75</v>
      </c>
      <c r="L1401">
        <v>13.29</v>
      </c>
      <c r="M1401">
        <v>131.30000000000001</v>
      </c>
      <c r="N1401">
        <v>92</v>
      </c>
      <c r="O1401">
        <v>5.91</v>
      </c>
      <c r="P1401">
        <v>13.7</v>
      </c>
      <c r="Q1401">
        <v>5</v>
      </c>
      <c r="R1401">
        <v>3.7</v>
      </c>
      <c r="S1401">
        <v>0</v>
      </c>
      <c r="T1401">
        <v>0</v>
      </c>
    </row>
    <row r="1402" spans="1:20" x14ac:dyDescent="0.2">
      <c r="A1402" t="s">
        <v>57</v>
      </c>
      <c r="B1402" s="4">
        <f>train[[#This Row],[account_length]]/12</f>
        <v>10.666666666666666</v>
      </c>
      <c r="C1402">
        <v>415</v>
      </c>
      <c r="D1402">
        <v>0</v>
      </c>
      <c r="E1402">
        <v>0</v>
      </c>
      <c r="F1402">
        <v>0</v>
      </c>
      <c r="G1402">
        <v>247.3</v>
      </c>
      <c r="H1402">
        <v>91</v>
      </c>
      <c r="I1402">
        <v>42.04</v>
      </c>
      <c r="J1402">
        <v>182.7</v>
      </c>
      <c r="K1402">
        <v>60</v>
      </c>
      <c r="L1402">
        <v>15.53</v>
      </c>
      <c r="M1402">
        <v>143.19999999999999</v>
      </c>
      <c r="N1402">
        <v>112</v>
      </c>
      <c r="O1402">
        <v>6.44</v>
      </c>
      <c r="P1402">
        <v>14.7</v>
      </c>
      <c r="Q1402">
        <v>2</v>
      </c>
      <c r="R1402">
        <v>3.97</v>
      </c>
      <c r="S1402">
        <v>3</v>
      </c>
      <c r="T1402">
        <v>0</v>
      </c>
    </row>
    <row r="1403" spans="1:20" x14ac:dyDescent="0.2">
      <c r="A1403" t="s">
        <v>68</v>
      </c>
      <c r="B1403" s="4">
        <f>train[[#This Row],[account_length]]/12</f>
        <v>7.666666666666667</v>
      </c>
      <c r="C1403">
        <v>408</v>
      </c>
      <c r="D1403">
        <v>0</v>
      </c>
      <c r="E1403">
        <v>1</v>
      </c>
      <c r="F1403">
        <v>38</v>
      </c>
      <c r="G1403">
        <v>242.2</v>
      </c>
      <c r="H1403">
        <v>96</v>
      </c>
      <c r="I1403">
        <v>41.17</v>
      </c>
      <c r="J1403">
        <v>159.69999999999999</v>
      </c>
      <c r="K1403">
        <v>144</v>
      </c>
      <c r="L1403">
        <v>13.57</v>
      </c>
      <c r="M1403">
        <v>210</v>
      </c>
      <c r="N1403">
        <v>108</v>
      </c>
      <c r="O1403">
        <v>9.4499999999999993</v>
      </c>
      <c r="P1403">
        <v>8.9</v>
      </c>
      <c r="Q1403">
        <v>1</v>
      </c>
      <c r="R1403">
        <v>2.4</v>
      </c>
      <c r="S1403">
        <v>1</v>
      </c>
      <c r="T1403">
        <v>0</v>
      </c>
    </row>
    <row r="1404" spans="1:20" x14ac:dyDescent="0.2">
      <c r="A1404" t="s">
        <v>68</v>
      </c>
      <c r="B1404" s="4">
        <f>train[[#This Row],[account_length]]/12</f>
        <v>16.416666666666668</v>
      </c>
      <c r="C1404">
        <v>415</v>
      </c>
      <c r="D1404">
        <v>1</v>
      </c>
      <c r="E1404">
        <v>0</v>
      </c>
      <c r="F1404">
        <v>0</v>
      </c>
      <c r="G1404">
        <v>127.3</v>
      </c>
      <c r="H1404">
        <v>80</v>
      </c>
      <c r="I1404">
        <v>21.64</v>
      </c>
      <c r="J1404">
        <v>222.3</v>
      </c>
      <c r="K1404">
        <v>115</v>
      </c>
      <c r="L1404">
        <v>18.899999999999999</v>
      </c>
      <c r="M1404">
        <v>173.9</v>
      </c>
      <c r="N1404">
        <v>95</v>
      </c>
      <c r="O1404">
        <v>7.83</v>
      </c>
      <c r="P1404">
        <v>13.7</v>
      </c>
      <c r="Q1404">
        <v>5</v>
      </c>
      <c r="R1404">
        <v>3.7</v>
      </c>
      <c r="S1404">
        <v>5</v>
      </c>
      <c r="T1404">
        <v>1</v>
      </c>
    </row>
    <row r="1405" spans="1:20" x14ac:dyDescent="0.2">
      <c r="A1405" t="s">
        <v>31</v>
      </c>
      <c r="B1405" s="4">
        <f>train[[#This Row],[account_length]]/12</f>
        <v>15.916666666666666</v>
      </c>
      <c r="C1405">
        <v>408</v>
      </c>
      <c r="D1405">
        <v>0</v>
      </c>
      <c r="E1405">
        <v>0</v>
      </c>
      <c r="F1405">
        <v>0</v>
      </c>
      <c r="G1405">
        <v>162</v>
      </c>
      <c r="H1405">
        <v>104</v>
      </c>
      <c r="I1405">
        <v>27.54</v>
      </c>
      <c r="J1405">
        <v>241.2</v>
      </c>
      <c r="K1405">
        <v>120</v>
      </c>
      <c r="L1405">
        <v>20.5</v>
      </c>
      <c r="M1405">
        <v>210.4</v>
      </c>
      <c r="N1405">
        <v>83</v>
      </c>
      <c r="O1405">
        <v>9.4700000000000006</v>
      </c>
      <c r="P1405">
        <v>10.9</v>
      </c>
      <c r="Q1405">
        <v>7</v>
      </c>
      <c r="R1405">
        <v>2.94</v>
      </c>
      <c r="S1405">
        <v>1</v>
      </c>
      <c r="T1405">
        <v>0</v>
      </c>
    </row>
    <row r="1406" spans="1:20" x14ac:dyDescent="0.2">
      <c r="A1406" t="s">
        <v>43</v>
      </c>
      <c r="B1406" s="4">
        <f>train[[#This Row],[account_length]]/12</f>
        <v>8.25</v>
      </c>
      <c r="C1406">
        <v>415</v>
      </c>
      <c r="D1406">
        <v>0</v>
      </c>
      <c r="E1406">
        <v>1</v>
      </c>
      <c r="F1406">
        <v>33</v>
      </c>
      <c r="G1406">
        <v>179.1</v>
      </c>
      <c r="H1406">
        <v>93</v>
      </c>
      <c r="I1406">
        <v>30.45</v>
      </c>
      <c r="J1406">
        <v>238.3</v>
      </c>
      <c r="K1406">
        <v>102</v>
      </c>
      <c r="L1406">
        <v>20.260000000000002</v>
      </c>
      <c r="M1406">
        <v>165.7</v>
      </c>
      <c r="N1406">
        <v>96</v>
      </c>
      <c r="O1406">
        <v>7.46</v>
      </c>
      <c r="P1406">
        <v>10.6</v>
      </c>
      <c r="Q1406">
        <v>1</v>
      </c>
      <c r="R1406">
        <v>2.86</v>
      </c>
      <c r="S1406">
        <v>2</v>
      </c>
      <c r="T1406">
        <v>0</v>
      </c>
    </row>
    <row r="1407" spans="1:20" x14ac:dyDescent="0.2">
      <c r="A1407" t="s">
        <v>55</v>
      </c>
      <c r="B1407" s="4">
        <f>train[[#This Row],[account_length]]/12</f>
        <v>6.5</v>
      </c>
      <c r="C1407">
        <v>415</v>
      </c>
      <c r="D1407">
        <v>0</v>
      </c>
      <c r="E1407">
        <v>0</v>
      </c>
      <c r="F1407">
        <v>0</v>
      </c>
      <c r="G1407">
        <v>193.1</v>
      </c>
      <c r="H1407">
        <v>85</v>
      </c>
      <c r="I1407">
        <v>32.83</v>
      </c>
      <c r="J1407">
        <v>172.1</v>
      </c>
      <c r="K1407">
        <v>105</v>
      </c>
      <c r="L1407">
        <v>14.63</v>
      </c>
      <c r="M1407">
        <v>129.6</v>
      </c>
      <c r="N1407">
        <v>119</v>
      </c>
      <c r="O1407">
        <v>5.83</v>
      </c>
      <c r="P1407">
        <v>10.199999999999999</v>
      </c>
      <c r="Q1407">
        <v>1</v>
      </c>
      <c r="R1407">
        <v>2.75</v>
      </c>
      <c r="S1407">
        <v>0</v>
      </c>
      <c r="T1407">
        <v>0</v>
      </c>
    </row>
    <row r="1408" spans="1:20" x14ac:dyDescent="0.2">
      <c r="A1408" t="s">
        <v>36</v>
      </c>
      <c r="B1408" s="4">
        <f>train[[#This Row],[account_length]]/12</f>
        <v>8.1666666666666661</v>
      </c>
      <c r="C1408">
        <v>408</v>
      </c>
      <c r="D1408">
        <v>0</v>
      </c>
      <c r="E1408">
        <v>0</v>
      </c>
      <c r="F1408">
        <v>0</v>
      </c>
      <c r="G1408">
        <v>171.7</v>
      </c>
      <c r="H1408">
        <v>99</v>
      </c>
      <c r="I1408">
        <v>29.19</v>
      </c>
      <c r="J1408">
        <v>174.8</v>
      </c>
      <c r="K1408">
        <v>87</v>
      </c>
      <c r="L1408">
        <v>14.86</v>
      </c>
      <c r="M1408">
        <v>189.6</v>
      </c>
      <c r="N1408">
        <v>130</v>
      </c>
      <c r="O1408">
        <v>8.5299999999999994</v>
      </c>
      <c r="P1408">
        <v>7.8</v>
      </c>
      <c r="Q1408">
        <v>6</v>
      </c>
      <c r="R1408">
        <v>2.11</v>
      </c>
      <c r="S1408">
        <v>1</v>
      </c>
      <c r="T1408">
        <v>0</v>
      </c>
    </row>
    <row r="1409" spans="1:20" x14ac:dyDescent="0.2">
      <c r="A1409" t="s">
        <v>46</v>
      </c>
      <c r="B1409" s="4">
        <f>train[[#This Row],[account_length]]/12</f>
        <v>4.666666666666667</v>
      </c>
      <c r="C1409">
        <v>415</v>
      </c>
      <c r="D1409">
        <v>0</v>
      </c>
      <c r="E1409">
        <v>1</v>
      </c>
      <c r="F1409">
        <v>24</v>
      </c>
      <c r="G1409">
        <v>121.7</v>
      </c>
      <c r="H1409">
        <v>87</v>
      </c>
      <c r="I1409">
        <v>20.69</v>
      </c>
      <c r="J1409">
        <v>184</v>
      </c>
      <c r="K1409">
        <v>76</v>
      </c>
      <c r="L1409">
        <v>15.64</v>
      </c>
      <c r="M1409">
        <v>266.60000000000002</v>
      </c>
      <c r="N1409">
        <v>98</v>
      </c>
      <c r="O1409">
        <v>12</v>
      </c>
      <c r="P1409">
        <v>12.7</v>
      </c>
      <c r="Q1409">
        <v>3</v>
      </c>
      <c r="R1409">
        <v>3.43</v>
      </c>
      <c r="S1409">
        <v>1</v>
      </c>
      <c r="T1409">
        <v>0</v>
      </c>
    </row>
    <row r="1410" spans="1:20" x14ac:dyDescent="0.2">
      <c r="A1410" t="s">
        <v>38</v>
      </c>
      <c r="B1410" s="4">
        <f>train[[#This Row],[account_length]]/12</f>
        <v>7</v>
      </c>
      <c r="C1410">
        <v>415</v>
      </c>
      <c r="D1410">
        <v>0</v>
      </c>
      <c r="E1410">
        <v>0</v>
      </c>
      <c r="F1410">
        <v>0</v>
      </c>
      <c r="G1410">
        <v>130.19999999999999</v>
      </c>
      <c r="H1410">
        <v>105</v>
      </c>
      <c r="I1410">
        <v>22.13</v>
      </c>
      <c r="J1410">
        <v>278</v>
      </c>
      <c r="K1410">
        <v>60</v>
      </c>
      <c r="L1410">
        <v>23.63</v>
      </c>
      <c r="M1410">
        <v>305.39999999999998</v>
      </c>
      <c r="N1410">
        <v>74</v>
      </c>
      <c r="O1410">
        <v>13.74</v>
      </c>
      <c r="P1410">
        <v>14</v>
      </c>
      <c r="Q1410">
        <v>6</v>
      </c>
      <c r="R1410">
        <v>3.78</v>
      </c>
      <c r="S1410">
        <v>2</v>
      </c>
      <c r="T1410">
        <v>0</v>
      </c>
    </row>
    <row r="1411" spans="1:20" x14ac:dyDescent="0.2">
      <c r="A1411" t="s">
        <v>64</v>
      </c>
      <c r="B1411" s="4">
        <f>train[[#This Row],[account_length]]/12</f>
        <v>7.916666666666667</v>
      </c>
      <c r="C1411">
        <v>510</v>
      </c>
      <c r="D1411">
        <v>0</v>
      </c>
      <c r="E1411">
        <v>0</v>
      </c>
      <c r="F1411">
        <v>0</v>
      </c>
      <c r="G1411">
        <v>203.4</v>
      </c>
      <c r="H1411">
        <v>96</v>
      </c>
      <c r="I1411">
        <v>34.58</v>
      </c>
      <c r="J1411">
        <v>168.6</v>
      </c>
      <c r="K1411">
        <v>61</v>
      </c>
      <c r="L1411">
        <v>14.33</v>
      </c>
      <c r="M1411">
        <v>173</v>
      </c>
      <c r="N1411">
        <v>105</v>
      </c>
      <c r="O1411">
        <v>7.79</v>
      </c>
      <c r="P1411">
        <v>13.7</v>
      </c>
      <c r="Q1411">
        <v>3</v>
      </c>
      <c r="R1411">
        <v>3.7</v>
      </c>
      <c r="S1411">
        <v>2</v>
      </c>
      <c r="T1411">
        <v>0</v>
      </c>
    </row>
    <row r="1412" spans="1:20" x14ac:dyDescent="0.2">
      <c r="A1412" t="s">
        <v>44</v>
      </c>
      <c r="B1412" s="4">
        <f>train[[#This Row],[account_length]]/12</f>
        <v>1.3333333333333333</v>
      </c>
      <c r="C1412">
        <v>415</v>
      </c>
      <c r="D1412">
        <v>0</v>
      </c>
      <c r="E1412">
        <v>0</v>
      </c>
      <c r="F1412">
        <v>0</v>
      </c>
      <c r="G1412">
        <v>174.7</v>
      </c>
      <c r="H1412">
        <v>83</v>
      </c>
      <c r="I1412">
        <v>29.7</v>
      </c>
      <c r="J1412">
        <v>280.8</v>
      </c>
      <c r="K1412">
        <v>122</v>
      </c>
      <c r="L1412">
        <v>23.87</v>
      </c>
      <c r="M1412">
        <v>171.7</v>
      </c>
      <c r="N1412">
        <v>80</v>
      </c>
      <c r="O1412">
        <v>7.73</v>
      </c>
      <c r="P1412">
        <v>10.5</v>
      </c>
      <c r="Q1412">
        <v>8</v>
      </c>
      <c r="R1412">
        <v>2.84</v>
      </c>
      <c r="S1412">
        <v>5</v>
      </c>
      <c r="T1412">
        <v>0</v>
      </c>
    </row>
    <row r="1413" spans="1:20" x14ac:dyDescent="0.2">
      <c r="A1413" t="s">
        <v>62</v>
      </c>
      <c r="B1413" s="4">
        <f>train[[#This Row],[account_length]]/12</f>
        <v>6.333333333333333</v>
      </c>
      <c r="C1413">
        <v>510</v>
      </c>
      <c r="D1413">
        <v>1</v>
      </c>
      <c r="E1413">
        <v>0</v>
      </c>
      <c r="F1413">
        <v>0</v>
      </c>
      <c r="G1413">
        <v>241</v>
      </c>
      <c r="H1413">
        <v>120</v>
      </c>
      <c r="I1413">
        <v>40.97</v>
      </c>
      <c r="J1413">
        <v>231.8</v>
      </c>
      <c r="K1413">
        <v>96</v>
      </c>
      <c r="L1413">
        <v>19.7</v>
      </c>
      <c r="M1413">
        <v>220.2</v>
      </c>
      <c r="N1413">
        <v>67</v>
      </c>
      <c r="O1413">
        <v>9.91</v>
      </c>
      <c r="P1413">
        <v>9.9</v>
      </c>
      <c r="Q1413">
        <v>1</v>
      </c>
      <c r="R1413">
        <v>2.67</v>
      </c>
      <c r="S1413">
        <v>1</v>
      </c>
      <c r="T1413">
        <v>1</v>
      </c>
    </row>
    <row r="1414" spans="1:20" x14ac:dyDescent="0.2">
      <c r="A1414" t="s">
        <v>31</v>
      </c>
      <c r="B1414" s="4">
        <f>train[[#This Row],[account_length]]/12</f>
        <v>7.75</v>
      </c>
      <c r="C1414">
        <v>415</v>
      </c>
      <c r="D1414">
        <v>0</v>
      </c>
      <c r="E1414">
        <v>0</v>
      </c>
      <c r="F1414">
        <v>0</v>
      </c>
      <c r="G1414">
        <v>141.69999999999999</v>
      </c>
      <c r="H1414">
        <v>95</v>
      </c>
      <c r="I1414">
        <v>24.09</v>
      </c>
      <c r="J1414">
        <v>221</v>
      </c>
      <c r="K1414">
        <v>100</v>
      </c>
      <c r="L1414">
        <v>18.79</v>
      </c>
      <c r="M1414">
        <v>227.1</v>
      </c>
      <c r="N1414">
        <v>71</v>
      </c>
      <c r="O1414">
        <v>10.220000000000001</v>
      </c>
      <c r="P1414">
        <v>10.199999999999999</v>
      </c>
      <c r="Q1414">
        <v>3</v>
      </c>
      <c r="R1414">
        <v>2.75</v>
      </c>
      <c r="S1414">
        <v>0</v>
      </c>
      <c r="T1414">
        <v>0</v>
      </c>
    </row>
    <row r="1415" spans="1:20" x14ac:dyDescent="0.2">
      <c r="A1415" t="s">
        <v>59</v>
      </c>
      <c r="B1415" s="4">
        <f>train[[#This Row],[account_length]]/12</f>
        <v>6.916666666666667</v>
      </c>
      <c r="C1415">
        <v>408</v>
      </c>
      <c r="D1415">
        <v>0</v>
      </c>
      <c r="E1415">
        <v>0</v>
      </c>
      <c r="F1415">
        <v>0</v>
      </c>
      <c r="G1415">
        <v>134.80000000000001</v>
      </c>
      <c r="H1415">
        <v>96</v>
      </c>
      <c r="I1415">
        <v>22.92</v>
      </c>
      <c r="J1415">
        <v>167.2</v>
      </c>
      <c r="K1415">
        <v>78</v>
      </c>
      <c r="L1415">
        <v>14.21</v>
      </c>
      <c r="M1415">
        <v>161.5</v>
      </c>
      <c r="N1415">
        <v>123</v>
      </c>
      <c r="O1415">
        <v>7.27</v>
      </c>
      <c r="P1415">
        <v>7.7</v>
      </c>
      <c r="Q1415">
        <v>5</v>
      </c>
      <c r="R1415">
        <v>2.08</v>
      </c>
      <c r="S1415">
        <v>2</v>
      </c>
      <c r="T1415">
        <v>0</v>
      </c>
    </row>
    <row r="1416" spans="1:20" x14ac:dyDescent="0.2">
      <c r="A1416" t="s">
        <v>70</v>
      </c>
      <c r="B1416" s="4">
        <f>train[[#This Row],[account_length]]/12</f>
        <v>10.25</v>
      </c>
      <c r="C1416">
        <v>415</v>
      </c>
      <c r="D1416">
        <v>0</v>
      </c>
      <c r="E1416">
        <v>0</v>
      </c>
      <c r="F1416">
        <v>0</v>
      </c>
      <c r="G1416">
        <v>163.1</v>
      </c>
      <c r="H1416">
        <v>119</v>
      </c>
      <c r="I1416">
        <v>27.73</v>
      </c>
      <c r="J1416">
        <v>249.4</v>
      </c>
      <c r="K1416">
        <v>51</v>
      </c>
      <c r="L1416">
        <v>21.2</v>
      </c>
      <c r="M1416">
        <v>168.2</v>
      </c>
      <c r="N1416">
        <v>77</v>
      </c>
      <c r="O1416">
        <v>7.57</v>
      </c>
      <c r="P1416">
        <v>9</v>
      </c>
      <c r="Q1416">
        <v>10</v>
      </c>
      <c r="R1416">
        <v>2.4300000000000002</v>
      </c>
      <c r="S1416">
        <v>1</v>
      </c>
      <c r="T1416">
        <v>0</v>
      </c>
    </row>
    <row r="1417" spans="1:20" x14ac:dyDescent="0.2">
      <c r="A1417" t="s">
        <v>26</v>
      </c>
      <c r="B1417" s="4">
        <f>train[[#This Row],[account_length]]/12</f>
        <v>6.833333333333333</v>
      </c>
      <c r="C1417">
        <v>510</v>
      </c>
      <c r="D1417">
        <v>0</v>
      </c>
      <c r="E1417">
        <v>0</v>
      </c>
      <c r="F1417">
        <v>0</v>
      </c>
      <c r="G1417">
        <v>329.8</v>
      </c>
      <c r="H1417">
        <v>73</v>
      </c>
      <c r="I1417">
        <v>56.07</v>
      </c>
      <c r="J1417">
        <v>208.3</v>
      </c>
      <c r="K1417">
        <v>120</v>
      </c>
      <c r="L1417">
        <v>17.71</v>
      </c>
      <c r="M1417">
        <v>267.10000000000002</v>
      </c>
      <c r="N1417">
        <v>102</v>
      </c>
      <c r="O1417">
        <v>12.02</v>
      </c>
      <c r="P1417">
        <v>10.6</v>
      </c>
      <c r="Q1417">
        <v>6</v>
      </c>
      <c r="R1417">
        <v>2.86</v>
      </c>
      <c r="S1417">
        <v>0</v>
      </c>
      <c r="T1417">
        <v>1</v>
      </c>
    </row>
    <row r="1418" spans="1:20" x14ac:dyDescent="0.2">
      <c r="A1418" t="s">
        <v>41</v>
      </c>
      <c r="B1418" s="4">
        <f>train[[#This Row],[account_length]]/12</f>
        <v>9.1666666666666661</v>
      </c>
      <c r="C1418">
        <v>510</v>
      </c>
      <c r="D1418">
        <v>0</v>
      </c>
      <c r="E1418">
        <v>0</v>
      </c>
      <c r="F1418">
        <v>0</v>
      </c>
      <c r="G1418">
        <v>131.9</v>
      </c>
      <c r="H1418">
        <v>93</v>
      </c>
      <c r="I1418">
        <v>22.42</v>
      </c>
      <c r="J1418">
        <v>272.7</v>
      </c>
      <c r="K1418">
        <v>106</v>
      </c>
      <c r="L1418">
        <v>23.18</v>
      </c>
      <c r="M1418">
        <v>192.8</v>
      </c>
      <c r="N1418">
        <v>105</v>
      </c>
      <c r="O1418">
        <v>8.68</v>
      </c>
      <c r="P1418">
        <v>7.1</v>
      </c>
      <c r="Q1418">
        <v>4</v>
      </c>
      <c r="R1418">
        <v>1.92</v>
      </c>
      <c r="S1418">
        <v>1</v>
      </c>
      <c r="T1418">
        <v>0</v>
      </c>
    </row>
    <row r="1419" spans="1:20" x14ac:dyDescent="0.2">
      <c r="A1419" t="s">
        <v>47</v>
      </c>
      <c r="B1419" s="4">
        <f>train[[#This Row],[account_length]]/12</f>
        <v>8</v>
      </c>
      <c r="C1419">
        <v>408</v>
      </c>
      <c r="D1419">
        <v>0</v>
      </c>
      <c r="E1419">
        <v>1</v>
      </c>
      <c r="F1419">
        <v>29</v>
      </c>
      <c r="G1419">
        <v>150</v>
      </c>
      <c r="H1419">
        <v>91</v>
      </c>
      <c r="I1419">
        <v>25.5</v>
      </c>
      <c r="J1419">
        <v>159.4</v>
      </c>
      <c r="K1419">
        <v>75</v>
      </c>
      <c r="L1419">
        <v>13.55</v>
      </c>
      <c r="M1419">
        <v>228.1</v>
      </c>
      <c r="N1419">
        <v>55</v>
      </c>
      <c r="O1419">
        <v>10.26</v>
      </c>
      <c r="P1419">
        <v>8.5</v>
      </c>
      <c r="Q1419">
        <v>3</v>
      </c>
      <c r="R1419">
        <v>2.2999999999999998</v>
      </c>
      <c r="S1419">
        <v>1</v>
      </c>
      <c r="T1419">
        <v>0</v>
      </c>
    </row>
    <row r="1420" spans="1:20" x14ac:dyDescent="0.2">
      <c r="A1420" t="s">
        <v>71</v>
      </c>
      <c r="B1420" s="4">
        <f>train[[#This Row],[account_length]]/12</f>
        <v>3.9166666666666665</v>
      </c>
      <c r="C1420">
        <v>415</v>
      </c>
      <c r="D1420">
        <v>0</v>
      </c>
      <c r="E1420">
        <v>1</v>
      </c>
      <c r="F1420">
        <v>30</v>
      </c>
      <c r="G1420">
        <v>196.6</v>
      </c>
      <c r="H1420">
        <v>93</v>
      </c>
      <c r="I1420">
        <v>33.42</v>
      </c>
      <c r="J1420">
        <v>241.4</v>
      </c>
      <c r="K1420">
        <v>140</v>
      </c>
      <c r="L1420">
        <v>20.52</v>
      </c>
      <c r="M1420">
        <v>226</v>
      </c>
      <c r="N1420">
        <v>118</v>
      </c>
      <c r="O1420">
        <v>10.17</v>
      </c>
      <c r="P1420">
        <v>12.9</v>
      </c>
      <c r="Q1420">
        <v>4</v>
      </c>
      <c r="R1420">
        <v>3.48</v>
      </c>
      <c r="S1420">
        <v>2</v>
      </c>
      <c r="T1420">
        <v>0</v>
      </c>
    </row>
    <row r="1421" spans="1:20" x14ac:dyDescent="0.2">
      <c r="A1421" t="s">
        <v>65</v>
      </c>
      <c r="B1421" s="4">
        <f>train[[#This Row],[account_length]]/12</f>
        <v>9.5833333333333339</v>
      </c>
      <c r="C1421">
        <v>510</v>
      </c>
      <c r="D1421">
        <v>0</v>
      </c>
      <c r="E1421">
        <v>0</v>
      </c>
      <c r="F1421">
        <v>0</v>
      </c>
      <c r="G1421">
        <v>99.7</v>
      </c>
      <c r="H1421">
        <v>107</v>
      </c>
      <c r="I1421">
        <v>16.95</v>
      </c>
      <c r="J1421">
        <v>145.1</v>
      </c>
      <c r="K1421">
        <v>96</v>
      </c>
      <c r="L1421">
        <v>12.33</v>
      </c>
      <c r="M1421">
        <v>149.4</v>
      </c>
      <c r="N1421">
        <v>99</v>
      </c>
      <c r="O1421">
        <v>6.72</v>
      </c>
      <c r="P1421">
        <v>14.1</v>
      </c>
      <c r="Q1421">
        <v>4</v>
      </c>
      <c r="R1421">
        <v>3.81</v>
      </c>
      <c r="S1421">
        <v>2</v>
      </c>
      <c r="T1421">
        <v>0</v>
      </c>
    </row>
    <row r="1422" spans="1:20" x14ac:dyDescent="0.2">
      <c r="A1422" t="s">
        <v>73</v>
      </c>
      <c r="B1422" s="4">
        <f>train[[#This Row],[account_length]]/12</f>
        <v>5.75</v>
      </c>
      <c r="C1422">
        <v>415</v>
      </c>
      <c r="D1422">
        <v>0</v>
      </c>
      <c r="E1422">
        <v>0</v>
      </c>
      <c r="F1422">
        <v>0</v>
      </c>
      <c r="G1422">
        <v>143.6</v>
      </c>
      <c r="H1422">
        <v>88</v>
      </c>
      <c r="I1422">
        <v>24.41</v>
      </c>
      <c r="J1422">
        <v>141.80000000000001</v>
      </c>
      <c r="K1422">
        <v>86</v>
      </c>
      <c r="L1422">
        <v>12.05</v>
      </c>
      <c r="M1422">
        <v>194</v>
      </c>
      <c r="N1422">
        <v>83</v>
      </c>
      <c r="O1422">
        <v>8.73</v>
      </c>
      <c r="P1422">
        <v>10.8</v>
      </c>
      <c r="Q1422">
        <v>5</v>
      </c>
      <c r="R1422">
        <v>2.92</v>
      </c>
      <c r="S1422">
        <v>3</v>
      </c>
      <c r="T1422">
        <v>0</v>
      </c>
    </row>
    <row r="1423" spans="1:20" x14ac:dyDescent="0.2">
      <c r="A1423" t="s">
        <v>74</v>
      </c>
      <c r="B1423" s="4">
        <f>train[[#This Row],[account_length]]/12</f>
        <v>13.583333333333334</v>
      </c>
      <c r="C1423">
        <v>408</v>
      </c>
      <c r="D1423">
        <v>0</v>
      </c>
      <c r="E1423">
        <v>1</v>
      </c>
      <c r="F1423">
        <v>40</v>
      </c>
      <c r="G1423">
        <v>231.9</v>
      </c>
      <c r="H1423">
        <v>56</v>
      </c>
      <c r="I1423">
        <v>39.42</v>
      </c>
      <c r="J1423">
        <v>211.8</v>
      </c>
      <c r="K1423">
        <v>91</v>
      </c>
      <c r="L1423">
        <v>18</v>
      </c>
      <c r="M1423">
        <v>268.5</v>
      </c>
      <c r="N1423">
        <v>74</v>
      </c>
      <c r="O1423">
        <v>12.08</v>
      </c>
      <c r="P1423">
        <v>12.3</v>
      </c>
      <c r="Q1423">
        <v>3</v>
      </c>
      <c r="R1423">
        <v>3.32</v>
      </c>
      <c r="S1423">
        <v>2</v>
      </c>
      <c r="T1423">
        <v>0</v>
      </c>
    </row>
    <row r="1424" spans="1:20" x14ac:dyDescent="0.2">
      <c r="A1424" t="s">
        <v>60</v>
      </c>
      <c r="B1424" s="4">
        <f>train[[#This Row],[account_length]]/12</f>
        <v>8.1666666666666661</v>
      </c>
      <c r="C1424">
        <v>415</v>
      </c>
      <c r="D1424">
        <v>0</v>
      </c>
      <c r="E1424">
        <v>0</v>
      </c>
      <c r="F1424">
        <v>0</v>
      </c>
      <c r="G1424">
        <v>72.8</v>
      </c>
      <c r="H1424">
        <v>107</v>
      </c>
      <c r="I1424">
        <v>12.38</v>
      </c>
      <c r="J1424">
        <v>186.4</v>
      </c>
      <c r="K1424">
        <v>103</v>
      </c>
      <c r="L1424">
        <v>15.84</v>
      </c>
      <c r="M1424">
        <v>175.3</v>
      </c>
      <c r="N1424">
        <v>110</v>
      </c>
      <c r="O1424">
        <v>7.89</v>
      </c>
      <c r="P1424">
        <v>10.5</v>
      </c>
      <c r="Q1424">
        <v>4</v>
      </c>
      <c r="R1424">
        <v>2.84</v>
      </c>
      <c r="S1424">
        <v>3</v>
      </c>
      <c r="T1424">
        <v>0</v>
      </c>
    </row>
    <row r="1425" spans="1:20" x14ac:dyDescent="0.2">
      <c r="A1425" t="s">
        <v>73</v>
      </c>
      <c r="B1425" s="4">
        <f>train[[#This Row],[account_length]]/12</f>
        <v>14.5</v>
      </c>
      <c r="C1425">
        <v>415</v>
      </c>
      <c r="D1425">
        <v>0</v>
      </c>
      <c r="E1425">
        <v>1</v>
      </c>
      <c r="F1425">
        <v>15</v>
      </c>
      <c r="G1425">
        <v>221.8</v>
      </c>
      <c r="H1425">
        <v>143</v>
      </c>
      <c r="I1425">
        <v>37.71</v>
      </c>
      <c r="J1425">
        <v>210.6</v>
      </c>
      <c r="K1425">
        <v>115</v>
      </c>
      <c r="L1425">
        <v>17.899999999999999</v>
      </c>
      <c r="M1425">
        <v>221.8</v>
      </c>
      <c r="N1425">
        <v>109</v>
      </c>
      <c r="O1425">
        <v>9.98</v>
      </c>
      <c r="P1425">
        <v>12.4</v>
      </c>
      <c r="Q1425">
        <v>9</v>
      </c>
      <c r="R1425">
        <v>3.35</v>
      </c>
      <c r="S1425">
        <v>1</v>
      </c>
      <c r="T1425">
        <v>0</v>
      </c>
    </row>
    <row r="1426" spans="1:20" x14ac:dyDescent="0.2">
      <c r="A1426" t="s">
        <v>52</v>
      </c>
      <c r="B1426" s="4">
        <f>train[[#This Row],[account_length]]/12</f>
        <v>7.916666666666667</v>
      </c>
      <c r="C1426">
        <v>415</v>
      </c>
      <c r="D1426">
        <v>0</v>
      </c>
      <c r="E1426">
        <v>0</v>
      </c>
      <c r="F1426">
        <v>0</v>
      </c>
      <c r="G1426">
        <v>269</v>
      </c>
      <c r="H1426">
        <v>120</v>
      </c>
      <c r="I1426">
        <v>45.73</v>
      </c>
      <c r="J1426">
        <v>233.7</v>
      </c>
      <c r="K1426">
        <v>120</v>
      </c>
      <c r="L1426">
        <v>19.86</v>
      </c>
      <c r="M1426">
        <v>179.3</v>
      </c>
      <c r="N1426">
        <v>61</v>
      </c>
      <c r="O1426">
        <v>8.07</v>
      </c>
      <c r="P1426">
        <v>7.3</v>
      </c>
      <c r="Q1426">
        <v>4</v>
      </c>
      <c r="R1426">
        <v>1.97</v>
      </c>
      <c r="S1426">
        <v>2</v>
      </c>
      <c r="T1426">
        <v>1</v>
      </c>
    </row>
    <row r="1427" spans="1:20" x14ac:dyDescent="0.2">
      <c r="A1427" t="s">
        <v>73</v>
      </c>
      <c r="B1427" s="4">
        <f>train[[#This Row],[account_length]]/12</f>
        <v>6.583333333333333</v>
      </c>
      <c r="C1427">
        <v>415</v>
      </c>
      <c r="D1427">
        <v>0</v>
      </c>
      <c r="E1427">
        <v>0</v>
      </c>
      <c r="F1427">
        <v>0</v>
      </c>
      <c r="G1427">
        <v>268.3</v>
      </c>
      <c r="H1427">
        <v>114</v>
      </c>
      <c r="I1427">
        <v>45.61</v>
      </c>
      <c r="J1427">
        <v>185.5</v>
      </c>
      <c r="K1427">
        <v>111</v>
      </c>
      <c r="L1427">
        <v>15.77</v>
      </c>
      <c r="M1427">
        <v>264.60000000000002</v>
      </c>
      <c r="N1427">
        <v>88</v>
      </c>
      <c r="O1427">
        <v>11.91</v>
      </c>
      <c r="P1427">
        <v>6.3</v>
      </c>
      <c r="Q1427">
        <v>7</v>
      </c>
      <c r="R1427">
        <v>1.7</v>
      </c>
      <c r="S1427">
        <v>1</v>
      </c>
      <c r="T1427">
        <v>1</v>
      </c>
    </row>
    <row r="1428" spans="1:20" x14ac:dyDescent="0.2">
      <c r="A1428" t="s">
        <v>26</v>
      </c>
      <c r="B1428" s="4">
        <f>train[[#This Row],[account_length]]/12</f>
        <v>10.25</v>
      </c>
      <c r="C1428">
        <v>415</v>
      </c>
      <c r="D1428">
        <v>0</v>
      </c>
      <c r="E1428">
        <v>1</v>
      </c>
      <c r="F1428">
        <v>27</v>
      </c>
      <c r="G1428">
        <v>198.7</v>
      </c>
      <c r="H1428">
        <v>127</v>
      </c>
      <c r="I1428">
        <v>33.78</v>
      </c>
      <c r="J1428">
        <v>249</v>
      </c>
      <c r="K1428">
        <v>105</v>
      </c>
      <c r="L1428">
        <v>21.17</v>
      </c>
      <c r="M1428">
        <v>173.2</v>
      </c>
      <c r="N1428">
        <v>124</v>
      </c>
      <c r="O1428">
        <v>7.79</v>
      </c>
      <c r="P1428">
        <v>12.5</v>
      </c>
      <c r="Q1428">
        <v>5</v>
      </c>
      <c r="R1428">
        <v>3.38</v>
      </c>
      <c r="S1428">
        <v>1</v>
      </c>
      <c r="T1428">
        <v>0</v>
      </c>
    </row>
    <row r="1429" spans="1:20" x14ac:dyDescent="0.2">
      <c r="A1429" t="s">
        <v>64</v>
      </c>
      <c r="B1429" s="4">
        <f>train[[#This Row],[account_length]]/12</f>
        <v>8.25</v>
      </c>
      <c r="C1429">
        <v>415</v>
      </c>
      <c r="D1429">
        <v>0</v>
      </c>
      <c r="E1429">
        <v>0</v>
      </c>
      <c r="F1429">
        <v>0</v>
      </c>
      <c r="G1429">
        <v>115.5</v>
      </c>
      <c r="H1429">
        <v>75</v>
      </c>
      <c r="I1429">
        <v>19.64</v>
      </c>
      <c r="J1429">
        <v>218.1</v>
      </c>
      <c r="K1429">
        <v>111</v>
      </c>
      <c r="L1429">
        <v>18.54</v>
      </c>
      <c r="M1429">
        <v>254.9</v>
      </c>
      <c r="N1429">
        <v>98</v>
      </c>
      <c r="O1429">
        <v>11.47</v>
      </c>
      <c r="P1429">
        <v>11.5</v>
      </c>
      <c r="Q1429">
        <v>7</v>
      </c>
      <c r="R1429">
        <v>3.11</v>
      </c>
      <c r="S1429">
        <v>7</v>
      </c>
      <c r="T1429">
        <v>1</v>
      </c>
    </row>
    <row r="1430" spans="1:20" x14ac:dyDescent="0.2">
      <c r="A1430" t="s">
        <v>73</v>
      </c>
      <c r="B1430" s="4">
        <f>train[[#This Row],[account_length]]/12</f>
        <v>11.75</v>
      </c>
      <c r="C1430">
        <v>510</v>
      </c>
      <c r="D1430">
        <v>0</v>
      </c>
      <c r="E1430">
        <v>0</v>
      </c>
      <c r="F1430">
        <v>0</v>
      </c>
      <c r="G1430">
        <v>215.6</v>
      </c>
      <c r="H1430">
        <v>113</v>
      </c>
      <c r="I1430">
        <v>36.65</v>
      </c>
      <c r="J1430">
        <v>200.6</v>
      </c>
      <c r="K1430">
        <v>81</v>
      </c>
      <c r="L1430">
        <v>17.05</v>
      </c>
      <c r="M1430">
        <v>153.80000000000001</v>
      </c>
      <c r="N1430">
        <v>107</v>
      </c>
      <c r="O1430">
        <v>6.92</v>
      </c>
      <c r="P1430">
        <v>12.4</v>
      </c>
      <c r="Q1430">
        <v>6</v>
      </c>
      <c r="R1430">
        <v>3.35</v>
      </c>
      <c r="S1430">
        <v>1</v>
      </c>
      <c r="T1430">
        <v>0</v>
      </c>
    </row>
    <row r="1431" spans="1:20" x14ac:dyDescent="0.2">
      <c r="A1431" t="s">
        <v>61</v>
      </c>
      <c r="B1431" s="4">
        <f>train[[#This Row],[account_length]]/12</f>
        <v>11</v>
      </c>
      <c r="C1431">
        <v>408</v>
      </c>
      <c r="D1431">
        <v>0</v>
      </c>
      <c r="E1431">
        <v>0</v>
      </c>
      <c r="F1431">
        <v>0</v>
      </c>
      <c r="G1431">
        <v>169.9</v>
      </c>
      <c r="H1431">
        <v>107</v>
      </c>
      <c r="I1431">
        <v>28.88</v>
      </c>
      <c r="J1431">
        <v>209.4</v>
      </c>
      <c r="K1431">
        <v>121</v>
      </c>
      <c r="L1431">
        <v>17.8</v>
      </c>
      <c r="M1431">
        <v>206.1</v>
      </c>
      <c r="N1431">
        <v>79</v>
      </c>
      <c r="O1431">
        <v>9.27</v>
      </c>
      <c r="P1431">
        <v>11.5</v>
      </c>
      <c r="Q1431">
        <v>2</v>
      </c>
      <c r="R1431">
        <v>3.11</v>
      </c>
      <c r="S1431">
        <v>1</v>
      </c>
      <c r="T1431">
        <v>0</v>
      </c>
    </row>
    <row r="1432" spans="1:20" x14ac:dyDescent="0.2">
      <c r="A1432" t="s">
        <v>40</v>
      </c>
      <c r="B1432" s="4">
        <f>train[[#This Row],[account_length]]/12</f>
        <v>11.083333333333334</v>
      </c>
      <c r="C1432">
        <v>510</v>
      </c>
      <c r="D1432">
        <v>0</v>
      </c>
      <c r="E1432">
        <v>0</v>
      </c>
      <c r="F1432">
        <v>0</v>
      </c>
      <c r="G1432">
        <v>201.7</v>
      </c>
      <c r="H1432">
        <v>85</v>
      </c>
      <c r="I1432">
        <v>34.29</v>
      </c>
      <c r="J1432">
        <v>169.4</v>
      </c>
      <c r="K1432">
        <v>116</v>
      </c>
      <c r="L1432">
        <v>14.4</v>
      </c>
      <c r="M1432">
        <v>286.3</v>
      </c>
      <c r="N1432">
        <v>80</v>
      </c>
      <c r="O1432">
        <v>12.88</v>
      </c>
      <c r="P1432">
        <v>6</v>
      </c>
      <c r="Q1432">
        <v>4</v>
      </c>
      <c r="R1432">
        <v>1.62</v>
      </c>
      <c r="S1432">
        <v>0</v>
      </c>
      <c r="T1432">
        <v>0</v>
      </c>
    </row>
    <row r="1433" spans="1:20" x14ac:dyDescent="0.2">
      <c r="A1433" t="s">
        <v>39</v>
      </c>
      <c r="B1433" s="4">
        <f>train[[#This Row],[account_length]]/12</f>
        <v>11.083333333333334</v>
      </c>
      <c r="C1433">
        <v>408</v>
      </c>
      <c r="D1433">
        <v>0</v>
      </c>
      <c r="E1433">
        <v>0</v>
      </c>
      <c r="F1433">
        <v>0</v>
      </c>
      <c r="G1433">
        <v>221.1</v>
      </c>
      <c r="H1433">
        <v>133</v>
      </c>
      <c r="I1433">
        <v>37.590000000000003</v>
      </c>
      <c r="J1433">
        <v>160.19999999999999</v>
      </c>
      <c r="K1433">
        <v>140</v>
      </c>
      <c r="L1433">
        <v>13.62</v>
      </c>
      <c r="M1433">
        <v>161.80000000000001</v>
      </c>
      <c r="N1433">
        <v>84</v>
      </c>
      <c r="O1433">
        <v>7.28</v>
      </c>
      <c r="P1433">
        <v>8.4</v>
      </c>
      <c r="Q1433">
        <v>3</v>
      </c>
      <c r="R1433">
        <v>2.27</v>
      </c>
      <c r="S1433">
        <v>4</v>
      </c>
      <c r="T1433">
        <v>0</v>
      </c>
    </row>
    <row r="1434" spans="1:20" x14ac:dyDescent="0.2">
      <c r="A1434" t="s">
        <v>64</v>
      </c>
      <c r="B1434" s="4">
        <f>train[[#This Row],[account_length]]/12</f>
        <v>7.75</v>
      </c>
      <c r="C1434">
        <v>510</v>
      </c>
      <c r="D1434">
        <v>0</v>
      </c>
      <c r="E1434">
        <v>1</v>
      </c>
      <c r="F1434">
        <v>32</v>
      </c>
      <c r="G1434">
        <v>218.7</v>
      </c>
      <c r="H1434">
        <v>117</v>
      </c>
      <c r="I1434">
        <v>37.18</v>
      </c>
      <c r="J1434">
        <v>115</v>
      </c>
      <c r="K1434">
        <v>61</v>
      </c>
      <c r="L1434">
        <v>9.7799999999999994</v>
      </c>
      <c r="M1434">
        <v>192.7</v>
      </c>
      <c r="N1434">
        <v>85</v>
      </c>
      <c r="O1434">
        <v>8.67</v>
      </c>
      <c r="P1434">
        <v>9.4</v>
      </c>
      <c r="Q1434">
        <v>5</v>
      </c>
      <c r="R1434">
        <v>2.54</v>
      </c>
      <c r="S1434">
        <v>2</v>
      </c>
      <c r="T1434">
        <v>0</v>
      </c>
    </row>
    <row r="1435" spans="1:20" x14ac:dyDescent="0.2">
      <c r="A1435" t="s">
        <v>27</v>
      </c>
      <c r="B1435" s="4">
        <f>train[[#This Row],[account_length]]/12</f>
        <v>2.8333333333333335</v>
      </c>
      <c r="C1435">
        <v>415</v>
      </c>
      <c r="D1435">
        <v>0</v>
      </c>
      <c r="E1435">
        <v>0</v>
      </c>
      <c r="F1435">
        <v>0</v>
      </c>
      <c r="G1435">
        <v>293.7</v>
      </c>
      <c r="H1435">
        <v>89</v>
      </c>
      <c r="I1435">
        <v>49.93</v>
      </c>
      <c r="J1435">
        <v>272.5</v>
      </c>
      <c r="K1435">
        <v>71</v>
      </c>
      <c r="L1435">
        <v>23.16</v>
      </c>
      <c r="M1435">
        <v>178.2</v>
      </c>
      <c r="N1435">
        <v>76</v>
      </c>
      <c r="O1435">
        <v>8.02</v>
      </c>
      <c r="P1435">
        <v>11</v>
      </c>
      <c r="Q1435">
        <v>10</v>
      </c>
      <c r="R1435">
        <v>2.97</v>
      </c>
      <c r="S1435">
        <v>2</v>
      </c>
      <c r="T1435">
        <v>1</v>
      </c>
    </row>
    <row r="1436" spans="1:20" x14ac:dyDescent="0.2">
      <c r="A1436" t="s">
        <v>54</v>
      </c>
      <c r="B1436" s="4">
        <f>train[[#This Row],[account_length]]/12</f>
        <v>8</v>
      </c>
      <c r="C1436">
        <v>415</v>
      </c>
      <c r="D1436">
        <v>0</v>
      </c>
      <c r="E1436">
        <v>1</v>
      </c>
      <c r="F1436">
        <v>26</v>
      </c>
      <c r="G1436">
        <v>175.8</v>
      </c>
      <c r="H1436">
        <v>96</v>
      </c>
      <c r="I1436">
        <v>29.89</v>
      </c>
      <c r="J1436">
        <v>206.6</v>
      </c>
      <c r="K1436">
        <v>84</v>
      </c>
      <c r="L1436">
        <v>17.559999999999999</v>
      </c>
      <c r="M1436">
        <v>178</v>
      </c>
      <c r="N1436">
        <v>105</v>
      </c>
      <c r="O1436">
        <v>8.01</v>
      </c>
      <c r="P1436">
        <v>11.1</v>
      </c>
      <c r="Q1436">
        <v>2</v>
      </c>
      <c r="R1436">
        <v>3</v>
      </c>
      <c r="S1436">
        <v>2</v>
      </c>
      <c r="T1436">
        <v>0</v>
      </c>
    </row>
    <row r="1437" spans="1:20" x14ac:dyDescent="0.2">
      <c r="A1437" t="s">
        <v>40</v>
      </c>
      <c r="B1437" s="4">
        <f>train[[#This Row],[account_length]]/12</f>
        <v>12</v>
      </c>
      <c r="C1437">
        <v>510</v>
      </c>
      <c r="D1437">
        <v>0</v>
      </c>
      <c r="E1437">
        <v>0</v>
      </c>
      <c r="F1437">
        <v>0</v>
      </c>
      <c r="G1437">
        <v>278.5</v>
      </c>
      <c r="H1437">
        <v>95</v>
      </c>
      <c r="I1437">
        <v>47.35</v>
      </c>
      <c r="J1437">
        <v>240.7</v>
      </c>
      <c r="K1437">
        <v>90</v>
      </c>
      <c r="L1437">
        <v>20.46</v>
      </c>
      <c r="M1437">
        <v>120</v>
      </c>
      <c r="N1437">
        <v>90</v>
      </c>
      <c r="O1437">
        <v>5.4</v>
      </c>
      <c r="P1437">
        <v>11.6</v>
      </c>
      <c r="Q1437">
        <v>5</v>
      </c>
      <c r="R1437">
        <v>3.13</v>
      </c>
      <c r="S1437">
        <v>1</v>
      </c>
      <c r="T1437">
        <v>1</v>
      </c>
    </row>
    <row r="1438" spans="1:20" x14ac:dyDescent="0.2">
      <c r="A1438" t="s">
        <v>37</v>
      </c>
      <c r="B1438" s="4">
        <f>train[[#This Row],[account_length]]/12</f>
        <v>2</v>
      </c>
      <c r="C1438">
        <v>408</v>
      </c>
      <c r="D1438">
        <v>0</v>
      </c>
      <c r="E1438">
        <v>1</v>
      </c>
      <c r="F1438">
        <v>29</v>
      </c>
      <c r="G1438">
        <v>236.3</v>
      </c>
      <c r="H1438">
        <v>105</v>
      </c>
      <c r="I1438">
        <v>40.17</v>
      </c>
      <c r="J1438">
        <v>190.8</v>
      </c>
      <c r="K1438">
        <v>114</v>
      </c>
      <c r="L1438">
        <v>16.22</v>
      </c>
      <c r="M1438">
        <v>129</v>
      </c>
      <c r="N1438">
        <v>105</v>
      </c>
      <c r="O1438">
        <v>5.81</v>
      </c>
      <c r="P1438">
        <v>7.2</v>
      </c>
      <c r="Q1438">
        <v>2</v>
      </c>
      <c r="R1438">
        <v>1.94</v>
      </c>
      <c r="S1438">
        <v>3</v>
      </c>
      <c r="T1438">
        <v>0</v>
      </c>
    </row>
    <row r="1439" spans="1:20" x14ac:dyDescent="0.2">
      <c r="A1439" t="s">
        <v>49</v>
      </c>
      <c r="B1439" s="4">
        <f>train[[#This Row],[account_length]]/12</f>
        <v>4.5</v>
      </c>
      <c r="C1439">
        <v>415</v>
      </c>
      <c r="D1439">
        <v>0</v>
      </c>
      <c r="E1439">
        <v>0</v>
      </c>
      <c r="F1439">
        <v>0</v>
      </c>
      <c r="G1439">
        <v>273.8</v>
      </c>
      <c r="H1439">
        <v>113</v>
      </c>
      <c r="I1439">
        <v>46.55</v>
      </c>
      <c r="J1439">
        <v>119.6</v>
      </c>
      <c r="K1439">
        <v>156</v>
      </c>
      <c r="L1439">
        <v>10.17</v>
      </c>
      <c r="M1439">
        <v>267.60000000000002</v>
      </c>
      <c r="N1439">
        <v>117</v>
      </c>
      <c r="O1439">
        <v>12.04</v>
      </c>
      <c r="P1439">
        <v>11.7</v>
      </c>
      <c r="Q1439">
        <v>3</v>
      </c>
      <c r="R1439">
        <v>3.16</v>
      </c>
      <c r="S1439">
        <v>1</v>
      </c>
      <c r="T1439">
        <v>0</v>
      </c>
    </row>
    <row r="1440" spans="1:20" x14ac:dyDescent="0.2">
      <c r="A1440" t="s">
        <v>31</v>
      </c>
      <c r="B1440" s="4">
        <f>train[[#This Row],[account_length]]/12</f>
        <v>4.166666666666667</v>
      </c>
      <c r="C1440">
        <v>408</v>
      </c>
      <c r="D1440">
        <v>0</v>
      </c>
      <c r="E1440">
        <v>0</v>
      </c>
      <c r="F1440">
        <v>0</v>
      </c>
      <c r="G1440">
        <v>131.1</v>
      </c>
      <c r="H1440">
        <v>129</v>
      </c>
      <c r="I1440">
        <v>22.29</v>
      </c>
      <c r="J1440">
        <v>160.5</v>
      </c>
      <c r="K1440">
        <v>94</v>
      </c>
      <c r="L1440">
        <v>13.64</v>
      </c>
      <c r="M1440">
        <v>206.9</v>
      </c>
      <c r="N1440">
        <v>88</v>
      </c>
      <c r="O1440">
        <v>9.31</v>
      </c>
      <c r="P1440">
        <v>5.6</v>
      </c>
      <c r="Q1440">
        <v>9</v>
      </c>
      <c r="R1440">
        <v>1.51</v>
      </c>
      <c r="S1440">
        <v>5</v>
      </c>
      <c r="T1440">
        <v>1</v>
      </c>
    </row>
    <row r="1441" spans="1:20" x14ac:dyDescent="0.2">
      <c r="A1441" t="s">
        <v>37</v>
      </c>
      <c r="B1441" s="4">
        <f>train[[#This Row],[account_length]]/12</f>
        <v>7.666666666666667</v>
      </c>
      <c r="C1441">
        <v>415</v>
      </c>
      <c r="D1441">
        <v>0</v>
      </c>
      <c r="E1441">
        <v>1</v>
      </c>
      <c r="F1441">
        <v>23</v>
      </c>
      <c r="G1441">
        <v>167.4</v>
      </c>
      <c r="H1441">
        <v>83</v>
      </c>
      <c r="I1441">
        <v>28.46</v>
      </c>
      <c r="J1441">
        <v>258.60000000000002</v>
      </c>
      <c r="K1441">
        <v>129</v>
      </c>
      <c r="L1441">
        <v>21.98</v>
      </c>
      <c r="M1441">
        <v>116.4</v>
      </c>
      <c r="N1441">
        <v>110</v>
      </c>
      <c r="O1441">
        <v>5.24</v>
      </c>
      <c r="P1441">
        <v>11.2</v>
      </c>
      <c r="Q1441">
        <v>3</v>
      </c>
      <c r="R1441">
        <v>3.02</v>
      </c>
      <c r="S1441">
        <v>4</v>
      </c>
      <c r="T1441">
        <v>0</v>
      </c>
    </row>
    <row r="1442" spans="1:20" x14ac:dyDescent="0.2">
      <c r="A1442" t="s">
        <v>62</v>
      </c>
      <c r="B1442" s="4">
        <f>train[[#This Row],[account_length]]/12</f>
        <v>8</v>
      </c>
      <c r="C1442">
        <v>408</v>
      </c>
      <c r="D1442">
        <v>0</v>
      </c>
      <c r="E1442">
        <v>0</v>
      </c>
      <c r="F1442">
        <v>0</v>
      </c>
      <c r="G1442">
        <v>197.7</v>
      </c>
      <c r="H1442">
        <v>68</v>
      </c>
      <c r="I1442">
        <v>33.61</v>
      </c>
      <c r="J1442">
        <v>250.5</v>
      </c>
      <c r="K1442">
        <v>53</v>
      </c>
      <c r="L1442">
        <v>21.29</v>
      </c>
      <c r="M1442">
        <v>181.2</v>
      </c>
      <c r="N1442">
        <v>67</v>
      </c>
      <c r="O1442">
        <v>8.15</v>
      </c>
      <c r="P1442">
        <v>10.5</v>
      </c>
      <c r="Q1442">
        <v>3</v>
      </c>
      <c r="R1442">
        <v>2.84</v>
      </c>
      <c r="S1442">
        <v>3</v>
      </c>
      <c r="T1442">
        <v>0</v>
      </c>
    </row>
    <row r="1443" spans="1:20" x14ac:dyDescent="0.2">
      <c r="A1443" t="s">
        <v>20</v>
      </c>
      <c r="B1443" s="4">
        <f>train[[#This Row],[account_length]]/12</f>
        <v>12.166666666666666</v>
      </c>
      <c r="C1443">
        <v>415</v>
      </c>
      <c r="D1443">
        <v>0</v>
      </c>
      <c r="E1443">
        <v>0</v>
      </c>
      <c r="F1443">
        <v>0</v>
      </c>
      <c r="G1443">
        <v>169.5</v>
      </c>
      <c r="H1443">
        <v>93</v>
      </c>
      <c r="I1443">
        <v>28.82</v>
      </c>
      <c r="J1443">
        <v>230.9</v>
      </c>
      <c r="K1443">
        <v>71</v>
      </c>
      <c r="L1443">
        <v>19.63</v>
      </c>
      <c r="M1443">
        <v>269.8</v>
      </c>
      <c r="N1443">
        <v>115</v>
      </c>
      <c r="O1443">
        <v>12.14</v>
      </c>
      <c r="P1443">
        <v>9</v>
      </c>
      <c r="Q1443">
        <v>7</v>
      </c>
      <c r="R1443">
        <v>2.4300000000000002</v>
      </c>
      <c r="S1443">
        <v>2</v>
      </c>
      <c r="T1443">
        <v>0</v>
      </c>
    </row>
    <row r="1444" spans="1:20" x14ac:dyDescent="0.2">
      <c r="A1444" t="s">
        <v>37</v>
      </c>
      <c r="B1444" s="4">
        <f>train[[#This Row],[account_length]]/12</f>
        <v>11.5</v>
      </c>
      <c r="C1444">
        <v>415</v>
      </c>
      <c r="D1444">
        <v>1</v>
      </c>
      <c r="E1444">
        <v>1</v>
      </c>
      <c r="F1444">
        <v>17</v>
      </c>
      <c r="G1444">
        <v>225.2</v>
      </c>
      <c r="H1444">
        <v>116</v>
      </c>
      <c r="I1444">
        <v>38.28</v>
      </c>
      <c r="J1444">
        <v>173.4</v>
      </c>
      <c r="K1444">
        <v>88</v>
      </c>
      <c r="L1444">
        <v>14.74</v>
      </c>
      <c r="M1444">
        <v>145.80000000000001</v>
      </c>
      <c r="N1444">
        <v>99</v>
      </c>
      <c r="O1444">
        <v>6.56</v>
      </c>
      <c r="P1444">
        <v>11.7</v>
      </c>
      <c r="Q1444">
        <v>4</v>
      </c>
      <c r="R1444">
        <v>3.16</v>
      </c>
      <c r="S1444">
        <v>0</v>
      </c>
      <c r="T1444">
        <v>0</v>
      </c>
    </row>
    <row r="1445" spans="1:20" x14ac:dyDescent="0.2">
      <c r="A1445" t="s">
        <v>29</v>
      </c>
      <c r="B1445" s="4">
        <f>train[[#This Row],[account_length]]/12</f>
        <v>6.333333333333333</v>
      </c>
      <c r="C1445">
        <v>510</v>
      </c>
      <c r="D1445">
        <v>0</v>
      </c>
      <c r="E1445">
        <v>0</v>
      </c>
      <c r="F1445">
        <v>0</v>
      </c>
      <c r="G1445">
        <v>129.69999999999999</v>
      </c>
      <c r="H1445">
        <v>84</v>
      </c>
      <c r="I1445">
        <v>22.05</v>
      </c>
      <c r="J1445">
        <v>177.5</v>
      </c>
      <c r="K1445">
        <v>80</v>
      </c>
      <c r="L1445">
        <v>15.09</v>
      </c>
      <c r="M1445">
        <v>228.9</v>
      </c>
      <c r="N1445">
        <v>87</v>
      </c>
      <c r="O1445">
        <v>10.3</v>
      </c>
      <c r="P1445">
        <v>7.5</v>
      </c>
      <c r="Q1445">
        <v>3</v>
      </c>
      <c r="R1445">
        <v>2.0299999999999998</v>
      </c>
      <c r="S1445">
        <v>5</v>
      </c>
      <c r="T1445">
        <v>1</v>
      </c>
    </row>
    <row r="1446" spans="1:20" x14ac:dyDescent="0.2">
      <c r="A1446" t="s">
        <v>69</v>
      </c>
      <c r="B1446" s="4">
        <f>train[[#This Row],[account_length]]/12</f>
        <v>8.25</v>
      </c>
      <c r="C1446">
        <v>415</v>
      </c>
      <c r="D1446">
        <v>0</v>
      </c>
      <c r="E1446">
        <v>0</v>
      </c>
      <c r="F1446">
        <v>0</v>
      </c>
      <c r="G1446">
        <v>200</v>
      </c>
      <c r="H1446">
        <v>66</v>
      </c>
      <c r="I1446">
        <v>34</v>
      </c>
      <c r="J1446">
        <v>107.9</v>
      </c>
      <c r="K1446">
        <v>104</v>
      </c>
      <c r="L1446">
        <v>9.17</v>
      </c>
      <c r="M1446">
        <v>233.7</v>
      </c>
      <c r="N1446">
        <v>82</v>
      </c>
      <c r="O1446">
        <v>10.52</v>
      </c>
      <c r="P1446">
        <v>11.4</v>
      </c>
      <c r="Q1446">
        <v>2</v>
      </c>
      <c r="R1446">
        <v>3.08</v>
      </c>
      <c r="S1446">
        <v>3</v>
      </c>
      <c r="T1446">
        <v>0</v>
      </c>
    </row>
    <row r="1447" spans="1:20" x14ac:dyDescent="0.2">
      <c r="A1447" t="s">
        <v>58</v>
      </c>
      <c r="B1447" s="4">
        <f>train[[#This Row],[account_length]]/12</f>
        <v>6.916666666666667</v>
      </c>
      <c r="C1447">
        <v>510</v>
      </c>
      <c r="D1447">
        <v>0</v>
      </c>
      <c r="E1447">
        <v>1</v>
      </c>
      <c r="F1447">
        <v>36</v>
      </c>
      <c r="G1447">
        <v>95.9</v>
      </c>
      <c r="H1447">
        <v>87</v>
      </c>
      <c r="I1447">
        <v>16.3</v>
      </c>
      <c r="J1447">
        <v>261.60000000000002</v>
      </c>
      <c r="K1447">
        <v>105</v>
      </c>
      <c r="L1447">
        <v>22.24</v>
      </c>
      <c r="M1447">
        <v>228.6</v>
      </c>
      <c r="N1447">
        <v>109</v>
      </c>
      <c r="O1447">
        <v>10.29</v>
      </c>
      <c r="P1447">
        <v>13.3</v>
      </c>
      <c r="Q1447">
        <v>4</v>
      </c>
      <c r="R1447">
        <v>3.59</v>
      </c>
      <c r="S1447">
        <v>0</v>
      </c>
      <c r="T1447">
        <v>0</v>
      </c>
    </row>
    <row r="1448" spans="1:20" x14ac:dyDescent="0.2">
      <c r="A1448" t="s">
        <v>66</v>
      </c>
      <c r="B1448" s="4">
        <f>train[[#This Row],[account_length]]/12</f>
        <v>3</v>
      </c>
      <c r="C1448">
        <v>510</v>
      </c>
      <c r="D1448">
        <v>0</v>
      </c>
      <c r="E1448">
        <v>1</v>
      </c>
      <c r="F1448">
        <v>25</v>
      </c>
      <c r="G1448">
        <v>152.80000000000001</v>
      </c>
      <c r="H1448">
        <v>110</v>
      </c>
      <c r="I1448">
        <v>25.98</v>
      </c>
      <c r="J1448">
        <v>242.8</v>
      </c>
      <c r="K1448">
        <v>67</v>
      </c>
      <c r="L1448">
        <v>20.64</v>
      </c>
      <c r="M1448">
        <v>147.4</v>
      </c>
      <c r="N1448">
        <v>74</v>
      </c>
      <c r="O1448">
        <v>6.63</v>
      </c>
      <c r="P1448">
        <v>9.1</v>
      </c>
      <c r="Q1448">
        <v>2</v>
      </c>
      <c r="R1448">
        <v>2.46</v>
      </c>
      <c r="S1448">
        <v>1</v>
      </c>
      <c r="T1448">
        <v>0</v>
      </c>
    </row>
    <row r="1449" spans="1:20" x14ac:dyDescent="0.2">
      <c r="A1449" t="s">
        <v>42</v>
      </c>
      <c r="B1449" s="4">
        <f>train[[#This Row],[account_length]]/12</f>
        <v>9.0833333333333339</v>
      </c>
      <c r="C1449">
        <v>415</v>
      </c>
      <c r="D1449">
        <v>1</v>
      </c>
      <c r="E1449">
        <v>0</v>
      </c>
      <c r="F1449">
        <v>0</v>
      </c>
      <c r="G1449">
        <v>268.39999999999998</v>
      </c>
      <c r="H1449">
        <v>85</v>
      </c>
      <c r="I1449">
        <v>45.63</v>
      </c>
      <c r="J1449">
        <v>150.6</v>
      </c>
      <c r="K1449">
        <v>131</v>
      </c>
      <c r="L1449">
        <v>12.8</v>
      </c>
      <c r="M1449">
        <v>297.89999999999998</v>
      </c>
      <c r="N1449">
        <v>84</v>
      </c>
      <c r="O1449">
        <v>13.41</v>
      </c>
      <c r="P1449">
        <v>9.6999999999999993</v>
      </c>
      <c r="Q1449">
        <v>8</v>
      </c>
      <c r="R1449">
        <v>2.62</v>
      </c>
      <c r="S1449">
        <v>2</v>
      </c>
      <c r="T1449">
        <v>1</v>
      </c>
    </row>
    <row r="1450" spans="1:20" x14ac:dyDescent="0.2">
      <c r="A1450" t="s">
        <v>42</v>
      </c>
      <c r="B1450" s="4">
        <f>train[[#This Row],[account_length]]/12</f>
        <v>8.3333333333333339</v>
      </c>
      <c r="C1450">
        <v>415</v>
      </c>
      <c r="D1450">
        <v>0</v>
      </c>
      <c r="E1450">
        <v>0</v>
      </c>
      <c r="F1450">
        <v>0</v>
      </c>
      <c r="G1450">
        <v>188.5</v>
      </c>
      <c r="H1450">
        <v>152</v>
      </c>
      <c r="I1450">
        <v>32.049999999999997</v>
      </c>
      <c r="J1450">
        <v>148.30000000000001</v>
      </c>
      <c r="K1450">
        <v>115</v>
      </c>
      <c r="L1450">
        <v>12.61</v>
      </c>
      <c r="M1450">
        <v>179.8</v>
      </c>
      <c r="N1450">
        <v>88</v>
      </c>
      <c r="O1450">
        <v>8.09</v>
      </c>
      <c r="P1450">
        <v>15.2</v>
      </c>
      <c r="Q1450">
        <v>5</v>
      </c>
      <c r="R1450">
        <v>4.0999999999999996</v>
      </c>
      <c r="S1450">
        <v>2</v>
      </c>
      <c r="T1450">
        <v>0</v>
      </c>
    </row>
    <row r="1451" spans="1:20" x14ac:dyDescent="0.2">
      <c r="A1451" t="s">
        <v>45</v>
      </c>
      <c r="B1451" s="4">
        <f>train[[#This Row],[account_length]]/12</f>
        <v>8.6666666666666661</v>
      </c>
      <c r="C1451">
        <v>408</v>
      </c>
      <c r="D1451">
        <v>0</v>
      </c>
      <c r="E1451">
        <v>0</v>
      </c>
      <c r="F1451">
        <v>0</v>
      </c>
      <c r="G1451">
        <v>170.6</v>
      </c>
      <c r="H1451">
        <v>97</v>
      </c>
      <c r="I1451">
        <v>29</v>
      </c>
      <c r="J1451">
        <v>162.1</v>
      </c>
      <c r="K1451">
        <v>111</v>
      </c>
      <c r="L1451">
        <v>13.78</v>
      </c>
      <c r="M1451">
        <v>210.7</v>
      </c>
      <c r="N1451">
        <v>131</v>
      </c>
      <c r="O1451">
        <v>9.48</v>
      </c>
      <c r="P1451">
        <v>6.1</v>
      </c>
      <c r="Q1451">
        <v>1</v>
      </c>
      <c r="R1451">
        <v>1.65</v>
      </c>
      <c r="S1451">
        <v>1</v>
      </c>
      <c r="T1451">
        <v>0</v>
      </c>
    </row>
    <row r="1452" spans="1:20" x14ac:dyDescent="0.2">
      <c r="A1452" t="s">
        <v>24</v>
      </c>
      <c r="B1452" s="4">
        <f>train[[#This Row],[account_length]]/12</f>
        <v>8.8333333333333339</v>
      </c>
      <c r="C1452">
        <v>415</v>
      </c>
      <c r="D1452">
        <v>0</v>
      </c>
      <c r="E1452">
        <v>0</v>
      </c>
      <c r="F1452">
        <v>0</v>
      </c>
      <c r="G1452">
        <v>191.4</v>
      </c>
      <c r="H1452">
        <v>124</v>
      </c>
      <c r="I1452">
        <v>32.54</v>
      </c>
      <c r="J1452">
        <v>200.7</v>
      </c>
      <c r="K1452">
        <v>116</v>
      </c>
      <c r="L1452">
        <v>17.059999999999999</v>
      </c>
      <c r="M1452">
        <v>230.1</v>
      </c>
      <c r="N1452">
        <v>76</v>
      </c>
      <c r="O1452">
        <v>10.35</v>
      </c>
      <c r="P1452">
        <v>8.1999999999999993</v>
      </c>
      <c r="Q1452">
        <v>3</v>
      </c>
      <c r="R1452">
        <v>2.21</v>
      </c>
      <c r="S1452">
        <v>1</v>
      </c>
      <c r="T1452">
        <v>0</v>
      </c>
    </row>
    <row r="1453" spans="1:20" x14ac:dyDescent="0.2">
      <c r="A1453" t="s">
        <v>43</v>
      </c>
      <c r="B1453" s="4">
        <f>train[[#This Row],[account_length]]/12</f>
        <v>8.3333333333333339</v>
      </c>
      <c r="C1453">
        <v>510</v>
      </c>
      <c r="D1453">
        <v>0</v>
      </c>
      <c r="E1453">
        <v>0</v>
      </c>
      <c r="F1453">
        <v>0</v>
      </c>
      <c r="G1453">
        <v>115.9</v>
      </c>
      <c r="H1453">
        <v>87</v>
      </c>
      <c r="I1453">
        <v>19.7</v>
      </c>
      <c r="J1453">
        <v>111.3</v>
      </c>
      <c r="K1453">
        <v>56</v>
      </c>
      <c r="L1453">
        <v>9.4600000000000009</v>
      </c>
      <c r="M1453">
        <v>170.2</v>
      </c>
      <c r="N1453">
        <v>77</v>
      </c>
      <c r="O1453">
        <v>7.66</v>
      </c>
      <c r="P1453">
        <v>7.1</v>
      </c>
      <c r="Q1453">
        <v>4</v>
      </c>
      <c r="R1453">
        <v>1.92</v>
      </c>
      <c r="S1453">
        <v>1</v>
      </c>
      <c r="T1453">
        <v>0</v>
      </c>
    </row>
    <row r="1454" spans="1:20" x14ac:dyDescent="0.2">
      <c r="A1454" t="s">
        <v>60</v>
      </c>
      <c r="B1454" s="4">
        <f>train[[#This Row],[account_length]]/12</f>
        <v>8.25</v>
      </c>
      <c r="C1454">
        <v>408</v>
      </c>
      <c r="D1454">
        <v>0</v>
      </c>
      <c r="E1454">
        <v>0</v>
      </c>
      <c r="F1454">
        <v>0</v>
      </c>
      <c r="G1454">
        <v>128.80000000000001</v>
      </c>
      <c r="H1454">
        <v>86</v>
      </c>
      <c r="I1454">
        <v>21.9</v>
      </c>
      <c r="J1454">
        <v>203.9</v>
      </c>
      <c r="K1454">
        <v>105</v>
      </c>
      <c r="L1454">
        <v>17.329999999999998</v>
      </c>
      <c r="M1454">
        <v>282.60000000000002</v>
      </c>
      <c r="N1454">
        <v>131</v>
      </c>
      <c r="O1454">
        <v>12.72</v>
      </c>
      <c r="P1454">
        <v>14.1</v>
      </c>
      <c r="Q1454">
        <v>4</v>
      </c>
      <c r="R1454">
        <v>3.81</v>
      </c>
      <c r="S1454">
        <v>2</v>
      </c>
      <c r="T1454">
        <v>0</v>
      </c>
    </row>
    <row r="1455" spans="1:20" x14ac:dyDescent="0.2">
      <c r="A1455" t="s">
        <v>31</v>
      </c>
      <c r="B1455" s="4">
        <f>train[[#This Row],[account_length]]/12</f>
        <v>4.166666666666667</v>
      </c>
      <c r="C1455">
        <v>510</v>
      </c>
      <c r="D1455">
        <v>0</v>
      </c>
      <c r="E1455">
        <v>0</v>
      </c>
      <c r="F1455">
        <v>0</v>
      </c>
      <c r="G1455">
        <v>131.69999999999999</v>
      </c>
      <c r="H1455">
        <v>108</v>
      </c>
      <c r="I1455">
        <v>22.39</v>
      </c>
      <c r="J1455">
        <v>216.5</v>
      </c>
      <c r="K1455">
        <v>103</v>
      </c>
      <c r="L1455">
        <v>18.399999999999999</v>
      </c>
      <c r="M1455">
        <v>196.1</v>
      </c>
      <c r="N1455">
        <v>126</v>
      </c>
      <c r="O1455">
        <v>8.82</v>
      </c>
      <c r="P1455">
        <v>11</v>
      </c>
      <c r="Q1455">
        <v>5</v>
      </c>
      <c r="R1455">
        <v>2.97</v>
      </c>
      <c r="S1455">
        <v>1</v>
      </c>
      <c r="T1455">
        <v>0</v>
      </c>
    </row>
    <row r="1456" spans="1:20" x14ac:dyDescent="0.2">
      <c r="A1456" t="s">
        <v>67</v>
      </c>
      <c r="B1456" s="4">
        <f>train[[#This Row],[account_length]]/12</f>
        <v>8.75</v>
      </c>
      <c r="C1456">
        <v>415</v>
      </c>
      <c r="D1456">
        <v>0</v>
      </c>
      <c r="E1456">
        <v>0</v>
      </c>
      <c r="F1456">
        <v>0</v>
      </c>
      <c r="G1456">
        <v>101.4</v>
      </c>
      <c r="H1456">
        <v>48</v>
      </c>
      <c r="I1456">
        <v>17.239999999999998</v>
      </c>
      <c r="J1456">
        <v>159.1</v>
      </c>
      <c r="K1456">
        <v>119</v>
      </c>
      <c r="L1456">
        <v>13.52</v>
      </c>
      <c r="M1456">
        <v>259.2</v>
      </c>
      <c r="N1456">
        <v>53</v>
      </c>
      <c r="O1456">
        <v>11.66</v>
      </c>
      <c r="P1456">
        <v>12.2</v>
      </c>
      <c r="Q1456">
        <v>2</v>
      </c>
      <c r="R1456">
        <v>3.29</v>
      </c>
      <c r="S1456">
        <v>1</v>
      </c>
      <c r="T1456">
        <v>0</v>
      </c>
    </row>
    <row r="1457" spans="1:20" x14ac:dyDescent="0.2">
      <c r="A1457" t="s">
        <v>61</v>
      </c>
      <c r="B1457" s="4">
        <f>train[[#This Row],[account_length]]/12</f>
        <v>13.416666666666666</v>
      </c>
      <c r="C1457">
        <v>408</v>
      </c>
      <c r="D1457">
        <v>0</v>
      </c>
      <c r="E1457">
        <v>0</v>
      </c>
      <c r="F1457">
        <v>0</v>
      </c>
      <c r="G1457">
        <v>107.5</v>
      </c>
      <c r="H1457">
        <v>121</v>
      </c>
      <c r="I1457">
        <v>18.28</v>
      </c>
      <c r="J1457">
        <v>256.39999999999998</v>
      </c>
      <c r="K1457">
        <v>46</v>
      </c>
      <c r="L1457">
        <v>21.79</v>
      </c>
      <c r="M1457">
        <v>247.2</v>
      </c>
      <c r="N1457">
        <v>131</v>
      </c>
      <c r="O1457">
        <v>11.12</v>
      </c>
      <c r="P1457">
        <v>12.6</v>
      </c>
      <c r="Q1457">
        <v>3</v>
      </c>
      <c r="R1457">
        <v>3.4</v>
      </c>
      <c r="S1457">
        <v>2</v>
      </c>
      <c r="T1457">
        <v>0</v>
      </c>
    </row>
    <row r="1458" spans="1:20" x14ac:dyDescent="0.2">
      <c r="A1458" t="s">
        <v>45</v>
      </c>
      <c r="B1458" s="4">
        <f>train[[#This Row],[account_length]]/12</f>
        <v>8.0833333333333339</v>
      </c>
      <c r="C1458">
        <v>415</v>
      </c>
      <c r="D1458">
        <v>0</v>
      </c>
      <c r="E1458">
        <v>1</v>
      </c>
      <c r="F1458">
        <v>43</v>
      </c>
      <c r="G1458">
        <v>121.1</v>
      </c>
      <c r="H1458">
        <v>105</v>
      </c>
      <c r="I1458">
        <v>20.59</v>
      </c>
      <c r="J1458">
        <v>260.2</v>
      </c>
      <c r="K1458">
        <v>115</v>
      </c>
      <c r="L1458">
        <v>22.12</v>
      </c>
      <c r="M1458">
        <v>222.4</v>
      </c>
      <c r="N1458">
        <v>100</v>
      </c>
      <c r="O1458">
        <v>10.01</v>
      </c>
      <c r="P1458">
        <v>8.3000000000000007</v>
      </c>
      <c r="Q1458">
        <v>5</v>
      </c>
      <c r="R1458">
        <v>2.2400000000000002</v>
      </c>
      <c r="S1458">
        <v>3</v>
      </c>
      <c r="T1458">
        <v>0</v>
      </c>
    </row>
    <row r="1459" spans="1:20" x14ac:dyDescent="0.2">
      <c r="A1459" t="s">
        <v>59</v>
      </c>
      <c r="B1459" s="4">
        <f>train[[#This Row],[account_length]]/12</f>
        <v>10.833333333333334</v>
      </c>
      <c r="C1459">
        <v>510</v>
      </c>
      <c r="D1459">
        <v>0</v>
      </c>
      <c r="E1459">
        <v>0</v>
      </c>
      <c r="F1459">
        <v>0</v>
      </c>
      <c r="G1459">
        <v>124.3</v>
      </c>
      <c r="H1459">
        <v>70</v>
      </c>
      <c r="I1459">
        <v>21.13</v>
      </c>
      <c r="J1459">
        <v>270.7</v>
      </c>
      <c r="K1459">
        <v>99</v>
      </c>
      <c r="L1459">
        <v>23.01</v>
      </c>
      <c r="M1459">
        <v>239.5</v>
      </c>
      <c r="N1459">
        <v>83</v>
      </c>
      <c r="O1459">
        <v>10.78</v>
      </c>
      <c r="P1459">
        <v>3.5</v>
      </c>
      <c r="Q1459">
        <v>6</v>
      </c>
      <c r="R1459">
        <v>0.95</v>
      </c>
      <c r="S1459">
        <v>0</v>
      </c>
      <c r="T1459">
        <v>0</v>
      </c>
    </row>
    <row r="1460" spans="1:20" x14ac:dyDescent="0.2">
      <c r="A1460" t="s">
        <v>51</v>
      </c>
      <c r="B1460" s="4">
        <f>train[[#This Row],[account_length]]/12</f>
        <v>7.666666666666667</v>
      </c>
      <c r="C1460">
        <v>415</v>
      </c>
      <c r="D1460">
        <v>0</v>
      </c>
      <c r="E1460">
        <v>0</v>
      </c>
      <c r="F1460">
        <v>0</v>
      </c>
      <c r="G1460">
        <v>157.69999999999999</v>
      </c>
      <c r="H1460">
        <v>101</v>
      </c>
      <c r="I1460">
        <v>26.81</v>
      </c>
      <c r="J1460">
        <v>298.60000000000002</v>
      </c>
      <c r="K1460">
        <v>100</v>
      </c>
      <c r="L1460">
        <v>25.38</v>
      </c>
      <c r="M1460">
        <v>216.9</v>
      </c>
      <c r="N1460">
        <v>99</v>
      </c>
      <c r="O1460">
        <v>9.76</v>
      </c>
      <c r="P1460">
        <v>13.8</v>
      </c>
      <c r="Q1460">
        <v>3</v>
      </c>
      <c r="R1460">
        <v>3.73</v>
      </c>
      <c r="S1460">
        <v>1</v>
      </c>
      <c r="T1460">
        <v>0</v>
      </c>
    </row>
    <row r="1461" spans="1:20" x14ac:dyDescent="0.2">
      <c r="A1461" t="s">
        <v>41</v>
      </c>
      <c r="B1461" s="4">
        <f>train[[#This Row],[account_length]]/12</f>
        <v>9.9166666666666661</v>
      </c>
      <c r="C1461">
        <v>408</v>
      </c>
      <c r="D1461">
        <v>0</v>
      </c>
      <c r="E1461">
        <v>0</v>
      </c>
      <c r="F1461">
        <v>0</v>
      </c>
      <c r="G1461">
        <v>124.3</v>
      </c>
      <c r="H1461">
        <v>68</v>
      </c>
      <c r="I1461">
        <v>21.13</v>
      </c>
      <c r="J1461">
        <v>207.1</v>
      </c>
      <c r="K1461">
        <v>88</v>
      </c>
      <c r="L1461">
        <v>17.600000000000001</v>
      </c>
      <c r="M1461">
        <v>157.4</v>
      </c>
      <c r="N1461">
        <v>93</v>
      </c>
      <c r="O1461">
        <v>7.08</v>
      </c>
      <c r="P1461">
        <v>14.8</v>
      </c>
      <c r="Q1461">
        <v>1</v>
      </c>
      <c r="R1461">
        <v>4</v>
      </c>
      <c r="S1461">
        <v>0</v>
      </c>
      <c r="T1461">
        <v>0</v>
      </c>
    </row>
    <row r="1462" spans="1:20" x14ac:dyDescent="0.2">
      <c r="A1462" t="s">
        <v>62</v>
      </c>
      <c r="B1462" s="4">
        <f>train[[#This Row],[account_length]]/12</f>
        <v>9.5833333333333339</v>
      </c>
      <c r="C1462">
        <v>415</v>
      </c>
      <c r="D1462">
        <v>0</v>
      </c>
      <c r="E1462">
        <v>0</v>
      </c>
      <c r="F1462">
        <v>0</v>
      </c>
      <c r="G1462">
        <v>286.39999999999998</v>
      </c>
      <c r="H1462">
        <v>125</v>
      </c>
      <c r="I1462">
        <v>48.69</v>
      </c>
      <c r="J1462">
        <v>205.7</v>
      </c>
      <c r="K1462">
        <v>74</v>
      </c>
      <c r="L1462">
        <v>17.48</v>
      </c>
      <c r="M1462">
        <v>191.4</v>
      </c>
      <c r="N1462">
        <v>141</v>
      </c>
      <c r="O1462">
        <v>8.61</v>
      </c>
      <c r="P1462">
        <v>6.9</v>
      </c>
      <c r="Q1462">
        <v>6</v>
      </c>
      <c r="R1462">
        <v>1.86</v>
      </c>
      <c r="S1462">
        <v>1</v>
      </c>
      <c r="T1462">
        <v>1</v>
      </c>
    </row>
    <row r="1463" spans="1:20" x14ac:dyDescent="0.2">
      <c r="A1463" t="s">
        <v>33</v>
      </c>
      <c r="B1463" s="4">
        <f>train[[#This Row],[account_length]]/12</f>
        <v>11.166666666666666</v>
      </c>
      <c r="C1463">
        <v>415</v>
      </c>
      <c r="D1463">
        <v>0</v>
      </c>
      <c r="E1463">
        <v>0</v>
      </c>
      <c r="F1463">
        <v>0</v>
      </c>
      <c r="G1463">
        <v>141.69999999999999</v>
      </c>
      <c r="H1463">
        <v>95</v>
      </c>
      <c r="I1463">
        <v>24.09</v>
      </c>
      <c r="J1463">
        <v>205.6</v>
      </c>
      <c r="K1463">
        <v>101</v>
      </c>
      <c r="L1463">
        <v>17.48</v>
      </c>
      <c r="M1463">
        <v>218.5</v>
      </c>
      <c r="N1463">
        <v>60</v>
      </c>
      <c r="O1463">
        <v>9.83</v>
      </c>
      <c r="P1463">
        <v>8.8000000000000007</v>
      </c>
      <c r="Q1463">
        <v>6</v>
      </c>
      <c r="R1463">
        <v>2.38</v>
      </c>
      <c r="S1463">
        <v>0</v>
      </c>
      <c r="T1463">
        <v>0</v>
      </c>
    </row>
    <row r="1464" spans="1:20" x14ac:dyDescent="0.2">
      <c r="A1464" t="s">
        <v>38</v>
      </c>
      <c r="B1464" s="4">
        <f>train[[#This Row],[account_length]]/12</f>
        <v>10.583333333333334</v>
      </c>
      <c r="C1464">
        <v>408</v>
      </c>
      <c r="D1464">
        <v>0</v>
      </c>
      <c r="E1464">
        <v>1</v>
      </c>
      <c r="F1464">
        <v>25</v>
      </c>
      <c r="G1464">
        <v>173</v>
      </c>
      <c r="H1464">
        <v>91</v>
      </c>
      <c r="I1464">
        <v>29.41</v>
      </c>
      <c r="J1464">
        <v>245.8</v>
      </c>
      <c r="K1464">
        <v>64</v>
      </c>
      <c r="L1464">
        <v>20.89</v>
      </c>
      <c r="M1464">
        <v>300</v>
      </c>
      <c r="N1464">
        <v>99</v>
      </c>
      <c r="O1464">
        <v>13.5</v>
      </c>
      <c r="P1464">
        <v>4.8</v>
      </c>
      <c r="Q1464">
        <v>3</v>
      </c>
      <c r="R1464">
        <v>1.3</v>
      </c>
      <c r="S1464">
        <v>0</v>
      </c>
      <c r="T1464">
        <v>0</v>
      </c>
    </row>
    <row r="1465" spans="1:20" x14ac:dyDescent="0.2">
      <c r="A1465" t="s">
        <v>24</v>
      </c>
      <c r="B1465" s="4">
        <f>train[[#This Row],[account_length]]/12</f>
        <v>6.666666666666667</v>
      </c>
      <c r="C1465">
        <v>415</v>
      </c>
      <c r="D1465">
        <v>0</v>
      </c>
      <c r="E1465">
        <v>0</v>
      </c>
      <c r="F1465">
        <v>0</v>
      </c>
      <c r="G1465">
        <v>268.7</v>
      </c>
      <c r="H1465">
        <v>120</v>
      </c>
      <c r="I1465">
        <v>45.68</v>
      </c>
      <c r="J1465">
        <v>301</v>
      </c>
      <c r="K1465">
        <v>147</v>
      </c>
      <c r="L1465">
        <v>25.59</v>
      </c>
      <c r="M1465">
        <v>167</v>
      </c>
      <c r="N1465">
        <v>140</v>
      </c>
      <c r="O1465">
        <v>7.52</v>
      </c>
      <c r="P1465">
        <v>5.8</v>
      </c>
      <c r="Q1465">
        <v>1</v>
      </c>
      <c r="R1465">
        <v>1.57</v>
      </c>
      <c r="S1465">
        <v>2</v>
      </c>
      <c r="T1465">
        <v>1</v>
      </c>
    </row>
    <row r="1466" spans="1:20" x14ac:dyDescent="0.2">
      <c r="A1466" t="s">
        <v>75</v>
      </c>
      <c r="B1466" s="4">
        <f>train[[#This Row],[account_length]]/12</f>
        <v>12.75</v>
      </c>
      <c r="C1466">
        <v>415</v>
      </c>
      <c r="D1466">
        <v>0</v>
      </c>
      <c r="E1466">
        <v>1</v>
      </c>
      <c r="F1466">
        <v>31</v>
      </c>
      <c r="G1466">
        <v>218.5</v>
      </c>
      <c r="H1466">
        <v>130</v>
      </c>
      <c r="I1466">
        <v>37.15</v>
      </c>
      <c r="J1466">
        <v>134.19999999999999</v>
      </c>
      <c r="K1466">
        <v>103</v>
      </c>
      <c r="L1466">
        <v>11.41</v>
      </c>
      <c r="M1466">
        <v>118.9</v>
      </c>
      <c r="N1466">
        <v>105</v>
      </c>
      <c r="O1466">
        <v>5.35</v>
      </c>
      <c r="P1466">
        <v>9.4</v>
      </c>
      <c r="Q1466">
        <v>6</v>
      </c>
      <c r="R1466">
        <v>2.54</v>
      </c>
      <c r="S1466">
        <v>0</v>
      </c>
      <c r="T1466">
        <v>0</v>
      </c>
    </row>
    <row r="1467" spans="1:20" x14ac:dyDescent="0.2">
      <c r="A1467" t="s">
        <v>60</v>
      </c>
      <c r="B1467" s="4">
        <f>train[[#This Row],[account_length]]/12</f>
        <v>7.083333333333333</v>
      </c>
      <c r="C1467">
        <v>415</v>
      </c>
      <c r="D1467">
        <v>0</v>
      </c>
      <c r="E1467">
        <v>0</v>
      </c>
      <c r="F1467">
        <v>0</v>
      </c>
      <c r="G1467">
        <v>255.3</v>
      </c>
      <c r="H1467">
        <v>114</v>
      </c>
      <c r="I1467">
        <v>43.4</v>
      </c>
      <c r="J1467">
        <v>194.6</v>
      </c>
      <c r="K1467">
        <v>83</v>
      </c>
      <c r="L1467">
        <v>16.54</v>
      </c>
      <c r="M1467">
        <v>276.60000000000002</v>
      </c>
      <c r="N1467">
        <v>78</v>
      </c>
      <c r="O1467">
        <v>12.45</v>
      </c>
      <c r="P1467">
        <v>3.7</v>
      </c>
      <c r="Q1467">
        <v>5</v>
      </c>
      <c r="R1467">
        <v>1</v>
      </c>
      <c r="S1467">
        <v>3</v>
      </c>
      <c r="T1467">
        <v>0</v>
      </c>
    </row>
    <row r="1468" spans="1:20" x14ac:dyDescent="0.2">
      <c r="A1468" t="s">
        <v>45</v>
      </c>
      <c r="B1468" s="4">
        <f>train[[#This Row],[account_length]]/12</f>
        <v>6.583333333333333</v>
      </c>
      <c r="C1468">
        <v>415</v>
      </c>
      <c r="D1468">
        <v>0</v>
      </c>
      <c r="E1468">
        <v>0</v>
      </c>
      <c r="F1468">
        <v>0</v>
      </c>
      <c r="G1468">
        <v>41.9</v>
      </c>
      <c r="H1468">
        <v>124</v>
      </c>
      <c r="I1468">
        <v>7.12</v>
      </c>
      <c r="J1468">
        <v>211</v>
      </c>
      <c r="K1468">
        <v>95</v>
      </c>
      <c r="L1468">
        <v>17.940000000000001</v>
      </c>
      <c r="M1468">
        <v>237.9</v>
      </c>
      <c r="N1468">
        <v>55</v>
      </c>
      <c r="O1468">
        <v>10.71</v>
      </c>
      <c r="P1468">
        <v>11.4</v>
      </c>
      <c r="Q1468">
        <v>5</v>
      </c>
      <c r="R1468">
        <v>3.08</v>
      </c>
      <c r="S1468">
        <v>1</v>
      </c>
      <c r="T1468">
        <v>0</v>
      </c>
    </row>
    <row r="1469" spans="1:20" x14ac:dyDescent="0.2">
      <c r="A1469" t="s">
        <v>75</v>
      </c>
      <c r="B1469" s="4">
        <f>train[[#This Row],[account_length]]/12</f>
        <v>2.9166666666666665</v>
      </c>
      <c r="C1469">
        <v>415</v>
      </c>
      <c r="D1469">
        <v>0</v>
      </c>
      <c r="E1469">
        <v>0</v>
      </c>
      <c r="F1469">
        <v>0</v>
      </c>
      <c r="G1469">
        <v>260.8</v>
      </c>
      <c r="H1469">
        <v>87</v>
      </c>
      <c r="I1469">
        <v>44.34</v>
      </c>
      <c r="J1469">
        <v>258.10000000000002</v>
      </c>
      <c r="K1469">
        <v>78</v>
      </c>
      <c r="L1469">
        <v>21.94</v>
      </c>
      <c r="M1469">
        <v>131.30000000000001</v>
      </c>
      <c r="N1469">
        <v>123</v>
      </c>
      <c r="O1469">
        <v>5.91</v>
      </c>
      <c r="P1469">
        <v>5.8</v>
      </c>
      <c r="Q1469">
        <v>2</v>
      </c>
      <c r="R1469">
        <v>1.57</v>
      </c>
      <c r="S1469">
        <v>1</v>
      </c>
      <c r="T1469">
        <v>0</v>
      </c>
    </row>
    <row r="1470" spans="1:20" x14ac:dyDescent="0.2">
      <c r="A1470" t="s">
        <v>51</v>
      </c>
      <c r="B1470" s="4">
        <f>train[[#This Row],[account_length]]/12</f>
        <v>10</v>
      </c>
      <c r="C1470">
        <v>408</v>
      </c>
      <c r="D1470">
        <v>0</v>
      </c>
      <c r="E1470">
        <v>1</v>
      </c>
      <c r="F1470">
        <v>26</v>
      </c>
      <c r="G1470">
        <v>239.4</v>
      </c>
      <c r="H1470">
        <v>94</v>
      </c>
      <c r="I1470">
        <v>40.700000000000003</v>
      </c>
      <c r="J1470">
        <v>259.39999999999998</v>
      </c>
      <c r="K1470">
        <v>88</v>
      </c>
      <c r="L1470">
        <v>22.05</v>
      </c>
      <c r="M1470">
        <v>238</v>
      </c>
      <c r="N1470">
        <v>132</v>
      </c>
      <c r="O1470">
        <v>10.71</v>
      </c>
      <c r="P1470">
        <v>7.7</v>
      </c>
      <c r="Q1470">
        <v>3</v>
      </c>
      <c r="R1470">
        <v>2.08</v>
      </c>
      <c r="S1470">
        <v>0</v>
      </c>
      <c r="T1470">
        <v>0</v>
      </c>
    </row>
    <row r="1471" spans="1:20" x14ac:dyDescent="0.2">
      <c r="A1471" t="s">
        <v>60</v>
      </c>
      <c r="B1471" s="4">
        <f>train[[#This Row],[account_length]]/12</f>
        <v>5.666666666666667</v>
      </c>
      <c r="C1471">
        <v>510</v>
      </c>
      <c r="D1471">
        <v>0</v>
      </c>
      <c r="E1471">
        <v>0</v>
      </c>
      <c r="F1471">
        <v>0</v>
      </c>
      <c r="G1471">
        <v>226.7</v>
      </c>
      <c r="H1471">
        <v>94</v>
      </c>
      <c r="I1471">
        <v>38.54</v>
      </c>
      <c r="J1471">
        <v>168.4</v>
      </c>
      <c r="K1471">
        <v>129</v>
      </c>
      <c r="L1471">
        <v>14.31</v>
      </c>
      <c r="M1471">
        <v>188.7</v>
      </c>
      <c r="N1471">
        <v>117</v>
      </c>
      <c r="O1471">
        <v>8.49</v>
      </c>
      <c r="P1471">
        <v>10.199999999999999</v>
      </c>
      <c r="Q1471">
        <v>1</v>
      </c>
      <c r="R1471">
        <v>2.75</v>
      </c>
      <c r="S1471">
        <v>0</v>
      </c>
      <c r="T1471">
        <v>0</v>
      </c>
    </row>
    <row r="1472" spans="1:20" x14ac:dyDescent="0.2">
      <c r="A1472" t="s">
        <v>70</v>
      </c>
      <c r="B1472" s="4">
        <f>train[[#This Row],[account_length]]/12</f>
        <v>10</v>
      </c>
      <c r="C1472">
        <v>510</v>
      </c>
      <c r="D1472">
        <v>0</v>
      </c>
      <c r="E1472">
        <v>0</v>
      </c>
      <c r="F1472">
        <v>0</v>
      </c>
      <c r="G1472">
        <v>158</v>
      </c>
      <c r="H1472">
        <v>110</v>
      </c>
      <c r="I1472">
        <v>26.86</v>
      </c>
      <c r="J1472">
        <v>197</v>
      </c>
      <c r="K1472">
        <v>103</v>
      </c>
      <c r="L1472">
        <v>16.75</v>
      </c>
      <c r="M1472">
        <v>154.9</v>
      </c>
      <c r="N1472">
        <v>132</v>
      </c>
      <c r="O1472">
        <v>6.97</v>
      </c>
      <c r="P1472">
        <v>10</v>
      </c>
      <c r="Q1472">
        <v>5</v>
      </c>
      <c r="R1472">
        <v>2.7</v>
      </c>
      <c r="S1472">
        <v>1</v>
      </c>
      <c r="T1472">
        <v>0</v>
      </c>
    </row>
    <row r="1473" spans="1:20" x14ac:dyDescent="0.2">
      <c r="A1473" t="s">
        <v>66</v>
      </c>
      <c r="B1473" s="4">
        <f>train[[#This Row],[account_length]]/12</f>
        <v>1.9166666666666667</v>
      </c>
      <c r="C1473">
        <v>510</v>
      </c>
      <c r="D1473">
        <v>0</v>
      </c>
      <c r="E1473">
        <v>0</v>
      </c>
      <c r="F1473">
        <v>0</v>
      </c>
      <c r="G1473">
        <v>113.1</v>
      </c>
      <c r="H1473">
        <v>74</v>
      </c>
      <c r="I1473">
        <v>19.23</v>
      </c>
      <c r="J1473">
        <v>168.8</v>
      </c>
      <c r="K1473">
        <v>95</v>
      </c>
      <c r="L1473">
        <v>14.35</v>
      </c>
      <c r="M1473">
        <v>262.89999999999998</v>
      </c>
      <c r="N1473">
        <v>126</v>
      </c>
      <c r="O1473">
        <v>11.83</v>
      </c>
      <c r="P1473">
        <v>6.9</v>
      </c>
      <c r="Q1473">
        <v>2</v>
      </c>
      <c r="R1473">
        <v>1.86</v>
      </c>
      <c r="S1473">
        <v>1</v>
      </c>
      <c r="T1473">
        <v>1</v>
      </c>
    </row>
    <row r="1474" spans="1:20" x14ac:dyDescent="0.2">
      <c r="A1474" t="s">
        <v>44</v>
      </c>
      <c r="B1474" s="4">
        <f>train[[#This Row],[account_length]]/12</f>
        <v>18.75</v>
      </c>
      <c r="C1474">
        <v>415</v>
      </c>
      <c r="D1474">
        <v>0</v>
      </c>
      <c r="E1474">
        <v>0</v>
      </c>
      <c r="F1474">
        <v>0</v>
      </c>
      <c r="G1474">
        <v>182.7</v>
      </c>
      <c r="H1474">
        <v>142</v>
      </c>
      <c r="I1474">
        <v>31.06</v>
      </c>
      <c r="J1474">
        <v>246.5</v>
      </c>
      <c r="K1474">
        <v>63</v>
      </c>
      <c r="L1474">
        <v>20.95</v>
      </c>
      <c r="M1474">
        <v>218</v>
      </c>
      <c r="N1474">
        <v>103</v>
      </c>
      <c r="O1474">
        <v>9.81</v>
      </c>
      <c r="P1474">
        <v>8.8000000000000007</v>
      </c>
      <c r="Q1474">
        <v>2</v>
      </c>
      <c r="R1474">
        <v>2.38</v>
      </c>
      <c r="S1474">
        <v>1</v>
      </c>
      <c r="T1474">
        <v>0</v>
      </c>
    </row>
    <row r="1475" spans="1:20" x14ac:dyDescent="0.2">
      <c r="A1475" t="s">
        <v>36</v>
      </c>
      <c r="B1475" s="4">
        <f>train[[#This Row],[account_length]]/12</f>
        <v>15.083333333333334</v>
      </c>
      <c r="C1475">
        <v>415</v>
      </c>
      <c r="D1475">
        <v>1</v>
      </c>
      <c r="E1475">
        <v>0</v>
      </c>
      <c r="F1475">
        <v>0</v>
      </c>
      <c r="G1475">
        <v>161.30000000000001</v>
      </c>
      <c r="H1475">
        <v>83</v>
      </c>
      <c r="I1475">
        <v>27.42</v>
      </c>
      <c r="J1475">
        <v>124.4</v>
      </c>
      <c r="K1475">
        <v>83</v>
      </c>
      <c r="L1475">
        <v>10.57</v>
      </c>
      <c r="M1475">
        <v>262</v>
      </c>
      <c r="N1475">
        <v>98</v>
      </c>
      <c r="O1475">
        <v>11.79</v>
      </c>
      <c r="P1475">
        <v>14.1</v>
      </c>
      <c r="Q1475">
        <v>3</v>
      </c>
      <c r="R1475">
        <v>3.81</v>
      </c>
      <c r="S1475">
        <v>0</v>
      </c>
      <c r="T1475">
        <v>1</v>
      </c>
    </row>
    <row r="1476" spans="1:20" x14ac:dyDescent="0.2">
      <c r="A1476" t="s">
        <v>64</v>
      </c>
      <c r="B1476" s="4">
        <f>train[[#This Row],[account_length]]/12</f>
        <v>5.25</v>
      </c>
      <c r="C1476">
        <v>415</v>
      </c>
      <c r="D1476">
        <v>0</v>
      </c>
      <c r="E1476">
        <v>0</v>
      </c>
      <c r="F1476">
        <v>0</v>
      </c>
      <c r="G1476">
        <v>142.5</v>
      </c>
      <c r="H1476">
        <v>92</v>
      </c>
      <c r="I1476">
        <v>24.23</v>
      </c>
      <c r="J1476">
        <v>208.3</v>
      </c>
      <c r="K1476">
        <v>102</v>
      </c>
      <c r="L1476">
        <v>17.71</v>
      </c>
      <c r="M1476">
        <v>228.9</v>
      </c>
      <c r="N1476">
        <v>120</v>
      </c>
      <c r="O1476">
        <v>10.3</v>
      </c>
      <c r="P1476">
        <v>7.5</v>
      </c>
      <c r="Q1476">
        <v>2</v>
      </c>
      <c r="R1476">
        <v>2.0299999999999998</v>
      </c>
      <c r="S1476">
        <v>2</v>
      </c>
      <c r="T1476">
        <v>0</v>
      </c>
    </row>
    <row r="1477" spans="1:20" x14ac:dyDescent="0.2">
      <c r="A1477" t="s">
        <v>58</v>
      </c>
      <c r="B1477" s="4">
        <f>train[[#This Row],[account_length]]/12</f>
        <v>4.5</v>
      </c>
      <c r="C1477">
        <v>415</v>
      </c>
      <c r="D1477">
        <v>1</v>
      </c>
      <c r="E1477">
        <v>0</v>
      </c>
      <c r="F1477">
        <v>0</v>
      </c>
      <c r="G1477">
        <v>190.5</v>
      </c>
      <c r="H1477">
        <v>108</v>
      </c>
      <c r="I1477">
        <v>32.39</v>
      </c>
      <c r="J1477">
        <v>259.7</v>
      </c>
      <c r="K1477">
        <v>108</v>
      </c>
      <c r="L1477">
        <v>22.07</v>
      </c>
      <c r="M1477">
        <v>141.5</v>
      </c>
      <c r="N1477">
        <v>111</v>
      </c>
      <c r="O1477">
        <v>6.37</v>
      </c>
      <c r="P1477">
        <v>9.6999999999999993</v>
      </c>
      <c r="Q1477">
        <v>2</v>
      </c>
      <c r="R1477">
        <v>2.62</v>
      </c>
      <c r="S1477">
        <v>2</v>
      </c>
      <c r="T1477">
        <v>1</v>
      </c>
    </row>
    <row r="1478" spans="1:20" x14ac:dyDescent="0.2">
      <c r="A1478" t="s">
        <v>29</v>
      </c>
      <c r="B1478" s="4">
        <f>train[[#This Row],[account_length]]/12</f>
        <v>6.666666666666667</v>
      </c>
      <c r="C1478">
        <v>408</v>
      </c>
      <c r="D1478">
        <v>1</v>
      </c>
      <c r="E1478">
        <v>1</v>
      </c>
      <c r="F1478">
        <v>15</v>
      </c>
      <c r="G1478">
        <v>159.30000000000001</v>
      </c>
      <c r="H1478">
        <v>110</v>
      </c>
      <c r="I1478">
        <v>27.08</v>
      </c>
      <c r="J1478">
        <v>170.6</v>
      </c>
      <c r="K1478">
        <v>120</v>
      </c>
      <c r="L1478">
        <v>14.5</v>
      </c>
      <c r="M1478">
        <v>141.19999999999999</v>
      </c>
      <c r="N1478">
        <v>82</v>
      </c>
      <c r="O1478">
        <v>6.35</v>
      </c>
      <c r="P1478">
        <v>11.9</v>
      </c>
      <c r="Q1478">
        <v>5</v>
      </c>
      <c r="R1478">
        <v>3.21</v>
      </c>
      <c r="S1478">
        <v>1</v>
      </c>
      <c r="T1478">
        <v>0</v>
      </c>
    </row>
    <row r="1479" spans="1:20" x14ac:dyDescent="0.2">
      <c r="A1479" t="s">
        <v>58</v>
      </c>
      <c r="B1479" s="4">
        <f>train[[#This Row],[account_length]]/12</f>
        <v>9.8333333333333339</v>
      </c>
      <c r="C1479">
        <v>408</v>
      </c>
      <c r="D1479">
        <v>1</v>
      </c>
      <c r="E1479">
        <v>1</v>
      </c>
      <c r="F1479">
        <v>39</v>
      </c>
      <c r="G1479">
        <v>153.80000000000001</v>
      </c>
      <c r="H1479">
        <v>106</v>
      </c>
      <c r="I1479">
        <v>26.15</v>
      </c>
      <c r="J1479">
        <v>123.3</v>
      </c>
      <c r="K1479">
        <v>111</v>
      </c>
      <c r="L1479">
        <v>10.48</v>
      </c>
      <c r="M1479">
        <v>117.8</v>
      </c>
      <c r="N1479">
        <v>103</v>
      </c>
      <c r="O1479">
        <v>5.3</v>
      </c>
      <c r="P1479">
        <v>9.1999999999999993</v>
      </c>
      <c r="Q1479">
        <v>6</v>
      </c>
      <c r="R1479">
        <v>2.48</v>
      </c>
      <c r="S1479">
        <v>1</v>
      </c>
      <c r="T1479">
        <v>0</v>
      </c>
    </row>
    <row r="1480" spans="1:20" x14ac:dyDescent="0.2">
      <c r="A1480" t="s">
        <v>24</v>
      </c>
      <c r="B1480" s="4">
        <f>train[[#This Row],[account_length]]/12</f>
        <v>3.5</v>
      </c>
      <c r="C1480">
        <v>408</v>
      </c>
      <c r="D1480">
        <v>1</v>
      </c>
      <c r="E1480">
        <v>0</v>
      </c>
      <c r="F1480">
        <v>0</v>
      </c>
      <c r="G1480">
        <v>180.7</v>
      </c>
      <c r="H1480">
        <v>127</v>
      </c>
      <c r="I1480">
        <v>30.72</v>
      </c>
      <c r="J1480">
        <v>174.6</v>
      </c>
      <c r="K1480">
        <v>94</v>
      </c>
      <c r="L1480">
        <v>14.84</v>
      </c>
      <c r="M1480">
        <v>165.3</v>
      </c>
      <c r="N1480">
        <v>114</v>
      </c>
      <c r="O1480">
        <v>7.44</v>
      </c>
      <c r="P1480">
        <v>12</v>
      </c>
      <c r="Q1480">
        <v>6</v>
      </c>
      <c r="R1480">
        <v>3.24</v>
      </c>
      <c r="S1480">
        <v>2</v>
      </c>
      <c r="T1480">
        <v>0</v>
      </c>
    </row>
    <row r="1481" spans="1:20" x14ac:dyDescent="0.2">
      <c r="A1481" t="s">
        <v>20</v>
      </c>
      <c r="B1481" s="4">
        <f>train[[#This Row],[account_length]]/12</f>
        <v>11.166666666666666</v>
      </c>
      <c r="C1481">
        <v>408</v>
      </c>
      <c r="D1481">
        <v>0</v>
      </c>
      <c r="E1481">
        <v>0</v>
      </c>
      <c r="F1481">
        <v>0</v>
      </c>
      <c r="G1481">
        <v>202.7</v>
      </c>
      <c r="H1481">
        <v>105</v>
      </c>
      <c r="I1481">
        <v>34.46</v>
      </c>
      <c r="J1481">
        <v>224.9</v>
      </c>
      <c r="K1481">
        <v>90</v>
      </c>
      <c r="L1481">
        <v>19.12</v>
      </c>
      <c r="M1481">
        <v>253.9</v>
      </c>
      <c r="N1481">
        <v>108</v>
      </c>
      <c r="O1481">
        <v>11.43</v>
      </c>
      <c r="P1481">
        <v>12.1</v>
      </c>
      <c r="Q1481">
        <v>7</v>
      </c>
      <c r="R1481">
        <v>3.27</v>
      </c>
      <c r="S1481">
        <v>0</v>
      </c>
      <c r="T1481">
        <v>0</v>
      </c>
    </row>
    <row r="1482" spans="1:20" x14ac:dyDescent="0.2">
      <c r="A1482" t="s">
        <v>39</v>
      </c>
      <c r="B1482" s="4">
        <f>train[[#This Row],[account_length]]/12</f>
        <v>5.5</v>
      </c>
      <c r="C1482">
        <v>415</v>
      </c>
      <c r="D1482">
        <v>0</v>
      </c>
      <c r="E1482">
        <v>1</v>
      </c>
      <c r="F1482">
        <v>35</v>
      </c>
      <c r="G1482">
        <v>190.8</v>
      </c>
      <c r="H1482">
        <v>100</v>
      </c>
      <c r="I1482">
        <v>32.44</v>
      </c>
      <c r="J1482">
        <v>261.3</v>
      </c>
      <c r="K1482">
        <v>93</v>
      </c>
      <c r="L1482">
        <v>22.21</v>
      </c>
      <c r="M1482">
        <v>209.5</v>
      </c>
      <c r="N1482">
        <v>108</v>
      </c>
      <c r="O1482">
        <v>9.43</v>
      </c>
      <c r="P1482">
        <v>8.9</v>
      </c>
      <c r="Q1482">
        <v>6</v>
      </c>
      <c r="R1482">
        <v>2.4</v>
      </c>
      <c r="S1482">
        <v>0</v>
      </c>
      <c r="T1482">
        <v>0</v>
      </c>
    </row>
    <row r="1483" spans="1:20" x14ac:dyDescent="0.2">
      <c r="A1483" t="s">
        <v>71</v>
      </c>
      <c r="B1483" s="4">
        <f>train[[#This Row],[account_length]]/12</f>
        <v>10.583333333333334</v>
      </c>
      <c r="C1483">
        <v>415</v>
      </c>
      <c r="D1483">
        <v>0</v>
      </c>
      <c r="E1483">
        <v>1</v>
      </c>
      <c r="F1483">
        <v>28</v>
      </c>
      <c r="G1483">
        <v>235.6</v>
      </c>
      <c r="H1483">
        <v>124</v>
      </c>
      <c r="I1483">
        <v>40.049999999999997</v>
      </c>
      <c r="J1483">
        <v>236.8</v>
      </c>
      <c r="K1483">
        <v>113</v>
      </c>
      <c r="L1483">
        <v>20.13</v>
      </c>
      <c r="M1483">
        <v>241.2</v>
      </c>
      <c r="N1483">
        <v>127</v>
      </c>
      <c r="O1483">
        <v>10.85</v>
      </c>
      <c r="P1483">
        <v>7.7</v>
      </c>
      <c r="Q1483">
        <v>2</v>
      </c>
      <c r="R1483">
        <v>2.08</v>
      </c>
      <c r="S1483">
        <v>1</v>
      </c>
      <c r="T1483">
        <v>0</v>
      </c>
    </row>
    <row r="1484" spans="1:20" x14ac:dyDescent="0.2">
      <c r="A1484" t="s">
        <v>45</v>
      </c>
      <c r="B1484" s="4">
        <f>train[[#This Row],[account_length]]/12</f>
        <v>12.166666666666666</v>
      </c>
      <c r="C1484">
        <v>510</v>
      </c>
      <c r="D1484">
        <v>0</v>
      </c>
      <c r="E1484">
        <v>0</v>
      </c>
      <c r="F1484">
        <v>0</v>
      </c>
      <c r="G1484">
        <v>189.3</v>
      </c>
      <c r="H1484">
        <v>77</v>
      </c>
      <c r="I1484">
        <v>32.18</v>
      </c>
      <c r="J1484">
        <v>155.9</v>
      </c>
      <c r="K1484">
        <v>128</v>
      </c>
      <c r="L1484">
        <v>13.25</v>
      </c>
      <c r="M1484">
        <v>186</v>
      </c>
      <c r="N1484">
        <v>83</v>
      </c>
      <c r="O1484">
        <v>8.3699999999999992</v>
      </c>
      <c r="P1484">
        <v>7.4</v>
      </c>
      <c r="Q1484">
        <v>3</v>
      </c>
      <c r="R1484">
        <v>2</v>
      </c>
      <c r="S1484">
        <v>0</v>
      </c>
      <c r="T1484">
        <v>0</v>
      </c>
    </row>
    <row r="1485" spans="1:20" x14ac:dyDescent="0.2">
      <c r="A1485" t="s">
        <v>44</v>
      </c>
      <c r="B1485" s="4">
        <f>train[[#This Row],[account_length]]/12</f>
        <v>7.75</v>
      </c>
      <c r="C1485">
        <v>408</v>
      </c>
      <c r="D1485">
        <v>0</v>
      </c>
      <c r="E1485">
        <v>1</v>
      </c>
      <c r="F1485">
        <v>42</v>
      </c>
      <c r="G1485">
        <v>166.9</v>
      </c>
      <c r="H1485">
        <v>101</v>
      </c>
      <c r="I1485">
        <v>28.37</v>
      </c>
      <c r="J1485">
        <v>273.2</v>
      </c>
      <c r="K1485">
        <v>84</v>
      </c>
      <c r="L1485">
        <v>23.22</v>
      </c>
      <c r="M1485">
        <v>171</v>
      </c>
      <c r="N1485">
        <v>106</v>
      </c>
      <c r="O1485">
        <v>7.69</v>
      </c>
      <c r="P1485">
        <v>11.5</v>
      </c>
      <c r="Q1485">
        <v>1</v>
      </c>
      <c r="R1485">
        <v>3.11</v>
      </c>
      <c r="S1485">
        <v>1</v>
      </c>
      <c r="T1485">
        <v>0</v>
      </c>
    </row>
    <row r="1486" spans="1:20" x14ac:dyDescent="0.2">
      <c r="A1486" t="s">
        <v>74</v>
      </c>
      <c r="B1486" s="4">
        <f>train[[#This Row],[account_length]]/12</f>
        <v>6.416666666666667</v>
      </c>
      <c r="C1486">
        <v>415</v>
      </c>
      <c r="D1486">
        <v>0</v>
      </c>
      <c r="E1486">
        <v>0</v>
      </c>
      <c r="F1486">
        <v>0</v>
      </c>
      <c r="G1486">
        <v>245.2</v>
      </c>
      <c r="H1486">
        <v>87</v>
      </c>
      <c r="I1486">
        <v>41.68</v>
      </c>
      <c r="J1486">
        <v>254.1</v>
      </c>
      <c r="K1486">
        <v>83</v>
      </c>
      <c r="L1486">
        <v>21.6</v>
      </c>
      <c r="M1486">
        <v>239.4</v>
      </c>
      <c r="N1486">
        <v>91</v>
      </c>
      <c r="O1486">
        <v>10.77</v>
      </c>
      <c r="P1486">
        <v>7.5</v>
      </c>
      <c r="Q1486">
        <v>4</v>
      </c>
      <c r="R1486">
        <v>2.0299999999999998</v>
      </c>
      <c r="S1486">
        <v>0</v>
      </c>
      <c r="T1486">
        <v>1</v>
      </c>
    </row>
    <row r="1487" spans="1:20" x14ac:dyDescent="0.2">
      <c r="A1487" t="s">
        <v>61</v>
      </c>
      <c r="B1487" s="4">
        <f>train[[#This Row],[account_length]]/12</f>
        <v>9.25</v>
      </c>
      <c r="C1487">
        <v>415</v>
      </c>
      <c r="D1487">
        <v>0</v>
      </c>
      <c r="E1487">
        <v>0</v>
      </c>
      <c r="F1487">
        <v>0</v>
      </c>
      <c r="G1487">
        <v>132.6</v>
      </c>
      <c r="H1487">
        <v>125</v>
      </c>
      <c r="I1487">
        <v>22.54</v>
      </c>
      <c r="J1487">
        <v>221.1</v>
      </c>
      <c r="K1487">
        <v>67</v>
      </c>
      <c r="L1487">
        <v>18.79</v>
      </c>
      <c r="M1487">
        <v>127.9</v>
      </c>
      <c r="N1487">
        <v>101</v>
      </c>
      <c r="O1487">
        <v>5.76</v>
      </c>
      <c r="P1487">
        <v>12.7</v>
      </c>
      <c r="Q1487">
        <v>2</v>
      </c>
      <c r="R1487">
        <v>3.43</v>
      </c>
      <c r="S1487">
        <v>4</v>
      </c>
      <c r="T1487">
        <v>1</v>
      </c>
    </row>
    <row r="1488" spans="1:20" x14ac:dyDescent="0.2">
      <c r="A1488" t="s">
        <v>24</v>
      </c>
      <c r="B1488" s="4">
        <f>train[[#This Row],[account_length]]/12</f>
        <v>10.416666666666666</v>
      </c>
      <c r="C1488">
        <v>415</v>
      </c>
      <c r="D1488">
        <v>0</v>
      </c>
      <c r="E1488">
        <v>0</v>
      </c>
      <c r="F1488">
        <v>0</v>
      </c>
      <c r="G1488">
        <v>182.3</v>
      </c>
      <c r="H1488">
        <v>64</v>
      </c>
      <c r="I1488">
        <v>30.99</v>
      </c>
      <c r="J1488">
        <v>139.80000000000001</v>
      </c>
      <c r="K1488">
        <v>121</v>
      </c>
      <c r="L1488">
        <v>11.88</v>
      </c>
      <c r="M1488">
        <v>171.6</v>
      </c>
      <c r="N1488">
        <v>96</v>
      </c>
      <c r="O1488">
        <v>7.72</v>
      </c>
      <c r="P1488">
        <v>11.6</v>
      </c>
      <c r="Q1488">
        <v>7</v>
      </c>
      <c r="R1488">
        <v>3.13</v>
      </c>
      <c r="S1488">
        <v>2</v>
      </c>
      <c r="T1488">
        <v>0</v>
      </c>
    </row>
    <row r="1489" spans="1:20" x14ac:dyDescent="0.2">
      <c r="A1489" t="s">
        <v>68</v>
      </c>
      <c r="B1489" s="4">
        <f>train[[#This Row],[account_length]]/12</f>
        <v>9.5833333333333339</v>
      </c>
      <c r="C1489">
        <v>510</v>
      </c>
      <c r="D1489">
        <v>0</v>
      </c>
      <c r="E1489">
        <v>1</v>
      </c>
      <c r="F1489">
        <v>14</v>
      </c>
      <c r="G1489">
        <v>192.3</v>
      </c>
      <c r="H1489">
        <v>86</v>
      </c>
      <c r="I1489">
        <v>32.69</v>
      </c>
      <c r="J1489">
        <v>88.7</v>
      </c>
      <c r="K1489">
        <v>90</v>
      </c>
      <c r="L1489">
        <v>7.54</v>
      </c>
      <c r="M1489">
        <v>229.4</v>
      </c>
      <c r="N1489">
        <v>120</v>
      </c>
      <c r="O1489">
        <v>10.32</v>
      </c>
      <c r="P1489">
        <v>10.5</v>
      </c>
      <c r="Q1489">
        <v>3</v>
      </c>
      <c r="R1489">
        <v>2.84</v>
      </c>
      <c r="S1489">
        <v>2</v>
      </c>
      <c r="T1489">
        <v>0</v>
      </c>
    </row>
    <row r="1490" spans="1:20" x14ac:dyDescent="0.2">
      <c r="A1490" t="s">
        <v>60</v>
      </c>
      <c r="B1490" s="4">
        <f>train[[#This Row],[account_length]]/12</f>
        <v>9.5833333333333339</v>
      </c>
      <c r="C1490">
        <v>510</v>
      </c>
      <c r="D1490">
        <v>1</v>
      </c>
      <c r="E1490">
        <v>0</v>
      </c>
      <c r="F1490">
        <v>0</v>
      </c>
      <c r="G1490">
        <v>122</v>
      </c>
      <c r="H1490">
        <v>110</v>
      </c>
      <c r="I1490">
        <v>20.74</v>
      </c>
      <c r="J1490">
        <v>220.2</v>
      </c>
      <c r="K1490">
        <v>100</v>
      </c>
      <c r="L1490">
        <v>18.72</v>
      </c>
      <c r="M1490">
        <v>179.7</v>
      </c>
      <c r="N1490">
        <v>124</v>
      </c>
      <c r="O1490">
        <v>8.09</v>
      </c>
      <c r="P1490">
        <v>10.8</v>
      </c>
      <c r="Q1490">
        <v>2</v>
      </c>
      <c r="R1490">
        <v>2.92</v>
      </c>
      <c r="S1490">
        <v>2</v>
      </c>
      <c r="T1490">
        <v>1</v>
      </c>
    </row>
    <row r="1491" spans="1:20" x14ac:dyDescent="0.2">
      <c r="A1491" t="s">
        <v>58</v>
      </c>
      <c r="B1491" s="4">
        <f>train[[#This Row],[account_length]]/12</f>
        <v>9.5</v>
      </c>
      <c r="C1491">
        <v>408</v>
      </c>
      <c r="D1491">
        <v>0</v>
      </c>
      <c r="E1491">
        <v>0</v>
      </c>
      <c r="F1491">
        <v>0</v>
      </c>
      <c r="G1491">
        <v>193</v>
      </c>
      <c r="H1491">
        <v>101</v>
      </c>
      <c r="I1491">
        <v>32.81</v>
      </c>
      <c r="J1491">
        <v>250</v>
      </c>
      <c r="K1491">
        <v>81</v>
      </c>
      <c r="L1491">
        <v>21.25</v>
      </c>
      <c r="M1491">
        <v>133.30000000000001</v>
      </c>
      <c r="N1491">
        <v>79</v>
      </c>
      <c r="O1491">
        <v>6</v>
      </c>
      <c r="P1491">
        <v>9.6</v>
      </c>
      <c r="Q1491">
        <v>2</v>
      </c>
      <c r="R1491">
        <v>2.59</v>
      </c>
      <c r="S1491">
        <v>2</v>
      </c>
      <c r="T1491">
        <v>0</v>
      </c>
    </row>
    <row r="1492" spans="1:20" x14ac:dyDescent="0.2">
      <c r="A1492" t="s">
        <v>75</v>
      </c>
      <c r="B1492" s="4">
        <f>train[[#This Row],[account_length]]/12</f>
        <v>9.8333333333333339</v>
      </c>
      <c r="C1492">
        <v>415</v>
      </c>
      <c r="D1492">
        <v>0</v>
      </c>
      <c r="E1492">
        <v>1</v>
      </c>
      <c r="F1492">
        <v>39</v>
      </c>
      <c r="G1492">
        <v>91.5</v>
      </c>
      <c r="H1492">
        <v>125</v>
      </c>
      <c r="I1492">
        <v>15.56</v>
      </c>
      <c r="J1492">
        <v>219.9</v>
      </c>
      <c r="K1492">
        <v>113</v>
      </c>
      <c r="L1492">
        <v>18.690000000000001</v>
      </c>
      <c r="M1492">
        <v>229</v>
      </c>
      <c r="N1492">
        <v>99</v>
      </c>
      <c r="O1492">
        <v>10.31</v>
      </c>
      <c r="P1492">
        <v>12.7</v>
      </c>
      <c r="Q1492">
        <v>8</v>
      </c>
      <c r="R1492">
        <v>3.43</v>
      </c>
      <c r="S1492">
        <v>2</v>
      </c>
      <c r="T1492">
        <v>0</v>
      </c>
    </row>
    <row r="1493" spans="1:20" x14ac:dyDescent="0.2">
      <c r="A1493" t="s">
        <v>36</v>
      </c>
      <c r="B1493" s="4">
        <f>train[[#This Row],[account_length]]/12</f>
        <v>1.75</v>
      </c>
      <c r="C1493">
        <v>415</v>
      </c>
      <c r="D1493">
        <v>0</v>
      </c>
      <c r="E1493">
        <v>0</v>
      </c>
      <c r="F1493">
        <v>0</v>
      </c>
      <c r="G1493">
        <v>244.7</v>
      </c>
      <c r="H1493">
        <v>81</v>
      </c>
      <c r="I1493">
        <v>41.6</v>
      </c>
      <c r="J1493">
        <v>168</v>
      </c>
      <c r="K1493">
        <v>117</v>
      </c>
      <c r="L1493">
        <v>14.28</v>
      </c>
      <c r="M1493">
        <v>281.5</v>
      </c>
      <c r="N1493">
        <v>87</v>
      </c>
      <c r="O1493">
        <v>12.67</v>
      </c>
      <c r="P1493">
        <v>6.6</v>
      </c>
      <c r="Q1493">
        <v>1</v>
      </c>
      <c r="R1493">
        <v>1.78</v>
      </c>
      <c r="S1493">
        <v>1</v>
      </c>
      <c r="T1493">
        <v>0</v>
      </c>
    </row>
    <row r="1494" spans="1:20" x14ac:dyDescent="0.2">
      <c r="A1494" t="s">
        <v>51</v>
      </c>
      <c r="B1494" s="4">
        <f>train[[#This Row],[account_length]]/12</f>
        <v>11.833333333333334</v>
      </c>
      <c r="C1494">
        <v>408</v>
      </c>
      <c r="D1494">
        <v>0</v>
      </c>
      <c r="E1494">
        <v>1</v>
      </c>
      <c r="F1494">
        <v>24</v>
      </c>
      <c r="G1494">
        <v>239.8</v>
      </c>
      <c r="H1494">
        <v>103</v>
      </c>
      <c r="I1494">
        <v>40.770000000000003</v>
      </c>
      <c r="J1494">
        <v>285.89999999999998</v>
      </c>
      <c r="K1494">
        <v>65</v>
      </c>
      <c r="L1494">
        <v>24.3</v>
      </c>
      <c r="M1494">
        <v>256.7</v>
      </c>
      <c r="N1494">
        <v>106</v>
      </c>
      <c r="O1494">
        <v>11.55</v>
      </c>
      <c r="P1494">
        <v>9.5</v>
      </c>
      <c r="Q1494">
        <v>4</v>
      </c>
      <c r="R1494">
        <v>2.57</v>
      </c>
      <c r="S1494">
        <v>0</v>
      </c>
      <c r="T1494">
        <v>0</v>
      </c>
    </row>
    <row r="1495" spans="1:20" x14ac:dyDescent="0.2">
      <c r="A1495" t="s">
        <v>44</v>
      </c>
      <c r="B1495" s="4">
        <f>train[[#This Row],[account_length]]/12</f>
        <v>5.166666666666667</v>
      </c>
      <c r="C1495">
        <v>415</v>
      </c>
      <c r="D1495">
        <v>0</v>
      </c>
      <c r="E1495">
        <v>0</v>
      </c>
      <c r="F1495">
        <v>0</v>
      </c>
      <c r="G1495">
        <v>172.4</v>
      </c>
      <c r="H1495">
        <v>132</v>
      </c>
      <c r="I1495">
        <v>29.31</v>
      </c>
      <c r="J1495">
        <v>230.5</v>
      </c>
      <c r="K1495">
        <v>100</v>
      </c>
      <c r="L1495">
        <v>19.59</v>
      </c>
      <c r="M1495">
        <v>228.2</v>
      </c>
      <c r="N1495">
        <v>109</v>
      </c>
      <c r="O1495">
        <v>10.27</v>
      </c>
      <c r="P1495">
        <v>11</v>
      </c>
      <c r="Q1495">
        <v>5</v>
      </c>
      <c r="R1495">
        <v>2.97</v>
      </c>
      <c r="S1495">
        <v>0</v>
      </c>
      <c r="T1495">
        <v>0</v>
      </c>
    </row>
    <row r="1496" spans="1:20" x14ac:dyDescent="0.2">
      <c r="A1496" t="s">
        <v>52</v>
      </c>
      <c r="B1496" s="4">
        <f>train[[#This Row],[account_length]]/12</f>
        <v>12.416666666666666</v>
      </c>
      <c r="C1496">
        <v>415</v>
      </c>
      <c r="D1496">
        <v>0</v>
      </c>
      <c r="E1496">
        <v>0</v>
      </c>
      <c r="F1496">
        <v>0</v>
      </c>
      <c r="G1496">
        <v>242.5</v>
      </c>
      <c r="H1496">
        <v>83</v>
      </c>
      <c r="I1496">
        <v>41.23</v>
      </c>
      <c r="J1496">
        <v>245.4</v>
      </c>
      <c r="K1496">
        <v>97</v>
      </c>
      <c r="L1496">
        <v>20.86</v>
      </c>
      <c r="M1496">
        <v>219.6</v>
      </c>
      <c r="N1496">
        <v>80</v>
      </c>
      <c r="O1496">
        <v>9.8800000000000008</v>
      </c>
      <c r="P1496">
        <v>10</v>
      </c>
      <c r="Q1496">
        <v>3</v>
      </c>
      <c r="R1496">
        <v>2.7</v>
      </c>
      <c r="S1496">
        <v>3</v>
      </c>
      <c r="T1496">
        <v>1</v>
      </c>
    </row>
    <row r="1497" spans="1:20" x14ac:dyDescent="0.2">
      <c r="A1497" t="s">
        <v>41</v>
      </c>
      <c r="B1497" s="4">
        <f>train[[#This Row],[account_length]]/12</f>
        <v>4.5</v>
      </c>
      <c r="C1497">
        <v>510</v>
      </c>
      <c r="D1497">
        <v>0</v>
      </c>
      <c r="E1497">
        <v>1</v>
      </c>
      <c r="F1497">
        <v>39</v>
      </c>
      <c r="G1497">
        <v>117.6</v>
      </c>
      <c r="H1497">
        <v>82</v>
      </c>
      <c r="I1497">
        <v>19.989999999999998</v>
      </c>
      <c r="J1497">
        <v>159.19999999999999</v>
      </c>
      <c r="K1497">
        <v>60</v>
      </c>
      <c r="L1497">
        <v>13.53</v>
      </c>
      <c r="M1497">
        <v>236.4</v>
      </c>
      <c r="N1497">
        <v>113</v>
      </c>
      <c r="O1497">
        <v>10.64</v>
      </c>
      <c r="P1497">
        <v>11.3</v>
      </c>
      <c r="Q1497">
        <v>10</v>
      </c>
      <c r="R1497">
        <v>3.05</v>
      </c>
      <c r="S1497">
        <v>2</v>
      </c>
      <c r="T1497">
        <v>0</v>
      </c>
    </row>
    <row r="1498" spans="1:20" x14ac:dyDescent="0.2">
      <c r="A1498" t="s">
        <v>30</v>
      </c>
      <c r="B1498" s="4">
        <f>train[[#This Row],[account_length]]/12</f>
        <v>9.3333333333333339</v>
      </c>
      <c r="C1498">
        <v>510</v>
      </c>
      <c r="D1498">
        <v>0</v>
      </c>
      <c r="E1498">
        <v>0</v>
      </c>
      <c r="F1498">
        <v>0</v>
      </c>
      <c r="G1498">
        <v>174.5</v>
      </c>
      <c r="H1498">
        <v>127</v>
      </c>
      <c r="I1498">
        <v>29.67</v>
      </c>
      <c r="J1498">
        <v>259.3</v>
      </c>
      <c r="K1498">
        <v>71</v>
      </c>
      <c r="L1498">
        <v>22.04</v>
      </c>
      <c r="M1498">
        <v>170.5</v>
      </c>
      <c r="N1498">
        <v>120</v>
      </c>
      <c r="O1498">
        <v>7.67</v>
      </c>
      <c r="P1498">
        <v>11.3</v>
      </c>
      <c r="Q1498">
        <v>7</v>
      </c>
      <c r="R1498">
        <v>3.05</v>
      </c>
      <c r="S1498">
        <v>1</v>
      </c>
      <c r="T1498">
        <v>0</v>
      </c>
    </row>
    <row r="1499" spans="1:20" x14ac:dyDescent="0.2">
      <c r="A1499" t="s">
        <v>68</v>
      </c>
      <c r="B1499" s="4">
        <f>train[[#This Row],[account_length]]/12</f>
        <v>5.666666666666667</v>
      </c>
      <c r="C1499">
        <v>510</v>
      </c>
      <c r="D1499">
        <v>0</v>
      </c>
      <c r="E1499">
        <v>0</v>
      </c>
      <c r="F1499">
        <v>0</v>
      </c>
      <c r="G1499">
        <v>157.30000000000001</v>
      </c>
      <c r="H1499">
        <v>83</v>
      </c>
      <c r="I1499">
        <v>26.74</v>
      </c>
      <c r="J1499">
        <v>220.9</v>
      </c>
      <c r="K1499">
        <v>85</v>
      </c>
      <c r="L1499">
        <v>18.78</v>
      </c>
      <c r="M1499">
        <v>218.9</v>
      </c>
      <c r="N1499">
        <v>129</v>
      </c>
      <c r="O1499">
        <v>9.85</v>
      </c>
      <c r="P1499">
        <v>12</v>
      </c>
      <c r="Q1499">
        <v>7</v>
      </c>
      <c r="R1499">
        <v>3.24</v>
      </c>
      <c r="S1499">
        <v>1</v>
      </c>
      <c r="T1499">
        <v>0</v>
      </c>
    </row>
    <row r="1500" spans="1:20" x14ac:dyDescent="0.2">
      <c r="A1500" t="s">
        <v>39</v>
      </c>
      <c r="B1500" s="4">
        <f>train[[#This Row],[account_length]]/12</f>
        <v>16.75</v>
      </c>
      <c r="C1500">
        <v>415</v>
      </c>
      <c r="D1500">
        <v>0</v>
      </c>
      <c r="E1500">
        <v>1</v>
      </c>
      <c r="F1500">
        <v>21</v>
      </c>
      <c r="G1500">
        <v>192</v>
      </c>
      <c r="H1500">
        <v>97</v>
      </c>
      <c r="I1500">
        <v>32.64</v>
      </c>
      <c r="J1500">
        <v>239.1</v>
      </c>
      <c r="K1500">
        <v>81</v>
      </c>
      <c r="L1500">
        <v>20.32</v>
      </c>
      <c r="M1500">
        <v>116.1</v>
      </c>
      <c r="N1500">
        <v>125</v>
      </c>
      <c r="O1500">
        <v>5.22</v>
      </c>
      <c r="P1500">
        <v>15.1</v>
      </c>
      <c r="Q1500">
        <v>3</v>
      </c>
      <c r="R1500">
        <v>4.08</v>
      </c>
      <c r="S1500">
        <v>1</v>
      </c>
      <c r="T1500">
        <v>0</v>
      </c>
    </row>
    <row r="1501" spans="1:20" x14ac:dyDescent="0.2">
      <c r="A1501" t="s">
        <v>73</v>
      </c>
      <c r="B1501" s="4">
        <f>train[[#This Row],[account_length]]/12</f>
        <v>7.333333333333333</v>
      </c>
      <c r="C1501">
        <v>510</v>
      </c>
      <c r="D1501">
        <v>0</v>
      </c>
      <c r="E1501">
        <v>0</v>
      </c>
      <c r="F1501">
        <v>0</v>
      </c>
      <c r="G1501">
        <v>218.2</v>
      </c>
      <c r="H1501">
        <v>76</v>
      </c>
      <c r="I1501">
        <v>37.090000000000003</v>
      </c>
      <c r="J1501">
        <v>169.3</v>
      </c>
      <c r="K1501">
        <v>60</v>
      </c>
      <c r="L1501">
        <v>14.39</v>
      </c>
      <c r="M1501">
        <v>141.1</v>
      </c>
      <c r="N1501">
        <v>99</v>
      </c>
      <c r="O1501">
        <v>6.35</v>
      </c>
      <c r="P1501">
        <v>8</v>
      </c>
      <c r="Q1501">
        <v>1</v>
      </c>
      <c r="R1501">
        <v>2.16</v>
      </c>
      <c r="S1501">
        <v>1</v>
      </c>
      <c r="T1501">
        <v>0</v>
      </c>
    </row>
    <row r="1502" spans="1:20" x14ac:dyDescent="0.2">
      <c r="A1502" t="s">
        <v>72</v>
      </c>
      <c r="B1502" s="4">
        <f>train[[#This Row],[account_length]]/12</f>
        <v>7.083333333333333</v>
      </c>
      <c r="C1502">
        <v>415</v>
      </c>
      <c r="D1502">
        <v>0</v>
      </c>
      <c r="E1502">
        <v>1</v>
      </c>
      <c r="F1502">
        <v>29</v>
      </c>
      <c r="G1502">
        <v>144.6</v>
      </c>
      <c r="H1502">
        <v>97</v>
      </c>
      <c r="I1502">
        <v>24.58</v>
      </c>
      <c r="J1502">
        <v>140</v>
      </c>
      <c r="K1502">
        <v>102</v>
      </c>
      <c r="L1502">
        <v>11.9</v>
      </c>
      <c r="M1502">
        <v>165.4</v>
      </c>
      <c r="N1502">
        <v>148</v>
      </c>
      <c r="O1502">
        <v>7.44</v>
      </c>
      <c r="P1502">
        <v>10.9</v>
      </c>
      <c r="Q1502">
        <v>3</v>
      </c>
      <c r="R1502">
        <v>2.94</v>
      </c>
      <c r="S1502">
        <v>1</v>
      </c>
      <c r="T1502">
        <v>0</v>
      </c>
    </row>
    <row r="1503" spans="1:20" x14ac:dyDescent="0.2">
      <c r="A1503" t="s">
        <v>54</v>
      </c>
      <c r="B1503" s="4">
        <f>train[[#This Row],[account_length]]/12</f>
        <v>4.25</v>
      </c>
      <c r="C1503">
        <v>415</v>
      </c>
      <c r="D1503">
        <v>1</v>
      </c>
      <c r="E1503">
        <v>0</v>
      </c>
      <c r="F1503">
        <v>0</v>
      </c>
      <c r="G1503">
        <v>153.6</v>
      </c>
      <c r="H1503">
        <v>108</v>
      </c>
      <c r="I1503">
        <v>26.11</v>
      </c>
      <c r="J1503">
        <v>232.9</v>
      </c>
      <c r="K1503">
        <v>85</v>
      </c>
      <c r="L1503">
        <v>19.8</v>
      </c>
      <c r="M1503">
        <v>214.2</v>
      </c>
      <c r="N1503">
        <v>92</v>
      </c>
      <c r="O1503">
        <v>9.64</v>
      </c>
      <c r="P1503">
        <v>14.1</v>
      </c>
      <c r="Q1503">
        <v>4</v>
      </c>
      <c r="R1503">
        <v>3.81</v>
      </c>
      <c r="S1503">
        <v>0</v>
      </c>
      <c r="T1503">
        <v>1</v>
      </c>
    </row>
    <row r="1504" spans="1:20" x14ac:dyDescent="0.2">
      <c r="A1504" t="s">
        <v>29</v>
      </c>
      <c r="B1504" s="4">
        <f>train[[#This Row],[account_length]]/12</f>
        <v>3.75</v>
      </c>
      <c r="C1504">
        <v>510</v>
      </c>
      <c r="D1504">
        <v>0</v>
      </c>
      <c r="E1504">
        <v>1</v>
      </c>
      <c r="F1504">
        <v>29</v>
      </c>
      <c r="G1504">
        <v>135.80000000000001</v>
      </c>
      <c r="H1504">
        <v>104</v>
      </c>
      <c r="I1504">
        <v>23.09</v>
      </c>
      <c r="J1504">
        <v>222.5</v>
      </c>
      <c r="K1504">
        <v>101</v>
      </c>
      <c r="L1504">
        <v>18.91</v>
      </c>
      <c r="M1504">
        <v>235.6</v>
      </c>
      <c r="N1504">
        <v>92</v>
      </c>
      <c r="O1504">
        <v>10.6</v>
      </c>
      <c r="P1504">
        <v>7.9</v>
      </c>
      <c r="Q1504">
        <v>6</v>
      </c>
      <c r="R1504">
        <v>2.13</v>
      </c>
      <c r="S1504">
        <v>2</v>
      </c>
      <c r="T1504">
        <v>0</v>
      </c>
    </row>
    <row r="1505" spans="1:20" x14ac:dyDescent="0.2">
      <c r="A1505" t="s">
        <v>50</v>
      </c>
      <c r="B1505" s="4">
        <f>train[[#This Row],[account_length]]/12</f>
        <v>9.6666666666666661</v>
      </c>
      <c r="C1505">
        <v>510</v>
      </c>
      <c r="D1505">
        <v>0</v>
      </c>
      <c r="E1505">
        <v>0</v>
      </c>
      <c r="F1505">
        <v>0</v>
      </c>
      <c r="G1505">
        <v>160.69999999999999</v>
      </c>
      <c r="H1505">
        <v>69</v>
      </c>
      <c r="I1505">
        <v>27.32</v>
      </c>
      <c r="J1505">
        <v>146.80000000000001</v>
      </c>
      <c r="K1505">
        <v>106</v>
      </c>
      <c r="L1505">
        <v>12.48</v>
      </c>
      <c r="M1505">
        <v>287.8</v>
      </c>
      <c r="N1505">
        <v>144</v>
      </c>
      <c r="O1505">
        <v>12.95</v>
      </c>
      <c r="P1505">
        <v>8.1999999999999993</v>
      </c>
      <c r="Q1505">
        <v>5</v>
      </c>
      <c r="R1505">
        <v>2.21</v>
      </c>
      <c r="S1505">
        <v>0</v>
      </c>
      <c r="T1505">
        <v>0</v>
      </c>
    </row>
    <row r="1506" spans="1:20" x14ac:dyDescent="0.2">
      <c r="A1506" t="s">
        <v>20</v>
      </c>
      <c r="B1506" s="4">
        <f>train[[#This Row],[account_length]]/12</f>
        <v>12.166666666666666</v>
      </c>
      <c r="C1506">
        <v>408</v>
      </c>
      <c r="D1506">
        <v>0</v>
      </c>
      <c r="E1506">
        <v>1</v>
      </c>
      <c r="F1506">
        <v>31</v>
      </c>
      <c r="G1506">
        <v>202.5</v>
      </c>
      <c r="H1506">
        <v>91</v>
      </c>
      <c r="I1506">
        <v>34.43</v>
      </c>
      <c r="J1506">
        <v>241.4</v>
      </c>
      <c r="K1506">
        <v>108</v>
      </c>
      <c r="L1506">
        <v>20.52</v>
      </c>
      <c r="M1506">
        <v>169.6</v>
      </c>
      <c r="N1506">
        <v>77</v>
      </c>
      <c r="O1506">
        <v>7.63</v>
      </c>
      <c r="P1506">
        <v>7.8</v>
      </c>
      <c r="Q1506">
        <v>2</v>
      </c>
      <c r="R1506">
        <v>2.11</v>
      </c>
      <c r="S1506">
        <v>1</v>
      </c>
      <c r="T1506">
        <v>0</v>
      </c>
    </row>
    <row r="1507" spans="1:20" x14ac:dyDescent="0.2">
      <c r="A1507" t="s">
        <v>51</v>
      </c>
      <c r="B1507" s="4">
        <f>train[[#This Row],[account_length]]/12</f>
        <v>5.25</v>
      </c>
      <c r="C1507">
        <v>510</v>
      </c>
      <c r="D1507">
        <v>0</v>
      </c>
      <c r="E1507">
        <v>1</v>
      </c>
      <c r="F1507">
        <v>34</v>
      </c>
      <c r="G1507">
        <v>152.19999999999999</v>
      </c>
      <c r="H1507">
        <v>119</v>
      </c>
      <c r="I1507">
        <v>25.87</v>
      </c>
      <c r="J1507">
        <v>227.1</v>
      </c>
      <c r="K1507">
        <v>91</v>
      </c>
      <c r="L1507">
        <v>19.3</v>
      </c>
      <c r="M1507">
        <v>195.7</v>
      </c>
      <c r="N1507">
        <v>103</v>
      </c>
      <c r="O1507">
        <v>8.81</v>
      </c>
      <c r="P1507">
        <v>12.3</v>
      </c>
      <c r="Q1507">
        <v>5</v>
      </c>
      <c r="R1507">
        <v>3.32</v>
      </c>
      <c r="S1507">
        <v>1</v>
      </c>
      <c r="T1507">
        <v>0</v>
      </c>
    </row>
    <row r="1508" spans="1:20" x14ac:dyDescent="0.2">
      <c r="A1508" t="s">
        <v>48</v>
      </c>
      <c r="B1508" s="4">
        <f>train[[#This Row],[account_length]]/12</f>
        <v>11.083333333333334</v>
      </c>
      <c r="C1508">
        <v>510</v>
      </c>
      <c r="D1508">
        <v>0</v>
      </c>
      <c r="E1508">
        <v>0</v>
      </c>
      <c r="F1508">
        <v>0</v>
      </c>
      <c r="G1508">
        <v>227.4</v>
      </c>
      <c r="H1508">
        <v>90</v>
      </c>
      <c r="I1508">
        <v>38.659999999999997</v>
      </c>
      <c r="J1508">
        <v>73.2</v>
      </c>
      <c r="K1508">
        <v>135</v>
      </c>
      <c r="L1508">
        <v>6.22</v>
      </c>
      <c r="M1508">
        <v>114.3</v>
      </c>
      <c r="N1508">
        <v>99</v>
      </c>
      <c r="O1508">
        <v>5.14</v>
      </c>
      <c r="P1508">
        <v>4.7</v>
      </c>
      <c r="Q1508">
        <v>7</v>
      </c>
      <c r="R1508">
        <v>1.27</v>
      </c>
      <c r="S1508">
        <v>0</v>
      </c>
      <c r="T1508">
        <v>0</v>
      </c>
    </row>
    <row r="1509" spans="1:20" x14ac:dyDescent="0.2">
      <c r="A1509" t="s">
        <v>65</v>
      </c>
      <c r="B1509" s="4">
        <f>train[[#This Row],[account_length]]/12</f>
        <v>10.416666666666666</v>
      </c>
      <c r="C1509">
        <v>408</v>
      </c>
      <c r="D1509">
        <v>0</v>
      </c>
      <c r="E1509">
        <v>0</v>
      </c>
      <c r="F1509">
        <v>0</v>
      </c>
      <c r="G1509">
        <v>191.6</v>
      </c>
      <c r="H1509">
        <v>115</v>
      </c>
      <c r="I1509">
        <v>32.57</v>
      </c>
      <c r="J1509">
        <v>205.6</v>
      </c>
      <c r="K1509">
        <v>108</v>
      </c>
      <c r="L1509">
        <v>17.48</v>
      </c>
      <c r="M1509">
        <v>210.2</v>
      </c>
      <c r="N1509">
        <v>123</v>
      </c>
      <c r="O1509">
        <v>9.4600000000000009</v>
      </c>
      <c r="P1509">
        <v>9.1999999999999993</v>
      </c>
      <c r="Q1509">
        <v>3</v>
      </c>
      <c r="R1509">
        <v>2.48</v>
      </c>
      <c r="S1509">
        <v>2</v>
      </c>
      <c r="T1509">
        <v>0</v>
      </c>
    </row>
    <row r="1510" spans="1:20" x14ac:dyDescent="0.2">
      <c r="A1510" t="s">
        <v>20</v>
      </c>
      <c r="B1510" s="4">
        <f>train[[#This Row],[account_length]]/12</f>
        <v>6</v>
      </c>
      <c r="C1510">
        <v>510</v>
      </c>
      <c r="D1510">
        <v>0</v>
      </c>
      <c r="E1510">
        <v>0</v>
      </c>
      <c r="F1510">
        <v>0</v>
      </c>
      <c r="G1510">
        <v>138.9</v>
      </c>
      <c r="H1510">
        <v>111</v>
      </c>
      <c r="I1510">
        <v>23.61</v>
      </c>
      <c r="J1510">
        <v>211.6</v>
      </c>
      <c r="K1510">
        <v>102</v>
      </c>
      <c r="L1510">
        <v>17.989999999999998</v>
      </c>
      <c r="M1510">
        <v>179.5</v>
      </c>
      <c r="N1510">
        <v>91</v>
      </c>
      <c r="O1510">
        <v>8.08</v>
      </c>
      <c r="P1510">
        <v>10.8</v>
      </c>
      <c r="Q1510">
        <v>3</v>
      </c>
      <c r="R1510">
        <v>2.92</v>
      </c>
      <c r="S1510">
        <v>1</v>
      </c>
      <c r="T1510">
        <v>0</v>
      </c>
    </row>
    <row r="1511" spans="1:20" x14ac:dyDescent="0.2">
      <c r="A1511" t="s">
        <v>71</v>
      </c>
      <c r="B1511" s="4">
        <f>train[[#This Row],[account_length]]/12</f>
        <v>10.833333333333334</v>
      </c>
      <c r="C1511">
        <v>408</v>
      </c>
      <c r="D1511">
        <v>0</v>
      </c>
      <c r="E1511">
        <v>0</v>
      </c>
      <c r="F1511">
        <v>0</v>
      </c>
      <c r="G1511">
        <v>127</v>
      </c>
      <c r="H1511">
        <v>102</v>
      </c>
      <c r="I1511">
        <v>21.59</v>
      </c>
      <c r="J1511">
        <v>206.9</v>
      </c>
      <c r="K1511">
        <v>107</v>
      </c>
      <c r="L1511">
        <v>17.59</v>
      </c>
      <c r="M1511">
        <v>231.7</v>
      </c>
      <c r="N1511">
        <v>99</v>
      </c>
      <c r="O1511">
        <v>10.43</v>
      </c>
      <c r="P1511">
        <v>6.1</v>
      </c>
      <c r="Q1511">
        <v>6</v>
      </c>
      <c r="R1511">
        <v>1.65</v>
      </c>
      <c r="S1511">
        <v>0</v>
      </c>
      <c r="T1511">
        <v>0</v>
      </c>
    </row>
    <row r="1512" spans="1:20" x14ac:dyDescent="0.2">
      <c r="A1512" t="s">
        <v>57</v>
      </c>
      <c r="B1512" s="4">
        <f>train[[#This Row],[account_length]]/12</f>
        <v>8.0833333333333339</v>
      </c>
      <c r="C1512">
        <v>415</v>
      </c>
      <c r="D1512">
        <v>0</v>
      </c>
      <c r="E1512">
        <v>0</v>
      </c>
      <c r="F1512">
        <v>0</v>
      </c>
      <c r="G1512">
        <v>168.6</v>
      </c>
      <c r="H1512">
        <v>87</v>
      </c>
      <c r="I1512">
        <v>28.66</v>
      </c>
      <c r="J1512">
        <v>259.2</v>
      </c>
      <c r="K1512">
        <v>105</v>
      </c>
      <c r="L1512">
        <v>22.03</v>
      </c>
      <c r="M1512">
        <v>279.8</v>
      </c>
      <c r="N1512">
        <v>123</v>
      </c>
      <c r="O1512">
        <v>12.59</v>
      </c>
      <c r="P1512">
        <v>7.3</v>
      </c>
      <c r="Q1512">
        <v>4</v>
      </c>
      <c r="R1512">
        <v>1.97</v>
      </c>
      <c r="S1512">
        <v>1</v>
      </c>
      <c r="T1512">
        <v>0</v>
      </c>
    </row>
    <row r="1513" spans="1:20" x14ac:dyDescent="0.2">
      <c r="A1513" t="s">
        <v>36</v>
      </c>
      <c r="B1513" s="4">
        <f>train[[#This Row],[account_length]]/12</f>
        <v>4.5</v>
      </c>
      <c r="C1513">
        <v>415</v>
      </c>
      <c r="D1513">
        <v>0</v>
      </c>
      <c r="E1513">
        <v>0</v>
      </c>
      <c r="F1513">
        <v>0</v>
      </c>
      <c r="G1513">
        <v>286.60000000000002</v>
      </c>
      <c r="H1513">
        <v>73</v>
      </c>
      <c r="I1513">
        <v>48.72</v>
      </c>
      <c r="J1513">
        <v>223.2</v>
      </c>
      <c r="K1513">
        <v>108</v>
      </c>
      <c r="L1513">
        <v>18.97</v>
      </c>
      <c r="M1513">
        <v>203.7</v>
      </c>
      <c r="N1513">
        <v>107</v>
      </c>
      <c r="O1513">
        <v>9.17</v>
      </c>
      <c r="P1513">
        <v>11.5</v>
      </c>
      <c r="Q1513">
        <v>5</v>
      </c>
      <c r="R1513">
        <v>3.11</v>
      </c>
      <c r="S1513">
        <v>1</v>
      </c>
      <c r="T1513">
        <v>1</v>
      </c>
    </row>
    <row r="1514" spans="1:20" x14ac:dyDescent="0.2">
      <c r="A1514" t="s">
        <v>48</v>
      </c>
      <c r="B1514" s="4">
        <f>train[[#This Row],[account_length]]/12</f>
        <v>13.333333333333334</v>
      </c>
      <c r="C1514">
        <v>415</v>
      </c>
      <c r="D1514">
        <v>0</v>
      </c>
      <c r="E1514">
        <v>1</v>
      </c>
      <c r="F1514">
        <v>29</v>
      </c>
      <c r="G1514">
        <v>164.6</v>
      </c>
      <c r="H1514">
        <v>121</v>
      </c>
      <c r="I1514">
        <v>27.98</v>
      </c>
      <c r="J1514">
        <v>262.8</v>
      </c>
      <c r="K1514">
        <v>108</v>
      </c>
      <c r="L1514">
        <v>22.34</v>
      </c>
      <c r="M1514">
        <v>123.8</v>
      </c>
      <c r="N1514">
        <v>131</v>
      </c>
      <c r="O1514">
        <v>5.57</v>
      </c>
      <c r="P1514">
        <v>15.2</v>
      </c>
      <c r="Q1514">
        <v>4</v>
      </c>
      <c r="R1514">
        <v>4.0999999999999996</v>
      </c>
      <c r="S1514">
        <v>1</v>
      </c>
      <c r="T1514">
        <v>0</v>
      </c>
    </row>
    <row r="1515" spans="1:20" x14ac:dyDescent="0.2">
      <c r="A1515" t="s">
        <v>39</v>
      </c>
      <c r="B1515" s="4">
        <f>train[[#This Row],[account_length]]/12</f>
        <v>6.583333333333333</v>
      </c>
      <c r="C1515">
        <v>415</v>
      </c>
      <c r="D1515">
        <v>0</v>
      </c>
      <c r="E1515">
        <v>0</v>
      </c>
      <c r="F1515">
        <v>0</v>
      </c>
      <c r="G1515">
        <v>144</v>
      </c>
      <c r="H1515">
        <v>90</v>
      </c>
      <c r="I1515">
        <v>24.48</v>
      </c>
      <c r="J1515">
        <v>135.80000000000001</v>
      </c>
      <c r="K1515">
        <v>91</v>
      </c>
      <c r="L1515">
        <v>11.54</v>
      </c>
      <c r="M1515">
        <v>212.4</v>
      </c>
      <c r="N1515">
        <v>129</v>
      </c>
      <c r="O1515">
        <v>9.56</v>
      </c>
      <c r="P1515">
        <v>13</v>
      </c>
      <c r="Q1515">
        <v>4</v>
      </c>
      <c r="R1515">
        <v>3.51</v>
      </c>
      <c r="S1515">
        <v>1</v>
      </c>
      <c r="T1515">
        <v>0</v>
      </c>
    </row>
    <row r="1516" spans="1:20" x14ac:dyDescent="0.2">
      <c r="A1516" t="s">
        <v>31</v>
      </c>
      <c r="B1516" s="4">
        <f>train[[#This Row],[account_length]]/12</f>
        <v>7.666666666666667</v>
      </c>
      <c r="C1516">
        <v>415</v>
      </c>
      <c r="D1516">
        <v>0</v>
      </c>
      <c r="E1516">
        <v>1</v>
      </c>
      <c r="F1516">
        <v>47</v>
      </c>
      <c r="G1516">
        <v>141.6</v>
      </c>
      <c r="H1516">
        <v>95</v>
      </c>
      <c r="I1516">
        <v>24.07</v>
      </c>
      <c r="J1516">
        <v>207.9</v>
      </c>
      <c r="K1516">
        <v>130</v>
      </c>
      <c r="L1516">
        <v>17.670000000000002</v>
      </c>
      <c r="M1516">
        <v>203.6</v>
      </c>
      <c r="N1516">
        <v>95</v>
      </c>
      <c r="O1516">
        <v>9.16</v>
      </c>
      <c r="P1516">
        <v>10.199999999999999</v>
      </c>
      <c r="Q1516">
        <v>11</v>
      </c>
      <c r="R1516">
        <v>2.75</v>
      </c>
      <c r="S1516">
        <v>0</v>
      </c>
      <c r="T1516">
        <v>0</v>
      </c>
    </row>
    <row r="1517" spans="1:20" x14ac:dyDescent="0.2">
      <c r="A1517" t="s">
        <v>75</v>
      </c>
      <c r="B1517" s="4">
        <f>train[[#This Row],[account_length]]/12</f>
        <v>11</v>
      </c>
      <c r="C1517">
        <v>510</v>
      </c>
      <c r="D1517">
        <v>0</v>
      </c>
      <c r="E1517">
        <v>0</v>
      </c>
      <c r="F1517">
        <v>0</v>
      </c>
      <c r="G1517">
        <v>163.19999999999999</v>
      </c>
      <c r="H1517">
        <v>80</v>
      </c>
      <c r="I1517">
        <v>27.74</v>
      </c>
      <c r="J1517">
        <v>167.6</v>
      </c>
      <c r="K1517">
        <v>90</v>
      </c>
      <c r="L1517">
        <v>14.25</v>
      </c>
      <c r="M1517">
        <v>87.5</v>
      </c>
      <c r="N1517">
        <v>90</v>
      </c>
      <c r="O1517">
        <v>3.94</v>
      </c>
      <c r="P1517">
        <v>6.2</v>
      </c>
      <c r="Q1517">
        <v>10</v>
      </c>
      <c r="R1517">
        <v>1.67</v>
      </c>
      <c r="S1517">
        <v>1</v>
      </c>
      <c r="T1517">
        <v>0</v>
      </c>
    </row>
    <row r="1518" spans="1:20" x14ac:dyDescent="0.2">
      <c r="A1518" t="s">
        <v>57</v>
      </c>
      <c r="B1518" s="4">
        <f>train[[#This Row],[account_length]]/12</f>
        <v>7.75</v>
      </c>
      <c r="C1518">
        <v>415</v>
      </c>
      <c r="D1518">
        <v>0</v>
      </c>
      <c r="E1518">
        <v>0</v>
      </c>
      <c r="F1518">
        <v>0</v>
      </c>
      <c r="G1518">
        <v>176.1</v>
      </c>
      <c r="H1518">
        <v>103</v>
      </c>
      <c r="I1518">
        <v>29.94</v>
      </c>
      <c r="J1518">
        <v>199.7</v>
      </c>
      <c r="K1518">
        <v>130</v>
      </c>
      <c r="L1518">
        <v>16.97</v>
      </c>
      <c r="M1518">
        <v>263.89999999999998</v>
      </c>
      <c r="N1518">
        <v>96</v>
      </c>
      <c r="O1518">
        <v>11.88</v>
      </c>
      <c r="P1518">
        <v>8.5</v>
      </c>
      <c r="Q1518">
        <v>6</v>
      </c>
      <c r="R1518">
        <v>2.2999999999999998</v>
      </c>
      <c r="S1518">
        <v>2</v>
      </c>
      <c r="T1518">
        <v>0</v>
      </c>
    </row>
    <row r="1519" spans="1:20" x14ac:dyDescent="0.2">
      <c r="A1519" t="s">
        <v>47</v>
      </c>
      <c r="B1519" s="4">
        <f>train[[#This Row],[account_length]]/12</f>
        <v>8.4166666666666661</v>
      </c>
      <c r="C1519">
        <v>510</v>
      </c>
      <c r="D1519">
        <v>0</v>
      </c>
      <c r="E1519">
        <v>0</v>
      </c>
      <c r="F1519">
        <v>0</v>
      </c>
      <c r="G1519">
        <v>174.9</v>
      </c>
      <c r="H1519">
        <v>105</v>
      </c>
      <c r="I1519">
        <v>29.73</v>
      </c>
      <c r="J1519">
        <v>262</v>
      </c>
      <c r="K1519">
        <v>75</v>
      </c>
      <c r="L1519">
        <v>22.27</v>
      </c>
      <c r="M1519">
        <v>210</v>
      </c>
      <c r="N1519">
        <v>93</v>
      </c>
      <c r="O1519">
        <v>9.4499999999999993</v>
      </c>
      <c r="P1519">
        <v>8.5</v>
      </c>
      <c r="Q1519">
        <v>5</v>
      </c>
      <c r="R1519">
        <v>2.2999999999999998</v>
      </c>
      <c r="S1519">
        <v>1</v>
      </c>
      <c r="T1519">
        <v>0</v>
      </c>
    </row>
    <row r="1520" spans="1:20" x14ac:dyDescent="0.2">
      <c r="A1520" t="s">
        <v>74</v>
      </c>
      <c r="B1520" s="4">
        <f>train[[#This Row],[account_length]]/12</f>
        <v>10.416666666666666</v>
      </c>
      <c r="C1520">
        <v>415</v>
      </c>
      <c r="D1520">
        <v>1</v>
      </c>
      <c r="E1520">
        <v>0</v>
      </c>
      <c r="F1520">
        <v>0</v>
      </c>
      <c r="G1520">
        <v>187.3</v>
      </c>
      <c r="H1520">
        <v>118</v>
      </c>
      <c r="I1520">
        <v>31.84</v>
      </c>
      <c r="J1520">
        <v>160.69999999999999</v>
      </c>
      <c r="K1520">
        <v>111</v>
      </c>
      <c r="L1520">
        <v>13.66</v>
      </c>
      <c r="M1520">
        <v>263.8</v>
      </c>
      <c r="N1520">
        <v>112</v>
      </c>
      <c r="O1520">
        <v>11.87</v>
      </c>
      <c r="P1520">
        <v>9.6</v>
      </c>
      <c r="Q1520">
        <v>2</v>
      </c>
      <c r="R1520">
        <v>2.59</v>
      </c>
      <c r="S1520">
        <v>0</v>
      </c>
      <c r="T1520">
        <v>1</v>
      </c>
    </row>
    <row r="1521" spans="1:20" x14ac:dyDescent="0.2">
      <c r="A1521" t="s">
        <v>41</v>
      </c>
      <c r="B1521" s="4">
        <f>train[[#This Row],[account_length]]/12</f>
        <v>5.25</v>
      </c>
      <c r="C1521">
        <v>415</v>
      </c>
      <c r="D1521">
        <v>0</v>
      </c>
      <c r="E1521">
        <v>0</v>
      </c>
      <c r="F1521">
        <v>0</v>
      </c>
      <c r="G1521">
        <v>211.8</v>
      </c>
      <c r="H1521">
        <v>84</v>
      </c>
      <c r="I1521">
        <v>36.01</v>
      </c>
      <c r="J1521">
        <v>230.9</v>
      </c>
      <c r="K1521">
        <v>137</v>
      </c>
      <c r="L1521">
        <v>19.63</v>
      </c>
      <c r="M1521">
        <v>217.1</v>
      </c>
      <c r="N1521">
        <v>99</v>
      </c>
      <c r="O1521">
        <v>9.77</v>
      </c>
      <c r="P1521">
        <v>10.7</v>
      </c>
      <c r="Q1521">
        <v>9</v>
      </c>
      <c r="R1521">
        <v>2.89</v>
      </c>
      <c r="S1521">
        <v>3</v>
      </c>
      <c r="T1521">
        <v>0</v>
      </c>
    </row>
    <row r="1522" spans="1:20" x14ac:dyDescent="0.2">
      <c r="A1522" t="s">
        <v>49</v>
      </c>
      <c r="B1522" s="4">
        <f>train[[#This Row],[account_length]]/12</f>
        <v>8.9166666666666661</v>
      </c>
      <c r="C1522">
        <v>415</v>
      </c>
      <c r="D1522">
        <v>0</v>
      </c>
      <c r="E1522">
        <v>0</v>
      </c>
      <c r="F1522">
        <v>0</v>
      </c>
      <c r="G1522">
        <v>241.9</v>
      </c>
      <c r="H1522">
        <v>102</v>
      </c>
      <c r="I1522">
        <v>41.12</v>
      </c>
      <c r="J1522">
        <v>126.9</v>
      </c>
      <c r="K1522">
        <v>117</v>
      </c>
      <c r="L1522">
        <v>10.79</v>
      </c>
      <c r="M1522">
        <v>185.6</v>
      </c>
      <c r="N1522">
        <v>92</v>
      </c>
      <c r="O1522">
        <v>8.35</v>
      </c>
      <c r="P1522">
        <v>11.7</v>
      </c>
      <c r="Q1522">
        <v>6</v>
      </c>
      <c r="R1522">
        <v>3.16</v>
      </c>
      <c r="S1522">
        <v>0</v>
      </c>
      <c r="T1522">
        <v>0</v>
      </c>
    </row>
    <row r="1523" spans="1:20" x14ac:dyDescent="0.2">
      <c r="A1523" t="s">
        <v>75</v>
      </c>
      <c r="B1523" s="4">
        <f>train[[#This Row],[account_length]]/12</f>
        <v>9.1666666666666661</v>
      </c>
      <c r="C1523">
        <v>408</v>
      </c>
      <c r="D1523">
        <v>0</v>
      </c>
      <c r="E1523">
        <v>0</v>
      </c>
      <c r="F1523">
        <v>0</v>
      </c>
      <c r="G1523">
        <v>196.1</v>
      </c>
      <c r="H1523">
        <v>103</v>
      </c>
      <c r="I1523">
        <v>33.340000000000003</v>
      </c>
      <c r="J1523">
        <v>199.7</v>
      </c>
      <c r="K1523">
        <v>123</v>
      </c>
      <c r="L1523">
        <v>16.97</v>
      </c>
      <c r="M1523">
        <v>135.9</v>
      </c>
      <c r="N1523">
        <v>71</v>
      </c>
      <c r="O1523">
        <v>6.12</v>
      </c>
      <c r="P1523">
        <v>12.9</v>
      </c>
      <c r="Q1523">
        <v>1</v>
      </c>
      <c r="R1523">
        <v>3.48</v>
      </c>
      <c r="S1523">
        <v>3</v>
      </c>
      <c r="T1523">
        <v>0</v>
      </c>
    </row>
    <row r="1524" spans="1:20" x14ac:dyDescent="0.2">
      <c r="A1524" t="s">
        <v>46</v>
      </c>
      <c r="B1524" s="4">
        <f>train[[#This Row],[account_length]]/12</f>
        <v>6.916666666666667</v>
      </c>
      <c r="C1524">
        <v>415</v>
      </c>
      <c r="D1524">
        <v>0</v>
      </c>
      <c r="E1524">
        <v>0</v>
      </c>
      <c r="F1524">
        <v>0</v>
      </c>
      <c r="G1524">
        <v>231.3</v>
      </c>
      <c r="H1524">
        <v>100</v>
      </c>
      <c r="I1524">
        <v>39.32</v>
      </c>
      <c r="J1524">
        <v>210.4</v>
      </c>
      <c r="K1524">
        <v>84</v>
      </c>
      <c r="L1524">
        <v>17.88</v>
      </c>
      <c r="M1524">
        <v>217.4</v>
      </c>
      <c r="N1524">
        <v>106</v>
      </c>
      <c r="O1524">
        <v>9.7799999999999994</v>
      </c>
      <c r="P1524">
        <v>12.4</v>
      </c>
      <c r="Q1524">
        <v>2</v>
      </c>
      <c r="R1524">
        <v>3.35</v>
      </c>
      <c r="S1524">
        <v>3</v>
      </c>
      <c r="T1524">
        <v>0</v>
      </c>
    </row>
    <row r="1525" spans="1:20" x14ac:dyDescent="0.2">
      <c r="A1525" t="s">
        <v>60</v>
      </c>
      <c r="B1525" s="4">
        <f>train[[#This Row],[account_length]]/12</f>
        <v>9.75</v>
      </c>
      <c r="C1525">
        <v>408</v>
      </c>
      <c r="D1525">
        <v>0</v>
      </c>
      <c r="E1525">
        <v>0</v>
      </c>
      <c r="F1525">
        <v>0</v>
      </c>
      <c r="G1525">
        <v>161.6</v>
      </c>
      <c r="H1525">
        <v>104</v>
      </c>
      <c r="I1525">
        <v>27.47</v>
      </c>
      <c r="J1525">
        <v>196.3</v>
      </c>
      <c r="K1525">
        <v>119</v>
      </c>
      <c r="L1525">
        <v>16.690000000000001</v>
      </c>
      <c r="M1525">
        <v>294.8</v>
      </c>
      <c r="N1525">
        <v>111</v>
      </c>
      <c r="O1525">
        <v>13.27</v>
      </c>
      <c r="P1525">
        <v>13.8</v>
      </c>
      <c r="Q1525">
        <v>2</v>
      </c>
      <c r="R1525">
        <v>3.73</v>
      </c>
      <c r="S1525">
        <v>1</v>
      </c>
      <c r="T1525">
        <v>0</v>
      </c>
    </row>
    <row r="1526" spans="1:20" x14ac:dyDescent="0.2">
      <c r="A1526" t="s">
        <v>65</v>
      </c>
      <c r="B1526" s="4">
        <f>train[[#This Row],[account_length]]/12</f>
        <v>10.333333333333334</v>
      </c>
      <c r="C1526">
        <v>415</v>
      </c>
      <c r="D1526">
        <v>0</v>
      </c>
      <c r="E1526">
        <v>0</v>
      </c>
      <c r="F1526">
        <v>0</v>
      </c>
      <c r="G1526">
        <v>194</v>
      </c>
      <c r="H1526">
        <v>103</v>
      </c>
      <c r="I1526">
        <v>32.979999999999997</v>
      </c>
      <c r="J1526">
        <v>241</v>
      </c>
      <c r="K1526">
        <v>116</v>
      </c>
      <c r="L1526">
        <v>20.49</v>
      </c>
      <c r="M1526">
        <v>227.5</v>
      </c>
      <c r="N1526">
        <v>153</v>
      </c>
      <c r="O1526">
        <v>10.24</v>
      </c>
      <c r="P1526">
        <v>11.9</v>
      </c>
      <c r="Q1526">
        <v>5</v>
      </c>
      <c r="R1526">
        <v>3.21</v>
      </c>
      <c r="S1526">
        <v>0</v>
      </c>
      <c r="T1526">
        <v>0</v>
      </c>
    </row>
    <row r="1527" spans="1:20" x14ac:dyDescent="0.2">
      <c r="A1527" t="s">
        <v>46</v>
      </c>
      <c r="B1527" s="4">
        <f>train[[#This Row],[account_length]]/12</f>
        <v>9.5833333333333339</v>
      </c>
      <c r="C1527">
        <v>510</v>
      </c>
      <c r="D1527">
        <v>0</v>
      </c>
      <c r="E1527">
        <v>0</v>
      </c>
      <c r="F1527">
        <v>0</v>
      </c>
      <c r="G1527">
        <v>109.7</v>
      </c>
      <c r="H1527">
        <v>148</v>
      </c>
      <c r="I1527">
        <v>18.649999999999999</v>
      </c>
      <c r="J1527">
        <v>223.8</v>
      </c>
      <c r="K1527">
        <v>87</v>
      </c>
      <c r="L1527">
        <v>19.02</v>
      </c>
      <c r="M1527">
        <v>240.3</v>
      </c>
      <c r="N1527">
        <v>96</v>
      </c>
      <c r="O1527">
        <v>10.81</v>
      </c>
      <c r="P1527">
        <v>15.4</v>
      </c>
      <c r="Q1527">
        <v>8</v>
      </c>
      <c r="R1527">
        <v>4.16</v>
      </c>
      <c r="S1527">
        <v>3</v>
      </c>
      <c r="T1527">
        <v>0</v>
      </c>
    </row>
    <row r="1528" spans="1:20" x14ac:dyDescent="0.2">
      <c r="A1528" t="s">
        <v>41</v>
      </c>
      <c r="B1528" s="4">
        <f>train[[#This Row],[account_length]]/12</f>
        <v>13</v>
      </c>
      <c r="C1528">
        <v>408</v>
      </c>
      <c r="D1528">
        <v>1</v>
      </c>
      <c r="E1528">
        <v>0</v>
      </c>
      <c r="F1528">
        <v>0</v>
      </c>
      <c r="G1528">
        <v>277</v>
      </c>
      <c r="H1528">
        <v>119</v>
      </c>
      <c r="I1528">
        <v>47.09</v>
      </c>
      <c r="J1528">
        <v>238.3</v>
      </c>
      <c r="K1528">
        <v>106</v>
      </c>
      <c r="L1528">
        <v>20.260000000000002</v>
      </c>
      <c r="M1528">
        <v>94.4</v>
      </c>
      <c r="N1528">
        <v>96</v>
      </c>
      <c r="O1528">
        <v>4.25</v>
      </c>
      <c r="P1528">
        <v>8.3000000000000007</v>
      </c>
      <c r="Q1528">
        <v>3</v>
      </c>
      <c r="R1528">
        <v>2.2400000000000002</v>
      </c>
      <c r="S1528">
        <v>1</v>
      </c>
      <c r="T1528">
        <v>0</v>
      </c>
    </row>
    <row r="1529" spans="1:20" x14ac:dyDescent="0.2">
      <c r="A1529" t="s">
        <v>65</v>
      </c>
      <c r="B1529" s="4">
        <f>train[[#This Row],[account_length]]/12</f>
        <v>7.416666666666667</v>
      </c>
      <c r="C1529">
        <v>408</v>
      </c>
      <c r="D1529">
        <v>0</v>
      </c>
      <c r="E1529">
        <v>0</v>
      </c>
      <c r="F1529">
        <v>0</v>
      </c>
      <c r="G1529">
        <v>192.1</v>
      </c>
      <c r="H1529">
        <v>83</v>
      </c>
      <c r="I1529">
        <v>32.659999999999997</v>
      </c>
      <c r="J1529">
        <v>163.6</v>
      </c>
      <c r="K1529">
        <v>88</v>
      </c>
      <c r="L1529">
        <v>13.91</v>
      </c>
      <c r="M1529">
        <v>169.7</v>
      </c>
      <c r="N1529">
        <v>138</v>
      </c>
      <c r="O1529">
        <v>7.64</v>
      </c>
      <c r="P1529">
        <v>6.1</v>
      </c>
      <c r="Q1529">
        <v>3</v>
      </c>
      <c r="R1529">
        <v>1.65</v>
      </c>
      <c r="S1529">
        <v>0</v>
      </c>
      <c r="T1529">
        <v>0</v>
      </c>
    </row>
    <row r="1530" spans="1:20" x14ac:dyDescent="0.2">
      <c r="A1530" t="s">
        <v>65</v>
      </c>
      <c r="B1530" s="4">
        <f>train[[#This Row],[account_length]]/12</f>
        <v>6</v>
      </c>
      <c r="C1530">
        <v>415</v>
      </c>
      <c r="D1530">
        <v>0</v>
      </c>
      <c r="E1530">
        <v>0</v>
      </c>
      <c r="F1530">
        <v>0</v>
      </c>
      <c r="G1530">
        <v>198.4</v>
      </c>
      <c r="H1530">
        <v>147</v>
      </c>
      <c r="I1530">
        <v>33.729999999999997</v>
      </c>
      <c r="J1530">
        <v>216.9</v>
      </c>
      <c r="K1530">
        <v>121</v>
      </c>
      <c r="L1530">
        <v>18.440000000000001</v>
      </c>
      <c r="M1530">
        <v>112.8</v>
      </c>
      <c r="N1530">
        <v>125</v>
      </c>
      <c r="O1530">
        <v>5.08</v>
      </c>
      <c r="P1530">
        <v>13.1</v>
      </c>
      <c r="Q1530">
        <v>4</v>
      </c>
      <c r="R1530">
        <v>3.54</v>
      </c>
      <c r="S1530">
        <v>0</v>
      </c>
      <c r="T1530">
        <v>0</v>
      </c>
    </row>
    <row r="1531" spans="1:20" x14ac:dyDescent="0.2">
      <c r="A1531" t="s">
        <v>32</v>
      </c>
      <c r="B1531" s="4">
        <f>train[[#This Row],[account_length]]/12</f>
        <v>8.4166666666666661</v>
      </c>
      <c r="C1531">
        <v>415</v>
      </c>
      <c r="D1531">
        <v>0</v>
      </c>
      <c r="E1531">
        <v>1</v>
      </c>
      <c r="F1531">
        <v>42</v>
      </c>
      <c r="G1531">
        <v>209.2</v>
      </c>
      <c r="H1531">
        <v>82</v>
      </c>
      <c r="I1531">
        <v>35.56</v>
      </c>
      <c r="J1531">
        <v>159.69999999999999</v>
      </c>
      <c r="K1531">
        <v>74</v>
      </c>
      <c r="L1531">
        <v>13.57</v>
      </c>
      <c r="M1531">
        <v>181.6</v>
      </c>
      <c r="N1531">
        <v>100</v>
      </c>
      <c r="O1531">
        <v>8.17</v>
      </c>
      <c r="P1531">
        <v>9.5</v>
      </c>
      <c r="Q1531">
        <v>3</v>
      </c>
      <c r="R1531">
        <v>2.57</v>
      </c>
      <c r="S1531">
        <v>0</v>
      </c>
      <c r="T1531">
        <v>0</v>
      </c>
    </row>
    <row r="1532" spans="1:20" x14ac:dyDescent="0.2">
      <c r="A1532" t="s">
        <v>52</v>
      </c>
      <c r="B1532" s="4">
        <f>train[[#This Row],[account_length]]/12</f>
        <v>4.416666666666667</v>
      </c>
      <c r="C1532">
        <v>415</v>
      </c>
      <c r="D1532">
        <v>0</v>
      </c>
      <c r="E1532">
        <v>0</v>
      </c>
      <c r="F1532">
        <v>0</v>
      </c>
      <c r="G1532">
        <v>184.8</v>
      </c>
      <c r="H1532">
        <v>98</v>
      </c>
      <c r="I1532">
        <v>31.42</v>
      </c>
      <c r="J1532">
        <v>216.4</v>
      </c>
      <c r="K1532">
        <v>125</v>
      </c>
      <c r="L1532">
        <v>18.39</v>
      </c>
      <c r="M1532">
        <v>141.1</v>
      </c>
      <c r="N1532">
        <v>116</v>
      </c>
      <c r="O1532">
        <v>6.35</v>
      </c>
      <c r="P1532">
        <v>18.399999999999999</v>
      </c>
      <c r="Q1532">
        <v>3</v>
      </c>
      <c r="R1532">
        <v>4.97</v>
      </c>
      <c r="S1532">
        <v>2</v>
      </c>
      <c r="T1532">
        <v>0</v>
      </c>
    </row>
    <row r="1533" spans="1:20" x14ac:dyDescent="0.2">
      <c r="A1533" t="s">
        <v>57</v>
      </c>
      <c r="B1533" s="4">
        <f>train[[#This Row],[account_length]]/12</f>
        <v>9.6666666666666661</v>
      </c>
      <c r="C1533">
        <v>408</v>
      </c>
      <c r="D1533">
        <v>0</v>
      </c>
      <c r="E1533">
        <v>0</v>
      </c>
      <c r="F1533">
        <v>0</v>
      </c>
      <c r="G1533">
        <v>167.8</v>
      </c>
      <c r="H1533">
        <v>119</v>
      </c>
      <c r="I1533">
        <v>28.53</v>
      </c>
      <c r="J1533">
        <v>142</v>
      </c>
      <c r="K1533">
        <v>123</v>
      </c>
      <c r="L1533">
        <v>12.07</v>
      </c>
      <c r="M1533">
        <v>190.7</v>
      </c>
      <c r="N1533">
        <v>128</v>
      </c>
      <c r="O1533">
        <v>8.58</v>
      </c>
      <c r="P1533">
        <v>7.3</v>
      </c>
      <c r="Q1533">
        <v>4</v>
      </c>
      <c r="R1533">
        <v>1.97</v>
      </c>
      <c r="S1533">
        <v>2</v>
      </c>
      <c r="T1533">
        <v>0</v>
      </c>
    </row>
    <row r="1534" spans="1:20" x14ac:dyDescent="0.2">
      <c r="A1534" t="s">
        <v>54</v>
      </c>
      <c r="B1534" s="4">
        <f>train[[#This Row],[account_length]]/12</f>
        <v>6.5</v>
      </c>
      <c r="C1534">
        <v>408</v>
      </c>
      <c r="D1534">
        <v>0</v>
      </c>
      <c r="E1534">
        <v>0</v>
      </c>
      <c r="F1534">
        <v>0</v>
      </c>
      <c r="G1534">
        <v>139.19999999999999</v>
      </c>
      <c r="H1534">
        <v>140</v>
      </c>
      <c r="I1534">
        <v>23.66</v>
      </c>
      <c r="J1534">
        <v>191.4</v>
      </c>
      <c r="K1534">
        <v>113</v>
      </c>
      <c r="L1534">
        <v>16.27</v>
      </c>
      <c r="M1534">
        <v>286.5</v>
      </c>
      <c r="N1534">
        <v>125</v>
      </c>
      <c r="O1534">
        <v>12.89</v>
      </c>
      <c r="P1534">
        <v>11.8</v>
      </c>
      <c r="Q1534">
        <v>3</v>
      </c>
      <c r="R1534">
        <v>3.19</v>
      </c>
      <c r="S1534">
        <v>3</v>
      </c>
      <c r="T1534">
        <v>0</v>
      </c>
    </row>
    <row r="1535" spans="1:20" x14ac:dyDescent="0.2">
      <c r="A1535" t="s">
        <v>69</v>
      </c>
      <c r="B1535" s="4">
        <f>train[[#This Row],[account_length]]/12</f>
        <v>4.666666666666667</v>
      </c>
      <c r="C1535">
        <v>510</v>
      </c>
      <c r="D1535">
        <v>0</v>
      </c>
      <c r="E1535">
        <v>0</v>
      </c>
      <c r="F1535">
        <v>0</v>
      </c>
      <c r="G1535">
        <v>121.6</v>
      </c>
      <c r="H1535">
        <v>84</v>
      </c>
      <c r="I1535">
        <v>20.67</v>
      </c>
      <c r="J1535">
        <v>165.3</v>
      </c>
      <c r="K1535">
        <v>115</v>
      </c>
      <c r="L1535">
        <v>14.05</v>
      </c>
      <c r="M1535">
        <v>243.9</v>
      </c>
      <c r="N1535">
        <v>95</v>
      </c>
      <c r="O1535">
        <v>10.98</v>
      </c>
      <c r="P1535">
        <v>8.9</v>
      </c>
      <c r="Q1535">
        <v>2</v>
      </c>
      <c r="R1535">
        <v>2.4</v>
      </c>
      <c r="S1535">
        <v>1</v>
      </c>
      <c r="T1535">
        <v>0</v>
      </c>
    </row>
    <row r="1536" spans="1:20" x14ac:dyDescent="0.2">
      <c r="A1536" t="s">
        <v>20</v>
      </c>
      <c r="B1536" s="4">
        <f>train[[#This Row],[account_length]]/12</f>
        <v>10.25</v>
      </c>
      <c r="C1536">
        <v>408</v>
      </c>
      <c r="D1536">
        <v>0</v>
      </c>
      <c r="E1536">
        <v>1</v>
      </c>
      <c r="F1536">
        <v>39</v>
      </c>
      <c r="G1536">
        <v>270.39999999999998</v>
      </c>
      <c r="H1536">
        <v>99</v>
      </c>
      <c r="I1536">
        <v>45.97</v>
      </c>
      <c r="J1536">
        <v>245.1</v>
      </c>
      <c r="K1536">
        <v>110</v>
      </c>
      <c r="L1536">
        <v>20.83</v>
      </c>
      <c r="M1536">
        <v>108.9</v>
      </c>
      <c r="N1536">
        <v>113</v>
      </c>
      <c r="O1536">
        <v>4.9000000000000004</v>
      </c>
      <c r="P1536">
        <v>15.4</v>
      </c>
      <c r="Q1536">
        <v>7</v>
      </c>
      <c r="R1536">
        <v>4.16</v>
      </c>
      <c r="S1536">
        <v>1</v>
      </c>
      <c r="T1536">
        <v>0</v>
      </c>
    </row>
    <row r="1537" spans="1:20" x14ac:dyDescent="0.2">
      <c r="A1537" t="s">
        <v>20</v>
      </c>
      <c r="B1537" s="4">
        <f>train[[#This Row],[account_length]]/12</f>
        <v>10.583333333333334</v>
      </c>
      <c r="C1537">
        <v>408</v>
      </c>
      <c r="D1537">
        <v>0</v>
      </c>
      <c r="E1537">
        <v>0</v>
      </c>
      <c r="F1537">
        <v>0</v>
      </c>
      <c r="G1537">
        <v>139.6</v>
      </c>
      <c r="H1537">
        <v>94</v>
      </c>
      <c r="I1537">
        <v>23.73</v>
      </c>
      <c r="J1537">
        <v>240.9</v>
      </c>
      <c r="K1537">
        <v>112</v>
      </c>
      <c r="L1537">
        <v>20.48</v>
      </c>
      <c r="M1537">
        <v>127.1</v>
      </c>
      <c r="N1537">
        <v>88</v>
      </c>
      <c r="O1537">
        <v>5.72</v>
      </c>
      <c r="P1537">
        <v>8.8000000000000007</v>
      </c>
      <c r="Q1537">
        <v>4</v>
      </c>
      <c r="R1537">
        <v>2.38</v>
      </c>
      <c r="S1537">
        <v>2</v>
      </c>
      <c r="T1537">
        <v>0</v>
      </c>
    </row>
    <row r="1538" spans="1:20" x14ac:dyDescent="0.2">
      <c r="A1538" t="s">
        <v>50</v>
      </c>
      <c r="B1538" s="4">
        <f>train[[#This Row],[account_length]]/12</f>
        <v>9.6666666666666661</v>
      </c>
      <c r="C1538">
        <v>415</v>
      </c>
      <c r="D1538">
        <v>0</v>
      </c>
      <c r="E1538">
        <v>1</v>
      </c>
      <c r="F1538">
        <v>23</v>
      </c>
      <c r="G1538">
        <v>253</v>
      </c>
      <c r="H1538">
        <v>78</v>
      </c>
      <c r="I1538">
        <v>43.01</v>
      </c>
      <c r="J1538">
        <v>138.9</v>
      </c>
      <c r="K1538">
        <v>121</v>
      </c>
      <c r="L1538">
        <v>11.81</v>
      </c>
      <c r="M1538">
        <v>277.8</v>
      </c>
      <c r="N1538">
        <v>104</v>
      </c>
      <c r="O1538">
        <v>12.5</v>
      </c>
      <c r="P1538">
        <v>11.8</v>
      </c>
      <c r="Q1538">
        <v>3</v>
      </c>
      <c r="R1538">
        <v>3.19</v>
      </c>
      <c r="S1538">
        <v>2</v>
      </c>
      <c r="T1538">
        <v>0</v>
      </c>
    </row>
    <row r="1539" spans="1:20" x14ac:dyDescent="0.2">
      <c r="A1539" t="s">
        <v>70</v>
      </c>
      <c r="B1539" s="4">
        <f>train[[#This Row],[account_length]]/12</f>
        <v>11.5</v>
      </c>
      <c r="C1539">
        <v>510</v>
      </c>
      <c r="D1539">
        <v>0</v>
      </c>
      <c r="E1539">
        <v>1</v>
      </c>
      <c r="F1539">
        <v>26</v>
      </c>
      <c r="G1539">
        <v>183.9</v>
      </c>
      <c r="H1539">
        <v>83</v>
      </c>
      <c r="I1539">
        <v>31.26</v>
      </c>
      <c r="J1539">
        <v>240.7</v>
      </c>
      <c r="K1539">
        <v>93</v>
      </c>
      <c r="L1539">
        <v>20.46</v>
      </c>
      <c r="M1539">
        <v>185.7</v>
      </c>
      <c r="N1539">
        <v>125</v>
      </c>
      <c r="O1539">
        <v>8.36</v>
      </c>
      <c r="P1539">
        <v>15</v>
      </c>
      <c r="Q1539">
        <v>3</v>
      </c>
      <c r="R1539">
        <v>4.05</v>
      </c>
      <c r="S1539">
        <v>1</v>
      </c>
      <c r="T1539">
        <v>0</v>
      </c>
    </row>
    <row r="1540" spans="1:20" x14ac:dyDescent="0.2">
      <c r="A1540" t="s">
        <v>39</v>
      </c>
      <c r="B1540" s="4">
        <f>train[[#This Row],[account_length]]/12</f>
        <v>10</v>
      </c>
      <c r="C1540">
        <v>415</v>
      </c>
      <c r="D1540">
        <v>0</v>
      </c>
      <c r="E1540">
        <v>0</v>
      </c>
      <c r="F1540">
        <v>0</v>
      </c>
      <c r="G1540">
        <v>203.3</v>
      </c>
      <c r="H1540">
        <v>108</v>
      </c>
      <c r="I1540">
        <v>34.56</v>
      </c>
      <c r="J1540">
        <v>259.89999999999998</v>
      </c>
      <c r="K1540">
        <v>66</v>
      </c>
      <c r="L1540">
        <v>22.09</v>
      </c>
      <c r="M1540">
        <v>115.9</v>
      </c>
      <c r="N1540">
        <v>103</v>
      </c>
      <c r="O1540">
        <v>5.22</v>
      </c>
      <c r="P1540">
        <v>7.8</v>
      </c>
      <c r="Q1540">
        <v>2</v>
      </c>
      <c r="R1540">
        <v>2.11</v>
      </c>
      <c r="S1540">
        <v>3</v>
      </c>
      <c r="T1540">
        <v>0</v>
      </c>
    </row>
    <row r="1541" spans="1:20" x14ac:dyDescent="0.2">
      <c r="A1541" t="s">
        <v>51</v>
      </c>
      <c r="B1541" s="4">
        <f>train[[#This Row],[account_length]]/12</f>
        <v>8.5</v>
      </c>
      <c r="C1541">
        <v>408</v>
      </c>
      <c r="D1541">
        <v>0</v>
      </c>
      <c r="E1541">
        <v>0</v>
      </c>
      <c r="F1541">
        <v>0</v>
      </c>
      <c r="G1541">
        <v>200.6</v>
      </c>
      <c r="H1541">
        <v>106</v>
      </c>
      <c r="I1541">
        <v>34.1</v>
      </c>
      <c r="J1541">
        <v>152.5</v>
      </c>
      <c r="K1541">
        <v>127</v>
      </c>
      <c r="L1541">
        <v>12.96</v>
      </c>
      <c r="M1541">
        <v>199.4</v>
      </c>
      <c r="N1541">
        <v>128</v>
      </c>
      <c r="O1541">
        <v>8.9700000000000006</v>
      </c>
      <c r="P1541">
        <v>7.7</v>
      </c>
      <c r="Q1541">
        <v>2</v>
      </c>
      <c r="R1541">
        <v>2.08</v>
      </c>
      <c r="S1541">
        <v>3</v>
      </c>
      <c r="T1541">
        <v>0</v>
      </c>
    </row>
    <row r="1542" spans="1:20" x14ac:dyDescent="0.2">
      <c r="A1542" t="s">
        <v>52</v>
      </c>
      <c r="B1542" s="4">
        <f>train[[#This Row],[account_length]]/12</f>
        <v>7.916666666666667</v>
      </c>
      <c r="C1542">
        <v>415</v>
      </c>
      <c r="D1542">
        <v>0</v>
      </c>
      <c r="E1542">
        <v>0</v>
      </c>
      <c r="F1542">
        <v>0</v>
      </c>
      <c r="G1542">
        <v>167.6</v>
      </c>
      <c r="H1542">
        <v>96</v>
      </c>
      <c r="I1542">
        <v>28.49</v>
      </c>
      <c r="J1542">
        <v>176</v>
      </c>
      <c r="K1542">
        <v>89</v>
      </c>
      <c r="L1542">
        <v>14.96</v>
      </c>
      <c r="M1542">
        <v>250.9</v>
      </c>
      <c r="N1542">
        <v>113</v>
      </c>
      <c r="O1542">
        <v>11.29</v>
      </c>
      <c r="P1542">
        <v>13.4</v>
      </c>
      <c r="Q1542">
        <v>6</v>
      </c>
      <c r="R1542">
        <v>3.62</v>
      </c>
      <c r="S1542">
        <v>2</v>
      </c>
      <c r="T1542">
        <v>0</v>
      </c>
    </row>
    <row r="1543" spans="1:20" x14ac:dyDescent="0.2">
      <c r="A1543" t="s">
        <v>38</v>
      </c>
      <c r="B1543" s="4">
        <f>train[[#This Row],[account_length]]/12</f>
        <v>8.5</v>
      </c>
      <c r="C1543">
        <v>408</v>
      </c>
      <c r="D1543">
        <v>0</v>
      </c>
      <c r="E1543">
        <v>0</v>
      </c>
      <c r="F1543">
        <v>0</v>
      </c>
      <c r="G1543">
        <v>156.5</v>
      </c>
      <c r="H1543">
        <v>67</v>
      </c>
      <c r="I1543">
        <v>26.61</v>
      </c>
      <c r="J1543">
        <v>204.3</v>
      </c>
      <c r="K1543">
        <v>103</v>
      </c>
      <c r="L1543">
        <v>17.37</v>
      </c>
      <c r="M1543">
        <v>141.9</v>
      </c>
      <c r="N1543">
        <v>72</v>
      </c>
      <c r="O1543">
        <v>6.39</v>
      </c>
      <c r="P1543">
        <v>9.9</v>
      </c>
      <c r="Q1543">
        <v>2</v>
      </c>
      <c r="R1543">
        <v>2.67</v>
      </c>
      <c r="S1543">
        <v>2</v>
      </c>
      <c r="T1543">
        <v>0</v>
      </c>
    </row>
    <row r="1544" spans="1:20" x14ac:dyDescent="0.2">
      <c r="A1544" t="s">
        <v>50</v>
      </c>
      <c r="B1544" s="4">
        <f>train[[#This Row],[account_length]]/12</f>
        <v>7.416666666666667</v>
      </c>
      <c r="C1544">
        <v>415</v>
      </c>
      <c r="D1544">
        <v>0</v>
      </c>
      <c r="E1544">
        <v>1</v>
      </c>
      <c r="F1544">
        <v>25</v>
      </c>
      <c r="G1544">
        <v>215.1</v>
      </c>
      <c r="H1544">
        <v>140</v>
      </c>
      <c r="I1544">
        <v>36.57</v>
      </c>
      <c r="J1544">
        <v>197.4</v>
      </c>
      <c r="K1544">
        <v>69</v>
      </c>
      <c r="L1544">
        <v>16.78</v>
      </c>
      <c r="M1544">
        <v>162.1</v>
      </c>
      <c r="N1544">
        <v>117</v>
      </c>
      <c r="O1544">
        <v>7.29</v>
      </c>
      <c r="P1544">
        <v>10.6</v>
      </c>
      <c r="Q1544">
        <v>10</v>
      </c>
      <c r="R1544">
        <v>2.86</v>
      </c>
      <c r="S1544">
        <v>1</v>
      </c>
      <c r="T1544">
        <v>0</v>
      </c>
    </row>
    <row r="1545" spans="1:20" x14ac:dyDescent="0.2">
      <c r="A1545" t="s">
        <v>74</v>
      </c>
      <c r="B1545" s="4">
        <f>train[[#This Row],[account_length]]/12</f>
        <v>4.166666666666667</v>
      </c>
      <c r="C1545">
        <v>408</v>
      </c>
      <c r="D1545">
        <v>0</v>
      </c>
      <c r="E1545">
        <v>0</v>
      </c>
      <c r="F1545">
        <v>0</v>
      </c>
      <c r="G1545">
        <v>301.7</v>
      </c>
      <c r="H1545">
        <v>82</v>
      </c>
      <c r="I1545">
        <v>51.29</v>
      </c>
      <c r="J1545">
        <v>167.1</v>
      </c>
      <c r="K1545">
        <v>118</v>
      </c>
      <c r="L1545">
        <v>14.2</v>
      </c>
      <c r="M1545">
        <v>72.2</v>
      </c>
      <c r="N1545">
        <v>89</v>
      </c>
      <c r="O1545">
        <v>3.25</v>
      </c>
      <c r="P1545">
        <v>10.5</v>
      </c>
      <c r="Q1545">
        <v>6</v>
      </c>
      <c r="R1545">
        <v>2.84</v>
      </c>
      <c r="S1545">
        <v>1</v>
      </c>
      <c r="T1545">
        <v>0</v>
      </c>
    </row>
    <row r="1546" spans="1:20" x14ac:dyDescent="0.2">
      <c r="A1546" t="s">
        <v>20</v>
      </c>
      <c r="B1546" s="4">
        <f>train[[#This Row],[account_length]]/12</f>
        <v>7.75</v>
      </c>
      <c r="C1546">
        <v>415</v>
      </c>
      <c r="D1546">
        <v>0</v>
      </c>
      <c r="E1546">
        <v>1</v>
      </c>
      <c r="F1546">
        <v>42</v>
      </c>
      <c r="G1546">
        <v>152.30000000000001</v>
      </c>
      <c r="H1546">
        <v>90</v>
      </c>
      <c r="I1546">
        <v>25.89</v>
      </c>
      <c r="J1546">
        <v>267.5</v>
      </c>
      <c r="K1546">
        <v>102</v>
      </c>
      <c r="L1546">
        <v>22.74</v>
      </c>
      <c r="M1546">
        <v>266.89999999999998</v>
      </c>
      <c r="N1546">
        <v>130</v>
      </c>
      <c r="O1546">
        <v>12.01</v>
      </c>
      <c r="P1546">
        <v>11.3</v>
      </c>
      <c r="Q1546">
        <v>5</v>
      </c>
      <c r="R1546">
        <v>3.05</v>
      </c>
      <c r="S1546">
        <v>7</v>
      </c>
      <c r="T1546">
        <v>0</v>
      </c>
    </row>
    <row r="1547" spans="1:20" x14ac:dyDescent="0.2">
      <c r="A1547" t="s">
        <v>44</v>
      </c>
      <c r="B1547" s="4">
        <f>train[[#This Row],[account_length]]/12</f>
        <v>5.666666666666667</v>
      </c>
      <c r="C1547">
        <v>510</v>
      </c>
      <c r="D1547">
        <v>0</v>
      </c>
      <c r="E1547">
        <v>0</v>
      </c>
      <c r="F1547">
        <v>0</v>
      </c>
      <c r="G1547">
        <v>195.4</v>
      </c>
      <c r="H1547">
        <v>116</v>
      </c>
      <c r="I1547">
        <v>33.22</v>
      </c>
      <c r="J1547">
        <v>212.1</v>
      </c>
      <c r="K1547">
        <v>101</v>
      </c>
      <c r="L1547">
        <v>18.03</v>
      </c>
      <c r="M1547">
        <v>138.4</v>
      </c>
      <c r="N1547">
        <v>134</v>
      </c>
      <c r="O1547">
        <v>6.23</v>
      </c>
      <c r="P1547">
        <v>15.1</v>
      </c>
      <c r="Q1547">
        <v>11</v>
      </c>
      <c r="R1547">
        <v>4.08</v>
      </c>
      <c r="S1547">
        <v>1</v>
      </c>
      <c r="T1547">
        <v>0</v>
      </c>
    </row>
    <row r="1548" spans="1:20" x14ac:dyDescent="0.2">
      <c r="A1548" t="s">
        <v>72</v>
      </c>
      <c r="B1548" s="4">
        <f>train[[#This Row],[account_length]]/12</f>
        <v>5.833333333333333</v>
      </c>
      <c r="C1548">
        <v>408</v>
      </c>
      <c r="D1548">
        <v>0</v>
      </c>
      <c r="E1548">
        <v>0</v>
      </c>
      <c r="F1548">
        <v>0</v>
      </c>
      <c r="G1548">
        <v>208.7</v>
      </c>
      <c r="H1548">
        <v>97</v>
      </c>
      <c r="I1548">
        <v>35.479999999999997</v>
      </c>
      <c r="J1548">
        <v>275.5</v>
      </c>
      <c r="K1548">
        <v>83</v>
      </c>
      <c r="L1548">
        <v>23.42</v>
      </c>
      <c r="M1548">
        <v>182.5</v>
      </c>
      <c r="N1548">
        <v>122</v>
      </c>
      <c r="O1548">
        <v>8.2100000000000009</v>
      </c>
      <c r="P1548">
        <v>8</v>
      </c>
      <c r="Q1548">
        <v>3</v>
      </c>
      <c r="R1548">
        <v>2.16</v>
      </c>
      <c r="S1548">
        <v>2</v>
      </c>
      <c r="T1548">
        <v>0</v>
      </c>
    </row>
    <row r="1549" spans="1:20" x14ac:dyDescent="0.2">
      <c r="A1549" t="s">
        <v>63</v>
      </c>
      <c r="B1549" s="4">
        <f>train[[#This Row],[account_length]]/12</f>
        <v>11.75</v>
      </c>
      <c r="C1549">
        <v>415</v>
      </c>
      <c r="D1549">
        <v>0</v>
      </c>
      <c r="E1549">
        <v>1</v>
      </c>
      <c r="F1549">
        <v>37</v>
      </c>
      <c r="G1549">
        <v>185.4</v>
      </c>
      <c r="H1549">
        <v>87</v>
      </c>
      <c r="I1549">
        <v>31.52</v>
      </c>
      <c r="J1549">
        <v>178.5</v>
      </c>
      <c r="K1549">
        <v>128</v>
      </c>
      <c r="L1549">
        <v>15.17</v>
      </c>
      <c r="M1549">
        <v>218.3</v>
      </c>
      <c r="N1549">
        <v>107</v>
      </c>
      <c r="O1549">
        <v>9.82</v>
      </c>
      <c r="P1549">
        <v>8</v>
      </c>
      <c r="Q1549">
        <v>3</v>
      </c>
      <c r="R1549">
        <v>2.16</v>
      </c>
      <c r="S1549">
        <v>4</v>
      </c>
      <c r="T1549">
        <v>0</v>
      </c>
    </row>
    <row r="1550" spans="1:20" x14ac:dyDescent="0.2">
      <c r="A1550" t="s">
        <v>27</v>
      </c>
      <c r="B1550" s="4">
        <f>train[[#This Row],[account_length]]/12</f>
        <v>9.3333333333333339</v>
      </c>
      <c r="C1550">
        <v>415</v>
      </c>
      <c r="D1550">
        <v>0</v>
      </c>
      <c r="E1550">
        <v>1</v>
      </c>
      <c r="F1550">
        <v>17</v>
      </c>
      <c r="G1550">
        <v>183.2</v>
      </c>
      <c r="H1550">
        <v>95</v>
      </c>
      <c r="I1550">
        <v>31.14</v>
      </c>
      <c r="J1550">
        <v>252.8</v>
      </c>
      <c r="K1550">
        <v>125</v>
      </c>
      <c r="L1550">
        <v>21.49</v>
      </c>
      <c r="M1550">
        <v>156.69999999999999</v>
      </c>
      <c r="N1550">
        <v>95</v>
      </c>
      <c r="O1550">
        <v>7.05</v>
      </c>
      <c r="P1550">
        <v>9.6999999999999993</v>
      </c>
      <c r="Q1550">
        <v>3</v>
      </c>
      <c r="R1550">
        <v>2.62</v>
      </c>
      <c r="S1550">
        <v>0</v>
      </c>
      <c r="T1550">
        <v>0</v>
      </c>
    </row>
    <row r="1551" spans="1:20" x14ac:dyDescent="0.2">
      <c r="A1551" t="s">
        <v>46</v>
      </c>
      <c r="B1551" s="4">
        <f>train[[#This Row],[account_length]]/12</f>
        <v>9.75</v>
      </c>
      <c r="C1551">
        <v>510</v>
      </c>
      <c r="D1551">
        <v>1</v>
      </c>
      <c r="E1551">
        <v>0</v>
      </c>
      <c r="F1551">
        <v>0</v>
      </c>
      <c r="G1551">
        <v>54.2</v>
      </c>
      <c r="H1551">
        <v>100</v>
      </c>
      <c r="I1551">
        <v>9.2100000000000009</v>
      </c>
      <c r="J1551">
        <v>303.2</v>
      </c>
      <c r="K1551">
        <v>84</v>
      </c>
      <c r="L1551">
        <v>25.77</v>
      </c>
      <c r="M1551">
        <v>171.8</v>
      </c>
      <c r="N1551">
        <v>84</v>
      </c>
      <c r="O1551">
        <v>7.73</v>
      </c>
      <c r="P1551">
        <v>8.6</v>
      </c>
      <c r="Q1551">
        <v>2</v>
      </c>
      <c r="R1551">
        <v>2.3199999999999998</v>
      </c>
      <c r="S1551">
        <v>1</v>
      </c>
      <c r="T1551">
        <v>1</v>
      </c>
    </row>
    <row r="1552" spans="1:20" x14ac:dyDescent="0.2">
      <c r="A1552" t="s">
        <v>34</v>
      </c>
      <c r="B1552" s="4">
        <f>train[[#This Row],[account_length]]/12</f>
        <v>8.3333333333333329E-2</v>
      </c>
      <c r="C1552">
        <v>408</v>
      </c>
      <c r="D1552">
        <v>0</v>
      </c>
      <c r="E1552">
        <v>1</v>
      </c>
      <c r="F1552">
        <v>26</v>
      </c>
      <c r="G1552">
        <v>208</v>
      </c>
      <c r="H1552">
        <v>115</v>
      </c>
      <c r="I1552">
        <v>35.36</v>
      </c>
      <c r="J1552">
        <v>185</v>
      </c>
      <c r="K1552">
        <v>113</v>
      </c>
      <c r="L1552">
        <v>15.73</v>
      </c>
      <c r="M1552">
        <v>177.7</v>
      </c>
      <c r="N1552">
        <v>144</v>
      </c>
      <c r="O1552">
        <v>8</v>
      </c>
      <c r="P1552">
        <v>8.1</v>
      </c>
      <c r="Q1552">
        <v>9</v>
      </c>
      <c r="R1552">
        <v>2.19</v>
      </c>
      <c r="S1552">
        <v>1</v>
      </c>
      <c r="T1552">
        <v>0</v>
      </c>
    </row>
    <row r="1553" spans="1:20" x14ac:dyDescent="0.2">
      <c r="A1553" t="s">
        <v>68</v>
      </c>
      <c r="B1553" s="4">
        <f>train[[#This Row],[account_length]]/12</f>
        <v>5.833333333333333</v>
      </c>
      <c r="C1553">
        <v>415</v>
      </c>
      <c r="D1553">
        <v>0</v>
      </c>
      <c r="E1553">
        <v>0</v>
      </c>
      <c r="F1553">
        <v>0</v>
      </c>
      <c r="G1553">
        <v>230.3</v>
      </c>
      <c r="H1553">
        <v>110</v>
      </c>
      <c r="I1553">
        <v>39.15</v>
      </c>
      <c r="J1553">
        <v>77.900000000000006</v>
      </c>
      <c r="K1553">
        <v>87</v>
      </c>
      <c r="L1553">
        <v>6.62</v>
      </c>
      <c r="M1553">
        <v>247.1</v>
      </c>
      <c r="N1553">
        <v>105</v>
      </c>
      <c r="O1553">
        <v>11.12</v>
      </c>
      <c r="P1553">
        <v>13.2</v>
      </c>
      <c r="Q1553">
        <v>4</v>
      </c>
      <c r="R1553">
        <v>3.56</v>
      </c>
      <c r="S1553">
        <v>1</v>
      </c>
      <c r="T1553">
        <v>0</v>
      </c>
    </row>
    <row r="1554" spans="1:20" x14ac:dyDescent="0.2">
      <c r="A1554" t="s">
        <v>52</v>
      </c>
      <c r="B1554" s="4">
        <f>train[[#This Row],[account_length]]/12</f>
        <v>7.25</v>
      </c>
      <c r="C1554">
        <v>510</v>
      </c>
      <c r="D1554">
        <v>0</v>
      </c>
      <c r="E1554">
        <v>1</v>
      </c>
      <c r="F1554">
        <v>22</v>
      </c>
      <c r="G1554">
        <v>240.8</v>
      </c>
      <c r="H1554">
        <v>102</v>
      </c>
      <c r="I1554">
        <v>40.94</v>
      </c>
      <c r="J1554">
        <v>75.900000000000006</v>
      </c>
      <c r="K1554">
        <v>106</v>
      </c>
      <c r="L1554">
        <v>6.45</v>
      </c>
      <c r="M1554">
        <v>224.6</v>
      </c>
      <c r="N1554">
        <v>115</v>
      </c>
      <c r="O1554">
        <v>10.11</v>
      </c>
      <c r="P1554">
        <v>7.1</v>
      </c>
      <c r="Q1554">
        <v>3</v>
      </c>
      <c r="R1554">
        <v>1.92</v>
      </c>
      <c r="S1554">
        <v>2</v>
      </c>
      <c r="T1554">
        <v>0</v>
      </c>
    </row>
    <row r="1555" spans="1:20" x14ac:dyDescent="0.2">
      <c r="A1555" t="s">
        <v>31</v>
      </c>
      <c r="B1555" s="4">
        <f>train[[#This Row],[account_length]]/12</f>
        <v>4.333333333333333</v>
      </c>
      <c r="C1555">
        <v>510</v>
      </c>
      <c r="D1555">
        <v>0</v>
      </c>
      <c r="E1555">
        <v>1</v>
      </c>
      <c r="F1555">
        <v>21</v>
      </c>
      <c r="G1555">
        <v>195.7</v>
      </c>
      <c r="H1555">
        <v>119</v>
      </c>
      <c r="I1555">
        <v>33.270000000000003</v>
      </c>
      <c r="J1555">
        <v>106.2</v>
      </c>
      <c r="K1555">
        <v>95</v>
      </c>
      <c r="L1555">
        <v>9.0299999999999994</v>
      </c>
      <c r="M1555">
        <v>157.4</v>
      </c>
      <c r="N1555">
        <v>94</v>
      </c>
      <c r="O1555">
        <v>7.08</v>
      </c>
      <c r="P1555">
        <v>5.3</v>
      </c>
      <c r="Q1555">
        <v>3</v>
      </c>
      <c r="R1555">
        <v>1.43</v>
      </c>
      <c r="S1555">
        <v>2</v>
      </c>
      <c r="T1555">
        <v>0</v>
      </c>
    </row>
    <row r="1556" spans="1:20" x14ac:dyDescent="0.2">
      <c r="A1556" t="s">
        <v>59</v>
      </c>
      <c r="B1556" s="4">
        <f>train[[#This Row],[account_length]]/12</f>
        <v>8.0833333333333339</v>
      </c>
      <c r="C1556">
        <v>408</v>
      </c>
      <c r="D1556">
        <v>0</v>
      </c>
      <c r="E1556">
        <v>0</v>
      </c>
      <c r="F1556">
        <v>0</v>
      </c>
      <c r="G1556">
        <v>276.10000000000002</v>
      </c>
      <c r="H1556">
        <v>82</v>
      </c>
      <c r="I1556">
        <v>46.94</v>
      </c>
      <c r="J1556">
        <v>201.1</v>
      </c>
      <c r="K1556">
        <v>106</v>
      </c>
      <c r="L1556">
        <v>17.09</v>
      </c>
      <c r="M1556">
        <v>231.3</v>
      </c>
      <c r="N1556">
        <v>73</v>
      </c>
      <c r="O1556">
        <v>10.41</v>
      </c>
      <c r="P1556">
        <v>8.9</v>
      </c>
      <c r="Q1556">
        <v>4</v>
      </c>
      <c r="R1556">
        <v>2.4</v>
      </c>
      <c r="S1556">
        <v>0</v>
      </c>
      <c r="T1556">
        <v>1</v>
      </c>
    </row>
    <row r="1557" spans="1:20" x14ac:dyDescent="0.2">
      <c r="A1557" t="s">
        <v>62</v>
      </c>
      <c r="B1557" s="4">
        <f>train[[#This Row],[account_length]]/12</f>
        <v>8.75</v>
      </c>
      <c r="C1557">
        <v>408</v>
      </c>
      <c r="D1557">
        <v>0</v>
      </c>
      <c r="E1557">
        <v>0</v>
      </c>
      <c r="F1557">
        <v>0</v>
      </c>
      <c r="G1557">
        <v>166.1</v>
      </c>
      <c r="H1557">
        <v>93</v>
      </c>
      <c r="I1557">
        <v>28.24</v>
      </c>
      <c r="J1557">
        <v>175.9</v>
      </c>
      <c r="K1557">
        <v>106</v>
      </c>
      <c r="L1557">
        <v>14.95</v>
      </c>
      <c r="M1557">
        <v>243.5</v>
      </c>
      <c r="N1557">
        <v>55</v>
      </c>
      <c r="O1557">
        <v>10.96</v>
      </c>
      <c r="P1557">
        <v>16.2</v>
      </c>
      <c r="Q1557">
        <v>3</v>
      </c>
      <c r="R1557">
        <v>4.37</v>
      </c>
      <c r="S1557">
        <v>2</v>
      </c>
      <c r="T1557">
        <v>0</v>
      </c>
    </row>
    <row r="1558" spans="1:20" x14ac:dyDescent="0.2">
      <c r="A1558" t="s">
        <v>43</v>
      </c>
      <c r="B1558" s="4">
        <f>train[[#This Row],[account_length]]/12</f>
        <v>6.416666666666667</v>
      </c>
      <c r="C1558">
        <v>510</v>
      </c>
      <c r="D1558">
        <v>0</v>
      </c>
      <c r="E1558">
        <v>1</v>
      </c>
      <c r="F1558">
        <v>28</v>
      </c>
      <c r="G1558">
        <v>135.9</v>
      </c>
      <c r="H1558">
        <v>117</v>
      </c>
      <c r="I1558">
        <v>23.1</v>
      </c>
      <c r="J1558">
        <v>244.5</v>
      </c>
      <c r="K1558">
        <v>102</v>
      </c>
      <c r="L1558">
        <v>20.78</v>
      </c>
      <c r="M1558">
        <v>207.5</v>
      </c>
      <c r="N1558">
        <v>74</v>
      </c>
      <c r="O1558">
        <v>9.34</v>
      </c>
      <c r="P1558">
        <v>11.5</v>
      </c>
      <c r="Q1558">
        <v>3</v>
      </c>
      <c r="R1558">
        <v>3.11</v>
      </c>
      <c r="S1558">
        <v>4</v>
      </c>
      <c r="T1558">
        <v>1</v>
      </c>
    </row>
    <row r="1559" spans="1:20" x14ac:dyDescent="0.2">
      <c r="A1559" t="s">
        <v>58</v>
      </c>
      <c r="B1559" s="4">
        <f>train[[#This Row],[account_length]]/12</f>
        <v>6.666666666666667</v>
      </c>
      <c r="C1559">
        <v>415</v>
      </c>
      <c r="D1559">
        <v>1</v>
      </c>
      <c r="E1559">
        <v>0</v>
      </c>
      <c r="F1559">
        <v>0</v>
      </c>
      <c r="G1559">
        <v>189.1</v>
      </c>
      <c r="H1559">
        <v>122</v>
      </c>
      <c r="I1559">
        <v>32.15</v>
      </c>
      <c r="J1559">
        <v>223.2</v>
      </c>
      <c r="K1559">
        <v>92</v>
      </c>
      <c r="L1559">
        <v>18.97</v>
      </c>
      <c r="M1559">
        <v>269</v>
      </c>
      <c r="N1559">
        <v>116</v>
      </c>
      <c r="O1559">
        <v>12.11</v>
      </c>
      <c r="P1559">
        <v>13.9</v>
      </c>
      <c r="Q1559">
        <v>3</v>
      </c>
      <c r="R1559">
        <v>3.75</v>
      </c>
      <c r="S1559">
        <v>2</v>
      </c>
      <c r="T1559">
        <v>1</v>
      </c>
    </row>
    <row r="1560" spans="1:20" x14ac:dyDescent="0.2">
      <c r="A1560" t="s">
        <v>46</v>
      </c>
      <c r="B1560" s="4">
        <f>train[[#This Row],[account_length]]/12</f>
        <v>10</v>
      </c>
      <c r="C1560">
        <v>510</v>
      </c>
      <c r="D1560">
        <v>0</v>
      </c>
      <c r="E1560">
        <v>1</v>
      </c>
      <c r="F1560">
        <v>43</v>
      </c>
      <c r="G1560">
        <v>177.9</v>
      </c>
      <c r="H1560">
        <v>117</v>
      </c>
      <c r="I1560">
        <v>30.24</v>
      </c>
      <c r="J1560">
        <v>175.1</v>
      </c>
      <c r="K1560">
        <v>70</v>
      </c>
      <c r="L1560">
        <v>14.88</v>
      </c>
      <c r="M1560">
        <v>161.30000000000001</v>
      </c>
      <c r="N1560">
        <v>117</v>
      </c>
      <c r="O1560">
        <v>7.26</v>
      </c>
      <c r="P1560">
        <v>11.5</v>
      </c>
      <c r="Q1560">
        <v>4</v>
      </c>
      <c r="R1560">
        <v>3.11</v>
      </c>
      <c r="S1560">
        <v>1</v>
      </c>
      <c r="T1560">
        <v>0</v>
      </c>
    </row>
    <row r="1561" spans="1:20" x14ac:dyDescent="0.2">
      <c r="A1561" t="s">
        <v>44</v>
      </c>
      <c r="B1561" s="4">
        <f>train[[#This Row],[account_length]]/12</f>
        <v>4.5</v>
      </c>
      <c r="C1561">
        <v>408</v>
      </c>
      <c r="D1561">
        <v>0</v>
      </c>
      <c r="E1561">
        <v>1</v>
      </c>
      <c r="F1561">
        <v>39</v>
      </c>
      <c r="G1561">
        <v>143.9</v>
      </c>
      <c r="H1561">
        <v>73</v>
      </c>
      <c r="I1561">
        <v>24.46</v>
      </c>
      <c r="J1561">
        <v>210.3</v>
      </c>
      <c r="K1561">
        <v>117</v>
      </c>
      <c r="L1561">
        <v>17.88</v>
      </c>
      <c r="M1561">
        <v>129.19999999999999</v>
      </c>
      <c r="N1561">
        <v>117</v>
      </c>
      <c r="O1561">
        <v>5.81</v>
      </c>
      <c r="P1561">
        <v>12.5</v>
      </c>
      <c r="Q1561">
        <v>8</v>
      </c>
      <c r="R1561">
        <v>3.38</v>
      </c>
      <c r="S1561">
        <v>2</v>
      </c>
      <c r="T1561">
        <v>0</v>
      </c>
    </row>
    <row r="1562" spans="1:20" x14ac:dyDescent="0.2">
      <c r="A1562" t="s">
        <v>40</v>
      </c>
      <c r="B1562" s="4">
        <f>train[[#This Row],[account_length]]/12</f>
        <v>12.333333333333334</v>
      </c>
      <c r="C1562">
        <v>510</v>
      </c>
      <c r="D1562">
        <v>1</v>
      </c>
      <c r="E1562">
        <v>0</v>
      </c>
      <c r="F1562">
        <v>0</v>
      </c>
      <c r="G1562">
        <v>148.19999999999999</v>
      </c>
      <c r="H1562">
        <v>138</v>
      </c>
      <c r="I1562">
        <v>25.19</v>
      </c>
      <c r="J1562">
        <v>159.6</v>
      </c>
      <c r="K1562">
        <v>123</v>
      </c>
      <c r="L1562">
        <v>13.57</v>
      </c>
      <c r="M1562">
        <v>197.4</v>
      </c>
      <c r="N1562">
        <v>62</v>
      </c>
      <c r="O1562">
        <v>8.8800000000000008</v>
      </c>
      <c r="P1562">
        <v>8.6</v>
      </c>
      <c r="Q1562">
        <v>3</v>
      </c>
      <c r="R1562">
        <v>2.3199999999999998</v>
      </c>
      <c r="S1562">
        <v>2</v>
      </c>
      <c r="T1562">
        <v>0</v>
      </c>
    </row>
    <row r="1563" spans="1:20" x14ac:dyDescent="0.2">
      <c r="A1563" t="s">
        <v>73</v>
      </c>
      <c r="B1563" s="4">
        <f>train[[#This Row],[account_length]]/12</f>
        <v>9.9166666666666661</v>
      </c>
      <c r="C1563">
        <v>408</v>
      </c>
      <c r="D1563">
        <v>0</v>
      </c>
      <c r="E1563">
        <v>0</v>
      </c>
      <c r="F1563">
        <v>0</v>
      </c>
      <c r="G1563">
        <v>287.10000000000002</v>
      </c>
      <c r="H1563">
        <v>115</v>
      </c>
      <c r="I1563">
        <v>48.81</v>
      </c>
      <c r="J1563">
        <v>159.30000000000001</v>
      </c>
      <c r="K1563">
        <v>99</v>
      </c>
      <c r="L1563">
        <v>13.54</v>
      </c>
      <c r="M1563">
        <v>216.8</v>
      </c>
      <c r="N1563">
        <v>86</v>
      </c>
      <c r="O1563">
        <v>9.76</v>
      </c>
      <c r="P1563">
        <v>13.9</v>
      </c>
      <c r="Q1563">
        <v>1</v>
      </c>
      <c r="R1563">
        <v>3.75</v>
      </c>
      <c r="S1563">
        <v>2</v>
      </c>
      <c r="T1563">
        <v>1</v>
      </c>
    </row>
    <row r="1564" spans="1:20" x14ac:dyDescent="0.2">
      <c r="A1564" t="s">
        <v>58</v>
      </c>
      <c r="B1564" s="4">
        <f>train[[#This Row],[account_length]]/12</f>
        <v>13.5</v>
      </c>
      <c r="C1564">
        <v>408</v>
      </c>
      <c r="D1564">
        <v>0</v>
      </c>
      <c r="E1564">
        <v>1</v>
      </c>
      <c r="F1564">
        <v>26</v>
      </c>
      <c r="G1564">
        <v>179.7</v>
      </c>
      <c r="H1564">
        <v>144</v>
      </c>
      <c r="I1564">
        <v>30.55</v>
      </c>
      <c r="J1564">
        <v>218.1</v>
      </c>
      <c r="K1564">
        <v>129</v>
      </c>
      <c r="L1564">
        <v>18.54</v>
      </c>
      <c r="M1564">
        <v>212.3</v>
      </c>
      <c r="N1564">
        <v>105</v>
      </c>
      <c r="O1564">
        <v>9.5500000000000007</v>
      </c>
      <c r="P1564">
        <v>9.3000000000000007</v>
      </c>
      <c r="Q1564">
        <v>8</v>
      </c>
      <c r="R1564">
        <v>2.5099999999999998</v>
      </c>
      <c r="S1564">
        <v>1</v>
      </c>
      <c r="T1564">
        <v>1</v>
      </c>
    </row>
    <row r="1565" spans="1:20" x14ac:dyDescent="0.2">
      <c r="A1565" t="s">
        <v>29</v>
      </c>
      <c r="B1565" s="4">
        <f>train[[#This Row],[account_length]]/12</f>
        <v>7.083333333333333</v>
      </c>
      <c r="C1565">
        <v>510</v>
      </c>
      <c r="D1565">
        <v>0</v>
      </c>
      <c r="E1565">
        <v>0</v>
      </c>
      <c r="F1565">
        <v>0</v>
      </c>
      <c r="G1565">
        <v>165.8</v>
      </c>
      <c r="H1565">
        <v>96</v>
      </c>
      <c r="I1565">
        <v>28.19</v>
      </c>
      <c r="J1565">
        <v>190</v>
      </c>
      <c r="K1565">
        <v>141</v>
      </c>
      <c r="L1565">
        <v>16.149999999999999</v>
      </c>
      <c r="M1565">
        <v>144</v>
      </c>
      <c r="N1565">
        <v>116</v>
      </c>
      <c r="O1565">
        <v>6.48</v>
      </c>
      <c r="P1565">
        <v>10.9</v>
      </c>
      <c r="Q1565">
        <v>3</v>
      </c>
      <c r="R1565">
        <v>2.94</v>
      </c>
      <c r="S1565">
        <v>5</v>
      </c>
      <c r="T1565">
        <v>1</v>
      </c>
    </row>
    <row r="1566" spans="1:20" x14ac:dyDescent="0.2">
      <c r="A1566" t="s">
        <v>70</v>
      </c>
      <c r="B1566" s="4">
        <f>train[[#This Row],[account_length]]/12</f>
        <v>8.4166666666666661</v>
      </c>
      <c r="C1566">
        <v>510</v>
      </c>
      <c r="D1566">
        <v>0</v>
      </c>
      <c r="E1566">
        <v>1</v>
      </c>
      <c r="F1566">
        <v>25</v>
      </c>
      <c r="G1566">
        <v>144.1</v>
      </c>
      <c r="H1566">
        <v>144</v>
      </c>
      <c r="I1566">
        <v>24.5</v>
      </c>
      <c r="J1566">
        <v>167.6</v>
      </c>
      <c r="K1566">
        <v>105</v>
      </c>
      <c r="L1566">
        <v>14.25</v>
      </c>
      <c r="M1566">
        <v>240</v>
      </c>
      <c r="N1566">
        <v>107</v>
      </c>
      <c r="O1566">
        <v>10.8</v>
      </c>
      <c r="P1566">
        <v>14.5</v>
      </c>
      <c r="Q1566">
        <v>3</v>
      </c>
      <c r="R1566">
        <v>3.92</v>
      </c>
      <c r="S1566">
        <v>1</v>
      </c>
      <c r="T1566">
        <v>0</v>
      </c>
    </row>
    <row r="1567" spans="1:20" x14ac:dyDescent="0.2">
      <c r="A1567" t="s">
        <v>65</v>
      </c>
      <c r="B1567" s="4">
        <f>train[[#This Row],[account_length]]/12</f>
        <v>14.333333333333334</v>
      </c>
      <c r="C1567">
        <v>415</v>
      </c>
      <c r="D1567">
        <v>0</v>
      </c>
      <c r="E1567">
        <v>0</v>
      </c>
      <c r="F1567">
        <v>0</v>
      </c>
      <c r="G1567">
        <v>172.5</v>
      </c>
      <c r="H1567">
        <v>85</v>
      </c>
      <c r="I1567">
        <v>29.33</v>
      </c>
      <c r="J1567">
        <v>253.1</v>
      </c>
      <c r="K1567">
        <v>71</v>
      </c>
      <c r="L1567">
        <v>21.51</v>
      </c>
      <c r="M1567">
        <v>221.6</v>
      </c>
      <c r="N1567">
        <v>113</v>
      </c>
      <c r="O1567">
        <v>9.9700000000000006</v>
      </c>
      <c r="P1567">
        <v>5.9</v>
      </c>
      <c r="Q1567">
        <v>6</v>
      </c>
      <c r="R1567">
        <v>1.59</v>
      </c>
      <c r="S1567">
        <v>0</v>
      </c>
      <c r="T1567">
        <v>0</v>
      </c>
    </row>
    <row r="1568" spans="1:20" x14ac:dyDescent="0.2">
      <c r="A1568" t="s">
        <v>51</v>
      </c>
      <c r="B1568" s="4">
        <f>train[[#This Row],[account_length]]/12</f>
        <v>5.583333333333333</v>
      </c>
      <c r="C1568">
        <v>510</v>
      </c>
      <c r="D1568">
        <v>0</v>
      </c>
      <c r="E1568">
        <v>0</v>
      </c>
      <c r="F1568">
        <v>0</v>
      </c>
      <c r="G1568">
        <v>109.1</v>
      </c>
      <c r="H1568">
        <v>134</v>
      </c>
      <c r="I1568">
        <v>18.55</v>
      </c>
      <c r="J1568">
        <v>142.30000000000001</v>
      </c>
      <c r="K1568">
        <v>76</v>
      </c>
      <c r="L1568">
        <v>12.1</v>
      </c>
      <c r="M1568">
        <v>91.2</v>
      </c>
      <c r="N1568">
        <v>86</v>
      </c>
      <c r="O1568">
        <v>4.0999999999999996</v>
      </c>
      <c r="P1568">
        <v>10.9</v>
      </c>
      <c r="Q1568">
        <v>5</v>
      </c>
      <c r="R1568">
        <v>2.94</v>
      </c>
      <c r="S1568">
        <v>2</v>
      </c>
      <c r="T1568">
        <v>0</v>
      </c>
    </row>
    <row r="1569" spans="1:20" x14ac:dyDescent="0.2">
      <c r="A1569" t="s">
        <v>41</v>
      </c>
      <c r="B1569" s="4">
        <f>train[[#This Row],[account_length]]/12</f>
        <v>7.166666666666667</v>
      </c>
      <c r="C1569">
        <v>408</v>
      </c>
      <c r="D1569">
        <v>0</v>
      </c>
      <c r="E1569">
        <v>0</v>
      </c>
      <c r="F1569">
        <v>0</v>
      </c>
      <c r="G1569">
        <v>171.8</v>
      </c>
      <c r="H1569">
        <v>106</v>
      </c>
      <c r="I1569">
        <v>29.21</v>
      </c>
      <c r="J1569">
        <v>301.7</v>
      </c>
      <c r="K1569">
        <v>44</v>
      </c>
      <c r="L1569">
        <v>25.64</v>
      </c>
      <c r="M1569">
        <v>139.4</v>
      </c>
      <c r="N1569">
        <v>108</v>
      </c>
      <c r="O1569">
        <v>6.27</v>
      </c>
      <c r="P1569">
        <v>9.6999999999999993</v>
      </c>
      <c r="Q1569">
        <v>5</v>
      </c>
      <c r="R1569">
        <v>2.62</v>
      </c>
      <c r="S1569">
        <v>1</v>
      </c>
      <c r="T1569">
        <v>0</v>
      </c>
    </row>
    <row r="1570" spans="1:20" x14ac:dyDescent="0.2">
      <c r="A1570" t="s">
        <v>61</v>
      </c>
      <c r="B1570" s="4">
        <f>train[[#This Row],[account_length]]/12</f>
        <v>8.9166666666666661</v>
      </c>
      <c r="C1570">
        <v>415</v>
      </c>
      <c r="D1570">
        <v>0</v>
      </c>
      <c r="E1570">
        <v>0</v>
      </c>
      <c r="F1570">
        <v>0</v>
      </c>
      <c r="G1570">
        <v>222.3</v>
      </c>
      <c r="H1570">
        <v>101</v>
      </c>
      <c r="I1570">
        <v>37.79</v>
      </c>
      <c r="J1570">
        <v>286</v>
      </c>
      <c r="K1570">
        <v>111</v>
      </c>
      <c r="L1570">
        <v>24.31</v>
      </c>
      <c r="M1570">
        <v>249.4</v>
      </c>
      <c r="N1570">
        <v>117</v>
      </c>
      <c r="O1570">
        <v>11.22</v>
      </c>
      <c r="P1570">
        <v>12.1</v>
      </c>
      <c r="Q1570">
        <v>4</v>
      </c>
      <c r="R1570">
        <v>3.27</v>
      </c>
      <c r="S1570">
        <v>1</v>
      </c>
      <c r="T1570">
        <v>1</v>
      </c>
    </row>
    <row r="1571" spans="1:20" x14ac:dyDescent="0.2">
      <c r="A1571" t="s">
        <v>72</v>
      </c>
      <c r="B1571" s="4">
        <f>train[[#This Row],[account_length]]/12</f>
        <v>9.6666666666666661</v>
      </c>
      <c r="C1571">
        <v>510</v>
      </c>
      <c r="D1571">
        <v>0</v>
      </c>
      <c r="E1571">
        <v>0</v>
      </c>
      <c r="F1571">
        <v>0</v>
      </c>
      <c r="G1571">
        <v>164.6</v>
      </c>
      <c r="H1571">
        <v>110</v>
      </c>
      <c r="I1571">
        <v>27.98</v>
      </c>
      <c r="J1571">
        <v>270.60000000000002</v>
      </c>
      <c r="K1571">
        <v>103</v>
      </c>
      <c r="L1571">
        <v>23</v>
      </c>
      <c r="M1571">
        <v>230.4</v>
      </c>
      <c r="N1571">
        <v>109</v>
      </c>
      <c r="O1571">
        <v>10.37</v>
      </c>
      <c r="P1571">
        <v>8</v>
      </c>
      <c r="Q1571">
        <v>3</v>
      </c>
      <c r="R1571">
        <v>2.16</v>
      </c>
      <c r="S1571">
        <v>0</v>
      </c>
      <c r="T1571">
        <v>0</v>
      </c>
    </row>
    <row r="1572" spans="1:20" x14ac:dyDescent="0.2">
      <c r="A1572" t="s">
        <v>59</v>
      </c>
      <c r="B1572" s="4">
        <f>train[[#This Row],[account_length]]/12</f>
        <v>5.25</v>
      </c>
      <c r="C1572">
        <v>408</v>
      </c>
      <c r="D1572">
        <v>0</v>
      </c>
      <c r="E1572">
        <v>0</v>
      </c>
      <c r="F1572">
        <v>0</v>
      </c>
      <c r="G1572">
        <v>211.7</v>
      </c>
      <c r="H1572">
        <v>107</v>
      </c>
      <c r="I1572">
        <v>35.99</v>
      </c>
      <c r="J1572">
        <v>271.7</v>
      </c>
      <c r="K1572">
        <v>77</v>
      </c>
      <c r="L1572">
        <v>23.09</v>
      </c>
      <c r="M1572">
        <v>203.3</v>
      </c>
      <c r="N1572">
        <v>108</v>
      </c>
      <c r="O1572">
        <v>9.15</v>
      </c>
      <c r="P1572">
        <v>7.4</v>
      </c>
      <c r="Q1572">
        <v>7</v>
      </c>
      <c r="R1572">
        <v>2</v>
      </c>
      <c r="S1572">
        <v>0</v>
      </c>
      <c r="T1572">
        <v>0</v>
      </c>
    </row>
    <row r="1573" spans="1:20" x14ac:dyDescent="0.2">
      <c r="A1573" t="s">
        <v>27</v>
      </c>
      <c r="B1573" s="4">
        <f>train[[#This Row],[account_length]]/12</f>
        <v>9.9166666666666661</v>
      </c>
      <c r="C1573">
        <v>408</v>
      </c>
      <c r="D1573">
        <v>1</v>
      </c>
      <c r="E1573">
        <v>1</v>
      </c>
      <c r="F1573">
        <v>16</v>
      </c>
      <c r="G1573">
        <v>147.19999999999999</v>
      </c>
      <c r="H1573">
        <v>103</v>
      </c>
      <c r="I1573">
        <v>25.02</v>
      </c>
      <c r="J1573">
        <v>160.1</v>
      </c>
      <c r="K1573">
        <v>96</v>
      </c>
      <c r="L1573">
        <v>13.61</v>
      </c>
      <c r="M1573">
        <v>184</v>
      </c>
      <c r="N1573">
        <v>120</v>
      </c>
      <c r="O1573">
        <v>8.2799999999999994</v>
      </c>
      <c r="P1573">
        <v>7.7</v>
      </c>
      <c r="Q1573">
        <v>2</v>
      </c>
      <c r="R1573">
        <v>2.08</v>
      </c>
      <c r="S1573">
        <v>0</v>
      </c>
      <c r="T1573">
        <v>1</v>
      </c>
    </row>
    <row r="1574" spans="1:20" x14ac:dyDescent="0.2">
      <c r="A1574" t="s">
        <v>20</v>
      </c>
      <c r="B1574" s="4">
        <f>train[[#This Row],[account_length]]/12</f>
        <v>11.083333333333334</v>
      </c>
      <c r="C1574">
        <v>408</v>
      </c>
      <c r="D1574">
        <v>1</v>
      </c>
      <c r="E1574">
        <v>0</v>
      </c>
      <c r="F1574">
        <v>0</v>
      </c>
      <c r="G1574">
        <v>254.7</v>
      </c>
      <c r="H1574">
        <v>103</v>
      </c>
      <c r="I1574">
        <v>43.3</v>
      </c>
      <c r="J1574">
        <v>252.2</v>
      </c>
      <c r="K1574">
        <v>80</v>
      </c>
      <c r="L1574">
        <v>21.44</v>
      </c>
      <c r="M1574">
        <v>178.1</v>
      </c>
      <c r="N1574">
        <v>103</v>
      </c>
      <c r="O1574">
        <v>8.01</v>
      </c>
      <c r="P1574">
        <v>8</v>
      </c>
      <c r="Q1574">
        <v>3</v>
      </c>
      <c r="R1574">
        <v>2.16</v>
      </c>
      <c r="S1574">
        <v>0</v>
      </c>
      <c r="T1574">
        <v>1</v>
      </c>
    </row>
    <row r="1575" spans="1:20" x14ac:dyDescent="0.2">
      <c r="A1575" t="s">
        <v>71</v>
      </c>
      <c r="B1575" s="4">
        <f>train[[#This Row],[account_length]]/12</f>
        <v>7.833333333333333</v>
      </c>
      <c r="C1575">
        <v>408</v>
      </c>
      <c r="D1575">
        <v>1</v>
      </c>
      <c r="E1575">
        <v>0</v>
      </c>
      <c r="F1575">
        <v>0</v>
      </c>
      <c r="G1575">
        <v>170.1</v>
      </c>
      <c r="H1575">
        <v>113</v>
      </c>
      <c r="I1575">
        <v>28.92</v>
      </c>
      <c r="J1575">
        <v>271.8</v>
      </c>
      <c r="K1575">
        <v>94</v>
      </c>
      <c r="L1575">
        <v>23.1</v>
      </c>
      <c r="M1575">
        <v>110.7</v>
      </c>
      <c r="N1575">
        <v>78</v>
      </c>
      <c r="O1575">
        <v>4.9800000000000004</v>
      </c>
      <c r="P1575">
        <v>8.6999999999999993</v>
      </c>
      <c r="Q1575">
        <v>4</v>
      </c>
      <c r="R1575">
        <v>2.35</v>
      </c>
      <c r="S1575">
        <v>1</v>
      </c>
      <c r="T1575">
        <v>0</v>
      </c>
    </row>
    <row r="1576" spans="1:20" x14ac:dyDescent="0.2">
      <c r="A1576" t="s">
        <v>27</v>
      </c>
      <c r="B1576" s="4">
        <f>train[[#This Row],[account_length]]/12</f>
        <v>5.75</v>
      </c>
      <c r="C1576">
        <v>510</v>
      </c>
      <c r="D1576">
        <v>0</v>
      </c>
      <c r="E1576">
        <v>0</v>
      </c>
      <c r="F1576">
        <v>0</v>
      </c>
      <c r="G1576">
        <v>195.1</v>
      </c>
      <c r="H1576">
        <v>91</v>
      </c>
      <c r="I1576">
        <v>33.17</v>
      </c>
      <c r="J1576">
        <v>261.5</v>
      </c>
      <c r="K1576">
        <v>57</v>
      </c>
      <c r="L1576">
        <v>22.23</v>
      </c>
      <c r="M1576">
        <v>203.8</v>
      </c>
      <c r="N1576">
        <v>90</v>
      </c>
      <c r="O1576">
        <v>9.17</v>
      </c>
      <c r="P1576">
        <v>11.4</v>
      </c>
      <c r="Q1576">
        <v>5</v>
      </c>
      <c r="R1576">
        <v>3.08</v>
      </c>
      <c r="S1576">
        <v>0</v>
      </c>
      <c r="T1576">
        <v>0</v>
      </c>
    </row>
    <row r="1577" spans="1:20" x14ac:dyDescent="0.2">
      <c r="A1577" t="s">
        <v>53</v>
      </c>
      <c r="B1577" s="4">
        <f>train[[#This Row],[account_length]]/12</f>
        <v>12.166666666666666</v>
      </c>
      <c r="C1577">
        <v>408</v>
      </c>
      <c r="D1577">
        <v>0</v>
      </c>
      <c r="E1577">
        <v>0</v>
      </c>
      <c r="F1577">
        <v>0</v>
      </c>
      <c r="G1577">
        <v>149.30000000000001</v>
      </c>
      <c r="H1577">
        <v>83</v>
      </c>
      <c r="I1577">
        <v>25.38</v>
      </c>
      <c r="J1577">
        <v>187.1</v>
      </c>
      <c r="K1577">
        <v>130</v>
      </c>
      <c r="L1577">
        <v>15.9</v>
      </c>
      <c r="M1577">
        <v>149.80000000000001</v>
      </c>
      <c r="N1577">
        <v>100</v>
      </c>
      <c r="O1577">
        <v>6.74</v>
      </c>
      <c r="P1577">
        <v>7.9</v>
      </c>
      <c r="Q1577">
        <v>4</v>
      </c>
      <c r="R1577">
        <v>2.13</v>
      </c>
      <c r="S1577">
        <v>7</v>
      </c>
      <c r="T1577">
        <v>1</v>
      </c>
    </row>
    <row r="1578" spans="1:20" x14ac:dyDescent="0.2">
      <c r="A1578" t="s">
        <v>39</v>
      </c>
      <c r="B1578" s="4">
        <f>train[[#This Row],[account_length]]/12</f>
        <v>9.9166666666666661</v>
      </c>
      <c r="C1578">
        <v>510</v>
      </c>
      <c r="D1578">
        <v>0</v>
      </c>
      <c r="E1578">
        <v>0</v>
      </c>
      <c r="F1578">
        <v>0</v>
      </c>
      <c r="G1578">
        <v>81.900000000000006</v>
      </c>
      <c r="H1578">
        <v>75</v>
      </c>
      <c r="I1578">
        <v>13.92</v>
      </c>
      <c r="J1578">
        <v>253.8</v>
      </c>
      <c r="K1578">
        <v>114</v>
      </c>
      <c r="L1578">
        <v>21.57</v>
      </c>
      <c r="M1578">
        <v>213.1</v>
      </c>
      <c r="N1578">
        <v>125</v>
      </c>
      <c r="O1578">
        <v>9.59</v>
      </c>
      <c r="P1578">
        <v>8.9</v>
      </c>
      <c r="Q1578">
        <v>1</v>
      </c>
      <c r="R1578">
        <v>2.4</v>
      </c>
      <c r="S1578">
        <v>2</v>
      </c>
      <c r="T1578">
        <v>1</v>
      </c>
    </row>
    <row r="1579" spans="1:20" x14ac:dyDescent="0.2">
      <c r="A1579" t="s">
        <v>46</v>
      </c>
      <c r="B1579" s="4">
        <f>train[[#This Row],[account_length]]/12</f>
        <v>11.833333333333334</v>
      </c>
      <c r="C1579">
        <v>408</v>
      </c>
      <c r="D1579">
        <v>1</v>
      </c>
      <c r="E1579">
        <v>1</v>
      </c>
      <c r="F1579">
        <v>25</v>
      </c>
      <c r="G1579">
        <v>191.1</v>
      </c>
      <c r="H1579">
        <v>109</v>
      </c>
      <c r="I1579">
        <v>32.49</v>
      </c>
      <c r="J1579">
        <v>149.6</v>
      </c>
      <c r="K1579">
        <v>120</v>
      </c>
      <c r="L1579">
        <v>12.72</v>
      </c>
      <c r="M1579">
        <v>227.8</v>
      </c>
      <c r="N1579">
        <v>60</v>
      </c>
      <c r="O1579">
        <v>10.25</v>
      </c>
      <c r="P1579">
        <v>9.8000000000000007</v>
      </c>
      <c r="Q1579">
        <v>3</v>
      </c>
      <c r="R1579">
        <v>2.65</v>
      </c>
      <c r="S1579">
        <v>0</v>
      </c>
      <c r="T1579">
        <v>0</v>
      </c>
    </row>
    <row r="1580" spans="1:20" x14ac:dyDescent="0.2">
      <c r="A1580" t="s">
        <v>67</v>
      </c>
      <c r="B1580" s="4">
        <f>train[[#This Row],[account_length]]/12</f>
        <v>8.4166666666666661</v>
      </c>
      <c r="C1580">
        <v>408</v>
      </c>
      <c r="D1580">
        <v>0</v>
      </c>
      <c r="E1580">
        <v>0</v>
      </c>
      <c r="F1580">
        <v>0</v>
      </c>
      <c r="G1580">
        <v>239</v>
      </c>
      <c r="H1580">
        <v>156</v>
      </c>
      <c r="I1580">
        <v>40.630000000000003</v>
      </c>
      <c r="J1580">
        <v>273</v>
      </c>
      <c r="K1580">
        <v>106</v>
      </c>
      <c r="L1580">
        <v>23.21</v>
      </c>
      <c r="M1580">
        <v>278.2</v>
      </c>
      <c r="N1580">
        <v>93</v>
      </c>
      <c r="O1580">
        <v>12.52</v>
      </c>
      <c r="P1580">
        <v>13.5</v>
      </c>
      <c r="Q1580">
        <v>8</v>
      </c>
      <c r="R1580">
        <v>3.65</v>
      </c>
      <c r="S1580">
        <v>1</v>
      </c>
      <c r="T1580">
        <v>1</v>
      </c>
    </row>
    <row r="1581" spans="1:20" x14ac:dyDescent="0.2">
      <c r="A1581" t="s">
        <v>42</v>
      </c>
      <c r="B1581" s="4">
        <f>train[[#This Row],[account_length]]/12</f>
        <v>3.5833333333333335</v>
      </c>
      <c r="C1581">
        <v>415</v>
      </c>
      <c r="D1581">
        <v>0</v>
      </c>
      <c r="E1581">
        <v>0</v>
      </c>
      <c r="F1581">
        <v>0</v>
      </c>
      <c r="G1581">
        <v>179.3</v>
      </c>
      <c r="H1581">
        <v>97</v>
      </c>
      <c r="I1581">
        <v>30.48</v>
      </c>
      <c r="J1581">
        <v>252.7</v>
      </c>
      <c r="K1581">
        <v>126</v>
      </c>
      <c r="L1581">
        <v>21.48</v>
      </c>
      <c r="M1581">
        <v>227.5</v>
      </c>
      <c r="N1581">
        <v>114</v>
      </c>
      <c r="O1581">
        <v>10.24</v>
      </c>
      <c r="P1581">
        <v>8</v>
      </c>
      <c r="Q1581">
        <v>5</v>
      </c>
      <c r="R1581">
        <v>2.16</v>
      </c>
      <c r="S1581">
        <v>0</v>
      </c>
      <c r="T1581">
        <v>0</v>
      </c>
    </row>
    <row r="1582" spans="1:20" x14ac:dyDescent="0.2">
      <c r="A1582" t="s">
        <v>32</v>
      </c>
      <c r="B1582" s="4">
        <f>train[[#This Row],[account_length]]/12</f>
        <v>5.75</v>
      </c>
      <c r="C1582">
        <v>408</v>
      </c>
      <c r="D1582">
        <v>0</v>
      </c>
      <c r="E1582">
        <v>0</v>
      </c>
      <c r="F1582">
        <v>0</v>
      </c>
      <c r="G1582">
        <v>185.3</v>
      </c>
      <c r="H1582">
        <v>91</v>
      </c>
      <c r="I1582">
        <v>31.5</v>
      </c>
      <c r="J1582">
        <v>219.1</v>
      </c>
      <c r="K1582">
        <v>88</v>
      </c>
      <c r="L1582">
        <v>18.62</v>
      </c>
      <c r="M1582">
        <v>243.6</v>
      </c>
      <c r="N1582">
        <v>107</v>
      </c>
      <c r="O1582">
        <v>10.96</v>
      </c>
      <c r="P1582">
        <v>5.5</v>
      </c>
      <c r="Q1582">
        <v>5</v>
      </c>
      <c r="R1582">
        <v>1.49</v>
      </c>
      <c r="S1582">
        <v>0</v>
      </c>
      <c r="T1582">
        <v>0</v>
      </c>
    </row>
    <row r="1583" spans="1:20" x14ac:dyDescent="0.2">
      <c r="A1583" t="s">
        <v>36</v>
      </c>
      <c r="B1583" s="4">
        <f>train[[#This Row],[account_length]]/12</f>
        <v>1.25</v>
      </c>
      <c r="C1583">
        <v>510</v>
      </c>
      <c r="D1583">
        <v>1</v>
      </c>
      <c r="E1583">
        <v>0</v>
      </c>
      <c r="F1583">
        <v>0</v>
      </c>
      <c r="G1583">
        <v>141.4</v>
      </c>
      <c r="H1583">
        <v>80</v>
      </c>
      <c r="I1583">
        <v>24.04</v>
      </c>
      <c r="J1583">
        <v>123.9</v>
      </c>
      <c r="K1583">
        <v>76</v>
      </c>
      <c r="L1583">
        <v>10.53</v>
      </c>
      <c r="M1583">
        <v>323.5</v>
      </c>
      <c r="N1583">
        <v>88</v>
      </c>
      <c r="O1583">
        <v>14.56</v>
      </c>
      <c r="P1583">
        <v>8.1</v>
      </c>
      <c r="Q1583">
        <v>3</v>
      </c>
      <c r="R1583">
        <v>2.19</v>
      </c>
      <c r="S1583">
        <v>2</v>
      </c>
      <c r="T1583">
        <v>0</v>
      </c>
    </row>
    <row r="1584" spans="1:20" x14ac:dyDescent="0.2">
      <c r="A1584" t="s">
        <v>51</v>
      </c>
      <c r="B1584" s="4">
        <f>train[[#This Row],[account_length]]/12</f>
        <v>8.9166666666666661</v>
      </c>
      <c r="C1584">
        <v>510</v>
      </c>
      <c r="D1584">
        <v>0</v>
      </c>
      <c r="E1584">
        <v>1</v>
      </c>
      <c r="F1584">
        <v>25</v>
      </c>
      <c r="G1584">
        <v>248.6</v>
      </c>
      <c r="H1584">
        <v>91</v>
      </c>
      <c r="I1584">
        <v>42.26</v>
      </c>
      <c r="J1584">
        <v>119.3</v>
      </c>
      <c r="K1584">
        <v>115</v>
      </c>
      <c r="L1584">
        <v>10.14</v>
      </c>
      <c r="M1584">
        <v>194.3</v>
      </c>
      <c r="N1584">
        <v>83</v>
      </c>
      <c r="O1584">
        <v>8.74</v>
      </c>
      <c r="P1584">
        <v>12</v>
      </c>
      <c r="Q1584">
        <v>1</v>
      </c>
      <c r="R1584">
        <v>3.24</v>
      </c>
      <c r="S1584">
        <v>1</v>
      </c>
      <c r="T1584">
        <v>0</v>
      </c>
    </row>
    <row r="1585" spans="1:20" x14ac:dyDescent="0.2">
      <c r="A1585" t="s">
        <v>31</v>
      </c>
      <c r="B1585" s="4">
        <f>train[[#This Row],[account_length]]/12</f>
        <v>5.583333333333333</v>
      </c>
      <c r="C1585">
        <v>510</v>
      </c>
      <c r="D1585">
        <v>0</v>
      </c>
      <c r="E1585">
        <v>0</v>
      </c>
      <c r="F1585">
        <v>0</v>
      </c>
      <c r="G1585">
        <v>152.5</v>
      </c>
      <c r="H1585">
        <v>131</v>
      </c>
      <c r="I1585">
        <v>25.93</v>
      </c>
      <c r="J1585">
        <v>252.4</v>
      </c>
      <c r="K1585">
        <v>107</v>
      </c>
      <c r="L1585">
        <v>21.45</v>
      </c>
      <c r="M1585">
        <v>185.4</v>
      </c>
      <c r="N1585">
        <v>104</v>
      </c>
      <c r="O1585">
        <v>8.34</v>
      </c>
      <c r="P1585">
        <v>4.9000000000000004</v>
      </c>
      <c r="Q1585">
        <v>3</v>
      </c>
      <c r="R1585">
        <v>1.32</v>
      </c>
      <c r="S1585">
        <v>2</v>
      </c>
      <c r="T1585">
        <v>0</v>
      </c>
    </row>
    <row r="1586" spans="1:20" x14ac:dyDescent="0.2">
      <c r="A1586" t="s">
        <v>36</v>
      </c>
      <c r="B1586" s="4">
        <f>train[[#This Row],[account_length]]/12</f>
        <v>8.25</v>
      </c>
      <c r="C1586">
        <v>415</v>
      </c>
      <c r="D1586">
        <v>0</v>
      </c>
      <c r="E1586">
        <v>0</v>
      </c>
      <c r="F1586">
        <v>0</v>
      </c>
      <c r="G1586">
        <v>145.6</v>
      </c>
      <c r="H1586">
        <v>102</v>
      </c>
      <c r="I1586">
        <v>24.75</v>
      </c>
      <c r="J1586">
        <v>230.9</v>
      </c>
      <c r="K1586">
        <v>87</v>
      </c>
      <c r="L1586">
        <v>19.63</v>
      </c>
      <c r="M1586">
        <v>181.5</v>
      </c>
      <c r="N1586">
        <v>86</v>
      </c>
      <c r="O1586">
        <v>8.17</v>
      </c>
      <c r="P1586">
        <v>11.4</v>
      </c>
      <c r="Q1586">
        <v>7</v>
      </c>
      <c r="R1586">
        <v>3.08</v>
      </c>
      <c r="S1586">
        <v>1</v>
      </c>
      <c r="T1586">
        <v>0</v>
      </c>
    </row>
    <row r="1587" spans="1:20" x14ac:dyDescent="0.2">
      <c r="A1587" t="s">
        <v>26</v>
      </c>
      <c r="B1587" s="4">
        <f>train[[#This Row],[account_length]]/12</f>
        <v>3.8333333333333335</v>
      </c>
      <c r="C1587">
        <v>415</v>
      </c>
      <c r="D1587">
        <v>0</v>
      </c>
      <c r="E1587">
        <v>0</v>
      </c>
      <c r="F1587">
        <v>0</v>
      </c>
      <c r="G1587">
        <v>164.2</v>
      </c>
      <c r="H1587">
        <v>116</v>
      </c>
      <c r="I1587">
        <v>27.91</v>
      </c>
      <c r="J1587">
        <v>196.2</v>
      </c>
      <c r="K1587">
        <v>153</v>
      </c>
      <c r="L1587">
        <v>16.68</v>
      </c>
      <c r="M1587">
        <v>236.1</v>
      </c>
      <c r="N1587">
        <v>119</v>
      </c>
      <c r="O1587">
        <v>10.62</v>
      </c>
      <c r="P1587">
        <v>8.1</v>
      </c>
      <c r="Q1587">
        <v>1</v>
      </c>
      <c r="R1587">
        <v>2.19</v>
      </c>
      <c r="S1587">
        <v>1</v>
      </c>
      <c r="T1587">
        <v>0</v>
      </c>
    </row>
    <row r="1588" spans="1:20" x14ac:dyDescent="0.2">
      <c r="A1588" t="s">
        <v>58</v>
      </c>
      <c r="B1588" s="4">
        <f>train[[#This Row],[account_length]]/12</f>
        <v>4.583333333333333</v>
      </c>
      <c r="C1588">
        <v>408</v>
      </c>
      <c r="D1588">
        <v>1</v>
      </c>
      <c r="E1588">
        <v>0</v>
      </c>
      <c r="F1588">
        <v>0</v>
      </c>
      <c r="G1588">
        <v>221</v>
      </c>
      <c r="H1588">
        <v>115</v>
      </c>
      <c r="I1588">
        <v>37.57</v>
      </c>
      <c r="J1588">
        <v>165.4</v>
      </c>
      <c r="K1588">
        <v>97</v>
      </c>
      <c r="L1588">
        <v>14.06</v>
      </c>
      <c r="M1588">
        <v>235.4</v>
      </c>
      <c r="N1588">
        <v>117</v>
      </c>
      <c r="O1588">
        <v>10.59</v>
      </c>
      <c r="P1588">
        <v>9.6999999999999993</v>
      </c>
      <c r="Q1588">
        <v>4</v>
      </c>
      <c r="R1588">
        <v>2.62</v>
      </c>
      <c r="S1588">
        <v>1</v>
      </c>
      <c r="T1588">
        <v>0</v>
      </c>
    </row>
    <row r="1589" spans="1:20" x14ac:dyDescent="0.2">
      <c r="A1589" t="s">
        <v>74</v>
      </c>
      <c r="B1589" s="4">
        <f>train[[#This Row],[account_length]]/12</f>
        <v>4.666666666666667</v>
      </c>
      <c r="C1589">
        <v>415</v>
      </c>
      <c r="D1589">
        <v>0</v>
      </c>
      <c r="E1589">
        <v>0</v>
      </c>
      <c r="F1589">
        <v>0</v>
      </c>
      <c r="G1589">
        <v>162.30000000000001</v>
      </c>
      <c r="H1589">
        <v>99</v>
      </c>
      <c r="I1589">
        <v>27.59</v>
      </c>
      <c r="J1589">
        <v>149.1</v>
      </c>
      <c r="K1589">
        <v>78</v>
      </c>
      <c r="L1589">
        <v>12.67</v>
      </c>
      <c r="M1589">
        <v>255.5</v>
      </c>
      <c r="N1589">
        <v>115</v>
      </c>
      <c r="O1589">
        <v>11.5</v>
      </c>
      <c r="P1589">
        <v>14.8</v>
      </c>
      <c r="Q1589">
        <v>1</v>
      </c>
      <c r="R1589">
        <v>4</v>
      </c>
      <c r="S1589">
        <v>4</v>
      </c>
      <c r="T1589">
        <v>1</v>
      </c>
    </row>
    <row r="1590" spans="1:20" x14ac:dyDescent="0.2">
      <c r="A1590" t="s">
        <v>69</v>
      </c>
      <c r="B1590" s="4">
        <f>train[[#This Row],[account_length]]/12</f>
        <v>6.333333333333333</v>
      </c>
      <c r="C1590">
        <v>415</v>
      </c>
      <c r="D1590">
        <v>0</v>
      </c>
      <c r="E1590">
        <v>0</v>
      </c>
      <c r="F1590">
        <v>0</v>
      </c>
      <c r="G1590">
        <v>272.7</v>
      </c>
      <c r="H1590">
        <v>97</v>
      </c>
      <c r="I1590">
        <v>46.36</v>
      </c>
      <c r="J1590">
        <v>236.4</v>
      </c>
      <c r="K1590">
        <v>95</v>
      </c>
      <c r="L1590">
        <v>20.09</v>
      </c>
      <c r="M1590">
        <v>235.5</v>
      </c>
      <c r="N1590">
        <v>105</v>
      </c>
      <c r="O1590">
        <v>10.6</v>
      </c>
      <c r="P1590">
        <v>7.7</v>
      </c>
      <c r="Q1590">
        <v>2</v>
      </c>
      <c r="R1590">
        <v>2.08</v>
      </c>
      <c r="S1590">
        <v>0</v>
      </c>
      <c r="T1590">
        <v>1</v>
      </c>
    </row>
    <row r="1591" spans="1:20" x14ac:dyDescent="0.2">
      <c r="A1591" t="s">
        <v>45</v>
      </c>
      <c r="B1591" s="4">
        <f>train[[#This Row],[account_length]]/12</f>
        <v>11</v>
      </c>
      <c r="C1591">
        <v>408</v>
      </c>
      <c r="D1591">
        <v>1</v>
      </c>
      <c r="E1591">
        <v>1</v>
      </c>
      <c r="F1591">
        <v>33</v>
      </c>
      <c r="G1591">
        <v>200.3</v>
      </c>
      <c r="H1591">
        <v>75</v>
      </c>
      <c r="I1591">
        <v>34.049999999999997</v>
      </c>
      <c r="J1591">
        <v>226.6</v>
      </c>
      <c r="K1591">
        <v>67</v>
      </c>
      <c r="L1591">
        <v>19.260000000000002</v>
      </c>
      <c r="M1591">
        <v>198.8</v>
      </c>
      <c r="N1591">
        <v>91</v>
      </c>
      <c r="O1591">
        <v>8.9499999999999993</v>
      </c>
      <c r="P1591">
        <v>12.9</v>
      </c>
      <c r="Q1591">
        <v>3</v>
      </c>
      <c r="R1591">
        <v>3.48</v>
      </c>
      <c r="S1591">
        <v>2</v>
      </c>
      <c r="T1591">
        <v>0</v>
      </c>
    </row>
    <row r="1592" spans="1:20" x14ac:dyDescent="0.2">
      <c r="A1592" t="s">
        <v>43</v>
      </c>
      <c r="B1592" s="4">
        <f>train[[#This Row],[account_length]]/12</f>
        <v>11.666666666666666</v>
      </c>
      <c r="C1592">
        <v>510</v>
      </c>
      <c r="D1592">
        <v>0</v>
      </c>
      <c r="E1592">
        <v>1</v>
      </c>
      <c r="F1592">
        <v>28</v>
      </c>
      <c r="G1592">
        <v>157.1</v>
      </c>
      <c r="H1592">
        <v>77</v>
      </c>
      <c r="I1592">
        <v>26.71</v>
      </c>
      <c r="J1592">
        <v>172.4</v>
      </c>
      <c r="K1592">
        <v>97</v>
      </c>
      <c r="L1592">
        <v>14.65</v>
      </c>
      <c r="M1592">
        <v>184.5</v>
      </c>
      <c r="N1592">
        <v>94</v>
      </c>
      <c r="O1592">
        <v>8.3000000000000007</v>
      </c>
      <c r="P1592">
        <v>11.1</v>
      </c>
      <c r="Q1592">
        <v>9</v>
      </c>
      <c r="R1592">
        <v>3</v>
      </c>
      <c r="S1592">
        <v>1</v>
      </c>
      <c r="T1592">
        <v>0</v>
      </c>
    </row>
    <row r="1593" spans="1:20" x14ac:dyDescent="0.2">
      <c r="A1593" t="s">
        <v>47</v>
      </c>
      <c r="B1593" s="4">
        <f>train[[#This Row],[account_length]]/12</f>
        <v>4.25</v>
      </c>
      <c r="C1593">
        <v>510</v>
      </c>
      <c r="D1593">
        <v>1</v>
      </c>
      <c r="E1593">
        <v>1</v>
      </c>
      <c r="F1593">
        <v>12</v>
      </c>
      <c r="G1593">
        <v>135.80000000000001</v>
      </c>
      <c r="H1593">
        <v>60</v>
      </c>
      <c r="I1593">
        <v>23.09</v>
      </c>
      <c r="J1593">
        <v>200.6</v>
      </c>
      <c r="K1593">
        <v>134</v>
      </c>
      <c r="L1593">
        <v>17.05</v>
      </c>
      <c r="M1593">
        <v>192.4</v>
      </c>
      <c r="N1593">
        <v>98</v>
      </c>
      <c r="O1593">
        <v>8.66</v>
      </c>
      <c r="P1593">
        <v>12.3</v>
      </c>
      <c r="Q1593">
        <v>7</v>
      </c>
      <c r="R1593">
        <v>3.32</v>
      </c>
      <c r="S1593">
        <v>2</v>
      </c>
      <c r="T1593">
        <v>0</v>
      </c>
    </row>
    <row r="1594" spans="1:20" x14ac:dyDescent="0.2">
      <c r="A1594" t="s">
        <v>57</v>
      </c>
      <c r="B1594" s="4">
        <f>train[[#This Row],[account_length]]/12</f>
        <v>2.25</v>
      </c>
      <c r="C1594">
        <v>408</v>
      </c>
      <c r="D1594">
        <v>0</v>
      </c>
      <c r="E1594">
        <v>0</v>
      </c>
      <c r="F1594">
        <v>0</v>
      </c>
      <c r="G1594">
        <v>236.7</v>
      </c>
      <c r="H1594">
        <v>110</v>
      </c>
      <c r="I1594">
        <v>40.24</v>
      </c>
      <c r="J1594">
        <v>231.9</v>
      </c>
      <c r="K1594">
        <v>92</v>
      </c>
      <c r="L1594">
        <v>19.71</v>
      </c>
      <c r="M1594">
        <v>164.7</v>
      </c>
      <c r="N1594">
        <v>85</v>
      </c>
      <c r="O1594">
        <v>7.41</v>
      </c>
      <c r="P1594">
        <v>12.7</v>
      </c>
      <c r="Q1594">
        <v>6</v>
      </c>
      <c r="R1594">
        <v>3.43</v>
      </c>
      <c r="S1594">
        <v>1</v>
      </c>
      <c r="T1594">
        <v>0</v>
      </c>
    </row>
    <row r="1595" spans="1:20" x14ac:dyDescent="0.2">
      <c r="A1595" t="s">
        <v>37</v>
      </c>
      <c r="B1595" s="4">
        <f>train[[#This Row],[account_length]]/12</f>
        <v>18.666666666666668</v>
      </c>
      <c r="C1595">
        <v>510</v>
      </c>
      <c r="D1595">
        <v>0</v>
      </c>
      <c r="E1595">
        <v>0</v>
      </c>
      <c r="F1595">
        <v>0</v>
      </c>
      <c r="G1595">
        <v>111.4</v>
      </c>
      <c r="H1595">
        <v>133</v>
      </c>
      <c r="I1595">
        <v>18.940000000000001</v>
      </c>
      <c r="J1595">
        <v>175</v>
      </c>
      <c r="K1595">
        <v>66</v>
      </c>
      <c r="L1595">
        <v>14.88</v>
      </c>
      <c r="M1595">
        <v>217.2</v>
      </c>
      <c r="N1595">
        <v>106</v>
      </c>
      <c r="O1595">
        <v>9.77</v>
      </c>
      <c r="P1595">
        <v>5.5</v>
      </c>
      <c r="Q1595">
        <v>6</v>
      </c>
      <c r="R1595">
        <v>1.49</v>
      </c>
      <c r="S1595">
        <v>3</v>
      </c>
      <c r="T1595">
        <v>0</v>
      </c>
    </row>
    <row r="1596" spans="1:20" x14ac:dyDescent="0.2">
      <c r="A1596" t="s">
        <v>26</v>
      </c>
      <c r="B1596" s="4">
        <f>train[[#This Row],[account_length]]/12</f>
        <v>8.75</v>
      </c>
      <c r="C1596">
        <v>510</v>
      </c>
      <c r="D1596">
        <v>1</v>
      </c>
      <c r="E1596">
        <v>1</v>
      </c>
      <c r="F1596">
        <v>28</v>
      </c>
      <c r="G1596">
        <v>156.1</v>
      </c>
      <c r="H1596">
        <v>89</v>
      </c>
      <c r="I1596">
        <v>26.54</v>
      </c>
      <c r="J1596">
        <v>107.1</v>
      </c>
      <c r="K1596">
        <v>114</v>
      </c>
      <c r="L1596">
        <v>9.1</v>
      </c>
      <c r="M1596">
        <v>167.7</v>
      </c>
      <c r="N1596">
        <v>95</v>
      </c>
      <c r="O1596">
        <v>7.55</v>
      </c>
      <c r="P1596">
        <v>14.7</v>
      </c>
      <c r="Q1596">
        <v>3</v>
      </c>
      <c r="R1596">
        <v>3.97</v>
      </c>
      <c r="S1596">
        <v>0</v>
      </c>
      <c r="T1596">
        <v>1</v>
      </c>
    </row>
    <row r="1597" spans="1:20" x14ac:dyDescent="0.2">
      <c r="A1597" t="s">
        <v>59</v>
      </c>
      <c r="B1597" s="4">
        <f>train[[#This Row],[account_length]]/12</f>
        <v>9.75</v>
      </c>
      <c r="C1597">
        <v>408</v>
      </c>
      <c r="D1597">
        <v>0</v>
      </c>
      <c r="E1597">
        <v>0</v>
      </c>
      <c r="F1597">
        <v>0</v>
      </c>
      <c r="G1597">
        <v>191.1</v>
      </c>
      <c r="H1597">
        <v>93</v>
      </c>
      <c r="I1597">
        <v>32.49</v>
      </c>
      <c r="J1597">
        <v>282.8</v>
      </c>
      <c r="K1597">
        <v>56</v>
      </c>
      <c r="L1597">
        <v>24.04</v>
      </c>
      <c r="M1597">
        <v>84.8</v>
      </c>
      <c r="N1597">
        <v>118</v>
      </c>
      <c r="O1597">
        <v>3.82</v>
      </c>
      <c r="P1597">
        <v>12</v>
      </c>
      <c r="Q1597">
        <v>4</v>
      </c>
      <c r="R1597">
        <v>3.24</v>
      </c>
      <c r="S1597">
        <v>2</v>
      </c>
      <c r="T1597">
        <v>0</v>
      </c>
    </row>
    <row r="1598" spans="1:20" x14ac:dyDescent="0.2">
      <c r="A1598" t="s">
        <v>57</v>
      </c>
      <c r="B1598" s="4">
        <f>train[[#This Row],[account_length]]/12</f>
        <v>7.583333333333333</v>
      </c>
      <c r="C1598">
        <v>415</v>
      </c>
      <c r="D1598">
        <v>0</v>
      </c>
      <c r="E1598">
        <v>0</v>
      </c>
      <c r="F1598">
        <v>0</v>
      </c>
      <c r="G1598">
        <v>153</v>
      </c>
      <c r="H1598">
        <v>123</v>
      </c>
      <c r="I1598">
        <v>26.01</v>
      </c>
      <c r="J1598">
        <v>141.1</v>
      </c>
      <c r="K1598">
        <v>127</v>
      </c>
      <c r="L1598">
        <v>11.99</v>
      </c>
      <c r="M1598">
        <v>171.5</v>
      </c>
      <c r="N1598">
        <v>76</v>
      </c>
      <c r="O1598">
        <v>7.72</v>
      </c>
      <c r="P1598">
        <v>10.3</v>
      </c>
      <c r="Q1598">
        <v>15</v>
      </c>
      <c r="R1598">
        <v>2.78</v>
      </c>
      <c r="S1598">
        <v>1</v>
      </c>
      <c r="T1598">
        <v>1</v>
      </c>
    </row>
    <row r="1599" spans="1:20" x14ac:dyDescent="0.2">
      <c r="A1599" t="s">
        <v>20</v>
      </c>
      <c r="B1599" s="4">
        <f>train[[#This Row],[account_length]]/12</f>
        <v>11.25</v>
      </c>
      <c r="C1599">
        <v>415</v>
      </c>
      <c r="D1599">
        <v>0</v>
      </c>
      <c r="E1599">
        <v>0</v>
      </c>
      <c r="F1599">
        <v>0</v>
      </c>
      <c r="G1599">
        <v>218.8</v>
      </c>
      <c r="H1599">
        <v>123</v>
      </c>
      <c r="I1599">
        <v>37.200000000000003</v>
      </c>
      <c r="J1599">
        <v>242.8</v>
      </c>
      <c r="K1599">
        <v>64</v>
      </c>
      <c r="L1599">
        <v>20.64</v>
      </c>
      <c r="M1599">
        <v>85.8</v>
      </c>
      <c r="N1599">
        <v>80</v>
      </c>
      <c r="O1599">
        <v>3.86</v>
      </c>
      <c r="P1599">
        <v>10.3</v>
      </c>
      <c r="Q1599">
        <v>3</v>
      </c>
      <c r="R1599">
        <v>2.78</v>
      </c>
      <c r="S1599">
        <v>4</v>
      </c>
      <c r="T1599">
        <v>0</v>
      </c>
    </row>
    <row r="1600" spans="1:20" x14ac:dyDescent="0.2">
      <c r="A1600" t="s">
        <v>38</v>
      </c>
      <c r="B1600" s="4">
        <f>train[[#This Row],[account_length]]/12</f>
        <v>12.166666666666666</v>
      </c>
      <c r="C1600">
        <v>415</v>
      </c>
      <c r="D1600">
        <v>0</v>
      </c>
      <c r="E1600">
        <v>0</v>
      </c>
      <c r="F1600">
        <v>0</v>
      </c>
      <c r="G1600">
        <v>205.4</v>
      </c>
      <c r="H1600">
        <v>101</v>
      </c>
      <c r="I1600">
        <v>34.92</v>
      </c>
      <c r="J1600">
        <v>134.9</v>
      </c>
      <c r="K1600">
        <v>77</v>
      </c>
      <c r="L1600">
        <v>11.47</v>
      </c>
      <c r="M1600">
        <v>310.5</v>
      </c>
      <c r="N1600">
        <v>83</v>
      </c>
      <c r="O1600">
        <v>13.97</v>
      </c>
      <c r="P1600">
        <v>10.3</v>
      </c>
      <c r="Q1600">
        <v>2</v>
      </c>
      <c r="R1600">
        <v>2.78</v>
      </c>
      <c r="S1600">
        <v>3</v>
      </c>
      <c r="T1600">
        <v>0</v>
      </c>
    </row>
    <row r="1601" spans="1:20" x14ac:dyDescent="0.2">
      <c r="A1601" t="s">
        <v>51</v>
      </c>
      <c r="B1601" s="4">
        <f>train[[#This Row],[account_length]]/12</f>
        <v>12.25</v>
      </c>
      <c r="C1601">
        <v>415</v>
      </c>
      <c r="D1601">
        <v>1</v>
      </c>
      <c r="E1601">
        <v>0</v>
      </c>
      <c r="F1601">
        <v>0</v>
      </c>
      <c r="G1601">
        <v>225.2</v>
      </c>
      <c r="H1601">
        <v>111</v>
      </c>
      <c r="I1601">
        <v>38.28</v>
      </c>
      <c r="J1601">
        <v>184.9</v>
      </c>
      <c r="K1601">
        <v>98</v>
      </c>
      <c r="L1601">
        <v>15.72</v>
      </c>
      <c r="M1601">
        <v>143.19999999999999</v>
      </c>
      <c r="N1601">
        <v>146</v>
      </c>
      <c r="O1601">
        <v>6.44</v>
      </c>
      <c r="P1601">
        <v>9.9</v>
      </c>
      <c r="Q1601">
        <v>1</v>
      </c>
      <c r="R1601">
        <v>2.67</v>
      </c>
      <c r="S1601">
        <v>0</v>
      </c>
      <c r="T1601">
        <v>1</v>
      </c>
    </row>
    <row r="1602" spans="1:20" x14ac:dyDescent="0.2">
      <c r="A1602" t="s">
        <v>32</v>
      </c>
      <c r="B1602" s="4">
        <f>train[[#This Row],[account_length]]/12</f>
        <v>5.666666666666667</v>
      </c>
      <c r="C1602">
        <v>510</v>
      </c>
      <c r="D1602">
        <v>0</v>
      </c>
      <c r="E1602">
        <v>0</v>
      </c>
      <c r="F1602">
        <v>0</v>
      </c>
      <c r="G1602">
        <v>249.9</v>
      </c>
      <c r="H1602">
        <v>127</v>
      </c>
      <c r="I1602">
        <v>42.48</v>
      </c>
      <c r="J1602">
        <v>254.5</v>
      </c>
      <c r="K1602">
        <v>118</v>
      </c>
      <c r="L1602">
        <v>21.63</v>
      </c>
      <c r="M1602">
        <v>273.2</v>
      </c>
      <c r="N1602">
        <v>98</v>
      </c>
      <c r="O1602">
        <v>12.29</v>
      </c>
      <c r="P1602">
        <v>8.9</v>
      </c>
      <c r="Q1602">
        <v>6</v>
      </c>
      <c r="R1602">
        <v>2.4</v>
      </c>
      <c r="S1602">
        <v>2</v>
      </c>
      <c r="T1602">
        <v>1</v>
      </c>
    </row>
    <row r="1603" spans="1:20" x14ac:dyDescent="0.2">
      <c r="A1603" t="s">
        <v>61</v>
      </c>
      <c r="B1603" s="4">
        <f>train[[#This Row],[account_length]]/12</f>
        <v>5.666666666666667</v>
      </c>
      <c r="C1603">
        <v>408</v>
      </c>
      <c r="D1603">
        <v>0</v>
      </c>
      <c r="E1603">
        <v>0</v>
      </c>
      <c r="F1603">
        <v>0</v>
      </c>
      <c r="G1603">
        <v>131.6</v>
      </c>
      <c r="H1603">
        <v>89</v>
      </c>
      <c r="I1603">
        <v>22.37</v>
      </c>
      <c r="J1603">
        <v>137</v>
      </c>
      <c r="K1603">
        <v>109</v>
      </c>
      <c r="L1603">
        <v>11.65</v>
      </c>
      <c r="M1603">
        <v>256.3</v>
      </c>
      <c r="N1603">
        <v>107</v>
      </c>
      <c r="O1603">
        <v>11.53</v>
      </c>
      <c r="P1603">
        <v>10.199999999999999</v>
      </c>
      <c r="Q1603">
        <v>5</v>
      </c>
      <c r="R1603">
        <v>2.75</v>
      </c>
      <c r="S1603">
        <v>3</v>
      </c>
      <c r="T1603">
        <v>0</v>
      </c>
    </row>
    <row r="1604" spans="1:20" x14ac:dyDescent="0.2">
      <c r="A1604" t="s">
        <v>45</v>
      </c>
      <c r="B1604" s="4">
        <f>train[[#This Row],[account_length]]/12</f>
        <v>7.166666666666667</v>
      </c>
      <c r="C1604">
        <v>408</v>
      </c>
      <c r="D1604">
        <v>0</v>
      </c>
      <c r="E1604">
        <v>1</v>
      </c>
      <c r="F1604">
        <v>21</v>
      </c>
      <c r="G1604">
        <v>197.9</v>
      </c>
      <c r="H1604">
        <v>99</v>
      </c>
      <c r="I1604">
        <v>33.64</v>
      </c>
      <c r="J1604">
        <v>165.6</v>
      </c>
      <c r="K1604">
        <v>100</v>
      </c>
      <c r="L1604">
        <v>14.08</v>
      </c>
      <c r="M1604">
        <v>208</v>
      </c>
      <c r="N1604">
        <v>120</v>
      </c>
      <c r="O1604">
        <v>9.36</v>
      </c>
      <c r="P1604">
        <v>10.1</v>
      </c>
      <c r="Q1604">
        <v>9</v>
      </c>
      <c r="R1604">
        <v>2.73</v>
      </c>
      <c r="S1604">
        <v>0</v>
      </c>
      <c r="T1604">
        <v>0</v>
      </c>
    </row>
    <row r="1605" spans="1:20" x14ac:dyDescent="0.2">
      <c r="A1605" t="s">
        <v>65</v>
      </c>
      <c r="B1605" s="4">
        <f>train[[#This Row],[account_length]]/12</f>
        <v>10.916666666666666</v>
      </c>
      <c r="C1605">
        <v>415</v>
      </c>
      <c r="D1605">
        <v>0</v>
      </c>
      <c r="E1605">
        <v>0</v>
      </c>
      <c r="F1605">
        <v>0</v>
      </c>
      <c r="G1605">
        <v>166.5</v>
      </c>
      <c r="H1605">
        <v>129</v>
      </c>
      <c r="I1605">
        <v>28.31</v>
      </c>
      <c r="J1605">
        <v>210.2</v>
      </c>
      <c r="K1605">
        <v>107</v>
      </c>
      <c r="L1605">
        <v>17.87</v>
      </c>
      <c r="M1605">
        <v>257.2</v>
      </c>
      <c r="N1605">
        <v>93</v>
      </c>
      <c r="O1605">
        <v>11.57</v>
      </c>
      <c r="P1605">
        <v>9.9</v>
      </c>
      <c r="Q1605">
        <v>5</v>
      </c>
      <c r="R1605">
        <v>2.67</v>
      </c>
      <c r="S1605">
        <v>1</v>
      </c>
      <c r="T1605">
        <v>0</v>
      </c>
    </row>
    <row r="1606" spans="1:20" x14ac:dyDescent="0.2">
      <c r="A1606" t="s">
        <v>20</v>
      </c>
      <c r="B1606" s="4">
        <f>train[[#This Row],[account_length]]/12</f>
        <v>7.166666666666667</v>
      </c>
      <c r="C1606">
        <v>415</v>
      </c>
      <c r="D1606">
        <v>0</v>
      </c>
      <c r="E1606">
        <v>1</v>
      </c>
      <c r="F1606">
        <v>29</v>
      </c>
      <c r="G1606">
        <v>225.4</v>
      </c>
      <c r="H1606">
        <v>79</v>
      </c>
      <c r="I1606">
        <v>38.32</v>
      </c>
      <c r="J1606">
        <v>187.1</v>
      </c>
      <c r="K1606">
        <v>112</v>
      </c>
      <c r="L1606">
        <v>15.9</v>
      </c>
      <c r="M1606">
        <v>281.10000000000002</v>
      </c>
      <c r="N1606">
        <v>112</v>
      </c>
      <c r="O1606">
        <v>12.65</v>
      </c>
      <c r="P1606">
        <v>12.9</v>
      </c>
      <c r="Q1606">
        <v>3</v>
      </c>
      <c r="R1606">
        <v>3.48</v>
      </c>
      <c r="S1606">
        <v>1</v>
      </c>
      <c r="T1606">
        <v>0</v>
      </c>
    </row>
    <row r="1607" spans="1:20" x14ac:dyDescent="0.2">
      <c r="A1607" t="s">
        <v>64</v>
      </c>
      <c r="B1607" s="4">
        <f>train[[#This Row],[account_length]]/12</f>
        <v>13.25</v>
      </c>
      <c r="C1607">
        <v>415</v>
      </c>
      <c r="D1607">
        <v>0</v>
      </c>
      <c r="E1607">
        <v>0</v>
      </c>
      <c r="F1607">
        <v>0</v>
      </c>
      <c r="G1607">
        <v>275.8</v>
      </c>
      <c r="H1607">
        <v>103</v>
      </c>
      <c r="I1607">
        <v>46.89</v>
      </c>
      <c r="J1607">
        <v>189.5</v>
      </c>
      <c r="K1607">
        <v>108</v>
      </c>
      <c r="L1607">
        <v>16.11</v>
      </c>
      <c r="M1607">
        <v>223.9</v>
      </c>
      <c r="N1607">
        <v>93</v>
      </c>
      <c r="O1607">
        <v>10.08</v>
      </c>
      <c r="P1607">
        <v>7.4</v>
      </c>
      <c r="Q1607">
        <v>5</v>
      </c>
      <c r="R1607">
        <v>2</v>
      </c>
      <c r="S1607">
        <v>2</v>
      </c>
      <c r="T1607">
        <v>1</v>
      </c>
    </row>
    <row r="1608" spans="1:20" x14ac:dyDescent="0.2">
      <c r="A1608" t="s">
        <v>42</v>
      </c>
      <c r="B1608" s="4">
        <f>train[[#This Row],[account_length]]/12</f>
        <v>11.166666666666666</v>
      </c>
      <c r="C1608">
        <v>415</v>
      </c>
      <c r="D1608">
        <v>0</v>
      </c>
      <c r="E1608">
        <v>1</v>
      </c>
      <c r="F1608">
        <v>40</v>
      </c>
      <c r="G1608">
        <v>142.9</v>
      </c>
      <c r="H1608">
        <v>105</v>
      </c>
      <c r="I1608">
        <v>24.29</v>
      </c>
      <c r="J1608">
        <v>88.6</v>
      </c>
      <c r="K1608">
        <v>61</v>
      </c>
      <c r="L1608">
        <v>7.53</v>
      </c>
      <c r="M1608">
        <v>290</v>
      </c>
      <c r="N1608">
        <v>96</v>
      </c>
      <c r="O1608">
        <v>13.05</v>
      </c>
      <c r="P1608">
        <v>10.8</v>
      </c>
      <c r="Q1608">
        <v>6</v>
      </c>
      <c r="R1608">
        <v>2.92</v>
      </c>
      <c r="S1608">
        <v>1</v>
      </c>
      <c r="T1608">
        <v>0</v>
      </c>
    </row>
    <row r="1609" spans="1:20" x14ac:dyDescent="0.2">
      <c r="A1609" t="s">
        <v>64</v>
      </c>
      <c r="B1609" s="4">
        <f>train[[#This Row],[account_length]]/12</f>
        <v>9.4166666666666661</v>
      </c>
      <c r="C1609">
        <v>510</v>
      </c>
      <c r="D1609">
        <v>0</v>
      </c>
      <c r="E1609">
        <v>0</v>
      </c>
      <c r="F1609">
        <v>0</v>
      </c>
      <c r="G1609">
        <v>207.2</v>
      </c>
      <c r="H1609">
        <v>113</v>
      </c>
      <c r="I1609">
        <v>35.22</v>
      </c>
      <c r="J1609">
        <v>256</v>
      </c>
      <c r="K1609">
        <v>80</v>
      </c>
      <c r="L1609">
        <v>21.76</v>
      </c>
      <c r="M1609">
        <v>211</v>
      </c>
      <c r="N1609">
        <v>87</v>
      </c>
      <c r="O1609">
        <v>9.49</v>
      </c>
      <c r="P1609">
        <v>9.9</v>
      </c>
      <c r="Q1609">
        <v>1</v>
      </c>
      <c r="R1609">
        <v>2.67</v>
      </c>
      <c r="S1609">
        <v>1</v>
      </c>
      <c r="T1609">
        <v>0</v>
      </c>
    </row>
    <row r="1610" spans="1:20" x14ac:dyDescent="0.2">
      <c r="A1610" t="s">
        <v>29</v>
      </c>
      <c r="B1610" s="4">
        <f>train[[#This Row],[account_length]]/12</f>
        <v>11</v>
      </c>
      <c r="C1610">
        <v>408</v>
      </c>
      <c r="D1610">
        <v>0</v>
      </c>
      <c r="E1610">
        <v>0</v>
      </c>
      <c r="F1610">
        <v>0</v>
      </c>
      <c r="G1610">
        <v>206.2</v>
      </c>
      <c r="H1610">
        <v>100</v>
      </c>
      <c r="I1610">
        <v>35.049999999999997</v>
      </c>
      <c r="J1610">
        <v>211.2</v>
      </c>
      <c r="K1610">
        <v>118</v>
      </c>
      <c r="L1610">
        <v>17.95</v>
      </c>
      <c r="M1610">
        <v>196.2</v>
      </c>
      <c r="N1610">
        <v>122</v>
      </c>
      <c r="O1610">
        <v>8.83</v>
      </c>
      <c r="P1610">
        <v>10.199999999999999</v>
      </c>
      <c r="Q1610">
        <v>6</v>
      </c>
      <c r="R1610">
        <v>2.75</v>
      </c>
      <c r="S1610">
        <v>1</v>
      </c>
      <c r="T1610">
        <v>0</v>
      </c>
    </row>
    <row r="1611" spans="1:20" x14ac:dyDescent="0.2">
      <c r="A1611" t="s">
        <v>68</v>
      </c>
      <c r="B1611" s="4">
        <f>train[[#This Row],[account_length]]/12</f>
        <v>7.083333333333333</v>
      </c>
      <c r="C1611">
        <v>415</v>
      </c>
      <c r="D1611">
        <v>0</v>
      </c>
      <c r="E1611">
        <v>0</v>
      </c>
      <c r="F1611">
        <v>0</v>
      </c>
      <c r="G1611">
        <v>210.3</v>
      </c>
      <c r="H1611">
        <v>66</v>
      </c>
      <c r="I1611">
        <v>35.75</v>
      </c>
      <c r="J1611">
        <v>195.8</v>
      </c>
      <c r="K1611">
        <v>76</v>
      </c>
      <c r="L1611">
        <v>16.64</v>
      </c>
      <c r="M1611">
        <v>221.6</v>
      </c>
      <c r="N1611">
        <v>82</v>
      </c>
      <c r="O1611">
        <v>9.9700000000000006</v>
      </c>
      <c r="P1611">
        <v>11.2</v>
      </c>
      <c r="Q1611">
        <v>7</v>
      </c>
      <c r="R1611">
        <v>3.02</v>
      </c>
      <c r="S1611">
        <v>1</v>
      </c>
      <c r="T1611">
        <v>0</v>
      </c>
    </row>
    <row r="1612" spans="1:20" x14ac:dyDescent="0.2">
      <c r="A1612" t="s">
        <v>24</v>
      </c>
      <c r="B1612" s="4">
        <f>train[[#This Row],[account_length]]/12</f>
        <v>7.75</v>
      </c>
      <c r="C1612">
        <v>510</v>
      </c>
      <c r="D1612">
        <v>1</v>
      </c>
      <c r="E1612">
        <v>1</v>
      </c>
      <c r="F1612">
        <v>38</v>
      </c>
      <c r="G1612">
        <v>225.7</v>
      </c>
      <c r="H1612">
        <v>117</v>
      </c>
      <c r="I1612">
        <v>38.369999999999997</v>
      </c>
      <c r="J1612">
        <v>119.6</v>
      </c>
      <c r="K1612">
        <v>122</v>
      </c>
      <c r="L1612">
        <v>10.17</v>
      </c>
      <c r="M1612">
        <v>193.2</v>
      </c>
      <c r="N1612">
        <v>125</v>
      </c>
      <c r="O1612">
        <v>8.69</v>
      </c>
      <c r="P1612">
        <v>14</v>
      </c>
      <c r="Q1612">
        <v>7</v>
      </c>
      <c r="R1612">
        <v>3.78</v>
      </c>
      <c r="S1612">
        <v>1</v>
      </c>
      <c r="T1612">
        <v>1</v>
      </c>
    </row>
    <row r="1613" spans="1:20" x14ac:dyDescent="0.2">
      <c r="A1613" t="s">
        <v>59</v>
      </c>
      <c r="B1613" s="4">
        <f>train[[#This Row],[account_length]]/12</f>
        <v>14.5</v>
      </c>
      <c r="C1613">
        <v>408</v>
      </c>
      <c r="D1613">
        <v>0</v>
      </c>
      <c r="E1613">
        <v>1</v>
      </c>
      <c r="F1613">
        <v>33</v>
      </c>
      <c r="G1613">
        <v>167.8</v>
      </c>
      <c r="H1613">
        <v>91</v>
      </c>
      <c r="I1613">
        <v>28.53</v>
      </c>
      <c r="J1613">
        <v>205.3</v>
      </c>
      <c r="K1613">
        <v>91</v>
      </c>
      <c r="L1613">
        <v>17.45</v>
      </c>
      <c r="M1613">
        <v>130</v>
      </c>
      <c r="N1613">
        <v>132</v>
      </c>
      <c r="O1613">
        <v>5.85</v>
      </c>
      <c r="P1613">
        <v>14.5</v>
      </c>
      <c r="Q1613">
        <v>4</v>
      </c>
      <c r="R1613">
        <v>3.92</v>
      </c>
      <c r="S1613">
        <v>4</v>
      </c>
      <c r="T1613">
        <v>1</v>
      </c>
    </row>
    <row r="1614" spans="1:20" x14ac:dyDescent="0.2">
      <c r="A1614" t="s">
        <v>36</v>
      </c>
      <c r="B1614" s="4">
        <f>train[[#This Row],[account_length]]/12</f>
        <v>5.083333333333333</v>
      </c>
      <c r="C1614">
        <v>415</v>
      </c>
      <c r="D1614">
        <v>0</v>
      </c>
      <c r="E1614">
        <v>0</v>
      </c>
      <c r="F1614">
        <v>0</v>
      </c>
      <c r="G1614">
        <v>197.7</v>
      </c>
      <c r="H1614">
        <v>118</v>
      </c>
      <c r="I1614">
        <v>33.61</v>
      </c>
      <c r="J1614">
        <v>152.19999999999999</v>
      </c>
      <c r="K1614">
        <v>96</v>
      </c>
      <c r="L1614">
        <v>12.94</v>
      </c>
      <c r="M1614">
        <v>221</v>
      </c>
      <c r="N1614">
        <v>93</v>
      </c>
      <c r="O1614">
        <v>9.9499999999999993</v>
      </c>
      <c r="P1614">
        <v>7</v>
      </c>
      <c r="Q1614">
        <v>3</v>
      </c>
      <c r="R1614">
        <v>1.89</v>
      </c>
      <c r="S1614">
        <v>2</v>
      </c>
      <c r="T1614">
        <v>0</v>
      </c>
    </row>
    <row r="1615" spans="1:20" x14ac:dyDescent="0.2">
      <c r="A1615" t="s">
        <v>63</v>
      </c>
      <c r="B1615" s="4">
        <f>train[[#This Row],[account_length]]/12</f>
        <v>7.583333333333333</v>
      </c>
      <c r="C1615">
        <v>415</v>
      </c>
      <c r="D1615">
        <v>0</v>
      </c>
      <c r="E1615">
        <v>1</v>
      </c>
      <c r="F1615">
        <v>39</v>
      </c>
      <c r="G1615">
        <v>169.8</v>
      </c>
      <c r="H1615">
        <v>105</v>
      </c>
      <c r="I1615">
        <v>28.87</v>
      </c>
      <c r="J1615">
        <v>65.2</v>
      </c>
      <c r="K1615">
        <v>116</v>
      </c>
      <c r="L1615">
        <v>5.54</v>
      </c>
      <c r="M1615">
        <v>144.4</v>
      </c>
      <c r="N1615">
        <v>92</v>
      </c>
      <c r="O1615">
        <v>6.5</v>
      </c>
      <c r="P1615">
        <v>10.9</v>
      </c>
      <c r="Q1615">
        <v>4</v>
      </c>
      <c r="R1615">
        <v>2.94</v>
      </c>
      <c r="S1615">
        <v>1</v>
      </c>
      <c r="T1615">
        <v>0</v>
      </c>
    </row>
    <row r="1616" spans="1:20" x14ac:dyDescent="0.2">
      <c r="A1616" t="s">
        <v>69</v>
      </c>
      <c r="B1616" s="4">
        <f>train[[#This Row],[account_length]]/12</f>
        <v>7.333333333333333</v>
      </c>
      <c r="C1616">
        <v>408</v>
      </c>
      <c r="D1616">
        <v>0</v>
      </c>
      <c r="E1616">
        <v>1</v>
      </c>
      <c r="F1616">
        <v>28</v>
      </c>
      <c r="G1616">
        <v>190.6</v>
      </c>
      <c r="H1616">
        <v>104</v>
      </c>
      <c r="I1616">
        <v>32.4</v>
      </c>
      <c r="J1616">
        <v>237.3</v>
      </c>
      <c r="K1616">
        <v>105</v>
      </c>
      <c r="L1616">
        <v>20.170000000000002</v>
      </c>
      <c r="M1616">
        <v>211.6</v>
      </c>
      <c r="N1616">
        <v>116</v>
      </c>
      <c r="O1616">
        <v>9.52</v>
      </c>
      <c r="P1616">
        <v>9.8000000000000007</v>
      </c>
      <c r="Q1616">
        <v>1</v>
      </c>
      <c r="R1616">
        <v>2.65</v>
      </c>
      <c r="S1616">
        <v>2</v>
      </c>
      <c r="T1616">
        <v>0</v>
      </c>
    </row>
    <row r="1617" spans="1:20" x14ac:dyDescent="0.2">
      <c r="A1617" t="s">
        <v>27</v>
      </c>
      <c r="B1617" s="4">
        <f>train[[#This Row],[account_length]]/12</f>
        <v>7.333333333333333</v>
      </c>
      <c r="C1617">
        <v>408</v>
      </c>
      <c r="D1617">
        <v>0</v>
      </c>
      <c r="E1617">
        <v>1</v>
      </c>
      <c r="F1617">
        <v>45</v>
      </c>
      <c r="G1617">
        <v>80.3</v>
      </c>
      <c r="H1617">
        <v>140</v>
      </c>
      <c r="I1617">
        <v>13.65</v>
      </c>
      <c r="J1617">
        <v>153.30000000000001</v>
      </c>
      <c r="K1617">
        <v>101</v>
      </c>
      <c r="L1617">
        <v>13.03</v>
      </c>
      <c r="M1617">
        <v>309.2</v>
      </c>
      <c r="N1617">
        <v>123</v>
      </c>
      <c r="O1617">
        <v>13.91</v>
      </c>
      <c r="P1617">
        <v>12.8</v>
      </c>
      <c r="Q1617">
        <v>3</v>
      </c>
      <c r="R1617">
        <v>3.46</v>
      </c>
      <c r="S1617">
        <v>2</v>
      </c>
      <c r="T1617">
        <v>0</v>
      </c>
    </row>
    <row r="1618" spans="1:20" x14ac:dyDescent="0.2">
      <c r="A1618" t="s">
        <v>64</v>
      </c>
      <c r="B1618" s="4">
        <f>train[[#This Row],[account_length]]/12</f>
        <v>16.25</v>
      </c>
      <c r="C1618">
        <v>415</v>
      </c>
      <c r="D1618">
        <v>0</v>
      </c>
      <c r="E1618">
        <v>1</v>
      </c>
      <c r="F1618">
        <v>36</v>
      </c>
      <c r="G1618">
        <v>231.7</v>
      </c>
      <c r="H1618">
        <v>110</v>
      </c>
      <c r="I1618">
        <v>39.39</v>
      </c>
      <c r="J1618">
        <v>225.1</v>
      </c>
      <c r="K1618">
        <v>88</v>
      </c>
      <c r="L1618">
        <v>19.13</v>
      </c>
      <c r="M1618">
        <v>201.7</v>
      </c>
      <c r="N1618">
        <v>89</v>
      </c>
      <c r="O1618">
        <v>9.08</v>
      </c>
      <c r="P1618">
        <v>12.1</v>
      </c>
      <c r="Q1618">
        <v>2</v>
      </c>
      <c r="R1618">
        <v>3.27</v>
      </c>
      <c r="S1618">
        <v>0</v>
      </c>
      <c r="T1618">
        <v>0</v>
      </c>
    </row>
    <row r="1619" spans="1:20" x14ac:dyDescent="0.2">
      <c r="A1619" t="s">
        <v>61</v>
      </c>
      <c r="B1619" s="4">
        <f>train[[#This Row],[account_length]]/12</f>
        <v>15.166666666666666</v>
      </c>
      <c r="C1619">
        <v>415</v>
      </c>
      <c r="D1619">
        <v>0</v>
      </c>
      <c r="E1619">
        <v>0</v>
      </c>
      <c r="F1619">
        <v>0</v>
      </c>
      <c r="G1619">
        <v>69.099999999999994</v>
      </c>
      <c r="H1619">
        <v>114</v>
      </c>
      <c r="I1619">
        <v>11.75</v>
      </c>
      <c r="J1619">
        <v>230.3</v>
      </c>
      <c r="K1619">
        <v>109</v>
      </c>
      <c r="L1619">
        <v>19.579999999999998</v>
      </c>
      <c r="M1619">
        <v>256.7</v>
      </c>
      <c r="N1619">
        <v>96</v>
      </c>
      <c r="O1619">
        <v>11.55</v>
      </c>
      <c r="P1619">
        <v>6.5</v>
      </c>
      <c r="Q1619">
        <v>4</v>
      </c>
      <c r="R1619">
        <v>1.76</v>
      </c>
      <c r="S1619">
        <v>0</v>
      </c>
      <c r="T1619">
        <v>0</v>
      </c>
    </row>
    <row r="1620" spans="1:20" x14ac:dyDescent="0.2">
      <c r="A1620" t="s">
        <v>41</v>
      </c>
      <c r="B1620" s="4">
        <f>train[[#This Row],[account_length]]/12</f>
        <v>9.8333333333333339</v>
      </c>
      <c r="C1620">
        <v>408</v>
      </c>
      <c r="D1620">
        <v>0</v>
      </c>
      <c r="E1620">
        <v>0</v>
      </c>
      <c r="F1620">
        <v>0</v>
      </c>
      <c r="G1620">
        <v>188.8</v>
      </c>
      <c r="H1620">
        <v>60</v>
      </c>
      <c r="I1620">
        <v>32.1</v>
      </c>
      <c r="J1620">
        <v>217.4</v>
      </c>
      <c r="K1620">
        <v>64</v>
      </c>
      <c r="L1620">
        <v>18.48</v>
      </c>
      <c r="M1620">
        <v>220.1</v>
      </c>
      <c r="N1620">
        <v>100</v>
      </c>
      <c r="O1620">
        <v>9.9</v>
      </c>
      <c r="P1620">
        <v>8.1999999999999993</v>
      </c>
      <c r="Q1620">
        <v>7</v>
      </c>
      <c r="R1620">
        <v>2.21</v>
      </c>
      <c r="S1620">
        <v>4</v>
      </c>
      <c r="T1620">
        <v>0</v>
      </c>
    </row>
    <row r="1621" spans="1:20" x14ac:dyDescent="0.2">
      <c r="A1621" t="s">
        <v>46</v>
      </c>
      <c r="B1621" s="4">
        <f>train[[#This Row],[account_length]]/12</f>
        <v>8.5833333333333339</v>
      </c>
      <c r="C1621">
        <v>408</v>
      </c>
      <c r="D1621">
        <v>0</v>
      </c>
      <c r="E1621">
        <v>0</v>
      </c>
      <c r="F1621">
        <v>0</v>
      </c>
      <c r="G1621">
        <v>150.6</v>
      </c>
      <c r="H1621">
        <v>125</v>
      </c>
      <c r="I1621">
        <v>25.6</v>
      </c>
      <c r="J1621">
        <v>169.1</v>
      </c>
      <c r="K1621">
        <v>126</v>
      </c>
      <c r="L1621">
        <v>14.37</v>
      </c>
      <c r="M1621">
        <v>221.2</v>
      </c>
      <c r="N1621">
        <v>104</v>
      </c>
      <c r="O1621">
        <v>9.9499999999999993</v>
      </c>
      <c r="P1621">
        <v>10.4</v>
      </c>
      <c r="Q1621">
        <v>8</v>
      </c>
      <c r="R1621">
        <v>2.81</v>
      </c>
      <c r="S1621">
        <v>8</v>
      </c>
      <c r="T1621">
        <v>1</v>
      </c>
    </row>
    <row r="1622" spans="1:20" x14ac:dyDescent="0.2">
      <c r="A1622" t="s">
        <v>55</v>
      </c>
      <c r="B1622" s="4">
        <f>train[[#This Row],[account_length]]/12</f>
        <v>5.083333333333333</v>
      </c>
      <c r="C1622">
        <v>408</v>
      </c>
      <c r="D1622">
        <v>0</v>
      </c>
      <c r="E1622">
        <v>1</v>
      </c>
      <c r="F1622">
        <v>25</v>
      </c>
      <c r="G1622">
        <v>163.69999999999999</v>
      </c>
      <c r="H1622">
        <v>78</v>
      </c>
      <c r="I1622">
        <v>27.83</v>
      </c>
      <c r="J1622">
        <v>113.2</v>
      </c>
      <c r="K1622">
        <v>112</v>
      </c>
      <c r="L1622">
        <v>9.6199999999999992</v>
      </c>
      <c r="M1622">
        <v>134.1</v>
      </c>
      <c r="N1622">
        <v>118</v>
      </c>
      <c r="O1622">
        <v>6.03</v>
      </c>
      <c r="P1622">
        <v>9.9</v>
      </c>
      <c r="Q1622">
        <v>3</v>
      </c>
      <c r="R1622">
        <v>2.67</v>
      </c>
      <c r="S1622">
        <v>3</v>
      </c>
      <c r="T1622">
        <v>0</v>
      </c>
    </row>
    <row r="1623" spans="1:20" x14ac:dyDescent="0.2">
      <c r="A1623" t="s">
        <v>31</v>
      </c>
      <c r="B1623" s="4">
        <f>train[[#This Row],[account_length]]/12</f>
        <v>14.333333333333334</v>
      </c>
      <c r="C1623">
        <v>415</v>
      </c>
      <c r="D1623">
        <v>0</v>
      </c>
      <c r="E1623">
        <v>0</v>
      </c>
      <c r="F1623">
        <v>0</v>
      </c>
      <c r="G1623">
        <v>211.7</v>
      </c>
      <c r="H1623">
        <v>100</v>
      </c>
      <c r="I1623">
        <v>35.99</v>
      </c>
      <c r="J1623">
        <v>198.7</v>
      </c>
      <c r="K1623">
        <v>101</v>
      </c>
      <c r="L1623">
        <v>16.89</v>
      </c>
      <c r="M1623">
        <v>301.7</v>
      </c>
      <c r="N1623">
        <v>136</v>
      </c>
      <c r="O1623">
        <v>13.58</v>
      </c>
      <c r="P1623">
        <v>6.5</v>
      </c>
      <c r="Q1623">
        <v>9</v>
      </c>
      <c r="R1623">
        <v>1.76</v>
      </c>
      <c r="S1623">
        <v>1</v>
      </c>
      <c r="T1623">
        <v>0</v>
      </c>
    </row>
    <row r="1624" spans="1:20" x14ac:dyDescent="0.2">
      <c r="A1624" t="s">
        <v>24</v>
      </c>
      <c r="B1624" s="4">
        <f>train[[#This Row],[account_length]]/12</f>
        <v>6</v>
      </c>
      <c r="C1624">
        <v>415</v>
      </c>
      <c r="D1624">
        <v>0</v>
      </c>
      <c r="E1624">
        <v>0</v>
      </c>
      <c r="F1624">
        <v>0</v>
      </c>
      <c r="G1624">
        <v>175.5</v>
      </c>
      <c r="H1624">
        <v>103</v>
      </c>
      <c r="I1624">
        <v>29.84</v>
      </c>
      <c r="J1624">
        <v>132.30000000000001</v>
      </c>
      <c r="K1624">
        <v>120</v>
      </c>
      <c r="L1624">
        <v>11.25</v>
      </c>
      <c r="M1624">
        <v>242.9</v>
      </c>
      <c r="N1624">
        <v>96</v>
      </c>
      <c r="O1624">
        <v>10.93</v>
      </c>
      <c r="P1624">
        <v>11.8</v>
      </c>
      <c r="Q1624">
        <v>3</v>
      </c>
      <c r="R1624">
        <v>3.19</v>
      </c>
      <c r="S1624">
        <v>1</v>
      </c>
      <c r="T1624">
        <v>0</v>
      </c>
    </row>
    <row r="1625" spans="1:20" x14ac:dyDescent="0.2">
      <c r="A1625" t="s">
        <v>61</v>
      </c>
      <c r="B1625" s="4">
        <f>train[[#This Row],[account_length]]/12</f>
        <v>9.4166666666666661</v>
      </c>
      <c r="C1625">
        <v>510</v>
      </c>
      <c r="D1625">
        <v>0</v>
      </c>
      <c r="E1625">
        <v>0</v>
      </c>
      <c r="F1625">
        <v>0</v>
      </c>
      <c r="G1625">
        <v>150.1</v>
      </c>
      <c r="H1625">
        <v>120</v>
      </c>
      <c r="I1625">
        <v>25.52</v>
      </c>
      <c r="J1625">
        <v>200.1</v>
      </c>
      <c r="K1625">
        <v>85</v>
      </c>
      <c r="L1625">
        <v>17.010000000000002</v>
      </c>
      <c r="M1625">
        <v>266.7</v>
      </c>
      <c r="N1625">
        <v>105</v>
      </c>
      <c r="O1625">
        <v>12</v>
      </c>
      <c r="P1625">
        <v>11</v>
      </c>
      <c r="Q1625">
        <v>3</v>
      </c>
      <c r="R1625">
        <v>2.97</v>
      </c>
      <c r="S1625">
        <v>2</v>
      </c>
      <c r="T1625">
        <v>0</v>
      </c>
    </row>
    <row r="1626" spans="1:20" x14ac:dyDescent="0.2">
      <c r="A1626" t="s">
        <v>75</v>
      </c>
      <c r="B1626" s="4">
        <f>train[[#This Row],[account_length]]/12</f>
        <v>14.75</v>
      </c>
      <c r="C1626">
        <v>408</v>
      </c>
      <c r="D1626">
        <v>0</v>
      </c>
      <c r="E1626">
        <v>0</v>
      </c>
      <c r="F1626">
        <v>0</v>
      </c>
      <c r="G1626">
        <v>189.5</v>
      </c>
      <c r="H1626">
        <v>99</v>
      </c>
      <c r="I1626">
        <v>32.22</v>
      </c>
      <c r="J1626">
        <v>176.3</v>
      </c>
      <c r="K1626">
        <v>117</v>
      </c>
      <c r="L1626">
        <v>14.99</v>
      </c>
      <c r="M1626">
        <v>225.9</v>
      </c>
      <c r="N1626">
        <v>112</v>
      </c>
      <c r="O1626">
        <v>10.17</v>
      </c>
      <c r="P1626">
        <v>14.2</v>
      </c>
      <c r="Q1626">
        <v>2</v>
      </c>
      <c r="R1626">
        <v>3.83</v>
      </c>
      <c r="S1626">
        <v>1</v>
      </c>
      <c r="T1626">
        <v>0</v>
      </c>
    </row>
    <row r="1627" spans="1:20" x14ac:dyDescent="0.2">
      <c r="A1627" t="s">
        <v>59</v>
      </c>
      <c r="B1627" s="4">
        <f>train[[#This Row],[account_length]]/12</f>
        <v>8.3333333333333339</v>
      </c>
      <c r="C1627">
        <v>408</v>
      </c>
      <c r="D1627">
        <v>0</v>
      </c>
      <c r="E1627">
        <v>0</v>
      </c>
      <c r="F1627">
        <v>0</v>
      </c>
      <c r="G1627">
        <v>70.8</v>
      </c>
      <c r="H1627">
        <v>94</v>
      </c>
      <c r="I1627">
        <v>12.04</v>
      </c>
      <c r="J1627">
        <v>215.6</v>
      </c>
      <c r="K1627">
        <v>102</v>
      </c>
      <c r="L1627">
        <v>18.329999999999998</v>
      </c>
      <c r="M1627">
        <v>230.8</v>
      </c>
      <c r="N1627">
        <v>125</v>
      </c>
      <c r="O1627">
        <v>10.39</v>
      </c>
      <c r="P1627">
        <v>9.5</v>
      </c>
      <c r="Q1627">
        <v>1</v>
      </c>
      <c r="R1627">
        <v>2.57</v>
      </c>
      <c r="S1627">
        <v>6</v>
      </c>
      <c r="T1627">
        <v>1</v>
      </c>
    </row>
    <row r="1628" spans="1:20" x14ac:dyDescent="0.2">
      <c r="A1628" t="s">
        <v>54</v>
      </c>
      <c r="B1628" s="4">
        <f>train[[#This Row],[account_length]]/12</f>
        <v>11.333333333333334</v>
      </c>
      <c r="C1628">
        <v>415</v>
      </c>
      <c r="D1628">
        <v>0</v>
      </c>
      <c r="E1628">
        <v>0</v>
      </c>
      <c r="F1628">
        <v>0</v>
      </c>
      <c r="G1628">
        <v>101.7</v>
      </c>
      <c r="H1628">
        <v>105</v>
      </c>
      <c r="I1628">
        <v>17.29</v>
      </c>
      <c r="J1628">
        <v>202.8</v>
      </c>
      <c r="K1628">
        <v>99</v>
      </c>
      <c r="L1628">
        <v>17.239999999999998</v>
      </c>
      <c r="M1628">
        <v>136.19999999999999</v>
      </c>
      <c r="N1628">
        <v>119</v>
      </c>
      <c r="O1628">
        <v>6.13</v>
      </c>
      <c r="P1628">
        <v>9.4</v>
      </c>
      <c r="Q1628">
        <v>6</v>
      </c>
      <c r="R1628">
        <v>2.54</v>
      </c>
      <c r="S1628">
        <v>3</v>
      </c>
      <c r="T1628">
        <v>0</v>
      </c>
    </row>
    <row r="1629" spans="1:20" x14ac:dyDescent="0.2">
      <c r="A1629" t="s">
        <v>48</v>
      </c>
      <c r="B1629" s="4">
        <f>train[[#This Row],[account_length]]/12</f>
        <v>5.916666666666667</v>
      </c>
      <c r="C1629">
        <v>415</v>
      </c>
      <c r="D1629">
        <v>0</v>
      </c>
      <c r="E1629">
        <v>0</v>
      </c>
      <c r="F1629">
        <v>0</v>
      </c>
      <c r="G1629">
        <v>258.39999999999998</v>
      </c>
      <c r="H1629">
        <v>132</v>
      </c>
      <c r="I1629">
        <v>43.93</v>
      </c>
      <c r="J1629">
        <v>126.8</v>
      </c>
      <c r="K1629">
        <v>119</v>
      </c>
      <c r="L1629">
        <v>10.78</v>
      </c>
      <c r="M1629">
        <v>182.4</v>
      </c>
      <c r="N1629">
        <v>87</v>
      </c>
      <c r="O1629">
        <v>8.2100000000000009</v>
      </c>
      <c r="P1629">
        <v>9.6999999999999993</v>
      </c>
      <c r="Q1629">
        <v>8</v>
      </c>
      <c r="R1629">
        <v>2.62</v>
      </c>
      <c r="S1629">
        <v>4</v>
      </c>
      <c r="T1629">
        <v>0</v>
      </c>
    </row>
    <row r="1630" spans="1:20" x14ac:dyDescent="0.2">
      <c r="A1630" t="s">
        <v>45</v>
      </c>
      <c r="B1630" s="4">
        <f>train[[#This Row],[account_length]]/12</f>
        <v>11.166666666666666</v>
      </c>
      <c r="C1630">
        <v>408</v>
      </c>
      <c r="D1630">
        <v>0</v>
      </c>
      <c r="E1630">
        <v>0</v>
      </c>
      <c r="F1630">
        <v>0</v>
      </c>
      <c r="G1630">
        <v>242.4</v>
      </c>
      <c r="H1630">
        <v>126</v>
      </c>
      <c r="I1630">
        <v>41.21</v>
      </c>
      <c r="J1630">
        <v>152.9</v>
      </c>
      <c r="K1630">
        <v>115</v>
      </c>
      <c r="L1630">
        <v>13</v>
      </c>
      <c r="M1630">
        <v>318.3</v>
      </c>
      <c r="N1630">
        <v>115</v>
      </c>
      <c r="O1630">
        <v>14.32</v>
      </c>
      <c r="P1630">
        <v>11.8</v>
      </c>
      <c r="Q1630">
        <v>6</v>
      </c>
      <c r="R1630">
        <v>3.19</v>
      </c>
      <c r="S1630">
        <v>1</v>
      </c>
      <c r="T1630">
        <v>0</v>
      </c>
    </row>
    <row r="1631" spans="1:20" x14ac:dyDescent="0.2">
      <c r="A1631" t="s">
        <v>66</v>
      </c>
      <c r="B1631" s="4">
        <f>train[[#This Row],[account_length]]/12</f>
        <v>3.25</v>
      </c>
      <c r="C1631">
        <v>408</v>
      </c>
      <c r="D1631">
        <v>0</v>
      </c>
      <c r="E1631">
        <v>0</v>
      </c>
      <c r="F1631">
        <v>0</v>
      </c>
      <c r="G1631">
        <v>154.1</v>
      </c>
      <c r="H1631">
        <v>104</v>
      </c>
      <c r="I1631">
        <v>26.2</v>
      </c>
      <c r="J1631">
        <v>204.2</v>
      </c>
      <c r="K1631">
        <v>112</v>
      </c>
      <c r="L1631">
        <v>17.36</v>
      </c>
      <c r="M1631">
        <v>196.2</v>
      </c>
      <c r="N1631">
        <v>92</v>
      </c>
      <c r="O1631">
        <v>8.83</v>
      </c>
      <c r="P1631">
        <v>9.8000000000000007</v>
      </c>
      <c r="Q1631">
        <v>4</v>
      </c>
      <c r="R1631">
        <v>2.65</v>
      </c>
      <c r="S1631">
        <v>2</v>
      </c>
      <c r="T1631">
        <v>0</v>
      </c>
    </row>
    <row r="1632" spans="1:20" x14ac:dyDescent="0.2">
      <c r="A1632" t="s">
        <v>26</v>
      </c>
      <c r="B1632" s="4">
        <f>train[[#This Row],[account_length]]/12</f>
        <v>9.1666666666666661</v>
      </c>
      <c r="C1632">
        <v>510</v>
      </c>
      <c r="D1632">
        <v>0</v>
      </c>
      <c r="E1632">
        <v>0</v>
      </c>
      <c r="F1632">
        <v>0</v>
      </c>
      <c r="G1632">
        <v>188</v>
      </c>
      <c r="H1632">
        <v>127</v>
      </c>
      <c r="I1632">
        <v>31.96</v>
      </c>
      <c r="J1632">
        <v>90.5</v>
      </c>
      <c r="K1632">
        <v>118</v>
      </c>
      <c r="L1632">
        <v>7.69</v>
      </c>
      <c r="M1632">
        <v>150.30000000000001</v>
      </c>
      <c r="N1632">
        <v>64</v>
      </c>
      <c r="O1632">
        <v>6.76</v>
      </c>
      <c r="P1632">
        <v>15.3</v>
      </c>
      <c r="Q1632">
        <v>3</v>
      </c>
      <c r="R1632">
        <v>4.13</v>
      </c>
      <c r="S1632">
        <v>3</v>
      </c>
      <c r="T1632">
        <v>0</v>
      </c>
    </row>
    <row r="1633" spans="1:20" x14ac:dyDescent="0.2">
      <c r="A1633" t="s">
        <v>71</v>
      </c>
      <c r="B1633" s="4">
        <f>train[[#This Row],[account_length]]/12</f>
        <v>8.5</v>
      </c>
      <c r="C1633">
        <v>510</v>
      </c>
      <c r="D1633">
        <v>0</v>
      </c>
      <c r="E1633">
        <v>0</v>
      </c>
      <c r="F1633">
        <v>0</v>
      </c>
      <c r="G1633">
        <v>103.1</v>
      </c>
      <c r="H1633">
        <v>70</v>
      </c>
      <c r="I1633">
        <v>17.53</v>
      </c>
      <c r="J1633">
        <v>275</v>
      </c>
      <c r="K1633">
        <v>129</v>
      </c>
      <c r="L1633">
        <v>23.38</v>
      </c>
      <c r="M1633">
        <v>141.1</v>
      </c>
      <c r="N1633">
        <v>92</v>
      </c>
      <c r="O1633">
        <v>6.35</v>
      </c>
      <c r="P1633">
        <v>11.2</v>
      </c>
      <c r="Q1633">
        <v>5</v>
      </c>
      <c r="R1633">
        <v>3.02</v>
      </c>
      <c r="S1633">
        <v>1</v>
      </c>
      <c r="T1633">
        <v>0</v>
      </c>
    </row>
    <row r="1634" spans="1:20" x14ac:dyDescent="0.2">
      <c r="A1634" t="s">
        <v>44</v>
      </c>
      <c r="B1634" s="4">
        <f>train[[#This Row],[account_length]]/12</f>
        <v>5.833333333333333</v>
      </c>
      <c r="C1634">
        <v>415</v>
      </c>
      <c r="D1634">
        <v>0</v>
      </c>
      <c r="E1634">
        <v>0</v>
      </c>
      <c r="F1634">
        <v>0</v>
      </c>
      <c r="G1634">
        <v>175.4</v>
      </c>
      <c r="H1634">
        <v>130</v>
      </c>
      <c r="I1634">
        <v>29.82</v>
      </c>
      <c r="J1634">
        <v>159.5</v>
      </c>
      <c r="K1634">
        <v>130</v>
      </c>
      <c r="L1634">
        <v>13.56</v>
      </c>
      <c r="M1634">
        <v>260.60000000000002</v>
      </c>
      <c r="N1634">
        <v>96</v>
      </c>
      <c r="O1634">
        <v>11.73</v>
      </c>
      <c r="P1634">
        <v>11.6</v>
      </c>
      <c r="Q1634">
        <v>4</v>
      </c>
      <c r="R1634">
        <v>3.13</v>
      </c>
      <c r="S1634">
        <v>0</v>
      </c>
      <c r="T1634">
        <v>0</v>
      </c>
    </row>
    <row r="1635" spans="1:20" x14ac:dyDescent="0.2">
      <c r="A1635" t="s">
        <v>36</v>
      </c>
      <c r="B1635" s="4">
        <f>train[[#This Row],[account_length]]/12</f>
        <v>11.833333333333334</v>
      </c>
      <c r="C1635">
        <v>415</v>
      </c>
      <c r="D1635">
        <v>0</v>
      </c>
      <c r="E1635">
        <v>0</v>
      </c>
      <c r="F1635">
        <v>0</v>
      </c>
      <c r="G1635">
        <v>145.4</v>
      </c>
      <c r="H1635">
        <v>93</v>
      </c>
      <c r="I1635">
        <v>24.72</v>
      </c>
      <c r="J1635">
        <v>209.1</v>
      </c>
      <c r="K1635">
        <v>98</v>
      </c>
      <c r="L1635">
        <v>17.77</v>
      </c>
      <c r="M1635">
        <v>214</v>
      </c>
      <c r="N1635">
        <v>96</v>
      </c>
      <c r="O1635">
        <v>9.6300000000000008</v>
      </c>
      <c r="P1635">
        <v>10.9</v>
      </c>
      <c r="Q1635">
        <v>1</v>
      </c>
      <c r="R1635">
        <v>2.94</v>
      </c>
      <c r="S1635">
        <v>1</v>
      </c>
      <c r="T1635">
        <v>0</v>
      </c>
    </row>
    <row r="1636" spans="1:20" x14ac:dyDescent="0.2">
      <c r="A1636" t="s">
        <v>54</v>
      </c>
      <c r="B1636" s="4">
        <f>train[[#This Row],[account_length]]/12</f>
        <v>6.75</v>
      </c>
      <c r="C1636">
        <v>510</v>
      </c>
      <c r="D1636">
        <v>1</v>
      </c>
      <c r="E1636">
        <v>0</v>
      </c>
      <c r="F1636">
        <v>0</v>
      </c>
      <c r="G1636">
        <v>250.6</v>
      </c>
      <c r="H1636">
        <v>85</v>
      </c>
      <c r="I1636">
        <v>42.6</v>
      </c>
      <c r="J1636">
        <v>187.9</v>
      </c>
      <c r="K1636">
        <v>50</v>
      </c>
      <c r="L1636">
        <v>15.97</v>
      </c>
      <c r="M1636">
        <v>120.3</v>
      </c>
      <c r="N1636">
        <v>131</v>
      </c>
      <c r="O1636">
        <v>5.41</v>
      </c>
      <c r="P1636">
        <v>7.8</v>
      </c>
      <c r="Q1636">
        <v>5</v>
      </c>
      <c r="R1636">
        <v>2.11</v>
      </c>
      <c r="S1636">
        <v>1</v>
      </c>
      <c r="T1636">
        <v>0</v>
      </c>
    </row>
    <row r="1637" spans="1:20" x14ac:dyDescent="0.2">
      <c r="A1637" t="s">
        <v>33</v>
      </c>
      <c r="B1637" s="4">
        <f>train[[#This Row],[account_length]]/12</f>
        <v>1.4166666666666667</v>
      </c>
      <c r="C1637">
        <v>415</v>
      </c>
      <c r="D1637">
        <v>0</v>
      </c>
      <c r="E1637">
        <v>0</v>
      </c>
      <c r="F1637">
        <v>0</v>
      </c>
      <c r="G1637">
        <v>161.5</v>
      </c>
      <c r="H1637">
        <v>123</v>
      </c>
      <c r="I1637">
        <v>27.46</v>
      </c>
      <c r="J1637">
        <v>214.2</v>
      </c>
      <c r="K1637">
        <v>81</v>
      </c>
      <c r="L1637">
        <v>18.21</v>
      </c>
      <c r="M1637">
        <v>315</v>
      </c>
      <c r="N1637">
        <v>106</v>
      </c>
      <c r="O1637">
        <v>14.18</v>
      </c>
      <c r="P1637">
        <v>8.6</v>
      </c>
      <c r="Q1637">
        <v>5</v>
      </c>
      <c r="R1637">
        <v>2.3199999999999998</v>
      </c>
      <c r="S1637">
        <v>1</v>
      </c>
      <c r="T1637">
        <v>0</v>
      </c>
    </row>
    <row r="1638" spans="1:20" x14ac:dyDescent="0.2">
      <c r="A1638" t="s">
        <v>73</v>
      </c>
      <c r="B1638" s="4">
        <f>train[[#This Row],[account_length]]/12</f>
        <v>9.9166666666666661</v>
      </c>
      <c r="C1638">
        <v>408</v>
      </c>
      <c r="D1638">
        <v>0</v>
      </c>
      <c r="E1638">
        <v>0</v>
      </c>
      <c r="F1638">
        <v>0</v>
      </c>
      <c r="G1638">
        <v>260.10000000000002</v>
      </c>
      <c r="H1638">
        <v>101</v>
      </c>
      <c r="I1638">
        <v>44.22</v>
      </c>
      <c r="J1638">
        <v>256.5</v>
      </c>
      <c r="K1638">
        <v>68</v>
      </c>
      <c r="L1638">
        <v>21.8</v>
      </c>
      <c r="M1638">
        <v>229.1</v>
      </c>
      <c r="N1638">
        <v>89</v>
      </c>
      <c r="O1638">
        <v>10.31</v>
      </c>
      <c r="P1638">
        <v>10</v>
      </c>
      <c r="Q1638">
        <v>2</v>
      </c>
      <c r="R1638">
        <v>2.7</v>
      </c>
      <c r="S1638">
        <v>1</v>
      </c>
      <c r="T1638">
        <v>1</v>
      </c>
    </row>
    <row r="1639" spans="1:20" x14ac:dyDescent="0.2">
      <c r="A1639" t="s">
        <v>45</v>
      </c>
      <c r="B1639" s="4">
        <f>train[[#This Row],[account_length]]/12</f>
        <v>8.75</v>
      </c>
      <c r="C1639">
        <v>415</v>
      </c>
      <c r="D1639">
        <v>0</v>
      </c>
      <c r="E1639">
        <v>0</v>
      </c>
      <c r="F1639">
        <v>0</v>
      </c>
      <c r="G1639">
        <v>281.3</v>
      </c>
      <c r="H1639">
        <v>124</v>
      </c>
      <c r="I1639">
        <v>47.82</v>
      </c>
      <c r="J1639">
        <v>301.5</v>
      </c>
      <c r="K1639">
        <v>96</v>
      </c>
      <c r="L1639">
        <v>25.63</v>
      </c>
      <c r="M1639">
        <v>202.8</v>
      </c>
      <c r="N1639">
        <v>109</v>
      </c>
      <c r="O1639">
        <v>9.1300000000000008</v>
      </c>
      <c r="P1639">
        <v>8.6999999999999993</v>
      </c>
      <c r="Q1639">
        <v>3</v>
      </c>
      <c r="R1639">
        <v>2.35</v>
      </c>
      <c r="S1639">
        <v>0</v>
      </c>
      <c r="T1639">
        <v>1</v>
      </c>
    </row>
    <row r="1640" spans="1:20" x14ac:dyDescent="0.2">
      <c r="A1640" t="s">
        <v>49</v>
      </c>
      <c r="B1640" s="4">
        <f>train[[#This Row],[account_length]]/12</f>
        <v>9</v>
      </c>
      <c r="C1640">
        <v>415</v>
      </c>
      <c r="D1640">
        <v>1</v>
      </c>
      <c r="E1640">
        <v>1</v>
      </c>
      <c r="F1640">
        <v>42</v>
      </c>
      <c r="G1640">
        <v>130.1</v>
      </c>
      <c r="H1640">
        <v>90</v>
      </c>
      <c r="I1640">
        <v>22.12</v>
      </c>
      <c r="J1640">
        <v>167</v>
      </c>
      <c r="K1640">
        <v>128</v>
      </c>
      <c r="L1640">
        <v>14.2</v>
      </c>
      <c r="M1640">
        <v>244.7</v>
      </c>
      <c r="N1640">
        <v>80</v>
      </c>
      <c r="O1640">
        <v>11.01</v>
      </c>
      <c r="P1640">
        <v>13.6</v>
      </c>
      <c r="Q1640">
        <v>5</v>
      </c>
      <c r="R1640">
        <v>3.67</v>
      </c>
      <c r="S1640">
        <v>3</v>
      </c>
      <c r="T1640">
        <v>1</v>
      </c>
    </row>
    <row r="1641" spans="1:20" x14ac:dyDescent="0.2">
      <c r="A1641" t="s">
        <v>38</v>
      </c>
      <c r="B1641" s="4">
        <f>train[[#This Row],[account_length]]/12</f>
        <v>7.5</v>
      </c>
      <c r="C1641">
        <v>415</v>
      </c>
      <c r="D1641">
        <v>0</v>
      </c>
      <c r="E1641">
        <v>0</v>
      </c>
      <c r="F1641">
        <v>0</v>
      </c>
      <c r="G1641">
        <v>102</v>
      </c>
      <c r="H1641">
        <v>118</v>
      </c>
      <c r="I1641">
        <v>17.34</v>
      </c>
      <c r="J1641">
        <v>113.3</v>
      </c>
      <c r="K1641">
        <v>134</v>
      </c>
      <c r="L1641">
        <v>9.6300000000000008</v>
      </c>
      <c r="M1641">
        <v>188.6</v>
      </c>
      <c r="N1641">
        <v>105</v>
      </c>
      <c r="O1641">
        <v>8.49</v>
      </c>
      <c r="P1641">
        <v>11.4</v>
      </c>
      <c r="Q1641">
        <v>3</v>
      </c>
      <c r="R1641">
        <v>3.08</v>
      </c>
      <c r="S1641">
        <v>2</v>
      </c>
      <c r="T1641">
        <v>0</v>
      </c>
    </row>
    <row r="1642" spans="1:20" x14ac:dyDescent="0.2">
      <c r="A1642" t="s">
        <v>32</v>
      </c>
      <c r="B1642" s="4">
        <f>train[[#This Row],[account_length]]/12</f>
        <v>8.3333333333333339</v>
      </c>
      <c r="C1642">
        <v>415</v>
      </c>
      <c r="D1642">
        <v>0</v>
      </c>
      <c r="E1642">
        <v>1</v>
      </c>
      <c r="F1642">
        <v>33</v>
      </c>
      <c r="G1642">
        <v>218.7</v>
      </c>
      <c r="H1642">
        <v>104</v>
      </c>
      <c r="I1642">
        <v>37.18</v>
      </c>
      <c r="J1642">
        <v>155</v>
      </c>
      <c r="K1642">
        <v>144</v>
      </c>
      <c r="L1642">
        <v>13.18</v>
      </c>
      <c r="M1642">
        <v>99</v>
      </c>
      <c r="N1642">
        <v>117</v>
      </c>
      <c r="O1642">
        <v>4.46</v>
      </c>
      <c r="P1642">
        <v>12.1</v>
      </c>
      <c r="Q1642">
        <v>4</v>
      </c>
      <c r="R1642">
        <v>3.27</v>
      </c>
      <c r="S1642">
        <v>1</v>
      </c>
      <c r="T1642">
        <v>0</v>
      </c>
    </row>
    <row r="1643" spans="1:20" x14ac:dyDescent="0.2">
      <c r="A1643" t="s">
        <v>52</v>
      </c>
      <c r="B1643" s="4">
        <f>train[[#This Row],[account_length]]/12</f>
        <v>12.916666666666666</v>
      </c>
      <c r="C1643">
        <v>408</v>
      </c>
      <c r="D1643">
        <v>0</v>
      </c>
      <c r="E1643">
        <v>1</v>
      </c>
      <c r="F1643">
        <v>30</v>
      </c>
      <c r="G1643">
        <v>128.5</v>
      </c>
      <c r="H1643">
        <v>86</v>
      </c>
      <c r="I1643">
        <v>21.85</v>
      </c>
      <c r="J1643">
        <v>188.4</v>
      </c>
      <c r="K1643">
        <v>91</v>
      </c>
      <c r="L1643">
        <v>16.010000000000002</v>
      </c>
      <c r="M1643">
        <v>254.4</v>
      </c>
      <c r="N1643">
        <v>85</v>
      </c>
      <c r="O1643">
        <v>11.45</v>
      </c>
      <c r="P1643">
        <v>6.8</v>
      </c>
      <c r="Q1643">
        <v>6</v>
      </c>
      <c r="R1643">
        <v>1.84</v>
      </c>
      <c r="S1643">
        <v>1</v>
      </c>
      <c r="T1643">
        <v>0</v>
      </c>
    </row>
    <row r="1644" spans="1:20" x14ac:dyDescent="0.2">
      <c r="A1644" t="s">
        <v>42</v>
      </c>
      <c r="B1644" s="4">
        <f>train[[#This Row],[account_length]]/12</f>
        <v>9.4166666666666661</v>
      </c>
      <c r="C1644">
        <v>510</v>
      </c>
      <c r="D1644">
        <v>0</v>
      </c>
      <c r="E1644">
        <v>0</v>
      </c>
      <c r="F1644">
        <v>0</v>
      </c>
      <c r="G1644">
        <v>128.69999999999999</v>
      </c>
      <c r="H1644">
        <v>100</v>
      </c>
      <c r="I1644">
        <v>21.88</v>
      </c>
      <c r="J1644">
        <v>227.1</v>
      </c>
      <c r="K1644">
        <v>67</v>
      </c>
      <c r="L1644">
        <v>19.3</v>
      </c>
      <c r="M1644">
        <v>178.1</v>
      </c>
      <c r="N1644">
        <v>135</v>
      </c>
      <c r="O1644">
        <v>8.01</v>
      </c>
      <c r="P1644">
        <v>9.1999999999999993</v>
      </c>
      <c r="Q1644">
        <v>4</v>
      </c>
      <c r="R1644">
        <v>2.48</v>
      </c>
      <c r="S1644">
        <v>2</v>
      </c>
      <c r="T1644">
        <v>1</v>
      </c>
    </row>
    <row r="1645" spans="1:20" x14ac:dyDescent="0.2">
      <c r="A1645" t="s">
        <v>51</v>
      </c>
      <c r="B1645" s="4">
        <f>train[[#This Row],[account_length]]/12</f>
        <v>10.25</v>
      </c>
      <c r="C1645">
        <v>415</v>
      </c>
      <c r="D1645">
        <v>0</v>
      </c>
      <c r="E1645">
        <v>0</v>
      </c>
      <c r="F1645">
        <v>0</v>
      </c>
      <c r="G1645">
        <v>172.2</v>
      </c>
      <c r="H1645">
        <v>92</v>
      </c>
      <c r="I1645">
        <v>29.27</v>
      </c>
      <c r="J1645">
        <v>162.6</v>
      </c>
      <c r="K1645">
        <v>76</v>
      </c>
      <c r="L1645">
        <v>13.82</v>
      </c>
      <c r="M1645">
        <v>250.3</v>
      </c>
      <c r="N1645">
        <v>101</v>
      </c>
      <c r="O1645">
        <v>11.26</v>
      </c>
      <c r="P1645">
        <v>8.6999999999999993</v>
      </c>
      <c r="Q1645">
        <v>4</v>
      </c>
      <c r="R1645">
        <v>2.35</v>
      </c>
      <c r="S1645">
        <v>1</v>
      </c>
      <c r="T1645">
        <v>0</v>
      </c>
    </row>
    <row r="1646" spans="1:20" x14ac:dyDescent="0.2">
      <c r="A1646" t="s">
        <v>29</v>
      </c>
      <c r="B1646" s="4">
        <f>train[[#This Row],[account_length]]/12</f>
        <v>3.5</v>
      </c>
      <c r="C1646">
        <v>415</v>
      </c>
      <c r="D1646">
        <v>0</v>
      </c>
      <c r="E1646">
        <v>0</v>
      </c>
      <c r="F1646">
        <v>0</v>
      </c>
      <c r="G1646">
        <v>184.5</v>
      </c>
      <c r="H1646">
        <v>98</v>
      </c>
      <c r="I1646">
        <v>31.37</v>
      </c>
      <c r="J1646">
        <v>200.5</v>
      </c>
      <c r="K1646">
        <v>93</v>
      </c>
      <c r="L1646">
        <v>17.04</v>
      </c>
      <c r="M1646">
        <v>279.2</v>
      </c>
      <c r="N1646">
        <v>91</v>
      </c>
      <c r="O1646">
        <v>12.56</v>
      </c>
      <c r="P1646">
        <v>8.8000000000000007</v>
      </c>
      <c r="Q1646">
        <v>3</v>
      </c>
      <c r="R1646">
        <v>2.38</v>
      </c>
      <c r="S1646">
        <v>2</v>
      </c>
      <c r="T1646">
        <v>0</v>
      </c>
    </row>
    <row r="1647" spans="1:20" x14ac:dyDescent="0.2">
      <c r="A1647" t="s">
        <v>62</v>
      </c>
      <c r="B1647" s="4">
        <f>train[[#This Row],[account_length]]/12</f>
        <v>10.416666666666666</v>
      </c>
      <c r="C1647">
        <v>510</v>
      </c>
      <c r="D1647">
        <v>0</v>
      </c>
      <c r="E1647">
        <v>0</v>
      </c>
      <c r="F1647">
        <v>0</v>
      </c>
      <c r="G1647">
        <v>168.6</v>
      </c>
      <c r="H1647">
        <v>99</v>
      </c>
      <c r="I1647">
        <v>28.66</v>
      </c>
      <c r="J1647">
        <v>175.6</v>
      </c>
      <c r="K1647">
        <v>107</v>
      </c>
      <c r="L1647">
        <v>14.93</v>
      </c>
      <c r="M1647">
        <v>243.3</v>
      </c>
      <c r="N1647">
        <v>92</v>
      </c>
      <c r="O1647">
        <v>10.95</v>
      </c>
      <c r="P1647">
        <v>10.9</v>
      </c>
      <c r="Q1647">
        <v>7</v>
      </c>
      <c r="R1647">
        <v>2.94</v>
      </c>
      <c r="S1647">
        <v>0</v>
      </c>
      <c r="T1647">
        <v>0</v>
      </c>
    </row>
    <row r="1648" spans="1:20" x14ac:dyDescent="0.2">
      <c r="A1648" t="s">
        <v>45</v>
      </c>
      <c r="B1648" s="4">
        <f>train[[#This Row],[account_length]]/12</f>
        <v>10.916666666666666</v>
      </c>
      <c r="C1648">
        <v>415</v>
      </c>
      <c r="D1648">
        <v>0</v>
      </c>
      <c r="E1648">
        <v>1</v>
      </c>
      <c r="F1648">
        <v>30</v>
      </c>
      <c r="G1648">
        <v>174</v>
      </c>
      <c r="H1648">
        <v>118</v>
      </c>
      <c r="I1648">
        <v>29.58</v>
      </c>
      <c r="J1648">
        <v>205.3</v>
      </c>
      <c r="K1648">
        <v>81</v>
      </c>
      <c r="L1648">
        <v>17.45</v>
      </c>
      <c r="M1648">
        <v>218.2</v>
      </c>
      <c r="N1648">
        <v>90</v>
      </c>
      <c r="O1648">
        <v>9.82</v>
      </c>
      <c r="P1648">
        <v>6.7</v>
      </c>
      <c r="Q1648">
        <v>3</v>
      </c>
      <c r="R1648">
        <v>1.81</v>
      </c>
      <c r="S1648">
        <v>1</v>
      </c>
      <c r="T1648">
        <v>0</v>
      </c>
    </row>
    <row r="1649" spans="1:20" x14ac:dyDescent="0.2">
      <c r="A1649" t="s">
        <v>59</v>
      </c>
      <c r="B1649" s="4">
        <f>train[[#This Row],[account_length]]/12</f>
        <v>8.9166666666666661</v>
      </c>
      <c r="C1649">
        <v>415</v>
      </c>
      <c r="D1649">
        <v>0</v>
      </c>
      <c r="E1649">
        <v>0</v>
      </c>
      <c r="F1649">
        <v>0</v>
      </c>
      <c r="G1649">
        <v>230.4</v>
      </c>
      <c r="H1649">
        <v>65</v>
      </c>
      <c r="I1649">
        <v>39.17</v>
      </c>
      <c r="J1649">
        <v>257.39999999999998</v>
      </c>
      <c r="K1649">
        <v>80</v>
      </c>
      <c r="L1649">
        <v>21.88</v>
      </c>
      <c r="M1649">
        <v>107.3</v>
      </c>
      <c r="N1649">
        <v>88</v>
      </c>
      <c r="O1649">
        <v>4.83</v>
      </c>
      <c r="P1649">
        <v>8.5</v>
      </c>
      <c r="Q1649">
        <v>3</v>
      </c>
      <c r="R1649">
        <v>2.2999999999999998</v>
      </c>
      <c r="S1649">
        <v>1</v>
      </c>
      <c r="T1649">
        <v>0</v>
      </c>
    </row>
    <row r="1650" spans="1:20" x14ac:dyDescent="0.2">
      <c r="A1650" t="s">
        <v>72</v>
      </c>
      <c r="B1650" s="4">
        <f>train[[#This Row],[account_length]]/12</f>
        <v>4</v>
      </c>
      <c r="C1650">
        <v>408</v>
      </c>
      <c r="D1650">
        <v>0</v>
      </c>
      <c r="E1650">
        <v>0</v>
      </c>
      <c r="F1650">
        <v>0</v>
      </c>
      <c r="G1650">
        <v>198.2</v>
      </c>
      <c r="H1650">
        <v>73</v>
      </c>
      <c r="I1650">
        <v>33.69</v>
      </c>
      <c r="J1650">
        <v>202.8</v>
      </c>
      <c r="K1650">
        <v>115</v>
      </c>
      <c r="L1650">
        <v>17.239999999999998</v>
      </c>
      <c r="M1650">
        <v>146.4</v>
      </c>
      <c r="N1650">
        <v>73</v>
      </c>
      <c r="O1650">
        <v>6.59</v>
      </c>
      <c r="P1650">
        <v>5.0999999999999996</v>
      </c>
      <c r="Q1650">
        <v>5</v>
      </c>
      <c r="R1650">
        <v>1.38</v>
      </c>
      <c r="S1650">
        <v>1</v>
      </c>
      <c r="T1650">
        <v>0</v>
      </c>
    </row>
    <row r="1651" spans="1:20" x14ac:dyDescent="0.2">
      <c r="A1651" t="s">
        <v>72</v>
      </c>
      <c r="B1651" s="4">
        <f>train[[#This Row],[account_length]]/12</f>
        <v>6.333333333333333</v>
      </c>
      <c r="C1651">
        <v>510</v>
      </c>
      <c r="D1651">
        <v>0</v>
      </c>
      <c r="E1651">
        <v>0</v>
      </c>
      <c r="F1651">
        <v>0</v>
      </c>
      <c r="G1651">
        <v>186.1</v>
      </c>
      <c r="H1651">
        <v>96</v>
      </c>
      <c r="I1651">
        <v>31.64</v>
      </c>
      <c r="J1651">
        <v>211.6</v>
      </c>
      <c r="K1651">
        <v>100</v>
      </c>
      <c r="L1651">
        <v>17.989999999999998</v>
      </c>
      <c r="M1651">
        <v>230.6</v>
      </c>
      <c r="N1651">
        <v>100</v>
      </c>
      <c r="O1651">
        <v>10.38</v>
      </c>
      <c r="P1651">
        <v>8</v>
      </c>
      <c r="Q1651">
        <v>4</v>
      </c>
      <c r="R1651">
        <v>2.16</v>
      </c>
      <c r="S1651">
        <v>0</v>
      </c>
      <c r="T1651">
        <v>0</v>
      </c>
    </row>
    <row r="1652" spans="1:20" x14ac:dyDescent="0.2">
      <c r="A1652" t="s">
        <v>30</v>
      </c>
      <c r="B1652" s="4">
        <f>train[[#This Row],[account_length]]/12</f>
        <v>10.666666666666666</v>
      </c>
      <c r="C1652">
        <v>415</v>
      </c>
      <c r="D1652">
        <v>0</v>
      </c>
      <c r="E1652">
        <v>0</v>
      </c>
      <c r="F1652">
        <v>0</v>
      </c>
      <c r="G1652">
        <v>148.5</v>
      </c>
      <c r="H1652">
        <v>105</v>
      </c>
      <c r="I1652">
        <v>25.25</v>
      </c>
      <c r="J1652">
        <v>243</v>
      </c>
      <c r="K1652">
        <v>106</v>
      </c>
      <c r="L1652">
        <v>20.66</v>
      </c>
      <c r="M1652">
        <v>255.2</v>
      </c>
      <c r="N1652">
        <v>114</v>
      </c>
      <c r="O1652">
        <v>11.48</v>
      </c>
      <c r="P1652">
        <v>6.8</v>
      </c>
      <c r="Q1652">
        <v>2</v>
      </c>
      <c r="R1652">
        <v>1.84</v>
      </c>
      <c r="S1652">
        <v>1</v>
      </c>
      <c r="T1652">
        <v>0</v>
      </c>
    </row>
    <row r="1653" spans="1:20" x14ac:dyDescent="0.2">
      <c r="A1653" t="s">
        <v>51</v>
      </c>
      <c r="B1653" s="4">
        <f>train[[#This Row],[account_length]]/12</f>
        <v>6.083333333333333</v>
      </c>
      <c r="C1653">
        <v>415</v>
      </c>
      <c r="D1653">
        <v>0</v>
      </c>
      <c r="E1653">
        <v>0</v>
      </c>
      <c r="F1653">
        <v>0</v>
      </c>
      <c r="G1653">
        <v>157.1</v>
      </c>
      <c r="H1653">
        <v>109</v>
      </c>
      <c r="I1653">
        <v>26.71</v>
      </c>
      <c r="J1653">
        <v>268.8</v>
      </c>
      <c r="K1653">
        <v>83</v>
      </c>
      <c r="L1653">
        <v>22.85</v>
      </c>
      <c r="M1653">
        <v>181.5</v>
      </c>
      <c r="N1653">
        <v>91</v>
      </c>
      <c r="O1653">
        <v>8.17</v>
      </c>
      <c r="P1653">
        <v>10</v>
      </c>
      <c r="Q1653">
        <v>8</v>
      </c>
      <c r="R1653">
        <v>2.7</v>
      </c>
      <c r="S1653">
        <v>0</v>
      </c>
      <c r="T1653">
        <v>0</v>
      </c>
    </row>
    <row r="1654" spans="1:20" x14ac:dyDescent="0.2">
      <c r="A1654" t="s">
        <v>39</v>
      </c>
      <c r="B1654" s="4">
        <f>train[[#This Row],[account_length]]/12</f>
        <v>4.333333333333333</v>
      </c>
      <c r="C1654">
        <v>415</v>
      </c>
      <c r="D1654">
        <v>0</v>
      </c>
      <c r="E1654">
        <v>0</v>
      </c>
      <c r="F1654">
        <v>0</v>
      </c>
      <c r="G1654">
        <v>155</v>
      </c>
      <c r="H1654">
        <v>110</v>
      </c>
      <c r="I1654">
        <v>26.35</v>
      </c>
      <c r="J1654">
        <v>133.4</v>
      </c>
      <c r="K1654">
        <v>104</v>
      </c>
      <c r="L1654">
        <v>11.34</v>
      </c>
      <c r="M1654">
        <v>176.1</v>
      </c>
      <c r="N1654">
        <v>84</v>
      </c>
      <c r="O1654">
        <v>7.92</v>
      </c>
      <c r="P1654">
        <v>7</v>
      </c>
      <c r="Q1654">
        <v>4</v>
      </c>
      <c r="R1654">
        <v>1.89</v>
      </c>
      <c r="S1654">
        <v>4</v>
      </c>
      <c r="T1654">
        <v>1</v>
      </c>
    </row>
    <row r="1655" spans="1:20" x14ac:dyDescent="0.2">
      <c r="A1655" t="s">
        <v>53</v>
      </c>
      <c r="B1655" s="4">
        <f>train[[#This Row],[account_length]]/12</f>
        <v>10.5</v>
      </c>
      <c r="C1655">
        <v>415</v>
      </c>
      <c r="D1655">
        <v>1</v>
      </c>
      <c r="E1655">
        <v>1</v>
      </c>
      <c r="F1655">
        <v>26</v>
      </c>
      <c r="G1655">
        <v>129.30000000000001</v>
      </c>
      <c r="H1655">
        <v>123</v>
      </c>
      <c r="I1655">
        <v>21.98</v>
      </c>
      <c r="J1655">
        <v>176.5</v>
      </c>
      <c r="K1655">
        <v>114</v>
      </c>
      <c r="L1655">
        <v>15</v>
      </c>
      <c r="M1655">
        <v>154.5</v>
      </c>
      <c r="N1655">
        <v>102</v>
      </c>
      <c r="O1655">
        <v>6.95</v>
      </c>
      <c r="P1655">
        <v>9.6</v>
      </c>
      <c r="Q1655">
        <v>7</v>
      </c>
      <c r="R1655">
        <v>2.59</v>
      </c>
      <c r="S1655">
        <v>1</v>
      </c>
      <c r="T1655">
        <v>0</v>
      </c>
    </row>
    <row r="1656" spans="1:20" x14ac:dyDescent="0.2">
      <c r="A1656" t="s">
        <v>59</v>
      </c>
      <c r="B1656" s="4">
        <f>train[[#This Row],[account_length]]/12</f>
        <v>11.416666666666666</v>
      </c>
      <c r="C1656">
        <v>408</v>
      </c>
      <c r="D1656">
        <v>0</v>
      </c>
      <c r="E1656">
        <v>0</v>
      </c>
      <c r="F1656">
        <v>0</v>
      </c>
      <c r="G1656">
        <v>208.8</v>
      </c>
      <c r="H1656">
        <v>120</v>
      </c>
      <c r="I1656">
        <v>35.5</v>
      </c>
      <c r="J1656">
        <v>225.3</v>
      </c>
      <c r="K1656">
        <v>100</v>
      </c>
      <c r="L1656">
        <v>19.149999999999999</v>
      </c>
      <c r="M1656">
        <v>221.6</v>
      </c>
      <c r="N1656">
        <v>130</v>
      </c>
      <c r="O1656">
        <v>9.9700000000000006</v>
      </c>
      <c r="P1656">
        <v>11.1</v>
      </c>
      <c r="Q1656">
        <v>5</v>
      </c>
      <c r="R1656">
        <v>3</v>
      </c>
      <c r="S1656">
        <v>0</v>
      </c>
      <c r="T1656">
        <v>0</v>
      </c>
    </row>
    <row r="1657" spans="1:20" x14ac:dyDescent="0.2">
      <c r="A1657" t="s">
        <v>75</v>
      </c>
      <c r="B1657" s="4">
        <f>train[[#This Row],[account_length]]/12</f>
        <v>5.916666666666667</v>
      </c>
      <c r="C1657">
        <v>510</v>
      </c>
      <c r="D1657">
        <v>0</v>
      </c>
      <c r="E1657">
        <v>0</v>
      </c>
      <c r="F1657">
        <v>0</v>
      </c>
      <c r="G1657">
        <v>238</v>
      </c>
      <c r="H1657">
        <v>82</v>
      </c>
      <c r="I1657">
        <v>40.46</v>
      </c>
      <c r="J1657">
        <v>278.5</v>
      </c>
      <c r="K1657">
        <v>94</v>
      </c>
      <c r="L1657">
        <v>23.67</v>
      </c>
      <c r="M1657">
        <v>193.1</v>
      </c>
      <c r="N1657">
        <v>134</v>
      </c>
      <c r="O1657">
        <v>8.69</v>
      </c>
      <c r="P1657">
        <v>11.8</v>
      </c>
      <c r="Q1657">
        <v>10</v>
      </c>
      <c r="R1657">
        <v>3.19</v>
      </c>
      <c r="S1657">
        <v>0</v>
      </c>
      <c r="T1657">
        <v>1</v>
      </c>
    </row>
    <row r="1658" spans="1:20" x14ac:dyDescent="0.2">
      <c r="A1658" t="s">
        <v>69</v>
      </c>
      <c r="B1658" s="4">
        <f>train[[#This Row],[account_length]]/12</f>
        <v>11.583333333333334</v>
      </c>
      <c r="C1658">
        <v>415</v>
      </c>
      <c r="D1658">
        <v>0</v>
      </c>
      <c r="E1658">
        <v>0</v>
      </c>
      <c r="F1658">
        <v>0</v>
      </c>
      <c r="G1658">
        <v>211.1</v>
      </c>
      <c r="H1658">
        <v>103</v>
      </c>
      <c r="I1658">
        <v>35.89</v>
      </c>
      <c r="J1658">
        <v>206.9</v>
      </c>
      <c r="K1658">
        <v>108</v>
      </c>
      <c r="L1658">
        <v>17.59</v>
      </c>
      <c r="M1658">
        <v>193.9</v>
      </c>
      <c r="N1658">
        <v>70</v>
      </c>
      <c r="O1658">
        <v>8.73</v>
      </c>
      <c r="P1658">
        <v>5.6</v>
      </c>
      <c r="Q1658">
        <v>4</v>
      </c>
      <c r="R1658">
        <v>1.51</v>
      </c>
      <c r="S1658">
        <v>0</v>
      </c>
      <c r="T1658">
        <v>0</v>
      </c>
    </row>
    <row r="1659" spans="1:20" x14ac:dyDescent="0.2">
      <c r="A1659" t="s">
        <v>67</v>
      </c>
      <c r="B1659" s="4">
        <f>train[[#This Row],[account_length]]/12</f>
        <v>8.9166666666666661</v>
      </c>
      <c r="C1659">
        <v>510</v>
      </c>
      <c r="D1659">
        <v>0</v>
      </c>
      <c r="E1659">
        <v>1</v>
      </c>
      <c r="F1659">
        <v>30</v>
      </c>
      <c r="G1659">
        <v>198.9</v>
      </c>
      <c r="H1659">
        <v>87</v>
      </c>
      <c r="I1659">
        <v>33.81</v>
      </c>
      <c r="J1659">
        <v>207</v>
      </c>
      <c r="K1659">
        <v>90</v>
      </c>
      <c r="L1659">
        <v>17.600000000000001</v>
      </c>
      <c r="M1659">
        <v>159.80000000000001</v>
      </c>
      <c r="N1659">
        <v>76</v>
      </c>
      <c r="O1659">
        <v>7.19</v>
      </c>
      <c r="P1659">
        <v>12.6</v>
      </c>
      <c r="Q1659">
        <v>4</v>
      </c>
      <c r="R1659">
        <v>3.4</v>
      </c>
      <c r="S1659">
        <v>3</v>
      </c>
      <c r="T1659">
        <v>0</v>
      </c>
    </row>
    <row r="1660" spans="1:20" x14ac:dyDescent="0.2">
      <c r="A1660" t="s">
        <v>65</v>
      </c>
      <c r="B1660" s="4">
        <f>train[[#This Row],[account_length]]/12</f>
        <v>12.25</v>
      </c>
      <c r="C1660">
        <v>408</v>
      </c>
      <c r="D1660">
        <v>0</v>
      </c>
      <c r="E1660">
        <v>0</v>
      </c>
      <c r="F1660">
        <v>0</v>
      </c>
      <c r="G1660">
        <v>212.8</v>
      </c>
      <c r="H1660">
        <v>79</v>
      </c>
      <c r="I1660">
        <v>36.18</v>
      </c>
      <c r="J1660">
        <v>204.1</v>
      </c>
      <c r="K1660">
        <v>91</v>
      </c>
      <c r="L1660">
        <v>17.350000000000001</v>
      </c>
      <c r="M1660">
        <v>156.19999999999999</v>
      </c>
      <c r="N1660">
        <v>113</v>
      </c>
      <c r="O1660">
        <v>7.03</v>
      </c>
      <c r="P1660">
        <v>10.199999999999999</v>
      </c>
      <c r="Q1660">
        <v>2</v>
      </c>
      <c r="R1660">
        <v>2.75</v>
      </c>
      <c r="S1660">
        <v>1</v>
      </c>
      <c r="T1660">
        <v>0</v>
      </c>
    </row>
    <row r="1661" spans="1:20" x14ac:dyDescent="0.2">
      <c r="A1661" t="s">
        <v>33</v>
      </c>
      <c r="B1661" s="4">
        <f>train[[#This Row],[account_length]]/12</f>
        <v>9.6666666666666661</v>
      </c>
      <c r="C1661">
        <v>510</v>
      </c>
      <c r="D1661">
        <v>0</v>
      </c>
      <c r="E1661">
        <v>0</v>
      </c>
      <c r="F1661">
        <v>0</v>
      </c>
      <c r="G1661">
        <v>137.4</v>
      </c>
      <c r="H1661">
        <v>126</v>
      </c>
      <c r="I1661">
        <v>23.36</v>
      </c>
      <c r="J1661">
        <v>120</v>
      </c>
      <c r="K1661">
        <v>94</v>
      </c>
      <c r="L1661">
        <v>10.199999999999999</v>
      </c>
      <c r="M1661">
        <v>130.30000000000001</v>
      </c>
      <c r="N1661">
        <v>64</v>
      </c>
      <c r="O1661">
        <v>5.86</v>
      </c>
      <c r="P1661">
        <v>12.4</v>
      </c>
      <c r="Q1661">
        <v>2</v>
      </c>
      <c r="R1661">
        <v>3.35</v>
      </c>
      <c r="S1661">
        <v>3</v>
      </c>
      <c r="T1661">
        <v>0</v>
      </c>
    </row>
    <row r="1662" spans="1:20" x14ac:dyDescent="0.2">
      <c r="A1662" t="s">
        <v>36</v>
      </c>
      <c r="B1662" s="4">
        <f>train[[#This Row],[account_length]]/12</f>
        <v>5</v>
      </c>
      <c r="C1662">
        <v>510</v>
      </c>
      <c r="D1662">
        <v>0</v>
      </c>
      <c r="E1662">
        <v>1</v>
      </c>
      <c r="F1662">
        <v>31</v>
      </c>
      <c r="G1662">
        <v>191.8</v>
      </c>
      <c r="H1662">
        <v>75</v>
      </c>
      <c r="I1662">
        <v>32.61</v>
      </c>
      <c r="J1662">
        <v>267.8</v>
      </c>
      <c r="K1662">
        <v>135</v>
      </c>
      <c r="L1662">
        <v>22.76</v>
      </c>
      <c r="M1662">
        <v>200.5</v>
      </c>
      <c r="N1662">
        <v>62</v>
      </c>
      <c r="O1662">
        <v>9.02</v>
      </c>
      <c r="P1662">
        <v>12.8</v>
      </c>
      <c r="Q1662">
        <v>3</v>
      </c>
      <c r="R1662">
        <v>3.46</v>
      </c>
      <c r="S1662">
        <v>2</v>
      </c>
      <c r="T1662">
        <v>0</v>
      </c>
    </row>
    <row r="1663" spans="1:20" x14ac:dyDescent="0.2">
      <c r="A1663" t="s">
        <v>39</v>
      </c>
      <c r="B1663" s="4">
        <f>train[[#This Row],[account_length]]/12</f>
        <v>3.1666666666666665</v>
      </c>
      <c r="C1663">
        <v>510</v>
      </c>
      <c r="D1663">
        <v>0</v>
      </c>
      <c r="E1663">
        <v>0</v>
      </c>
      <c r="F1663">
        <v>0</v>
      </c>
      <c r="G1663">
        <v>149</v>
      </c>
      <c r="H1663">
        <v>92</v>
      </c>
      <c r="I1663">
        <v>25.33</v>
      </c>
      <c r="J1663">
        <v>49.2</v>
      </c>
      <c r="K1663">
        <v>78</v>
      </c>
      <c r="L1663">
        <v>4.18</v>
      </c>
      <c r="M1663">
        <v>163.30000000000001</v>
      </c>
      <c r="N1663">
        <v>93</v>
      </c>
      <c r="O1663">
        <v>7.35</v>
      </c>
      <c r="P1663">
        <v>13.9</v>
      </c>
      <c r="Q1663">
        <v>11</v>
      </c>
      <c r="R1663">
        <v>3.75</v>
      </c>
      <c r="S1663">
        <v>0</v>
      </c>
      <c r="T1663">
        <v>0</v>
      </c>
    </row>
    <row r="1664" spans="1:20" x14ac:dyDescent="0.2">
      <c r="A1664" t="s">
        <v>54</v>
      </c>
      <c r="B1664" s="4">
        <f>train[[#This Row],[account_length]]/12</f>
        <v>5.25</v>
      </c>
      <c r="C1664">
        <v>408</v>
      </c>
      <c r="D1664">
        <v>0</v>
      </c>
      <c r="E1664">
        <v>0</v>
      </c>
      <c r="F1664">
        <v>0</v>
      </c>
      <c r="G1664">
        <v>117.1</v>
      </c>
      <c r="H1664">
        <v>118</v>
      </c>
      <c r="I1664">
        <v>19.91</v>
      </c>
      <c r="J1664">
        <v>249.6</v>
      </c>
      <c r="K1664">
        <v>90</v>
      </c>
      <c r="L1664">
        <v>21.22</v>
      </c>
      <c r="M1664">
        <v>162.19999999999999</v>
      </c>
      <c r="N1664">
        <v>84</v>
      </c>
      <c r="O1664">
        <v>7.3</v>
      </c>
      <c r="P1664">
        <v>11.1</v>
      </c>
      <c r="Q1664">
        <v>4</v>
      </c>
      <c r="R1664">
        <v>3</v>
      </c>
      <c r="S1664">
        <v>3</v>
      </c>
      <c r="T1664">
        <v>0</v>
      </c>
    </row>
    <row r="1665" spans="1:20" x14ac:dyDescent="0.2">
      <c r="A1665" t="s">
        <v>33</v>
      </c>
      <c r="B1665" s="4">
        <f>train[[#This Row],[account_length]]/12</f>
        <v>10.916666666666666</v>
      </c>
      <c r="C1665">
        <v>415</v>
      </c>
      <c r="D1665">
        <v>0</v>
      </c>
      <c r="E1665">
        <v>0</v>
      </c>
      <c r="F1665">
        <v>0</v>
      </c>
      <c r="G1665">
        <v>112.8</v>
      </c>
      <c r="H1665">
        <v>133</v>
      </c>
      <c r="I1665">
        <v>19.18</v>
      </c>
      <c r="J1665">
        <v>199.4</v>
      </c>
      <c r="K1665">
        <v>116</v>
      </c>
      <c r="L1665">
        <v>16.95</v>
      </c>
      <c r="M1665">
        <v>142.69999999999999</v>
      </c>
      <c r="N1665">
        <v>105</v>
      </c>
      <c r="O1665">
        <v>6.42</v>
      </c>
      <c r="P1665">
        <v>10.1</v>
      </c>
      <c r="Q1665">
        <v>5</v>
      </c>
      <c r="R1665">
        <v>2.73</v>
      </c>
      <c r="S1665">
        <v>0</v>
      </c>
      <c r="T1665">
        <v>0</v>
      </c>
    </row>
    <row r="1666" spans="1:20" x14ac:dyDescent="0.2">
      <c r="A1666" t="s">
        <v>67</v>
      </c>
      <c r="B1666" s="4">
        <f>train[[#This Row],[account_length]]/12</f>
        <v>13.166666666666666</v>
      </c>
      <c r="C1666">
        <v>510</v>
      </c>
      <c r="D1666">
        <v>0</v>
      </c>
      <c r="E1666">
        <v>0</v>
      </c>
      <c r="F1666">
        <v>0</v>
      </c>
      <c r="G1666">
        <v>175.9</v>
      </c>
      <c r="H1666">
        <v>105</v>
      </c>
      <c r="I1666">
        <v>29.9</v>
      </c>
      <c r="J1666">
        <v>188.3</v>
      </c>
      <c r="K1666">
        <v>88</v>
      </c>
      <c r="L1666">
        <v>16.010000000000002</v>
      </c>
      <c r="M1666">
        <v>188.3</v>
      </c>
      <c r="N1666">
        <v>98</v>
      </c>
      <c r="O1666">
        <v>8.4700000000000006</v>
      </c>
      <c r="P1666">
        <v>11</v>
      </c>
      <c r="Q1666">
        <v>6</v>
      </c>
      <c r="R1666">
        <v>2.97</v>
      </c>
      <c r="S1666">
        <v>1</v>
      </c>
      <c r="T1666">
        <v>0</v>
      </c>
    </row>
    <row r="1667" spans="1:20" x14ac:dyDescent="0.2">
      <c r="A1667" t="s">
        <v>36</v>
      </c>
      <c r="B1667" s="4">
        <f>train[[#This Row],[account_length]]/12</f>
        <v>11.583333333333334</v>
      </c>
      <c r="C1667">
        <v>510</v>
      </c>
      <c r="D1667">
        <v>0</v>
      </c>
      <c r="E1667">
        <v>0</v>
      </c>
      <c r="F1667">
        <v>0</v>
      </c>
      <c r="G1667">
        <v>236.6</v>
      </c>
      <c r="H1667">
        <v>109</v>
      </c>
      <c r="I1667">
        <v>40.22</v>
      </c>
      <c r="J1667">
        <v>169.9</v>
      </c>
      <c r="K1667">
        <v>107</v>
      </c>
      <c r="L1667">
        <v>14.44</v>
      </c>
      <c r="M1667">
        <v>212.3</v>
      </c>
      <c r="N1667">
        <v>118</v>
      </c>
      <c r="O1667">
        <v>9.5500000000000007</v>
      </c>
      <c r="P1667">
        <v>11.1</v>
      </c>
      <c r="Q1667">
        <v>2</v>
      </c>
      <c r="R1667">
        <v>3</v>
      </c>
      <c r="S1667">
        <v>1</v>
      </c>
      <c r="T1667">
        <v>1</v>
      </c>
    </row>
    <row r="1668" spans="1:20" x14ac:dyDescent="0.2">
      <c r="A1668" t="s">
        <v>69</v>
      </c>
      <c r="B1668" s="4">
        <f>train[[#This Row],[account_length]]/12</f>
        <v>6.416666666666667</v>
      </c>
      <c r="C1668">
        <v>415</v>
      </c>
      <c r="D1668">
        <v>0</v>
      </c>
      <c r="E1668">
        <v>0</v>
      </c>
      <c r="F1668">
        <v>0</v>
      </c>
      <c r="G1668">
        <v>169.4</v>
      </c>
      <c r="H1668">
        <v>102</v>
      </c>
      <c r="I1668">
        <v>28.8</v>
      </c>
      <c r="J1668">
        <v>184.9</v>
      </c>
      <c r="K1668">
        <v>144</v>
      </c>
      <c r="L1668">
        <v>15.72</v>
      </c>
      <c r="M1668">
        <v>234.3</v>
      </c>
      <c r="N1668">
        <v>89</v>
      </c>
      <c r="O1668">
        <v>10.54</v>
      </c>
      <c r="P1668">
        <v>2</v>
      </c>
      <c r="Q1668">
        <v>7</v>
      </c>
      <c r="R1668">
        <v>0.54</v>
      </c>
      <c r="S1668">
        <v>1</v>
      </c>
      <c r="T1668">
        <v>0</v>
      </c>
    </row>
    <row r="1669" spans="1:20" x14ac:dyDescent="0.2">
      <c r="A1669" t="s">
        <v>51</v>
      </c>
      <c r="B1669" s="4">
        <f>train[[#This Row],[account_length]]/12</f>
        <v>11.666666666666666</v>
      </c>
      <c r="C1669">
        <v>415</v>
      </c>
      <c r="D1669">
        <v>0</v>
      </c>
      <c r="E1669">
        <v>0</v>
      </c>
      <c r="F1669">
        <v>0</v>
      </c>
      <c r="G1669">
        <v>129.6</v>
      </c>
      <c r="H1669">
        <v>79</v>
      </c>
      <c r="I1669">
        <v>22.03</v>
      </c>
      <c r="J1669">
        <v>246.2</v>
      </c>
      <c r="K1669">
        <v>99</v>
      </c>
      <c r="L1669">
        <v>20.93</v>
      </c>
      <c r="M1669">
        <v>172.1</v>
      </c>
      <c r="N1669">
        <v>124</v>
      </c>
      <c r="O1669">
        <v>7.74</v>
      </c>
      <c r="P1669">
        <v>9.4</v>
      </c>
      <c r="Q1669">
        <v>10</v>
      </c>
      <c r="R1669">
        <v>2.54</v>
      </c>
      <c r="S1669">
        <v>3</v>
      </c>
      <c r="T1669">
        <v>0</v>
      </c>
    </row>
    <row r="1670" spans="1:20" x14ac:dyDescent="0.2">
      <c r="A1670" t="s">
        <v>57</v>
      </c>
      <c r="B1670" s="4">
        <f>train[[#This Row],[account_length]]/12</f>
        <v>4.333333333333333</v>
      </c>
      <c r="C1670">
        <v>510</v>
      </c>
      <c r="D1670">
        <v>0</v>
      </c>
      <c r="E1670">
        <v>1</v>
      </c>
      <c r="F1670">
        <v>20</v>
      </c>
      <c r="G1670">
        <v>133.30000000000001</v>
      </c>
      <c r="H1670">
        <v>63</v>
      </c>
      <c r="I1670">
        <v>22.66</v>
      </c>
      <c r="J1670">
        <v>184.1</v>
      </c>
      <c r="K1670">
        <v>123</v>
      </c>
      <c r="L1670">
        <v>15.65</v>
      </c>
      <c r="M1670">
        <v>272.89999999999998</v>
      </c>
      <c r="N1670">
        <v>107</v>
      </c>
      <c r="O1670">
        <v>12.28</v>
      </c>
      <c r="P1670">
        <v>13.5</v>
      </c>
      <c r="Q1670">
        <v>2</v>
      </c>
      <c r="R1670">
        <v>3.65</v>
      </c>
      <c r="S1670">
        <v>1</v>
      </c>
      <c r="T1670">
        <v>0</v>
      </c>
    </row>
    <row r="1671" spans="1:20" x14ac:dyDescent="0.2">
      <c r="A1671" t="s">
        <v>38</v>
      </c>
      <c r="B1671" s="4">
        <f>train[[#This Row],[account_length]]/12</f>
        <v>8.5833333333333339</v>
      </c>
      <c r="C1671">
        <v>510</v>
      </c>
      <c r="D1671">
        <v>0</v>
      </c>
      <c r="E1671">
        <v>0</v>
      </c>
      <c r="F1671">
        <v>0</v>
      </c>
      <c r="G1671">
        <v>167.8</v>
      </c>
      <c r="H1671">
        <v>121</v>
      </c>
      <c r="I1671">
        <v>28.53</v>
      </c>
      <c r="J1671">
        <v>212.9</v>
      </c>
      <c r="K1671">
        <v>123</v>
      </c>
      <c r="L1671">
        <v>18.100000000000001</v>
      </c>
      <c r="M1671">
        <v>208.2</v>
      </c>
      <c r="N1671">
        <v>73</v>
      </c>
      <c r="O1671">
        <v>9.3699999999999992</v>
      </c>
      <c r="P1671">
        <v>13</v>
      </c>
      <c r="Q1671">
        <v>3</v>
      </c>
      <c r="R1671">
        <v>3.51</v>
      </c>
      <c r="S1671">
        <v>5</v>
      </c>
      <c r="T1671">
        <v>0</v>
      </c>
    </row>
    <row r="1672" spans="1:20" x14ac:dyDescent="0.2">
      <c r="A1672" t="s">
        <v>70</v>
      </c>
      <c r="B1672" s="4">
        <f>train[[#This Row],[account_length]]/12</f>
        <v>6.166666666666667</v>
      </c>
      <c r="C1672">
        <v>415</v>
      </c>
      <c r="D1672">
        <v>0</v>
      </c>
      <c r="E1672">
        <v>1</v>
      </c>
      <c r="F1672">
        <v>32</v>
      </c>
      <c r="G1672">
        <v>174.6</v>
      </c>
      <c r="H1672">
        <v>107</v>
      </c>
      <c r="I1672">
        <v>29.68</v>
      </c>
      <c r="J1672">
        <v>310.60000000000002</v>
      </c>
      <c r="K1672">
        <v>115</v>
      </c>
      <c r="L1672">
        <v>26.4</v>
      </c>
      <c r="M1672">
        <v>234.7</v>
      </c>
      <c r="N1672">
        <v>92</v>
      </c>
      <c r="O1672">
        <v>10.56</v>
      </c>
      <c r="P1672">
        <v>9</v>
      </c>
      <c r="Q1672">
        <v>4</v>
      </c>
      <c r="R1672">
        <v>2.4300000000000002</v>
      </c>
      <c r="S1672">
        <v>1</v>
      </c>
      <c r="T1672">
        <v>0</v>
      </c>
    </row>
    <row r="1673" spans="1:20" x14ac:dyDescent="0.2">
      <c r="A1673" t="s">
        <v>75</v>
      </c>
      <c r="B1673" s="4">
        <f>train[[#This Row],[account_length]]/12</f>
        <v>10.333333333333334</v>
      </c>
      <c r="C1673">
        <v>415</v>
      </c>
      <c r="D1673">
        <v>0</v>
      </c>
      <c r="E1673">
        <v>0</v>
      </c>
      <c r="F1673">
        <v>0</v>
      </c>
      <c r="G1673">
        <v>150.30000000000001</v>
      </c>
      <c r="H1673">
        <v>101</v>
      </c>
      <c r="I1673">
        <v>25.55</v>
      </c>
      <c r="J1673">
        <v>255.9</v>
      </c>
      <c r="K1673">
        <v>112</v>
      </c>
      <c r="L1673">
        <v>21.75</v>
      </c>
      <c r="M1673">
        <v>136.69999999999999</v>
      </c>
      <c r="N1673">
        <v>62</v>
      </c>
      <c r="O1673">
        <v>6.15</v>
      </c>
      <c r="P1673">
        <v>12.5</v>
      </c>
      <c r="Q1673">
        <v>4</v>
      </c>
      <c r="R1673">
        <v>3.38</v>
      </c>
      <c r="S1673">
        <v>2</v>
      </c>
      <c r="T1673">
        <v>0</v>
      </c>
    </row>
    <row r="1674" spans="1:20" x14ac:dyDescent="0.2">
      <c r="A1674" t="s">
        <v>41</v>
      </c>
      <c r="B1674" s="4">
        <f>train[[#This Row],[account_length]]/12</f>
        <v>7.083333333333333</v>
      </c>
      <c r="C1674">
        <v>510</v>
      </c>
      <c r="D1674">
        <v>0</v>
      </c>
      <c r="E1674">
        <v>1</v>
      </c>
      <c r="F1674">
        <v>21</v>
      </c>
      <c r="G1674">
        <v>283.2</v>
      </c>
      <c r="H1674">
        <v>110</v>
      </c>
      <c r="I1674">
        <v>48.14</v>
      </c>
      <c r="J1674">
        <v>239.7</v>
      </c>
      <c r="K1674">
        <v>108</v>
      </c>
      <c r="L1674">
        <v>20.37</v>
      </c>
      <c r="M1674">
        <v>149.5</v>
      </c>
      <c r="N1674">
        <v>80</v>
      </c>
      <c r="O1674">
        <v>6.73</v>
      </c>
      <c r="P1674">
        <v>6.3</v>
      </c>
      <c r="Q1674">
        <v>1</v>
      </c>
      <c r="R1674">
        <v>1.7</v>
      </c>
      <c r="S1674">
        <v>5</v>
      </c>
      <c r="T1674">
        <v>0</v>
      </c>
    </row>
    <row r="1675" spans="1:20" x14ac:dyDescent="0.2">
      <c r="A1675" t="s">
        <v>65</v>
      </c>
      <c r="B1675" s="4">
        <f>train[[#This Row],[account_length]]/12</f>
        <v>9.4166666666666661</v>
      </c>
      <c r="C1675">
        <v>408</v>
      </c>
      <c r="D1675">
        <v>0</v>
      </c>
      <c r="E1675">
        <v>1</v>
      </c>
      <c r="F1675">
        <v>20</v>
      </c>
      <c r="G1675">
        <v>157.80000000000001</v>
      </c>
      <c r="H1675">
        <v>83</v>
      </c>
      <c r="I1675">
        <v>26.83</v>
      </c>
      <c r="J1675">
        <v>161.5</v>
      </c>
      <c r="K1675">
        <v>56</v>
      </c>
      <c r="L1675">
        <v>13.73</v>
      </c>
      <c r="M1675">
        <v>271.5</v>
      </c>
      <c r="N1675">
        <v>100</v>
      </c>
      <c r="O1675">
        <v>12.22</v>
      </c>
      <c r="P1675">
        <v>8.6999999999999993</v>
      </c>
      <c r="Q1675">
        <v>2</v>
      </c>
      <c r="R1675">
        <v>2.35</v>
      </c>
      <c r="S1675">
        <v>5</v>
      </c>
      <c r="T1675">
        <v>1</v>
      </c>
    </row>
    <row r="1676" spans="1:20" x14ac:dyDescent="0.2">
      <c r="A1676" t="s">
        <v>59</v>
      </c>
      <c r="B1676" s="4">
        <f>train[[#This Row],[account_length]]/12</f>
        <v>5.916666666666667</v>
      </c>
      <c r="C1676">
        <v>408</v>
      </c>
      <c r="D1676">
        <v>0</v>
      </c>
      <c r="E1676">
        <v>0</v>
      </c>
      <c r="F1676">
        <v>0</v>
      </c>
      <c r="G1676">
        <v>141.19999999999999</v>
      </c>
      <c r="H1676">
        <v>132</v>
      </c>
      <c r="I1676">
        <v>24</v>
      </c>
      <c r="J1676">
        <v>149.1</v>
      </c>
      <c r="K1676">
        <v>90</v>
      </c>
      <c r="L1676">
        <v>12.67</v>
      </c>
      <c r="M1676">
        <v>171.4</v>
      </c>
      <c r="N1676">
        <v>72</v>
      </c>
      <c r="O1676">
        <v>7.71</v>
      </c>
      <c r="P1676">
        <v>7</v>
      </c>
      <c r="Q1676">
        <v>2</v>
      </c>
      <c r="R1676">
        <v>1.89</v>
      </c>
      <c r="S1676">
        <v>2</v>
      </c>
      <c r="T1676">
        <v>0</v>
      </c>
    </row>
    <row r="1677" spans="1:20" x14ac:dyDescent="0.2">
      <c r="A1677" t="s">
        <v>43</v>
      </c>
      <c r="B1677" s="4">
        <f>train[[#This Row],[account_length]]/12</f>
        <v>4.083333333333333</v>
      </c>
      <c r="C1677">
        <v>415</v>
      </c>
      <c r="D1677">
        <v>1</v>
      </c>
      <c r="E1677">
        <v>0</v>
      </c>
      <c r="F1677">
        <v>0</v>
      </c>
      <c r="G1677">
        <v>237.8</v>
      </c>
      <c r="H1677">
        <v>92</v>
      </c>
      <c r="I1677">
        <v>40.43</v>
      </c>
      <c r="J1677">
        <v>208.9</v>
      </c>
      <c r="K1677">
        <v>119</v>
      </c>
      <c r="L1677">
        <v>17.760000000000002</v>
      </c>
      <c r="M1677">
        <v>167.8</v>
      </c>
      <c r="N1677">
        <v>86</v>
      </c>
      <c r="O1677">
        <v>7.55</v>
      </c>
      <c r="P1677">
        <v>15.6</v>
      </c>
      <c r="Q1677">
        <v>6</v>
      </c>
      <c r="R1677">
        <v>4.21</v>
      </c>
      <c r="S1677">
        <v>2</v>
      </c>
      <c r="T1677">
        <v>1</v>
      </c>
    </row>
    <row r="1678" spans="1:20" x14ac:dyDescent="0.2">
      <c r="A1678" t="s">
        <v>33</v>
      </c>
      <c r="B1678" s="4">
        <f>train[[#This Row],[account_length]]/12</f>
        <v>8.8333333333333339</v>
      </c>
      <c r="C1678">
        <v>510</v>
      </c>
      <c r="D1678">
        <v>1</v>
      </c>
      <c r="E1678">
        <v>0</v>
      </c>
      <c r="F1678">
        <v>0</v>
      </c>
      <c r="G1678">
        <v>204</v>
      </c>
      <c r="H1678">
        <v>84</v>
      </c>
      <c r="I1678">
        <v>34.68</v>
      </c>
      <c r="J1678">
        <v>168.5</v>
      </c>
      <c r="K1678">
        <v>61</v>
      </c>
      <c r="L1678">
        <v>14.32</v>
      </c>
      <c r="M1678">
        <v>164</v>
      </c>
      <c r="N1678">
        <v>102</v>
      </c>
      <c r="O1678">
        <v>7.38</v>
      </c>
      <c r="P1678">
        <v>13.3</v>
      </c>
      <c r="Q1678">
        <v>3</v>
      </c>
      <c r="R1678">
        <v>3.59</v>
      </c>
      <c r="S1678">
        <v>3</v>
      </c>
      <c r="T1678">
        <v>1</v>
      </c>
    </row>
    <row r="1679" spans="1:20" x14ac:dyDescent="0.2">
      <c r="A1679" t="s">
        <v>37</v>
      </c>
      <c r="B1679" s="4">
        <f>train[[#This Row],[account_length]]/12</f>
        <v>5</v>
      </c>
      <c r="C1679">
        <v>510</v>
      </c>
      <c r="D1679">
        <v>0</v>
      </c>
      <c r="E1679">
        <v>0</v>
      </c>
      <c r="F1679">
        <v>0</v>
      </c>
      <c r="G1679">
        <v>221.1</v>
      </c>
      <c r="H1679">
        <v>106</v>
      </c>
      <c r="I1679">
        <v>37.590000000000003</v>
      </c>
      <c r="J1679">
        <v>178.6</v>
      </c>
      <c r="K1679">
        <v>48</v>
      </c>
      <c r="L1679">
        <v>15.18</v>
      </c>
      <c r="M1679">
        <v>202.7</v>
      </c>
      <c r="N1679">
        <v>90</v>
      </c>
      <c r="O1679">
        <v>9.1199999999999992</v>
      </c>
      <c r="P1679">
        <v>7.4</v>
      </c>
      <c r="Q1679">
        <v>3</v>
      </c>
      <c r="R1679">
        <v>2</v>
      </c>
      <c r="S1679">
        <v>1</v>
      </c>
      <c r="T1679">
        <v>0</v>
      </c>
    </row>
    <row r="1680" spans="1:20" x14ac:dyDescent="0.2">
      <c r="A1680" t="s">
        <v>66</v>
      </c>
      <c r="B1680" s="4">
        <f>train[[#This Row],[account_length]]/12</f>
        <v>5.5</v>
      </c>
      <c r="C1680">
        <v>510</v>
      </c>
      <c r="D1680">
        <v>0</v>
      </c>
      <c r="E1680">
        <v>0</v>
      </c>
      <c r="F1680">
        <v>0</v>
      </c>
      <c r="G1680">
        <v>118</v>
      </c>
      <c r="H1680">
        <v>133</v>
      </c>
      <c r="I1680">
        <v>20.059999999999999</v>
      </c>
      <c r="J1680">
        <v>248.1</v>
      </c>
      <c r="K1680">
        <v>99</v>
      </c>
      <c r="L1680">
        <v>21.09</v>
      </c>
      <c r="M1680">
        <v>214.4</v>
      </c>
      <c r="N1680">
        <v>122</v>
      </c>
      <c r="O1680">
        <v>9.65</v>
      </c>
      <c r="P1680">
        <v>5.3</v>
      </c>
      <c r="Q1680">
        <v>5</v>
      </c>
      <c r="R1680">
        <v>1.43</v>
      </c>
      <c r="S1680">
        <v>1</v>
      </c>
      <c r="T1680">
        <v>0</v>
      </c>
    </row>
    <row r="1681" spans="1:20" x14ac:dyDescent="0.2">
      <c r="A1681" t="s">
        <v>57</v>
      </c>
      <c r="B1681" s="4">
        <f>train[[#This Row],[account_length]]/12</f>
        <v>10.416666666666666</v>
      </c>
      <c r="C1681">
        <v>415</v>
      </c>
      <c r="D1681">
        <v>0</v>
      </c>
      <c r="E1681">
        <v>0</v>
      </c>
      <c r="F1681">
        <v>0</v>
      </c>
      <c r="G1681">
        <v>163.80000000000001</v>
      </c>
      <c r="H1681">
        <v>73</v>
      </c>
      <c r="I1681">
        <v>27.85</v>
      </c>
      <c r="J1681">
        <v>255.6</v>
      </c>
      <c r="K1681">
        <v>85</v>
      </c>
      <c r="L1681">
        <v>21.73</v>
      </c>
      <c r="M1681">
        <v>192.9</v>
      </c>
      <c r="N1681">
        <v>95</v>
      </c>
      <c r="O1681">
        <v>8.68</v>
      </c>
      <c r="P1681">
        <v>15.7</v>
      </c>
      <c r="Q1681">
        <v>4</v>
      </c>
      <c r="R1681">
        <v>4.24</v>
      </c>
      <c r="S1681">
        <v>0</v>
      </c>
      <c r="T1681">
        <v>0</v>
      </c>
    </row>
    <row r="1682" spans="1:20" x14ac:dyDescent="0.2">
      <c r="A1682" t="s">
        <v>43</v>
      </c>
      <c r="B1682" s="4">
        <f>train[[#This Row],[account_length]]/12</f>
        <v>9.5</v>
      </c>
      <c r="C1682">
        <v>510</v>
      </c>
      <c r="D1682">
        <v>0</v>
      </c>
      <c r="E1682">
        <v>1</v>
      </c>
      <c r="F1682">
        <v>4</v>
      </c>
      <c r="G1682">
        <v>141.30000000000001</v>
      </c>
      <c r="H1682">
        <v>96</v>
      </c>
      <c r="I1682">
        <v>24.02</v>
      </c>
      <c r="J1682">
        <v>230.4</v>
      </c>
      <c r="K1682">
        <v>88</v>
      </c>
      <c r="L1682">
        <v>19.579999999999998</v>
      </c>
      <c r="M1682">
        <v>223.7</v>
      </c>
      <c r="N1682">
        <v>85</v>
      </c>
      <c r="O1682">
        <v>10.07</v>
      </c>
      <c r="P1682">
        <v>9.4</v>
      </c>
      <c r="Q1682">
        <v>3</v>
      </c>
      <c r="R1682">
        <v>2.54</v>
      </c>
      <c r="S1682">
        <v>3</v>
      </c>
      <c r="T1682">
        <v>0</v>
      </c>
    </row>
    <row r="1683" spans="1:20" x14ac:dyDescent="0.2">
      <c r="A1683" t="s">
        <v>71</v>
      </c>
      <c r="B1683" s="4">
        <f>train[[#This Row],[account_length]]/12</f>
        <v>9.3333333333333339</v>
      </c>
      <c r="C1683">
        <v>415</v>
      </c>
      <c r="D1683">
        <v>0</v>
      </c>
      <c r="E1683">
        <v>0</v>
      </c>
      <c r="F1683">
        <v>0</v>
      </c>
      <c r="G1683">
        <v>272.5</v>
      </c>
      <c r="H1683">
        <v>119</v>
      </c>
      <c r="I1683">
        <v>46.33</v>
      </c>
      <c r="J1683">
        <v>226.1</v>
      </c>
      <c r="K1683">
        <v>94</v>
      </c>
      <c r="L1683">
        <v>19.22</v>
      </c>
      <c r="M1683">
        <v>159.1</v>
      </c>
      <c r="N1683">
        <v>94</v>
      </c>
      <c r="O1683">
        <v>7.16</v>
      </c>
      <c r="P1683">
        <v>16.399999999999999</v>
      </c>
      <c r="Q1683">
        <v>5</v>
      </c>
      <c r="R1683">
        <v>4.43</v>
      </c>
      <c r="S1683">
        <v>3</v>
      </c>
      <c r="T1683">
        <v>1</v>
      </c>
    </row>
    <row r="1684" spans="1:20" x14ac:dyDescent="0.2">
      <c r="A1684" t="s">
        <v>35</v>
      </c>
      <c r="B1684" s="4">
        <f>train[[#This Row],[account_length]]/12</f>
        <v>8.4166666666666661</v>
      </c>
      <c r="C1684">
        <v>408</v>
      </c>
      <c r="D1684">
        <v>0</v>
      </c>
      <c r="E1684">
        <v>1</v>
      </c>
      <c r="F1684">
        <v>16</v>
      </c>
      <c r="G1684">
        <v>118.9</v>
      </c>
      <c r="H1684">
        <v>112</v>
      </c>
      <c r="I1684">
        <v>20.21</v>
      </c>
      <c r="J1684">
        <v>228.3</v>
      </c>
      <c r="K1684">
        <v>97</v>
      </c>
      <c r="L1684">
        <v>19.41</v>
      </c>
      <c r="M1684">
        <v>180.1</v>
      </c>
      <c r="N1684">
        <v>111</v>
      </c>
      <c r="O1684">
        <v>8.1</v>
      </c>
      <c r="P1684">
        <v>8.1999999999999993</v>
      </c>
      <c r="Q1684">
        <v>5</v>
      </c>
      <c r="R1684">
        <v>2.21</v>
      </c>
      <c r="S1684">
        <v>2</v>
      </c>
      <c r="T1684">
        <v>0</v>
      </c>
    </row>
    <row r="1685" spans="1:20" x14ac:dyDescent="0.2">
      <c r="A1685" t="s">
        <v>51</v>
      </c>
      <c r="B1685" s="4">
        <f>train[[#This Row],[account_length]]/12</f>
        <v>5.833333333333333</v>
      </c>
      <c r="C1685">
        <v>415</v>
      </c>
      <c r="D1685">
        <v>0</v>
      </c>
      <c r="E1685">
        <v>0</v>
      </c>
      <c r="F1685">
        <v>0</v>
      </c>
      <c r="G1685">
        <v>7.9</v>
      </c>
      <c r="H1685">
        <v>100</v>
      </c>
      <c r="I1685">
        <v>1.34</v>
      </c>
      <c r="J1685">
        <v>136.4</v>
      </c>
      <c r="K1685">
        <v>83</v>
      </c>
      <c r="L1685">
        <v>11.59</v>
      </c>
      <c r="M1685">
        <v>156.6</v>
      </c>
      <c r="N1685">
        <v>89</v>
      </c>
      <c r="O1685">
        <v>7.05</v>
      </c>
      <c r="P1685">
        <v>12.1</v>
      </c>
      <c r="Q1685">
        <v>1</v>
      </c>
      <c r="R1685">
        <v>3.27</v>
      </c>
      <c r="S1685">
        <v>0</v>
      </c>
      <c r="T1685">
        <v>0</v>
      </c>
    </row>
    <row r="1686" spans="1:20" x14ac:dyDescent="0.2">
      <c r="A1686" t="s">
        <v>47</v>
      </c>
      <c r="B1686" s="4">
        <f>train[[#This Row],[account_length]]/12</f>
        <v>4.916666666666667</v>
      </c>
      <c r="C1686">
        <v>408</v>
      </c>
      <c r="D1686">
        <v>0</v>
      </c>
      <c r="E1686">
        <v>0</v>
      </c>
      <c r="F1686">
        <v>0</v>
      </c>
      <c r="G1686">
        <v>159.5</v>
      </c>
      <c r="H1686">
        <v>96</v>
      </c>
      <c r="I1686">
        <v>27.12</v>
      </c>
      <c r="J1686">
        <v>167.2</v>
      </c>
      <c r="K1686">
        <v>123</v>
      </c>
      <c r="L1686">
        <v>14.21</v>
      </c>
      <c r="M1686">
        <v>138.6</v>
      </c>
      <c r="N1686">
        <v>106</v>
      </c>
      <c r="O1686">
        <v>6.24</v>
      </c>
      <c r="P1686">
        <v>10.199999999999999</v>
      </c>
      <c r="Q1686">
        <v>4</v>
      </c>
      <c r="R1686">
        <v>2.75</v>
      </c>
      <c r="S1686">
        <v>0</v>
      </c>
      <c r="T1686">
        <v>0</v>
      </c>
    </row>
    <row r="1687" spans="1:20" x14ac:dyDescent="0.2">
      <c r="A1687" t="s">
        <v>42</v>
      </c>
      <c r="B1687" s="4">
        <f>train[[#This Row],[account_length]]/12</f>
        <v>4.916666666666667</v>
      </c>
      <c r="C1687">
        <v>408</v>
      </c>
      <c r="D1687">
        <v>0</v>
      </c>
      <c r="E1687">
        <v>0</v>
      </c>
      <c r="F1687">
        <v>0</v>
      </c>
      <c r="G1687">
        <v>150.19999999999999</v>
      </c>
      <c r="H1687">
        <v>70</v>
      </c>
      <c r="I1687">
        <v>25.53</v>
      </c>
      <c r="J1687">
        <v>185.7</v>
      </c>
      <c r="K1687">
        <v>98</v>
      </c>
      <c r="L1687">
        <v>15.78</v>
      </c>
      <c r="M1687">
        <v>212.5</v>
      </c>
      <c r="N1687">
        <v>128</v>
      </c>
      <c r="O1687">
        <v>9.56</v>
      </c>
      <c r="P1687">
        <v>12.1</v>
      </c>
      <c r="Q1687">
        <v>2</v>
      </c>
      <c r="R1687">
        <v>3.27</v>
      </c>
      <c r="S1687">
        <v>1</v>
      </c>
      <c r="T1687">
        <v>0</v>
      </c>
    </row>
    <row r="1688" spans="1:20" x14ac:dyDescent="0.2">
      <c r="A1688" t="s">
        <v>35</v>
      </c>
      <c r="B1688" s="4">
        <f>train[[#This Row],[account_length]]/12</f>
        <v>10.333333333333334</v>
      </c>
      <c r="C1688">
        <v>415</v>
      </c>
      <c r="D1688">
        <v>0</v>
      </c>
      <c r="E1688">
        <v>1</v>
      </c>
      <c r="F1688">
        <v>30</v>
      </c>
      <c r="G1688">
        <v>144.5</v>
      </c>
      <c r="H1688">
        <v>35</v>
      </c>
      <c r="I1688">
        <v>24.57</v>
      </c>
      <c r="J1688">
        <v>262.3</v>
      </c>
      <c r="K1688">
        <v>101</v>
      </c>
      <c r="L1688">
        <v>22.3</v>
      </c>
      <c r="M1688">
        <v>226.5</v>
      </c>
      <c r="N1688">
        <v>82</v>
      </c>
      <c r="O1688">
        <v>10.19</v>
      </c>
      <c r="P1688">
        <v>12</v>
      </c>
      <c r="Q1688">
        <v>7</v>
      </c>
      <c r="R1688">
        <v>3.24</v>
      </c>
      <c r="S1688">
        <v>2</v>
      </c>
      <c r="T1688">
        <v>0</v>
      </c>
    </row>
    <row r="1689" spans="1:20" x14ac:dyDescent="0.2">
      <c r="A1689" t="s">
        <v>27</v>
      </c>
      <c r="B1689" s="4">
        <f>train[[#This Row],[account_length]]/12</f>
        <v>6.75</v>
      </c>
      <c r="C1689">
        <v>510</v>
      </c>
      <c r="D1689">
        <v>0</v>
      </c>
      <c r="E1689">
        <v>0</v>
      </c>
      <c r="F1689">
        <v>0</v>
      </c>
      <c r="G1689">
        <v>220.8</v>
      </c>
      <c r="H1689">
        <v>77</v>
      </c>
      <c r="I1689">
        <v>37.54</v>
      </c>
      <c r="J1689">
        <v>148.5</v>
      </c>
      <c r="K1689">
        <v>87</v>
      </c>
      <c r="L1689">
        <v>12.62</v>
      </c>
      <c r="M1689">
        <v>183.9</v>
      </c>
      <c r="N1689">
        <v>100</v>
      </c>
      <c r="O1689">
        <v>8.2799999999999994</v>
      </c>
      <c r="P1689">
        <v>7.6</v>
      </c>
      <c r="Q1689">
        <v>3</v>
      </c>
      <c r="R1689">
        <v>2.0499999999999998</v>
      </c>
      <c r="S1689">
        <v>2</v>
      </c>
      <c r="T1689">
        <v>0</v>
      </c>
    </row>
    <row r="1690" spans="1:20" x14ac:dyDescent="0.2">
      <c r="A1690" t="s">
        <v>32</v>
      </c>
      <c r="B1690" s="4">
        <f>train[[#This Row],[account_length]]/12</f>
        <v>7.166666666666667</v>
      </c>
      <c r="C1690">
        <v>510</v>
      </c>
      <c r="D1690">
        <v>0</v>
      </c>
      <c r="E1690">
        <v>0</v>
      </c>
      <c r="F1690">
        <v>0</v>
      </c>
      <c r="G1690">
        <v>216.3</v>
      </c>
      <c r="H1690">
        <v>96</v>
      </c>
      <c r="I1690">
        <v>36.770000000000003</v>
      </c>
      <c r="J1690">
        <v>266.3</v>
      </c>
      <c r="K1690">
        <v>77</v>
      </c>
      <c r="L1690">
        <v>22.64</v>
      </c>
      <c r="M1690">
        <v>214</v>
      </c>
      <c r="N1690">
        <v>110</v>
      </c>
      <c r="O1690">
        <v>9.6300000000000008</v>
      </c>
      <c r="P1690">
        <v>4.5</v>
      </c>
      <c r="Q1690">
        <v>3</v>
      </c>
      <c r="R1690">
        <v>1.22</v>
      </c>
      <c r="S1690">
        <v>0</v>
      </c>
      <c r="T1690">
        <v>0</v>
      </c>
    </row>
    <row r="1691" spans="1:20" x14ac:dyDescent="0.2">
      <c r="A1691" t="s">
        <v>49</v>
      </c>
      <c r="B1691" s="4">
        <f>train[[#This Row],[account_length]]/12</f>
        <v>7</v>
      </c>
      <c r="C1691">
        <v>510</v>
      </c>
      <c r="D1691">
        <v>0</v>
      </c>
      <c r="E1691">
        <v>0</v>
      </c>
      <c r="F1691">
        <v>0</v>
      </c>
      <c r="G1691">
        <v>169.5</v>
      </c>
      <c r="H1691">
        <v>96</v>
      </c>
      <c r="I1691">
        <v>28.82</v>
      </c>
      <c r="J1691">
        <v>157.6</v>
      </c>
      <c r="K1691">
        <v>94</v>
      </c>
      <c r="L1691">
        <v>13.4</v>
      </c>
      <c r="M1691">
        <v>98.2</v>
      </c>
      <c r="N1691">
        <v>70</v>
      </c>
      <c r="O1691">
        <v>4.42</v>
      </c>
      <c r="P1691">
        <v>10.6</v>
      </c>
      <c r="Q1691">
        <v>7</v>
      </c>
      <c r="R1691">
        <v>2.86</v>
      </c>
      <c r="S1691">
        <v>0</v>
      </c>
      <c r="T1691">
        <v>0</v>
      </c>
    </row>
    <row r="1692" spans="1:20" x14ac:dyDescent="0.2">
      <c r="A1692" t="s">
        <v>62</v>
      </c>
      <c r="B1692" s="4">
        <f>train[[#This Row],[account_length]]/12</f>
        <v>9.8333333333333339</v>
      </c>
      <c r="C1692">
        <v>510</v>
      </c>
      <c r="D1692">
        <v>0</v>
      </c>
      <c r="E1692">
        <v>1</v>
      </c>
      <c r="F1692">
        <v>35</v>
      </c>
      <c r="G1692">
        <v>256.3</v>
      </c>
      <c r="H1692">
        <v>119</v>
      </c>
      <c r="I1692">
        <v>43.57</v>
      </c>
      <c r="J1692">
        <v>258.10000000000002</v>
      </c>
      <c r="K1692">
        <v>91</v>
      </c>
      <c r="L1692">
        <v>21.94</v>
      </c>
      <c r="M1692">
        <v>215.5</v>
      </c>
      <c r="N1692">
        <v>130</v>
      </c>
      <c r="O1692">
        <v>9.6999999999999993</v>
      </c>
      <c r="P1692">
        <v>11.7</v>
      </c>
      <c r="Q1692">
        <v>1</v>
      </c>
      <c r="R1692">
        <v>3.16</v>
      </c>
      <c r="S1692">
        <v>1</v>
      </c>
      <c r="T1692">
        <v>0</v>
      </c>
    </row>
    <row r="1693" spans="1:20" x14ac:dyDescent="0.2">
      <c r="A1693" t="s">
        <v>41</v>
      </c>
      <c r="B1693" s="4">
        <f>train[[#This Row],[account_length]]/12</f>
        <v>7.416666666666667</v>
      </c>
      <c r="C1693">
        <v>415</v>
      </c>
      <c r="D1693">
        <v>0</v>
      </c>
      <c r="E1693">
        <v>0</v>
      </c>
      <c r="F1693">
        <v>0</v>
      </c>
      <c r="G1693">
        <v>179.7</v>
      </c>
      <c r="H1693">
        <v>128</v>
      </c>
      <c r="I1693">
        <v>30.55</v>
      </c>
      <c r="J1693">
        <v>299.8</v>
      </c>
      <c r="K1693">
        <v>92</v>
      </c>
      <c r="L1693">
        <v>25.48</v>
      </c>
      <c r="M1693">
        <v>185.3</v>
      </c>
      <c r="N1693">
        <v>120</v>
      </c>
      <c r="O1693">
        <v>8.34</v>
      </c>
      <c r="P1693">
        <v>7.6</v>
      </c>
      <c r="Q1693">
        <v>3</v>
      </c>
      <c r="R1693">
        <v>2.0499999999999998</v>
      </c>
      <c r="S1693">
        <v>1</v>
      </c>
      <c r="T1693">
        <v>0</v>
      </c>
    </row>
    <row r="1694" spans="1:20" x14ac:dyDescent="0.2">
      <c r="A1694" t="s">
        <v>70</v>
      </c>
      <c r="B1694" s="4">
        <f>train[[#This Row],[account_length]]/12</f>
        <v>7.75</v>
      </c>
      <c r="C1694">
        <v>415</v>
      </c>
      <c r="D1694">
        <v>0</v>
      </c>
      <c r="E1694">
        <v>0</v>
      </c>
      <c r="F1694">
        <v>0</v>
      </c>
      <c r="G1694">
        <v>266</v>
      </c>
      <c r="H1694">
        <v>120</v>
      </c>
      <c r="I1694">
        <v>45.22</v>
      </c>
      <c r="J1694">
        <v>130.1</v>
      </c>
      <c r="K1694">
        <v>84</v>
      </c>
      <c r="L1694">
        <v>11.06</v>
      </c>
      <c r="M1694">
        <v>165.8</v>
      </c>
      <c r="N1694">
        <v>63</v>
      </c>
      <c r="O1694">
        <v>7.46</v>
      </c>
      <c r="P1694">
        <v>13.1</v>
      </c>
      <c r="Q1694">
        <v>6</v>
      </c>
      <c r="R1694">
        <v>3.54</v>
      </c>
      <c r="S1694">
        <v>3</v>
      </c>
      <c r="T1694">
        <v>0</v>
      </c>
    </row>
    <row r="1695" spans="1:20" x14ac:dyDescent="0.2">
      <c r="A1695" t="s">
        <v>50</v>
      </c>
      <c r="B1695" s="4">
        <f>train[[#This Row],[account_length]]/12</f>
        <v>7.083333333333333</v>
      </c>
      <c r="C1695">
        <v>415</v>
      </c>
      <c r="D1695">
        <v>0</v>
      </c>
      <c r="E1695">
        <v>0</v>
      </c>
      <c r="F1695">
        <v>0</v>
      </c>
      <c r="G1695">
        <v>96.7</v>
      </c>
      <c r="H1695">
        <v>97</v>
      </c>
      <c r="I1695">
        <v>16.440000000000001</v>
      </c>
      <c r="J1695">
        <v>193.8</v>
      </c>
      <c r="K1695">
        <v>95</v>
      </c>
      <c r="L1695">
        <v>16.47</v>
      </c>
      <c r="M1695">
        <v>171.7</v>
      </c>
      <c r="N1695">
        <v>88</v>
      </c>
      <c r="O1695">
        <v>7.73</v>
      </c>
      <c r="P1695">
        <v>9.6999999999999993</v>
      </c>
      <c r="Q1695">
        <v>3</v>
      </c>
      <c r="R1695">
        <v>2.62</v>
      </c>
      <c r="S1695">
        <v>2</v>
      </c>
      <c r="T1695">
        <v>0</v>
      </c>
    </row>
    <row r="1696" spans="1:20" x14ac:dyDescent="0.2">
      <c r="A1696" t="s">
        <v>44</v>
      </c>
      <c r="B1696" s="4">
        <f>train[[#This Row],[account_length]]/12</f>
        <v>13.333333333333334</v>
      </c>
      <c r="C1696">
        <v>408</v>
      </c>
      <c r="D1696">
        <v>0</v>
      </c>
      <c r="E1696">
        <v>0</v>
      </c>
      <c r="F1696">
        <v>0</v>
      </c>
      <c r="G1696">
        <v>82.7</v>
      </c>
      <c r="H1696">
        <v>116</v>
      </c>
      <c r="I1696">
        <v>14.06</v>
      </c>
      <c r="J1696">
        <v>194.6</v>
      </c>
      <c r="K1696">
        <v>95</v>
      </c>
      <c r="L1696">
        <v>16.54</v>
      </c>
      <c r="M1696">
        <v>159</v>
      </c>
      <c r="N1696">
        <v>54</v>
      </c>
      <c r="O1696">
        <v>7.15</v>
      </c>
      <c r="P1696">
        <v>10.9</v>
      </c>
      <c r="Q1696">
        <v>9</v>
      </c>
      <c r="R1696">
        <v>2.94</v>
      </c>
      <c r="S1696">
        <v>0</v>
      </c>
      <c r="T1696">
        <v>0</v>
      </c>
    </row>
    <row r="1697" spans="1:20" x14ac:dyDescent="0.2">
      <c r="A1697" t="s">
        <v>73</v>
      </c>
      <c r="B1697" s="4">
        <f>train[[#This Row],[account_length]]/12</f>
        <v>2.3333333333333335</v>
      </c>
      <c r="C1697">
        <v>415</v>
      </c>
      <c r="D1697">
        <v>0</v>
      </c>
      <c r="E1697">
        <v>0</v>
      </c>
      <c r="F1697">
        <v>0</v>
      </c>
      <c r="G1697">
        <v>168.2</v>
      </c>
      <c r="H1697">
        <v>87</v>
      </c>
      <c r="I1697">
        <v>28.59</v>
      </c>
      <c r="J1697">
        <v>161.69999999999999</v>
      </c>
      <c r="K1697">
        <v>92</v>
      </c>
      <c r="L1697">
        <v>13.74</v>
      </c>
      <c r="M1697">
        <v>192.4</v>
      </c>
      <c r="N1697">
        <v>112</v>
      </c>
      <c r="O1697">
        <v>8.66</v>
      </c>
      <c r="P1697">
        <v>10.1</v>
      </c>
      <c r="Q1697">
        <v>3</v>
      </c>
      <c r="R1697">
        <v>2.73</v>
      </c>
      <c r="S1697">
        <v>3</v>
      </c>
      <c r="T1697">
        <v>0</v>
      </c>
    </row>
    <row r="1698" spans="1:20" x14ac:dyDescent="0.2">
      <c r="A1698" t="s">
        <v>39</v>
      </c>
      <c r="B1698" s="4">
        <f>train[[#This Row],[account_length]]/12</f>
        <v>6.083333333333333</v>
      </c>
      <c r="C1698">
        <v>408</v>
      </c>
      <c r="D1698">
        <v>0</v>
      </c>
      <c r="E1698">
        <v>0</v>
      </c>
      <c r="F1698">
        <v>0</v>
      </c>
      <c r="G1698">
        <v>286.39999999999998</v>
      </c>
      <c r="H1698">
        <v>109</v>
      </c>
      <c r="I1698">
        <v>48.69</v>
      </c>
      <c r="J1698">
        <v>178.2</v>
      </c>
      <c r="K1698">
        <v>67</v>
      </c>
      <c r="L1698">
        <v>15.15</v>
      </c>
      <c r="M1698">
        <v>214.2</v>
      </c>
      <c r="N1698">
        <v>152</v>
      </c>
      <c r="O1698">
        <v>9.64</v>
      </c>
      <c r="P1698">
        <v>10.7</v>
      </c>
      <c r="Q1698">
        <v>14</v>
      </c>
      <c r="R1698">
        <v>2.89</v>
      </c>
      <c r="S1698">
        <v>1</v>
      </c>
      <c r="T1698">
        <v>1</v>
      </c>
    </row>
    <row r="1699" spans="1:20" x14ac:dyDescent="0.2">
      <c r="A1699" t="s">
        <v>36</v>
      </c>
      <c r="B1699" s="4">
        <f>train[[#This Row],[account_length]]/12</f>
        <v>13</v>
      </c>
      <c r="C1699">
        <v>408</v>
      </c>
      <c r="D1699">
        <v>0</v>
      </c>
      <c r="E1699">
        <v>0</v>
      </c>
      <c r="F1699">
        <v>0</v>
      </c>
      <c r="G1699">
        <v>174.3</v>
      </c>
      <c r="H1699">
        <v>95</v>
      </c>
      <c r="I1699">
        <v>29.63</v>
      </c>
      <c r="J1699">
        <v>186.6</v>
      </c>
      <c r="K1699">
        <v>128</v>
      </c>
      <c r="L1699">
        <v>15.86</v>
      </c>
      <c r="M1699">
        <v>258.2</v>
      </c>
      <c r="N1699">
        <v>105</v>
      </c>
      <c r="O1699">
        <v>11.62</v>
      </c>
      <c r="P1699">
        <v>12.9</v>
      </c>
      <c r="Q1699">
        <v>5</v>
      </c>
      <c r="R1699">
        <v>3.48</v>
      </c>
      <c r="S1699">
        <v>3</v>
      </c>
      <c r="T1699">
        <v>0</v>
      </c>
    </row>
    <row r="1700" spans="1:20" x14ac:dyDescent="0.2">
      <c r="A1700" t="s">
        <v>52</v>
      </c>
      <c r="B1700" s="4">
        <f>train[[#This Row],[account_length]]/12</f>
        <v>2.75</v>
      </c>
      <c r="C1700">
        <v>415</v>
      </c>
      <c r="D1700">
        <v>1</v>
      </c>
      <c r="E1700">
        <v>0</v>
      </c>
      <c r="F1700">
        <v>0</v>
      </c>
      <c r="G1700">
        <v>190.6</v>
      </c>
      <c r="H1700">
        <v>100</v>
      </c>
      <c r="I1700">
        <v>32.4</v>
      </c>
      <c r="J1700">
        <v>161.69999999999999</v>
      </c>
      <c r="K1700">
        <v>104</v>
      </c>
      <c r="L1700">
        <v>13.74</v>
      </c>
      <c r="M1700">
        <v>189.9</v>
      </c>
      <c r="N1700">
        <v>136</v>
      </c>
      <c r="O1700">
        <v>8.5500000000000007</v>
      </c>
      <c r="P1700">
        <v>13</v>
      </c>
      <c r="Q1700">
        <v>6</v>
      </c>
      <c r="R1700">
        <v>3.51</v>
      </c>
      <c r="S1700">
        <v>1</v>
      </c>
      <c r="T1700">
        <v>0</v>
      </c>
    </row>
    <row r="1701" spans="1:20" x14ac:dyDescent="0.2">
      <c r="A1701" t="s">
        <v>36</v>
      </c>
      <c r="B1701" s="4">
        <f>train[[#This Row],[account_length]]/12</f>
        <v>9.9166666666666661</v>
      </c>
      <c r="C1701">
        <v>415</v>
      </c>
      <c r="D1701">
        <v>0</v>
      </c>
      <c r="E1701">
        <v>0</v>
      </c>
      <c r="F1701">
        <v>0</v>
      </c>
      <c r="G1701">
        <v>133.4</v>
      </c>
      <c r="H1701">
        <v>102</v>
      </c>
      <c r="I1701">
        <v>22.68</v>
      </c>
      <c r="J1701">
        <v>204.6</v>
      </c>
      <c r="K1701">
        <v>71</v>
      </c>
      <c r="L1701">
        <v>17.39</v>
      </c>
      <c r="M1701">
        <v>196.9</v>
      </c>
      <c r="N1701">
        <v>103</v>
      </c>
      <c r="O1701">
        <v>8.86</v>
      </c>
      <c r="P1701">
        <v>11.1</v>
      </c>
      <c r="Q1701">
        <v>7</v>
      </c>
      <c r="R1701">
        <v>3</v>
      </c>
      <c r="S1701">
        <v>1</v>
      </c>
      <c r="T1701">
        <v>0</v>
      </c>
    </row>
    <row r="1702" spans="1:20" x14ac:dyDescent="0.2">
      <c r="A1702" t="s">
        <v>50</v>
      </c>
      <c r="B1702" s="4">
        <f>train[[#This Row],[account_length]]/12</f>
        <v>7.583333333333333</v>
      </c>
      <c r="C1702">
        <v>510</v>
      </c>
      <c r="D1702">
        <v>0</v>
      </c>
      <c r="E1702">
        <v>1</v>
      </c>
      <c r="F1702">
        <v>27</v>
      </c>
      <c r="G1702">
        <v>204.6</v>
      </c>
      <c r="H1702">
        <v>96</v>
      </c>
      <c r="I1702">
        <v>34.78</v>
      </c>
      <c r="J1702">
        <v>136</v>
      </c>
      <c r="K1702">
        <v>93</v>
      </c>
      <c r="L1702">
        <v>11.56</v>
      </c>
      <c r="M1702">
        <v>210.5</v>
      </c>
      <c r="N1702">
        <v>82</v>
      </c>
      <c r="O1702">
        <v>9.4700000000000006</v>
      </c>
      <c r="P1702">
        <v>6.6</v>
      </c>
      <c r="Q1702">
        <v>2</v>
      </c>
      <c r="R1702">
        <v>1.78</v>
      </c>
      <c r="S1702">
        <v>3</v>
      </c>
      <c r="T1702">
        <v>0</v>
      </c>
    </row>
    <row r="1703" spans="1:20" x14ac:dyDescent="0.2">
      <c r="A1703" t="s">
        <v>53</v>
      </c>
      <c r="B1703" s="4">
        <f>train[[#This Row],[account_length]]/12</f>
        <v>8.5</v>
      </c>
      <c r="C1703">
        <v>510</v>
      </c>
      <c r="D1703">
        <v>0</v>
      </c>
      <c r="E1703">
        <v>0</v>
      </c>
      <c r="F1703">
        <v>0</v>
      </c>
      <c r="G1703">
        <v>242.2</v>
      </c>
      <c r="H1703">
        <v>88</v>
      </c>
      <c r="I1703">
        <v>41.17</v>
      </c>
      <c r="J1703">
        <v>233.2</v>
      </c>
      <c r="K1703">
        <v>89</v>
      </c>
      <c r="L1703">
        <v>19.82</v>
      </c>
      <c r="M1703">
        <v>188.5</v>
      </c>
      <c r="N1703">
        <v>121</v>
      </c>
      <c r="O1703">
        <v>8.48</v>
      </c>
      <c r="P1703">
        <v>6.2</v>
      </c>
      <c r="Q1703">
        <v>6</v>
      </c>
      <c r="R1703">
        <v>1.67</v>
      </c>
      <c r="S1703">
        <v>3</v>
      </c>
      <c r="T1703">
        <v>0</v>
      </c>
    </row>
    <row r="1704" spans="1:20" x14ac:dyDescent="0.2">
      <c r="A1704" t="s">
        <v>26</v>
      </c>
      <c r="B1704" s="4">
        <f>train[[#This Row],[account_length]]/12</f>
        <v>7.166666666666667</v>
      </c>
      <c r="C1704">
        <v>415</v>
      </c>
      <c r="D1704">
        <v>0</v>
      </c>
      <c r="E1704">
        <v>1</v>
      </c>
      <c r="F1704">
        <v>33</v>
      </c>
      <c r="G1704">
        <v>253.1</v>
      </c>
      <c r="H1704">
        <v>112</v>
      </c>
      <c r="I1704">
        <v>43.03</v>
      </c>
      <c r="J1704">
        <v>210.1</v>
      </c>
      <c r="K1704">
        <v>94</v>
      </c>
      <c r="L1704">
        <v>17.86</v>
      </c>
      <c r="M1704">
        <v>95</v>
      </c>
      <c r="N1704">
        <v>98</v>
      </c>
      <c r="O1704">
        <v>4.2699999999999996</v>
      </c>
      <c r="P1704">
        <v>11.9</v>
      </c>
      <c r="Q1704">
        <v>4</v>
      </c>
      <c r="R1704">
        <v>3.21</v>
      </c>
      <c r="S1704">
        <v>3</v>
      </c>
      <c r="T1704">
        <v>0</v>
      </c>
    </row>
    <row r="1705" spans="1:20" x14ac:dyDescent="0.2">
      <c r="A1705" t="s">
        <v>39</v>
      </c>
      <c r="B1705" s="4">
        <f>train[[#This Row],[account_length]]/12</f>
        <v>6.833333333333333</v>
      </c>
      <c r="C1705">
        <v>415</v>
      </c>
      <c r="D1705">
        <v>0</v>
      </c>
      <c r="E1705">
        <v>0</v>
      </c>
      <c r="F1705">
        <v>0</v>
      </c>
      <c r="G1705">
        <v>130</v>
      </c>
      <c r="H1705">
        <v>110</v>
      </c>
      <c r="I1705">
        <v>22.1</v>
      </c>
      <c r="J1705">
        <v>185.3</v>
      </c>
      <c r="K1705">
        <v>88</v>
      </c>
      <c r="L1705">
        <v>15.75</v>
      </c>
      <c r="M1705">
        <v>178.7</v>
      </c>
      <c r="N1705">
        <v>105</v>
      </c>
      <c r="O1705">
        <v>8.0399999999999991</v>
      </c>
      <c r="P1705">
        <v>8.3000000000000007</v>
      </c>
      <c r="Q1705">
        <v>4</v>
      </c>
      <c r="R1705">
        <v>2.2400000000000002</v>
      </c>
      <c r="S1705">
        <v>0</v>
      </c>
      <c r="T1705">
        <v>0</v>
      </c>
    </row>
    <row r="1706" spans="1:20" x14ac:dyDescent="0.2">
      <c r="A1706" t="s">
        <v>58</v>
      </c>
      <c r="B1706" s="4">
        <f>train[[#This Row],[account_length]]/12</f>
        <v>7.416666666666667</v>
      </c>
      <c r="C1706">
        <v>408</v>
      </c>
      <c r="D1706">
        <v>0</v>
      </c>
      <c r="E1706">
        <v>0</v>
      </c>
      <c r="F1706">
        <v>0</v>
      </c>
      <c r="G1706">
        <v>105.9</v>
      </c>
      <c r="H1706">
        <v>151</v>
      </c>
      <c r="I1706">
        <v>18</v>
      </c>
      <c r="J1706">
        <v>189.6</v>
      </c>
      <c r="K1706">
        <v>142</v>
      </c>
      <c r="L1706">
        <v>16.12</v>
      </c>
      <c r="M1706">
        <v>170.9</v>
      </c>
      <c r="N1706">
        <v>67</v>
      </c>
      <c r="O1706">
        <v>7.69</v>
      </c>
      <c r="P1706">
        <v>12.7</v>
      </c>
      <c r="Q1706">
        <v>7</v>
      </c>
      <c r="R1706">
        <v>3.43</v>
      </c>
      <c r="S1706">
        <v>0</v>
      </c>
      <c r="T1706">
        <v>0</v>
      </c>
    </row>
    <row r="1707" spans="1:20" x14ac:dyDescent="0.2">
      <c r="A1707" t="s">
        <v>72</v>
      </c>
      <c r="B1707" s="4">
        <f>train[[#This Row],[account_length]]/12</f>
        <v>11.166666666666666</v>
      </c>
      <c r="C1707">
        <v>408</v>
      </c>
      <c r="D1707">
        <v>0</v>
      </c>
      <c r="E1707">
        <v>0</v>
      </c>
      <c r="F1707">
        <v>0</v>
      </c>
      <c r="G1707">
        <v>183.8</v>
      </c>
      <c r="H1707">
        <v>111</v>
      </c>
      <c r="I1707">
        <v>31.25</v>
      </c>
      <c r="J1707">
        <v>123.5</v>
      </c>
      <c r="K1707">
        <v>92</v>
      </c>
      <c r="L1707">
        <v>10.5</v>
      </c>
      <c r="M1707">
        <v>160.69999999999999</v>
      </c>
      <c r="N1707">
        <v>105</v>
      </c>
      <c r="O1707">
        <v>7.23</v>
      </c>
      <c r="P1707">
        <v>6.1</v>
      </c>
      <c r="Q1707">
        <v>2</v>
      </c>
      <c r="R1707">
        <v>1.65</v>
      </c>
      <c r="S1707">
        <v>1</v>
      </c>
      <c r="T1707">
        <v>0</v>
      </c>
    </row>
    <row r="1708" spans="1:20" x14ac:dyDescent="0.2">
      <c r="A1708" t="s">
        <v>52</v>
      </c>
      <c r="B1708" s="4">
        <f>train[[#This Row],[account_length]]/12</f>
        <v>7.666666666666667</v>
      </c>
      <c r="C1708">
        <v>415</v>
      </c>
      <c r="D1708">
        <v>0</v>
      </c>
      <c r="E1708">
        <v>0</v>
      </c>
      <c r="F1708">
        <v>0</v>
      </c>
      <c r="G1708">
        <v>196.5</v>
      </c>
      <c r="H1708">
        <v>82</v>
      </c>
      <c r="I1708">
        <v>33.409999999999997</v>
      </c>
      <c r="J1708">
        <v>190</v>
      </c>
      <c r="K1708">
        <v>89</v>
      </c>
      <c r="L1708">
        <v>16.149999999999999</v>
      </c>
      <c r="M1708">
        <v>163.19999999999999</v>
      </c>
      <c r="N1708">
        <v>99</v>
      </c>
      <c r="O1708">
        <v>7.34</v>
      </c>
      <c r="P1708">
        <v>10.8</v>
      </c>
      <c r="Q1708">
        <v>2</v>
      </c>
      <c r="R1708">
        <v>2.92</v>
      </c>
      <c r="S1708">
        <v>2</v>
      </c>
      <c r="T1708">
        <v>0</v>
      </c>
    </row>
    <row r="1709" spans="1:20" x14ac:dyDescent="0.2">
      <c r="A1709" t="s">
        <v>57</v>
      </c>
      <c r="B1709" s="4">
        <f>train[[#This Row],[account_length]]/12</f>
        <v>7.25</v>
      </c>
      <c r="C1709">
        <v>510</v>
      </c>
      <c r="D1709">
        <v>0</v>
      </c>
      <c r="E1709">
        <v>0</v>
      </c>
      <c r="F1709">
        <v>0</v>
      </c>
      <c r="G1709">
        <v>184.5</v>
      </c>
      <c r="H1709">
        <v>81</v>
      </c>
      <c r="I1709">
        <v>31.37</v>
      </c>
      <c r="J1709">
        <v>172</v>
      </c>
      <c r="K1709">
        <v>103</v>
      </c>
      <c r="L1709">
        <v>14.62</v>
      </c>
      <c r="M1709">
        <v>183.4</v>
      </c>
      <c r="N1709">
        <v>96</v>
      </c>
      <c r="O1709">
        <v>8.25</v>
      </c>
      <c r="P1709">
        <v>13.7</v>
      </c>
      <c r="Q1709">
        <v>3</v>
      </c>
      <c r="R1709">
        <v>3.7</v>
      </c>
      <c r="S1709">
        <v>3</v>
      </c>
      <c r="T1709">
        <v>0</v>
      </c>
    </row>
    <row r="1710" spans="1:20" x14ac:dyDescent="0.2">
      <c r="A1710" t="s">
        <v>69</v>
      </c>
      <c r="B1710" s="4">
        <f>train[[#This Row],[account_length]]/12</f>
        <v>5.333333333333333</v>
      </c>
      <c r="C1710">
        <v>408</v>
      </c>
      <c r="D1710">
        <v>0</v>
      </c>
      <c r="E1710">
        <v>0</v>
      </c>
      <c r="F1710">
        <v>0</v>
      </c>
      <c r="G1710">
        <v>261.89999999999998</v>
      </c>
      <c r="H1710">
        <v>113</v>
      </c>
      <c r="I1710">
        <v>44.52</v>
      </c>
      <c r="J1710">
        <v>148.1</v>
      </c>
      <c r="K1710">
        <v>99</v>
      </c>
      <c r="L1710">
        <v>12.59</v>
      </c>
      <c r="M1710">
        <v>145.19999999999999</v>
      </c>
      <c r="N1710">
        <v>74</v>
      </c>
      <c r="O1710">
        <v>6.53</v>
      </c>
      <c r="P1710">
        <v>13.8</v>
      </c>
      <c r="Q1710">
        <v>4</v>
      </c>
      <c r="R1710">
        <v>3.73</v>
      </c>
      <c r="S1710">
        <v>0</v>
      </c>
      <c r="T1710">
        <v>0</v>
      </c>
    </row>
    <row r="1711" spans="1:20" x14ac:dyDescent="0.2">
      <c r="A1711" t="s">
        <v>33</v>
      </c>
      <c r="B1711" s="4">
        <f>train[[#This Row],[account_length]]/12</f>
        <v>6.666666666666667</v>
      </c>
      <c r="C1711">
        <v>510</v>
      </c>
      <c r="D1711">
        <v>0</v>
      </c>
      <c r="E1711">
        <v>0</v>
      </c>
      <c r="F1711">
        <v>0</v>
      </c>
      <c r="G1711">
        <v>202.4</v>
      </c>
      <c r="H1711">
        <v>118</v>
      </c>
      <c r="I1711">
        <v>34.409999999999997</v>
      </c>
      <c r="J1711">
        <v>260.2</v>
      </c>
      <c r="K1711">
        <v>67</v>
      </c>
      <c r="L1711">
        <v>22.12</v>
      </c>
      <c r="M1711">
        <v>177.4</v>
      </c>
      <c r="N1711">
        <v>112</v>
      </c>
      <c r="O1711">
        <v>7.98</v>
      </c>
      <c r="P1711">
        <v>9.1999999999999993</v>
      </c>
      <c r="Q1711">
        <v>5</v>
      </c>
      <c r="R1711">
        <v>2.48</v>
      </c>
      <c r="S1711">
        <v>3</v>
      </c>
      <c r="T1711">
        <v>0</v>
      </c>
    </row>
    <row r="1712" spans="1:20" x14ac:dyDescent="0.2">
      <c r="A1712" t="s">
        <v>37</v>
      </c>
      <c r="B1712" s="4">
        <f>train[[#This Row],[account_length]]/12</f>
        <v>12.75</v>
      </c>
      <c r="C1712">
        <v>415</v>
      </c>
      <c r="D1712">
        <v>0</v>
      </c>
      <c r="E1712">
        <v>1</v>
      </c>
      <c r="F1712">
        <v>22</v>
      </c>
      <c r="G1712">
        <v>167.7</v>
      </c>
      <c r="H1712">
        <v>104</v>
      </c>
      <c r="I1712">
        <v>28.51</v>
      </c>
      <c r="J1712">
        <v>246.8</v>
      </c>
      <c r="K1712">
        <v>91</v>
      </c>
      <c r="L1712">
        <v>20.98</v>
      </c>
      <c r="M1712">
        <v>203.9</v>
      </c>
      <c r="N1712">
        <v>117</v>
      </c>
      <c r="O1712">
        <v>9.18</v>
      </c>
      <c r="P1712">
        <v>7.5</v>
      </c>
      <c r="Q1712">
        <v>11</v>
      </c>
      <c r="R1712">
        <v>2.0299999999999998</v>
      </c>
      <c r="S1712">
        <v>1</v>
      </c>
      <c r="T1712">
        <v>0</v>
      </c>
    </row>
    <row r="1713" spans="1:20" x14ac:dyDescent="0.2">
      <c r="A1713" t="s">
        <v>36</v>
      </c>
      <c r="B1713" s="4">
        <f>train[[#This Row],[account_length]]/12</f>
        <v>8.6666666666666661</v>
      </c>
      <c r="C1713">
        <v>415</v>
      </c>
      <c r="D1713">
        <v>0</v>
      </c>
      <c r="E1713">
        <v>1</v>
      </c>
      <c r="F1713">
        <v>26</v>
      </c>
      <c r="G1713">
        <v>189.1</v>
      </c>
      <c r="H1713">
        <v>112</v>
      </c>
      <c r="I1713">
        <v>32.15</v>
      </c>
      <c r="J1713">
        <v>178.2</v>
      </c>
      <c r="K1713">
        <v>97</v>
      </c>
      <c r="L1713">
        <v>15.15</v>
      </c>
      <c r="M1713">
        <v>199.3</v>
      </c>
      <c r="N1713">
        <v>104</v>
      </c>
      <c r="O1713">
        <v>8.9700000000000006</v>
      </c>
      <c r="P1713">
        <v>11.1</v>
      </c>
      <c r="Q1713">
        <v>4</v>
      </c>
      <c r="R1713">
        <v>3</v>
      </c>
      <c r="S1713">
        <v>1</v>
      </c>
      <c r="T1713">
        <v>0</v>
      </c>
    </row>
    <row r="1714" spans="1:20" x14ac:dyDescent="0.2">
      <c r="A1714" t="s">
        <v>26</v>
      </c>
      <c r="B1714" s="4">
        <f>train[[#This Row],[account_length]]/12</f>
        <v>7.25</v>
      </c>
      <c r="C1714">
        <v>415</v>
      </c>
      <c r="D1714">
        <v>0</v>
      </c>
      <c r="E1714">
        <v>0</v>
      </c>
      <c r="F1714">
        <v>0</v>
      </c>
      <c r="G1714">
        <v>205.2</v>
      </c>
      <c r="H1714">
        <v>106</v>
      </c>
      <c r="I1714">
        <v>34.880000000000003</v>
      </c>
      <c r="J1714">
        <v>99.5</v>
      </c>
      <c r="K1714">
        <v>122</v>
      </c>
      <c r="L1714">
        <v>8.4600000000000009</v>
      </c>
      <c r="M1714">
        <v>189.5</v>
      </c>
      <c r="N1714">
        <v>75</v>
      </c>
      <c r="O1714">
        <v>8.5299999999999994</v>
      </c>
      <c r="P1714">
        <v>13.4</v>
      </c>
      <c r="Q1714">
        <v>3</v>
      </c>
      <c r="R1714">
        <v>3.62</v>
      </c>
      <c r="S1714">
        <v>1</v>
      </c>
      <c r="T1714">
        <v>0</v>
      </c>
    </row>
    <row r="1715" spans="1:20" x14ac:dyDescent="0.2">
      <c r="A1715" t="s">
        <v>43</v>
      </c>
      <c r="B1715" s="4">
        <f>train[[#This Row],[account_length]]/12</f>
        <v>13.25</v>
      </c>
      <c r="C1715">
        <v>415</v>
      </c>
      <c r="D1715">
        <v>0</v>
      </c>
      <c r="E1715">
        <v>1</v>
      </c>
      <c r="F1715">
        <v>23</v>
      </c>
      <c r="G1715">
        <v>153.6</v>
      </c>
      <c r="H1715">
        <v>93</v>
      </c>
      <c r="I1715">
        <v>26.11</v>
      </c>
      <c r="J1715">
        <v>216.9</v>
      </c>
      <c r="K1715">
        <v>88</v>
      </c>
      <c r="L1715">
        <v>18.440000000000001</v>
      </c>
      <c r="M1715">
        <v>161.30000000000001</v>
      </c>
      <c r="N1715">
        <v>91</v>
      </c>
      <c r="O1715">
        <v>7.26</v>
      </c>
      <c r="P1715">
        <v>12.6</v>
      </c>
      <c r="Q1715">
        <v>3</v>
      </c>
      <c r="R1715">
        <v>3.4</v>
      </c>
      <c r="S1715">
        <v>2</v>
      </c>
      <c r="T1715">
        <v>0</v>
      </c>
    </row>
    <row r="1716" spans="1:20" x14ac:dyDescent="0.2">
      <c r="A1716" t="s">
        <v>32</v>
      </c>
      <c r="B1716" s="4">
        <f>train[[#This Row],[account_length]]/12</f>
        <v>9.9166666666666661</v>
      </c>
      <c r="C1716">
        <v>510</v>
      </c>
      <c r="D1716">
        <v>0</v>
      </c>
      <c r="E1716">
        <v>0</v>
      </c>
      <c r="F1716">
        <v>0</v>
      </c>
      <c r="G1716">
        <v>154.5</v>
      </c>
      <c r="H1716">
        <v>129</v>
      </c>
      <c r="I1716">
        <v>26.27</v>
      </c>
      <c r="J1716">
        <v>193.6</v>
      </c>
      <c r="K1716">
        <v>87</v>
      </c>
      <c r="L1716">
        <v>16.46</v>
      </c>
      <c r="M1716">
        <v>180.9</v>
      </c>
      <c r="N1716">
        <v>145</v>
      </c>
      <c r="O1716">
        <v>8.14</v>
      </c>
      <c r="P1716">
        <v>13.4</v>
      </c>
      <c r="Q1716">
        <v>3</v>
      </c>
      <c r="R1716">
        <v>3.62</v>
      </c>
      <c r="S1716">
        <v>2</v>
      </c>
      <c r="T1716">
        <v>0</v>
      </c>
    </row>
    <row r="1717" spans="1:20" x14ac:dyDescent="0.2">
      <c r="A1717" t="s">
        <v>62</v>
      </c>
      <c r="B1717" s="4">
        <f>train[[#This Row],[account_length]]/12</f>
        <v>5.75</v>
      </c>
      <c r="C1717">
        <v>415</v>
      </c>
      <c r="D1717">
        <v>0</v>
      </c>
      <c r="E1717">
        <v>0</v>
      </c>
      <c r="F1717">
        <v>0</v>
      </c>
      <c r="G1717">
        <v>153.69999999999999</v>
      </c>
      <c r="H1717">
        <v>109</v>
      </c>
      <c r="I1717">
        <v>26.13</v>
      </c>
      <c r="J1717">
        <v>194</v>
      </c>
      <c r="K1717">
        <v>105</v>
      </c>
      <c r="L1717">
        <v>16.489999999999998</v>
      </c>
      <c r="M1717">
        <v>256.10000000000002</v>
      </c>
      <c r="N1717">
        <v>114</v>
      </c>
      <c r="O1717">
        <v>11.52</v>
      </c>
      <c r="P1717">
        <v>14.1</v>
      </c>
      <c r="Q1717">
        <v>6</v>
      </c>
      <c r="R1717">
        <v>3.81</v>
      </c>
      <c r="S1717">
        <v>1</v>
      </c>
      <c r="T1717">
        <v>0</v>
      </c>
    </row>
    <row r="1718" spans="1:20" x14ac:dyDescent="0.2">
      <c r="A1718" t="s">
        <v>72</v>
      </c>
      <c r="B1718" s="4">
        <f>train[[#This Row],[account_length]]/12</f>
        <v>7.25</v>
      </c>
      <c r="C1718">
        <v>408</v>
      </c>
      <c r="D1718">
        <v>1</v>
      </c>
      <c r="E1718">
        <v>1</v>
      </c>
      <c r="F1718">
        <v>36</v>
      </c>
      <c r="G1718">
        <v>171.2</v>
      </c>
      <c r="H1718">
        <v>138</v>
      </c>
      <c r="I1718">
        <v>29.1</v>
      </c>
      <c r="J1718">
        <v>185.8</v>
      </c>
      <c r="K1718">
        <v>102</v>
      </c>
      <c r="L1718">
        <v>15.79</v>
      </c>
      <c r="M1718">
        <v>227.6</v>
      </c>
      <c r="N1718">
        <v>97</v>
      </c>
      <c r="O1718">
        <v>10.24</v>
      </c>
      <c r="P1718">
        <v>10.8</v>
      </c>
      <c r="Q1718">
        <v>3</v>
      </c>
      <c r="R1718">
        <v>2.92</v>
      </c>
      <c r="S1718">
        <v>1</v>
      </c>
      <c r="T1718">
        <v>0</v>
      </c>
    </row>
    <row r="1719" spans="1:20" x14ac:dyDescent="0.2">
      <c r="A1719" t="s">
        <v>57</v>
      </c>
      <c r="B1719" s="4">
        <f>train[[#This Row],[account_length]]/12</f>
        <v>7.75</v>
      </c>
      <c r="C1719">
        <v>510</v>
      </c>
      <c r="D1719">
        <v>0</v>
      </c>
      <c r="E1719">
        <v>0</v>
      </c>
      <c r="F1719">
        <v>0</v>
      </c>
      <c r="G1719">
        <v>328.1</v>
      </c>
      <c r="H1719">
        <v>106</v>
      </c>
      <c r="I1719">
        <v>55.78</v>
      </c>
      <c r="J1719">
        <v>151.69999999999999</v>
      </c>
      <c r="K1719">
        <v>89</v>
      </c>
      <c r="L1719">
        <v>12.89</v>
      </c>
      <c r="M1719">
        <v>303.5</v>
      </c>
      <c r="N1719">
        <v>114</v>
      </c>
      <c r="O1719">
        <v>13.66</v>
      </c>
      <c r="P1719">
        <v>8.6999999999999993</v>
      </c>
      <c r="Q1719">
        <v>3</v>
      </c>
      <c r="R1719">
        <v>2.35</v>
      </c>
      <c r="S1719">
        <v>1</v>
      </c>
      <c r="T1719">
        <v>1</v>
      </c>
    </row>
    <row r="1720" spans="1:20" x14ac:dyDescent="0.2">
      <c r="A1720" t="s">
        <v>26</v>
      </c>
      <c r="B1720" s="4">
        <f>train[[#This Row],[account_length]]/12</f>
        <v>12.833333333333334</v>
      </c>
      <c r="C1720">
        <v>415</v>
      </c>
      <c r="D1720">
        <v>1</v>
      </c>
      <c r="E1720">
        <v>0</v>
      </c>
      <c r="F1720">
        <v>0</v>
      </c>
      <c r="G1720">
        <v>145.9</v>
      </c>
      <c r="H1720">
        <v>69</v>
      </c>
      <c r="I1720">
        <v>24.8</v>
      </c>
      <c r="J1720">
        <v>208.2</v>
      </c>
      <c r="K1720">
        <v>141</v>
      </c>
      <c r="L1720">
        <v>17.7</v>
      </c>
      <c r="M1720">
        <v>180.9</v>
      </c>
      <c r="N1720">
        <v>106</v>
      </c>
      <c r="O1720">
        <v>8.14</v>
      </c>
      <c r="P1720">
        <v>14.4</v>
      </c>
      <c r="Q1720">
        <v>10</v>
      </c>
      <c r="R1720">
        <v>3.89</v>
      </c>
      <c r="S1720">
        <v>0</v>
      </c>
      <c r="T1720">
        <v>1</v>
      </c>
    </row>
    <row r="1721" spans="1:20" x14ac:dyDescent="0.2">
      <c r="A1721" t="s">
        <v>70</v>
      </c>
      <c r="B1721" s="4">
        <f>train[[#This Row],[account_length]]/12</f>
        <v>4.75</v>
      </c>
      <c r="C1721">
        <v>415</v>
      </c>
      <c r="D1721">
        <v>0</v>
      </c>
      <c r="E1721">
        <v>1</v>
      </c>
      <c r="F1721">
        <v>37</v>
      </c>
      <c r="G1721">
        <v>201.2</v>
      </c>
      <c r="H1721">
        <v>76</v>
      </c>
      <c r="I1721">
        <v>34.200000000000003</v>
      </c>
      <c r="J1721">
        <v>280.10000000000002</v>
      </c>
      <c r="K1721">
        <v>122</v>
      </c>
      <c r="L1721">
        <v>23.81</v>
      </c>
      <c r="M1721">
        <v>154.19999999999999</v>
      </c>
      <c r="N1721">
        <v>110</v>
      </c>
      <c r="O1721">
        <v>6.94</v>
      </c>
      <c r="P1721">
        <v>11.8</v>
      </c>
      <c r="Q1721">
        <v>1</v>
      </c>
      <c r="R1721">
        <v>3.19</v>
      </c>
      <c r="S1721">
        <v>1</v>
      </c>
      <c r="T1721">
        <v>0</v>
      </c>
    </row>
    <row r="1722" spans="1:20" x14ac:dyDescent="0.2">
      <c r="A1722" t="s">
        <v>34</v>
      </c>
      <c r="B1722" s="4">
        <f>train[[#This Row],[account_length]]/12</f>
        <v>10.833333333333334</v>
      </c>
      <c r="C1722">
        <v>510</v>
      </c>
      <c r="D1722">
        <v>0</v>
      </c>
      <c r="E1722">
        <v>0</v>
      </c>
      <c r="F1722">
        <v>0</v>
      </c>
      <c r="G1722">
        <v>139.1</v>
      </c>
      <c r="H1722">
        <v>72</v>
      </c>
      <c r="I1722">
        <v>23.65</v>
      </c>
      <c r="J1722">
        <v>246</v>
      </c>
      <c r="K1722">
        <v>112</v>
      </c>
      <c r="L1722">
        <v>20.91</v>
      </c>
      <c r="M1722">
        <v>207.2</v>
      </c>
      <c r="N1722">
        <v>121</v>
      </c>
      <c r="O1722">
        <v>9.32</v>
      </c>
      <c r="P1722">
        <v>11.4</v>
      </c>
      <c r="Q1722">
        <v>9</v>
      </c>
      <c r="R1722">
        <v>3.08</v>
      </c>
      <c r="S1722">
        <v>5</v>
      </c>
      <c r="T1722">
        <v>0</v>
      </c>
    </row>
    <row r="1723" spans="1:20" x14ac:dyDescent="0.2">
      <c r="A1723" t="s">
        <v>24</v>
      </c>
      <c r="B1723" s="4">
        <f>train[[#This Row],[account_length]]/12</f>
        <v>12.583333333333334</v>
      </c>
      <c r="C1723">
        <v>415</v>
      </c>
      <c r="D1723">
        <v>0</v>
      </c>
      <c r="E1723">
        <v>0</v>
      </c>
      <c r="F1723">
        <v>0</v>
      </c>
      <c r="G1723">
        <v>118.9</v>
      </c>
      <c r="H1723">
        <v>128</v>
      </c>
      <c r="I1723">
        <v>20.21</v>
      </c>
      <c r="J1723">
        <v>278.3</v>
      </c>
      <c r="K1723">
        <v>65</v>
      </c>
      <c r="L1723">
        <v>23.66</v>
      </c>
      <c r="M1723">
        <v>194.8</v>
      </c>
      <c r="N1723">
        <v>61</v>
      </c>
      <c r="O1723">
        <v>8.77</v>
      </c>
      <c r="P1723">
        <v>13.2</v>
      </c>
      <c r="Q1723">
        <v>10</v>
      </c>
      <c r="R1723">
        <v>3.56</v>
      </c>
      <c r="S1723">
        <v>2</v>
      </c>
      <c r="T1723">
        <v>0</v>
      </c>
    </row>
    <row r="1724" spans="1:20" x14ac:dyDescent="0.2">
      <c r="A1724" t="s">
        <v>24</v>
      </c>
      <c r="B1724" s="4">
        <f>train[[#This Row],[account_length]]/12</f>
        <v>13.5</v>
      </c>
      <c r="C1724">
        <v>408</v>
      </c>
      <c r="D1724">
        <v>0</v>
      </c>
      <c r="E1724">
        <v>0</v>
      </c>
      <c r="F1724">
        <v>0</v>
      </c>
      <c r="G1724">
        <v>217.6</v>
      </c>
      <c r="H1724">
        <v>87</v>
      </c>
      <c r="I1724">
        <v>36.99</v>
      </c>
      <c r="J1724">
        <v>279</v>
      </c>
      <c r="K1724">
        <v>71</v>
      </c>
      <c r="L1724">
        <v>23.72</v>
      </c>
      <c r="M1724">
        <v>250.7</v>
      </c>
      <c r="N1724">
        <v>65</v>
      </c>
      <c r="O1724">
        <v>11.28</v>
      </c>
      <c r="P1724">
        <v>10.4</v>
      </c>
      <c r="Q1724">
        <v>4</v>
      </c>
      <c r="R1724">
        <v>2.81</v>
      </c>
      <c r="S1724">
        <v>2</v>
      </c>
      <c r="T1724">
        <v>1</v>
      </c>
    </row>
    <row r="1725" spans="1:20" x14ac:dyDescent="0.2">
      <c r="A1725" t="s">
        <v>35</v>
      </c>
      <c r="B1725" s="4">
        <f>train[[#This Row],[account_length]]/12</f>
        <v>5</v>
      </c>
      <c r="C1725">
        <v>415</v>
      </c>
      <c r="D1725">
        <v>0</v>
      </c>
      <c r="E1725">
        <v>0</v>
      </c>
      <c r="F1725">
        <v>0</v>
      </c>
      <c r="G1725">
        <v>145</v>
      </c>
      <c r="H1725">
        <v>133</v>
      </c>
      <c r="I1725">
        <v>24.65</v>
      </c>
      <c r="J1725">
        <v>209.1</v>
      </c>
      <c r="K1725">
        <v>92</v>
      </c>
      <c r="L1725">
        <v>17.77</v>
      </c>
      <c r="M1725">
        <v>328.5</v>
      </c>
      <c r="N1725">
        <v>112</v>
      </c>
      <c r="O1725">
        <v>14.78</v>
      </c>
      <c r="P1725">
        <v>14.6</v>
      </c>
      <c r="Q1725">
        <v>2</v>
      </c>
      <c r="R1725">
        <v>3.94</v>
      </c>
      <c r="S1725">
        <v>1</v>
      </c>
      <c r="T1725">
        <v>0</v>
      </c>
    </row>
    <row r="1726" spans="1:20" x14ac:dyDescent="0.2">
      <c r="A1726" t="s">
        <v>34</v>
      </c>
      <c r="B1726" s="4">
        <f>train[[#This Row],[account_length]]/12</f>
        <v>6.75</v>
      </c>
      <c r="C1726">
        <v>510</v>
      </c>
      <c r="D1726">
        <v>0</v>
      </c>
      <c r="E1726">
        <v>0</v>
      </c>
      <c r="F1726">
        <v>0</v>
      </c>
      <c r="G1726">
        <v>203.5</v>
      </c>
      <c r="H1726">
        <v>89</v>
      </c>
      <c r="I1726">
        <v>34.6</v>
      </c>
      <c r="J1726">
        <v>289.60000000000002</v>
      </c>
      <c r="K1726">
        <v>69</v>
      </c>
      <c r="L1726">
        <v>24.62</v>
      </c>
      <c r="M1726">
        <v>212.9</v>
      </c>
      <c r="N1726">
        <v>71</v>
      </c>
      <c r="O1726">
        <v>9.58</v>
      </c>
      <c r="P1726">
        <v>8.6999999999999993</v>
      </c>
      <c r="Q1726">
        <v>3</v>
      </c>
      <c r="R1726">
        <v>2.35</v>
      </c>
      <c r="S1726">
        <v>3</v>
      </c>
      <c r="T1726">
        <v>0</v>
      </c>
    </row>
    <row r="1727" spans="1:20" x14ac:dyDescent="0.2">
      <c r="A1727" t="s">
        <v>59</v>
      </c>
      <c r="B1727" s="4">
        <f>train[[#This Row],[account_length]]/12</f>
        <v>11</v>
      </c>
      <c r="C1727">
        <v>415</v>
      </c>
      <c r="D1727">
        <v>0</v>
      </c>
      <c r="E1727">
        <v>0</v>
      </c>
      <c r="F1727">
        <v>0</v>
      </c>
      <c r="G1727">
        <v>240.1</v>
      </c>
      <c r="H1727">
        <v>115</v>
      </c>
      <c r="I1727">
        <v>40.82</v>
      </c>
      <c r="J1727">
        <v>180.4</v>
      </c>
      <c r="K1727">
        <v>91</v>
      </c>
      <c r="L1727">
        <v>15.33</v>
      </c>
      <c r="M1727">
        <v>133.4</v>
      </c>
      <c r="N1727">
        <v>122</v>
      </c>
      <c r="O1727">
        <v>6</v>
      </c>
      <c r="P1727">
        <v>8</v>
      </c>
      <c r="Q1727">
        <v>6</v>
      </c>
      <c r="R1727">
        <v>2.16</v>
      </c>
      <c r="S1727">
        <v>3</v>
      </c>
      <c r="T1727">
        <v>0</v>
      </c>
    </row>
    <row r="1728" spans="1:20" x14ac:dyDescent="0.2">
      <c r="A1728" t="s">
        <v>69</v>
      </c>
      <c r="B1728" s="4">
        <f>train[[#This Row],[account_length]]/12</f>
        <v>7.166666666666667</v>
      </c>
      <c r="C1728">
        <v>408</v>
      </c>
      <c r="D1728">
        <v>0</v>
      </c>
      <c r="E1728">
        <v>0</v>
      </c>
      <c r="F1728">
        <v>0</v>
      </c>
      <c r="G1728">
        <v>83.8</v>
      </c>
      <c r="H1728">
        <v>121</v>
      </c>
      <c r="I1728">
        <v>14.25</v>
      </c>
      <c r="J1728">
        <v>240.2</v>
      </c>
      <c r="K1728">
        <v>96</v>
      </c>
      <c r="L1728">
        <v>20.420000000000002</v>
      </c>
      <c r="M1728">
        <v>158.6</v>
      </c>
      <c r="N1728">
        <v>108</v>
      </c>
      <c r="O1728">
        <v>7.14</v>
      </c>
      <c r="P1728">
        <v>6.7</v>
      </c>
      <c r="Q1728">
        <v>8</v>
      </c>
      <c r="R1728">
        <v>1.81</v>
      </c>
      <c r="S1728">
        <v>1</v>
      </c>
      <c r="T1728">
        <v>0</v>
      </c>
    </row>
    <row r="1729" spans="1:20" x14ac:dyDescent="0.2">
      <c r="A1729" t="s">
        <v>39</v>
      </c>
      <c r="B1729" s="4">
        <f>train[[#This Row],[account_length]]/12</f>
        <v>11.333333333333334</v>
      </c>
      <c r="C1729">
        <v>408</v>
      </c>
      <c r="D1729">
        <v>0</v>
      </c>
      <c r="E1729">
        <v>0</v>
      </c>
      <c r="F1729">
        <v>0</v>
      </c>
      <c r="G1729">
        <v>269.8</v>
      </c>
      <c r="H1729">
        <v>106</v>
      </c>
      <c r="I1729">
        <v>45.87</v>
      </c>
      <c r="J1729">
        <v>228.8</v>
      </c>
      <c r="K1729">
        <v>101</v>
      </c>
      <c r="L1729">
        <v>19.45</v>
      </c>
      <c r="M1729">
        <v>257.5</v>
      </c>
      <c r="N1729">
        <v>106</v>
      </c>
      <c r="O1729">
        <v>11.59</v>
      </c>
      <c r="P1729">
        <v>10.1</v>
      </c>
      <c r="Q1729">
        <v>8</v>
      </c>
      <c r="R1729">
        <v>2.73</v>
      </c>
      <c r="S1729">
        <v>1</v>
      </c>
      <c r="T1729">
        <v>1</v>
      </c>
    </row>
    <row r="1730" spans="1:20" x14ac:dyDescent="0.2">
      <c r="A1730" t="s">
        <v>67</v>
      </c>
      <c r="B1730" s="4">
        <f>train[[#This Row],[account_length]]/12</f>
        <v>10.083333333333334</v>
      </c>
      <c r="C1730">
        <v>415</v>
      </c>
      <c r="D1730">
        <v>0</v>
      </c>
      <c r="E1730">
        <v>1</v>
      </c>
      <c r="F1730">
        <v>21</v>
      </c>
      <c r="G1730">
        <v>126.3</v>
      </c>
      <c r="H1730">
        <v>84</v>
      </c>
      <c r="I1730">
        <v>21.47</v>
      </c>
      <c r="J1730">
        <v>209.6</v>
      </c>
      <c r="K1730">
        <v>102</v>
      </c>
      <c r="L1730">
        <v>17.82</v>
      </c>
      <c r="M1730">
        <v>192.5</v>
      </c>
      <c r="N1730">
        <v>129</v>
      </c>
      <c r="O1730">
        <v>8.66</v>
      </c>
      <c r="P1730">
        <v>10.6</v>
      </c>
      <c r="Q1730">
        <v>2</v>
      </c>
      <c r="R1730">
        <v>2.86</v>
      </c>
      <c r="S1730">
        <v>1</v>
      </c>
      <c r="T1730">
        <v>0</v>
      </c>
    </row>
    <row r="1731" spans="1:20" x14ac:dyDescent="0.2">
      <c r="A1731" t="s">
        <v>34</v>
      </c>
      <c r="B1731" s="4">
        <f>train[[#This Row],[account_length]]/12</f>
        <v>8.75</v>
      </c>
      <c r="C1731">
        <v>510</v>
      </c>
      <c r="D1731">
        <v>0</v>
      </c>
      <c r="E1731">
        <v>1</v>
      </c>
      <c r="F1731">
        <v>15</v>
      </c>
      <c r="G1731">
        <v>88.1</v>
      </c>
      <c r="H1731">
        <v>125</v>
      </c>
      <c r="I1731">
        <v>14.98</v>
      </c>
      <c r="J1731">
        <v>175.9</v>
      </c>
      <c r="K1731">
        <v>142</v>
      </c>
      <c r="L1731">
        <v>14.95</v>
      </c>
      <c r="M1731">
        <v>269.89999999999998</v>
      </c>
      <c r="N1731">
        <v>85</v>
      </c>
      <c r="O1731">
        <v>12.15</v>
      </c>
      <c r="P1731">
        <v>9.6999999999999993</v>
      </c>
      <c r="Q1731">
        <v>1</v>
      </c>
      <c r="R1731">
        <v>2.62</v>
      </c>
      <c r="S1731">
        <v>2</v>
      </c>
      <c r="T1731">
        <v>0</v>
      </c>
    </row>
    <row r="1732" spans="1:20" x14ac:dyDescent="0.2">
      <c r="A1732" t="s">
        <v>35</v>
      </c>
      <c r="B1732" s="4">
        <f>train[[#This Row],[account_length]]/12</f>
        <v>4.25</v>
      </c>
      <c r="C1732">
        <v>415</v>
      </c>
      <c r="D1732">
        <v>0</v>
      </c>
      <c r="E1732">
        <v>1</v>
      </c>
      <c r="F1732">
        <v>26</v>
      </c>
      <c r="G1732">
        <v>236.8</v>
      </c>
      <c r="H1732">
        <v>61</v>
      </c>
      <c r="I1732">
        <v>40.26</v>
      </c>
      <c r="J1732">
        <v>263.39999999999998</v>
      </c>
      <c r="K1732">
        <v>97</v>
      </c>
      <c r="L1732">
        <v>22.39</v>
      </c>
      <c r="M1732">
        <v>181.1</v>
      </c>
      <c r="N1732">
        <v>91</v>
      </c>
      <c r="O1732">
        <v>8.15</v>
      </c>
      <c r="P1732">
        <v>11.2</v>
      </c>
      <c r="Q1732">
        <v>8</v>
      </c>
      <c r="R1732">
        <v>3.02</v>
      </c>
      <c r="S1732">
        <v>1</v>
      </c>
      <c r="T1732">
        <v>0</v>
      </c>
    </row>
    <row r="1733" spans="1:20" x14ac:dyDescent="0.2">
      <c r="A1733" t="s">
        <v>48</v>
      </c>
      <c r="B1733" s="4">
        <f>train[[#This Row],[account_length]]/12</f>
        <v>5.333333333333333</v>
      </c>
      <c r="C1733">
        <v>408</v>
      </c>
      <c r="D1733">
        <v>0</v>
      </c>
      <c r="E1733">
        <v>0</v>
      </c>
      <c r="F1733">
        <v>0</v>
      </c>
      <c r="G1733">
        <v>124.1</v>
      </c>
      <c r="H1733">
        <v>117</v>
      </c>
      <c r="I1733">
        <v>21.1</v>
      </c>
      <c r="J1733">
        <v>192.8</v>
      </c>
      <c r="K1733">
        <v>108</v>
      </c>
      <c r="L1733">
        <v>16.39</v>
      </c>
      <c r="M1733">
        <v>162.9</v>
      </c>
      <c r="N1733">
        <v>84</v>
      </c>
      <c r="O1733">
        <v>7.33</v>
      </c>
      <c r="P1733">
        <v>6.4</v>
      </c>
      <c r="Q1733">
        <v>5</v>
      </c>
      <c r="R1733">
        <v>1.73</v>
      </c>
      <c r="S1733">
        <v>3</v>
      </c>
      <c r="T1733">
        <v>0</v>
      </c>
    </row>
    <row r="1734" spans="1:20" x14ac:dyDescent="0.2">
      <c r="A1734" t="s">
        <v>35</v>
      </c>
      <c r="B1734" s="4">
        <f>train[[#This Row],[account_length]]/12</f>
        <v>6.666666666666667</v>
      </c>
      <c r="C1734">
        <v>510</v>
      </c>
      <c r="D1734">
        <v>1</v>
      </c>
      <c r="E1734">
        <v>1</v>
      </c>
      <c r="F1734">
        <v>30</v>
      </c>
      <c r="G1734">
        <v>184.2</v>
      </c>
      <c r="H1734">
        <v>132</v>
      </c>
      <c r="I1734">
        <v>31.31</v>
      </c>
      <c r="J1734">
        <v>167.5</v>
      </c>
      <c r="K1734">
        <v>109</v>
      </c>
      <c r="L1734">
        <v>14.24</v>
      </c>
      <c r="M1734">
        <v>212.8</v>
      </c>
      <c r="N1734">
        <v>114</v>
      </c>
      <c r="O1734">
        <v>9.58</v>
      </c>
      <c r="P1734">
        <v>10</v>
      </c>
      <c r="Q1734">
        <v>10</v>
      </c>
      <c r="R1734">
        <v>2.7</v>
      </c>
      <c r="S1734">
        <v>0</v>
      </c>
      <c r="T1734">
        <v>0</v>
      </c>
    </row>
    <row r="1735" spans="1:20" x14ac:dyDescent="0.2">
      <c r="A1735" t="s">
        <v>75</v>
      </c>
      <c r="B1735" s="4">
        <f>train[[#This Row],[account_length]]/12</f>
        <v>4.666666666666667</v>
      </c>
      <c r="C1735">
        <v>415</v>
      </c>
      <c r="D1735">
        <v>0</v>
      </c>
      <c r="E1735">
        <v>0</v>
      </c>
      <c r="F1735">
        <v>0</v>
      </c>
      <c r="G1735">
        <v>222.7</v>
      </c>
      <c r="H1735">
        <v>133</v>
      </c>
      <c r="I1735">
        <v>37.86</v>
      </c>
      <c r="J1735">
        <v>277</v>
      </c>
      <c r="K1735">
        <v>89</v>
      </c>
      <c r="L1735">
        <v>23.55</v>
      </c>
      <c r="M1735">
        <v>101.8</v>
      </c>
      <c r="N1735">
        <v>94</v>
      </c>
      <c r="O1735">
        <v>4.58</v>
      </c>
      <c r="P1735">
        <v>13.6</v>
      </c>
      <c r="Q1735">
        <v>4</v>
      </c>
      <c r="R1735">
        <v>3.67</v>
      </c>
      <c r="S1735">
        <v>4</v>
      </c>
      <c r="T1735">
        <v>0</v>
      </c>
    </row>
    <row r="1736" spans="1:20" x14ac:dyDescent="0.2">
      <c r="A1736" t="s">
        <v>64</v>
      </c>
      <c r="B1736" s="4">
        <f>train[[#This Row],[account_length]]/12</f>
        <v>10</v>
      </c>
      <c r="C1736">
        <v>415</v>
      </c>
      <c r="D1736">
        <v>0</v>
      </c>
      <c r="E1736">
        <v>0</v>
      </c>
      <c r="F1736">
        <v>0</v>
      </c>
      <c r="G1736">
        <v>149.19999999999999</v>
      </c>
      <c r="H1736">
        <v>98</v>
      </c>
      <c r="I1736">
        <v>25.36</v>
      </c>
      <c r="J1736">
        <v>193.6</v>
      </c>
      <c r="K1736">
        <v>88</v>
      </c>
      <c r="L1736">
        <v>16.46</v>
      </c>
      <c r="M1736">
        <v>248.9</v>
      </c>
      <c r="N1736">
        <v>119</v>
      </c>
      <c r="O1736">
        <v>11.2</v>
      </c>
      <c r="P1736">
        <v>11.1</v>
      </c>
      <c r="Q1736">
        <v>5</v>
      </c>
      <c r="R1736">
        <v>3</v>
      </c>
      <c r="S1736">
        <v>1</v>
      </c>
      <c r="T1736">
        <v>0</v>
      </c>
    </row>
    <row r="1737" spans="1:20" x14ac:dyDescent="0.2">
      <c r="A1737" t="s">
        <v>57</v>
      </c>
      <c r="B1737" s="4">
        <f>train[[#This Row],[account_length]]/12</f>
        <v>8.5833333333333339</v>
      </c>
      <c r="C1737">
        <v>510</v>
      </c>
      <c r="D1737">
        <v>0</v>
      </c>
      <c r="E1737">
        <v>0</v>
      </c>
      <c r="F1737">
        <v>0</v>
      </c>
      <c r="G1737">
        <v>206.5</v>
      </c>
      <c r="H1737">
        <v>125</v>
      </c>
      <c r="I1737">
        <v>35.11</v>
      </c>
      <c r="J1737">
        <v>180.2</v>
      </c>
      <c r="K1737">
        <v>113</v>
      </c>
      <c r="L1737">
        <v>15.32</v>
      </c>
      <c r="M1737">
        <v>220.6</v>
      </c>
      <c r="N1737">
        <v>95</v>
      </c>
      <c r="O1737">
        <v>9.93</v>
      </c>
      <c r="P1737">
        <v>12.2</v>
      </c>
      <c r="Q1737">
        <v>4</v>
      </c>
      <c r="R1737">
        <v>3.29</v>
      </c>
      <c r="S1737">
        <v>3</v>
      </c>
      <c r="T1737">
        <v>0</v>
      </c>
    </row>
    <row r="1738" spans="1:20" x14ac:dyDescent="0.2">
      <c r="A1738" t="s">
        <v>20</v>
      </c>
      <c r="B1738" s="4">
        <f>train[[#This Row],[account_length]]/12</f>
        <v>13.666666666666666</v>
      </c>
      <c r="C1738">
        <v>510</v>
      </c>
      <c r="D1738">
        <v>0</v>
      </c>
      <c r="E1738">
        <v>1</v>
      </c>
      <c r="F1738">
        <v>27</v>
      </c>
      <c r="G1738">
        <v>159.69999999999999</v>
      </c>
      <c r="H1738">
        <v>102</v>
      </c>
      <c r="I1738">
        <v>27.15</v>
      </c>
      <c r="J1738">
        <v>168.8</v>
      </c>
      <c r="K1738">
        <v>113</v>
      </c>
      <c r="L1738">
        <v>14.35</v>
      </c>
      <c r="M1738">
        <v>244.1</v>
      </c>
      <c r="N1738">
        <v>127</v>
      </c>
      <c r="O1738">
        <v>10.98</v>
      </c>
      <c r="P1738">
        <v>9.6</v>
      </c>
      <c r="Q1738">
        <v>9</v>
      </c>
      <c r="R1738">
        <v>2.59</v>
      </c>
      <c r="S1738">
        <v>3</v>
      </c>
      <c r="T1738">
        <v>0</v>
      </c>
    </row>
    <row r="1739" spans="1:20" x14ac:dyDescent="0.2">
      <c r="A1739" t="s">
        <v>20</v>
      </c>
      <c r="B1739" s="4">
        <f>train[[#This Row],[account_length]]/12</f>
        <v>9.6666666666666661</v>
      </c>
      <c r="C1739">
        <v>415</v>
      </c>
      <c r="D1739">
        <v>0</v>
      </c>
      <c r="E1739">
        <v>1</v>
      </c>
      <c r="F1739">
        <v>27</v>
      </c>
      <c r="G1739">
        <v>204.7</v>
      </c>
      <c r="H1739">
        <v>118</v>
      </c>
      <c r="I1739">
        <v>34.799999999999997</v>
      </c>
      <c r="J1739">
        <v>209.4</v>
      </c>
      <c r="K1739">
        <v>91</v>
      </c>
      <c r="L1739">
        <v>17.8</v>
      </c>
      <c r="M1739">
        <v>212.9</v>
      </c>
      <c r="N1739">
        <v>67</v>
      </c>
      <c r="O1739">
        <v>9.58</v>
      </c>
      <c r="P1739">
        <v>7</v>
      </c>
      <c r="Q1739">
        <v>2</v>
      </c>
      <c r="R1739">
        <v>1.89</v>
      </c>
      <c r="S1739">
        <v>2</v>
      </c>
      <c r="T1739">
        <v>0</v>
      </c>
    </row>
    <row r="1740" spans="1:20" x14ac:dyDescent="0.2">
      <c r="A1740" t="s">
        <v>35</v>
      </c>
      <c r="B1740" s="4">
        <f>train[[#This Row],[account_length]]/12</f>
        <v>10.083333333333334</v>
      </c>
      <c r="C1740">
        <v>408</v>
      </c>
      <c r="D1740">
        <v>0</v>
      </c>
      <c r="E1740">
        <v>0</v>
      </c>
      <c r="F1740">
        <v>0</v>
      </c>
      <c r="G1740">
        <v>213.2</v>
      </c>
      <c r="H1740">
        <v>79</v>
      </c>
      <c r="I1740">
        <v>36.24</v>
      </c>
      <c r="J1740">
        <v>120.7</v>
      </c>
      <c r="K1740">
        <v>116</v>
      </c>
      <c r="L1740">
        <v>10.26</v>
      </c>
      <c r="M1740">
        <v>244.4</v>
      </c>
      <c r="N1740">
        <v>102</v>
      </c>
      <c r="O1740">
        <v>11</v>
      </c>
      <c r="P1740">
        <v>7.5</v>
      </c>
      <c r="Q1740">
        <v>4</v>
      </c>
      <c r="R1740">
        <v>2.0299999999999998</v>
      </c>
      <c r="S1740">
        <v>1</v>
      </c>
      <c r="T1740">
        <v>0</v>
      </c>
    </row>
    <row r="1741" spans="1:20" x14ac:dyDescent="0.2">
      <c r="A1741" t="s">
        <v>72</v>
      </c>
      <c r="B1741" s="4">
        <f>train[[#This Row],[account_length]]/12</f>
        <v>4.583333333333333</v>
      </c>
      <c r="C1741">
        <v>415</v>
      </c>
      <c r="D1741">
        <v>1</v>
      </c>
      <c r="E1741">
        <v>0</v>
      </c>
      <c r="F1741">
        <v>0</v>
      </c>
      <c r="G1741">
        <v>269.60000000000002</v>
      </c>
      <c r="H1741">
        <v>121</v>
      </c>
      <c r="I1741">
        <v>45.83</v>
      </c>
      <c r="J1741">
        <v>171.7</v>
      </c>
      <c r="K1741">
        <v>91</v>
      </c>
      <c r="L1741">
        <v>14.59</v>
      </c>
      <c r="M1741">
        <v>219</v>
      </c>
      <c r="N1741">
        <v>98</v>
      </c>
      <c r="O1741">
        <v>9.86</v>
      </c>
      <c r="P1741">
        <v>8.1999999999999993</v>
      </c>
      <c r="Q1741">
        <v>6</v>
      </c>
      <c r="R1741">
        <v>2.21</v>
      </c>
      <c r="S1741">
        <v>1</v>
      </c>
      <c r="T1741">
        <v>0</v>
      </c>
    </row>
    <row r="1742" spans="1:20" x14ac:dyDescent="0.2">
      <c r="A1742" t="s">
        <v>62</v>
      </c>
      <c r="B1742" s="4">
        <f>train[[#This Row],[account_length]]/12</f>
        <v>15.25</v>
      </c>
      <c r="C1742">
        <v>415</v>
      </c>
      <c r="D1742">
        <v>0</v>
      </c>
      <c r="E1742">
        <v>0</v>
      </c>
      <c r="F1742">
        <v>0</v>
      </c>
      <c r="G1742">
        <v>116.7</v>
      </c>
      <c r="H1742">
        <v>92</v>
      </c>
      <c r="I1742">
        <v>19.84</v>
      </c>
      <c r="J1742">
        <v>213.8</v>
      </c>
      <c r="K1742">
        <v>112</v>
      </c>
      <c r="L1742">
        <v>18.170000000000002</v>
      </c>
      <c r="M1742">
        <v>214.3</v>
      </c>
      <c r="N1742">
        <v>112</v>
      </c>
      <c r="O1742">
        <v>9.64</v>
      </c>
      <c r="P1742">
        <v>9.6999999999999993</v>
      </c>
      <c r="Q1742">
        <v>6</v>
      </c>
      <c r="R1742">
        <v>2.62</v>
      </c>
      <c r="S1742">
        <v>2</v>
      </c>
      <c r="T1742">
        <v>0</v>
      </c>
    </row>
    <row r="1743" spans="1:20" x14ac:dyDescent="0.2">
      <c r="A1743" t="s">
        <v>46</v>
      </c>
      <c r="B1743" s="4">
        <f>train[[#This Row],[account_length]]/12</f>
        <v>7.5</v>
      </c>
      <c r="C1743">
        <v>408</v>
      </c>
      <c r="D1743">
        <v>0</v>
      </c>
      <c r="E1743">
        <v>0</v>
      </c>
      <c r="F1743">
        <v>0</v>
      </c>
      <c r="G1743">
        <v>140.19999999999999</v>
      </c>
      <c r="H1743">
        <v>97</v>
      </c>
      <c r="I1743">
        <v>23.83</v>
      </c>
      <c r="J1743">
        <v>213.9</v>
      </c>
      <c r="K1743">
        <v>102</v>
      </c>
      <c r="L1743">
        <v>18.18</v>
      </c>
      <c r="M1743">
        <v>120</v>
      </c>
      <c r="N1743">
        <v>126</v>
      </c>
      <c r="O1743">
        <v>5.4</v>
      </c>
      <c r="P1743">
        <v>7.1</v>
      </c>
      <c r="Q1743">
        <v>2</v>
      </c>
      <c r="R1743">
        <v>1.92</v>
      </c>
      <c r="S1743">
        <v>1</v>
      </c>
      <c r="T1743">
        <v>0</v>
      </c>
    </row>
    <row r="1744" spans="1:20" x14ac:dyDescent="0.2">
      <c r="A1744" t="s">
        <v>64</v>
      </c>
      <c r="B1744" s="4">
        <f>train[[#This Row],[account_length]]/12</f>
        <v>8.4166666666666661</v>
      </c>
      <c r="C1744">
        <v>415</v>
      </c>
      <c r="D1744">
        <v>0</v>
      </c>
      <c r="E1744">
        <v>0</v>
      </c>
      <c r="F1744">
        <v>0</v>
      </c>
      <c r="G1744">
        <v>136.19999999999999</v>
      </c>
      <c r="H1744">
        <v>92</v>
      </c>
      <c r="I1744">
        <v>23.15</v>
      </c>
      <c r="J1744">
        <v>220.9</v>
      </c>
      <c r="K1744">
        <v>110</v>
      </c>
      <c r="L1744">
        <v>18.78</v>
      </c>
      <c r="M1744">
        <v>196.9</v>
      </c>
      <c r="N1744">
        <v>116</v>
      </c>
      <c r="O1744">
        <v>8.86</v>
      </c>
      <c r="P1744">
        <v>13.3</v>
      </c>
      <c r="Q1744">
        <v>7</v>
      </c>
      <c r="R1744">
        <v>3.59</v>
      </c>
      <c r="S1744">
        <v>3</v>
      </c>
      <c r="T1744">
        <v>0</v>
      </c>
    </row>
    <row r="1745" spans="1:20" x14ac:dyDescent="0.2">
      <c r="A1745" t="s">
        <v>36</v>
      </c>
      <c r="B1745" s="4">
        <f>train[[#This Row],[account_length]]/12</f>
        <v>0.75</v>
      </c>
      <c r="C1745">
        <v>415</v>
      </c>
      <c r="D1745">
        <v>0</v>
      </c>
      <c r="E1745">
        <v>1</v>
      </c>
      <c r="F1745">
        <v>16</v>
      </c>
      <c r="G1745">
        <v>88.5</v>
      </c>
      <c r="H1745">
        <v>87</v>
      </c>
      <c r="I1745">
        <v>15.05</v>
      </c>
      <c r="J1745">
        <v>178.8</v>
      </c>
      <c r="K1745">
        <v>108</v>
      </c>
      <c r="L1745">
        <v>15.2</v>
      </c>
      <c r="M1745">
        <v>228.7</v>
      </c>
      <c r="N1745">
        <v>96</v>
      </c>
      <c r="O1745">
        <v>10.29</v>
      </c>
      <c r="P1745">
        <v>11.5</v>
      </c>
      <c r="Q1745">
        <v>3</v>
      </c>
      <c r="R1745">
        <v>3.11</v>
      </c>
      <c r="S1745">
        <v>2</v>
      </c>
      <c r="T1745">
        <v>0</v>
      </c>
    </row>
    <row r="1746" spans="1:20" x14ac:dyDescent="0.2">
      <c r="A1746" t="s">
        <v>74</v>
      </c>
      <c r="B1746" s="4">
        <f>train[[#This Row],[account_length]]/12</f>
        <v>8.0833333333333339</v>
      </c>
      <c r="C1746">
        <v>415</v>
      </c>
      <c r="D1746">
        <v>0</v>
      </c>
      <c r="E1746">
        <v>0</v>
      </c>
      <c r="F1746">
        <v>0</v>
      </c>
      <c r="G1746">
        <v>215.3</v>
      </c>
      <c r="H1746">
        <v>58</v>
      </c>
      <c r="I1746">
        <v>36.6</v>
      </c>
      <c r="J1746">
        <v>242.4</v>
      </c>
      <c r="K1746">
        <v>91</v>
      </c>
      <c r="L1746">
        <v>20.6</v>
      </c>
      <c r="M1746">
        <v>279.8</v>
      </c>
      <c r="N1746">
        <v>105</v>
      </c>
      <c r="O1746">
        <v>12.59</v>
      </c>
      <c r="P1746">
        <v>12.1</v>
      </c>
      <c r="Q1746">
        <v>9</v>
      </c>
      <c r="R1746">
        <v>3.27</v>
      </c>
      <c r="S1746">
        <v>0</v>
      </c>
      <c r="T1746">
        <v>0</v>
      </c>
    </row>
    <row r="1747" spans="1:20" x14ac:dyDescent="0.2">
      <c r="A1747" t="s">
        <v>70</v>
      </c>
      <c r="B1747" s="4">
        <f>train[[#This Row],[account_length]]/12</f>
        <v>7.833333333333333</v>
      </c>
      <c r="C1747">
        <v>408</v>
      </c>
      <c r="D1747">
        <v>0</v>
      </c>
      <c r="E1747">
        <v>0</v>
      </c>
      <c r="F1747">
        <v>0</v>
      </c>
      <c r="G1747">
        <v>269.2</v>
      </c>
      <c r="H1747">
        <v>104</v>
      </c>
      <c r="I1747">
        <v>45.76</v>
      </c>
      <c r="J1747">
        <v>193.8</v>
      </c>
      <c r="K1747">
        <v>144</v>
      </c>
      <c r="L1747">
        <v>16.47</v>
      </c>
      <c r="M1747">
        <v>257.60000000000002</v>
      </c>
      <c r="N1747">
        <v>61</v>
      </c>
      <c r="O1747">
        <v>11.59</v>
      </c>
      <c r="P1747">
        <v>8.9</v>
      </c>
      <c r="Q1747">
        <v>2</v>
      </c>
      <c r="R1747">
        <v>2.4</v>
      </c>
      <c r="S1747">
        <v>3</v>
      </c>
      <c r="T1747">
        <v>1</v>
      </c>
    </row>
    <row r="1748" spans="1:20" x14ac:dyDescent="0.2">
      <c r="A1748" t="s">
        <v>53</v>
      </c>
      <c r="B1748" s="4">
        <f>train[[#This Row],[account_length]]/12</f>
        <v>10.583333333333334</v>
      </c>
      <c r="C1748">
        <v>510</v>
      </c>
      <c r="D1748">
        <v>0</v>
      </c>
      <c r="E1748">
        <v>1</v>
      </c>
      <c r="F1748">
        <v>25</v>
      </c>
      <c r="G1748">
        <v>203.8</v>
      </c>
      <c r="H1748">
        <v>118</v>
      </c>
      <c r="I1748">
        <v>34.65</v>
      </c>
      <c r="J1748">
        <v>267.10000000000002</v>
      </c>
      <c r="K1748">
        <v>48</v>
      </c>
      <c r="L1748">
        <v>22.7</v>
      </c>
      <c r="M1748">
        <v>225.1</v>
      </c>
      <c r="N1748">
        <v>105</v>
      </c>
      <c r="O1748">
        <v>10.130000000000001</v>
      </c>
      <c r="P1748">
        <v>7.3</v>
      </c>
      <c r="Q1748">
        <v>5</v>
      </c>
      <c r="R1748">
        <v>1.97</v>
      </c>
      <c r="S1748">
        <v>0</v>
      </c>
      <c r="T1748">
        <v>0</v>
      </c>
    </row>
    <row r="1749" spans="1:20" x14ac:dyDescent="0.2">
      <c r="A1749" t="s">
        <v>57</v>
      </c>
      <c r="B1749" s="4">
        <f>train[[#This Row],[account_length]]/12</f>
        <v>10.416666666666666</v>
      </c>
      <c r="C1749">
        <v>510</v>
      </c>
      <c r="D1749">
        <v>0</v>
      </c>
      <c r="E1749">
        <v>1</v>
      </c>
      <c r="F1749">
        <v>34</v>
      </c>
      <c r="G1749">
        <v>268.39999999999998</v>
      </c>
      <c r="H1749">
        <v>112</v>
      </c>
      <c r="I1749">
        <v>45.63</v>
      </c>
      <c r="J1749">
        <v>222.2</v>
      </c>
      <c r="K1749">
        <v>108</v>
      </c>
      <c r="L1749">
        <v>18.89</v>
      </c>
      <c r="M1749">
        <v>117.6</v>
      </c>
      <c r="N1749">
        <v>102</v>
      </c>
      <c r="O1749">
        <v>5.29</v>
      </c>
      <c r="P1749">
        <v>10.3</v>
      </c>
      <c r="Q1749">
        <v>3</v>
      </c>
      <c r="R1749">
        <v>2.78</v>
      </c>
      <c r="S1749">
        <v>0</v>
      </c>
      <c r="T1749">
        <v>0</v>
      </c>
    </row>
    <row r="1750" spans="1:20" x14ac:dyDescent="0.2">
      <c r="A1750" t="s">
        <v>49</v>
      </c>
      <c r="B1750" s="4">
        <f>train[[#This Row],[account_length]]/12</f>
        <v>7.5</v>
      </c>
      <c r="C1750">
        <v>415</v>
      </c>
      <c r="D1750">
        <v>0</v>
      </c>
      <c r="E1750">
        <v>0</v>
      </c>
      <c r="F1750">
        <v>0</v>
      </c>
      <c r="G1750">
        <v>114.4</v>
      </c>
      <c r="H1750">
        <v>122</v>
      </c>
      <c r="I1750">
        <v>19.45</v>
      </c>
      <c r="J1750">
        <v>127.7</v>
      </c>
      <c r="K1750">
        <v>154</v>
      </c>
      <c r="L1750">
        <v>10.85</v>
      </c>
      <c r="M1750">
        <v>253.1</v>
      </c>
      <c r="N1750">
        <v>109</v>
      </c>
      <c r="O1750">
        <v>11.39</v>
      </c>
      <c r="P1750">
        <v>10.1</v>
      </c>
      <c r="Q1750">
        <v>5</v>
      </c>
      <c r="R1750">
        <v>2.73</v>
      </c>
      <c r="S1750">
        <v>2</v>
      </c>
      <c r="T1750">
        <v>0</v>
      </c>
    </row>
    <row r="1751" spans="1:20" x14ac:dyDescent="0.2">
      <c r="A1751" t="s">
        <v>38</v>
      </c>
      <c r="B1751" s="4">
        <f>train[[#This Row],[account_length]]/12</f>
        <v>5.583333333333333</v>
      </c>
      <c r="C1751">
        <v>415</v>
      </c>
      <c r="D1751">
        <v>0</v>
      </c>
      <c r="E1751">
        <v>0</v>
      </c>
      <c r="F1751">
        <v>0</v>
      </c>
      <c r="G1751">
        <v>138.9</v>
      </c>
      <c r="H1751">
        <v>65</v>
      </c>
      <c r="I1751">
        <v>23.61</v>
      </c>
      <c r="J1751">
        <v>208.9</v>
      </c>
      <c r="K1751">
        <v>109</v>
      </c>
      <c r="L1751">
        <v>17.760000000000002</v>
      </c>
      <c r="M1751">
        <v>232.4</v>
      </c>
      <c r="N1751">
        <v>82</v>
      </c>
      <c r="O1751">
        <v>10.46</v>
      </c>
      <c r="P1751">
        <v>9.1999999999999993</v>
      </c>
      <c r="Q1751">
        <v>3</v>
      </c>
      <c r="R1751">
        <v>2.48</v>
      </c>
      <c r="S1751">
        <v>2</v>
      </c>
      <c r="T1751">
        <v>0</v>
      </c>
    </row>
    <row r="1752" spans="1:20" x14ac:dyDescent="0.2">
      <c r="A1752" t="s">
        <v>24</v>
      </c>
      <c r="B1752" s="4">
        <f>train[[#This Row],[account_length]]/12</f>
        <v>9.4166666666666661</v>
      </c>
      <c r="C1752">
        <v>415</v>
      </c>
      <c r="D1752">
        <v>0</v>
      </c>
      <c r="E1752">
        <v>0</v>
      </c>
      <c r="F1752">
        <v>0</v>
      </c>
      <c r="G1752">
        <v>186</v>
      </c>
      <c r="H1752">
        <v>55</v>
      </c>
      <c r="I1752">
        <v>31.62</v>
      </c>
      <c r="J1752">
        <v>237.4</v>
      </c>
      <c r="K1752">
        <v>105</v>
      </c>
      <c r="L1752">
        <v>20.18</v>
      </c>
      <c r="M1752">
        <v>148.1</v>
      </c>
      <c r="N1752">
        <v>83</v>
      </c>
      <c r="O1752">
        <v>6.66</v>
      </c>
      <c r="P1752">
        <v>12.2</v>
      </c>
      <c r="Q1752">
        <v>6</v>
      </c>
      <c r="R1752">
        <v>3.29</v>
      </c>
      <c r="S1752">
        <v>1</v>
      </c>
      <c r="T1752">
        <v>0</v>
      </c>
    </row>
    <row r="1753" spans="1:20" x14ac:dyDescent="0.2">
      <c r="A1753" t="s">
        <v>71</v>
      </c>
      <c r="B1753" s="4">
        <f>train[[#This Row],[account_length]]/12</f>
        <v>10.083333333333334</v>
      </c>
      <c r="C1753">
        <v>510</v>
      </c>
      <c r="D1753">
        <v>0</v>
      </c>
      <c r="E1753">
        <v>1</v>
      </c>
      <c r="F1753">
        <v>26</v>
      </c>
      <c r="G1753">
        <v>170.4</v>
      </c>
      <c r="H1753">
        <v>91</v>
      </c>
      <c r="I1753">
        <v>28.97</v>
      </c>
      <c r="J1753">
        <v>254.5</v>
      </c>
      <c r="K1753">
        <v>90</v>
      </c>
      <c r="L1753">
        <v>21.63</v>
      </c>
      <c r="M1753">
        <v>219.6</v>
      </c>
      <c r="N1753">
        <v>122</v>
      </c>
      <c r="O1753">
        <v>9.8800000000000008</v>
      </c>
      <c r="P1753">
        <v>15.1</v>
      </c>
      <c r="Q1753">
        <v>5</v>
      </c>
      <c r="R1753">
        <v>4.08</v>
      </c>
      <c r="S1753">
        <v>0</v>
      </c>
      <c r="T1753">
        <v>0</v>
      </c>
    </row>
    <row r="1754" spans="1:20" x14ac:dyDescent="0.2">
      <c r="A1754" t="s">
        <v>63</v>
      </c>
      <c r="B1754" s="4">
        <f>train[[#This Row],[account_length]]/12</f>
        <v>7.75</v>
      </c>
      <c r="C1754">
        <v>408</v>
      </c>
      <c r="D1754">
        <v>0</v>
      </c>
      <c r="E1754">
        <v>0</v>
      </c>
      <c r="F1754">
        <v>0</v>
      </c>
      <c r="G1754">
        <v>164.5</v>
      </c>
      <c r="H1754">
        <v>95</v>
      </c>
      <c r="I1754">
        <v>27.97</v>
      </c>
      <c r="J1754">
        <v>230.9</v>
      </c>
      <c r="K1754">
        <v>87</v>
      </c>
      <c r="L1754">
        <v>19.63</v>
      </c>
      <c r="M1754">
        <v>149.9</v>
      </c>
      <c r="N1754">
        <v>91</v>
      </c>
      <c r="O1754">
        <v>6.75</v>
      </c>
      <c r="P1754">
        <v>9.9</v>
      </c>
      <c r="Q1754">
        <v>3</v>
      </c>
      <c r="R1754">
        <v>2.67</v>
      </c>
      <c r="S1754">
        <v>4</v>
      </c>
      <c r="T1754">
        <v>0</v>
      </c>
    </row>
    <row r="1755" spans="1:20" x14ac:dyDescent="0.2">
      <c r="A1755" t="s">
        <v>63</v>
      </c>
      <c r="B1755" s="4">
        <f>train[[#This Row],[account_length]]/12</f>
        <v>10.083333333333334</v>
      </c>
      <c r="C1755">
        <v>408</v>
      </c>
      <c r="D1755">
        <v>0</v>
      </c>
      <c r="E1755">
        <v>0</v>
      </c>
      <c r="F1755">
        <v>0</v>
      </c>
      <c r="G1755">
        <v>168.6</v>
      </c>
      <c r="H1755">
        <v>121</v>
      </c>
      <c r="I1755">
        <v>28.66</v>
      </c>
      <c r="J1755">
        <v>168.6</v>
      </c>
      <c r="K1755">
        <v>94</v>
      </c>
      <c r="L1755">
        <v>14.33</v>
      </c>
      <c r="M1755">
        <v>95.3</v>
      </c>
      <c r="N1755">
        <v>59</v>
      </c>
      <c r="O1755">
        <v>4.29</v>
      </c>
      <c r="P1755">
        <v>12.3</v>
      </c>
      <c r="Q1755">
        <v>4</v>
      </c>
      <c r="R1755">
        <v>3.32</v>
      </c>
      <c r="S1755">
        <v>1</v>
      </c>
      <c r="T1755">
        <v>0</v>
      </c>
    </row>
    <row r="1756" spans="1:20" x14ac:dyDescent="0.2">
      <c r="A1756" t="s">
        <v>52</v>
      </c>
      <c r="B1756" s="4">
        <f>train[[#This Row],[account_length]]/12</f>
        <v>4.416666666666667</v>
      </c>
      <c r="C1756">
        <v>408</v>
      </c>
      <c r="D1756">
        <v>0</v>
      </c>
      <c r="E1756">
        <v>0</v>
      </c>
      <c r="F1756">
        <v>0</v>
      </c>
      <c r="G1756">
        <v>261.2</v>
      </c>
      <c r="H1756">
        <v>119</v>
      </c>
      <c r="I1756">
        <v>44.4</v>
      </c>
      <c r="J1756">
        <v>250.8</v>
      </c>
      <c r="K1756">
        <v>105</v>
      </c>
      <c r="L1756">
        <v>21.32</v>
      </c>
      <c r="M1756">
        <v>176</v>
      </c>
      <c r="N1756">
        <v>112</v>
      </c>
      <c r="O1756">
        <v>7.92</v>
      </c>
      <c r="P1756">
        <v>9.8000000000000007</v>
      </c>
      <c r="Q1756">
        <v>2</v>
      </c>
      <c r="R1756">
        <v>2.65</v>
      </c>
      <c r="S1756">
        <v>0</v>
      </c>
      <c r="T1756">
        <v>1</v>
      </c>
    </row>
    <row r="1757" spans="1:20" x14ac:dyDescent="0.2">
      <c r="A1757" t="s">
        <v>33</v>
      </c>
      <c r="B1757" s="4">
        <f>train[[#This Row],[account_length]]/12</f>
        <v>6.25</v>
      </c>
      <c r="C1757">
        <v>415</v>
      </c>
      <c r="D1757">
        <v>0</v>
      </c>
      <c r="E1757">
        <v>0</v>
      </c>
      <c r="F1757">
        <v>0</v>
      </c>
      <c r="G1757">
        <v>190.5</v>
      </c>
      <c r="H1757">
        <v>91</v>
      </c>
      <c r="I1757">
        <v>32.39</v>
      </c>
      <c r="J1757">
        <v>178.4</v>
      </c>
      <c r="K1757">
        <v>75</v>
      </c>
      <c r="L1757">
        <v>15.16</v>
      </c>
      <c r="M1757">
        <v>162.4</v>
      </c>
      <c r="N1757">
        <v>113</v>
      </c>
      <c r="O1757">
        <v>7.31</v>
      </c>
      <c r="P1757">
        <v>13.1</v>
      </c>
      <c r="Q1757">
        <v>5</v>
      </c>
      <c r="R1757">
        <v>3.54</v>
      </c>
      <c r="S1757">
        <v>1</v>
      </c>
      <c r="T1757">
        <v>0</v>
      </c>
    </row>
    <row r="1758" spans="1:20" x14ac:dyDescent="0.2">
      <c r="A1758" t="s">
        <v>47</v>
      </c>
      <c r="B1758" s="4">
        <f>train[[#This Row],[account_length]]/12</f>
        <v>11</v>
      </c>
      <c r="C1758">
        <v>510</v>
      </c>
      <c r="D1758">
        <v>0</v>
      </c>
      <c r="E1758">
        <v>0</v>
      </c>
      <c r="F1758">
        <v>0</v>
      </c>
      <c r="G1758">
        <v>181.1</v>
      </c>
      <c r="H1758">
        <v>121</v>
      </c>
      <c r="I1758">
        <v>30.79</v>
      </c>
      <c r="J1758">
        <v>314.39999999999998</v>
      </c>
      <c r="K1758">
        <v>109</v>
      </c>
      <c r="L1758">
        <v>26.72</v>
      </c>
      <c r="M1758">
        <v>246.7</v>
      </c>
      <c r="N1758">
        <v>81</v>
      </c>
      <c r="O1758">
        <v>11.1</v>
      </c>
      <c r="P1758">
        <v>4.2</v>
      </c>
      <c r="Q1758">
        <v>9</v>
      </c>
      <c r="R1758">
        <v>1.1299999999999999</v>
      </c>
      <c r="S1758">
        <v>2</v>
      </c>
      <c r="T1758">
        <v>0</v>
      </c>
    </row>
    <row r="1759" spans="1:20" x14ac:dyDescent="0.2">
      <c r="A1759" t="s">
        <v>51</v>
      </c>
      <c r="B1759" s="4">
        <f>train[[#This Row],[account_length]]/12</f>
        <v>13.5</v>
      </c>
      <c r="C1759">
        <v>408</v>
      </c>
      <c r="D1759">
        <v>0</v>
      </c>
      <c r="E1759">
        <v>0</v>
      </c>
      <c r="F1759">
        <v>0</v>
      </c>
      <c r="G1759">
        <v>177.1</v>
      </c>
      <c r="H1759">
        <v>131</v>
      </c>
      <c r="I1759">
        <v>30.11</v>
      </c>
      <c r="J1759">
        <v>114.7</v>
      </c>
      <c r="K1759">
        <v>122</v>
      </c>
      <c r="L1759">
        <v>9.75</v>
      </c>
      <c r="M1759">
        <v>153.6</v>
      </c>
      <c r="N1759">
        <v>88</v>
      </c>
      <c r="O1759">
        <v>6.91</v>
      </c>
      <c r="P1759">
        <v>6.5</v>
      </c>
      <c r="Q1759">
        <v>6</v>
      </c>
      <c r="R1759">
        <v>1.76</v>
      </c>
      <c r="S1759">
        <v>3</v>
      </c>
      <c r="T1759">
        <v>0</v>
      </c>
    </row>
    <row r="1760" spans="1:20" x14ac:dyDescent="0.2">
      <c r="A1760" t="s">
        <v>32</v>
      </c>
      <c r="B1760" s="4">
        <f>train[[#This Row],[account_length]]/12</f>
        <v>11.666666666666666</v>
      </c>
      <c r="C1760">
        <v>415</v>
      </c>
      <c r="D1760">
        <v>0</v>
      </c>
      <c r="E1760">
        <v>0</v>
      </c>
      <c r="F1760">
        <v>0</v>
      </c>
      <c r="G1760">
        <v>160.5</v>
      </c>
      <c r="H1760">
        <v>114</v>
      </c>
      <c r="I1760">
        <v>27.29</v>
      </c>
      <c r="J1760">
        <v>240.5</v>
      </c>
      <c r="K1760">
        <v>103</v>
      </c>
      <c r="L1760">
        <v>20.440000000000001</v>
      </c>
      <c r="M1760">
        <v>233.5</v>
      </c>
      <c r="N1760">
        <v>121</v>
      </c>
      <c r="O1760">
        <v>10.51</v>
      </c>
      <c r="P1760">
        <v>11.3</v>
      </c>
      <c r="Q1760">
        <v>4</v>
      </c>
      <c r="R1760">
        <v>3.05</v>
      </c>
      <c r="S1760">
        <v>1</v>
      </c>
      <c r="T1760">
        <v>0</v>
      </c>
    </row>
    <row r="1761" spans="1:20" x14ac:dyDescent="0.2">
      <c r="A1761" t="s">
        <v>53</v>
      </c>
      <c r="B1761" s="4">
        <f>train[[#This Row],[account_length]]/12</f>
        <v>7.583333333333333</v>
      </c>
      <c r="C1761">
        <v>408</v>
      </c>
      <c r="D1761">
        <v>0</v>
      </c>
      <c r="E1761">
        <v>0</v>
      </c>
      <c r="F1761">
        <v>0</v>
      </c>
      <c r="G1761">
        <v>134.69999999999999</v>
      </c>
      <c r="H1761">
        <v>116</v>
      </c>
      <c r="I1761">
        <v>22.9</v>
      </c>
      <c r="J1761">
        <v>295.3</v>
      </c>
      <c r="K1761">
        <v>98</v>
      </c>
      <c r="L1761">
        <v>25.1</v>
      </c>
      <c r="M1761">
        <v>195.5</v>
      </c>
      <c r="N1761">
        <v>121</v>
      </c>
      <c r="O1761">
        <v>8.8000000000000007</v>
      </c>
      <c r="P1761">
        <v>6.6</v>
      </c>
      <c r="Q1761">
        <v>5</v>
      </c>
      <c r="R1761">
        <v>1.78</v>
      </c>
      <c r="S1761">
        <v>2</v>
      </c>
      <c r="T1761">
        <v>0</v>
      </c>
    </row>
    <row r="1762" spans="1:20" x14ac:dyDescent="0.2">
      <c r="A1762" t="s">
        <v>37</v>
      </c>
      <c r="B1762" s="4">
        <f>train[[#This Row],[account_length]]/12</f>
        <v>6.083333333333333</v>
      </c>
      <c r="C1762">
        <v>510</v>
      </c>
      <c r="D1762">
        <v>0</v>
      </c>
      <c r="E1762">
        <v>1</v>
      </c>
      <c r="F1762">
        <v>28</v>
      </c>
      <c r="G1762">
        <v>198.2</v>
      </c>
      <c r="H1762">
        <v>107</v>
      </c>
      <c r="I1762">
        <v>33.69</v>
      </c>
      <c r="J1762">
        <v>139.1</v>
      </c>
      <c r="K1762">
        <v>123</v>
      </c>
      <c r="L1762">
        <v>11.82</v>
      </c>
      <c r="M1762">
        <v>199.1</v>
      </c>
      <c r="N1762">
        <v>139</v>
      </c>
      <c r="O1762">
        <v>8.9600000000000009</v>
      </c>
      <c r="P1762">
        <v>8.8000000000000007</v>
      </c>
      <c r="Q1762">
        <v>1</v>
      </c>
      <c r="R1762">
        <v>2.38</v>
      </c>
      <c r="S1762">
        <v>2</v>
      </c>
      <c r="T1762">
        <v>0</v>
      </c>
    </row>
    <row r="1763" spans="1:20" x14ac:dyDescent="0.2">
      <c r="A1763" t="s">
        <v>46</v>
      </c>
      <c r="B1763" s="4">
        <f>train[[#This Row],[account_length]]/12</f>
        <v>7.916666666666667</v>
      </c>
      <c r="C1763">
        <v>408</v>
      </c>
      <c r="D1763">
        <v>1</v>
      </c>
      <c r="E1763">
        <v>0</v>
      </c>
      <c r="F1763">
        <v>0</v>
      </c>
      <c r="G1763">
        <v>228.9</v>
      </c>
      <c r="H1763">
        <v>134</v>
      </c>
      <c r="I1763">
        <v>38.909999999999997</v>
      </c>
      <c r="J1763">
        <v>255.7</v>
      </c>
      <c r="K1763">
        <v>71</v>
      </c>
      <c r="L1763">
        <v>21.73</v>
      </c>
      <c r="M1763">
        <v>208</v>
      </c>
      <c r="N1763">
        <v>120</v>
      </c>
      <c r="O1763">
        <v>9.36</v>
      </c>
      <c r="P1763">
        <v>10.1</v>
      </c>
      <c r="Q1763">
        <v>2</v>
      </c>
      <c r="R1763">
        <v>2.73</v>
      </c>
      <c r="S1763">
        <v>4</v>
      </c>
      <c r="T1763">
        <v>1</v>
      </c>
    </row>
    <row r="1764" spans="1:20" x14ac:dyDescent="0.2">
      <c r="A1764" t="s">
        <v>60</v>
      </c>
      <c r="B1764" s="4">
        <f>train[[#This Row],[account_length]]/12</f>
        <v>12.083333333333334</v>
      </c>
      <c r="C1764">
        <v>408</v>
      </c>
      <c r="D1764">
        <v>0</v>
      </c>
      <c r="E1764">
        <v>0</v>
      </c>
      <c r="F1764">
        <v>0</v>
      </c>
      <c r="G1764">
        <v>241.7</v>
      </c>
      <c r="H1764">
        <v>137</v>
      </c>
      <c r="I1764">
        <v>41.09</v>
      </c>
      <c r="J1764">
        <v>135.80000000000001</v>
      </c>
      <c r="K1764">
        <v>100</v>
      </c>
      <c r="L1764">
        <v>11.54</v>
      </c>
      <c r="M1764">
        <v>277.60000000000002</v>
      </c>
      <c r="N1764">
        <v>123</v>
      </c>
      <c r="O1764">
        <v>12.49</v>
      </c>
      <c r="P1764">
        <v>13.1</v>
      </c>
      <c r="Q1764">
        <v>3</v>
      </c>
      <c r="R1764">
        <v>3.54</v>
      </c>
      <c r="S1764">
        <v>0</v>
      </c>
      <c r="T1764">
        <v>0</v>
      </c>
    </row>
    <row r="1765" spans="1:20" x14ac:dyDescent="0.2">
      <c r="A1765" t="s">
        <v>42</v>
      </c>
      <c r="B1765" s="4">
        <f>train[[#This Row],[account_length]]/12</f>
        <v>8.3333333333333339</v>
      </c>
      <c r="C1765">
        <v>415</v>
      </c>
      <c r="D1765">
        <v>0</v>
      </c>
      <c r="E1765">
        <v>0</v>
      </c>
      <c r="F1765">
        <v>0</v>
      </c>
      <c r="G1765">
        <v>131.1</v>
      </c>
      <c r="H1765">
        <v>108</v>
      </c>
      <c r="I1765">
        <v>22.29</v>
      </c>
      <c r="J1765">
        <v>176.2</v>
      </c>
      <c r="K1765">
        <v>81</v>
      </c>
      <c r="L1765">
        <v>14.98</v>
      </c>
      <c r="M1765">
        <v>89.7</v>
      </c>
      <c r="N1765">
        <v>81</v>
      </c>
      <c r="O1765">
        <v>4.04</v>
      </c>
      <c r="P1765">
        <v>4.3</v>
      </c>
      <c r="Q1765">
        <v>4</v>
      </c>
      <c r="R1765">
        <v>1.1599999999999999</v>
      </c>
      <c r="S1765">
        <v>1</v>
      </c>
      <c r="T1765">
        <v>0</v>
      </c>
    </row>
    <row r="1766" spans="1:20" x14ac:dyDescent="0.2">
      <c r="A1766" t="s">
        <v>60</v>
      </c>
      <c r="B1766" s="4">
        <f>train[[#This Row],[account_length]]/12</f>
        <v>10.166666666666666</v>
      </c>
      <c r="C1766">
        <v>415</v>
      </c>
      <c r="D1766">
        <v>0</v>
      </c>
      <c r="E1766">
        <v>0</v>
      </c>
      <c r="F1766">
        <v>0</v>
      </c>
      <c r="G1766">
        <v>234.1</v>
      </c>
      <c r="H1766">
        <v>101</v>
      </c>
      <c r="I1766">
        <v>39.799999999999997</v>
      </c>
      <c r="J1766">
        <v>200.2</v>
      </c>
      <c r="K1766">
        <v>121</v>
      </c>
      <c r="L1766">
        <v>17.02</v>
      </c>
      <c r="M1766">
        <v>237.4</v>
      </c>
      <c r="N1766">
        <v>89</v>
      </c>
      <c r="O1766">
        <v>10.68</v>
      </c>
      <c r="P1766">
        <v>13.1</v>
      </c>
      <c r="Q1766">
        <v>9</v>
      </c>
      <c r="R1766">
        <v>3.54</v>
      </c>
      <c r="S1766">
        <v>2</v>
      </c>
      <c r="T1766">
        <v>0</v>
      </c>
    </row>
    <row r="1767" spans="1:20" x14ac:dyDescent="0.2">
      <c r="A1767" t="s">
        <v>29</v>
      </c>
      <c r="B1767" s="4">
        <f>train[[#This Row],[account_length]]/12</f>
        <v>9.0833333333333339</v>
      </c>
      <c r="C1767">
        <v>415</v>
      </c>
      <c r="D1767">
        <v>0</v>
      </c>
      <c r="E1767">
        <v>0</v>
      </c>
      <c r="F1767">
        <v>0</v>
      </c>
      <c r="G1767">
        <v>200.1</v>
      </c>
      <c r="H1767">
        <v>72</v>
      </c>
      <c r="I1767">
        <v>34.020000000000003</v>
      </c>
      <c r="J1767">
        <v>300.89999999999998</v>
      </c>
      <c r="K1767">
        <v>120</v>
      </c>
      <c r="L1767">
        <v>25.58</v>
      </c>
      <c r="M1767">
        <v>236</v>
      </c>
      <c r="N1767">
        <v>68</v>
      </c>
      <c r="O1767">
        <v>10.62</v>
      </c>
      <c r="P1767">
        <v>11.9</v>
      </c>
      <c r="Q1767">
        <v>5</v>
      </c>
      <c r="R1767">
        <v>3.21</v>
      </c>
      <c r="S1767">
        <v>0</v>
      </c>
      <c r="T1767">
        <v>0</v>
      </c>
    </row>
    <row r="1768" spans="1:20" x14ac:dyDescent="0.2">
      <c r="A1768" t="s">
        <v>68</v>
      </c>
      <c r="B1768" s="4">
        <f>train[[#This Row],[account_length]]/12</f>
        <v>6.833333333333333</v>
      </c>
      <c r="C1768">
        <v>408</v>
      </c>
      <c r="D1768">
        <v>0</v>
      </c>
      <c r="E1768">
        <v>0</v>
      </c>
      <c r="F1768">
        <v>0</v>
      </c>
      <c r="G1768">
        <v>154</v>
      </c>
      <c r="H1768">
        <v>107</v>
      </c>
      <c r="I1768">
        <v>26.18</v>
      </c>
      <c r="J1768">
        <v>94.4</v>
      </c>
      <c r="K1768">
        <v>114</v>
      </c>
      <c r="L1768">
        <v>8.02</v>
      </c>
      <c r="M1768">
        <v>287.60000000000002</v>
      </c>
      <c r="N1768">
        <v>95</v>
      </c>
      <c r="O1768">
        <v>12.94</v>
      </c>
      <c r="P1768">
        <v>10.1</v>
      </c>
      <c r="Q1768">
        <v>7</v>
      </c>
      <c r="R1768">
        <v>2.73</v>
      </c>
      <c r="S1768">
        <v>1</v>
      </c>
      <c r="T1768">
        <v>0</v>
      </c>
    </row>
    <row r="1769" spans="1:20" x14ac:dyDescent="0.2">
      <c r="A1769" t="s">
        <v>73</v>
      </c>
      <c r="B1769" s="4">
        <f>train[[#This Row],[account_length]]/12</f>
        <v>5.416666666666667</v>
      </c>
      <c r="C1769">
        <v>415</v>
      </c>
      <c r="D1769">
        <v>0</v>
      </c>
      <c r="E1769">
        <v>1</v>
      </c>
      <c r="F1769">
        <v>23</v>
      </c>
      <c r="G1769">
        <v>224.2</v>
      </c>
      <c r="H1769">
        <v>106</v>
      </c>
      <c r="I1769">
        <v>38.11</v>
      </c>
      <c r="J1769">
        <v>189.6</v>
      </c>
      <c r="K1769">
        <v>100</v>
      </c>
      <c r="L1769">
        <v>16.12</v>
      </c>
      <c r="M1769">
        <v>222.8</v>
      </c>
      <c r="N1769">
        <v>75</v>
      </c>
      <c r="O1769">
        <v>10.029999999999999</v>
      </c>
      <c r="P1769">
        <v>9.8000000000000007</v>
      </c>
      <c r="Q1769">
        <v>4</v>
      </c>
      <c r="R1769">
        <v>2.65</v>
      </c>
      <c r="S1769">
        <v>0</v>
      </c>
      <c r="T1769">
        <v>0</v>
      </c>
    </row>
    <row r="1770" spans="1:20" x14ac:dyDescent="0.2">
      <c r="A1770" t="s">
        <v>47</v>
      </c>
      <c r="B1770" s="4">
        <f>train[[#This Row],[account_length]]/12</f>
        <v>4.333333333333333</v>
      </c>
      <c r="C1770">
        <v>510</v>
      </c>
      <c r="D1770">
        <v>0</v>
      </c>
      <c r="E1770">
        <v>0</v>
      </c>
      <c r="F1770">
        <v>0</v>
      </c>
      <c r="G1770">
        <v>148.30000000000001</v>
      </c>
      <c r="H1770">
        <v>83</v>
      </c>
      <c r="I1770">
        <v>25.21</v>
      </c>
      <c r="J1770">
        <v>181.6</v>
      </c>
      <c r="K1770">
        <v>79</v>
      </c>
      <c r="L1770">
        <v>15.44</v>
      </c>
      <c r="M1770">
        <v>155.6</v>
      </c>
      <c r="N1770">
        <v>104</v>
      </c>
      <c r="O1770">
        <v>7</v>
      </c>
      <c r="P1770">
        <v>8.3000000000000007</v>
      </c>
      <c r="Q1770">
        <v>6</v>
      </c>
      <c r="R1770">
        <v>2.2400000000000002</v>
      </c>
      <c r="S1770">
        <v>3</v>
      </c>
      <c r="T1770">
        <v>0</v>
      </c>
    </row>
    <row r="1771" spans="1:20" x14ac:dyDescent="0.2">
      <c r="A1771" t="s">
        <v>67</v>
      </c>
      <c r="B1771" s="4">
        <f>train[[#This Row],[account_length]]/12</f>
        <v>11.333333333333334</v>
      </c>
      <c r="C1771">
        <v>415</v>
      </c>
      <c r="D1771">
        <v>0</v>
      </c>
      <c r="E1771">
        <v>1</v>
      </c>
      <c r="F1771">
        <v>24</v>
      </c>
      <c r="G1771">
        <v>174.6</v>
      </c>
      <c r="H1771">
        <v>76</v>
      </c>
      <c r="I1771">
        <v>29.68</v>
      </c>
      <c r="J1771">
        <v>176.6</v>
      </c>
      <c r="K1771">
        <v>114</v>
      </c>
      <c r="L1771">
        <v>15.01</v>
      </c>
      <c r="M1771">
        <v>214.4</v>
      </c>
      <c r="N1771">
        <v>91</v>
      </c>
      <c r="O1771">
        <v>9.65</v>
      </c>
      <c r="P1771">
        <v>8.8000000000000007</v>
      </c>
      <c r="Q1771">
        <v>5</v>
      </c>
      <c r="R1771">
        <v>2.38</v>
      </c>
      <c r="S1771">
        <v>2</v>
      </c>
      <c r="T1771">
        <v>0</v>
      </c>
    </row>
    <row r="1772" spans="1:20" x14ac:dyDescent="0.2">
      <c r="A1772" t="s">
        <v>34</v>
      </c>
      <c r="B1772" s="4">
        <f>train[[#This Row],[account_length]]/12</f>
        <v>6.25</v>
      </c>
      <c r="C1772">
        <v>415</v>
      </c>
      <c r="D1772">
        <v>0</v>
      </c>
      <c r="E1772">
        <v>0</v>
      </c>
      <c r="F1772">
        <v>0</v>
      </c>
      <c r="G1772">
        <v>138.5</v>
      </c>
      <c r="H1772">
        <v>110</v>
      </c>
      <c r="I1772">
        <v>23.55</v>
      </c>
      <c r="J1772">
        <v>153.19999999999999</v>
      </c>
      <c r="K1772">
        <v>86</v>
      </c>
      <c r="L1772">
        <v>13.02</v>
      </c>
      <c r="M1772">
        <v>215.6</v>
      </c>
      <c r="N1772">
        <v>103</v>
      </c>
      <c r="O1772">
        <v>9.6999999999999993</v>
      </c>
      <c r="P1772">
        <v>11.1</v>
      </c>
      <c r="Q1772">
        <v>7</v>
      </c>
      <c r="R1772">
        <v>3</v>
      </c>
      <c r="S1772">
        <v>1</v>
      </c>
      <c r="T1772">
        <v>0</v>
      </c>
    </row>
    <row r="1773" spans="1:20" x14ac:dyDescent="0.2">
      <c r="A1773" t="s">
        <v>44</v>
      </c>
      <c r="B1773" s="4">
        <f>train[[#This Row],[account_length]]/12</f>
        <v>12.166666666666666</v>
      </c>
      <c r="C1773">
        <v>408</v>
      </c>
      <c r="D1773">
        <v>0</v>
      </c>
      <c r="E1773">
        <v>0</v>
      </c>
      <c r="F1773">
        <v>0</v>
      </c>
      <c r="G1773">
        <v>109</v>
      </c>
      <c r="H1773">
        <v>69</v>
      </c>
      <c r="I1773">
        <v>18.53</v>
      </c>
      <c r="J1773">
        <v>265.8</v>
      </c>
      <c r="K1773">
        <v>98</v>
      </c>
      <c r="L1773">
        <v>22.59</v>
      </c>
      <c r="M1773">
        <v>228.3</v>
      </c>
      <c r="N1773">
        <v>80</v>
      </c>
      <c r="O1773">
        <v>10.27</v>
      </c>
      <c r="P1773">
        <v>12.6</v>
      </c>
      <c r="Q1773">
        <v>2</v>
      </c>
      <c r="R1773">
        <v>3.4</v>
      </c>
      <c r="S1773">
        <v>1</v>
      </c>
      <c r="T1773">
        <v>0</v>
      </c>
    </row>
    <row r="1774" spans="1:20" x14ac:dyDescent="0.2">
      <c r="A1774" t="s">
        <v>69</v>
      </c>
      <c r="B1774" s="4">
        <f>train[[#This Row],[account_length]]/12</f>
        <v>8.75</v>
      </c>
      <c r="C1774">
        <v>408</v>
      </c>
      <c r="D1774">
        <v>0</v>
      </c>
      <c r="E1774">
        <v>0</v>
      </c>
      <c r="F1774">
        <v>0</v>
      </c>
      <c r="G1774">
        <v>162.30000000000001</v>
      </c>
      <c r="H1774">
        <v>99</v>
      </c>
      <c r="I1774">
        <v>27.59</v>
      </c>
      <c r="J1774">
        <v>212.5</v>
      </c>
      <c r="K1774">
        <v>95</v>
      </c>
      <c r="L1774">
        <v>18.059999999999999</v>
      </c>
      <c r="M1774">
        <v>214.7</v>
      </c>
      <c r="N1774">
        <v>114</v>
      </c>
      <c r="O1774">
        <v>9.66</v>
      </c>
      <c r="P1774">
        <v>11.1</v>
      </c>
      <c r="Q1774">
        <v>8</v>
      </c>
      <c r="R1774">
        <v>3</v>
      </c>
      <c r="S1774">
        <v>4</v>
      </c>
      <c r="T1774">
        <v>0</v>
      </c>
    </row>
    <row r="1775" spans="1:20" x14ac:dyDescent="0.2">
      <c r="A1775" t="s">
        <v>75</v>
      </c>
      <c r="B1775" s="4">
        <f>train[[#This Row],[account_length]]/12</f>
        <v>4</v>
      </c>
      <c r="C1775">
        <v>415</v>
      </c>
      <c r="D1775">
        <v>0</v>
      </c>
      <c r="E1775">
        <v>0</v>
      </c>
      <c r="F1775">
        <v>0</v>
      </c>
      <c r="G1775">
        <v>210.8</v>
      </c>
      <c r="H1775">
        <v>84</v>
      </c>
      <c r="I1775">
        <v>35.840000000000003</v>
      </c>
      <c r="J1775">
        <v>189.6</v>
      </c>
      <c r="K1775">
        <v>98</v>
      </c>
      <c r="L1775">
        <v>16.12</v>
      </c>
      <c r="M1775">
        <v>157.6</v>
      </c>
      <c r="N1775">
        <v>99</v>
      </c>
      <c r="O1775">
        <v>7.09</v>
      </c>
      <c r="P1775">
        <v>16.399999999999999</v>
      </c>
      <c r="Q1775">
        <v>3</v>
      </c>
      <c r="R1775">
        <v>4.43</v>
      </c>
      <c r="S1775">
        <v>2</v>
      </c>
      <c r="T1775">
        <v>0</v>
      </c>
    </row>
    <row r="1776" spans="1:20" x14ac:dyDescent="0.2">
      <c r="A1776" t="s">
        <v>74</v>
      </c>
      <c r="B1776" s="4">
        <f>train[[#This Row],[account_length]]/12</f>
        <v>3.75</v>
      </c>
      <c r="C1776">
        <v>415</v>
      </c>
      <c r="D1776">
        <v>0</v>
      </c>
      <c r="E1776">
        <v>0</v>
      </c>
      <c r="F1776">
        <v>0</v>
      </c>
      <c r="G1776">
        <v>142.4</v>
      </c>
      <c r="H1776">
        <v>107</v>
      </c>
      <c r="I1776">
        <v>24.21</v>
      </c>
      <c r="J1776">
        <v>318.7</v>
      </c>
      <c r="K1776">
        <v>78</v>
      </c>
      <c r="L1776">
        <v>27.09</v>
      </c>
      <c r="M1776">
        <v>224.1</v>
      </c>
      <c r="N1776">
        <v>108</v>
      </c>
      <c r="O1776">
        <v>10.08</v>
      </c>
      <c r="P1776">
        <v>11.1</v>
      </c>
      <c r="Q1776">
        <v>7</v>
      </c>
      <c r="R1776">
        <v>3</v>
      </c>
      <c r="S1776">
        <v>1</v>
      </c>
      <c r="T1776">
        <v>0</v>
      </c>
    </row>
    <row r="1777" spans="1:20" x14ac:dyDescent="0.2">
      <c r="A1777" t="s">
        <v>74</v>
      </c>
      <c r="B1777" s="4">
        <f>train[[#This Row],[account_length]]/12</f>
        <v>2.75</v>
      </c>
      <c r="C1777">
        <v>510</v>
      </c>
      <c r="D1777">
        <v>0</v>
      </c>
      <c r="E1777">
        <v>0</v>
      </c>
      <c r="F1777">
        <v>0</v>
      </c>
      <c r="G1777">
        <v>182.5</v>
      </c>
      <c r="H1777">
        <v>65</v>
      </c>
      <c r="I1777">
        <v>31.03</v>
      </c>
      <c r="J1777">
        <v>232.1</v>
      </c>
      <c r="K1777">
        <v>96</v>
      </c>
      <c r="L1777">
        <v>19.73</v>
      </c>
      <c r="M1777">
        <v>149.19999999999999</v>
      </c>
      <c r="N1777">
        <v>82</v>
      </c>
      <c r="O1777">
        <v>6.71</v>
      </c>
      <c r="P1777">
        <v>7.5</v>
      </c>
      <c r="Q1777">
        <v>2</v>
      </c>
      <c r="R1777">
        <v>2.0299999999999998</v>
      </c>
      <c r="S1777">
        <v>2</v>
      </c>
      <c r="T1777">
        <v>0</v>
      </c>
    </row>
    <row r="1778" spans="1:20" x14ac:dyDescent="0.2">
      <c r="A1778" t="s">
        <v>75</v>
      </c>
      <c r="B1778" s="4">
        <f>train[[#This Row],[account_length]]/12</f>
        <v>5.666666666666667</v>
      </c>
      <c r="C1778">
        <v>408</v>
      </c>
      <c r="D1778">
        <v>0</v>
      </c>
      <c r="E1778">
        <v>0</v>
      </c>
      <c r="F1778">
        <v>0</v>
      </c>
      <c r="G1778">
        <v>219.6</v>
      </c>
      <c r="H1778">
        <v>97</v>
      </c>
      <c r="I1778">
        <v>37.33</v>
      </c>
      <c r="J1778">
        <v>141.1</v>
      </c>
      <c r="K1778">
        <v>144</v>
      </c>
      <c r="L1778">
        <v>11.99</v>
      </c>
      <c r="M1778">
        <v>205.7</v>
      </c>
      <c r="N1778">
        <v>101</v>
      </c>
      <c r="O1778">
        <v>9.26</v>
      </c>
      <c r="P1778">
        <v>10.8</v>
      </c>
      <c r="Q1778">
        <v>4</v>
      </c>
      <c r="R1778">
        <v>2.92</v>
      </c>
      <c r="S1778">
        <v>2</v>
      </c>
      <c r="T1778">
        <v>0</v>
      </c>
    </row>
    <row r="1779" spans="1:20" x14ac:dyDescent="0.2">
      <c r="A1779" t="s">
        <v>59</v>
      </c>
      <c r="B1779" s="4">
        <f>train[[#This Row],[account_length]]/12</f>
        <v>8.8333333333333339</v>
      </c>
      <c r="C1779">
        <v>408</v>
      </c>
      <c r="D1779">
        <v>0</v>
      </c>
      <c r="E1779">
        <v>0</v>
      </c>
      <c r="F1779">
        <v>0</v>
      </c>
      <c r="G1779">
        <v>193.6</v>
      </c>
      <c r="H1779">
        <v>66</v>
      </c>
      <c r="I1779">
        <v>32.909999999999997</v>
      </c>
      <c r="J1779">
        <v>238.2</v>
      </c>
      <c r="K1779">
        <v>82</v>
      </c>
      <c r="L1779">
        <v>20.25</v>
      </c>
      <c r="M1779">
        <v>176.4</v>
      </c>
      <c r="N1779">
        <v>107</v>
      </c>
      <c r="O1779">
        <v>7.94</v>
      </c>
      <c r="P1779">
        <v>12.9</v>
      </c>
      <c r="Q1779">
        <v>3</v>
      </c>
      <c r="R1779">
        <v>3.48</v>
      </c>
      <c r="S1779">
        <v>0</v>
      </c>
      <c r="T1779">
        <v>0</v>
      </c>
    </row>
    <row r="1780" spans="1:20" x14ac:dyDescent="0.2">
      <c r="A1780" t="s">
        <v>70</v>
      </c>
      <c r="B1780" s="4">
        <f>train[[#This Row],[account_length]]/12</f>
        <v>7.833333333333333</v>
      </c>
      <c r="C1780">
        <v>510</v>
      </c>
      <c r="D1780">
        <v>0</v>
      </c>
      <c r="E1780">
        <v>1</v>
      </c>
      <c r="F1780">
        <v>28</v>
      </c>
      <c r="G1780">
        <v>233.2</v>
      </c>
      <c r="H1780">
        <v>88</v>
      </c>
      <c r="I1780">
        <v>39.64</v>
      </c>
      <c r="J1780">
        <v>113.3</v>
      </c>
      <c r="K1780">
        <v>102</v>
      </c>
      <c r="L1780">
        <v>9.6300000000000008</v>
      </c>
      <c r="M1780">
        <v>118</v>
      </c>
      <c r="N1780">
        <v>71</v>
      </c>
      <c r="O1780">
        <v>5.31</v>
      </c>
      <c r="P1780">
        <v>16.100000000000001</v>
      </c>
      <c r="Q1780">
        <v>4</v>
      </c>
      <c r="R1780">
        <v>4.3499999999999996</v>
      </c>
      <c r="S1780">
        <v>0</v>
      </c>
      <c r="T1780">
        <v>0</v>
      </c>
    </row>
    <row r="1781" spans="1:20" x14ac:dyDescent="0.2">
      <c r="A1781" t="s">
        <v>41</v>
      </c>
      <c r="B1781" s="4">
        <f>train[[#This Row],[account_length]]/12</f>
        <v>5.416666666666667</v>
      </c>
      <c r="C1781">
        <v>510</v>
      </c>
      <c r="D1781">
        <v>0</v>
      </c>
      <c r="E1781">
        <v>0</v>
      </c>
      <c r="F1781">
        <v>0</v>
      </c>
      <c r="G1781">
        <v>158.80000000000001</v>
      </c>
      <c r="H1781">
        <v>53</v>
      </c>
      <c r="I1781">
        <v>27</v>
      </c>
      <c r="J1781">
        <v>188.5</v>
      </c>
      <c r="K1781">
        <v>132</v>
      </c>
      <c r="L1781">
        <v>16.02</v>
      </c>
      <c r="M1781">
        <v>189.3</v>
      </c>
      <c r="N1781">
        <v>87</v>
      </c>
      <c r="O1781">
        <v>8.52</v>
      </c>
      <c r="P1781">
        <v>9.8000000000000007</v>
      </c>
      <c r="Q1781">
        <v>4</v>
      </c>
      <c r="R1781">
        <v>2.65</v>
      </c>
      <c r="S1781">
        <v>2</v>
      </c>
      <c r="T1781">
        <v>0</v>
      </c>
    </row>
    <row r="1782" spans="1:20" x14ac:dyDescent="0.2">
      <c r="A1782" t="s">
        <v>29</v>
      </c>
      <c r="B1782" s="4">
        <f>train[[#This Row],[account_length]]/12</f>
        <v>7.083333333333333</v>
      </c>
      <c r="C1782">
        <v>415</v>
      </c>
      <c r="D1782">
        <v>0</v>
      </c>
      <c r="E1782">
        <v>0</v>
      </c>
      <c r="F1782">
        <v>0</v>
      </c>
      <c r="G1782">
        <v>126.1</v>
      </c>
      <c r="H1782">
        <v>112</v>
      </c>
      <c r="I1782">
        <v>21.44</v>
      </c>
      <c r="J1782">
        <v>274.7</v>
      </c>
      <c r="K1782">
        <v>126</v>
      </c>
      <c r="L1782">
        <v>23.35</v>
      </c>
      <c r="M1782">
        <v>184.4</v>
      </c>
      <c r="N1782">
        <v>95</v>
      </c>
      <c r="O1782">
        <v>8.3000000000000007</v>
      </c>
      <c r="P1782">
        <v>9.8000000000000007</v>
      </c>
      <c r="Q1782">
        <v>4</v>
      </c>
      <c r="R1782">
        <v>2.65</v>
      </c>
      <c r="S1782">
        <v>1</v>
      </c>
      <c r="T1782">
        <v>0</v>
      </c>
    </row>
    <row r="1783" spans="1:20" x14ac:dyDescent="0.2">
      <c r="A1783" t="s">
        <v>27</v>
      </c>
      <c r="B1783" s="4">
        <f>train[[#This Row],[account_length]]/12</f>
        <v>5.916666666666667</v>
      </c>
      <c r="C1783">
        <v>510</v>
      </c>
      <c r="D1783">
        <v>0</v>
      </c>
      <c r="E1783">
        <v>0</v>
      </c>
      <c r="F1783">
        <v>0</v>
      </c>
      <c r="G1783">
        <v>290.39999999999998</v>
      </c>
      <c r="H1783">
        <v>108</v>
      </c>
      <c r="I1783">
        <v>49.37</v>
      </c>
      <c r="J1783">
        <v>253.9</v>
      </c>
      <c r="K1783">
        <v>92</v>
      </c>
      <c r="L1783">
        <v>21.58</v>
      </c>
      <c r="M1783">
        <v>263.3</v>
      </c>
      <c r="N1783">
        <v>126</v>
      </c>
      <c r="O1783">
        <v>11.85</v>
      </c>
      <c r="P1783">
        <v>10.1</v>
      </c>
      <c r="Q1783">
        <v>5</v>
      </c>
      <c r="R1783">
        <v>2.73</v>
      </c>
      <c r="S1783">
        <v>3</v>
      </c>
      <c r="T1783">
        <v>1</v>
      </c>
    </row>
    <row r="1784" spans="1:20" x14ac:dyDescent="0.2">
      <c r="A1784" t="s">
        <v>36</v>
      </c>
      <c r="B1784" s="4">
        <f>train[[#This Row],[account_length]]/12</f>
        <v>9.3333333333333339</v>
      </c>
      <c r="C1784">
        <v>408</v>
      </c>
      <c r="D1784">
        <v>0</v>
      </c>
      <c r="E1784">
        <v>1</v>
      </c>
      <c r="F1784">
        <v>30</v>
      </c>
      <c r="G1784">
        <v>60.6</v>
      </c>
      <c r="H1784">
        <v>113</v>
      </c>
      <c r="I1784">
        <v>10.3</v>
      </c>
      <c r="J1784">
        <v>165.9</v>
      </c>
      <c r="K1784">
        <v>96</v>
      </c>
      <c r="L1784">
        <v>14.1</v>
      </c>
      <c r="M1784">
        <v>132.80000000000001</v>
      </c>
      <c r="N1784">
        <v>99</v>
      </c>
      <c r="O1784">
        <v>5.98</v>
      </c>
      <c r="P1784">
        <v>13.3</v>
      </c>
      <c r="Q1784">
        <v>7</v>
      </c>
      <c r="R1784">
        <v>3.59</v>
      </c>
      <c r="S1784">
        <v>0</v>
      </c>
      <c r="T1784">
        <v>0</v>
      </c>
    </row>
    <row r="1785" spans="1:20" x14ac:dyDescent="0.2">
      <c r="A1785" t="s">
        <v>47</v>
      </c>
      <c r="B1785" s="4">
        <f>train[[#This Row],[account_length]]/12</f>
        <v>9.1666666666666661</v>
      </c>
      <c r="C1785">
        <v>415</v>
      </c>
      <c r="D1785">
        <v>0</v>
      </c>
      <c r="E1785">
        <v>0</v>
      </c>
      <c r="F1785">
        <v>0</v>
      </c>
      <c r="G1785">
        <v>148.4</v>
      </c>
      <c r="H1785">
        <v>95</v>
      </c>
      <c r="I1785">
        <v>25.23</v>
      </c>
      <c r="J1785">
        <v>193.8</v>
      </c>
      <c r="K1785">
        <v>98</v>
      </c>
      <c r="L1785">
        <v>16.47</v>
      </c>
      <c r="M1785">
        <v>206</v>
      </c>
      <c r="N1785">
        <v>106</v>
      </c>
      <c r="O1785">
        <v>9.27</v>
      </c>
      <c r="P1785">
        <v>6.9</v>
      </c>
      <c r="Q1785">
        <v>6</v>
      </c>
      <c r="R1785">
        <v>1.86</v>
      </c>
      <c r="S1785">
        <v>0</v>
      </c>
      <c r="T1785">
        <v>0</v>
      </c>
    </row>
    <row r="1786" spans="1:20" x14ac:dyDescent="0.2">
      <c r="A1786" t="s">
        <v>51</v>
      </c>
      <c r="B1786" s="4">
        <f>train[[#This Row],[account_length]]/12</f>
        <v>9.25</v>
      </c>
      <c r="C1786">
        <v>415</v>
      </c>
      <c r="D1786">
        <v>0</v>
      </c>
      <c r="E1786">
        <v>0</v>
      </c>
      <c r="F1786">
        <v>0</v>
      </c>
      <c r="G1786">
        <v>246.5</v>
      </c>
      <c r="H1786">
        <v>108</v>
      </c>
      <c r="I1786">
        <v>41.91</v>
      </c>
      <c r="J1786">
        <v>216.3</v>
      </c>
      <c r="K1786">
        <v>89</v>
      </c>
      <c r="L1786">
        <v>18.39</v>
      </c>
      <c r="M1786">
        <v>179.6</v>
      </c>
      <c r="N1786">
        <v>99</v>
      </c>
      <c r="O1786">
        <v>8.08</v>
      </c>
      <c r="P1786">
        <v>12.7</v>
      </c>
      <c r="Q1786">
        <v>3</v>
      </c>
      <c r="R1786">
        <v>3.43</v>
      </c>
      <c r="S1786">
        <v>2</v>
      </c>
      <c r="T1786">
        <v>0</v>
      </c>
    </row>
    <row r="1787" spans="1:20" x14ac:dyDescent="0.2">
      <c r="A1787" t="s">
        <v>46</v>
      </c>
      <c r="B1787" s="4">
        <f>train[[#This Row],[account_length]]/12</f>
        <v>6.166666666666667</v>
      </c>
      <c r="C1787">
        <v>408</v>
      </c>
      <c r="D1787">
        <v>0</v>
      </c>
      <c r="E1787">
        <v>0</v>
      </c>
      <c r="F1787">
        <v>0</v>
      </c>
      <c r="G1787">
        <v>298.10000000000002</v>
      </c>
      <c r="H1787">
        <v>112</v>
      </c>
      <c r="I1787">
        <v>50.68</v>
      </c>
      <c r="J1787">
        <v>201.3</v>
      </c>
      <c r="K1787">
        <v>100</v>
      </c>
      <c r="L1787">
        <v>17.11</v>
      </c>
      <c r="M1787">
        <v>214.7</v>
      </c>
      <c r="N1787">
        <v>88</v>
      </c>
      <c r="O1787">
        <v>9.66</v>
      </c>
      <c r="P1787">
        <v>9.6999999999999993</v>
      </c>
      <c r="Q1787">
        <v>4</v>
      </c>
      <c r="R1787">
        <v>2.62</v>
      </c>
      <c r="S1787">
        <v>2</v>
      </c>
      <c r="T1787">
        <v>1</v>
      </c>
    </row>
    <row r="1788" spans="1:20" x14ac:dyDescent="0.2">
      <c r="A1788" t="s">
        <v>71</v>
      </c>
      <c r="B1788" s="4">
        <f>train[[#This Row],[account_length]]/12</f>
        <v>8.75</v>
      </c>
      <c r="C1788">
        <v>510</v>
      </c>
      <c r="D1788">
        <v>0</v>
      </c>
      <c r="E1788">
        <v>0</v>
      </c>
      <c r="F1788">
        <v>0</v>
      </c>
      <c r="G1788">
        <v>119.3</v>
      </c>
      <c r="H1788">
        <v>82</v>
      </c>
      <c r="I1788">
        <v>20.28</v>
      </c>
      <c r="J1788">
        <v>185.1</v>
      </c>
      <c r="K1788">
        <v>111</v>
      </c>
      <c r="L1788">
        <v>15.73</v>
      </c>
      <c r="M1788">
        <v>157</v>
      </c>
      <c r="N1788">
        <v>74</v>
      </c>
      <c r="O1788">
        <v>7.07</v>
      </c>
      <c r="P1788">
        <v>10.9</v>
      </c>
      <c r="Q1788">
        <v>4</v>
      </c>
      <c r="R1788">
        <v>2.94</v>
      </c>
      <c r="S1788">
        <v>2</v>
      </c>
      <c r="T1788">
        <v>0</v>
      </c>
    </row>
    <row r="1789" spans="1:20" x14ac:dyDescent="0.2">
      <c r="A1789" t="s">
        <v>36</v>
      </c>
      <c r="B1789" s="4">
        <f>train[[#This Row],[account_length]]/12</f>
        <v>3.3333333333333335</v>
      </c>
      <c r="C1789">
        <v>408</v>
      </c>
      <c r="D1789">
        <v>0</v>
      </c>
      <c r="E1789">
        <v>0</v>
      </c>
      <c r="F1789">
        <v>0</v>
      </c>
      <c r="G1789">
        <v>242.5</v>
      </c>
      <c r="H1789">
        <v>82</v>
      </c>
      <c r="I1789">
        <v>41.23</v>
      </c>
      <c r="J1789">
        <v>232.9</v>
      </c>
      <c r="K1789">
        <v>97</v>
      </c>
      <c r="L1789">
        <v>19.8</v>
      </c>
      <c r="M1789">
        <v>154</v>
      </c>
      <c r="N1789">
        <v>86</v>
      </c>
      <c r="O1789">
        <v>6.93</v>
      </c>
      <c r="P1789">
        <v>9.6</v>
      </c>
      <c r="Q1789">
        <v>7</v>
      </c>
      <c r="R1789">
        <v>2.59</v>
      </c>
      <c r="S1789">
        <v>0</v>
      </c>
      <c r="T1789">
        <v>0</v>
      </c>
    </row>
    <row r="1790" spans="1:20" x14ac:dyDescent="0.2">
      <c r="A1790" t="s">
        <v>48</v>
      </c>
      <c r="B1790" s="4">
        <f>train[[#This Row],[account_length]]/12</f>
        <v>10.666666666666666</v>
      </c>
      <c r="C1790">
        <v>408</v>
      </c>
      <c r="D1790">
        <v>1</v>
      </c>
      <c r="E1790">
        <v>1</v>
      </c>
      <c r="F1790">
        <v>18</v>
      </c>
      <c r="G1790">
        <v>222.1</v>
      </c>
      <c r="H1790">
        <v>89</v>
      </c>
      <c r="I1790">
        <v>37.76</v>
      </c>
      <c r="J1790">
        <v>160.6</v>
      </c>
      <c r="K1790">
        <v>109</v>
      </c>
      <c r="L1790">
        <v>13.65</v>
      </c>
      <c r="M1790">
        <v>218.8</v>
      </c>
      <c r="N1790">
        <v>102</v>
      </c>
      <c r="O1790">
        <v>9.85</v>
      </c>
      <c r="P1790">
        <v>13.6</v>
      </c>
      <c r="Q1790">
        <v>2</v>
      </c>
      <c r="R1790">
        <v>3.67</v>
      </c>
      <c r="S1790">
        <v>0</v>
      </c>
      <c r="T1790">
        <v>1</v>
      </c>
    </row>
    <row r="1791" spans="1:20" x14ac:dyDescent="0.2">
      <c r="A1791" t="s">
        <v>60</v>
      </c>
      <c r="B1791" s="4">
        <f>train[[#This Row],[account_length]]/12</f>
        <v>10.25</v>
      </c>
      <c r="C1791">
        <v>408</v>
      </c>
      <c r="D1791">
        <v>0</v>
      </c>
      <c r="E1791">
        <v>0</v>
      </c>
      <c r="F1791">
        <v>0</v>
      </c>
      <c r="G1791">
        <v>236.2</v>
      </c>
      <c r="H1791">
        <v>135</v>
      </c>
      <c r="I1791">
        <v>40.15</v>
      </c>
      <c r="J1791">
        <v>273.89999999999998</v>
      </c>
      <c r="K1791">
        <v>88</v>
      </c>
      <c r="L1791">
        <v>23.28</v>
      </c>
      <c r="M1791">
        <v>227</v>
      </c>
      <c r="N1791">
        <v>77</v>
      </c>
      <c r="O1791">
        <v>10.220000000000001</v>
      </c>
      <c r="P1791">
        <v>10.1</v>
      </c>
      <c r="Q1791">
        <v>6</v>
      </c>
      <c r="R1791">
        <v>2.73</v>
      </c>
      <c r="S1791">
        <v>2</v>
      </c>
      <c r="T1791">
        <v>1</v>
      </c>
    </row>
    <row r="1792" spans="1:20" x14ac:dyDescent="0.2">
      <c r="A1792" t="s">
        <v>53</v>
      </c>
      <c r="B1792" s="4">
        <f>train[[#This Row],[account_length]]/12</f>
        <v>10.166666666666666</v>
      </c>
      <c r="C1792">
        <v>510</v>
      </c>
      <c r="D1792">
        <v>0</v>
      </c>
      <c r="E1792">
        <v>0</v>
      </c>
      <c r="F1792">
        <v>0</v>
      </c>
      <c r="G1792">
        <v>144.19999999999999</v>
      </c>
      <c r="H1792">
        <v>87</v>
      </c>
      <c r="I1792">
        <v>24.51</v>
      </c>
      <c r="J1792">
        <v>212.2</v>
      </c>
      <c r="K1792">
        <v>74</v>
      </c>
      <c r="L1792">
        <v>18.04</v>
      </c>
      <c r="M1792">
        <v>169.3</v>
      </c>
      <c r="N1792">
        <v>87</v>
      </c>
      <c r="O1792">
        <v>7.62</v>
      </c>
      <c r="P1792">
        <v>9.5</v>
      </c>
      <c r="Q1792">
        <v>4</v>
      </c>
      <c r="R1792">
        <v>2.57</v>
      </c>
      <c r="S1792">
        <v>0</v>
      </c>
      <c r="T1792">
        <v>0</v>
      </c>
    </row>
    <row r="1793" spans="1:20" x14ac:dyDescent="0.2">
      <c r="A1793" t="s">
        <v>37</v>
      </c>
      <c r="B1793" s="4">
        <f>train[[#This Row],[account_length]]/12</f>
        <v>9.5</v>
      </c>
      <c r="C1793">
        <v>408</v>
      </c>
      <c r="D1793">
        <v>0</v>
      </c>
      <c r="E1793">
        <v>1</v>
      </c>
      <c r="F1793">
        <v>19</v>
      </c>
      <c r="G1793">
        <v>154.6</v>
      </c>
      <c r="H1793">
        <v>100</v>
      </c>
      <c r="I1793">
        <v>26.28</v>
      </c>
      <c r="J1793">
        <v>241.6</v>
      </c>
      <c r="K1793">
        <v>109</v>
      </c>
      <c r="L1793">
        <v>20.54</v>
      </c>
      <c r="M1793">
        <v>160</v>
      </c>
      <c r="N1793">
        <v>112</v>
      </c>
      <c r="O1793">
        <v>7.2</v>
      </c>
      <c r="P1793">
        <v>12.6</v>
      </c>
      <c r="Q1793">
        <v>1</v>
      </c>
      <c r="R1793">
        <v>3.4</v>
      </c>
      <c r="S1793">
        <v>3</v>
      </c>
      <c r="T1793">
        <v>0</v>
      </c>
    </row>
    <row r="1794" spans="1:20" x14ac:dyDescent="0.2">
      <c r="A1794" t="s">
        <v>74</v>
      </c>
      <c r="B1794" s="4">
        <f>train[[#This Row],[account_length]]/12</f>
        <v>8.5</v>
      </c>
      <c r="C1794">
        <v>415</v>
      </c>
      <c r="D1794">
        <v>0</v>
      </c>
      <c r="E1794">
        <v>1</v>
      </c>
      <c r="F1794">
        <v>25</v>
      </c>
      <c r="G1794">
        <v>137.4</v>
      </c>
      <c r="H1794">
        <v>100</v>
      </c>
      <c r="I1794">
        <v>23.36</v>
      </c>
      <c r="J1794">
        <v>176.7</v>
      </c>
      <c r="K1794">
        <v>83</v>
      </c>
      <c r="L1794">
        <v>15.02</v>
      </c>
      <c r="M1794">
        <v>188.2</v>
      </c>
      <c r="N1794">
        <v>93</v>
      </c>
      <c r="O1794">
        <v>8.4700000000000006</v>
      </c>
      <c r="P1794">
        <v>10.199999999999999</v>
      </c>
      <c r="Q1794">
        <v>6</v>
      </c>
      <c r="R1794">
        <v>2.75</v>
      </c>
      <c r="S1794">
        <v>2</v>
      </c>
      <c r="T1794">
        <v>0</v>
      </c>
    </row>
    <row r="1795" spans="1:20" x14ac:dyDescent="0.2">
      <c r="A1795" t="s">
        <v>58</v>
      </c>
      <c r="B1795" s="4">
        <f>train[[#This Row],[account_length]]/12</f>
        <v>10.5</v>
      </c>
      <c r="C1795">
        <v>415</v>
      </c>
      <c r="D1795">
        <v>0</v>
      </c>
      <c r="E1795">
        <v>0</v>
      </c>
      <c r="F1795">
        <v>0</v>
      </c>
      <c r="G1795">
        <v>103.7</v>
      </c>
      <c r="H1795">
        <v>93</v>
      </c>
      <c r="I1795">
        <v>17.63</v>
      </c>
      <c r="J1795">
        <v>127</v>
      </c>
      <c r="K1795">
        <v>107</v>
      </c>
      <c r="L1795">
        <v>10.8</v>
      </c>
      <c r="M1795">
        <v>329.3</v>
      </c>
      <c r="N1795">
        <v>66</v>
      </c>
      <c r="O1795">
        <v>14.82</v>
      </c>
      <c r="P1795">
        <v>14.4</v>
      </c>
      <c r="Q1795">
        <v>1</v>
      </c>
      <c r="R1795">
        <v>3.89</v>
      </c>
      <c r="S1795">
        <v>0</v>
      </c>
      <c r="T1795">
        <v>0</v>
      </c>
    </row>
    <row r="1796" spans="1:20" x14ac:dyDescent="0.2">
      <c r="A1796" t="s">
        <v>30</v>
      </c>
      <c r="B1796" s="4">
        <f>train[[#This Row],[account_length]]/12</f>
        <v>12.5</v>
      </c>
      <c r="C1796">
        <v>415</v>
      </c>
      <c r="D1796">
        <v>0</v>
      </c>
      <c r="E1796">
        <v>0</v>
      </c>
      <c r="F1796">
        <v>0</v>
      </c>
      <c r="G1796">
        <v>136.6</v>
      </c>
      <c r="H1796">
        <v>112</v>
      </c>
      <c r="I1796">
        <v>23.22</v>
      </c>
      <c r="J1796">
        <v>209.4</v>
      </c>
      <c r="K1796">
        <v>81</v>
      </c>
      <c r="L1796">
        <v>17.8</v>
      </c>
      <c r="M1796">
        <v>161.1</v>
      </c>
      <c r="N1796">
        <v>78</v>
      </c>
      <c r="O1796">
        <v>7.25</v>
      </c>
      <c r="P1796">
        <v>12.2</v>
      </c>
      <c r="Q1796">
        <v>2</v>
      </c>
      <c r="R1796">
        <v>3.29</v>
      </c>
      <c r="S1796">
        <v>4</v>
      </c>
      <c r="T1796">
        <v>1</v>
      </c>
    </row>
    <row r="1797" spans="1:20" x14ac:dyDescent="0.2">
      <c r="A1797" t="s">
        <v>24</v>
      </c>
      <c r="B1797" s="4">
        <f>train[[#This Row],[account_length]]/12</f>
        <v>5</v>
      </c>
      <c r="C1797">
        <v>408</v>
      </c>
      <c r="D1797">
        <v>0</v>
      </c>
      <c r="E1797">
        <v>0</v>
      </c>
      <c r="F1797">
        <v>0</v>
      </c>
      <c r="G1797">
        <v>289.8</v>
      </c>
      <c r="H1797">
        <v>101</v>
      </c>
      <c r="I1797">
        <v>49.27</v>
      </c>
      <c r="J1797">
        <v>255.6</v>
      </c>
      <c r="K1797">
        <v>115</v>
      </c>
      <c r="L1797">
        <v>21.73</v>
      </c>
      <c r="M1797">
        <v>242.8</v>
      </c>
      <c r="N1797">
        <v>76</v>
      </c>
      <c r="O1797">
        <v>10.93</v>
      </c>
      <c r="P1797">
        <v>11.7</v>
      </c>
      <c r="Q1797">
        <v>4</v>
      </c>
      <c r="R1797">
        <v>3.16</v>
      </c>
      <c r="S1797">
        <v>2</v>
      </c>
      <c r="T1797">
        <v>1</v>
      </c>
    </row>
    <row r="1798" spans="1:20" x14ac:dyDescent="0.2">
      <c r="A1798" t="s">
        <v>39</v>
      </c>
      <c r="B1798" s="4">
        <f>train[[#This Row],[account_length]]/12</f>
        <v>10.25</v>
      </c>
      <c r="C1798">
        <v>408</v>
      </c>
      <c r="D1798">
        <v>0</v>
      </c>
      <c r="E1798">
        <v>0</v>
      </c>
      <c r="F1798">
        <v>0</v>
      </c>
      <c r="G1798">
        <v>260.89999999999998</v>
      </c>
      <c r="H1798">
        <v>85</v>
      </c>
      <c r="I1798">
        <v>44.35</v>
      </c>
      <c r="J1798">
        <v>168.5</v>
      </c>
      <c r="K1798">
        <v>103</v>
      </c>
      <c r="L1798">
        <v>14.32</v>
      </c>
      <c r="M1798">
        <v>178.3</v>
      </c>
      <c r="N1798">
        <v>91</v>
      </c>
      <c r="O1798">
        <v>8.02</v>
      </c>
      <c r="P1798">
        <v>13.3</v>
      </c>
      <c r="Q1798">
        <v>5</v>
      </c>
      <c r="R1798">
        <v>3.59</v>
      </c>
      <c r="S1798">
        <v>3</v>
      </c>
      <c r="T1798">
        <v>0</v>
      </c>
    </row>
    <row r="1799" spans="1:20" x14ac:dyDescent="0.2">
      <c r="A1799" t="s">
        <v>49</v>
      </c>
      <c r="B1799" s="4">
        <f>train[[#This Row],[account_length]]/12</f>
        <v>2.4166666666666665</v>
      </c>
      <c r="C1799">
        <v>510</v>
      </c>
      <c r="D1799">
        <v>0</v>
      </c>
      <c r="E1799">
        <v>0</v>
      </c>
      <c r="F1799">
        <v>0</v>
      </c>
      <c r="G1799">
        <v>195.6</v>
      </c>
      <c r="H1799">
        <v>71</v>
      </c>
      <c r="I1799">
        <v>33.25</v>
      </c>
      <c r="J1799">
        <v>126.4</v>
      </c>
      <c r="K1799">
        <v>74</v>
      </c>
      <c r="L1799">
        <v>10.74</v>
      </c>
      <c r="M1799">
        <v>148.6</v>
      </c>
      <c r="N1799">
        <v>87</v>
      </c>
      <c r="O1799">
        <v>6.69</v>
      </c>
      <c r="P1799">
        <v>14.2</v>
      </c>
      <c r="Q1799">
        <v>4</v>
      </c>
      <c r="R1799">
        <v>3.83</v>
      </c>
      <c r="S1799">
        <v>1</v>
      </c>
      <c r="T1799">
        <v>0</v>
      </c>
    </row>
    <row r="1800" spans="1:20" x14ac:dyDescent="0.2">
      <c r="A1800" t="s">
        <v>44</v>
      </c>
      <c r="B1800" s="4">
        <f>train[[#This Row],[account_length]]/12</f>
        <v>9.25</v>
      </c>
      <c r="C1800">
        <v>415</v>
      </c>
      <c r="D1800">
        <v>0</v>
      </c>
      <c r="E1800">
        <v>0</v>
      </c>
      <c r="F1800">
        <v>0</v>
      </c>
      <c r="G1800">
        <v>222.2</v>
      </c>
      <c r="H1800">
        <v>96</v>
      </c>
      <c r="I1800">
        <v>37.770000000000003</v>
      </c>
      <c r="J1800">
        <v>162.5</v>
      </c>
      <c r="K1800">
        <v>111</v>
      </c>
      <c r="L1800">
        <v>13.81</v>
      </c>
      <c r="M1800">
        <v>184.9</v>
      </c>
      <c r="N1800">
        <v>120</v>
      </c>
      <c r="O1800">
        <v>8.32</v>
      </c>
      <c r="P1800">
        <v>11.9</v>
      </c>
      <c r="Q1800">
        <v>7</v>
      </c>
      <c r="R1800">
        <v>3.21</v>
      </c>
      <c r="S1800">
        <v>4</v>
      </c>
      <c r="T1800">
        <v>0</v>
      </c>
    </row>
    <row r="1801" spans="1:20" x14ac:dyDescent="0.2">
      <c r="A1801" t="s">
        <v>39</v>
      </c>
      <c r="B1801" s="4">
        <f>train[[#This Row],[account_length]]/12</f>
        <v>3.0833333333333335</v>
      </c>
      <c r="C1801">
        <v>510</v>
      </c>
      <c r="D1801">
        <v>1</v>
      </c>
      <c r="E1801">
        <v>0</v>
      </c>
      <c r="F1801">
        <v>0</v>
      </c>
      <c r="G1801">
        <v>172.9</v>
      </c>
      <c r="H1801">
        <v>119</v>
      </c>
      <c r="I1801">
        <v>29.39</v>
      </c>
      <c r="J1801">
        <v>183</v>
      </c>
      <c r="K1801">
        <v>86</v>
      </c>
      <c r="L1801">
        <v>15.56</v>
      </c>
      <c r="M1801">
        <v>226.4</v>
      </c>
      <c r="N1801">
        <v>100</v>
      </c>
      <c r="O1801">
        <v>10.19</v>
      </c>
      <c r="P1801">
        <v>9.8000000000000007</v>
      </c>
      <c r="Q1801">
        <v>1</v>
      </c>
      <c r="R1801">
        <v>2.65</v>
      </c>
      <c r="S1801">
        <v>0</v>
      </c>
      <c r="T1801">
        <v>1</v>
      </c>
    </row>
    <row r="1802" spans="1:20" x14ac:dyDescent="0.2">
      <c r="A1802" t="s">
        <v>56</v>
      </c>
      <c r="B1802" s="4">
        <f>train[[#This Row],[account_length]]/12</f>
        <v>9.25</v>
      </c>
      <c r="C1802">
        <v>408</v>
      </c>
      <c r="D1802">
        <v>0</v>
      </c>
      <c r="E1802">
        <v>0</v>
      </c>
      <c r="F1802">
        <v>0</v>
      </c>
      <c r="G1802">
        <v>249.8</v>
      </c>
      <c r="H1802">
        <v>109</v>
      </c>
      <c r="I1802">
        <v>42.47</v>
      </c>
      <c r="J1802">
        <v>242.4</v>
      </c>
      <c r="K1802">
        <v>106</v>
      </c>
      <c r="L1802">
        <v>20.6</v>
      </c>
      <c r="M1802">
        <v>231.8</v>
      </c>
      <c r="N1802">
        <v>78</v>
      </c>
      <c r="O1802">
        <v>10.43</v>
      </c>
      <c r="P1802">
        <v>11.6</v>
      </c>
      <c r="Q1802">
        <v>4</v>
      </c>
      <c r="R1802">
        <v>3.13</v>
      </c>
      <c r="S1802">
        <v>0</v>
      </c>
      <c r="T1802">
        <v>1</v>
      </c>
    </row>
    <row r="1803" spans="1:20" x14ac:dyDescent="0.2">
      <c r="A1803" t="s">
        <v>55</v>
      </c>
      <c r="B1803" s="4">
        <f>train[[#This Row],[account_length]]/12</f>
        <v>6.75</v>
      </c>
      <c r="C1803">
        <v>510</v>
      </c>
      <c r="D1803">
        <v>0</v>
      </c>
      <c r="E1803">
        <v>0</v>
      </c>
      <c r="F1803">
        <v>0</v>
      </c>
      <c r="G1803">
        <v>154.5</v>
      </c>
      <c r="H1803">
        <v>84</v>
      </c>
      <c r="I1803">
        <v>26.27</v>
      </c>
      <c r="J1803">
        <v>216.2</v>
      </c>
      <c r="K1803">
        <v>91</v>
      </c>
      <c r="L1803">
        <v>18.38</v>
      </c>
      <c r="M1803">
        <v>229.8</v>
      </c>
      <c r="N1803">
        <v>82</v>
      </c>
      <c r="O1803">
        <v>10.34</v>
      </c>
      <c r="P1803">
        <v>13.7</v>
      </c>
      <c r="Q1803">
        <v>3</v>
      </c>
      <c r="R1803">
        <v>3.7</v>
      </c>
      <c r="S1803">
        <v>1</v>
      </c>
      <c r="T1803">
        <v>0</v>
      </c>
    </row>
    <row r="1804" spans="1:20" x14ac:dyDescent="0.2">
      <c r="A1804" t="s">
        <v>59</v>
      </c>
      <c r="B1804" s="4">
        <f>train[[#This Row],[account_length]]/12</f>
        <v>3.8333333333333335</v>
      </c>
      <c r="C1804">
        <v>510</v>
      </c>
      <c r="D1804">
        <v>0</v>
      </c>
      <c r="E1804">
        <v>0</v>
      </c>
      <c r="F1804">
        <v>0</v>
      </c>
      <c r="G1804">
        <v>90.4</v>
      </c>
      <c r="H1804">
        <v>108</v>
      </c>
      <c r="I1804">
        <v>15.37</v>
      </c>
      <c r="J1804">
        <v>276.2</v>
      </c>
      <c r="K1804">
        <v>77</v>
      </c>
      <c r="L1804">
        <v>23.48</v>
      </c>
      <c r="M1804">
        <v>146.5</v>
      </c>
      <c r="N1804">
        <v>111</v>
      </c>
      <c r="O1804">
        <v>6.59</v>
      </c>
      <c r="P1804">
        <v>12.7</v>
      </c>
      <c r="Q1804">
        <v>2</v>
      </c>
      <c r="R1804">
        <v>3.43</v>
      </c>
      <c r="S1804">
        <v>1</v>
      </c>
      <c r="T1804">
        <v>0</v>
      </c>
    </row>
    <row r="1805" spans="1:20" x14ac:dyDescent="0.2">
      <c r="A1805" t="s">
        <v>67</v>
      </c>
      <c r="B1805" s="4">
        <f>train[[#This Row],[account_length]]/12</f>
        <v>5.75</v>
      </c>
      <c r="C1805">
        <v>510</v>
      </c>
      <c r="D1805">
        <v>0</v>
      </c>
      <c r="E1805">
        <v>1</v>
      </c>
      <c r="F1805">
        <v>27</v>
      </c>
      <c r="G1805">
        <v>268.8</v>
      </c>
      <c r="H1805">
        <v>78</v>
      </c>
      <c r="I1805">
        <v>45.7</v>
      </c>
      <c r="J1805">
        <v>246.6</v>
      </c>
      <c r="K1805">
        <v>89</v>
      </c>
      <c r="L1805">
        <v>20.96</v>
      </c>
      <c r="M1805">
        <v>271.89999999999998</v>
      </c>
      <c r="N1805">
        <v>102</v>
      </c>
      <c r="O1805">
        <v>12.24</v>
      </c>
      <c r="P1805">
        <v>16.399999999999999</v>
      </c>
      <c r="Q1805">
        <v>3</v>
      </c>
      <c r="R1805">
        <v>4.43</v>
      </c>
      <c r="S1805">
        <v>0</v>
      </c>
      <c r="T1805">
        <v>0</v>
      </c>
    </row>
    <row r="1806" spans="1:20" x14ac:dyDescent="0.2">
      <c r="A1806" t="s">
        <v>20</v>
      </c>
      <c r="B1806" s="4">
        <f>train[[#This Row],[account_length]]/12</f>
        <v>10.416666666666666</v>
      </c>
      <c r="C1806">
        <v>408</v>
      </c>
      <c r="D1806">
        <v>0</v>
      </c>
      <c r="E1806">
        <v>0</v>
      </c>
      <c r="F1806">
        <v>0</v>
      </c>
      <c r="G1806">
        <v>106.1</v>
      </c>
      <c r="H1806">
        <v>95</v>
      </c>
      <c r="I1806">
        <v>18.04</v>
      </c>
      <c r="J1806">
        <v>157.6</v>
      </c>
      <c r="K1806">
        <v>113</v>
      </c>
      <c r="L1806">
        <v>13.4</v>
      </c>
      <c r="M1806">
        <v>192.5</v>
      </c>
      <c r="N1806">
        <v>69</v>
      </c>
      <c r="O1806">
        <v>8.66</v>
      </c>
      <c r="P1806">
        <v>8.1</v>
      </c>
      <c r="Q1806">
        <v>3</v>
      </c>
      <c r="R1806">
        <v>2.19</v>
      </c>
      <c r="S1806">
        <v>1</v>
      </c>
      <c r="T1806">
        <v>0</v>
      </c>
    </row>
    <row r="1807" spans="1:20" x14ac:dyDescent="0.2">
      <c r="A1807" t="s">
        <v>70</v>
      </c>
      <c r="B1807" s="4">
        <f>train[[#This Row],[account_length]]/12</f>
        <v>3.5833333333333335</v>
      </c>
      <c r="C1807">
        <v>415</v>
      </c>
      <c r="D1807">
        <v>0</v>
      </c>
      <c r="E1807">
        <v>0</v>
      </c>
      <c r="F1807">
        <v>0</v>
      </c>
      <c r="G1807">
        <v>27</v>
      </c>
      <c r="H1807">
        <v>117</v>
      </c>
      <c r="I1807">
        <v>4.59</v>
      </c>
      <c r="J1807">
        <v>160.9</v>
      </c>
      <c r="K1807">
        <v>97</v>
      </c>
      <c r="L1807">
        <v>13.68</v>
      </c>
      <c r="M1807">
        <v>279.5</v>
      </c>
      <c r="N1807">
        <v>96</v>
      </c>
      <c r="O1807">
        <v>12.58</v>
      </c>
      <c r="P1807">
        <v>10.7</v>
      </c>
      <c r="Q1807">
        <v>3</v>
      </c>
      <c r="R1807">
        <v>2.89</v>
      </c>
      <c r="S1807">
        <v>3</v>
      </c>
      <c r="T1807">
        <v>0</v>
      </c>
    </row>
    <row r="1808" spans="1:20" x14ac:dyDescent="0.2">
      <c r="A1808" t="s">
        <v>32</v>
      </c>
      <c r="B1808" s="4">
        <f>train[[#This Row],[account_length]]/12</f>
        <v>7.833333333333333</v>
      </c>
      <c r="C1808">
        <v>510</v>
      </c>
      <c r="D1808">
        <v>0</v>
      </c>
      <c r="E1808">
        <v>0</v>
      </c>
      <c r="F1808">
        <v>0</v>
      </c>
      <c r="G1808">
        <v>245</v>
      </c>
      <c r="H1808">
        <v>112</v>
      </c>
      <c r="I1808">
        <v>41.65</v>
      </c>
      <c r="J1808">
        <v>180.4</v>
      </c>
      <c r="K1808">
        <v>91</v>
      </c>
      <c r="L1808">
        <v>15.33</v>
      </c>
      <c r="M1808">
        <v>262.89999999999998</v>
      </c>
      <c r="N1808">
        <v>105</v>
      </c>
      <c r="O1808">
        <v>11.83</v>
      </c>
      <c r="P1808">
        <v>9.6999999999999993</v>
      </c>
      <c r="Q1808">
        <v>6</v>
      </c>
      <c r="R1808">
        <v>2.62</v>
      </c>
      <c r="S1808">
        <v>1</v>
      </c>
      <c r="T1808">
        <v>0</v>
      </c>
    </row>
    <row r="1809" spans="1:20" x14ac:dyDescent="0.2">
      <c r="A1809" t="s">
        <v>64</v>
      </c>
      <c r="B1809" s="4">
        <f>train[[#This Row],[account_length]]/12</f>
        <v>3.8333333333333335</v>
      </c>
      <c r="C1809">
        <v>408</v>
      </c>
      <c r="D1809">
        <v>0</v>
      </c>
      <c r="E1809">
        <v>0</v>
      </c>
      <c r="F1809">
        <v>0</v>
      </c>
      <c r="G1809">
        <v>196.7</v>
      </c>
      <c r="H1809">
        <v>85</v>
      </c>
      <c r="I1809">
        <v>33.44</v>
      </c>
      <c r="J1809">
        <v>205.9</v>
      </c>
      <c r="K1809">
        <v>74</v>
      </c>
      <c r="L1809">
        <v>17.5</v>
      </c>
      <c r="M1809">
        <v>216.6</v>
      </c>
      <c r="N1809">
        <v>112</v>
      </c>
      <c r="O1809">
        <v>9.75</v>
      </c>
      <c r="P1809">
        <v>11.2</v>
      </c>
      <c r="Q1809">
        <v>5</v>
      </c>
      <c r="R1809">
        <v>3.02</v>
      </c>
      <c r="S1809">
        <v>3</v>
      </c>
      <c r="T1809">
        <v>0</v>
      </c>
    </row>
    <row r="1810" spans="1:20" x14ac:dyDescent="0.2">
      <c r="A1810" t="s">
        <v>35</v>
      </c>
      <c r="B1810" s="4">
        <f>train[[#This Row],[account_length]]/12</f>
        <v>6.083333333333333</v>
      </c>
      <c r="C1810">
        <v>408</v>
      </c>
      <c r="D1810">
        <v>0</v>
      </c>
      <c r="E1810">
        <v>1</v>
      </c>
      <c r="F1810">
        <v>26</v>
      </c>
      <c r="G1810">
        <v>131.19999999999999</v>
      </c>
      <c r="H1810">
        <v>98</v>
      </c>
      <c r="I1810">
        <v>22.3</v>
      </c>
      <c r="J1810">
        <v>106.5</v>
      </c>
      <c r="K1810">
        <v>97</v>
      </c>
      <c r="L1810">
        <v>9.0500000000000007</v>
      </c>
      <c r="M1810">
        <v>221.7</v>
      </c>
      <c r="N1810">
        <v>96</v>
      </c>
      <c r="O1810">
        <v>9.98</v>
      </c>
      <c r="P1810">
        <v>10.199999999999999</v>
      </c>
      <c r="Q1810">
        <v>6</v>
      </c>
      <c r="R1810">
        <v>2.75</v>
      </c>
      <c r="S1810">
        <v>2</v>
      </c>
      <c r="T1810">
        <v>0</v>
      </c>
    </row>
    <row r="1811" spans="1:20" x14ac:dyDescent="0.2">
      <c r="A1811" t="s">
        <v>74</v>
      </c>
      <c r="B1811" s="4">
        <f>train[[#This Row],[account_length]]/12</f>
        <v>12.166666666666666</v>
      </c>
      <c r="C1811">
        <v>408</v>
      </c>
      <c r="D1811">
        <v>0</v>
      </c>
      <c r="E1811">
        <v>1</v>
      </c>
      <c r="F1811">
        <v>23</v>
      </c>
      <c r="G1811">
        <v>149.6</v>
      </c>
      <c r="H1811">
        <v>96</v>
      </c>
      <c r="I1811">
        <v>25.43</v>
      </c>
      <c r="J1811">
        <v>239.8</v>
      </c>
      <c r="K1811">
        <v>124</v>
      </c>
      <c r="L1811">
        <v>20.38</v>
      </c>
      <c r="M1811">
        <v>293.5</v>
      </c>
      <c r="N1811">
        <v>135</v>
      </c>
      <c r="O1811">
        <v>13.21</v>
      </c>
      <c r="P1811">
        <v>7.4</v>
      </c>
      <c r="Q1811">
        <v>4</v>
      </c>
      <c r="R1811">
        <v>2</v>
      </c>
      <c r="S1811">
        <v>2</v>
      </c>
      <c r="T1811">
        <v>0</v>
      </c>
    </row>
    <row r="1812" spans="1:20" x14ac:dyDescent="0.2">
      <c r="A1812" t="s">
        <v>61</v>
      </c>
      <c r="B1812" s="4">
        <f>train[[#This Row],[account_length]]/12</f>
        <v>7.75</v>
      </c>
      <c r="C1812">
        <v>415</v>
      </c>
      <c r="D1812">
        <v>0</v>
      </c>
      <c r="E1812">
        <v>0</v>
      </c>
      <c r="F1812">
        <v>0</v>
      </c>
      <c r="G1812">
        <v>239.8</v>
      </c>
      <c r="H1812">
        <v>70</v>
      </c>
      <c r="I1812">
        <v>40.770000000000003</v>
      </c>
      <c r="J1812">
        <v>251.8</v>
      </c>
      <c r="K1812">
        <v>99</v>
      </c>
      <c r="L1812">
        <v>21.4</v>
      </c>
      <c r="M1812">
        <v>168.6</v>
      </c>
      <c r="N1812">
        <v>112</v>
      </c>
      <c r="O1812">
        <v>7.59</v>
      </c>
      <c r="P1812">
        <v>10.9</v>
      </c>
      <c r="Q1812">
        <v>10</v>
      </c>
      <c r="R1812">
        <v>2.94</v>
      </c>
      <c r="S1812">
        <v>1</v>
      </c>
      <c r="T1812">
        <v>0</v>
      </c>
    </row>
    <row r="1813" spans="1:20" x14ac:dyDescent="0.2">
      <c r="A1813" t="s">
        <v>20</v>
      </c>
      <c r="B1813" s="4">
        <f>train[[#This Row],[account_length]]/12</f>
        <v>4.333333333333333</v>
      </c>
      <c r="C1813">
        <v>408</v>
      </c>
      <c r="D1813">
        <v>0</v>
      </c>
      <c r="E1813">
        <v>1</v>
      </c>
      <c r="F1813">
        <v>31</v>
      </c>
      <c r="G1813">
        <v>142.1</v>
      </c>
      <c r="H1813">
        <v>77</v>
      </c>
      <c r="I1813">
        <v>24.16</v>
      </c>
      <c r="J1813">
        <v>193</v>
      </c>
      <c r="K1813">
        <v>97</v>
      </c>
      <c r="L1813">
        <v>16.41</v>
      </c>
      <c r="M1813">
        <v>253.4</v>
      </c>
      <c r="N1813">
        <v>88</v>
      </c>
      <c r="O1813">
        <v>11.4</v>
      </c>
      <c r="P1813">
        <v>11</v>
      </c>
      <c r="Q1813">
        <v>4</v>
      </c>
      <c r="R1813">
        <v>2.97</v>
      </c>
      <c r="S1813">
        <v>1</v>
      </c>
      <c r="T1813">
        <v>0</v>
      </c>
    </row>
    <row r="1814" spans="1:20" x14ac:dyDescent="0.2">
      <c r="A1814" t="s">
        <v>60</v>
      </c>
      <c r="B1814" s="4">
        <f>train[[#This Row],[account_length]]/12</f>
        <v>10.75</v>
      </c>
      <c r="C1814">
        <v>510</v>
      </c>
      <c r="D1814">
        <v>0</v>
      </c>
      <c r="E1814">
        <v>1</v>
      </c>
      <c r="F1814">
        <v>31</v>
      </c>
      <c r="G1814">
        <v>193</v>
      </c>
      <c r="H1814">
        <v>99</v>
      </c>
      <c r="I1814">
        <v>32.81</v>
      </c>
      <c r="J1814">
        <v>224.8</v>
      </c>
      <c r="K1814">
        <v>87</v>
      </c>
      <c r="L1814">
        <v>19.11</v>
      </c>
      <c r="M1814">
        <v>197.6</v>
      </c>
      <c r="N1814">
        <v>91</v>
      </c>
      <c r="O1814">
        <v>8.89</v>
      </c>
      <c r="P1814">
        <v>10.3</v>
      </c>
      <c r="Q1814">
        <v>8</v>
      </c>
      <c r="R1814">
        <v>2.78</v>
      </c>
      <c r="S1814">
        <v>2</v>
      </c>
      <c r="T1814">
        <v>0</v>
      </c>
    </row>
    <row r="1815" spans="1:20" x14ac:dyDescent="0.2">
      <c r="A1815" t="s">
        <v>74</v>
      </c>
      <c r="B1815" s="4">
        <f>train[[#This Row],[account_length]]/12</f>
        <v>7.833333333333333</v>
      </c>
      <c r="C1815">
        <v>415</v>
      </c>
      <c r="D1815">
        <v>0</v>
      </c>
      <c r="E1815">
        <v>0</v>
      </c>
      <c r="F1815">
        <v>0</v>
      </c>
      <c r="G1815">
        <v>206.1</v>
      </c>
      <c r="H1815">
        <v>49</v>
      </c>
      <c r="I1815">
        <v>35.04</v>
      </c>
      <c r="J1815">
        <v>224.6</v>
      </c>
      <c r="K1815">
        <v>115</v>
      </c>
      <c r="L1815">
        <v>19.09</v>
      </c>
      <c r="M1815">
        <v>256.7</v>
      </c>
      <c r="N1815">
        <v>74</v>
      </c>
      <c r="O1815">
        <v>11.55</v>
      </c>
      <c r="P1815">
        <v>13</v>
      </c>
      <c r="Q1815">
        <v>1</v>
      </c>
      <c r="R1815">
        <v>3.51</v>
      </c>
      <c r="S1815">
        <v>1</v>
      </c>
      <c r="T1815">
        <v>0</v>
      </c>
    </row>
    <row r="1816" spans="1:20" x14ac:dyDescent="0.2">
      <c r="A1816" t="s">
        <v>68</v>
      </c>
      <c r="B1816" s="4">
        <f>train[[#This Row],[account_length]]/12</f>
        <v>8.3333333333333339</v>
      </c>
      <c r="C1816">
        <v>415</v>
      </c>
      <c r="D1816">
        <v>0</v>
      </c>
      <c r="E1816">
        <v>0</v>
      </c>
      <c r="F1816">
        <v>0</v>
      </c>
      <c r="G1816">
        <v>160.30000000000001</v>
      </c>
      <c r="H1816">
        <v>138</v>
      </c>
      <c r="I1816">
        <v>27.25</v>
      </c>
      <c r="J1816">
        <v>221.3</v>
      </c>
      <c r="K1816">
        <v>92</v>
      </c>
      <c r="L1816">
        <v>18.809999999999999</v>
      </c>
      <c r="M1816">
        <v>150.4</v>
      </c>
      <c r="N1816">
        <v>120</v>
      </c>
      <c r="O1816">
        <v>6.77</v>
      </c>
      <c r="P1816">
        <v>11.2</v>
      </c>
      <c r="Q1816">
        <v>2</v>
      </c>
      <c r="R1816">
        <v>3.02</v>
      </c>
      <c r="S1816">
        <v>0</v>
      </c>
      <c r="T1816">
        <v>0</v>
      </c>
    </row>
    <row r="1817" spans="1:20" x14ac:dyDescent="0.2">
      <c r="A1817" t="s">
        <v>31</v>
      </c>
      <c r="B1817" s="4">
        <f>train[[#This Row],[account_length]]/12</f>
        <v>3.5833333333333335</v>
      </c>
      <c r="C1817">
        <v>415</v>
      </c>
      <c r="D1817">
        <v>0</v>
      </c>
      <c r="E1817">
        <v>0</v>
      </c>
      <c r="F1817">
        <v>0</v>
      </c>
      <c r="G1817">
        <v>199.9</v>
      </c>
      <c r="H1817">
        <v>108</v>
      </c>
      <c r="I1817">
        <v>33.979999999999997</v>
      </c>
      <c r="J1817">
        <v>288.39999999999998</v>
      </c>
      <c r="K1817">
        <v>80</v>
      </c>
      <c r="L1817">
        <v>24.51</v>
      </c>
      <c r="M1817">
        <v>180.6</v>
      </c>
      <c r="N1817">
        <v>103</v>
      </c>
      <c r="O1817">
        <v>8.1300000000000008</v>
      </c>
      <c r="P1817">
        <v>11.3</v>
      </c>
      <c r="Q1817">
        <v>7</v>
      </c>
      <c r="R1817">
        <v>3.05</v>
      </c>
      <c r="S1817">
        <v>1</v>
      </c>
      <c r="T1817">
        <v>0</v>
      </c>
    </row>
    <row r="1818" spans="1:20" x14ac:dyDescent="0.2">
      <c r="A1818" t="s">
        <v>46</v>
      </c>
      <c r="B1818" s="4">
        <f>train[[#This Row],[account_length]]/12</f>
        <v>10.833333333333334</v>
      </c>
      <c r="C1818">
        <v>415</v>
      </c>
      <c r="D1818">
        <v>0</v>
      </c>
      <c r="E1818">
        <v>0</v>
      </c>
      <c r="F1818">
        <v>0</v>
      </c>
      <c r="G1818">
        <v>213.1</v>
      </c>
      <c r="H1818">
        <v>105</v>
      </c>
      <c r="I1818">
        <v>36.229999999999997</v>
      </c>
      <c r="J1818">
        <v>206.2</v>
      </c>
      <c r="K1818">
        <v>108</v>
      </c>
      <c r="L1818">
        <v>17.53</v>
      </c>
      <c r="M1818">
        <v>163.4</v>
      </c>
      <c r="N1818">
        <v>93</v>
      </c>
      <c r="O1818">
        <v>7.35</v>
      </c>
      <c r="P1818">
        <v>8.9</v>
      </c>
      <c r="Q1818">
        <v>3</v>
      </c>
      <c r="R1818">
        <v>2.4</v>
      </c>
      <c r="S1818">
        <v>0</v>
      </c>
      <c r="T1818">
        <v>0</v>
      </c>
    </row>
    <row r="1819" spans="1:20" x14ac:dyDescent="0.2">
      <c r="A1819" t="s">
        <v>44</v>
      </c>
      <c r="B1819" s="4">
        <f>train[[#This Row],[account_length]]/12</f>
        <v>10.333333333333334</v>
      </c>
      <c r="C1819">
        <v>415</v>
      </c>
      <c r="D1819">
        <v>0</v>
      </c>
      <c r="E1819">
        <v>0</v>
      </c>
      <c r="F1819">
        <v>0</v>
      </c>
      <c r="G1819">
        <v>178.3</v>
      </c>
      <c r="H1819">
        <v>102</v>
      </c>
      <c r="I1819">
        <v>30.31</v>
      </c>
      <c r="J1819">
        <v>235</v>
      </c>
      <c r="K1819">
        <v>120</v>
      </c>
      <c r="L1819">
        <v>19.98</v>
      </c>
      <c r="M1819">
        <v>239.7</v>
      </c>
      <c r="N1819">
        <v>119</v>
      </c>
      <c r="O1819">
        <v>10.79</v>
      </c>
      <c r="P1819">
        <v>10.9</v>
      </c>
      <c r="Q1819">
        <v>1</v>
      </c>
      <c r="R1819">
        <v>2.94</v>
      </c>
      <c r="S1819">
        <v>3</v>
      </c>
      <c r="T1819">
        <v>0</v>
      </c>
    </row>
    <row r="1820" spans="1:20" x14ac:dyDescent="0.2">
      <c r="A1820" t="s">
        <v>38</v>
      </c>
      <c r="B1820" s="4">
        <f>train[[#This Row],[account_length]]/12</f>
        <v>7.666666666666667</v>
      </c>
      <c r="C1820">
        <v>510</v>
      </c>
      <c r="D1820">
        <v>1</v>
      </c>
      <c r="E1820">
        <v>0</v>
      </c>
      <c r="F1820">
        <v>0</v>
      </c>
      <c r="G1820">
        <v>252.3</v>
      </c>
      <c r="H1820">
        <v>120</v>
      </c>
      <c r="I1820">
        <v>42.89</v>
      </c>
      <c r="J1820">
        <v>207</v>
      </c>
      <c r="K1820">
        <v>112</v>
      </c>
      <c r="L1820">
        <v>17.600000000000001</v>
      </c>
      <c r="M1820">
        <v>284.60000000000002</v>
      </c>
      <c r="N1820">
        <v>95</v>
      </c>
      <c r="O1820">
        <v>12.81</v>
      </c>
      <c r="P1820">
        <v>12</v>
      </c>
      <c r="Q1820">
        <v>5</v>
      </c>
      <c r="R1820">
        <v>3.24</v>
      </c>
      <c r="S1820">
        <v>3</v>
      </c>
      <c r="T1820">
        <v>1</v>
      </c>
    </row>
    <row r="1821" spans="1:20" x14ac:dyDescent="0.2">
      <c r="A1821" t="s">
        <v>64</v>
      </c>
      <c r="B1821" s="4">
        <f>train[[#This Row],[account_length]]/12</f>
        <v>4</v>
      </c>
      <c r="C1821">
        <v>415</v>
      </c>
      <c r="D1821">
        <v>0</v>
      </c>
      <c r="E1821">
        <v>0</v>
      </c>
      <c r="F1821">
        <v>0</v>
      </c>
      <c r="G1821">
        <v>197.7</v>
      </c>
      <c r="H1821">
        <v>64</v>
      </c>
      <c r="I1821">
        <v>33.61</v>
      </c>
      <c r="J1821">
        <v>136.69999999999999</v>
      </c>
      <c r="K1821">
        <v>126</v>
      </c>
      <c r="L1821">
        <v>11.62</v>
      </c>
      <c r="M1821">
        <v>244.4</v>
      </c>
      <c r="N1821">
        <v>81</v>
      </c>
      <c r="O1821">
        <v>11</v>
      </c>
      <c r="P1821">
        <v>13.2</v>
      </c>
      <c r="Q1821">
        <v>5</v>
      </c>
      <c r="R1821">
        <v>3.56</v>
      </c>
      <c r="S1821">
        <v>4</v>
      </c>
      <c r="T1821">
        <v>0</v>
      </c>
    </row>
    <row r="1822" spans="1:20" x14ac:dyDescent="0.2">
      <c r="A1822" t="s">
        <v>20</v>
      </c>
      <c r="B1822" s="4">
        <f>train[[#This Row],[account_length]]/12</f>
        <v>8.1666666666666661</v>
      </c>
      <c r="C1822">
        <v>510</v>
      </c>
      <c r="D1822">
        <v>0</v>
      </c>
      <c r="E1822">
        <v>1</v>
      </c>
      <c r="F1822">
        <v>29</v>
      </c>
      <c r="G1822">
        <v>111.1</v>
      </c>
      <c r="H1822">
        <v>105</v>
      </c>
      <c r="I1822">
        <v>18.89</v>
      </c>
      <c r="J1822">
        <v>217.9</v>
      </c>
      <c r="K1822">
        <v>101</v>
      </c>
      <c r="L1822">
        <v>18.52</v>
      </c>
      <c r="M1822">
        <v>248.1</v>
      </c>
      <c r="N1822">
        <v>108</v>
      </c>
      <c r="O1822">
        <v>11.16</v>
      </c>
      <c r="P1822">
        <v>6.6</v>
      </c>
      <c r="Q1822">
        <v>3</v>
      </c>
      <c r="R1822">
        <v>1.78</v>
      </c>
      <c r="S1822">
        <v>2</v>
      </c>
      <c r="T1822">
        <v>0</v>
      </c>
    </row>
    <row r="1823" spans="1:20" x14ac:dyDescent="0.2">
      <c r="A1823" t="s">
        <v>35</v>
      </c>
      <c r="B1823" s="4">
        <f>train[[#This Row],[account_length]]/12</f>
        <v>8.3333333333333339</v>
      </c>
      <c r="C1823">
        <v>415</v>
      </c>
      <c r="D1823">
        <v>0</v>
      </c>
      <c r="E1823">
        <v>0</v>
      </c>
      <c r="F1823">
        <v>0</v>
      </c>
      <c r="G1823">
        <v>96.5</v>
      </c>
      <c r="H1823">
        <v>86</v>
      </c>
      <c r="I1823">
        <v>16.41</v>
      </c>
      <c r="J1823">
        <v>210.2</v>
      </c>
      <c r="K1823">
        <v>133</v>
      </c>
      <c r="L1823">
        <v>17.87</v>
      </c>
      <c r="M1823">
        <v>146.4</v>
      </c>
      <c r="N1823">
        <v>106</v>
      </c>
      <c r="O1823">
        <v>6.59</v>
      </c>
      <c r="P1823">
        <v>12.5</v>
      </c>
      <c r="Q1823">
        <v>3</v>
      </c>
      <c r="R1823">
        <v>3.38</v>
      </c>
      <c r="S1823">
        <v>1</v>
      </c>
      <c r="T1823">
        <v>1</v>
      </c>
    </row>
    <row r="1824" spans="1:20" x14ac:dyDescent="0.2">
      <c r="A1824" t="s">
        <v>38</v>
      </c>
      <c r="B1824" s="4">
        <f>train[[#This Row],[account_length]]/12</f>
        <v>13.666666666666666</v>
      </c>
      <c r="C1824">
        <v>415</v>
      </c>
      <c r="D1824">
        <v>0</v>
      </c>
      <c r="E1824">
        <v>0</v>
      </c>
      <c r="F1824">
        <v>0</v>
      </c>
      <c r="G1824">
        <v>123.3</v>
      </c>
      <c r="H1824">
        <v>78</v>
      </c>
      <c r="I1824">
        <v>20.96</v>
      </c>
      <c r="J1824">
        <v>170</v>
      </c>
      <c r="K1824">
        <v>85</v>
      </c>
      <c r="L1824">
        <v>14.45</v>
      </c>
      <c r="M1824">
        <v>165.9</v>
      </c>
      <c r="N1824">
        <v>78</v>
      </c>
      <c r="O1824">
        <v>7.47</v>
      </c>
      <c r="P1824">
        <v>12.7</v>
      </c>
      <c r="Q1824">
        <v>2</v>
      </c>
      <c r="R1824">
        <v>3.43</v>
      </c>
      <c r="S1824">
        <v>1</v>
      </c>
      <c r="T1824">
        <v>0</v>
      </c>
    </row>
    <row r="1825" spans="1:20" x14ac:dyDescent="0.2">
      <c r="A1825" t="s">
        <v>61</v>
      </c>
      <c r="B1825" s="4">
        <f>train[[#This Row],[account_length]]/12</f>
        <v>8.75</v>
      </c>
      <c r="C1825">
        <v>415</v>
      </c>
      <c r="D1825">
        <v>0</v>
      </c>
      <c r="E1825">
        <v>0</v>
      </c>
      <c r="F1825">
        <v>0</v>
      </c>
      <c r="G1825">
        <v>193.7</v>
      </c>
      <c r="H1825">
        <v>108</v>
      </c>
      <c r="I1825">
        <v>32.93</v>
      </c>
      <c r="J1825">
        <v>183.2</v>
      </c>
      <c r="K1825">
        <v>124</v>
      </c>
      <c r="L1825">
        <v>15.57</v>
      </c>
      <c r="M1825">
        <v>293.7</v>
      </c>
      <c r="N1825">
        <v>72</v>
      </c>
      <c r="O1825">
        <v>13.22</v>
      </c>
      <c r="P1825">
        <v>10.8</v>
      </c>
      <c r="Q1825">
        <v>5</v>
      </c>
      <c r="R1825">
        <v>2.92</v>
      </c>
      <c r="S1825">
        <v>1</v>
      </c>
      <c r="T1825">
        <v>0</v>
      </c>
    </row>
    <row r="1826" spans="1:20" x14ac:dyDescent="0.2">
      <c r="A1826" t="s">
        <v>50</v>
      </c>
      <c r="B1826" s="4">
        <f>train[[#This Row],[account_length]]/12</f>
        <v>7.416666666666667</v>
      </c>
      <c r="C1826">
        <v>408</v>
      </c>
      <c r="D1826">
        <v>1</v>
      </c>
      <c r="E1826">
        <v>0</v>
      </c>
      <c r="F1826">
        <v>0</v>
      </c>
      <c r="G1826">
        <v>206.9</v>
      </c>
      <c r="H1826">
        <v>134</v>
      </c>
      <c r="I1826">
        <v>35.17</v>
      </c>
      <c r="J1826">
        <v>167.7</v>
      </c>
      <c r="K1826">
        <v>105</v>
      </c>
      <c r="L1826">
        <v>14.25</v>
      </c>
      <c r="M1826">
        <v>155.69999999999999</v>
      </c>
      <c r="N1826">
        <v>86</v>
      </c>
      <c r="O1826">
        <v>7.01</v>
      </c>
      <c r="P1826">
        <v>10.9</v>
      </c>
      <c r="Q1826">
        <v>4</v>
      </c>
      <c r="R1826">
        <v>2.94</v>
      </c>
      <c r="S1826">
        <v>0</v>
      </c>
      <c r="T1826">
        <v>0</v>
      </c>
    </row>
    <row r="1827" spans="1:20" x14ac:dyDescent="0.2">
      <c r="A1827" t="s">
        <v>69</v>
      </c>
      <c r="B1827" s="4">
        <f>train[[#This Row],[account_length]]/12</f>
        <v>10.5</v>
      </c>
      <c r="C1827">
        <v>415</v>
      </c>
      <c r="D1827">
        <v>0</v>
      </c>
      <c r="E1827">
        <v>0</v>
      </c>
      <c r="F1827">
        <v>0</v>
      </c>
      <c r="G1827">
        <v>249.8</v>
      </c>
      <c r="H1827">
        <v>96</v>
      </c>
      <c r="I1827">
        <v>42.47</v>
      </c>
      <c r="J1827">
        <v>261.89999999999998</v>
      </c>
      <c r="K1827">
        <v>92</v>
      </c>
      <c r="L1827">
        <v>22.26</v>
      </c>
      <c r="M1827">
        <v>166.8</v>
      </c>
      <c r="N1827">
        <v>108</v>
      </c>
      <c r="O1827">
        <v>7.51</v>
      </c>
      <c r="P1827">
        <v>12.7</v>
      </c>
      <c r="Q1827">
        <v>4</v>
      </c>
      <c r="R1827">
        <v>3.43</v>
      </c>
      <c r="S1827">
        <v>3</v>
      </c>
      <c r="T1827">
        <v>1</v>
      </c>
    </row>
    <row r="1828" spans="1:20" x14ac:dyDescent="0.2">
      <c r="A1828" t="s">
        <v>44</v>
      </c>
      <c r="B1828" s="4">
        <f>train[[#This Row],[account_length]]/12</f>
        <v>8</v>
      </c>
      <c r="C1828">
        <v>408</v>
      </c>
      <c r="D1828">
        <v>0</v>
      </c>
      <c r="E1828">
        <v>0</v>
      </c>
      <c r="F1828">
        <v>0</v>
      </c>
      <c r="G1828">
        <v>144</v>
      </c>
      <c r="H1828">
        <v>102</v>
      </c>
      <c r="I1828">
        <v>24.48</v>
      </c>
      <c r="J1828">
        <v>224.7</v>
      </c>
      <c r="K1828">
        <v>73</v>
      </c>
      <c r="L1828">
        <v>19.100000000000001</v>
      </c>
      <c r="M1828">
        <v>227.7</v>
      </c>
      <c r="N1828">
        <v>91</v>
      </c>
      <c r="O1828">
        <v>10.25</v>
      </c>
      <c r="P1828">
        <v>10</v>
      </c>
      <c r="Q1828">
        <v>7</v>
      </c>
      <c r="R1828">
        <v>2.7</v>
      </c>
      <c r="S1828">
        <v>1</v>
      </c>
      <c r="T1828">
        <v>0</v>
      </c>
    </row>
    <row r="1829" spans="1:20" x14ac:dyDescent="0.2">
      <c r="A1829" t="s">
        <v>34</v>
      </c>
      <c r="B1829" s="4">
        <f>train[[#This Row],[account_length]]/12</f>
        <v>10</v>
      </c>
      <c r="C1829">
        <v>415</v>
      </c>
      <c r="D1829">
        <v>0</v>
      </c>
      <c r="E1829">
        <v>1</v>
      </c>
      <c r="F1829">
        <v>33</v>
      </c>
      <c r="G1829">
        <v>299.5</v>
      </c>
      <c r="H1829">
        <v>83</v>
      </c>
      <c r="I1829">
        <v>50.92</v>
      </c>
      <c r="J1829">
        <v>163.4</v>
      </c>
      <c r="K1829">
        <v>84</v>
      </c>
      <c r="L1829">
        <v>13.89</v>
      </c>
      <c r="M1829">
        <v>146.69999999999999</v>
      </c>
      <c r="N1829">
        <v>88</v>
      </c>
      <c r="O1829">
        <v>6.6</v>
      </c>
      <c r="P1829">
        <v>11.6</v>
      </c>
      <c r="Q1829">
        <v>5</v>
      </c>
      <c r="R1829">
        <v>3.13</v>
      </c>
      <c r="S1829">
        <v>0</v>
      </c>
      <c r="T1829">
        <v>0</v>
      </c>
    </row>
    <row r="1830" spans="1:20" x14ac:dyDescent="0.2">
      <c r="A1830" t="s">
        <v>43</v>
      </c>
      <c r="B1830" s="4">
        <f>train[[#This Row],[account_length]]/12</f>
        <v>17.666666666666668</v>
      </c>
      <c r="C1830">
        <v>415</v>
      </c>
      <c r="D1830">
        <v>0</v>
      </c>
      <c r="E1830">
        <v>0</v>
      </c>
      <c r="F1830">
        <v>0</v>
      </c>
      <c r="G1830">
        <v>226</v>
      </c>
      <c r="H1830">
        <v>127</v>
      </c>
      <c r="I1830">
        <v>38.42</v>
      </c>
      <c r="J1830">
        <v>304.60000000000002</v>
      </c>
      <c r="K1830">
        <v>83</v>
      </c>
      <c r="L1830">
        <v>25.89</v>
      </c>
      <c r="M1830">
        <v>181.2</v>
      </c>
      <c r="N1830">
        <v>132</v>
      </c>
      <c r="O1830">
        <v>8.15</v>
      </c>
      <c r="P1830">
        <v>12.6</v>
      </c>
      <c r="Q1830">
        <v>4</v>
      </c>
      <c r="R1830">
        <v>3.4</v>
      </c>
      <c r="S1830">
        <v>2</v>
      </c>
      <c r="T1830">
        <v>1</v>
      </c>
    </row>
    <row r="1831" spans="1:20" x14ac:dyDescent="0.2">
      <c r="A1831" t="s">
        <v>58</v>
      </c>
      <c r="B1831" s="4">
        <f>train[[#This Row],[account_length]]/12</f>
        <v>6</v>
      </c>
      <c r="C1831">
        <v>415</v>
      </c>
      <c r="D1831">
        <v>0</v>
      </c>
      <c r="E1831">
        <v>0</v>
      </c>
      <c r="F1831">
        <v>0</v>
      </c>
      <c r="G1831">
        <v>137.6</v>
      </c>
      <c r="H1831">
        <v>106</v>
      </c>
      <c r="I1831">
        <v>23.39</v>
      </c>
      <c r="J1831">
        <v>143.5</v>
      </c>
      <c r="K1831">
        <v>94</v>
      </c>
      <c r="L1831">
        <v>12.2</v>
      </c>
      <c r="M1831">
        <v>273.7</v>
      </c>
      <c r="N1831">
        <v>110</v>
      </c>
      <c r="O1831">
        <v>12.32</v>
      </c>
      <c r="P1831">
        <v>9.6</v>
      </c>
      <c r="Q1831">
        <v>6</v>
      </c>
      <c r="R1831">
        <v>2.59</v>
      </c>
      <c r="S1831">
        <v>2</v>
      </c>
      <c r="T1831">
        <v>0</v>
      </c>
    </row>
    <row r="1832" spans="1:20" x14ac:dyDescent="0.2">
      <c r="A1832" t="s">
        <v>45</v>
      </c>
      <c r="B1832" s="4">
        <f>train[[#This Row],[account_length]]/12</f>
        <v>12.916666666666666</v>
      </c>
      <c r="C1832">
        <v>415</v>
      </c>
      <c r="D1832">
        <v>1</v>
      </c>
      <c r="E1832">
        <v>1</v>
      </c>
      <c r="F1832">
        <v>26</v>
      </c>
      <c r="G1832">
        <v>211.7</v>
      </c>
      <c r="H1832">
        <v>121</v>
      </c>
      <c r="I1832">
        <v>35.99</v>
      </c>
      <c r="J1832">
        <v>139.19999999999999</v>
      </c>
      <c r="K1832">
        <v>123</v>
      </c>
      <c r="L1832">
        <v>11.83</v>
      </c>
      <c r="M1832">
        <v>146.69999999999999</v>
      </c>
      <c r="N1832">
        <v>89</v>
      </c>
      <c r="O1832">
        <v>6.6</v>
      </c>
      <c r="P1832">
        <v>11.1</v>
      </c>
      <c r="Q1832">
        <v>3</v>
      </c>
      <c r="R1832">
        <v>3</v>
      </c>
      <c r="S1832">
        <v>1</v>
      </c>
      <c r="T1832">
        <v>0</v>
      </c>
    </row>
    <row r="1833" spans="1:20" x14ac:dyDescent="0.2">
      <c r="A1833" t="s">
        <v>55</v>
      </c>
      <c r="B1833" s="4">
        <f>train[[#This Row],[account_length]]/12</f>
        <v>7.416666666666667</v>
      </c>
      <c r="C1833">
        <v>415</v>
      </c>
      <c r="D1833">
        <v>0</v>
      </c>
      <c r="E1833">
        <v>0</v>
      </c>
      <c r="F1833">
        <v>0</v>
      </c>
      <c r="G1833">
        <v>89.7</v>
      </c>
      <c r="H1833">
        <v>80</v>
      </c>
      <c r="I1833">
        <v>15.25</v>
      </c>
      <c r="J1833">
        <v>179.8</v>
      </c>
      <c r="K1833">
        <v>81</v>
      </c>
      <c r="L1833">
        <v>15.28</v>
      </c>
      <c r="M1833">
        <v>145.69999999999999</v>
      </c>
      <c r="N1833">
        <v>120</v>
      </c>
      <c r="O1833">
        <v>6.56</v>
      </c>
      <c r="P1833">
        <v>9.5</v>
      </c>
      <c r="Q1833">
        <v>4</v>
      </c>
      <c r="R1833">
        <v>2.57</v>
      </c>
      <c r="S1833">
        <v>2</v>
      </c>
      <c r="T1833">
        <v>0</v>
      </c>
    </row>
    <row r="1834" spans="1:20" x14ac:dyDescent="0.2">
      <c r="A1834" t="s">
        <v>44</v>
      </c>
      <c r="B1834" s="4">
        <f>train[[#This Row],[account_length]]/12</f>
        <v>10.5</v>
      </c>
      <c r="C1834">
        <v>408</v>
      </c>
      <c r="D1834">
        <v>1</v>
      </c>
      <c r="E1834">
        <v>0</v>
      </c>
      <c r="F1834">
        <v>0</v>
      </c>
      <c r="G1834">
        <v>197.6</v>
      </c>
      <c r="H1834">
        <v>126</v>
      </c>
      <c r="I1834">
        <v>33.590000000000003</v>
      </c>
      <c r="J1834">
        <v>246.5</v>
      </c>
      <c r="K1834">
        <v>112</v>
      </c>
      <c r="L1834">
        <v>20.95</v>
      </c>
      <c r="M1834">
        <v>285.3</v>
      </c>
      <c r="N1834">
        <v>104</v>
      </c>
      <c r="O1834">
        <v>12.84</v>
      </c>
      <c r="P1834">
        <v>12.5</v>
      </c>
      <c r="Q1834">
        <v>8</v>
      </c>
      <c r="R1834">
        <v>3.38</v>
      </c>
      <c r="S1834">
        <v>2</v>
      </c>
      <c r="T1834">
        <v>0</v>
      </c>
    </row>
    <row r="1835" spans="1:20" x14ac:dyDescent="0.2">
      <c r="A1835" t="s">
        <v>68</v>
      </c>
      <c r="B1835" s="4">
        <f>train[[#This Row],[account_length]]/12</f>
        <v>14.333333333333334</v>
      </c>
      <c r="C1835">
        <v>408</v>
      </c>
      <c r="D1835">
        <v>0</v>
      </c>
      <c r="E1835">
        <v>0</v>
      </c>
      <c r="F1835">
        <v>0</v>
      </c>
      <c r="G1835">
        <v>270</v>
      </c>
      <c r="H1835">
        <v>102</v>
      </c>
      <c r="I1835">
        <v>45.9</v>
      </c>
      <c r="J1835">
        <v>256.60000000000002</v>
      </c>
      <c r="K1835">
        <v>111</v>
      </c>
      <c r="L1835">
        <v>21.81</v>
      </c>
      <c r="M1835">
        <v>168.5</v>
      </c>
      <c r="N1835">
        <v>104</v>
      </c>
      <c r="O1835">
        <v>7.58</v>
      </c>
      <c r="P1835">
        <v>12</v>
      </c>
      <c r="Q1835">
        <v>5</v>
      </c>
      <c r="R1835">
        <v>3.24</v>
      </c>
      <c r="S1835">
        <v>2</v>
      </c>
      <c r="T1835">
        <v>1</v>
      </c>
    </row>
    <row r="1836" spans="1:20" x14ac:dyDescent="0.2">
      <c r="A1836" t="s">
        <v>38</v>
      </c>
      <c r="B1836" s="4">
        <f>train[[#This Row],[account_length]]/12</f>
        <v>6.25</v>
      </c>
      <c r="C1836">
        <v>415</v>
      </c>
      <c r="D1836">
        <v>0</v>
      </c>
      <c r="E1836">
        <v>0</v>
      </c>
      <c r="F1836">
        <v>0</v>
      </c>
      <c r="G1836">
        <v>224.7</v>
      </c>
      <c r="H1836">
        <v>116</v>
      </c>
      <c r="I1836">
        <v>38.200000000000003</v>
      </c>
      <c r="J1836">
        <v>192</v>
      </c>
      <c r="K1836">
        <v>79</v>
      </c>
      <c r="L1836">
        <v>16.32</v>
      </c>
      <c r="M1836">
        <v>212.2</v>
      </c>
      <c r="N1836">
        <v>98</v>
      </c>
      <c r="O1836">
        <v>9.5500000000000007</v>
      </c>
      <c r="P1836">
        <v>11.3</v>
      </c>
      <c r="Q1836">
        <v>11</v>
      </c>
      <c r="R1836">
        <v>3.05</v>
      </c>
      <c r="S1836">
        <v>3</v>
      </c>
      <c r="T1836">
        <v>0</v>
      </c>
    </row>
    <row r="1837" spans="1:20" x14ac:dyDescent="0.2">
      <c r="A1837" t="s">
        <v>51</v>
      </c>
      <c r="B1837" s="4">
        <f>train[[#This Row],[account_length]]/12</f>
        <v>11.916666666666666</v>
      </c>
      <c r="C1837">
        <v>510</v>
      </c>
      <c r="D1837">
        <v>0</v>
      </c>
      <c r="E1837">
        <v>0</v>
      </c>
      <c r="F1837">
        <v>0</v>
      </c>
      <c r="G1837">
        <v>194.3</v>
      </c>
      <c r="H1837">
        <v>99</v>
      </c>
      <c r="I1837">
        <v>33.03</v>
      </c>
      <c r="J1837">
        <v>123.6</v>
      </c>
      <c r="K1837">
        <v>133</v>
      </c>
      <c r="L1837">
        <v>10.51</v>
      </c>
      <c r="M1837">
        <v>229.5</v>
      </c>
      <c r="N1837">
        <v>99</v>
      </c>
      <c r="O1837">
        <v>10.33</v>
      </c>
      <c r="P1837">
        <v>10.199999999999999</v>
      </c>
      <c r="Q1837">
        <v>2</v>
      </c>
      <c r="R1837">
        <v>2.75</v>
      </c>
      <c r="S1837">
        <v>2</v>
      </c>
      <c r="T1837">
        <v>0</v>
      </c>
    </row>
    <row r="1838" spans="1:20" x14ac:dyDescent="0.2">
      <c r="A1838" t="s">
        <v>40</v>
      </c>
      <c r="B1838" s="4">
        <f>train[[#This Row],[account_length]]/12</f>
        <v>13.833333333333334</v>
      </c>
      <c r="C1838">
        <v>510</v>
      </c>
      <c r="D1838">
        <v>1</v>
      </c>
      <c r="E1838">
        <v>0</v>
      </c>
      <c r="F1838">
        <v>0</v>
      </c>
      <c r="G1838">
        <v>47.7</v>
      </c>
      <c r="H1838">
        <v>89</v>
      </c>
      <c r="I1838">
        <v>8.11</v>
      </c>
      <c r="J1838">
        <v>264.39999999999998</v>
      </c>
      <c r="K1838">
        <v>95</v>
      </c>
      <c r="L1838">
        <v>22.47</v>
      </c>
      <c r="M1838">
        <v>235.2</v>
      </c>
      <c r="N1838">
        <v>97</v>
      </c>
      <c r="O1838">
        <v>10.58</v>
      </c>
      <c r="P1838">
        <v>13.2</v>
      </c>
      <c r="Q1838">
        <v>3</v>
      </c>
      <c r="R1838">
        <v>3.56</v>
      </c>
      <c r="S1838">
        <v>0</v>
      </c>
      <c r="T1838">
        <v>1</v>
      </c>
    </row>
    <row r="1839" spans="1:20" x14ac:dyDescent="0.2">
      <c r="A1839" t="s">
        <v>70</v>
      </c>
      <c r="B1839" s="4">
        <f>train[[#This Row],[account_length]]/12</f>
        <v>11</v>
      </c>
      <c r="C1839">
        <v>415</v>
      </c>
      <c r="D1839">
        <v>0</v>
      </c>
      <c r="E1839">
        <v>0</v>
      </c>
      <c r="F1839">
        <v>0</v>
      </c>
      <c r="G1839">
        <v>190.1</v>
      </c>
      <c r="H1839">
        <v>105</v>
      </c>
      <c r="I1839">
        <v>32.32</v>
      </c>
      <c r="J1839">
        <v>182.2</v>
      </c>
      <c r="K1839">
        <v>116</v>
      </c>
      <c r="L1839">
        <v>15.49</v>
      </c>
      <c r="M1839">
        <v>279.8</v>
      </c>
      <c r="N1839">
        <v>105</v>
      </c>
      <c r="O1839">
        <v>12.59</v>
      </c>
      <c r="P1839">
        <v>13</v>
      </c>
      <c r="Q1839">
        <v>2</v>
      </c>
      <c r="R1839">
        <v>3.51</v>
      </c>
      <c r="S1839">
        <v>1</v>
      </c>
      <c r="T1839">
        <v>0</v>
      </c>
    </row>
    <row r="1840" spans="1:20" x14ac:dyDescent="0.2">
      <c r="A1840" t="s">
        <v>62</v>
      </c>
      <c r="B1840" s="4">
        <f>train[[#This Row],[account_length]]/12</f>
        <v>7.833333333333333</v>
      </c>
      <c r="C1840">
        <v>408</v>
      </c>
      <c r="D1840">
        <v>1</v>
      </c>
      <c r="E1840">
        <v>0</v>
      </c>
      <c r="F1840">
        <v>0</v>
      </c>
      <c r="G1840">
        <v>89.5</v>
      </c>
      <c r="H1840">
        <v>94</v>
      </c>
      <c r="I1840">
        <v>15.22</v>
      </c>
      <c r="J1840">
        <v>339.9</v>
      </c>
      <c r="K1840">
        <v>106</v>
      </c>
      <c r="L1840">
        <v>28.89</v>
      </c>
      <c r="M1840">
        <v>172.9</v>
      </c>
      <c r="N1840">
        <v>76</v>
      </c>
      <c r="O1840">
        <v>7.78</v>
      </c>
      <c r="P1840">
        <v>7.9</v>
      </c>
      <c r="Q1840">
        <v>1</v>
      </c>
      <c r="R1840">
        <v>2.13</v>
      </c>
      <c r="S1840">
        <v>1</v>
      </c>
      <c r="T1840">
        <v>1</v>
      </c>
    </row>
    <row r="1841" spans="1:20" x14ac:dyDescent="0.2">
      <c r="A1841" t="s">
        <v>36</v>
      </c>
      <c r="B1841" s="4">
        <f>train[[#This Row],[account_length]]/12</f>
        <v>8.25</v>
      </c>
      <c r="C1841">
        <v>415</v>
      </c>
      <c r="D1841">
        <v>0</v>
      </c>
      <c r="E1841">
        <v>0</v>
      </c>
      <c r="F1841">
        <v>0</v>
      </c>
      <c r="G1841">
        <v>182.6</v>
      </c>
      <c r="H1841">
        <v>83</v>
      </c>
      <c r="I1841">
        <v>31.04</v>
      </c>
      <c r="J1841">
        <v>154.5</v>
      </c>
      <c r="K1841">
        <v>111</v>
      </c>
      <c r="L1841">
        <v>13.13</v>
      </c>
      <c r="M1841">
        <v>196</v>
      </c>
      <c r="N1841">
        <v>57</v>
      </c>
      <c r="O1841">
        <v>8.82</v>
      </c>
      <c r="P1841">
        <v>12.1</v>
      </c>
      <c r="Q1841">
        <v>5</v>
      </c>
      <c r="R1841">
        <v>3.27</v>
      </c>
      <c r="S1841">
        <v>0</v>
      </c>
      <c r="T1841">
        <v>0</v>
      </c>
    </row>
    <row r="1842" spans="1:20" x14ac:dyDescent="0.2">
      <c r="A1842" t="s">
        <v>38</v>
      </c>
      <c r="B1842" s="4">
        <f>train[[#This Row],[account_length]]/12</f>
        <v>11.333333333333334</v>
      </c>
      <c r="C1842">
        <v>415</v>
      </c>
      <c r="D1842">
        <v>0</v>
      </c>
      <c r="E1842">
        <v>1</v>
      </c>
      <c r="F1842">
        <v>35</v>
      </c>
      <c r="G1842">
        <v>205.5</v>
      </c>
      <c r="H1842">
        <v>86</v>
      </c>
      <c r="I1842">
        <v>34.94</v>
      </c>
      <c r="J1842">
        <v>298.5</v>
      </c>
      <c r="K1842">
        <v>119</v>
      </c>
      <c r="L1842">
        <v>25.37</v>
      </c>
      <c r="M1842">
        <v>214.2</v>
      </c>
      <c r="N1842">
        <v>104</v>
      </c>
      <c r="O1842">
        <v>9.64</v>
      </c>
      <c r="P1842">
        <v>6.9</v>
      </c>
      <c r="Q1842">
        <v>4</v>
      </c>
      <c r="R1842">
        <v>1.86</v>
      </c>
      <c r="S1842">
        <v>1</v>
      </c>
      <c r="T1842">
        <v>0</v>
      </c>
    </row>
    <row r="1843" spans="1:20" x14ac:dyDescent="0.2">
      <c r="A1843" t="s">
        <v>70</v>
      </c>
      <c r="B1843" s="4">
        <f>train[[#This Row],[account_length]]/12</f>
        <v>9.9166666666666661</v>
      </c>
      <c r="C1843">
        <v>415</v>
      </c>
      <c r="D1843">
        <v>0</v>
      </c>
      <c r="E1843">
        <v>0</v>
      </c>
      <c r="F1843">
        <v>0</v>
      </c>
      <c r="G1843">
        <v>231.5</v>
      </c>
      <c r="H1843">
        <v>82</v>
      </c>
      <c r="I1843">
        <v>39.36</v>
      </c>
      <c r="J1843">
        <v>266.89999999999998</v>
      </c>
      <c r="K1843">
        <v>97</v>
      </c>
      <c r="L1843">
        <v>22.69</v>
      </c>
      <c r="M1843">
        <v>211</v>
      </c>
      <c r="N1843">
        <v>118</v>
      </c>
      <c r="O1843">
        <v>9.49</v>
      </c>
      <c r="P1843">
        <v>7.4</v>
      </c>
      <c r="Q1843">
        <v>10</v>
      </c>
      <c r="R1843">
        <v>2</v>
      </c>
      <c r="S1843">
        <v>1</v>
      </c>
      <c r="T1843">
        <v>0</v>
      </c>
    </row>
    <row r="1844" spans="1:20" x14ac:dyDescent="0.2">
      <c r="A1844" t="s">
        <v>58</v>
      </c>
      <c r="B1844" s="4">
        <f>train[[#This Row],[account_length]]/12</f>
        <v>9.5833333333333339</v>
      </c>
      <c r="C1844">
        <v>510</v>
      </c>
      <c r="D1844">
        <v>1</v>
      </c>
      <c r="E1844">
        <v>0</v>
      </c>
      <c r="F1844">
        <v>0</v>
      </c>
      <c r="G1844">
        <v>251.3</v>
      </c>
      <c r="H1844">
        <v>69</v>
      </c>
      <c r="I1844">
        <v>42.72</v>
      </c>
      <c r="J1844">
        <v>252.5</v>
      </c>
      <c r="K1844">
        <v>96</v>
      </c>
      <c r="L1844">
        <v>21.46</v>
      </c>
      <c r="M1844">
        <v>118.3</v>
      </c>
      <c r="N1844">
        <v>112</v>
      </c>
      <c r="O1844">
        <v>5.32</v>
      </c>
      <c r="P1844">
        <v>9.9</v>
      </c>
      <c r="Q1844">
        <v>1</v>
      </c>
      <c r="R1844">
        <v>2.67</v>
      </c>
      <c r="S1844">
        <v>3</v>
      </c>
      <c r="T1844">
        <v>1</v>
      </c>
    </row>
    <row r="1845" spans="1:20" x14ac:dyDescent="0.2">
      <c r="A1845" t="s">
        <v>29</v>
      </c>
      <c r="B1845" s="4">
        <f>train[[#This Row],[account_length]]/12</f>
        <v>13.333333333333334</v>
      </c>
      <c r="C1845">
        <v>415</v>
      </c>
      <c r="D1845">
        <v>0</v>
      </c>
      <c r="E1845">
        <v>0</v>
      </c>
      <c r="F1845">
        <v>0</v>
      </c>
      <c r="G1845">
        <v>171.2</v>
      </c>
      <c r="H1845">
        <v>103</v>
      </c>
      <c r="I1845">
        <v>29.1</v>
      </c>
      <c r="J1845">
        <v>243.5</v>
      </c>
      <c r="K1845">
        <v>121</v>
      </c>
      <c r="L1845">
        <v>20.7</v>
      </c>
      <c r="M1845">
        <v>178.2</v>
      </c>
      <c r="N1845">
        <v>92</v>
      </c>
      <c r="O1845">
        <v>8.02</v>
      </c>
      <c r="P1845">
        <v>13</v>
      </c>
      <c r="Q1845">
        <v>3</v>
      </c>
      <c r="R1845">
        <v>3.51</v>
      </c>
      <c r="S1845">
        <v>2</v>
      </c>
      <c r="T1845">
        <v>0</v>
      </c>
    </row>
    <row r="1846" spans="1:20" x14ac:dyDescent="0.2">
      <c r="A1846" t="s">
        <v>56</v>
      </c>
      <c r="B1846" s="4">
        <f>train[[#This Row],[account_length]]/12</f>
        <v>10</v>
      </c>
      <c r="C1846">
        <v>510</v>
      </c>
      <c r="D1846">
        <v>0</v>
      </c>
      <c r="E1846">
        <v>0</v>
      </c>
      <c r="F1846">
        <v>0</v>
      </c>
      <c r="G1846">
        <v>134.80000000000001</v>
      </c>
      <c r="H1846">
        <v>94</v>
      </c>
      <c r="I1846">
        <v>22.92</v>
      </c>
      <c r="J1846">
        <v>204.1</v>
      </c>
      <c r="K1846">
        <v>106</v>
      </c>
      <c r="L1846">
        <v>17.350000000000001</v>
      </c>
      <c r="M1846">
        <v>238.4</v>
      </c>
      <c r="N1846">
        <v>109</v>
      </c>
      <c r="O1846">
        <v>10.73</v>
      </c>
      <c r="P1846">
        <v>6.7</v>
      </c>
      <c r="Q1846">
        <v>8</v>
      </c>
      <c r="R1846">
        <v>1.81</v>
      </c>
      <c r="S1846">
        <v>1</v>
      </c>
      <c r="T1846">
        <v>0</v>
      </c>
    </row>
    <row r="1847" spans="1:20" x14ac:dyDescent="0.2">
      <c r="A1847" t="s">
        <v>31</v>
      </c>
      <c r="B1847" s="4">
        <f>train[[#This Row],[account_length]]/12</f>
        <v>14.416666666666666</v>
      </c>
      <c r="C1847">
        <v>415</v>
      </c>
      <c r="D1847">
        <v>0</v>
      </c>
      <c r="E1847">
        <v>0</v>
      </c>
      <c r="F1847">
        <v>0</v>
      </c>
      <c r="G1847">
        <v>191.4</v>
      </c>
      <c r="H1847">
        <v>114</v>
      </c>
      <c r="I1847">
        <v>32.54</v>
      </c>
      <c r="J1847">
        <v>168.5</v>
      </c>
      <c r="K1847">
        <v>138</v>
      </c>
      <c r="L1847">
        <v>14.32</v>
      </c>
      <c r="M1847">
        <v>109.3</v>
      </c>
      <c r="N1847">
        <v>99</v>
      </c>
      <c r="O1847">
        <v>4.92</v>
      </c>
      <c r="P1847">
        <v>10.3</v>
      </c>
      <c r="Q1847">
        <v>3</v>
      </c>
      <c r="R1847">
        <v>2.78</v>
      </c>
      <c r="S1847">
        <v>1</v>
      </c>
      <c r="T1847">
        <v>0</v>
      </c>
    </row>
    <row r="1848" spans="1:20" x14ac:dyDescent="0.2">
      <c r="A1848" t="s">
        <v>72</v>
      </c>
      <c r="B1848" s="4">
        <f>train[[#This Row],[account_length]]/12</f>
        <v>13</v>
      </c>
      <c r="C1848">
        <v>415</v>
      </c>
      <c r="D1848">
        <v>0</v>
      </c>
      <c r="E1848">
        <v>0</v>
      </c>
      <c r="F1848">
        <v>0</v>
      </c>
      <c r="G1848">
        <v>174.5</v>
      </c>
      <c r="H1848">
        <v>65</v>
      </c>
      <c r="I1848">
        <v>29.67</v>
      </c>
      <c r="J1848">
        <v>197.4</v>
      </c>
      <c r="K1848">
        <v>116</v>
      </c>
      <c r="L1848">
        <v>16.78</v>
      </c>
      <c r="M1848">
        <v>238.5</v>
      </c>
      <c r="N1848">
        <v>86</v>
      </c>
      <c r="O1848">
        <v>10.73</v>
      </c>
      <c r="P1848">
        <v>10.6</v>
      </c>
      <c r="Q1848">
        <v>2</v>
      </c>
      <c r="R1848">
        <v>2.86</v>
      </c>
      <c r="S1848">
        <v>0</v>
      </c>
      <c r="T1848">
        <v>0</v>
      </c>
    </row>
    <row r="1849" spans="1:20" x14ac:dyDescent="0.2">
      <c r="A1849" t="s">
        <v>36</v>
      </c>
      <c r="B1849" s="4">
        <f>train[[#This Row],[account_length]]/12</f>
        <v>5.833333333333333</v>
      </c>
      <c r="C1849">
        <v>415</v>
      </c>
      <c r="D1849">
        <v>0</v>
      </c>
      <c r="E1849">
        <v>0</v>
      </c>
      <c r="F1849">
        <v>0</v>
      </c>
      <c r="G1849">
        <v>177.4</v>
      </c>
      <c r="H1849">
        <v>125</v>
      </c>
      <c r="I1849">
        <v>30.16</v>
      </c>
      <c r="J1849">
        <v>226.2</v>
      </c>
      <c r="K1849">
        <v>104</v>
      </c>
      <c r="L1849">
        <v>19.23</v>
      </c>
      <c r="M1849">
        <v>254.1</v>
      </c>
      <c r="N1849">
        <v>72</v>
      </c>
      <c r="O1849">
        <v>11.43</v>
      </c>
      <c r="P1849">
        <v>10.9</v>
      </c>
      <c r="Q1849">
        <v>4</v>
      </c>
      <c r="R1849">
        <v>2.94</v>
      </c>
      <c r="S1849">
        <v>0</v>
      </c>
      <c r="T1849">
        <v>0</v>
      </c>
    </row>
    <row r="1850" spans="1:20" x14ac:dyDescent="0.2">
      <c r="A1850" t="s">
        <v>62</v>
      </c>
      <c r="B1850" s="4">
        <f>train[[#This Row],[account_length]]/12</f>
        <v>3.4166666666666665</v>
      </c>
      <c r="C1850">
        <v>510</v>
      </c>
      <c r="D1850">
        <v>0</v>
      </c>
      <c r="E1850">
        <v>0</v>
      </c>
      <c r="F1850">
        <v>0</v>
      </c>
      <c r="G1850">
        <v>182.1</v>
      </c>
      <c r="H1850">
        <v>89</v>
      </c>
      <c r="I1850">
        <v>30.96</v>
      </c>
      <c r="J1850">
        <v>211.5</v>
      </c>
      <c r="K1850">
        <v>104</v>
      </c>
      <c r="L1850">
        <v>17.98</v>
      </c>
      <c r="M1850">
        <v>207.4</v>
      </c>
      <c r="N1850">
        <v>124</v>
      </c>
      <c r="O1850">
        <v>9.33</v>
      </c>
      <c r="P1850">
        <v>6.8</v>
      </c>
      <c r="Q1850">
        <v>1</v>
      </c>
      <c r="R1850">
        <v>1.84</v>
      </c>
      <c r="S1850">
        <v>1</v>
      </c>
      <c r="T1850">
        <v>0</v>
      </c>
    </row>
    <row r="1851" spans="1:20" x14ac:dyDescent="0.2">
      <c r="A1851" t="s">
        <v>68</v>
      </c>
      <c r="B1851" s="4">
        <f>train[[#This Row],[account_length]]/12</f>
        <v>11</v>
      </c>
      <c r="C1851">
        <v>408</v>
      </c>
      <c r="D1851">
        <v>0</v>
      </c>
      <c r="E1851">
        <v>0</v>
      </c>
      <c r="F1851">
        <v>0</v>
      </c>
      <c r="G1851">
        <v>222.4</v>
      </c>
      <c r="H1851">
        <v>85</v>
      </c>
      <c r="I1851">
        <v>37.81</v>
      </c>
      <c r="J1851">
        <v>165.4</v>
      </c>
      <c r="K1851">
        <v>76</v>
      </c>
      <c r="L1851">
        <v>14.06</v>
      </c>
      <c r="M1851">
        <v>208.4</v>
      </c>
      <c r="N1851">
        <v>97</v>
      </c>
      <c r="O1851">
        <v>9.3800000000000008</v>
      </c>
      <c r="P1851">
        <v>11.2</v>
      </c>
      <c r="Q1851">
        <v>4</v>
      </c>
      <c r="R1851">
        <v>3.02</v>
      </c>
      <c r="S1851">
        <v>0</v>
      </c>
      <c r="T1851">
        <v>0</v>
      </c>
    </row>
    <row r="1852" spans="1:20" x14ac:dyDescent="0.2">
      <c r="A1852" t="s">
        <v>55</v>
      </c>
      <c r="B1852" s="4">
        <f>train[[#This Row],[account_length]]/12</f>
        <v>7.75</v>
      </c>
      <c r="C1852">
        <v>415</v>
      </c>
      <c r="D1852">
        <v>0</v>
      </c>
      <c r="E1852">
        <v>0</v>
      </c>
      <c r="F1852">
        <v>0</v>
      </c>
      <c r="G1852">
        <v>164.9</v>
      </c>
      <c r="H1852">
        <v>68</v>
      </c>
      <c r="I1852">
        <v>28.03</v>
      </c>
      <c r="J1852">
        <v>210.4</v>
      </c>
      <c r="K1852">
        <v>86</v>
      </c>
      <c r="L1852">
        <v>17.88</v>
      </c>
      <c r="M1852">
        <v>229.4</v>
      </c>
      <c r="N1852">
        <v>104</v>
      </c>
      <c r="O1852">
        <v>10.32</v>
      </c>
      <c r="P1852">
        <v>7.8</v>
      </c>
      <c r="Q1852">
        <v>4</v>
      </c>
      <c r="R1852">
        <v>2.11</v>
      </c>
      <c r="S1852">
        <v>2</v>
      </c>
      <c r="T1852">
        <v>0</v>
      </c>
    </row>
    <row r="1853" spans="1:20" x14ac:dyDescent="0.2">
      <c r="A1853" t="s">
        <v>20</v>
      </c>
      <c r="B1853" s="4">
        <f>train[[#This Row],[account_length]]/12</f>
        <v>9.0833333333333339</v>
      </c>
      <c r="C1853">
        <v>415</v>
      </c>
      <c r="D1853">
        <v>0</v>
      </c>
      <c r="E1853">
        <v>0</v>
      </c>
      <c r="F1853">
        <v>0</v>
      </c>
      <c r="G1853">
        <v>193.6</v>
      </c>
      <c r="H1853">
        <v>58</v>
      </c>
      <c r="I1853">
        <v>32.909999999999997</v>
      </c>
      <c r="J1853">
        <v>148.69999999999999</v>
      </c>
      <c r="K1853">
        <v>115</v>
      </c>
      <c r="L1853">
        <v>12.64</v>
      </c>
      <c r="M1853">
        <v>282.5</v>
      </c>
      <c r="N1853">
        <v>105</v>
      </c>
      <c r="O1853">
        <v>12.71</v>
      </c>
      <c r="P1853">
        <v>13.1</v>
      </c>
      <c r="Q1853">
        <v>1</v>
      </c>
      <c r="R1853">
        <v>3.54</v>
      </c>
      <c r="S1853">
        <v>2</v>
      </c>
      <c r="T1853">
        <v>0</v>
      </c>
    </row>
    <row r="1854" spans="1:20" x14ac:dyDescent="0.2">
      <c r="A1854" t="s">
        <v>44</v>
      </c>
      <c r="B1854" s="4">
        <f>train[[#This Row],[account_length]]/12</f>
        <v>6.666666666666667</v>
      </c>
      <c r="C1854">
        <v>510</v>
      </c>
      <c r="D1854">
        <v>0</v>
      </c>
      <c r="E1854">
        <v>0</v>
      </c>
      <c r="F1854">
        <v>0</v>
      </c>
      <c r="G1854">
        <v>101.1</v>
      </c>
      <c r="H1854">
        <v>121</v>
      </c>
      <c r="I1854">
        <v>17.190000000000001</v>
      </c>
      <c r="J1854">
        <v>263.2</v>
      </c>
      <c r="K1854">
        <v>110</v>
      </c>
      <c r="L1854">
        <v>22.37</v>
      </c>
      <c r="M1854">
        <v>137.69999999999999</v>
      </c>
      <c r="N1854">
        <v>74</v>
      </c>
      <c r="O1854">
        <v>6.2</v>
      </c>
      <c r="P1854">
        <v>7.3</v>
      </c>
      <c r="Q1854">
        <v>5</v>
      </c>
      <c r="R1854">
        <v>1.97</v>
      </c>
      <c r="S1854">
        <v>0</v>
      </c>
      <c r="T1854">
        <v>0</v>
      </c>
    </row>
    <row r="1855" spans="1:20" x14ac:dyDescent="0.2">
      <c r="A1855" t="s">
        <v>61</v>
      </c>
      <c r="B1855" s="4">
        <f>train[[#This Row],[account_length]]/12</f>
        <v>4.5</v>
      </c>
      <c r="C1855">
        <v>415</v>
      </c>
      <c r="D1855">
        <v>0</v>
      </c>
      <c r="E1855">
        <v>1</v>
      </c>
      <c r="F1855">
        <v>24</v>
      </c>
      <c r="G1855">
        <v>92.3</v>
      </c>
      <c r="H1855">
        <v>88</v>
      </c>
      <c r="I1855">
        <v>15.69</v>
      </c>
      <c r="J1855">
        <v>193.1</v>
      </c>
      <c r="K1855">
        <v>98</v>
      </c>
      <c r="L1855">
        <v>16.41</v>
      </c>
      <c r="M1855">
        <v>99.3</v>
      </c>
      <c r="N1855">
        <v>119</v>
      </c>
      <c r="O1855">
        <v>4.47</v>
      </c>
      <c r="P1855">
        <v>11.6</v>
      </c>
      <c r="Q1855">
        <v>3</v>
      </c>
      <c r="R1855">
        <v>3.13</v>
      </c>
      <c r="S1855">
        <v>2</v>
      </c>
      <c r="T1855">
        <v>0</v>
      </c>
    </row>
    <row r="1856" spans="1:20" x14ac:dyDescent="0.2">
      <c r="A1856" t="s">
        <v>68</v>
      </c>
      <c r="B1856" s="4">
        <f>train[[#This Row],[account_length]]/12</f>
        <v>10.083333333333334</v>
      </c>
      <c r="C1856">
        <v>415</v>
      </c>
      <c r="D1856">
        <v>0</v>
      </c>
      <c r="E1856">
        <v>0</v>
      </c>
      <c r="F1856">
        <v>0</v>
      </c>
      <c r="G1856">
        <v>168.9</v>
      </c>
      <c r="H1856">
        <v>128</v>
      </c>
      <c r="I1856">
        <v>28.71</v>
      </c>
      <c r="J1856">
        <v>123.9</v>
      </c>
      <c r="K1856">
        <v>99</v>
      </c>
      <c r="L1856">
        <v>10.53</v>
      </c>
      <c r="M1856">
        <v>266.3</v>
      </c>
      <c r="N1856">
        <v>105</v>
      </c>
      <c r="O1856">
        <v>11.98</v>
      </c>
      <c r="P1856">
        <v>2.9</v>
      </c>
      <c r="Q1856">
        <v>7</v>
      </c>
      <c r="R1856">
        <v>0.78</v>
      </c>
      <c r="S1856">
        <v>2</v>
      </c>
      <c r="T1856">
        <v>0</v>
      </c>
    </row>
    <row r="1857" spans="1:20" x14ac:dyDescent="0.2">
      <c r="A1857" t="s">
        <v>63</v>
      </c>
      <c r="B1857" s="4">
        <f>train[[#This Row],[account_length]]/12</f>
        <v>13.083333333333334</v>
      </c>
      <c r="C1857">
        <v>510</v>
      </c>
      <c r="D1857">
        <v>0</v>
      </c>
      <c r="E1857">
        <v>1</v>
      </c>
      <c r="F1857">
        <v>29</v>
      </c>
      <c r="G1857">
        <v>219.2</v>
      </c>
      <c r="H1857">
        <v>102</v>
      </c>
      <c r="I1857">
        <v>37.26</v>
      </c>
      <c r="J1857">
        <v>206</v>
      </c>
      <c r="K1857">
        <v>109</v>
      </c>
      <c r="L1857">
        <v>17.510000000000002</v>
      </c>
      <c r="M1857">
        <v>192.4</v>
      </c>
      <c r="N1857">
        <v>117</v>
      </c>
      <c r="O1857">
        <v>8.66</v>
      </c>
      <c r="P1857">
        <v>15</v>
      </c>
      <c r="Q1857">
        <v>5</v>
      </c>
      <c r="R1857">
        <v>4.05</v>
      </c>
      <c r="S1857">
        <v>1</v>
      </c>
      <c r="T1857">
        <v>0</v>
      </c>
    </row>
    <row r="1858" spans="1:20" x14ac:dyDescent="0.2">
      <c r="A1858" t="s">
        <v>50</v>
      </c>
      <c r="B1858" s="4">
        <f>train[[#This Row],[account_length]]/12</f>
        <v>11.5</v>
      </c>
      <c r="C1858">
        <v>510</v>
      </c>
      <c r="D1858">
        <v>0</v>
      </c>
      <c r="E1858">
        <v>0</v>
      </c>
      <c r="F1858">
        <v>0</v>
      </c>
      <c r="G1858">
        <v>146.5</v>
      </c>
      <c r="H1858">
        <v>101</v>
      </c>
      <c r="I1858">
        <v>24.91</v>
      </c>
      <c r="J1858">
        <v>284.5</v>
      </c>
      <c r="K1858">
        <v>142</v>
      </c>
      <c r="L1858">
        <v>24.18</v>
      </c>
      <c r="M1858">
        <v>176</v>
      </c>
      <c r="N1858">
        <v>98</v>
      </c>
      <c r="O1858">
        <v>7.92</v>
      </c>
      <c r="P1858">
        <v>14</v>
      </c>
      <c r="Q1858">
        <v>6</v>
      </c>
      <c r="R1858">
        <v>3.78</v>
      </c>
      <c r="S1858">
        <v>3</v>
      </c>
      <c r="T1858">
        <v>0</v>
      </c>
    </row>
    <row r="1859" spans="1:20" x14ac:dyDescent="0.2">
      <c r="A1859" t="s">
        <v>37</v>
      </c>
      <c r="B1859" s="4">
        <f>train[[#This Row],[account_length]]/12</f>
        <v>7.666666666666667</v>
      </c>
      <c r="C1859">
        <v>415</v>
      </c>
      <c r="D1859">
        <v>0</v>
      </c>
      <c r="E1859">
        <v>1</v>
      </c>
      <c r="F1859">
        <v>31</v>
      </c>
      <c r="G1859">
        <v>172.3</v>
      </c>
      <c r="H1859">
        <v>116</v>
      </c>
      <c r="I1859">
        <v>29.29</v>
      </c>
      <c r="J1859">
        <v>266.2</v>
      </c>
      <c r="K1859">
        <v>91</v>
      </c>
      <c r="L1859">
        <v>22.63</v>
      </c>
      <c r="M1859">
        <v>228.2</v>
      </c>
      <c r="N1859">
        <v>90</v>
      </c>
      <c r="O1859">
        <v>10.27</v>
      </c>
      <c r="P1859">
        <v>11.8</v>
      </c>
      <c r="Q1859">
        <v>5</v>
      </c>
      <c r="R1859">
        <v>3.19</v>
      </c>
      <c r="S1859">
        <v>1</v>
      </c>
      <c r="T1859">
        <v>0</v>
      </c>
    </row>
    <row r="1860" spans="1:20" x14ac:dyDescent="0.2">
      <c r="A1860" t="s">
        <v>39</v>
      </c>
      <c r="B1860" s="4">
        <f>train[[#This Row],[account_length]]/12</f>
        <v>10.5</v>
      </c>
      <c r="C1860">
        <v>415</v>
      </c>
      <c r="D1860">
        <v>0</v>
      </c>
      <c r="E1860">
        <v>0</v>
      </c>
      <c r="F1860">
        <v>0</v>
      </c>
      <c r="G1860">
        <v>190.9</v>
      </c>
      <c r="H1860">
        <v>143</v>
      </c>
      <c r="I1860">
        <v>32.450000000000003</v>
      </c>
      <c r="J1860">
        <v>149.69999999999999</v>
      </c>
      <c r="K1860">
        <v>72</v>
      </c>
      <c r="L1860">
        <v>12.72</v>
      </c>
      <c r="M1860">
        <v>191.4</v>
      </c>
      <c r="N1860">
        <v>87</v>
      </c>
      <c r="O1860">
        <v>8.61</v>
      </c>
      <c r="P1860">
        <v>13</v>
      </c>
      <c r="Q1860">
        <v>3</v>
      </c>
      <c r="R1860">
        <v>3.51</v>
      </c>
      <c r="S1860">
        <v>1</v>
      </c>
      <c r="T1860">
        <v>0</v>
      </c>
    </row>
    <row r="1861" spans="1:20" x14ac:dyDescent="0.2">
      <c r="A1861" t="s">
        <v>61</v>
      </c>
      <c r="B1861" s="4">
        <f>train[[#This Row],[account_length]]/12</f>
        <v>3.4166666666666665</v>
      </c>
      <c r="C1861">
        <v>415</v>
      </c>
      <c r="D1861">
        <v>0</v>
      </c>
      <c r="E1861">
        <v>0</v>
      </c>
      <c r="F1861">
        <v>0</v>
      </c>
      <c r="G1861">
        <v>232.1</v>
      </c>
      <c r="H1861">
        <v>74</v>
      </c>
      <c r="I1861">
        <v>39.46</v>
      </c>
      <c r="J1861">
        <v>327.10000000000002</v>
      </c>
      <c r="K1861">
        <v>88</v>
      </c>
      <c r="L1861">
        <v>27.8</v>
      </c>
      <c r="M1861">
        <v>226.5</v>
      </c>
      <c r="N1861">
        <v>119</v>
      </c>
      <c r="O1861">
        <v>10.19</v>
      </c>
      <c r="P1861">
        <v>10.9</v>
      </c>
      <c r="Q1861">
        <v>2</v>
      </c>
      <c r="R1861">
        <v>2.94</v>
      </c>
      <c r="S1861">
        <v>3</v>
      </c>
      <c r="T1861">
        <v>1</v>
      </c>
    </row>
    <row r="1862" spans="1:20" x14ac:dyDescent="0.2">
      <c r="A1862" t="s">
        <v>59</v>
      </c>
      <c r="B1862" s="4">
        <f>train[[#This Row],[account_length]]/12</f>
        <v>13.916666666666666</v>
      </c>
      <c r="C1862">
        <v>415</v>
      </c>
      <c r="D1862">
        <v>0</v>
      </c>
      <c r="E1862">
        <v>0</v>
      </c>
      <c r="F1862">
        <v>0</v>
      </c>
      <c r="G1862">
        <v>169.2</v>
      </c>
      <c r="H1862">
        <v>124</v>
      </c>
      <c r="I1862">
        <v>28.76</v>
      </c>
      <c r="J1862">
        <v>173.3</v>
      </c>
      <c r="K1862">
        <v>108</v>
      </c>
      <c r="L1862">
        <v>14.73</v>
      </c>
      <c r="M1862">
        <v>216.5</v>
      </c>
      <c r="N1862">
        <v>64</v>
      </c>
      <c r="O1862">
        <v>9.74</v>
      </c>
      <c r="P1862">
        <v>12.4</v>
      </c>
      <c r="Q1862">
        <v>4</v>
      </c>
      <c r="R1862">
        <v>3.35</v>
      </c>
      <c r="S1862">
        <v>4</v>
      </c>
      <c r="T1862">
        <v>1</v>
      </c>
    </row>
    <row r="1863" spans="1:20" x14ac:dyDescent="0.2">
      <c r="A1863" t="s">
        <v>55</v>
      </c>
      <c r="B1863" s="4">
        <f>train[[#This Row],[account_length]]/12</f>
        <v>7.583333333333333</v>
      </c>
      <c r="C1863">
        <v>510</v>
      </c>
      <c r="D1863">
        <v>0</v>
      </c>
      <c r="E1863">
        <v>0</v>
      </c>
      <c r="F1863">
        <v>0</v>
      </c>
      <c r="G1863">
        <v>123.8</v>
      </c>
      <c r="H1863">
        <v>107</v>
      </c>
      <c r="I1863">
        <v>21.05</v>
      </c>
      <c r="J1863">
        <v>319</v>
      </c>
      <c r="K1863">
        <v>125</v>
      </c>
      <c r="L1863">
        <v>27.12</v>
      </c>
      <c r="M1863">
        <v>237.6</v>
      </c>
      <c r="N1863">
        <v>78</v>
      </c>
      <c r="O1863">
        <v>10.69</v>
      </c>
      <c r="P1863">
        <v>7.3</v>
      </c>
      <c r="Q1863">
        <v>4</v>
      </c>
      <c r="R1863">
        <v>1.97</v>
      </c>
      <c r="S1863">
        <v>2</v>
      </c>
      <c r="T1863">
        <v>0</v>
      </c>
    </row>
    <row r="1864" spans="1:20" x14ac:dyDescent="0.2">
      <c r="A1864" t="s">
        <v>33</v>
      </c>
      <c r="B1864" s="4">
        <f>train[[#This Row],[account_length]]/12</f>
        <v>10.583333333333334</v>
      </c>
      <c r="C1864">
        <v>510</v>
      </c>
      <c r="D1864">
        <v>0</v>
      </c>
      <c r="E1864">
        <v>0</v>
      </c>
      <c r="F1864">
        <v>0</v>
      </c>
      <c r="G1864">
        <v>96</v>
      </c>
      <c r="H1864">
        <v>117</v>
      </c>
      <c r="I1864">
        <v>16.32</v>
      </c>
      <c r="J1864">
        <v>177</v>
      </c>
      <c r="K1864">
        <v>68</v>
      </c>
      <c r="L1864">
        <v>15.05</v>
      </c>
      <c r="M1864">
        <v>162.19999999999999</v>
      </c>
      <c r="N1864">
        <v>127</v>
      </c>
      <c r="O1864">
        <v>7.3</v>
      </c>
      <c r="P1864">
        <v>9.6999999999999993</v>
      </c>
      <c r="Q1864">
        <v>4</v>
      </c>
      <c r="R1864">
        <v>2.62</v>
      </c>
      <c r="S1864">
        <v>3</v>
      </c>
      <c r="T1864">
        <v>0</v>
      </c>
    </row>
    <row r="1865" spans="1:20" x14ac:dyDescent="0.2">
      <c r="A1865" t="s">
        <v>58</v>
      </c>
      <c r="B1865" s="4">
        <f>train[[#This Row],[account_length]]/12</f>
        <v>7.333333333333333</v>
      </c>
      <c r="C1865">
        <v>408</v>
      </c>
      <c r="D1865">
        <v>0</v>
      </c>
      <c r="E1865">
        <v>1</v>
      </c>
      <c r="F1865">
        <v>27</v>
      </c>
      <c r="G1865">
        <v>93.4</v>
      </c>
      <c r="H1865">
        <v>106</v>
      </c>
      <c r="I1865">
        <v>15.88</v>
      </c>
      <c r="J1865">
        <v>252</v>
      </c>
      <c r="K1865">
        <v>92</v>
      </c>
      <c r="L1865">
        <v>21.42</v>
      </c>
      <c r="M1865">
        <v>189</v>
      </c>
      <c r="N1865">
        <v>104</v>
      </c>
      <c r="O1865">
        <v>8.5</v>
      </c>
      <c r="P1865">
        <v>10.9</v>
      </c>
      <c r="Q1865">
        <v>1</v>
      </c>
      <c r="R1865">
        <v>2.94</v>
      </c>
      <c r="S1865">
        <v>1</v>
      </c>
      <c r="T1865">
        <v>0</v>
      </c>
    </row>
    <row r="1866" spans="1:20" x14ac:dyDescent="0.2">
      <c r="A1866" t="s">
        <v>33</v>
      </c>
      <c r="B1866" s="4">
        <f>train[[#This Row],[account_length]]/12</f>
        <v>9.4166666666666661</v>
      </c>
      <c r="C1866">
        <v>415</v>
      </c>
      <c r="D1866">
        <v>0</v>
      </c>
      <c r="E1866">
        <v>0</v>
      </c>
      <c r="F1866">
        <v>0</v>
      </c>
      <c r="G1866">
        <v>90.6</v>
      </c>
      <c r="H1866">
        <v>130</v>
      </c>
      <c r="I1866">
        <v>15.4</v>
      </c>
      <c r="J1866">
        <v>170.6</v>
      </c>
      <c r="K1866">
        <v>100</v>
      </c>
      <c r="L1866">
        <v>14.5</v>
      </c>
      <c r="M1866">
        <v>137.4</v>
      </c>
      <c r="N1866">
        <v>74</v>
      </c>
      <c r="O1866">
        <v>6.18</v>
      </c>
      <c r="P1866">
        <v>5.4</v>
      </c>
      <c r="Q1866">
        <v>9</v>
      </c>
      <c r="R1866">
        <v>1.46</v>
      </c>
      <c r="S1866">
        <v>1</v>
      </c>
      <c r="T1866">
        <v>0</v>
      </c>
    </row>
    <row r="1867" spans="1:20" x14ac:dyDescent="0.2">
      <c r="A1867" t="s">
        <v>36</v>
      </c>
      <c r="B1867" s="4">
        <f>train[[#This Row],[account_length]]/12</f>
        <v>6.5</v>
      </c>
      <c r="C1867">
        <v>510</v>
      </c>
      <c r="D1867">
        <v>0</v>
      </c>
      <c r="E1867">
        <v>0</v>
      </c>
      <c r="F1867">
        <v>0</v>
      </c>
      <c r="G1867">
        <v>152.9</v>
      </c>
      <c r="H1867">
        <v>81</v>
      </c>
      <c r="I1867">
        <v>25.99</v>
      </c>
      <c r="J1867">
        <v>256.60000000000002</v>
      </c>
      <c r="K1867">
        <v>82</v>
      </c>
      <c r="L1867">
        <v>21.81</v>
      </c>
      <c r="M1867">
        <v>173.6</v>
      </c>
      <c r="N1867">
        <v>112</v>
      </c>
      <c r="O1867">
        <v>7.81</v>
      </c>
      <c r="P1867">
        <v>5.3</v>
      </c>
      <c r="Q1867">
        <v>6</v>
      </c>
      <c r="R1867">
        <v>1.43</v>
      </c>
      <c r="S1867">
        <v>2</v>
      </c>
      <c r="T1867">
        <v>0</v>
      </c>
    </row>
    <row r="1868" spans="1:20" x14ac:dyDescent="0.2">
      <c r="A1868" t="s">
        <v>54</v>
      </c>
      <c r="B1868" s="4">
        <f>train[[#This Row],[account_length]]/12</f>
        <v>11.333333333333334</v>
      </c>
      <c r="C1868">
        <v>408</v>
      </c>
      <c r="D1868">
        <v>1</v>
      </c>
      <c r="E1868">
        <v>1</v>
      </c>
      <c r="F1868">
        <v>29</v>
      </c>
      <c r="G1868">
        <v>85.2</v>
      </c>
      <c r="H1868">
        <v>98</v>
      </c>
      <c r="I1868">
        <v>14.48</v>
      </c>
      <c r="J1868">
        <v>230.4</v>
      </c>
      <c r="K1868">
        <v>85</v>
      </c>
      <c r="L1868">
        <v>19.579999999999998</v>
      </c>
      <c r="M1868">
        <v>243.6</v>
      </c>
      <c r="N1868">
        <v>104</v>
      </c>
      <c r="O1868">
        <v>10.96</v>
      </c>
      <c r="P1868">
        <v>9</v>
      </c>
      <c r="Q1868">
        <v>3</v>
      </c>
      <c r="R1868">
        <v>2.4300000000000002</v>
      </c>
      <c r="S1868">
        <v>2</v>
      </c>
      <c r="T1868">
        <v>0</v>
      </c>
    </row>
    <row r="1869" spans="1:20" x14ac:dyDescent="0.2">
      <c r="A1869" t="s">
        <v>67</v>
      </c>
      <c r="B1869" s="4">
        <f>train[[#This Row],[account_length]]/12</f>
        <v>5.666666666666667</v>
      </c>
      <c r="C1869">
        <v>415</v>
      </c>
      <c r="D1869">
        <v>0</v>
      </c>
      <c r="E1869">
        <v>1</v>
      </c>
      <c r="F1869">
        <v>34</v>
      </c>
      <c r="G1869">
        <v>160</v>
      </c>
      <c r="H1869">
        <v>72</v>
      </c>
      <c r="I1869">
        <v>27.2</v>
      </c>
      <c r="J1869">
        <v>184.5</v>
      </c>
      <c r="K1869">
        <v>119</v>
      </c>
      <c r="L1869">
        <v>15.68</v>
      </c>
      <c r="M1869">
        <v>208.3</v>
      </c>
      <c r="N1869">
        <v>101</v>
      </c>
      <c r="O1869">
        <v>9.3699999999999992</v>
      </c>
      <c r="P1869">
        <v>6.1</v>
      </c>
      <c r="Q1869">
        <v>10</v>
      </c>
      <c r="R1869">
        <v>1.65</v>
      </c>
      <c r="S1869">
        <v>1</v>
      </c>
      <c r="T1869">
        <v>0</v>
      </c>
    </row>
    <row r="1870" spans="1:20" x14ac:dyDescent="0.2">
      <c r="A1870" t="s">
        <v>20</v>
      </c>
      <c r="B1870" s="4">
        <f>train[[#This Row],[account_length]]/12</f>
        <v>11</v>
      </c>
      <c r="C1870">
        <v>415</v>
      </c>
      <c r="D1870">
        <v>0</v>
      </c>
      <c r="E1870">
        <v>1</v>
      </c>
      <c r="F1870">
        <v>10</v>
      </c>
      <c r="G1870">
        <v>182.9</v>
      </c>
      <c r="H1870">
        <v>54</v>
      </c>
      <c r="I1870">
        <v>31.09</v>
      </c>
      <c r="J1870">
        <v>292.39999999999998</v>
      </c>
      <c r="K1870">
        <v>68</v>
      </c>
      <c r="L1870">
        <v>24.85</v>
      </c>
      <c r="M1870">
        <v>142.30000000000001</v>
      </c>
      <c r="N1870">
        <v>116</v>
      </c>
      <c r="O1870">
        <v>6.4</v>
      </c>
      <c r="P1870">
        <v>11.5</v>
      </c>
      <c r="Q1870">
        <v>4</v>
      </c>
      <c r="R1870">
        <v>3.11</v>
      </c>
      <c r="S1870">
        <v>0</v>
      </c>
      <c r="T1870">
        <v>0</v>
      </c>
    </row>
    <row r="1871" spans="1:20" x14ac:dyDescent="0.2">
      <c r="A1871" t="s">
        <v>59</v>
      </c>
      <c r="B1871" s="4">
        <f>train[[#This Row],[account_length]]/12</f>
        <v>9.1666666666666661</v>
      </c>
      <c r="C1871">
        <v>415</v>
      </c>
      <c r="D1871">
        <v>0</v>
      </c>
      <c r="E1871">
        <v>0</v>
      </c>
      <c r="F1871">
        <v>0</v>
      </c>
      <c r="G1871">
        <v>241.2</v>
      </c>
      <c r="H1871">
        <v>105</v>
      </c>
      <c r="I1871">
        <v>41</v>
      </c>
      <c r="J1871">
        <v>174.3</v>
      </c>
      <c r="K1871">
        <v>85</v>
      </c>
      <c r="L1871">
        <v>14.82</v>
      </c>
      <c r="M1871">
        <v>245.3</v>
      </c>
      <c r="N1871">
        <v>59</v>
      </c>
      <c r="O1871">
        <v>11.04</v>
      </c>
      <c r="P1871">
        <v>8.5</v>
      </c>
      <c r="Q1871">
        <v>4</v>
      </c>
      <c r="R1871">
        <v>2.2999999999999998</v>
      </c>
      <c r="S1871">
        <v>2</v>
      </c>
      <c r="T1871">
        <v>0</v>
      </c>
    </row>
    <row r="1872" spans="1:20" x14ac:dyDescent="0.2">
      <c r="A1872" t="s">
        <v>31</v>
      </c>
      <c r="B1872" s="4">
        <f>train[[#This Row],[account_length]]/12</f>
        <v>10.083333333333334</v>
      </c>
      <c r="C1872">
        <v>510</v>
      </c>
      <c r="D1872">
        <v>0</v>
      </c>
      <c r="E1872">
        <v>0</v>
      </c>
      <c r="F1872">
        <v>0</v>
      </c>
      <c r="G1872">
        <v>177.2</v>
      </c>
      <c r="H1872">
        <v>142</v>
      </c>
      <c r="I1872">
        <v>30.12</v>
      </c>
      <c r="J1872">
        <v>123.5</v>
      </c>
      <c r="K1872">
        <v>88</v>
      </c>
      <c r="L1872">
        <v>10.5</v>
      </c>
      <c r="M1872">
        <v>213.2</v>
      </c>
      <c r="N1872">
        <v>51</v>
      </c>
      <c r="O1872">
        <v>9.59</v>
      </c>
      <c r="P1872">
        <v>8.4</v>
      </c>
      <c r="Q1872">
        <v>6</v>
      </c>
      <c r="R1872">
        <v>2.27</v>
      </c>
      <c r="S1872">
        <v>1</v>
      </c>
      <c r="T1872">
        <v>0</v>
      </c>
    </row>
    <row r="1873" spans="1:20" x14ac:dyDescent="0.2">
      <c r="A1873" t="s">
        <v>36</v>
      </c>
      <c r="B1873" s="4">
        <f>train[[#This Row],[account_length]]/12</f>
        <v>9.6666666666666661</v>
      </c>
      <c r="C1873">
        <v>510</v>
      </c>
      <c r="D1873">
        <v>0</v>
      </c>
      <c r="E1873">
        <v>0</v>
      </c>
      <c r="F1873">
        <v>0</v>
      </c>
      <c r="G1873">
        <v>89.5</v>
      </c>
      <c r="H1873">
        <v>128</v>
      </c>
      <c r="I1873">
        <v>15.22</v>
      </c>
      <c r="J1873">
        <v>180.8</v>
      </c>
      <c r="K1873">
        <v>137</v>
      </c>
      <c r="L1873">
        <v>15.37</v>
      </c>
      <c r="M1873">
        <v>193.1</v>
      </c>
      <c r="N1873">
        <v>94</v>
      </c>
      <c r="O1873">
        <v>8.69</v>
      </c>
      <c r="P1873">
        <v>14</v>
      </c>
      <c r="Q1873">
        <v>3</v>
      </c>
      <c r="R1873">
        <v>3.78</v>
      </c>
      <c r="S1873">
        <v>2</v>
      </c>
      <c r="T1873">
        <v>0</v>
      </c>
    </row>
    <row r="1874" spans="1:20" x14ac:dyDescent="0.2">
      <c r="A1874" t="s">
        <v>69</v>
      </c>
      <c r="B1874" s="4">
        <f>train[[#This Row],[account_length]]/12</f>
        <v>9.3333333333333339</v>
      </c>
      <c r="C1874">
        <v>415</v>
      </c>
      <c r="D1874">
        <v>1</v>
      </c>
      <c r="E1874">
        <v>1</v>
      </c>
      <c r="F1874">
        <v>16</v>
      </c>
      <c r="G1874">
        <v>200.3</v>
      </c>
      <c r="H1874">
        <v>72</v>
      </c>
      <c r="I1874">
        <v>34.049999999999997</v>
      </c>
      <c r="J1874">
        <v>197.8</v>
      </c>
      <c r="K1874">
        <v>91</v>
      </c>
      <c r="L1874">
        <v>16.809999999999999</v>
      </c>
      <c r="M1874">
        <v>151.1</v>
      </c>
      <c r="N1874">
        <v>92</v>
      </c>
      <c r="O1874">
        <v>6.8</v>
      </c>
      <c r="P1874">
        <v>10.4</v>
      </c>
      <c r="Q1874">
        <v>3</v>
      </c>
      <c r="R1874">
        <v>2.81</v>
      </c>
      <c r="S1874">
        <v>1</v>
      </c>
      <c r="T1874">
        <v>0</v>
      </c>
    </row>
    <row r="1875" spans="1:20" x14ac:dyDescent="0.2">
      <c r="A1875" t="s">
        <v>73</v>
      </c>
      <c r="B1875" s="4">
        <f>train[[#This Row],[account_length]]/12</f>
        <v>8.0833333333333339</v>
      </c>
      <c r="C1875">
        <v>510</v>
      </c>
      <c r="D1875">
        <v>1</v>
      </c>
      <c r="E1875">
        <v>0</v>
      </c>
      <c r="F1875">
        <v>0</v>
      </c>
      <c r="G1875">
        <v>145</v>
      </c>
      <c r="H1875">
        <v>103</v>
      </c>
      <c r="I1875">
        <v>24.65</v>
      </c>
      <c r="J1875">
        <v>294.3</v>
      </c>
      <c r="K1875">
        <v>93</v>
      </c>
      <c r="L1875">
        <v>25.02</v>
      </c>
      <c r="M1875">
        <v>239.8</v>
      </c>
      <c r="N1875">
        <v>120</v>
      </c>
      <c r="O1875">
        <v>10.79</v>
      </c>
      <c r="P1875">
        <v>11</v>
      </c>
      <c r="Q1875">
        <v>2</v>
      </c>
      <c r="R1875">
        <v>2.97</v>
      </c>
      <c r="S1875">
        <v>4</v>
      </c>
      <c r="T1875">
        <v>1</v>
      </c>
    </row>
    <row r="1876" spans="1:20" x14ac:dyDescent="0.2">
      <c r="A1876" t="s">
        <v>67</v>
      </c>
      <c r="B1876" s="4">
        <f>train[[#This Row],[account_length]]/12</f>
        <v>3.5833333333333335</v>
      </c>
      <c r="C1876">
        <v>510</v>
      </c>
      <c r="D1876">
        <v>0</v>
      </c>
      <c r="E1876">
        <v>0</v>
      </c>
      <c r="F1876">
        <v>0</v>
      </c>
      <c r="G1876">
        <v>159.5</v>
      </c>
      <c r="H1876">
        <v>99</v>
      </c>
      <c r="I1876">
        <v>27.12</v>
      </c>
      <c r="J1876">
        <v>119.7</v>
      </c>
      <c r="K1876">
        <v>149</v>
      </c>
      <c r="L1876">
        <v>10.17</v>
      </c>
      <c r="M1876">
        <v>173.9</v>
      </c>
      <c r="N1876">
        <v>126</v>
      </c>
      <c r="O1876">
        <v>7.83</v>
      </c>
      <c r="P1876">
        <v>6.8</v>
      </c>
      <c r="Q1876">
        <v>3</v>
      </c>
      <c r="R1876">
        <v>1.84</v>
      </c>
      <c r="S1876">
        <v>2</v>
      </c>
      <c r="T1876">
        <v>0</v>
      </c>
    </row>
    <row r="1877" spans="1:20" x14ac:dyDescent="0.2">
      <c r="A1877" t="s">
        <v>32</v>
      </c>
      <c r="B1877" s="4">
        <f>train[[#This Row],[account_length]]/12</f>
        <v>9.1666666666666661</v>
      </c>
      <c r="C1877">
        <v>415</v>
      </c>
      <c r="D1877">
        <v>0</v>
      </c>
      <c r="E1877">
        <v>0</v>
      </c>
      <c r="F1877">
        <v>0</v>
      </c>
      <c r="G1877">
        <v>151.80000000000001</v>
      </c>
      <c r="H1877">
        <v>106</v>
      </c>
      <c r="I1877">
        <v>25.81</v>
      </c>
      <c r="J1877">
        <v>138</v>
      </c>
      <c r="K1877">
        <v>126</v>
      </c>
      <c r="L1877">
        <v>11.73</v>
      </c>
      <c r="M1877">
        <v>233.5</v>
      </c>
      <c r="N1877">
        <v>112</v>
      </c>
      <c r="O1877">
        <v>10.51</v>
      </c>
      <c r="P1877">
        <v>11.2</v>
      </c>
      <c r="Q1877">
        <v>8</v>
      </c>
      <c r="R1877">
        <v>3.02</v>
      </c>
      <c r="S1877">
        <v>3</v>
      </c>
      <c r="T1877">
        <v>0</v>
      </c>
    </row>
    <row r="1878" spans="1:20" x14ac:dyDescent="0.2">
      <c r="A1878" t="s">
        <v>38</v>
      </c>
      <c r="B1878" s="4">
        <f>train[[#This Row],[account_length]]/12</f>
        <v>5.583333333333333</v>
      </c>
      <c r="C1878">
        <v>408</v>
      </c>
      <c r="D1878">
        <v>0</v>
      </c>
      <c r="E1878">
        <v>0</v>
      </c>
      <c r="F1878">
        <v>0</v>
      </c>
      <c r="G1878">
        <v>176.2</v>
      </c>
      <c r="H1878">
        <v>120</v>
      </c>
      <c r="I1878">
        <v>29.95</v>
      </c>
      <c r="J1878">
        <v>236</v>
      </c>
      <c r="K1878">
        <v>138</v>
      </c>
      <c r="L1878">
        <v>20.059999999999999</v>
      </c>
      <c r="M1878">
        <v>152.5</v>
      </c>
      <c r="N1878">
        <v>104</v>
      </c>
      <c r="O1878">
        <v>6.86</v>
      </c>
      <c r="P1878">
        <v>10.6</v>
      </c>
      <c r="Q1878">
        <v>4</v>
      </c>
      <c r="R1878">
        <v>2.86</v>
      </c>
      <c r="S1878">
        <v>1</v>
      </c>
      <c r="T1878">
        <v>0</v>
      </c>
    </row>
    <row r="1879" spans="1:20" x14ac:dyDescent="0.2">
      <c r="A1879" t="s">
        <v>60</v>
      </c>
      <c r="B1879" s="4">
        <f>train[[#This Row],[account_length]]/12</f>
        <v>13.833333333333334</v>
      </c>
      <c r="C1879">
        <v>408</v>
      </c>
      <c r="D1879">
        <v>0</v>
      </c>
      <c r="E1879">
        <v>0</v>
      </c>
      <c r="F1879">
        <v>0</v>
      </c>
      <c r="G1879">
        <v>152.1</v>
      </c>
      <c r="H1879">
        <v>95</v>
      </c>
      <c r="I1879">
        <v>25.86</v>
      </c>
      <c r="J1879">
        <v>121</v>
      </c>
      <c r="K1879">
        <v>105</v>
      </c>
      <c r="L1879">
        <v>10.29</v>
      </c>
      <c r="M1879">
        <v>198</v>
      </c>
      <c r="N1879">
        <v>126</v>
      </c>
      <c r="O1879">
        <v>8.91</v>
      </c>
      <c r="P1879">
        <v>9.8000000000000007</v>
      </c>
      <c r="Q1879">
        <v>5</v>
      </c>
      <c r="R1879">
        <v>2.65</v>
      </c>
      <c r="S1879">
        <v>0</v>
      </c>
      <c r="T1879">
        <v>0</v>
      </c>
    </row>
    <row r="1880" spans="1:20" x14ac:dyDescent="0.2">
      <c r="A1880" t="s">
        <v>54</v>
      </c>
      <c r="B1880" s="4">
        <f>train[[#This Row],[account_length]]/12</f>
        <v>10.75</v>
      </c>
      <c r="C1880">
        <v>408</v>
      </c>
      <c r="D1880">
        <v>0</v>
      </c>
      <c r="E1880">
        <v>0</v>
      </c>
      <c r="F1880">
        <v>0</v>
      </c>
      <c r="G1880">
        <v>161.30000000000001</v>
      </c>
      <c r="H1880">
        <v>122</v>
      </c>
      <c r="I1880">
        <v>27.42</v>
      </c>
      <c r="J1880">
        <v>220.6</v>
      </c>
      <c r="K1880">
        <v>95</v>
      </c>
      <c r="L1880">
        <v>18.75</v>
      </c>
      <c r="M1880">
        <v>224.7</v>
      </c>
      <c r="N1880">
        <v>104</v>
      </c>
      <c r="O1880">
        <v>10.11</v>
      </c>
      <c r="P1880">
        <v>9.6</v>
      </c>
      <c r="Q1880">
        <v>3</v>
      </c>
      <c r="R1880">
        <v>2.59</v>
      </c>
      <c r="S1880">
        <v>1</v>
      </c>
      <c r="T1880">
        <v>0</v>
      </c>
    </row>
    <row r="1881" spans="1:20" x14ac:dyDescent="0.2">
      <c r="A1881" t="s">
        <v>52</v>
      </c>
      <c r="B1881" s="4">
        <f>train[[#This Row],[account_length]]/12</f>
        <v>8.5833333333333339</v>
      </c>
      <c r="C1881">
        <v>510</v>
      </c>
      <c r="D1881">
        <v>1</v>
      </c>
      <c r="E1881">
        <v>0</v>
      </c>
      <c r="F1881">
        <v>0</v>
      </c>
      <c r="G1881">
        <v>171.7</v>
      </c>
      <c r="H1881">
        <v>78</v>
      </c>
      <c r="I1881">
        <v>29.19</v>
      </c>
      <c r="J1881">
        <v>144.5</v>
      </c>
      <c r="K1881">
        <v>86</v>
      </c>
      <c r="L1881">
        <v>12.28</v>
      </c>
      <c r="M1881">
        <v>157.9</v>
      </c>
      <c r="N1881">
        <v>106</v>
      </c>
      <c r="O1881">
        <v>7.11</v>
      </c>
      <c r="P1881">
        <v>6.8</v>
      </c>
      <c r="Q1881">
        <v>3</v>
      </c>
      <c r="R1881">
        <v>1.84</v>
      </c>
      <c r="S1881">
        <v>3</v>
      </c>
      <c r="T1881">
        <v>0</v>
      </c>
    </row>
    <row r="1882" spans="1:20" x14ac:dyDescent="0.2">
      <c r="A1882" t="s">
        <v>55</v>
      </c>
      <c r="B1882" s="4">
        <f>train[[#This Row],[account_length]]/12</f>
        <v>5.916666666666667</v>
      </c>
      <c r="C1882">
        <v>415</v>
      </c>
      <c r="D1882">
        <v>0</v>
      </c>
      <c r="E1882">
        <v>0</v>
      </c>
      <c r="F1882">
        <v>0</v>
      </c>
      <c r="G1882">
        <v>278.89999999999998</v>
      </c>
      <c r="H1882">
        <v>110</v>
      </c>
      <c r="I1882">
        <v>47.41</v>
      </c>
      <c r="J1882">
        <v>190.2</v>
      </c>
      <c r="K1882">
        <v>67</v>
      </c>
      <c r="L1882">
        <v>16.170000000000002</v>
      </c>
      <c r="M1882">
        <v>255.2</v>
      </c>
      <c r="N1882">
        <v>84</v>
      </c>
      <c r="O1882">
        <v>11.48</v>
      </c>
      <c r="P1882">
        <v>11.7</v>
      </c>
      <c r="Q1882">
        <v>7</v>
      </c>
      <c r="R1882">
        <v>3.16</v>
      </c>
      <c r="S1882">
        <v>0</v>
      </c>
      <c r="T1882">
        <v>1</v>
      </c>
    </row>
    <row r="1883" spans="1:20" x14ac:dyDescent="0.2">
      <c r="A1883" t="s">
        <v>74</v>
      </c>
      <c r="B1883" s="4">
        <f>train[[#This Row],[account_length]]/12</f>
        <v>9.3333333333333339</v>
      </c>
      <c r="C1883">
        <v>415</v>
      </c>
      <c r="D1883">
        <v>0</v>
      </c>
      <c r="E1883">
        <v>1</v>
      </c>
      <c r="F1883">
        <v>27</v>
      </c>
      <c r="G1883">
        <v>213</v>
      </c>
      <c r="H1883">
        <v>121</v>
      </c>
      <c r="I1883">
        <v>36.21</v>
      </c>
      <c r="J1883">
        <v>226.2</v>
      </c>
      <c r="K1883">
        <v>101</v>
      </c>
      <c r="L1883">
        <v>19.23</v>
      </c>
      <c r="M1883">
        <v>189.8</v>
      </c>
      <c r="N1883">
        <v>99</v>
      </c>
      <c r="O1883">
        <v>8.5399999999999991</v>
      </c>
      <c r="P1883">
        <v>11.1</v>
      </c>
      <c r="Q1883">
        <v>3</v>
      </c>
      <c r="R1883">
        <v>3</v>
      </c>
      <c r="S1883">
        <v>4</v>
      </c>
      <c r="T1883">
        <v>0</v>
      </c>
    </row>
    <row r="1884" spans="1:20" x14ac:dyDescent="0.2">
      <c r="A1884" t="s">
        <v>39</v>
      </c>
      <c r="B1884" s="4">
        <f>train[[#This Row],[account_length]]/12</f>
        <v>8.1666666666666661</v>
      </c>
      <c r="C1884">
        <v>415</v>
      </c>
      <c r="D1884">
        <v>0</v>
      </c>
      <c r="E1884">
        <v>0</v>
      </c>
      <c r="F1884">
        <v>0</v>
      </c>
      <c r="G1884">
        <v>217.2</v>
      </c>
      <c r="H1884">
        <v>121</v>
      </c>
      <c r="I1884">
        <v>36.92</v>
      </c>
      <c r="J1884">
        <v>303.39999999999998</v>
      </c>
      <c r="K1884">
        <v>73</v>
      </c>
      <c r="L1884">
        <v>25.79</v>
      </c>
      <c r="M1884">
        <v>197.1</v>
      </c>
      <c r="N1884">
        <v>71</v>
      </c>
      <c r="O1884">
        <v>8.8699999999999992</v>
      </c>
      <c r="P1884">
        <v>12.4</v>
      </c>
      <c r="Q1884">
        <v>2</v>
      </c>
      <c r="R1884">
        <v>3.35</v>
      </c>
      <c r="S1884">
        <v>0</v>
      </c>
      <c r="T1884">
        <v>1</v>
      </c>
    </row>
    <row r="1885" spans="1:20" x14ac:dyDescent="0.2">
      <c r="A1885" t="s">
        <v>74</v>
      </c>
      <c r="B1885" s="4">
        <f>train[[#This Row],[account_length]]/12</f>
        <v>7.5</v>
      </c>
      <c r="C1885">
        <v>415</v>
      </c>
      <c r="D1885">
        <v>0</v>
      </c>
      <c r="E1885">
        <v>0</v>
      </c>
      <c r="F1885">
        <v>0</v>
      </c>
      <c r="G1885">
        <v>175.9</v>
      </c>
      <c r="H1885">
        <v>111</v>
      </c>
      <c r="I1885">
        <v>29.9</v>
      </c>
      <c r="J1885">
        <v>285.2</v>
      </c>
      <c r="K1885">
        <v>115</v>
      </c>
      <c r="L1885">
        <v>24.24</v>
      </c>
      <c r="M1885">
        <v>150.80000000000001</v>
      </c>
      <c r="N1885">
        <v>122</v>
      </c>
      <c r="O1885">
        <v>6.79</v>
      </c>
      <c r="P1885">
        <v>13</v>
      </c>
      <c r="Q1885">
        <v>7</v>
      </c>
      <c r="R1885">
        <v>3.51</v>
      </c>
      <c r="S1885">
        <v>1</v>
      </c>
      <c r="T1885">
        <v>0</v>
      </c>
    </row>
    <row r="1886" spans="1:20" x14ac:dyDescent="0.2">
      <c r="A1886" t="s">
        <v>50</v>
      </c>
      <c r="B1886" s="4">
        <f>train[[#This Row],[account_length]]/12</f>
        <v>4.833333333333333</v>
      </c>
      <c r="C1886">
        <v>415</v>
      </c>
      <c r="D1886">
        <v>0</v>
      </c>
      <c r="E1886">
        <v>0</v>
      </c>
      <c r="F1886">
        <v>0</v>
      </c>
      <c r="G1886">
        <v>238.9</v>
      </c>
      <c r="H1886">
        <v>107</v>
      </c>
      <c r="I1886">
        <v>40.61</v>
      </c>
      <c r="J1886">
        <v>187.2</v>
      </c>
      <c r="K1886">
        <v>88</v>
      </c>
      <c r="L1886">
        <v>15.91</v>
      </c>
      <c r="M1886">
        <v>181.1</v>
      </c>
      <c r="N1886">
        <v>84</v>
      </c>
      <c r="O1886">
        <v>8.15</v>
      </c>
      <c r="P1886">
        <v>11.8</v>
      </c>
      <c r="Q1886">
        <v>3</v>
      </c>
      <c r="R1886">
        <v>3.19</v>
      </c>
      <c r="S1886">
        <v>2</v>
      </c>
      <c r="T1886">
        <v>0</v>
      </c>
    </row>
    <row r="1887" spans="1:20" x14ac:dyDescent="0.2">
      <c r="A1887" t="s">
        <v>53</v>
      </c>
      <c r="B1887" s="4">
        <f>train[[#This Row],[account_length]]/12</f>
        <v>9.6666666666666661</v>
      </c>
      <c r="C1887">
        <v>408</v>
      </c>
      <c r="D1887">
        <v>0</v>
      </c>
      <c r="E1887">
        <v>0</v>
      </c>
      <c r="F1887">
        <v>0</v>
      </c>
      <c r="G1887">
        <v>133.30000000000001</v>
      </c>
      <c r="H1887">
        <v>94</v>
      </c>
      <c r="I1887">
        <v>22.66</v>
      </c>
      <c r="J1887">
        <v>247.8</v>
      </c>
      <c r="K1887">
        <v>126</v>
      </c>
      <c r="L1887">
        <v>21.06</v>
      </c>
      <c r="M1887">
        <v>219</v>
      </c>
      <c r="N1887">
        <v>78</v>
      </c>
      <c r="O1887">
        <v>9.86</v>
      </c>
      <c r="P1887">
        <v>11.3</v>
      </c>
      <c r="Q1887">
        <v>5</v>
      </c>
      <c r="R1887">
        <v>3.05</v>
      </c>
      <c r="S1887">
        <v>5</v>
      </c>
      <c r="T1887">
        <v>1</v>
      </c>
    </row>
    <row r="1888" spans="1:20" x14ac:dyDescent="0.2">
      <c r="A1888" t="s">
        <v>54</v>
      </c>
      <c r="B1888" s="4">
        <f>train[[#This Row],[account_length]]/12</f>
        <v>7.25</v>
      </c>
      <c r="C1888">
        <v>415</v>
      </c>
      <c r="D1888">
        <v>0</v>
      </c>
      <c r="E1888">
        <v>0</v>
      </c>
      <c r="F1888">
        <v>0</v>
      </c>
      <c r="G1888">
        <v>177.2</v>
      </c>
      <c r="H1888">
        <v>72</v>
      </c>
      <c r="I1888">
        <v>30.12</v>
      </c>
      <c r="J1888">
        <v>248.9</v>
      </c>
      <c r="K1888">
        <v>105</v>
      </c>
      <c r="L1888">
        <v>21.16</v>
      </c>
      <c r="M1888">
        <v>200.8</v>
      </c>
      <c r="N1888">
        <v>87</v>
      </c>
      <c r="O1888">
        <v>9.0399999999999991</v>
      </c>
      <c r="P1888">
        <v>8.6</v>
      </c>
      <c r="Q1888">
        <v>7</v>
      </c>
      <c r="R1888">
        <v>2.3199999999999998</v>
      </c>
      <c r="S1888">
        <v>3</v>
      </c>
      <c r="T1888">
        <v>0</v>
      </c>
    </row>
    <row r="1889" spans="1:20" x14ac:dyDescent="0.2">
      <c r="A1889" t="s">
        <v>40</v>
      </c>
      <c r="B1889" s="4">
        <f>train[[#This Row],[account_length]]/12</f>
        <v>10</v>
      </c>
      <c r="C1889">
        <v>415</v>
      </c>
      <c r="D1889">
        <v>0</v>
      </c>
      <c r="E1889">
        <v>0</v>
      </c>
      <c r="F1889">
        <v>0</v>
      </c>
      <c r="G1889">
        <v>184.5</v>
      </c>
      <c r="H1889">
        <v>103</v>
      </c>
      <c r="I1889">
        <v>31.37</v>
      </c>
      <c r="J1889">
        <v>209</v>
      </c>
      <c r="K1889">
        <v>86</v>
      </c>
      <c r="L1889">
        <v>17.77</v>
      </c>
      <c r="M1889">
        <v>169.7</v>
      </c>
      <c r="N1889">
        <v>70</v>
      </c>
      <c r="O1889">
        <v>7.64</v>
      </c>
      <c r="P1889">
        <v>10.199999999999999</v>
      </c>
      <c r="Q1889">
        <v>6</v>
      </c>
      <c r="R1889">
        <v>2.75</v>
      </c>
      <c r="S1889">
        <v>2</v>
      </c>
      <c r="T1889">
        <v>0</v>
      </c>
    </row>
    <row r="1890" spans="1:20" x14ac:dyDescent="0.2">
      <c r="A1890" t="s">
        <v>47</v>
      </c>
      <c r="B1890" s="4">
        <f>train[[#This Row],[account_length]]/12</f>
        <v>8.0833333333333339</v>
      </c>
      <c r="C1890">
        <v>415</v>
      </c>
      <c r="D1890">
        <v>0</v>
      </c>
      <c r="E1890">
        <v>1</v>
      </c>
      <c r="F1890">
        <v>24</v>
      </c>
      <c r="G1890">
        <v>176.1</v>
      </c>
      <c r="H1890">
        <v>109</v>
      </c>
      <c r="I1890">
        <v>29.94</v>
      </c>
      <c r="J1890">
        <v>159.4</v>
      </c>
      <c r="K1890">
        <v>81</v>
      </c>
      <c r="L1890">
        <v>13.55</v>
      </c>
      <c r="M1890">
        <v>269.10000000000002</v>
      </c>
      <c r="N1890">
        <v>94</v>
      </c>
      <c r="O1890">
        <v>12.11</v>
      </c>
      <c r="P1890">
        <v>12.1</v>
      </c>
      <c r="Q1890">
        <v>9</v>
      </c>
      <c r="R1890">
        <v>3.27</v>
      </c>
      <c r="S1890">
        <v>0</v>
      </c>
      <c r="T1890">
        <v>0</v>
      </c>
    </row>
    <row r="1891" spans="1:20" x14ac:dyDescent="0.2">
      <c r="A1891" t="s">
        <v>37</v>
      </c>
      <c r="B1891" s="4">
        <f>train[[#This Row],[account_length]]/12</f>
        <v>11.166666666666666</v>
      </c>
      <c r="C1891">
        <v>415</v>
      </c>
      <c r="D1891">
        <v>0</v>
      </c>
      <c r="E1891">
        <v>0</v>
      </c>
      <c r="F1891">
        <v>0</v>
      </c>
      <c r="G1891">
        <v>204.7</v>
      </c>
      <c r="H1891">
        <v>108</v>
      </c>
      <c r="I1891">
        <v>34.799999999999997</v>
      </c>
      <c r="J1891">
        <v>143.1</v>
      </c>
      <c r="K1891">
        <v>105</v>
      </c>
      <c r="L1891">
        <v>12.16</v>
      </c>
      <c r="M1891">
        <v>165.8</v>
      </c>
      <c r="N1891">
        <v>84</v>
      </c>
      <c r="O1891">
        <v>7.46</v>
      </c>
      <c r="P1891">
        <v>11</v>
      </c>
      <c r="Q1891">
        <v>4</v>
      </c>
      <c r="R1891">
        <v>2.97</v>
      </c>
      <c r="S1891">
        <v>6</v>
      </c>
      <c r="T1891">
        <v>0</v>
      </c>
    </row>
    <row r="1892" spans="1:20" x14ac:dyDescent="0.2">
      <c r="A1892" t="s">
        <v>20</v>
      </c>
      <c r="B1892" s="4">
        <f>train[[#This Row],[account_length]]/12</f>
        <v>5.666666666666667</v>
      </c>
      <c r="C1892">
        <v>510</v>
      </c>
      <c r="D1892">
        <v>0</v>
      </c>
      <c r="E1892">
        <v>0</v>
      </c>
      <c r="F1892">
        <v>0</v>
      </c>
      <c r="G1892">
        <v>143.6</v>
      </c>
      <c r="H1892">
        <v>80</v>
      </c>
      <c r="I1892">
        <v>24.41</v>
      </c>
      <c r="J1892">
        <v>134.30000000000001</v>
      </c>
      <c r="K1892">
        <v>65</v>
      </c>
      <c r="L1892">
        <v>11.42</v>
      </c>
      <c r="M1892">
        <v>215.6</v>
      </c>
      <c r="N1892">
        <v>84</v>
      </c>
      <c r="O1892">
        <v>9.6999999999999993</v>
      </c>
      <c r="P1892">
        <v>15.5</v>
      </c>
      <c r="Q1892">
        <v>5</v>
      </c>
      <c r="R1892">
        <v>4.1900000000000004</v>
      </c>
      <c r="S1892">
        <v>2</v>
      </c>
      <c r="T1892">
        <v>0</v>
      </c>
    </row>
    <row r="1893" spans="1:20" x14ac:dyDescent="0.2">
      <c r="A1893" t="s">
        <v>46</v>
      </c>
      <c r="B1893" s="4">
        <f>train[[#This Row],[account_length]]/12</f>
        <v>7.75</v>
      </c>
      <c r="C1893">
        <v>408</v>
      </c>
      <c r="D1893">
        <v>0</v>
      </c>
      <c r="E1893">
        <v>0</v>
      </c>
      <c r="F1893">
        <v>0</v>
      </c>
      <c r="G1893">
        <v>179.3</v>
      </c>
      <c r="H1893">
        <v>93</v>
      </c>
      <c r="I1893">
        <v>30.48</v>
      </c>
      <c r="J1893">
        <v>188.8</v>
      </c>
      <c r="K1893">
        <v>65</v>
      </c>
      <c r="L1893">
        <v>16.05</v>
      </c>
      <c r="M1893">
        <v>253.2</v>
      </c>
      <c r="N1893">
        <v>88</v>
      </c>
      <c r="O1893">
        <v>11.39</v>
      </c>
      <c r="P1893">
        <v>12.1</v>
      </c>
      <c r="Q1893">
        <v>5</v>
      </c>
      <c r="R1893">
        <v>3.27</v>
      </c>
      <c r="S1893">
        <v>1</v>
      </c>
      <c r="T1893">
        <v>0</v>
      </c>
    </row>
    <row r="1894" spans="1:20" x14ac:dyDescent="0.2">
      <c r="A1894" t="s">
        <v>27</v>
      </c>
      <c r="B1894" s="4">
        <f>train[[#This Row],[account_length]]/12</f>
        <v>10</v>
      </c>
      <c r="C1894">
        <v>415</v>
      </c>
      <c r="D1894">
        <v>0</v>
      </c>
      <c r="E1894">
        <v>0</v>
      </c>
      <c r="F1894">
        <v>0</v>
      </c>
      <c r="G1894">
        <v>137.30000000000001</v>
      </c>
      <c r="H1894">
        <v>100</v>
      </c>
      <c r="I1894">
        <v>23.34</v>
      </c>
      <c r="J1894">
        <v>212.2</v>
      </c>
      <c r="K1894">
        <v>129</v>
      </c>
      <c r="L1894">
        <v>18.04</v>
      </c>
      <c r="M1894">
        <v>152.69999999999999</v>
      </c>
      <c r="N1894">
        <v>92</v>
      </c>
      <c r="O1894">
        <v>6.87</v>
      </c>
      <c r="P1894">
        <v>10.5</v>
      </c>
      <c r="Q1894">
        <v>2</v>
      </c>
      <c r="R1894">
        <v>2.84</v>
      </c>
      <c r="S1894">
        <v>1</v>
      </c>
      <c r="T1894">
        <v>0</v>
      </c>
    </row>
    <row r="1895" spans="1:20" x14ac:dyDescent="0.2">
      <c r="A1895" t="s">
        <v>43</v>
      </c>
      <c r="B1895" s="4">
        <f>train[[#This Row],[account_length]]/12</f>
        <v>3.4166666666666665</v>
      </c>
      <c r="C1895">
        <v>408</v>
      </c>
      <c r="D1895">
        <v>0</v>
      </c>
      <c r="E1895">
        <v>0</v>
      </c>
      <c r="F1895">
        <v>0</v>
      </c>
      <c r="G1895">
        <v>237.8</v>
      </c>
      <c r="H1895">
        <v>92</v>
      </c>
      <c r="I1895">
        <v>40.43</v>
      </c>
      <c r="J1895">
        <v>223.5</v>
      </c>
      <c r="K1895">
        <v>155</v>
      </c>
      <c r="L1895">
        <v>19</v>
      </c>
      <c r="M1895">
        <v>217.4</v>
      </c>
      <c r="N1895">
        <v>90</v>
      </c>
      <c r="O1895">
        <v>9.7799999999999994</v>
      </c>
      <c r="P1895">
        <v>10.199999999999999</v>
      </c>
      <c r="Q1895">
        <v>6</v>
      </c>
      <c r="R1895">
        <v>2.75</v>
      </c>
      <c r="S1895">
        <v>2</v>
      </c>
      <c r="T1895">
        <v>0</v>
      </c>
    </row>
    <row r="1896" spans="1:20" x14ac:dyDescent="0.2">
      <c r="A1896" t="s">
        <v>52</v>
      </c>
      <c r="B1896" s="4">
        <f>train[[#This Row],[account_length]]/12</f>
        <v>6.666666666666667</v>
      </c>
      <c r="C1896">
        <v>510</v>
      </c>
      <c r="D1896">
        <v>0</v>
      </c>
      <c r="E1896">
        <v>0</v>
      </c>
      <c r="F1896">
        <v>0</v>
      </c>
      <c r="G1896">
        <v>203.7</v>
      </c>
      <c r="H1896">
        <v>92</v>
      </c>
      <c r="I1896">
        <v>34.630000000000003</v>
      </c>
      <c r="J1896">
        <v>216.4</v>
      </c>
      <c r="K1896">
        <v>97</v>
      </c>
      <c r="L1896">
        <v>18.39</v>
      </c>
      <c r="M1896">
        <v>154.19999999999999</v>
      </c>
      <c r="N1896">
        <v>66</v>
      </c>
      <c r="O1896">
        <v>6.94</v>
      </c>
      <c r="P1896">
        <v>7.6</v>
      </c>
      <c r="Q1896">
        <v>5</v>
      </c>
      <c r="R1896">
        <v>2.0499999999999998</v>
      </c>
      <c r="S1896">
        <v>2</v>
      </c>
      <c r="T1896">
        <v>0</v>
      </c>
    </row>
    <row r="1897" spans="1:20" x14ac:dyDescent="0.2">
      <c r="A1897" t="s">
        <v>20</v>
      </c>
      <c r="B1897" s="4">
        <f>train[[#This Row],[account_length]]/12</f>
        <v>6.916666666666667</v>
      </c>
      <c r="C1897">
        <v>415</v>
      </c>
      <c r="D1897">
        <v>0</v>
      </c>
      <c r="E1897">
        <v>1</v>
      </c>
      <c r="F1897">
        <v>25</v>
      </c>
      <c r="G1897">
        <v>191.3</v>
      </c>
      <c r="H1897">
        <v>95</v>
      </c>
      <c r="I1897">
        <v>32.520000000000003</v>
      </c>
      <c r="J1897">
        <v>250.7</v>
      </c>
      <c r="K1897">
        <v>136</v>
      </c>
      <c r="L1897">
        <v>21.31</v>
      </c>
      <c r="M1897">
        <v>249.4</v>
      </c>
      <c r="N1897">
        <v>86</v>
      </c>
      <c r="O1897">
        <v>11.22</v>
      </c>
      <c r="P1897">
        <v>17.600000000000001</v>
      </c>
      <c r="Q1897">
        <v>5</v>
      </c>
      <c r="R1897">
        <v>4.75</v>
      </c>
      <c r="S1897">
        <v>2</v>
      </c>
      <c r="T1897">
        <v>0</v>
      </c>
    </row>
    <row r="1898" spans="1:20" x14ac:dyDescent="0.2">
      <c r="A1898" t="s">
        <v>58</v>
      </c>
      <c r="B1898" s="4">
        <f>train[[#This Row],[account_length]]/12</f>
        <v>9.0833333333333339</v>
      </c>
      <c r="C1898">
        <v>510</v>
      </c>
      <c r="D1898">
        <v>1</v>
      </c>
      <c r="E1898">
        <v>0</v>
      </c>
      <c r="F1898">
        <v>0</v>
      </c>
      <c r="G1898">
        <v>209.1</v>
      </c>
      <c r="H1898">
        <v>141</v>
      </c>
      <c r="I1898">
        <v>35.549999999999997</v>
      </c>
      <c r="J1898">
        <v>205</v>
      </c>
      <c r="K1898">
        <v>93</v>
      </c>
      <c r="L1898">
        <v>17.43</v>
      </c>
      <c r="M1898">
        <v>119.4</v>
      </c>
      <c r="N1898">
        <v>111</v>
      </c>
      <c r="O1898">
        <v>5.37</v>
      </c>
      <c r="P1898">
        <v>7.8</v>
      </c>
      <c r="Q1898">
        <v>3</v>
      </c>
      <c r="R1898">
        <v>2.11</v>
      </c>
      <c r="S1898">
        <v>2</v>
      </c>
      <c r="T1898">
        <v>0</v>
      </c>
    </row>
    <row r="1899" spans="1:20" x14ac:dyDescent="0.2">
      <c r="A1899" t="s">
        <v>65</v>
      </c>
      <c r="B1899" s="4">
        <f>train[[#This Row],[account_length]]/12</f>
        <v>5.5</v>
      </c>
      <c r="C1899">
        <v>510</v>
      </c>
      <c r="D1899">
        <v>0</v>
      </c>
      <c r="E1899">
        <v>1</v>
      </c>
      <c r="F1899">
        <v>33</v>
      </c>
      <c r="G1899">
        <v>88.8</v>
      </c>
      <c r="H1899">
        <v>104</v>
      </c>
      <c r="I1899">
        <v>15.1</v>
      </c>
      <c r="J1899">
        <v>109.6</v>
      </c>
      <c r="K1899">
        <v>94</v>
      </c>
      <c r="L1899">
        <v>9.32</v>
      </c>
      <c r="M1899">
        <v>172.7</v>
      </c>
      <c r="N1899">
        <v>107</v>
      </c>
      <c r="O1899">
        <v>7.77</v>
      </c>
      <c r="P1899">
        <v>7.1</v>
      </c>
      <c r="Q1899">
        <v>9</v>
      </c>
      <c r="R1899">
        <v>1.92</v>
      </c>
      <c r="S1899">
        <v>3</v>
      </c>
      <c r="T1899">
        <v>0</v>
      </c>
    </row>
    <row r="1900" spans="1:20" x14ac:dyDescent="0.2">
      <c r="A1900" t="s">
        <v>37</v>
      </c>
      <c r="B1900" s="4">
        <f>train[[#This Row],[account_length]]/12</f>
        <v>8.6666666666666661</v>
      </c>
      <c r="C1900">
        <v>510</v>
      </c>
      <c r="D1900">
        <v>0</v>
      </c>
      <c r="E1900">
        <v>0</v>
      </c>
      <c r="F1900">
        <v>0</v>
      </c>
      <c r="G1900">
        <v>97.2</v>
      </c>
      <c r="H1900">
        <v>88</v>
      </c>
      <c r="I1900">
        <v>16.52</v>
      </c>
      <c r="J1900">
        <v>155.6</v>
      </c>
      <c r="K1900">
        <v>85</v>
      </c>
      <c r="L1900">
        <v>13.23</v>
      </c>
      <c r="M1900">
        <v>261.60000000000002</v>
      </c>
      <c r="N1900">
        <v>105</v>
      </c>
      <c r="O1900">
        <v>11.77</v>
      </c>
      <c r="P1900">
        <v>12.4</v>
      </c>
      <c r="Q1900">
        <v>5</v>
      </c>
      <c r="R1900">
        <v>3.35</v>
      </c>
      <c r="S1900">
        <v>0</v>
      </c>
      <c r="T1900">
        <v>0</v>
      </c>
    </row>
    <row r="1901" spans="1:20" x14ac:dyDescent="0.2">
      <c r="A1901" t="s">
        <v>59</v>
      </c>
      <c r="B1901" s="4">
        <f>train[[#This Row],[account_length]]/12</f>
        <v>7.416666666666667</v>
      </c>
      <c r="C1901">
        <v>510</v>
      </c>
      <c r="D1901">
        <v>0</v>
      </c>
      <c r="E1901">
        <v>0</v>
      </c>
      <c r="F1901">
        <v>0</v>
      </c>
      <c r="G1901">
        <v>137.9</v>
      </c>
      <c r="H1901">
        <v>96</v>
      </c>
      <c r="I1901">
        <v>23.44</v>
      </c>
      <c r="J1901">
        <v>192.6</v>
      </c>
      <c r="K1901">
        <v>63</v>
      </c>
      <c r="L1901">
        <v>16.37</v>
      </c>
      <c r="M1901">
        <v>255.7</v>
      </c>
      <c r="N1901">
        <v>125</v>
      </c>
      <c r="O1901">
        <v>11.51</v>
      </c>
      <c r="P1901">
        <v>11</v>
      </c>
      <c r="Q1901">
        <v>5</v>
      </c>
      <c r="R1901">
        <v>2.97</v>
      </c>
      <c r="S1901">
        <v>1</v>
      </c>
      <c r="T1901">
        <v>0</v>
      </c>
    </row>
    <row r="1902" spans="1:20" x14ac:dyDescent="0.2">
      <c r="A1902" t="s">
        <v>31</v>
      </c>
      <c r="B1902" s="4">
        <f>train[[#This Row],[account_length]]/12</f>
        <v>10.583333333333334</v>
      </c>
      <c r="C1902">
        <v>510</v>
      </c>
      <c r="D1902">
        <v>0</v>
      </c>
      <c r="E1902">
        <v>0</v>
      </c>
      <c r="F1902">
        <v>0</v>
      </c>
      <c r="G1902">
        <v>224.3</v>
      </c>
      <c r="H1902">
        <v>112</v>
      </c>
      <c r="I1902">
        <v>38.130000000000003</v>
      </c>
      <c r="J1902">
        <v>185.7</v>
      </c>
      <c r="K1902">
        <v>103</v>
      </c>
      <c r="L1902">
        <v>15.78</v>
      </c>
      <c r="M1902">
        <v>159.4</v>
      </c>
      <c r="N1902">
        <v>83</v>
      </c>
      <c r="O1902">
        <v>7.17</v>
      </c>
      <c r="P1902">
        <v>10</v>
      </c>
      <c r="Q1902">
        <v>1</v>
      </c>
      <c r="R1902">
        <v>2.7</v>
      </c>
      <c r="S1902">
        <v>2</v>
      </c>
      <c r="T1902">
        <v>0</v>
      </c>
    </row>
    <row r="1903" spans="1:20" x14ac:dyDescent="0.2">
      <c r="A1903" t="s">
        <v>33</v>
      </c>
      <c r="B1903" s="4">
        <f>train[[#This Row],[account_length]]/12</f>
        <v>9.75</v>
      </c>
      <c r="C1903">
        <v>408</v>
      </c>
      <c r="D1903">
        <v>0</v>
      </c>
      <c r="E1903">
        <v>1</v>
      </c>
      <c r="F1903">
        <v>13</v>
      </c>
      <c r="G1903">
        <v>207.6</v>
      </c>
      <c r="H1903">
        <v>65</v>
      </c>
      <c r="I1903">
        <v>35.29</v>
      </c>
      <c r="J1903">
        <v>152.69999999999999</v>
      </c>
      <c r="K1903">
        <v>77</v>
      </c>
      <c r="L1903">
        <v>12.98</v>
      </c>
      <c r="M1903">
        <v>232.8</v>
      </c>
      <c r="N1903">
        <v>95</v>
      </c>
      <c r="O1903">
        <v>10.48</v>
      </c>
      <c r="P1903">
        <v>9.6999999999999993</v>
      </c>
      <c r="Q1903">
        <v>3</v>
      </c>
      <c r="R1903">
        <v>2.62</v>
      </c>
      <c r="S1903">
        <v>1</v>
      </c>
      <c r="T1903">
        <v>0</v>
      </c>
    </row>
    <row r="1904" spans="1:20" x14ac:dyDescent="0.2">
      <c r="A1904" t="s">
        <v>70</v>
      </c>
      <c r="B1904" s="4">
        <f>train[[#This Row],[account_length]]/12</f>
        <v>10.666666666666666</v>
      </c>
      <c r="C1904">
        <v>510</v>
      </c>
      <c r="D1904">
        <v>0</v>
      </c>
      <c r="E1904">
        <v>0</v>
      </c>
      <c r="F1904">
        <v>0</v>
      </c>
      <c r="G1904">
        <v>268.10000000000002</v>
      </c>
      <c r="H1904">
        <v>95</v>
      </c>
      <c r="I1904">
        <v>45.58</v>
      </c>
      <c r="J1904">
        <v>120.5</v>
      </c>
      <c r="K1904">
        <v>126</v>
      </c>
      <c r="L1904">
        <v>10.24</v>
      </c>
      <c r="M1904">
        <v>220.8</v>
      </c>
      <c r="N1904">
        <v>121</v>
      </c>
      <c r="O1904">
        <v>9.94</v>
      </c>
      <c r="P1904">
        <v>14.4</v>
      </c>
      <c r="Q1904">
        <v>6</v>
      </c>
      <c r="R1904">
        <v>3.89</v>
      </c>
      <c r="S1904">
        <v>2</v>
      </c>
      <c r="T1904">
        <v>0</v>
      </c>
    </row>
    <row r="1905" spans="1:20" x14ac:dyDescent="0.2">
      <c r="A1905" t="s">
        <v>62</v>
      </c>
      <c r="B1905" s="4">
        <f>train[[#This Row],[account_length]]/12</f>
        <v>7.333333333333333</v>
      </c>
      <c r="C1905">
        <v>415</v>
      </c>
      <c r="D1905">
        <v>0</v>
      </c>
      <c r="E1905">
        <v>0</v>
      </c>
      <c r="F1905">
        <v>0</v>
      </c>
      <c r="G1905">
        <v>166.7</v>
      </c>
      <c r="H1905">
        <v>61</v>
      </c>
      <c r="I1905">
        <v>28.34</v>
      </c>
      <c r="J1905">
        <v>179.3</v>
      </c>
      <c r="K1905">
        <v>88</v>
      </c>
      <c r="L1905">
        <v>15.24</v>
      </c>
      <c r="M1905">
        <v>242.7</v>
      </c>
      <c r="N1905">
        <v>131</v>
      </c>
      <c r="O1905">
        <v>10.92</v>
      </c>
      <c r="P1905">
        <v>6.8</v>
      </c>
      <c r="Q1905">
        <v>7</v>
      </c>
      <c r="R1905">
        <v>1.84</v>
      </c>
      <c r="S1905">
        <v>4</v>
      </c>
      <c r="T1905">
        <v>1</v>
      </c>
    </row>
    <row r="1906" spans="1:20" x14ac:dyDescent="0.2">
      <c r="A1906" t="s">
        <v>69</v>
      </c>
      <c r="B1906" s="4">
        <f>train[[#This Row],[account_length]]/12</f>
        <v>5.083333333333333</v>
      </c>
      <c r="C1906">
        <v>408</v>
      </c>
      <c r="D1906">
        <v>0</v>
      </c>
      <c r="E1906">
        <v>0</v>
      </c>
      <c r="F1906">
        <v>0</v>
      </c>
      <c r="G1906">
        <v>267.10000000000002</v>
      </c>
      <c r="H1906">
        <v>104</v>
      </c>
      <c r="I1906">
        <v>45.41</v>
      </c>
      <c r="J1906">
        <v>180.4</v>
      </c>
      <c r="K1906">
        <v>131</v>
      </c>
      <c r="L1906">
        <v>15.33</v>
      </c>
      <c r="M1906">
        <v>230.6</v>
      </c>
      <c r="N1906">
        <v>106</v>
      </c>
      <c r="O1906">
        <v>10.38</v>
      </c>
      <c r="P1906">
        <v>17.3</v>
      </c>
      <c r="Q1906">
        <v>4</v>
      </c>
      <c r="R1906">
        <v>4.67</v>
      </c>
      <c r="S1906">
        <v>1</v>
      </c>
      <c r="T1906">
        <v>1</v>
      </c>
    </row>
    <row r="1907" spans="1:20" x14ac:dyDescent="0.2">
      <c r="A1907" t="s">
        <v>40</v>
      </c>
      <c r="B1907" s="4">
        <f>train[[#This Row],[account_length]]/12</f>
        <v>1.8333333333333333</v>
      </c>
      <c r="C1907">
        <v>415</v>
      </c>
      <c r="D1907">
        <v>0</v>
      </c>
      <c r="E1907">
        <v>0</v>
      </c>
      <c r="F1907">
        <v>0</v>
      </c>
      <c r="G1907">
        <v>181.8</v>
      </c>
      <c r="H1907">
        <v>108</v>
      </c>
      <c r="I1907">
        <v>30.91</v>
      </c>
      <c r="J1907">
        <v>198.6</v>
      </c>
      <c r="K1907">
        <v>148</v>
      </c>
      <c r="L1907">
        <v>16.88</v>
      </c>
      <c r="M1907">
        <v>206.6</v>
      </c>
      <c r="N1907">
        <v>96</v>
      </c>
      <c r="O1907">
        <v>9.3000000000000007</v>
      </c>
      <c r="P1907">
        <v>9.3000000000000007</v>
      </c>
      <c r="Q1907">
        <v>3</v>
      </c>
      <c r="R1907">
        <v>2.5099999999999998</v>
      </c>
      <c r="S1907">
        <v>2</v>
      </c>
      <c r="T1907">
        <v>0</v>
      </c>
    </row>
    <row r="1908" spans="1:20" x14ac:dyDescent="0.2">
      <c r="A1908" t="s">
        <v>44</v>
      </c>
      <c r="B1908" s="4">
        <f>train[[#This Row],[account_length]]/12</f>
        <v>6.5</v>
      </c>
      <c r="C1908">
        <v>415</v>
      </c>
      <c r="D1908">
        <v>0</v>
      </c>
      <c r="E1908">
        <v>0</v>
      </c>
      <c r="F1908">
        <v>0</v>
      </c>
      <c r="G1908">
        <v>147.1</v>
      </c>
      <c r="H1908">
        <v>80</v>
      </c>
      <c r="I1908">
        <v>25.01</v>
      </c>
      <c r="J1908">
        <v>199.7</v>
      </c>
      <c r="K1908">
        <v>100</v>
      </c>
      <c r="L1908">
        <v>16.97</v>
      </c>
      <c r="M1908">
        <v>160.69999999999999</v>
      </c>
      <c r="N1908">
        <v>106</v>
      </c>
      <c r="O1908">
        <v>7.23</v>
      </c>
      <c r="P1908">
        <v>13.7</v>
      </c>
      <c r="Q1908">
        <v>7</v>
      </c>
      <c r="R1908">
        <v>3.7</v>
      </c>
      <c r="S1908">
        <v>0</v>
      </c>
      <c r="T1908">
        <v>0</v>
      </c>
    </row>
    <row r="1909" spans="1:20" x14ac:dyDescent="0.2">
      <c r="A1909" t="s">
        <v>59</v>
      </c>
      <c r="B1909" s="4">
        <f>train[[#This Row],[account_length]]/12</f>
        <v>4.666666666666667</v>
      </c>
      <c r="C1909">
        <v>415</v>
      </c>
      <c r="D1909">
        <v>0</v>
      </c>
      <c r="E1909">
        <v>1</v>
      </c>
      <c r="F1909">
        <v>29</v>
      </c>
      <c r="G1909">
        <v>37.700000000000003</v>
      </c>
      <c r="H1909">
        <v>115</v>
      </c>
      <c r="I1909">
        <v>6.41</v>
      </c>
      <c r="J1909">
        <v>144.1</v>
      </c>
      <c r="K1909">
        <v>111</v>
      </c>
      <c r="L1909">
        <v>12.25</v>
      </c>
      <c r="M1909">
        <v>226.6</v>
      </c>
      <c r="N1909">
        <v>101</v>
      </c>
      <c r="O1909">
        <v>10.199999999999999</v>
      </c>
      <c r="P1909">
        <v>4.9000000000000004</v>
      </c>
      <c r="Q1909">
        <v>3</v>
      </c>
      <c r="R1909">
        <v>1.32</v>
      </c>
      <c r="S1909">
        <v>1</v>
      </c>
      <c r="T1909">
        <v>0</v>
      </c>
    </row>
    <row r="1910" spans="1:20" x14ac:dyDescent="0.2">
      <c r="A1910" t="s">
        <v>41</v>
      </c>
      <c r="B1910" s="4">
        <f>train[[#This Row],[account_length]]/12</f>
        <v>16</v>
      </c>
      <c r="C1910">
        <v>415</v>
      </c>
      <c r="D1910">
        <v>0</v>
      </c>
      <c r="E1910">
        <v>0</v>
      </c>
      <c r="F1910">
        <v>0</v>
      </c>
      <c r="G1910">
        <v>185</v>
      </c>
      <c r="H1910">
        <v>88</v>
      </c>
      <c r="I1910">
        <v>31.45</v>
      </c>
      <c r="J1910">
        <v>224.9</v>
      </c>
      <c r="K1910">
        <v>98</v>
      </c>
      <c r="L1910">
        <v>19.12</v>
      </c>
      <c r="M1910">
        <v>212.4</v>
      </c>
      <c r="N1910">
        <v>105</v>
      </c>
      <c r="O1910">
        <v>9.56</v>
      </c>
      <c r="P1910">
        <v>11.4</v>
      </c>
      <c r="Q1910">
        <v>3</v>
      </c>
      <c r="R1910">
        <v>3.08</v>
      </c>
      <c r="S1910">
        <v>2</v>
      </c>
      <c r="T1910">
        <v>0</v>
      </c>
    </row>
    <row r="1911" spans="1:20" x14ac:dyDescent="0.2">
      <c r="A1911" t="s">
        <v>51</v>
      </c>
      <c r="B1911" s="4">
        <f>train[[#This Row],[account_length]]/12</f>
        <v>5.833333333333333</v>
      </c>
      <c r="C1911">
        <v>415</v>
      </c>
      <c r="D1911">
        <v>0</v>
      </c>
      <c r="E1911">
        <v>0</v>
      </c>
      <c r="F1911">
        <v>0</v>
      </c>
      <c r="G1911">
        <v>156.4</v>
      </c>
      <c r="H1911">
        <v>108</v>
      </c>
      <c r="I1911">
        <v>26.59</v>
      </c>
      <c r="J1911">
        <v>171</v>
      </c>
      <c r="K1911">
        <v>116</v>
      </c>
      <c r="L1911">
        <v>14.54</v>
      </c>
      <c r="M1911">
        <v>196.1</v>
      </c>
      <c r="N1911">
        <v>96</v>
      </c>
      <c r="O1911">
        <v>8.82</v>
      </c>
      <c r="P1911">
        <v>8.6</v>
      </c>
      <c r="Q1911">
        <v>4</v>
      </c>
      <c r="R1911">
        <v>2.3199999999999998</v>
      </c>
      <c r="S1911">
        <v>2</v>
      </c>
      <c r="T1911">
        <v>0</v>
      </c>
    </row>
    <row r="1912" spans="1:20" x14ac:dyDescent="0.2">
      <c r="A1912" t="s">
        <v>33</v>
      </c>
      <c r="B1912" s="4">
        <f>train[[#This Row],[account_length]]/12</f>
        <v>5.416666666666667</v>
      </c>
      <c r="C1912">
        <v>415</v>
      </c>
      <c r="D1912">
        <v>0</v>
      </c>
      <c r="E1912">
        <v>1</v>
      </c>
      <c r="F1912">
        <v>29</v>
      </c>
      <c r="G1912">
        <v>215.5</v>
      </c>
      <c r="H1912">
        <v>129</v>
      </c>
      <c r="I1912">
        <v>36.64</v>
      </c>
      <c r="J1912">
        <v>161.9</v>
      </c>
      <c r="K1912">
        <v>77</v>
      </c>
      <c r="L1912">
        <v>13.76</v>
      </c>
      <c r="M1912">
        <v>128.30000000000001</v>
      </c>
      <c r="N1912">
        <v>91</v>
      </c>
      <c r="O1912">
        <v>5.77</v>
      </c>
      <c r="P1912">
        <v>8.8000000000000007</v>
      </c>
      <c r="Q1912">
        <v>5</v>
      </c>
      <c r="R1912">
        <v>2.38</v>
      </c>
      <c r="S1912">
        <v>2</v>
      </c>
      <c r="T1912">
        <v>0</v>
      </c>
    </row>
    <row r="1913" spans="1:20" x14ac:dyDescent="0.2">
      <c r="A1913" t="s">
        <v>35</v>
      </c>
      <c r="B1913" s="4">
        <f>train[[#This Row],[account_length]]/12</f>
        <v>9.9166666666666661</v>
      </c>
      <c r="C1913">
        <v>510</v>
      </c>
      <c r="D1913">
        <v>0</v>
      </c>
      <c r="E1913">
        <v>0</v>
      </c>
      <c r="F1913">
        <v>0</v>
      </c>
      <c r="G1913">
        <v>134.9</v>
      </c>
      <c r="H1913">
        <v>70</v>
      </c>
      <c r="I1913">
        <v>22.93</v>
      </c>
      <c r="J1913">
        <v>211.5</v>
      </c>
      <c r="K1913">
        <v>74</v>
      </c>
      <c r="L1913">
        <v>17.98</v>
      </c>
      <c r="M1913">
        <v>188.5</v>
      </c>
      <c r="N1913">
        <v>105</v>
      </c>
      <c r="O1913">
        <v>8.48</v>
      </c>
      <c r="P1913">
        <v>11.3</v>
      </c>
      <c r="Q1913">
        <v>6</v>
      </c>
      <c r="R1913">
        <v>3.05</v>
      </c>
      <c r="S1913">
        <v>1</v>
      </c>
      <c r="T1913">
        <v>0</v>
      </c>
    </row>
    <row r="1914" spans="1:20" x14ac:dyDescent="0.2">
      <c r="A1914" t="s">
        <v>41</v>
      </c>
      <c r="B1914" s="4">
        <f>train[[#This Row],[account_length]]/12</f>
        <v>6.666666666666667</v>
      </c>
      <c r="C1914">
        <v>415</v>
      </c>
      <c r="D1914">
        <v>0</v>
      </c>
      <c r="E1914">
        <v>0</v>
      </c>
      <c r="F1914">
        <v>0</v>
      </c>
      <c r="G1914">
        <v>194.8</v>
      </c>
      <c r="H1914">
        <v>116</v>
      </c>
      <c r="I1914">
        <v>33.119999999999997</v>
      </c>
      <c r="J1914">
        <v>209.9</v>
      </c>
      <c r="K1914">
        <v>93</v>
      </c>
      <c r="L1914">
        <v>17.84</v>
      </c>
      <c r="M1914">
        <v>194.1</v>
      </c>
      <c r="N1914">
        <v>100</v>
      </c>
      <c r="O1914">
        <v>8.73</v>
      </c>
      <c r="P1914">
        <v>12.8</v>
      </c>
      <c r="Q1914">
        <v>3</v>
      </c>
      <c r="R1914">
        <v>3.46</v>
      </c>
      <c r="S1914">
        <v>0</v>
      </c>
      <c r="T1914">
        <v>0</v>
      </c>
    </row>
    <row r="1915" spans="1:20" x14ac:dyDescent="0.2">
      <c r="A1915" t="s">
        <v>74</v>
      </c>
      <c r="B1915" s="4">
        <f>train[[#This Row],[account_length]]/12</f>
        <v>12.666666666666666</v>
      </c>
      <c r="C1915">
        <v>408</v>
      </c>
      <c r="D1915">
        <v>0</v>
      </c>
      <c r="E1915">
        <v>1</v>
      </c>
      <c r="F1915">
        <v>20</v>
      </c>
      <c r="G1915">
        <v>239.1</v>
      </c>
      <c r="H1915">
        <v>105</v>
      </c>
      <c r="I1915">
        <v>40.65</v>
      </c>
      <c r="J1915">
        <v>209.1</v>
      </c>
      <c r="K1915">
        <v>111</v>
      </c>
      <c r="L1915">
        <v>17.77</v>
      </c>
      <c r="M1915">
        <v>268.2</v>
      </c>
      <c r="N1915">
        <v>130</v>
      </c>
      <c r="O1915">
        <v>12.07</v>
      </c>
      <c r="P1915">
        <v>13.3</v>
      </c>
      <c r="Q1915">
        <v>3</v>
      </c>
      <c r="R1915">
        <v>3.59</v>
      </c>
      <c r="S1915">
        <v>5</v>
      </c>
      <c r="T1915">
        <v>0</v>
      </c>
    </row>
    <row r="1916" spans="1:20" x14ac:dyDescent="0.2">
      <c r="A1916" t="s">
        <v>40</v>
      </c>
      <c r="B1916" s="4">
        <f>train[[#This Row],[account_length]]/12</f>
        <v>9.4166666666666661</v>
      </c>
      <c r="C1916">
        <v>510</v>
      </c>
      <c r="D1916">
        <v>0</v>
      </c>
      <c r="E1916">
        <v>0</v>
      </c>
      <c r="F1916">
        <v>0</v>
      </c>
      <c r="G1916">
        <v>92.6</v>
      </c>
      <c r="H1916">
        <v>85</v>
      </c>
      <c r="I1916">
        <v>15.74</v>
      </c>
      <c r="J1916">
        <v>177.6</v>
      </c>
      <c r="K1916">
        <v>92</v>
      </c>
      <c r="L1916">
        <v>15.1</v>
      </c>
      <c r="M1916">
        <v>159.80000000000001</v>
      </c>
      <c r="N1916">
        <v>72</v>
      </c>
      <c r="O1916">
        <v>7.19</v>
      </c>
      <c r="P1916">
        <v>14.4</v>
      </c>
      <c r="Q1916">
        <v>4</v>
      </c>
      <c r="R1916">
        <v>3.89</v>
      </c>
      <c r="S1916">
        <v>3</v>
      </c>
      <c r="T1916">
        <v>0</v>
      </c>
    </row>
    <row r="1917" spans="1:20" x14ac:dyDescent="0.2">
      <c r="A1917" t="s">
        <v>64</v>
      </c>
      <c r="B1917" s="4">
        <f>train[[#This Row],[account_length]]/12</f>
        <v>6.25</v>
      </c>
      <c r="C1917">
        <v>510</v>
      </c>
      <c r="D1917">
        <v>0</v>
      </c>
      <c r="E1917">
        <v>0</v>
      </c>
      <c r="F1917">
        <v>0</v>
      </c>
      <c r="G1917">
        <v>209.4</v>
      </c>
      <c r="H1917">
        <v>133</v>
      </c>
      <c r="I1917">
        <v>35.6</v>
      </c>
      <c r="J1917">
        <v>211.5</v>
      </c>
      <c r="K1917">
        <v>121</v>
      </c>
      <c r="L1917">
        <v>17.98</v>
      </c>
      <c r="M1917">
        <v>291.2</v>
      </c>
      <c r="N1917">
        <v>123</v>
      </c>
      <c r="O1917">
        <v>13.1</v>
      </c>
      <c r="P1917">
        <v>7.2</v>
      </c>
      <c r="Q1917">
        <v>4</v>
      </c>
      <c r="R1917">
        <v>1.94</v>
      </c>
      <c r="S1917">
        <v>1</v>
      </c>
      <c r="T1917">
        <v>0</v>
      </c>
    </row>
    <row r="1918" spans="1:20" x14ac:dyDescent="0.2">
      <c r="A1918" t="s">
        <v>20</v>
      </c>
      <c r="B1918" s="4">
        <f>train[[#This Row],[account_length]]/12</f>
        <v>6.666666666666667</v>
      </c>
      <c r="C1918">
        <v>415</v>
      </c>
      <c r="D1918">
        <v>0</v>
      </c>
      <c r="E1918">
        <v>0</v>
      </c>
      <c r="F1918">
        <v>0</v>
      </c>
      <c r="G1918">
        <v>197.6</v>
      </c>
      <c r="H1918">
        <v>83</v>
      </c>
      <c r="I1918">
        <v>33.590000000000003</v>
      </c>
      <c r="J1918">
        <v>164.5</v>
      </c>
      <c r="K1918">
        <v>86</v>
      </c>
      <c r="L1918">
        <v>13.98</v>
      </c>
      <c r="M1918">
        <v>94</v>
      </c>
      <c r="N1918">
        <v>98</v>
      </c>
      <c r="O1918">
        <v>4.2300000000000004</v>
      </c>
      <c r="P1918">
        <v>6.4</v>
      </c>
      <c r="Q1918">
        <v>6</v>
      </c>
      <c r="R1918">
        <v>1.73</v>
      </c>
      <c r="S1918">
        <v>1</v>
      </c>
      <c r="T1918">
        <v>0</v>
      </c>
    </row>
    <row r="1919" spans="1:20" x14ac:dyDescent="0.2">
      <c r="A1919" t="s">
        <v>33</v>
      </c>
      <c r="B1919" s="4">
        <f>train[[#This Row],[account_length]]/12</f>
        <v>5.25</v>
      </c>
      <c r="C1919">
        <v>415</v>
      </c>
      <c r="D1919">
        <v>1</v>
      </c>
      <c r="E1919">
        <v>0</v>
      </c>
      <c r="F1919">
        <v>0</v>
      </c>
      <c r="G1919">
        <v>62.9</v>
      </c>
      <c r="H1919">
        <v>112</v>
      </c>
      <c r="I1919">
        <v>10.69</v>
      </c>
      <c r="J1919">
        <v>202.9</v>
      </c>
      <c r="K1919">
        <v>111</v>
      </c>
      <c r="L1919">
        <v>17.25</v>
      </c>
      <c r="M1919">
        <v>259</v>
      </c>
      <c r="N1919">
        <v>58</v>
      </c>
      <c r="O1919">
        <v>11.66</v>
      </c>
      <c r="P1919">
        <v>8.9</v>
      </c>
      <c r="Q1919">
        <v>8</v>
      </c>
      <c r="R1919">
        <v>2.4</v>
      </c>
      <c r="S1919">
        <v>1</v>
      </c>
      <c r="T1919">
        <v>0</v>
      </c>
    </row>
    <row r="1920" spans="1:20" x14ac:dyDescent="0.2">
      <c r="A1920" t="s">
        <v>40</v>
      </c>
      <c r="B1920" s="4">
        <f>train[[#This Row],[account_length]]/12</f>
        <v>8.0833333333333339</v>
      </c>
      <c r="C1920">
        <v>415</v>
      </c>
      <c r="D1920">
        <v>0</v>
      </c>
      <c r="E1920">
        <v>1</v>
      </c>
      <c r="F1920">
        <v>28</v>
      </c>
      <c r="G1920">
        <v>202.3</v>
      </c>
      <c r="H1920">
        <v>97</v>
      </c>
      <c r="I1920">
        <v>34.39</v>
      </c>
      <c r="J1920">
        <v>69.2</v>
      </c>
      <c r="K1920">
        <v>84</v>
      </c>
      <c r="L1920">
        <v>5.88</v>
      </c>
      <c r="M1920">
        <v>257.60000000000002</v>
      </c>
      <c r="N1920">
        <v>64</v>
      </c>
      <c r="O1920">
        <v>11.59</v>
      </c>
      <c r="P1920">
        <v>6.7</v>
      </c>
      <c r="Q1920">
        <v>3</v>
      </c>
      <c r="R1920">
        <v>1.81</v>
      </c>
      <c r="S1920">
        <v>1</v>
      </c>
      <c r="T1920">
        <v>0</v>
      </c>
    </row>
    <row r="1921" spans="1:20" x14ac:dyDescent="0.2">
      <c r="A1921" t="s">
        <v>49</v>
      </c>
      <c r="B1921" s="4">
        <f>train[[#This Row],[account_length]]/12</f>
        <v>13.833333333333334</v>
      </c>
      <c r="C1921">
        <v>415</v>
      </c>
      <c r="D1921">
        <v>0</v>
      </c>
      <c r="E1921">
        <v>0</v>
      </c>
      <c r="F1921">
        <v>0</v>
      </c>
      <c r="G1921">
        <v>136.1</v>
      </c>
      <c r="H1921">
        <v>116</v>
      </c>
      <c r="I1921">
        <v>23.14</v>
      </c>
      <c r="J1921">
        <v>181.4</v>
      </c>
      <c r="K1921">
        <v>93</v>
      </c>
      <c r="L1921">
        <v>15.42</v>
      </c>
      <c r="M1921">
        <v>131.4</v>
      </c>
      <c r="N1921">
        <v>108</v>
      </c>
      <c r="O1921">
        <v>5.91</v>
      </c>
      <c r="P1921">
        <v>11.3</v>
      </c>
      <c r="Q1921">
        <v>4</v>
      </c>
      <c r="R1921">
        <v>3.05</v>
      </c>
      <c r="S1921">
        <v>0</v>
      </c>
      <c r="T1921">
        <v>0</v>
      </c>
    </row>
    <row r="1922" spans="1:20" x14ac:dyDescent="0.2">
      <c r="A1922" t="s">
        <v>44</v>
      </c>
      <c r="B1922" s="4">
        <f>train[[#This Row],[account_length]]/12</f>
        <v>7.833333333333333</v>
      </c>
      <c r="C1922">
        <v>408</v>
      </c>
      <c r="D1922">
        <v>0</v>
      </c>
      <c r="E1922">
        <v>0</v>
      </c>
      <c r="F1922">
        <v>0</v>
      </c>
      <c r="G1922">
        <v>207</v>
      </c>
      <c r="H1922">
        <v>109</v>
      </c>
      <c r="I1922">
        <v>35.19</v>
      </c>
      <c r="J1922">
        <v>167.4</v>
      </c>
      <c r="K1922">
        <v>80</v>
      </c>
      <c r="L1922">
        <v>14.23</v>
      </c>
      <c r="M1922">
        <v>238.2</v>
      </c>
      <c r="N1922">
        <v>117</v>
      </c>
      <c r="O1922">
        <v>10.72</v>
      </c>
      <c r="P1922">
        <v>2.6</v>
      </c>
      <c r="Q1922">
        <v>6</v>
      </c>
      <c r="R1922">
        <v>0.7</v>
      </c>
      <c r="S1922">
        <v>1</v>
      </c>
      <c r="T1922">
        <v>0</v>
      </c>
    </row>
    <row r="1923" spans="1:20" x14ac:dyDescent="0.2">
      <c r="A1923" t="s">
        <v>40</v>
      </c>
      <c r="B1923" s="4">
        <f>train[[#This Row],[account_length]]/12</f>
        <v>7.083333333333333</v>
      </c>
      <c r="C1923">
        <v>408</v>
      </c>
      <c r="D1923">
        <v>0</v>
      </c>
      <c r="E1923">
        <v>1</v>
      </c>
      <c r="F1923">
        <v>33</v>
      </c>
      <c r="G1923">
        <v>207.9</v>
      </c>
      <c r="H1923">
        <v>95</v>
      </c>
      <c r="I1923">
        <v>35.340000000000003</v>
      </c>
      <c r="J1923">
        <v>233.5</v>
      </c>
      <c r="K1923">
        <v>88</v>
      </c>
      <c r="L1923">
        <v>19.850000000000001</v>
      </c>
      <c r="M1923">
        <v>221.3</v>
      </c>
      <c r="N1923">
        <v>92</v>
      </c>
      <c r="O1923">
        <v>9.9600000000000009</v>
      </c>
      <c r="P1923">
        <v>13.5</v>
      </c>
      <c r="Q1923">
        <v>3</v>
      </c>
      <c r="R1923">
        <v>3.65</v>
      </c>
      <c r="S1923">
        <v>1</v>
      </c>
      <c r="T1923">
        <v>0</v>
      </c>
    </row>
    <row r="1924" spans="1:20" x14ac:dyDescent="0.2">
      <c r="A1924" t="s">
        <v>71</v>
      </c>
      <c r="B1924" s="4">
        <f>train[[#This Row],[account_length]]/12</f>
        <v>6.666666666666667</v>
      </c>
      <c r="C1924">
        <v>415</v>
      </c>
      <c r="D1924">
        <v>1</v>
      </c>
      <c r="E1924">
        <v>0</v>
      </c>
      <c r="F1924">
        <v>0</v>
      </c>
      <c r="G1924">
        <v>276.5</v>
      </c>
      <c r="H1924">
        <v>122</v>
      </c>
      <c r="I1924">
        <v>47.01</v>
      </c>
      <c r="J1924">
        <v>195.6</v>
      </c>
      <c r="K1924">
        <v>79</v>
      </c>
      <c r="L1924">
        <v>16.63</v>
      </c>
      <c r="M1924">
        <v>210.3</v>
      </c>
      <c r="N1924">
        <v>78</v>
      </c>
      <c r="O1924">
        <v>9.4600000000000009</v>
      </c>
      <c r="P1924">
        <v>7.2</v>
      </c>
      <c r="Q1924">
        <v>3</v>
      </c>
      <c r="R1924">
        <v>1.94</v>
      </c>
      <c r="S1924">
        <v>1</v>
      </c>
      <c r="T1924">
        <v>1</v>
      </c>
    </row>
    <row r="1925" spans="1:20" x14ac:dyDescent="0.2">
      <c r="A1925" t="s">
        <v>58</v>
      </c>
      <c r="B1925" s="4">
        <f>train[[#This Row],[account_length]]/12</f>
        <v>17.5</v>
      </c>
      <c r="C1925">
        <v>415</v>
      </c>
      <c r="D1925">
        <v>0</v>
      </c>
      <c r="E1925">
        <v>1</v>
      </c>
      <c r="F1925">
        <v>31</v>
      </c>
      <c r="G1925">
        <v>313.8</v>
      </c>
      <c r="H1925">
        <v>87</v>
      </c>
      <c r="I1925">
        <v>53.35</v>
      </c>
      <c r="J1925">
        <v>147.69999999999999</v>
      </c>
      <c r="K1925">
        <v>103</v>
      </c>
      <c r="L1925">
        <v>12.55</v>
      </c>
      <c r="M1925">
        <v>192.7</v>
      </c>
      <c r="N1925">
        <v>97</v>
      </c>
      <c r="O1925">
        <v>8.67</v>
      </c>
      <c r="P1925">
        <v>10.1</v>
      </c>
      <c r="Q1925">
        <v>7</v>
      </c>
      <c r="R1925">
        <v>2.73</v>
      </c>
      <c r="S1925">
        <v>3</v>
      </c>
      <c r="T1925">
        <v>0</v>
      </c>
    </row>
    <row r="1926" spans="1:20" x14ac:dyDescent="0.2">
      <c r="A1926" t="s">
        <v>32</v>
      </c>
      <c r="B1926" s="4">
        <f>train[[#This Row],[account_length]]/12</f>
        <v>7.333333333333333</v>
      </c>
      <c r="C1926">
        <v>415</v>
      </c>
      <c r="D1926">
        <v>1</v>
      </c>
      <c r="E1926">
        <v>1</v>
      </c>
      <c r="F1926">
        <v>25</v>
      </c>
      <c r="G1926">
        <v>288.5</v>
      </c>
      <c r="H1926">
        <v>114</v>
      </c>
      <c r="I1926">
        <v>49.05</v>
      </c>
      <c r="J1926">
        <v>203.4</v>
      </c>
      <c r="K1926">
        <v>74</v>
      </c>
      <c r="L1926">
        <v>17.29</v>
      </c>
      <c r="M1926">
        <v>228.4</v>
      </c>
      <c r="N1926">
        <v>117</v>
      </c>
      <c r="O1926">
        <v>10.28</v>
      </c>
      <c r="P1926">
        <v>13</v>
      </c>
      <c r="Q1926">
        <v>5</v>
      </c>
      <c r="R1926">
        <v>3.51</v>
      </c>
      <c r="S1926">
        <v>1</v>
      </c>
      <c r="T1926">
        <v>0</v>
      </c>
    </row>
    <row r="1927" spans="1:20" x14ac:dyDescent="0.2">
      <c r="A1927" t="s">
        <v>34</v>
      </c>
      <c r="B1927" s="4">
        <f>train[[#This Row],[account_length]]/12</f>
        <v>8.3333333333333339</v>
      </c>
      <c r="C1927">
        <v>408</v>
      </c>
      <c r="D1927">
        <v>0</v>
      </c>
      <c r="E1927">
        <v>0</v>
      </c>
      <c r="F1927">
        <v>0</v>
      </c>
      <c r="G1927">
        <v>210.9</v>
      </c>
      <c r="H1927">
        <v>85</v>
      </c>
      <c r="I1927">
        <v>35.85</v>
      </c>
      <c r="J1927">
        <v>329.3</v>
      </c>
      <c r="K1927">
        <v>69</v>
      </c>
      <c r="L1927">
        <v>27.99</v>
      </c>
      <c r="M1927">
        <v>127.1</v>
      </c>
      <c r="N1927">
        <v>78</v>
      </c>
      <c r="O1927">
        <v>5.72</v>
      </c>
      <c r="P1927">
        <v>9.4</v>
      </c>
      <c r="Q1927">
        <v>5</v>
      </c>
      <c r="R1927">
        <v>2.54</v>
      </c>
      <c r="S1927">
        <v>4</v>
      </c>
      <c r="T1927">
        <v>0</v>
      </c>
    </row>
    <row r="1928" spans="1:20" x14ac:dyDescent="0.2">
      <c r="A1928" t="s">
        <v>31</v>
      </c>
      <c r="B1928" s="4">
        <f>train[[#This Row],[account_length]]/12</f>
        <v>12.833333333333334</v>
      </c>
      <c r="C1928">
        <v>408</v>
      </c>
      <c r="D1928">
        <v>0</v>
      </c>
      <c r="E1928">
        <v>1</v>
      </c>
      <c r="F1928">
        <v>35</v>
      </c>
      <c r="G1928">
        <v>64.900000000000006</v>
      </c>
      <c r="H1928">
        <v>76</v>
      </c>
      <c r="I1928">
        <v>11.03</v>
      </c>
      <c r="J1928">
        <v>184.1</v>
      </c>
      <c r="K1928">
        <v>91</v>
      </c>
      <c r="L1928">
        <v>15.65</v>
      </c>
      <c r="M1928">
        <v>151.6</v>
      </c>
      <c r="N1928">
        <v>75</v>
      </c>
      <c r="O1928">
        <v>6.82</v>
      </c>
      <c r="P1928">
        <v>14.6</v>
      </c>
      <c r="Q1928">
        <v>1</v>
      </c>
      <c r="R1928">
        <v>3.94</v>
      </c>
      <c r="S1928">
        <v>1</v>
      </c>
      <c r="T1928">
        <v>0</v>
      </c>
    </row>
    <row r="1929" spans="1:20" x14ac:dyDescent="0.2">
      <c r="A1929" t="s">
        <v>55</v>
      </c>
      <c r="B1929" s="4">
        <f>train[[#This Row],[account_length]]/12</f>
        <v>2.6666666666666665</v>
      </c>
      <c r="C1929">
        <v>510</v>
      </c>
      <c r="D1929">
        <v>0</v>
      </c>
      <c r="E1929">
        <v>1</v>
      </c>
      <c r="F1929">
        <v>26</v>
      </c>
      <c r="G1929">
        <v>243.5</v>
      </c>
      <c r="H1929">
        <v>137</v>
      </c>
      <c r="I1929">
        <v>41.4</v>
      </c>
      <c r="J1929">
        <v>236.8</v>
      </c>
      <c r="K1929">
        <v>108</v>
      </c>
      <c r="L1929">
        <v>20.13</v>
      </c>
      <c r="M1929">
        <v>173.3</v>
      </c>
      <c r="N1929">
        <v>149</v>
      </c>
      <c r="O1929">
        <v>7.8</v>
      </c>
      <c r="P1929">
        <v>9</v>
      </c>
      <c r="Q1929">
        <v>9</v>
      </c>
      <c r="R1929">
        <v>2.4300000000000002</v>
      </c>
      <c r="S1929">
        <v>1</v>
      </c>
      <c r="T1929">
        <v>0</v>
      </c>
    </row>
    <row r="1930" spans="1:20" x14ac:dyDescent="0.2">
      <c r="A1930" t="s">
        <v>48</v>
      </c>
      <c r="B1930" s="4">
        <f>train[[#This Row],[account_length]]/12</f>
        <v>1.5</v>
      </c>
      <c r="C1930">
        <v>408</v>
      </c>
      <c r="D1930">
        <v>0</v>
      </c>
      <c r="E1930">
        <v>0</v>
      </c>
      <c r="F1930">
        <v>0</v>
      </c>
      <c r="G1930">
        <v>197</v>
      </c>
      <c r="H1930">
        <v>97</v>
      </c>
      <c r="I1930">
        <v>33.49</v>
      </c>
      <c r="J1930">
        <v>203.7</v>
      </c>
      <c r="K1930">
        <v>107</v>
      </c>
      <c r="L1930">
        <v>17.309999999999999</v>
      </c>
      <c r="M1930">
        <v>202</v>
      </c>
      <c r="N1930">
        <v>105</v>
      </c>
      <c r="O1930">
        <v>9.09</v>
      </c>
      <c r="P1930">
        <v>8.6999999999999993</v>
      </c>
      <c r="Q1930">
        <v>3</v>
      </c>
      <c r="R1930">
        <v>2.35</v>
      </c>
      <c r="S1930">
        <v>3</v>
      </c>
      <c r="T1930">
        <v>0</v>
      </c>
    </row>
    <row r="1931" spans="1:20" x14ac:dyDescent="0.2">
      <c r="A1931" t="s">
        <v>47</v>
      </c>
      <c r="B1931" s="4">
        <f>train[[#This Row],[account_length]]/12</f>
        <v>10.5</v>
      </c>
      <c r="C1931">
        <v>415</v>
      </c>
      <c r="D1931">
        <v>0</v>
      </c>
      <c r="E1931">
        <v>1</v>
      </c>
      <c r="F1931">
        <v>31</v>
      </c>
      <c r="G1931">
        <v>278</v>
      </c>
      <c r="H1931">
        <v>88</v>
      </c>
      <c r="I1931">
        <v>47.26</v>
      </c>
      <c r="J1931">
        <v>253.2</v>
      </c>
      <c r="K1931">
        <v>65</v>
      </c>
      <c r="L1931">
        <v>21.52</v>
      </c>
      <c r="M1931">
        <v>223.2</v>
      </c>
      <c r="N1931">
        <v>114</v>
      </c>
      <c r="O1931">
        <v>10.039999999999999</v>
      </c>
      <c r="P1931">
        <v>8.6999999999999993</v>
      </c>
      <c r="Q1931">
        <v>4</v>
      </c>
      <c r="R1931">
        <v>2.35</v>
      </c>
      <c r="S1931">
        <v>0</v>
      </c>
      <c r="T1931">
        <v>0</v>
      </c>
    </row>
    <row r="1932" spans="1:20" x14ac:dyDescent="0.2">
      <c r="A1932" t="s">
        <v>67</v>
      </c>
      <c r="B1932" s="4">
        <f>train[[#This Row],[account_length]]/12</f>
        <v>2.4166666666666665</v>
      </c>
      <c r="C1932">
        <v>510</v>
      </c>
      <c r="D1932">
        <v>0</v>
      </c>
      <c r="E1932">
        <v>0</v>
      </c>
      <c r="F1932">
        <v>0</v>
      </c>
      <c r="G1932">
        <v>313.2</v>
      </c>
      <c r="H1932">
        <v>103</v>
      </c>
      <c r="I1932">
        <v>53.24</v>
      </c>
      <c r="J1932">
        <v>216.3</v>
      </c>
      <c r="K1932">
        <v>151</v>
      </c>
      <c r="L1932">
        <v>18.39</v>
      </c>
      <c r="M1932">
        <v>218.4</v>
      </c>
      <c r="N1932">
        <v>106</v>
      </c>
      <c r="O1932">
        <v>9.83</v>
      </c>
      <c r="P1932">
        <v>12.8</v>
      </c>
      <c r="Q1932">
        <v>4</v>
      </c>
      <c r="R1932">
        <v>3.46</v>
      </c>
      <c r="S1932">
        <v>2</v>
      </c>
      <c r="T1932">
        <v>1</v>
      </c>
    </row>
    <row r="1933" spans="1:20" x14ac:dyDescent="0.2">
      <c r="A1933" t="s">
        <v>50</v>
      </c>
      <c r="B1933" s="4">
        <f>train[[#This Row],[account_length]]/12</f>
        <v>7.166666666666667</v>
      </c>
      <c r="C1933">
        <v>408</v>
      </c>
      <c r="D1933">
        <v>0</v>
      </c>
      <c r="E1933">
        <v>1</v>
      </c>
      <c r="F1933">
        <v>16</v>
      </c>
      <c r="G1933">
        <v>145.69999999999999</v>
      </c>
      <c r="H1933">
        <v>88</v>
      </c>
      <c r="I1933">
        <v>24.77</v>
      </c>
      <c r="J1933">
        <v>191</v>
      </c>
      <c r="K1933">
        <v>129</v>
      </c>
      <c r="L1933">
        <v>16.239999999999998</v>
      </c>
      <c r="M1933">
        <v>215.5</v>
      </c>
      <c r="N1933">
        <v>82</v>
      </c>
      <c r="O1933">
        <v>9.6999999999999993</v>
      </c>
      <c r="P1933">
        <v>11.3</v>
      </c>
      <c r="Q1933">
        <v>7</v>
      </c>
      <c r="R1933">
        <v>3.05</v>
      </c>
      <c r="S1933">
        <v>0</v>
      </c>
      <c r="T1933">
        <v>0</v>
      </c>
    </row>
    <row r="1934" spans="1:20" x14ac:dyDescent="0.2">
      <c r="A1934" t="s">
        <v>47</v>
      </c>
      <c r="B1934" s="4">
        <f>train[[#This Row],[account_length]]/12</f>
        <v>11.5</v>
      </c>
      <c r="C1934">
        <v>415</v>
      </c>
      <c r="D1934">
        <v>0</v>
      </c>
      <c r="E1934">
        <v>1</v>
      </c>
      <c r="F1934">
        <v>37</v>
      </c>
      <c r="G1934">
        <v>75.8</v>
      </c>
      <c r="H1934">
        <v>102</v>
      </c>
      <c r="I1934">
        <v>12.89</v>
      </c>
      <c r="J1934">
        <v>173.6</v>
      </c>
      <c r="K1934">
        <v>147</v>
      </c>
      <c r="L1934">
        <v>14.76</v>
      </c>
      <c r="M1934">
        <v>162.6</v>
      </c>
      <c r="N1934">
        <v>96</v>
      </c>
      <c r="O1934">
        <v>7.32</v>
      </c>
      <c r="P1934">
        <v>8.1999999999999993</v>
      </c>
      <c r="Q1934">
        <v>13</v>
      </c>
      <c r="R1934">
        <v>2.21</v>
      </c>
      <c r="S1934">
        <v>0</v>
      </c>
      <c r="T1934">
        <v>0</v>
      </c>
    </row>
    <row r="1935" spans="1:20" x14ac:dyDescent="0.2">
      <c r="A1935" t="s">
        <v>66</v>
      </c>
      <c r="B1935" s="4">
        <f>train[[#This Row],[account_length]]/12</f>
        <v>14.583333333333334</v>
      </c>
      <c r="C1935">
        <v>415</v>
      </c>
      <c r="D1935">
        <v>0</v>
      </c>
      <c r="E1935">
        <v>0</v>
      </c>
      <c r="F1935">
        <v>0</v>
      </c>
      <c r="G1935">
        <v>132</v>
      </c>
      <c r="H1935">
        <v>95</v>
      </c>
      <c r="I1935">
        <v>22.44</v>
      </c>
      <c r="J1935">
        <v>231.2</v>
      </c>
      <c r="K1935">
        <v>74</v>
      </c>
      <c r="L1935">
        <v>19.649999999999999</v>
      </c>
      <c r="M1935">
        <v>313.39999999999998</v>
      </c>
      <c r="N1935">
        <v>108</v>
      </c>
      <c r="O1935">
        <v>14.1</v>
      </c>
      <c r="P1935">
        <v>8.6999999999999993</v>
      </c>
      <c r="Q1935">
        <v>10</v>
      </c>
      <c r="R1935">
        <v>2.35</v>
      </c>
      <c r="S1935">
        <v>1</v>
      </c>
      <c r="T1935">
        <v>0</v>
      </c>
    </row>
    <row r="1936" spans="1:20" x14ac:dyDescent="0.2">
      <c r="A1936" t="s">
        <v>31</v>
      </c>
      <c r="B1936" s="4">
        <f>train[[#This Row],[account_length]]/12</f>
        <v>6.166666666666667</v>
      </c>
      <c r="C1936">
        <v>510</v>
      </c>
      <c r="D1936">
        <v>0</v>
      </c>
      <c r="E1936">
        <v>0</v>
      </c>
      <c r="F1936">
        <v>0</v>
      </c>
      <c r="G1936">
        <v>124</v>
      </c>
      <c r="H1936">
        <v>102</v>
      </c>
      <c r="I1936">
        <v>21.08</v>
      </c>
      <c r="J1936">
        <v>262.10000000000002</v>
      </c>
      <c r="K1936">
        <v>101</v>
      </c>
      <c r="L1936">
        <v>22.28</v>
      </c>
      <c r="M1936">
        <v>268.2</v>
      </c>
      <c r="N1936">
        <v>98</v>
      </c>
      <c r="O1936">
        <v>12.07</v>
      </c>
      <c r="P1936">
        <v>11.7</v>
      </c>
      <c r="Q1936">
        <v>2</v>
      </c>
      <c r="R1936">
        <v>3.16</v>
      </c>
      <c r="S1936">
        <v>2</v>
      </c>
      <c r="T1936">
        <v>0</v>
      </c>
    </row>
    <row r="1937" spans="1:20" x14ac:dyDescent="0.2">
      <c r="A1937" t="s">
        <v>74</v>
      </c>
      <c r="B1937" s="4">
        <f>train[[#This Row],[account_length]]/12</f>
        <v>4</v>
      </c>
      <c r="C1937">
        <v>415</v>
      </c>
      <c r="D1937">
        <v>0</v>
      </c>
      <c r="E1937">
        <v>0</v>
      </c>
      <c r="F1937">
        <v>0</v>
      </c>
      <c r="G1937">
        <v>171.9</v>
      </c>
      <c r="H1937">
        <v>98</v>
      </c>
      <c r="I1937">
        <v>29.22</v>
      </c>
      <c r="J1937">
        <v>159</v>
      </c>
      <c r="K1937">
        <v>127</v>
      </c>
      <c r="L1937">
        <v>13.52</v>
      </c>
      <c r="M1937">
        <v>139.5</v>
      </c>
      <c r="N1937">
        <v>101</v>
      </c>
      <c r="O1937">
        <v>6.28</v>
      </c>
      <c r="P1937">
        <v>7.6</v>
      </c>
      <c r="Q1937">
        <v>3</v>
      </c>
      <c r="R1937">
        <v>2.0499999999999998</v>
      </c>
      <c r="S1937">
        <v>2</v>
      </c>
      <c r="T1937">
        <v>0</v>
      </c>
    </row>
    <row r="1938" spans="1:20" x14ac:dyDescent="0.2">
      <c r="A1938" t="s">
        <v>48</v>
      </c>
      <c r="B1938" s="4">
        <f>train[[#This Row],[account_length]]/12</f>
        <v>6.166666666666667</v>
      </c>
      <c r="C1938">
        <v>510</v>
      </c>
      <c r="D1938">
        <v>0</v>
      </c>
      <c r="E1938">
        <v>1</v>
      </c>
      <c r="F1938">
        <v>31</v>
      </c>
      <c r="G1938">
        <v>249.4</v>
      </c>
      <c r="H1938">
        <v>70</v>
      </c>
      <c r="I1938">
        <v>42.4</v>
      </c>
      <c r="J1938">
        <v>209.5</v>
      </c>
      <c r="K1938">
        <v>59</v>
      </c>
      <c r="L1938">
        <v>17.809999999999999</v>
      </c>
      <c r="M1938">
        <v>180.6</v>
      </c>
      <c r="N1938">
        <v>75</v>
      </c>
      <c r="O1938">
        <v>8.1300000000000008</v>
      </c>
      <c r="P1938">
        <v>9.9</v>
      </c>
      <c r="Q1938">
        <v>2</v>
      </c>
      <c r="R1938">
        <v>2.67</v>
      </c>
      <c r="S1938">
        <v>4</v>
      </c>
      <c r="T1938">
        <v>0</v>
      </c>
    </row>
    <row r="1939" spans="1:20" x14ac:dyDescent="0.2">
      <c r="A1939" t="s">
        <v>62</v>
      </c>
      <c r="B1939" s="4">
        <f>train[[#This Row],[account_length]]/12</f>
        <v>8.75</v>
      </c>
      <c r="C1939">
        <v>415</v>
      </c>
      <c r="D1939">
        <v>1</v>
      </c>
      <c r="E1939">
        <v>0</v>
      </c>
      <c r="F1939">
        <v>0</v>
      </c>
      <c r="G1939">
        <v>228.4</v>
      </c>
      <c r="H1939">
        <v>100</v>
      </c>
      <c r="I1939">
        <v>38.83</v>
      </c>
      <c r="J1939">
        <v>145.1</v>
      </c>
      <c r="K1939">
        <v>108</v>
      </c>
      <c r="L1939">
        <v>12.33</v>
      </c>
      <c r="M1939">
        <v>245.3</v>
      </c>
      <c r="N1939">
        <v>140</v>
      </c>
      <c r="O1939">
        <v>11.04</v>
      </c>
      <c r="P1939">
        <v>7.7</v>
      </c>
      <c r="Q1939">
        <v>7</v>
      </c>
      <c r="R1939">
        <v>2.08</v>
      </c>
      <c r="S1939">
        <v>0</v>
      </c>
      <c r="T1939">
        <v>0</v>
      </c>
    </row>
    <row r="1940" spans="1:20" x14ac:dyDescent="0.2">
      <c r="A1940" t="s">
        <v>64</v>
      </c>
      <c r="B1940" s="4">
        <f>train[[#This Row],[account_length]]/12</f>
        <v>13.083333333333334</v>
      </c>
      <c r="C1940">
        <v>510</v>
      </c>
      <c r="D1940">
        <v>0</v>
      </c>
      <c r="E1940">
        <v>0</v>
      </c>
      <c r="F1940">
        <v>0</v>
      </c>
      <c r="G1940">
        <v>168.6</v>
      </c>
      <c r="H1940">
        <v>71</v>
      </c>
      <c r="I1940">
        <v>28.66</v>
      </c>
      <c r="J1940">
        <v>205.1</v>
      </c>
      <c r="K1940">
        <v>48</v>
      </c>
      <c r="L1940">
        <v>17.43</v>
      </c>
      <c r="M1940">
        <v>175.8</v>
      </c>
      <c r="N1940">
        <v>88</v>
      </c>
      <c r="O1940">
        <v>7.91</v>
      </c>
      <c r="P1940">
        <v>5.9</v>
      </c>
      <c r="Q1940">
        <v>2</v>
      </c>
      <c r="R1940">
        <v>1.59</v>
      </c>
      <c r="S1940">
        <v>3</v>
      </c>
      <c r="T1940">
        <v>0</v>
      </c>
    </row>
    <row r="1941" spans="1:20" x14ac:dyDescent="0.2">
      <c r="A1941" t="s">
        <v>63</v>
      </c>
      <c r="B1941" s="4">
        <f>train[[#This Row],[account_length]]/12</f>
        <v>18.083333333333332</v>
      </c>
      <c r="C1941">
        <v>415</v>
      </c>
      <c r="D1941">
        <v>0</v>
      </c>
      <c r="E1941">
        <v>0</v>
      </c>
      <c r="F1941">
        <v>0</v>
      </c>
      <c r="G1941">
        <v>123.7</v>
      </c>
      <c r="H1941">
        <v>138</v>
      </c>
      <c r="I1941">
        <v>21.03</v>
      </c>
      <c r="J1941">
        <v>248.5</v>
      </c>
      <c r="K1941">
        <v>105</v>
      </c>
      <c r="L1941">
        <v>21.12</v>
      </c>
      <c r="M1941">
        <v>269.60000000000002</v>
      </c>
      <c r="N1941">
        <v>78</v>
      </c>
      <c r="O1941">
        <v>12.13</v>
      </c>
      <c r="P1941">
        <v>13.3</v>
      </c>
      <c r="Q1941">
        <v>4</v>
      </c>
      <c r="R1941">
        <v>3.59</v>
      </c>
      <c r="S1941">
        <v>0</v>
      </c>
      <c r="T1941">
        <v>0</v>
      </c>
    </row>
    <row r="1942" spans="1:20" x14ac:dyDescent="0.2">
      <c r="A1942" t="s">
        <v>71</v>
      </c>
      <c r="B1942" s="4">
        <f>train[[#This Row],[account_length]]/12</f>
        <v>5.666666666666667</v>
      </c>
      <c r="C1942">
        <v>415</v>
      </c>
      <c r="D1942">
        <v>0</v>
      </c>
      <c r="E1942">
        <v>0</v>
      </c>
      <c r="F1942">
        <v>0</v>
      </c>
      <c r="G1942">
        <v>178.7</v>
      </c>
      <c r="H1942">
        <v>61</v>
      </c>
      <c r="I1942">
        <v>30.38</v>
      </c>
      <c r="J1942">
        <v>252.3</v>
      </c>
      <c r="K1942">
        <v>84</v>
      </c>
      <c r="L1942">
        <v>21.45</v>
      </c>
      <c r="M1942">
        <v>255.7</v>
      </c>
      <c r="N1942">
        <v>76</v>
      </c>
      <c r="O1942">
        <v>11.51</v>
      </c>
      <c r="P1942">
        <v>8.4</v>
      </c>
      <c r="Q1942">
        <v>4</v>
      </c>
      <c r="R1942">
        <v>2.27</v>
      </c>
      <c r="S1942">
        <v>1</v>
      </c>
      <c r="T1942">
        <v>0</v>
      </c>
    </row>
    <row r="1943" spans="1:20" x14ac:dyDescent="0.2">
      <c r="A1943" t="s">
        <v>52</v>
      </c>
      <c r="B1943" s="4">
        <f>train[[#This Row],[account_length]]/12</f>
        <v>6.666666666666667</v>
      </c>
      <c r="C1943">
        <v>415</v>
      </c>
      <c r="D1943">
        <v>0</v>
      </c>
      <c r="E1943">
        <v>0</v>
      </c>
      <c r="F1943">
        <v>0</v>
      </c>
      <c r="G1943">
        <v>113.2</v>
      </c>
      <c r="H1943">
        <v>86</v>
      </c>
      <c r="I1943">
        <v>19.239999999999998</v>
      </c>
      <c r="J1943">
        <v>185.5</v>
      </c>
      <c r="K1943">
        <v>97</v>
      </c>
      <c r="L1943">
        <v>15.77</v>
      </c>
      <c r="M1943">
        <v>237.3</v>
      </c>
      <c r="N1943">
        <v>145</v>
      </c>
      <c r="O1943">
        <v>10.68</v>
      </c>
      <c r="P1943">
        <v>9.5</v>
      </c>
      <c r="Q1943">
        <v>5</v>
      </c>
      <c r="R1943">
        <v>2.57</v>
      </c>
      <c r="S1943">
        <v>1</v>
      </c>
      <c r="T1943">
        <v>0</v>
      </c>
    </row>
    <row r="1944" spans="1:20" x14ac:dyDescent="0.2">
      <c r="A1944" t="s">
        <v>67</v>
      </c>
      <c r="B1944" s="4">
        <f>train[[#This Row],[account_length]]/12</f>
        <v>3.1666666666666665</v>
      </c>
      <c r="C1944">
        <v>415</v>
      </c>
      <c r="D1944">
        <v>0</v>
      </c>
      <c r="E1944">
        <v>1</v>
      </c>
      <c r="F1944">
        <v>25</v>
      </c>
      <c r="G1944">
        <v>142.4</v>
      </c>
      <c r="H1944">
        <v>106</v>
      </c>
      <c r="I1944">
        <v>24.21</v>
      </c>
      <c r="J1944">
        <v>313.7</v>
      </c>
      <c r="K1944">
        <v>109</v>
      </c>
      <c r="L1944">
        <v>26.66</v>
      </c>
      <c r="M1944">
        <v>126.6</v>
      </c>
      <c r="N1944">
        <v>117</v>
      </c>
      <c r="O1944">
        <v>5.7</v>
      </c>
      <c r="P1944">
        <v>13.4</v>
      </c>
      <c r="Q1944">
        <v>6</v>
      </c>
      <c r="R1944">
        <v>3.62</v>
      </c>
      <c r="S1944">
        <v>2</v>
      </c>
      <c r="T1944">
        <v>0</v>
      </c>
    </row>
    <row r="1945" spans="1:20" x14ac:dyDescent="0.2">
      <c r="A1945" t="s">
        <v>41</v>
      </c>
      <c r="B1945" s="4">
        <f>train[[#This Row],[account_length]]/12</f>
        <v>11.666666666666666</v>
      </c>
      <c r="C1945">
        <v>415</v>
      </c>
      <c r="D1945">
        <v>0</v>
      </c>
      <c r="E1945">
        <v>0</v>
      </c>
      <c r="F1945">
        <v>0</v>
      </c>
      <c r="G1945">
        <v>149.69999999999999</v>
      </c>
      <c r="H1945">
        <v>71</v>
      </c>
      <c r="I1945">
        <v>25.45</v>
      </c>
      <c r="J1945">
        <v>212.5</v>
      </c>
      <c r="K1945">
        <v>97</v>
      </c>
      <c r="L1945">
        <v>18.059999999999999</v>
      </c>
      <c r="M1945">
        <v>245.9</v>
      </c>
      <c r="N1945">
        <v>67</v>
      </c>
      <c r="O1945">
        <v>11.07</v>
      </c>
      <c r="P1945">
        <v>12.6</v>
      </c>
      <c r="Q1945">
        <v>4</v>
      </c>
      <c r="R1945">
        <v>3.4</v>
      </c>
      <c r="S1945">
        <v>3</v>
      </c>
      <c r="T1945">
        <v>0</v>
      </c>
    </row>
    <row r="1946" spans="1:20" x14ac:dyDescent="0.2">
      <c r="A1946" t="s">
        <v>50</v>
      </c>
      <c r="B1946" s="4">
        <f>train[[#This Row],[account_length]]/12</f>
        <v>8.1666666666666661</v>
      </c>
      <c r="C1946">
        <v>415</v>
      </c>
      <c r="D1946">
        <v>0</v>
      </c>
      <c r="E1946">
        <v>0</v>
      </c>
      <c r="F1946">
        <v>0</v>
      </c>
      <c r="G1946">
        <v>227.1</v>
      </c>
      <c r="H1946">
        <v>116</v>
      </c>
      <c r="I1946">
        <v>38.61</v>
      </c>
      <c r="J1946">
        <v>120.5</v>
      </c>
      <c r="K1946">
        <v>103</v>
      </c>
      <c r="L1946">
        <v>10.24</v>
      </c>
      <c r="M1946">
        <v>117</v>
      </c>
      <c r="N1946">
        <v>102</v>
      </c>
      <c r="O1946">
        <v>5.27</v>
      </c>
      <c r="P1946">
        <v>4.7</v>
      </c>
      <c r="Q1946">
        <v>4</v>
      </c>
      <c r="R1946">
        <v>1.27</v>
      </c>
      <c r="S1946">
        <v>5</v>
      </c>
      <c r="T1946">
        <v>1</v>
      </c>
    </row>
    <row r="1947" spans="1:20" x14ac:dyDescent="0.2">
      <c r="A1947" t="s">
        <v>73</v>
      </c>
      <c r="B1947" s="4">
        <f>train[[#This Row],[account_length]]/12</f>
        <v>9.5</v>
      </c>
      <c r="C1947">
        <v>415</v>
      </c>
      <c r="D1947">
        <v>0</v>
      </c>
      <c r="E1947">
        <v>0</v>
      </c>
      <c r="F1947">
        <v>0</v>
      </c>
      <c r="G1947">
        <v>155.30000000000001</v>
      </c>
      <c r="H1947">
        <v>75</v>
      </c>
      <c r="I1947">
        <v>26.4</v>
      </c>
      <c r="J1947">
        <v>169.9</v>
      </c>
      <c r="K1947">
        <v>87</v>
      </c>
      <c r="L1947">
        <v>14.44</v>
      </c>
      <c r="M1947">
        <v>207</v>
      </c>
      <c r="N1947">
        <v>133</v>
      </c>
      <c r="O1947">
        <v>9.32</v>
      </c>
      <c r="P1947">
        <v>12.6</v>
      </c>
      <c r="Q1947">
        <v>5</v>
      </c>
      <c r="R1947">
        <v>3.4</v>
      </c>
      <c r="S1947">
        <v>2</v>
      </c>
      <c r="T1947">
        <v>0</v>
      </c>
    </row>
    <row r="1948" spans="1:20" x14ac:dyDescent="0.2">
      <c r="A1948" t="s">
        <v>60</v>
      </c>
      <c r="B1948" s="4">
        <f>train[[#This Row],[account_length]]/12</f>
        <v>3.8333333333333335</v>
      </c>
      <c r="C1948">
        <v>408</v>
      </c>
      <c r="D1948">
        <v>0</v>
      </c>
      <c r="E1948">
        <v>0</v>
      </c>
      <c r="F1948">
        <v>0</v>
      </c>
      <c r="G1948">
        <v>156.4</v>
      </c>
      <c r="H1948">
        <v>105</v>
      </c>
      <c r="I1948">
        <v>26.59</v>
      </c>
      <c r="J1948">
        <v>185.5</v>
      </c>
      <c r="K1948">
        <v>98</v>
      </c>
      <c r="L1948">
        <v>15.77</v>
      </c>
      <c r="M1948">
        <v>226.7</v>
      </c>
      <c r="N1948">
        <v>96</v>
      </c>
      <c r="O1948">
        <v>10.199999999999999</v>
      </c>
      <c r="P1948">
        <v>11.8</v>
      </c>
      <c r="Q1948">
        <v>3</v>
      </c>
      <c r="R1948">
        <v>3.19</v>
      </c>
      <c r="S1948">
        <v>1</v>
      </c>
      <c r="T1948">
        <v>0</v>
      </c>
    </row>
    <row r="1949" spans="1:20" x14ac:dyDescent="0.2">
      <c r="A1949" t="s">
        <v>61</v>
      </c>
      <c r="B1949" s="4">
        <f>train[[#This Row],[account_length]]/12</f>
        <v>9.8333333333333339</v>
      </c>
      <c r="C1949">
        <v>415</v>
      </c>
      <c r="D1949">
        <v>0</v>
      </c>
      <c r="E1949">
        <v>1</v>
      </c>
      <c r="F1949">
        <v>42</v>
      </c>
      <c r="G1949">
        <v>148.69999999999999</v>
      </c>
      <c r="H1949">
        <v>105</v>
      </c>
      <c r="I1949">
        <v>25.28</v>
      </c>
      <c r="J1949">
        <v>167.3</v>
      </c>
      <c r="K1949">
        <v>105</v>
      </c>
      <c r="L1949">
        <v>14.22</v>
      </c>
      <c r="M1949">
        <v>270.60000000000002</v>
      </c>
      <c r="N1949">
        <v>105</v>
      </c>
      <c r="O1949">
        <v>12.18</v>
      </c>
      <c r="P1949">
        <v>10.4</v>
      </c>
      <c r="Q1949">
        <v>7</v>
      </c>
      <c r="R1949">
        <v>2.81</v>
      </c>
      <c r="S1949">
        <v>0</v>
      </c>
      <c r="T1949">
        <v>0</v>
      </c>
    </row>
    <row r="1950" spans="1:20" x14ac:dyDescent="0.2">
      <c r="A1950" t="s">
        <v>55</v>
      </c>
      <c r="B1950" s="4">
        <f>train[[#This Row],[account_length]]/12</f>
        <v>3.0833333333333335</v>
      </c>
      <c r="C1950">
        <v>510</v>
      </c>
      <c r="D1950">
        <v>0</v>
      </c>
      <c r="E1950">
        <v>0</v>
      </c>
      <c r="F1950">
        <v>0</v>
      </c>
      <c r="G1950">
        <v>271.7</v>
      </c>
      <c r="H1950">
        <v>112</v>
      </c>
      <c r="I1950">
        <v>46.19</v>
      </c>
      <c r="J1950">
        <v>155.1</v>
      </c>
      <c r="K1950">
        <v>96</v>
      </c>
      <c r="L1950">
        <v>13.18</v>
      </c>
      <c r="M1950">
        <v>199.5</v>
      </c>
      <c r="N1950">
        <v>97</v>
      </c>
      <c r="O1950">
        <v>8.98</v>
      </c>
      <c r="P1950">
        <v>6.6</v>
      </c>
      <c r="Q1950">
        <v>4</v>
      </c>
      <c r="R1950">
        <v>1.78</v>
      </c>
      <c r="S1950">
        <v>3</v>
      </c>
      <c r="T1950">
        <v>0</v>
      </c>
    </row>
    <row r="1951" spans="1:20" x14ac:dyDescent="0.2">
      <c r="A1951" t="s">
        <v>67</v>
      </c>
      <c r="B1951" s="4">
        <f>train[[#This Row],[account_length]]/12</f>
        <v>8.1666666666666661</v>
      </c>
      <c r="C1951">
        <v>415</v>
      </c>
      <c r="D1951">
        <v>1</v>
      </c>
      <c r="E1951">
        <v>1</v>
      </c>
      <c r="F1951">
        <v>23</v>
      </c>
      <c r="G1951">
        <v>245.5</v>
      </c>
      <c r="H1951">
        <v>54</v>
      </c>
      <c r="I1951">
        <v>41.74</v>
      </c>
      <c r="J1951">
        <v>292.7</v>
      </c>
      <c r="K1951">
        <v>83</v>
      </c>
      <c r="L1951">
        <v>24.88</v>
      </c>
      <c r="M1951">
        <v>184</v>
      </c>
      <c r="N1951">
        <v>90</v>
      </c>
      <c r="O1951">
        <v>8.2799999999999994</v>
      </c>
      <c r="P1951">
        <v>10.8</v>
      </c>
      <c r="Q1951">
        <v>7</v>
      </c>
      <c r="R1951">
        <v>2.92</v>
      </c>
      <c r="S1951">
        <v>1</v>
      </c>
      <c r="T1951">
        <v>0</v>
      </c>
    </row>
    <row r="1952" spans="1:20" x14ac:dyDescent="0.2">
      <c r="A1952" t="s">
        <v>62</v>
      </c>
      <c r="B1952" s="4">
        <f>train[[#This Row],[account_length]]/12</f>
        <v>9.4166666666666661</v>
      </c>
      <c r="C1952">
        <v>510</v>
      </c>
      <c r="D1952">
        <v>0</v>
      </c>
      <c r="E1952">
        <v>0</v>
      </c>
      <c r="F1952">
        <v>0</v>
      </c>
      <c r="G1952">
        <v>245.3</v>
      </c>
      <c r="H1952">
        <v>108</v>
      </c>
      <c r="I1952">
        <v>41.7</v>
      </c>
      <c r="J1952">
        <v>259.89999999999998</v>
      </c>
      <c r="K1952">
        <v>140</v>
      </c>
      <c r="L1952">
        <v>22.09</v>
      </c>
      <c r="M1952">
        <v>204.3</v>
      </c>
      <c r="N1952">
        <v>115</v>
      </c>
      <c r="O1952">
        <v>9.19</v>
      </c>
      <c r="P1952">
        <v>10.7</v>
      </c>
      <c r="Q1952">
        <v>2</v>
      </c>
      <c r="R1952">
        <v>2.89</v>
      </c>
      <c r="S1952">
        <v>3</v>
      </c>
      <c r="T1952">
        <v>1</v>
      </c>
    </row>
    <row r="1953" spans="1:20" x14ac:dyDescent="0.2">
      <c r="A1953" t="s">
        <v>52</v>
      </c>
      <c r="B1953" s="4">
        <f>train[[#This Row],[account_length]]/12</f>
        <v>5.75</v>
      </c>
      <c r="C1953">
        <v>408</v>
      </c>
      <c r="D1953">
        <v>0</v>
      </c>
      <c r="E1953">
        <v>0</v>
      </c>
      <c r="F1953">
        <v>0</v>
      </c>
      <c r="G1953">
        <v>196.1</v>
      </c>
      <c r="H1953">
        <v>87</v>
      </c>
      <c r="I1953">
        <v>33.340000000000003</v>
      </c>
      <c r="J1953">
        <v>236.8</v>
      </c>
      <c r="K1953">
        <v>66</v>
      </c>
      <c r="L1953">
        <v>20.13</v>
      </c>
      <c r="M1953">
        <v>182.3</v>
      </c>
      <c r="N1953">
        <v>75</v>
      </c>
      <c r="O1953">
        <v>8.1999999999999993</v>
      </c>
      <c r="P1953">
        <v>11.9</v>
      </c>
      <c r="Q1953">
        <v>1</v>
      </c>
      <c r="R1953">
        <v>3.21</v>
      </c>
      <c r="S1953">
        <v>0</v>
      </c>
      <c r="T1953">
        <v>0</v>
      </c>
    </row>
    <row r="1954" spans="1:20" x14ac:dyDescent="0.2">
      <c r="A1954" t="s">
        <v>38</v>
      </c>
      <c r="B1954" s="4">
        <f>train[[#This Row],[account_length]]/12</f>
        <v>10.083333333333334</v>
      </c>
      <c r="C1954">
        <v>415</v>
      </c>
      <c r="D1954">
        <v>0</v>
      </c>
      <c r="E1954">
        <v>0</v>
      </c>
      <c r="F1954">
        <v>0</v>
      </c>
      <c r="G1954">
        <v>134.1</v>
      </c>
      <c r="H1954">
        <v>112</v>
      </c>
      <c r="I1954">
        <v>22.8</v>
      </c>
      <c r="J1954">
        <v>195.1</v>
      </c>
      <c r="K1954">
        <v>104</v>
      </c>
      <c r="L1954">
        <v>16.579999999999998</v>
      </c>
      <c r="M1954">
        <v>159.6</v>
      </c>
      <c r="N1954">
        <v>139</v>
      </c>
      <c r="O1954">
        <v>7.18</v>
      </c>
      <c r="P1954">
        <v>10.5</v>
      </c>
      <c r="Q1954">
        <v>2</v>
      </c>
      <c r="R1954">
        <v>2.84</v>
      </c>
      <c r="S1954">
        <v>2</v>
      </c>
      <c r="T1954">
        <v>0</v>
      </c>
    </row>
    <row r="1955" spans="1:20" x14ac:dyDescent="0.2">
      <c r="A1955" t="s">
        <v>24</v>
      </c>
      <c r="B1955" s="4">
        <f>train[[#This Row],[account_length]]/12</f>
        <v>4.916666666666667</v>
      </c>
      <c r="C1955">
        <v>510</v>
      </c>
      <c r="D1955">
        <v>1</v>
      </c>
      <c r="E1955">
        <v>1</v>
      </c>
      <c r="F1955">
        <v>31</v>
      </c>
      <c r="G1955">
        <v>225</v>
      </c>
      <c r="H1955">
        <v>78</v>
      </c>
      <c r="I1955">
        <v>38.25</v>
      </c>
      <c r="J1955">
        <v>191.3</v>
      </c>
      <c r="K1955">
        <v>79</v>
      </c>
      <c r="L1955">
        <v>16.260000000000002</v>
      </c>
      <c r="M1955">
        <v>226.7</v>
      </c>
      <c r="N1955">
        <v>79</v>
      </c>
      <c r="O1955">
        <v>10.199999999999999</v>
      </c>
      <c r="P1955">
        <v>9.1</v>
      </c>
      <c r="Q1955">
        <v>3</v>
      </c>
      <c r="R1955">
        <v>2.46</v>
      </c>
      <c r="S1955">
        <v>1</v>
      </c>
      <c r="T1955">
        <v>0</v>
      </c>
    </row>
    <row r="1956" spans="1:20" x14ac:dyDescent="0.2">
      <c r="A1956" t="s">
        <v>31</v>
      </c>
      <c r="B1956" s="4">
        <f>train[[#This Row],[account_length]]/12</f>
        <v>4.916666666666667</v>
      </c>
      <c r="C1956">
        <v>510</v>
      </c>
      <c r="D1956">
        <v>0</v>
      </c>
      <c r="E1956">
        <v>0</v>
      </c>
      <c r="F1956">
        <v>0</v>
      </c>
      <c r="G1956">
        <v>189.7</v>
      </c>
      <c r="H1956">
        <v>100</v>
      </c>
      <c r="I1956">
        <v>32.25</v>
      </c>
      <c r="J1956">
        <v>115.9</v>
      </c>
      <c r="K1956">
        <v>133</v>
      </c>
      <c r="L1956">
        <v>9.85</v>
      </c>
      <c r="M1956">
        <v>220.6</v>
      </c>
      <c r="N1956">
        <v>115</v>
      </c>
      <c r="O1956">
        <v>9.93</v>
      </c>
      <c r="P1956">
        <v>7.4</v>
      </c>
      <c r="Q1956">
        <v>4</v>
      </c>
      <c r="R1956">
        <v>2</v>
      </c>
      <c r="S1956">
        <v>0</v>
      </c>
      <c r="T1956">
        <v>0</v>
      </c>
    </row>
    <row r="1957" spans="1:20" x14ac:dyDescent="0.2">
      <c r="A1957" t="s">
        <v>52</v>
      </c>
      <c r="B1957" s="4">
        <f>train[[#This Row],[account_length]]/12</f>
        <v>15.833333333333334</v>
      </c>
      <c r="C1957">
        <v>415</v>
      </c>
      <c r="D1957">
        <v>0</v>
      </c>
      <c r="E1957">
        <v>0</v>
      </c>
      <c r="F1957">
        <v>0</v>
      </c>
      <c r="G1957">
        <v>142.9</v>
      </c>
      <c r="H1957">
        <v>96</v>
      </c>
      <c r="I1957">
        <v>24.29</v>
      </c>
      <c r="J1957">
        <v>177.9</v>
      </c>
      <c r="K1957">
        <v>96</v>
      </c>
      <c r="L1957">
        <v>15.12</v>
      </c>
      <c r="M1957">
        <v>113.3</v>
      </c>
      <c r="N1957">
        <v>117</v>
      </c>
      <c r="O1957">
        <v>5.0999999999999996</v>
      </c>
      <c r="P1957">
        <v>6.6</v>
      </c>
      <c r="Q1957">
        <v>4</v>
      </c>
      <c r="R1957">
        <v>1.78</v>
      </c>
      <c r="S1957">
        <v>0</v>
      </c>
      <c r="T1957">
        <v>0</v>
      </c>
    </row>
    <row r="1958" spans="1:20" x14ac:dyDescent="0.2">
      <c r="A1958" t="s">
        <v>65</v>
      </c>
      <c r="B1958" s="4">
        <f>train[[#This Row],[account_length]]/12</f>
        <v>9.0833333333333339</v>
      </c>
      <c r="C1958">
        <v>415</v>
      </c>
      <c r="D1958">
        <v>0</v>
      </c>
      <c r="E1958">
        <v>0</v>
      </c>
      <c r="F1958">
        <v>0</v>
      </c>
      <c r="G1958">
        <v>175.6</v>
      </c>
      <c r="H1958">
        <v>80</v>
      </c>
      <c r="I1958">
        <v>29.85</v>
      </c>
      <c r="J1958">
        <v>238</v>
      </c>
      <c r="K1958">
        <v>94</v>
      </c>
      <c r="L1958">
        <v>20.23</v>
      </c>
      <c r="M1958">
        <v>198.4</v>
      </c>
      <c r="N1958">
        <v>103</v>
      </c>
      <c r="O1958">
        <v>8.93</v>
      </c>
      <c r="P1958">
        <v>10.199999999999999</v>
      </c>
      <c r="Q1958">
        <v>6</v>
      </c>
      <c r="R1958">
        <v>2.75</v>
      </c>
      <c r="S1958">
        <v>1</v>
      </c>
      <c r="T1958">
        <v>0</v>
      </c>
    </row>
    <row r="1959" spans="1:20" x14ac:dyDescent="0.2">
      <c r="A1959" t="s">
        <v>29</v>
      </c>
      <c r="B1959" s="4">
        <f>train[[#This Row],[account_length]]/12</f>
        <v>11.333333333333334</v>
      </c>
      <c r="C1959">
        <v>415</v>
      </c>
      <c r="D1959">
        <v>0</v>
      </c>
      <c r="E1959">
        <v>0</v>
      </c>
      <c r="F1959">
        <v>0</v>
      </c>
      <c r="G1959">
        <v>92.4</v>
      </c>
      <c r="H1959">
        <v>109</v>
      </c>
      <c r="I1959">
        <v>15.71</v>
      </c>
      <c r="J1959">
        <v>219</v>
      </c>
      <c r="K1959">
        <v>115</v>
      </c>
      <c r="L1959">
        <v>18.62</v>
      </c>
      <c r="M1959">
        <v>212.6</v>
      </c>
      <c r="N1959">
        <v>80</v>
      </c>
      <c r="O1959">
        <v>9.57</v>
      </c>
      <c r="P1959">
        <v>12.9</v>
      </c>
      <c r="Q1959">
        <v>4</v>
      </c>
      <c r="R1959">
        <v>3.48</v>
      </c>
      <c r="S1959">
        <v>2</v>
      </c>
      <c r="T1959">
        <v>0</v>
      </c>
    </row>
    <row r="1960" spans="1:20" x14ac:dyDescent="0.2">
      <c r="A1960" t="s">
        <v>40</v>
      </c>
      <c r="B1960" s="4">
        <f>train[[#This Row],[account_length]]/12</f>
        <v>8.8333333333333339</v>
      </c>
      <c r="C1960">
        <v>510</v>
      </c>
      <c r="D1960">
        <v>0</v>
      </c>
      <c r="E1960">
        <v>0</v>
      </c>
      <c r="F1960">
        <v>0</v>
      </c>
      <c r="G1960">
        <v>159.6</v>
      </c>
      <c r="H1960">
        <v>94</v>
      </c>
      <c r="I1960">
        <v>27.13</v>
      </c>
      <c r="J1960">
        <v>276.8</v>
      </c>
      <c r="K1960">
        <v>118</v>
      </c>
      <c r="L1960">
        <v>23.53</v>
      </c>
      <c r="M1960">
        <v>223.5</v>
      </c>
      <c r="N1960">
        <v>65</v>
      </c>
      <c r="O1960">
        <v>10.06</v>
      </c>
      <c r="P1960">
        <v>8.8000000000000007</v>
      </c>
      <c r="Q1960">
        <v>3</v>
      </c>
      <c r="R1960">
        <v>2.38</v>
      </c>
      <c r="S1960">
        <v>0</v>
      </c>
      <c r="T1960">
        <v>0</v>
      </c>
    </row>
    <row r="1961" spans="1:20" x14ac:dyDescent="0.2">
      <c r="A1961" t="s">
        <v>31</v>
      </c>
      <c r="B1961" s="4">
        <f>train[[#This Row],[account_length]]/12</f>
        <v>10.75</v>
      </c>
      <c r="C1961">
        <v>415</v>
      </c>
      <c r="D1961">
        <v>0</v>
      </c>
      <c r="E1961">
        <v>0</v>
      </c>
      <c r="F1961">
        <v>0</v>
      </c>
      <c r="G1961">
        <v>159.1</v>
      </c>
      <c r="H1961">
        <v>100</v>
      </c>
      <c r="I1961">
        <v>27.05</v>
      </c>
      <c r="J1961">
        <v>202.5</v>
      </c>
      <c r="K1961">
        <v>90</v>
      </c>
      <c r="L1961">
        <v>17.21</v>
      </c>
      <c r="M1961">
        <v>233.1</v>
      </c>
      <c r="N1961">
        <v>96</v>
      </c>
      <c r="O1961">
        <v>10.49</v>
      </c>
      <c r="P1961">
        <v>11.5</v>
      </c>
      <c r="Q1961">
        <v>6</v>
      </c>
      <c r="R1961">
        <v>3.11</v>
      </c>
      <c r="S1961">
        <v>2</v>
      </c>
      <c r="T1961">
        <v>0</v>
      </c>
    </row>
    <row r="1962" spans="1:20" x14ac:dyDescent="0.2">
      <c r="A1962" t="s">
        <v>54</v>
      </c>
      <c r="B1962" s="4">
        <f>train[[#This Row],[account_length]]/12</f>
        <v>8.25</v>
      </c>
      <c r="C1962">
        <v>415</v>
      </c>
      <c r="D1962">
        <v>0</v>
      </c>
      <c r="E1962">
        <v>0</v>
      </c>
      <c r="F1962">
        <v>0</v>
      </c>
      <c r="G1962">
        <v>254.4</v>
      </c>
      <c r="H1962">
        <v>120</v>
      </c>
      <c r="I1962">
        <v>43.25</v>
      </c>
      <c r="J1962">
        <v>159.30000000000001</v>
      </c>
      <c r="K1962">
        <v>92</v>
      </c>
      <c r="L1962">
        <v>13.54</v>
      </c>
      <c r="M1962">
        <v>264.39999999999998</v>
      </c>
      <c r="N1962">
        <v>94</v>
      </c>
      <c r="O1962">
        <v>11.9</v>
      </c>
      <c r="P1962">
        <v>6</v>
      </c>
      <c r="Q1962">
        <v>5</v>
      </c>
      <c r="R1962">
        <v>1.62</v>
      </c>
      <c r="S1962">
        <v>1</v>
      </c>
      <c r="T1962">
        <v>0</v>
      </c>
    </row>
    <row r="1963" spans="1:20" x14ac:dyDescent="0.2">
      <c r="A1963" t="s">
        <v>53</v>
      </c>
      <c r="B1963" s="4">
        <f>train[[#This Row],[account_length]]/12</f>
        <v>5.083333333333333</v>
      </c>
      <c r="C1963">
        <v>415</v>
      </c>
      <c r="D1963">
        <v>0</v>
      </c>
      <c r="E1963">
        <v>1</v>
      </c>
      <c r="F1963">
        <v>33</v>
      </c>
      <c r="G1963">
        <v>270.7</v>
      </c>
      <c r="H1963">
        <v>53</v>
      </c>
      <c r="I1963">
        <v>46.02</v>
      </c>
      <c r="J1963">
        <v>200.7</v>
      </c>
      <c r="K1963">
        <v>116</v>
      </c>
      <c r="L1963">
        <v>17.059999999999999</v>
      </c>
      <c r="M1963">
        <v>201.7</v>
      </c>
      <c r="N1963">
        <v>102</v>
      </c>
      <c r="O1963">
        <v>9.08</v>
      </c>
      <c r="P1963">
        <v>10.9</v>
      </c>
      <c r="Q1963">
        <v>3</v>
      </c>
      <c r="R1963">
        <v>2.94</v>
      </c>
      <c r="S1963">
        <v>3</v>
      </c>
      <c r="T1963">
        <v>0</v>
      </c>
    </row>
    <row r="1964" spans="1:20" x14ac:dyDescent="0.2">
      <c r="A1964" t="s">
        <v>72</v>
      </c>
      <c r="B1964" s="4">
        <f>train[[#This Row],[account_length]]/12</f>
        <v>5.916666666666667</v>
      </c>
      <c r="C1964">
        <v>415</v>
      </c>
      <c r="D1964">
        <v>0</v>
      </c>
      <c r="E1964">
        <v>0</v>
      </c>
      <c r="F1964">
        <v>0</v>
      </c>
      <c r="G1964">
        <v>207</v>
      </c>
      <c r="H1964">
        <v>112</v>
      </c>
      <c r="I1964">
        <v>35.19</v>
      </c>
      <c r="J1964">
        <v>173.8</v>
      </c>
      <c r="K1964">
        <v>96</v>
      </c>
      <c r="L1964">
        <v>14.77</v>
      </c>
      <c r="M1964">
        <v>178.4</v>
      </c>
      <c r="N1964">
        <v>61</v>
      </c>
      <c r="O1964">
        <v>8.0299999999999994</v>
      </c>
      <c r="P1964">
        <v>12.1</v>
      </c>
      <c r="Q1964">
        <v>3</v>
      </c>
      <c r="R1964">
        <v>3.27</v>
      </c>
      <c r="S1964">
        <v>1</v>
      </c>
      <c r="T1964">
        <v>0</v>
      </c>
    </row>
    <row r="1965" spans="1:20" x14ac:dyDescent="0.2">
      <c r="A1965" t="s">
        <v>55</v>
      </c>
      <c r="B1965" s="4">
        <f>train[[#This Row],[account_length]]/12</f>
        <v>0.33333333333333331</v>
      </c>
      <c r="C1965">
        <v>510</v>
      </c>
      <c r="D1965">
        <v>1</v>
      </c>
      <c r="E1965">
        <v>0</v>
      </c>
      <c r="F1965">
        <v>0</v>
      </c>
      <c r="G1965">
        <v>145.30000000000001</v>
      </c>
      <c r="H1965">
        <v>89</v>
      </c>
      <c r="I1965">
        <v>24.7</v>
      </c>
      <c r="J1965">
        <v>303.8</v>
      </c>
      <c r="K1965">
        <v>93</v>
      </c>
      <c r="L1965">
        <v>25.82</v>
      </c>
      <c r="M1965">
        <v>206.1</v>
      </c>
      <c r="N1965">
        <v>82</v>
      </c>
      <c r="O1965">
        <v>9.27</v>
      </c>
      <c r="P1965">
        <v>8.9</v>
      </c>
      <c r="Q1965">
        <v>4</v>
      </c>
      <c r="R1965">
        <v>2.4</v>
      </c>
      <c r="S1965">
        <v>0</v>
      </c>
      <c r="T1965">
        <v>0</v>
      </c>
    </row>
    <row r="1966" spans="1:20" x14ac:dyDescent="0.2">
      <c r="A1966" t="s">
        <v>72</v>
      </c>
      <c r="B1966" s="4">
        <f>train[[#This Row],[account_length]]/12</f>
        <v>12.333333333333334</v>
      </c>
      <c r="C1966">
        <v>408</v>
      </c>
      <c r="D1966">
        <v>0</v>
      </c>
      <c r="E1966">
        <v>1</v>
      </c>
      <c r="F1966">
        <v>25</v>
      </c>
      <c r="G1966">
        <v>230.7</v>
      </c>
      <c r="H1966">
        <v>102</v>
      </c>
      <c r="I1966">
        <v>39.22</v>
      </c>
      <c r="J1966">
        <v>233.8</v>
      </c>
      <c r="K1966">
        <v>109</v>
      </c>
      <c r="L1966">
        <v>19.87</v>
      </c>
      <c r="M1966">
        <v>215.8</v>
      </c>
      <c r="N1966">
        <v>90</v>
      </c>
      <c r="O1966">
        <v>9.7100000000000009</v>
      </c>
      <c r="P1966">
        <v>13.5</v>
      </c>
      <c r="Q1966">
        <v>2</v>
      </c>
      <c r="R1966">
        <v>3.65</v>
      </c>
      <c r="S1966">
        <v>3</v>
      </c>
      <c r="T1966">
        <v>0</v>
      </c>
    </row>
    <row r="1967" spans="1:20" x14ac:dyDescent="0.2">
      <c r="A1967" t="s">
        <v>59</v>
      </c>
      <c r="B1967" s="4">
        <f>train[[#This Row],[account_length]]/12</f>
        <v>11.75</v>
      </c>
      <c r="C1967">
        <v>415</v>
      </c>
      <c r="D1967">
        <v>0</v>
      </c>
      <c r="E1967">
        <v>0</v>
      </c>
      <c r="F1967">
        <v>0</v>
      </c>
      <c r="G1967">
        <v>151.5</v>
      </c>
      <c r="H1967">
        <v>104</v>
      </c>
      <c r="I1967">
        <v>25.76</v>
      </c>
      <c r="J1967">
        <v>242.2</v>
      </c>
      <c r="K1967">
        <v>114</v>
      </c>
      <c r="L1967">
        <v>20.59</v>
      </c>
      <c r="M1967">
        <v>304.2</v>
      </c>
      <c r="N1967">
        <v>109</v>
      </c>
      <c r="O1967">
        <v>13.69</v>
      </c>
      <c r="P1967">
        <v>10.8</v>
      </c>
      <c r="Q1967">
        <v>2</v>
      </c>
      <c r="R1967">
        <v>2.92</v>
      </c>
      <c r="S1967">
        <v>1</v>
      </c>
      <c r="T1967">
        <v>0</v>
      </c>
    </row>
    <row r="1968" spans="1:20" x14ac:dyDescent="0.2">
      <c r="A1968" t="s">
        <v>61</v>
      </c>
      <c r="B1968" s="4">
        <f>train[[#This Row],[account_length]]/12</f>
        <v>4.666666666666667</v>
      </c>
      <c r="C1968">
        <v>408</v>
      </c>
      <c r="D1968">
        <v>0</v>
      </c>
      <c r="E1968">
        <v>0</v>
      </c>
      <c r="F1968">
        <v>0</v>
      </c>
      <c r="G1968">
        <v>146.1</v>
      </c>
      <c r="H1968">
        <v>57</v>
      </c>
      <c r="I1968">
        <v>24.84</v>
      </c>
      <c r="J1968">
        <v>196.2</v>
      </c>
      <c r="K1968">
        <v>97</v>
      </c>
      <c r="L1968">
        <v>16.68</v>
      </c>
      <c r="M1968">
        <v>310.10000000000002</v>
      </c>
      <c r="N1968">
        <v>110</v>
      </c>
      <c r="O1968">
        <v>13.95</v>
      </c>
      <c r="P1968">
        <v>9.1999999999999993</v>
      </c>
      <c r="Q1968">
        <v>3</v>
      </c>
      <c r="R1968">
        <v>2.48</v>
      </c>
      <c r="S1968">
        <v>0</v>
      </c>
      <c r="T1968">
        <v>0</v>
      </c>
    </row>
    <row r="1969" spans="1:20" x14ac:dyDescent="0.2">
      <c r="A1969" t="s">
        <v>49</v>
      </c>
      <c r="B1969" s="4">
        <f>train[[#This Row],[account_length]]/12</f>
        <v>13.333333333333334</v>
      </c>
      <c r="C1969">
        <v>415</v>
      </c>
      <c r="D1969">
        <v>0</v>
      </c>
      <c r="E1969">
        <v>0</v>
      </c>
      <c r="F1969">
        <v>0</v>
      </c>
      <c r="G1969">
        <v>256</v>
      </c>
      <c r="H1969">
        <v>111</v>
      </c>
      <c r="I1969">
        <v>43.52</v>
      </c>
      <c r="J1969">
        <v>187.4</v>
      </c>
      <c r="K1969">
        <v>61</v>
      </c>
      <c r="L1969">
        <v>15.93</v>
      </c>
      <c r="M1969">
        <v>119.1</v>
      </c>
      <c r="N1969">
        <v>81</v>
      </c>
      <c r="O1969">
        <v>5.36</v>
      </c>
      <c r="P1969">
        <v>11.5</v>
      </c>
      <c r="Q1969">
        <v>4</v>
      </c>
      <c r="R1969">
        <v>3.11</v>
      </c>
      <c r="S1969">
        <v>3</v>
      </c>
      <c r="T1969">
        <v>0</v>
      </c>
    </row>
    <row r="1970" spans="1:20" x14ac:dyDescent="0.2">
      <c r="A1970" t="s">
        <v>35</v>
      </c>
      <c r="B1970" s="4">
        <f>train[[#This Row],[account_length]]/12</f>
        <v>3.5</v>
      </c>
      <c r="C1970">
        <v>415</v>
      </c>
      <c r="D1970">
        <v>0</v>
      </c>
      <c r="E1970">
        <v>0</v>
      </c>
      <c r="F1970">
        <v>0</v>
      </c>
      <c r="G1970">
        <v>150.69999999999999</v>
      </c>
      <c r="H1970">
        <v>52</v>
      </c>
      <c r="I1970">
        <v>25.62</v>
      </c>
      <c r="J1970">
        <v>246.7</v>
      </c>
      <c r="K1970">
        <v>96</v>
      </c>
      <c r="L1970">
        <v>20.97</v>
      </c>
      <c r="M1970">
        <v>103.8</v>
      </c>
      <c r="N1970">
        <v>118</v>
      </c>
      <c r="O1970">
        <v>4.67</v>
      </c>
      <c r="P1970">
        <v>7</v>
      </c>
      <c r="Q1970">
        <v>4</v>
      </c>
      <c r="R1970">
        <v>1.89</v>
      </c>
      <c r="S1970">
        <v>2</v>
      </c>
      <c r="T1970">
        <v>0</v>
      </c>
    </row>
    <row r="1971" spans="1:20" x14ac:dyDescent="0.2">
      <c r="A1971" t="s">
        <v>74</v>
      </c>
      <c r="B1971" s="4">
        <f>train[[#This Row],[account_length]]/12</f>
        <v>11.25</v>
      </c>
      <c r="C1971">
        <v>415</v>
      </c>
      <c r="D1971">
        <v>1</v>
      </c>
      <c r="E1971">
        <v>0</v>
      </c>
      <c r="F1971">
        <v>0</v>
      </c>
      <c r="G1971">
        <v>186</v>
      </c>
      <c r="H1971">
        <v>107</v>
      </c>
      <c r="I1971">
        <v>31.62</v>
      </c>
      <c r="J1971">
        <v>66</v>
      </c>
      <c r="K1971">
        <v>94</v>
      </c>
      <c r="L1971">
        <v>5.61</v>
      </c>
      <c r="M1971">
        <v>213.1</v>
      </c>
      <c r="N1971">
        <v>105</v>
      </c>
      <c r="O1971">
        <v>9.59</v>
      </c>
      <c r="P1971">
        <v>12.9</v>
      </c>
      <c r="Q1971">
        <v>4</v>
      </c>
      <c r="R1971">
        <v>3.48</v>
      </c>
      <c r="S1971">
        <v>1</v>
      </c>
      <c r="T1971">
        <v>0</v>
      </c>
    </row>
    <row r="1972" spans="1:20" x14ac:dyDescent="0.2">
      <c r="A1972" t="s">
        <v>68</v>
      </c>
      <c r="B1972" s="4">
        <f>train[[#This Row],[account_length]]/12</f>
        <v>8.8333333333333339</v>
      </c>
      <c r="C1972">
        <v>415</v>
      </c>
      <c r="D1972">
        <v>0</v>
      </c>
      <c r="E1972">
        <v>0</v>
      </c>
      <c r="F1972">
        <v>0</v>
      </c>
      <c r="G1972">
        <v>212.9</v>
      </c>
      <c r="H1972">
        <v>110</v>
      </c>
      <c r="I1972">
        <v>36.19</v>
      </c>
      <c r="J1972">
        <v>187</v>
      </c>
      <c r="K1972">
        <v>69</v>
      </c>
      <c r="L1972">
        <v>15.9</v>
      </c>
      <c r="M1972">
        <v>128.1</v>
      </c>
      <c r="N1972">
        <v>71</v>
      </c>
      <c r="O1972">
        <v>5.76</v>
      </c>
      <c r="P1972">
        <v>6.3</v>
      </c>
      <c r="Q1972">
        <v>3</v>
      </c>
      <c r="R1972">
        <v>1.7</v>
      </c>
      <c r="S1972">
        <v>3</v>
      </c>
      <c r="T1972">
        <v>0</v>
      </c>
    </row>
    <row r="1973" spans="1:20" x14ac:dyDescent="0.2">
      <c r="A1973" t="s">
        <v>29</v>
      </c>
      <c r="B1973" s="4">
        <f>train[[#This Row],[account_length]]/12</f>
        <v>6.916666666666667</v>
      </c>
      <c r="C1973">
        <v>415</v>
      </c>
      <c r="D1973">
        <v>0</v>
      </c>
      <c r="E1973">
        <v>1</v>
      </c>
      <c r="F1973">
        <v>30</v>
      </c>
      <c r="G1973">
        <v>272.5</v>
      </c>
      <c r="H1973">
        <v>105</v>
      </c>
      <c r="I1973">
        <v>46.33</v>
      </c>
      <c r="J1973">
        <v>253</v>
      </c>
      <c r="K1973">
        <v>83</v>
      </c>
      <c r="L1973">
        <v>21.51</v>
      </c>
      <c r="M1973">
        <v>180.8</v>
      </c>
      <c r="N1973">
        <v>123</v>
      </c>
      <c r="O1973">
        <v>8.14</v>
      </c>
      <c r="P1973">
        <v>8.6999999999999993</v>
      </c>
      <c r="Q1973">
        <v>6</v>
      </c>
      <c r="R1973">
        <v>2.35</v>
      </c>
      <c r="S1973">
        <v>3</v>
      </c>
      <c r="T1973">
        <v>0</v>
      </c>
    </row>
    <row r="1974" spans="1:20" x14ac:dyDescent="0.2">
      <c r="A1974" t="s">
        <v>75</v>
      </c>
      <c r="B1974" s="4">
        <f>train[[#This Row],[account_length]]/12</f>
        <v>9.1666666666666661</v>
      </c>
      <c r="C1974">
        <v>415</v>
      </c>
      <c r="D1974">
        <v>0</v>
      </c>
      <c r="E1974">
        <v>0</v>
      </c>
      <c r="F1974">
        <v>0</v>
      </c>
      <c r="G1974">
        <v>135.1</v>
      </c>
      <c r="H1974">
        <v>109</v>
      </c>
      <c r="I1974">
        <v>22.97</v>
      </c>
      <c r="J1974">
        <v>205.2</v>
      </c>
      <c r="K1974">
        <v>99</v>
      </c>
      <c r="L1974">
        <v>17.440000000000001</v>
      </c>
      <c r="M1974">
        <v>166.3</v>
      </c>
      <c r="N1974">
        <v>119</v>
      </c>
      <c r="O1974">
        <v>7.48</v>
      </c>
      <c r="P1974">
        <v>11.7</v>
      </c>
      <c r="Q1974">
        <v>4</v>
      </c>
      <c r="R1974">
        <v>3.16</v>
      </c>
      <c r="S1974">
        <v>1</v>
      </c>
      <c r="T1974">
        <v>0</v>
      </c>
    </row>
    <row r="1975" spans="1:20" x14ac:dyDescent="0.2">
      <c r="A1975" t="s">
        <v>50</v>
      </c>
      <c r="B1975" s="4">
        <f>train[[#This Row],[account_length]]/12</f>
        <v>12.75</v>
      </c>
      <c r="C1975">
        <v>408</v>
      </c>
      <c r="D1975">
        <v>0</v>
      </c>
      <c r="E1975">
        <v>0</v>
      </c>
      <c r="F1975">
        <v>0</v>
      </c>
      <c r="G1975">
        <v>154.6</v>
      </c>
      <c r="H1975">
        <v>56</v>
      </c>
      <c r="I1975">
        <v>26.28</v>
      </c>
      <c r="J1975">
        <v>263</v>
      </c>
      <c r="K1975">
        <v>84</v>
      </c>
      <c r="L1975">
        <v>22.36</v>
      </c>
      <c r="M1975">
        <v>367.7</v>
      </c>
      <c r="N1975">
        <v>89</v>
      </c>
      <c r="O1975">
        <v>16.55</v>
      </c>
      <c r="P1975">
        <v>15.5</v>
      </c>
      <c r="Q1975">
        <v>2</v>
      </c>
      <c r="R1975">
        <v>4.1900000000000004</v>
      </c>
      <c r="S1975">
        <v>1</v>
      </c>
      <c r="T1975">
        <v>0</v>
      </c>
    </row>
    <row r="1976" spans="1:20" x14ac:dyDescent="0.2">
      <c r="A1976" t="s">
        <v>48</v>
      </c>
      <c r="B1976" s="4">
        <f>train[[#This Row],[account_length]]/12</f>
        <v>9.0833333333333339</v>
      </c>
      <c r="C1976">
        <v>510</v>
      </c>
      <c r="D1976">
        <v>0</v>
      </c>
      <c r="E1976">
        <v>1</v>
      </c>
      <c r="F1976">
        <v>35</v>
      </c>
      <c r="G1976">
        <v>230.5</v>
      </c>
      <c r="H1976">
        <v>116</v>
      </c>
      <c r="I1976">
        <v>39.19</v>
      </c>
      <c r="J1976">
        <v>265.8</v>
      </c>
      <c r="K1976">
        <v>130</v>
      </c>
      <c r="L1976">
        <v>22.59</v>
      </c>
      <c r="M1976">
        <v>269.7</v>
      </c>
      <c r="N1976">
        <v>69</v>
      </c>
      <c r="O1976">
        <v>12.14</v>
      </c>
      <c r="P1976">
        <v>10.6</v>
      </c>
      <c r="Q1976">
        <v>6</v>
      </c>
      <c r="R1976">
        <v>2.86</v>
      </c>
      <c r="S1976">
        <v>5</v>
      </c>
      <c r="T1976">
        <v>0</v>
      </c>
    </row>
    <row r="1977" spans="1:20" x14ac:dyDescent="0.2">
      <c r="A1977" t="s">
        <v>40</v>
      </c>
      <c r="B1977" s="4">
        <f>train[[#This Row],[account_length]]/12</f>
        <v>2.5833333333333335</v>
      </c>
      <c r="C1977">
        <v>510</v>
      </c>
      <c r="D1977">
        <v>0</v>
      </c>
      <c r="E1977">
        <v>0</v>
      </c>
      <c r="F1977">
        <v>0</v>
      </c>
      <c r="G1977">
        <v>165.4</v>
      </c>
      <c r="H1977">
        <v>84</v>
      </c>
      <c r="I1977">
        <v>28.12</v>
      </c>
      <c r="J1977">
        <v>203.7</v>
      </c>
      <c r="K1977">
        <v>107</v>
      </c>
      <c r="L1977">
        <v>17.309999999999999</v>
      </c>
      <c r="M1977">
        <v>201.7</v>
      </c>
      <c r="N1977">
        <v>65</v>
      </c>
      <c r="O1977">
        <v>9.08</v>
      </c>
      <c r="P1977">
        <v>8.1999999999999993</v>
      </c>
      <c r="Q1977">
        <v>1</v>
      </c>
      <c r="R1977">
        <v>2.21</v>
      </c>
      <c r="S1977">
        <v>1</v>
      </c>
      <c r="T1977">
        <v>0</v>
      </c>
    </row>
    <row r="1978" spans="1:20" x14ac:dyDescent="0.2">
      <c r="A1978" t="s">
        <v>30</v>
      </c>
      <c r="B1978" s="4">
        <f>train[[#This Row],[account_length]]/12</f>
        <v>10.333333333333334</v>
      </c>
      <c r="C1978">
        <v>510</v>
      </c>
      <c r="D1978">
        <v>0</v>
      </c>
      <c r="E1978">
        <v>0</v>
      </c>
      <c r="F1978">
        <v>0</v>
      </c>
      <c r="G1978">
        <v>143.30000000000001</v>
      </c>
      <c r="H1978">
        <v>120</v>
      </c>
      <c r="I1978">
        <v>24.36</v>
      </c>
      <c r="J1978">
        <v>230.7</v>
      </c>
      <c r="K1978">
        <v>111</v>
      </c>
      <c r="L1978">
        <v>19.61</v>
      </c>
      <c r="M1978">
        <v>214.3</v>
      </c>
      <c r="N1978">
        <v>91</v>
      </c>
      <c r="O1978">
        <v>9.64</v>
      </c>
      <c r="P1978">
        <v>7.8</v>
      </c>
      <c r="Q1978">
        <v>2</v>
      </c>
      <c r="R1978">
        <v>2.11</v>
      </c>
      <c r="S1978">
        <v>4</v>
      </c>
      <c r="T1978">
        <v>1</v>
      </c>
    </row>
    <row r="1979" spans="1:20" x14ac:dyDescent="0.2">
      <c r="A1979" t="s">
        <v>55</v>
      </c>
      <c r="B1979" s="4">
        <f>train[[#This Row],[account_length]]/12</f>
        <v>9.1666666666666661</v>
      </c>
      <c r="C1979">
        <v>415</v>
      </c>
      <c r="D1979">
        <v>0</v>
      </c>
      <c r="E1979">
        <v>0</v>
      </c>
      <c r="F1979">
        <v>0</v>
      </c>
      <c r="G1979">
        <v>271.10000000000002</v>
      </c>
      <c r="H1979">
        <v>108</v>
      </c>
      <c r="I1979">
        <v>46.09</v>
      </c>
      <c r="J1979">
        <v>237</v>
      </c>
      <c r="K1979">
        <v>122</v>
      </c>
      <c r="L1979">
        <v>20.149999999999999</v>
      </c>
      <c r="M1979">
        <v>239.9</v>
      </c>
      <c r="N1979">
        <v>122</v>
      </c>
      <c r="O1979">
        <v>10.8</v>
      </c>
      <c r="P1979">
        <v>9.8000000000000007</v>
      </c>
      <c r="Q1979">
        <v>5</v>
      </c>
      <c r="R1979">
        <v>2.65</v>
      </c>
      <c r="S1979">
        <v>2</v>
      </c>
      <c r="T1979">
        <v>1</v>
      </c>
    </row>
    <row r="1980" spans="1:20" x14ac:dyDescent="0.2">
      <c r="A1980" t="s">
        <v>42</v>
      </c>
      <c r="B1980" s="4">
        <f>train[[#This Row],[account_length]]/12</f>
        <v>10.333333333333334</v>
      </c>
      <c r="C1980">
        <v>415</v>
      </c>
      <c r="D1980">
        <v>0</v>
      </c>
      <c r="E1980">
        <v>0</v>
      </c>
      <c r="F1980">
        <v>0</v>
      </c>
      <c r="G1980">
        <v>253.5</v>
      </c>
      <c r="H1980">
        <v>104</v>
      </c>
      <c r="I1980">
        <v>43.1</v>
      </c>
      <c r="J1980">
        <v>117.9</v>
      </c>
      <c r="K1980">
        <v>123</v>
      </c>
      <c r="L1980">
        <v>10.02</v>
      </c>
      <c r="M1980">
        <v>248.5</v>
      </c>
      <c r="N1980">
        <v>104</v>
      </c>
      <c r="O1980">
        <v>11.18</v>
      </c>
      <c r="P1980">
        <v>14</v>
      </c>
      <c r="Q1980">
        <v>2</v>
      </c>
      <c r="R1980">
        <v>3.78</v>
      </c>
      <c r="S1980">
        <v>0</v>
      </c>
      <c r="T1980">
        <v>0</v>
      </c>
    </row>
    <row r="1981" spans="1:20" x14ac:dyDescent="0.2">
      <c r="A1981" t="s">
        <v>36</v>
      </c>
      <c r="B1981" s="4">
        <f>train[[#This Row],[account_length]]/12</f>
        <v>6.833333333333333</v>
      </c>
      <c r="C1981">
        <v>415</v>
      </c>
      <c r="D1981">
        <v>0</v>
      </c>
      <c r="E1981">
        <v>0</v>
      </c>
      <c r="F1981">
        <v>0</v>
      </c>
      <c r="G1981">
        <v>167.1</v>
      </c>
      <c r="H1981">
        <v>77</v>
      </c>
      <c r="I1981">
        <v>28.41</v>
      </c>
      <c r="J1981">
        <v>131.80000000000001</v>
      </c>
      <c r="K1981">
        <v>79</v>
      </c>
      <c r="L1981">
        <v>11.2</v>
      </c>
      <c r="M1981">
        <v>187.4</v>
      </c>
      <c r="N1981">
        <v>98</v>
      </c>
      <c r="O1981">
        <v>8.43</v>
      </c>
      <c r="P1981">
        <v>9.4</v>
      </c>
      <c r="Q1981">
        <v>1</v>
      </c>
      <c r="R1981">
        <v>2.54</v>
      </c>
      <c r="S1981">
        <v>6</v>
      </c>
      <c r="T1981">
        <v>1</v>
      </c>
    </row>
    <row r="1982" spans="1:20" x14ac:dyDescent="0.2">
      <c r="A1982" t="s">
        <v>32</v>
      </c>
      <c r="B1982" s="4">
        <f>train[[#This Row],[account_length]]/12</f>
        <v>5.75</v>
      </c>
      <c r="C1982">
        <v>510</v>
      </c>
      <c r="D1982">
        <v>0</v>
      </c>
      <c r="E1982">
        <v>0</v>
      </c>
      <c r="F1982">
        <v>0</v>
      </c>
      <c r="G1982">
        <v>135.4</v>
      </c>
      <c r="H1982">
        <v>101</v>
      </c>
      <c r="I1982">
        <v>23.02</v>
      </c>
      <c r="J1982">
        <v>238.1</v>
      </c>
      <c r="K1982">
        <v>124</v>
      </c>
      <c r="L1982">
        <v>20.239999999999998</v>
      </c>
      <c r="M1982">
        <v>195.6</v>
      </c>
      <c r="N1982">
        <v>102</v>
      </c>
      <c r="O1982">
        <v>8.8000000000000007</v>
      </c>
      <c r="P1982">
        <v>10.6</v>
      </c>
      <c r="Q1982">
        <v>2</v>
      </c>
      <c r="R1982">
        <v>2.86</v>
      </c>
      <c r="S1982">
        <v>1</v>
      </c>
      <c r="T1982">
        <v>0</v>
      </c>
    </row>
    <row r="1983" spans="1:20" x14ac:dyDescent="0.2">
      <c r="A1983" t="s">
        <v>40</v>
      </c>
      <c r="B1983" s="4">
        <f>train[[#This Row],[account_length]]/12</f>
        <v>8.5833333333333339</v>
      </c>
      <c r="C1983">
        <v>415</v>
      </c>
      <c r="D1983">
        <v>0</v>
      </c>
      <c r="E1983">
        <v>0</v>
      </c>
      <c r="F1983">
        <v>0</v>
      </c>
      <c r="G1983">
        <v>158.69999999999999</v>
      </c>
      <c r="H1983">
        <v>90</v>
      </c>
      <c r="I1983">
        <v>26.98</v>
      </c>
      <c r="J1983">
        <v>198.4</v>
      </c>
      <c r="K1983">
        <v>117</v>
      </c>
      <c r="L1983">
        <v>16.86</v>
      </c>
      <c r="M1983">
        <v>181.1</v>
      </c>
      <c r="N1983">
        <v>76</v>
      </c>
      <c r="O1983">
        <v>8.15</v>
      </c>
      <c r="P1983">
        <v>10.5</v>
      </c>
      <c r="Q1983">
        <v>4</v>
      </c>
      <c r="R1983">
        <v>2.84</v>
      </c>
      <c r="S1983">
        <v>1</v>
      </c>
      <c r="T1983">
        <v>0</v>
      </c>
    </row>
    <row r="1984" spans="1:20" x14ac:dyDescent="0.2">
      <c r="A1984" t="s">
        <v>61</v>
      </c>
      <c r="B1984" s="4">
        <f>train[[#This Row],[account_length]]/12</f>
        <v>1.3333333333333333</v>
      </c>
      <c r="C1984">
        <v>510</v>
      </c>
      <c r="D1984">
        <v>0</v>
      </c>
      <c r="E1984">
        <v>0</v>
      </c>
      <c r="F1984">
        <v>0</v>
      </c>
      <c r="G1984">
        <v>144.80000000000001</v>
      </c>
      <c r="H1984">
        <v>84</v>
      </c>
      <c r="I1984">
        <v>24.62</v>
      </c>
      <c r="J1984">
        <v>164.9</v>
      </c>
      <c r="K1984">
        <v>141</v>
      </c>
      <c r="L1984">
        <v>14.02</v>
      </c>
      <c r="M1984">
        <v>231.5</v>
      </c>
      <c r="N1984">
        <v>75</v>
      </c>
      <c r="O1984">
        <v>10.42</v>
      </c>
      <c r="P1984">
        <v>8.1999999999999993</v>
      </c>
      <c r="Q1984">
        <v>4</v>
      </c>
      <c r="R1984">
        <v>2.21</v>
      </c>
      <c r="S1984">
        <v>2</v>
      </c>
      <c r="T1984">
        <v>0</v>
      </c>
    </row>
    <row r="1985" spans="1:20" x14ac:dyDescent="0.2">
      <c r="A1985" t="s">
        <v>68</v>
      </c>
      <c r="B1985" s="4">
        <f>train[[#This Row],[account_length]]/12</f>
        <v>9.9166666666666661</v>
      </c>
      <c r="C1985">
        <v>415</v>
      </c>
      <c r="D1985">
        <v>0</v>
      </c>
      <c r="E1985">
        <v>0</v>
      </c>
      <c r="F1985">
        <v>0</v>
      </c>
      <c r="G1985">
        <v>98.8</v>
      </c>
      <c r="H1985">
        <v>97</v>
      </c>
      <c r="I1985">
        <v>16.8</v>
      </c>
      <c r="J1985">
        <v>146.9</v>
      </c>
      <c r="K1985">
        <v>68</v>
      </c>
      <c r="L1985">
        <v>12.49</v>
      </c>
      <c r="M1985">
        <v>190.7</v>
      </c>
      <c r="N1985">
        <v>105</v>
      </c>
      <c r="O1985">
        <v>8.58</v>
      </c>
      <c r="P1985">
        <v>10</v>
      </c>
      <c r="Q1985">
        <v>4</v>
      </c>
      <c r="R1985">
        <v>2.7</v>
      </c>
      <c r="S1985">
        <v>3</v>
      </c>
      <c r="T1985">
        <v>0</v>
      </c>
    </row>
    <row r="1986" spans="1:20" x14ac:dyDescent="0.2">
      <c r="A1986" t="s">
        <v>60</v>
      </c>
      <c r="B1986" s="4">
        <f>train[[#This Row],[account_length]]/12</f>
        <v>10.333333333333334</v>
      </c>
      <c r="C1986">
        <v>510</v>
      </c>
      <c r="D1986">
        <v>1</v>
      </c>
      <c r="E1986">
        <v>0</v>
      </c>
      <c r="F1986">
        <v>0</v>
      </c>
      <c r="G1986">
        <v>157.80000000000001</v>
      </c>
      <c r="H1986">
        <v>71</v>
      </c>
      <c r="I1986">
        <v>26.83</v>
      </c>
      <c r="J1986">
        <v>203.2</v>
      </c>
      <c r="K1986">
        <v>114</v>
      </c>
      <c r="L1986">
        <v>17.27</v>
      </c>
      <c r="M1986">
        <v>168.7</v>
      </c>
      <c r="N1986">
        <v>82</v>
      </c>
      <c r="O1986">
        <v>7.59</v>
      </c>
      <c r="P1986">
        <v>10</v>
      </c>
      <c r="Q1986">
        <v>2</v>
      </c>
      <c r="R1986">
        <v>2.7</v>
      </c>
      <c r="S1986">
        <v>3</v>
      </c>
      <c r="T1986">
        <v>1</v>
      </c>
    </row>
    <row r="1987" spans="1:20" x14ac:dyDescent="0.2">
      <c r="A1987" t="s">
        <v>36</v>
      </c>
      <c r="B1987" s="4">
        <f>train[[#This Row],[account_length]]/12</f>
        <v>10.166666666666666</v>
      </c>
      <c r="C1987">
        <v>415</v>
      </c>
      <c r="D1987">
        <v>0</v>
      </c>
      <c r="E1987">
        <v>1</v>
      </c>
      <c r="F1987">
        <v>37</v>
      </c>
      <c r="G1987">
        <v>163</v>
      </c>
      <c r="H1987">
        <v>107</v>
      </c>
      <c r="I1987">
        <v>27.71</v>
      </c>
      <c r="J1987">
        <v>312.8</v>
      </c>
      <c r="K1987">
        <v>118</v>
      </c>
      <c r="L1987">
        <v>26.59</v>
      </c>
      <c r="M1987">
        <v>200</v>
      </c>
      <c r="N1987">
        <v>85</v>
      </c>
      <c r="O1987">
        <v>9</v>
      </c>
      <c r="P1987">
        <v>11.6</v>
      </c>
      <c r="Q1987">
        <v>5</v>
      </c>
      <c r="R1987">
        <v>3.13</v>
      </c>
      <c r="S1987">
        <v>1</v>
      </c>
      <c r="T1987">
        <v>0</v>
      </c>
    </row>
    <row r="1988" spans="1:20" x14ac:dyDescent="0.2">
      <c r="A1988" t="s">
        <v>49</v>
      </c>
      <c r="B1988" s="4">
        <f>train[[#This Row],[account_length]]/12</f>
        <v>11.583333333333334</v>
      </c>
      <c r="C1988">
        <v>415</v>
      </c>
      <c r="D1988">
        <v>0</v>
      </c>
      <c r="E1988">
        <v>0</v>
      </c>
      <c r="F1988">
        <v>0</v>
      </c>
      <c r="G1988">
        <v>181.6</v>
      </c>
      <c r="H1988">
        <v>119</v>
      </c>
      <c r="I1988">
        <v>30.87</v>
      </c>
      <c r="J1988">
        <v>335.7</v>
      </c>
      <c r="K1988">
        <v>118</v>
      </c>
      <c r="L1988">
        <v>28.53</v>
      </c>
      <c r="M1988">
        <v>149.80000000000001</v>
      </c>
      <c r="N1988">
        <v>64</v>
      </c>
      <c r="O1988">
        <v>6.74</v>
      </c>
      <c r="P1988">
        <v>8.3000000000000007</v>
      </c>
      <c r="Q1988">
        <v>6</v>
      </c>
      <c r="R1988">
        <v>2.2400000000000002</v>
      </c>
      <c r="S1988">
        <v>4</v>
      </c>
      <c r="T1988">
        <v>0</v>
      </c>
    </row>
    <row r="1989" spans="1:20" x14ac:dyDescent="0.2">
      <c r="A1989" t="s">
        <v>70</v>
      </c>
      <c r="B1989" s="4">
        <f>train[[#This Row],[account_length]]/12</f>
        <v>5.583333333333333</v>
      </c>
      <c r="C1989">
        <v>510</v>
      </c>
      <c r="D1989">
        <v>0</v>
      </c>
      <c r="E1989">
        <v>0</v>
      </c>
      <c r="F1989">
        <v>0</v>
      </c>
      <c r="G1989">
        <v>129</v>
      </c>
      <c r="H1989">
        <v>78</v>
      </c>
      <c r="I1989">
        <v>21.93</v>
      </c>
      <c r="J1989">
        <v>188</v>
      </c>
      <c r="K1989">
        <v>116</v>
      </c>
      <c r="L1989">
        <v>15.98</v>
      </c>
      <c r="M1989">
        <v>235</v>
      </c>
      <c r="N1989">
        <v>102</v>
      </c>
      <c r="O1989">
        <v>10.58</v>
      </c>
      <c r="P1989">
        <v>11.2</v>
      </c>
      <c r="Q1989">
        <v>3</v>
      </c>
      <c r="R1989">
        <v>3.02</v>
      </c>
      <c r="S1989">
        <v>2</v>
      </c>
      <c r="T1989">
        <v>0</v>
      </c>
    </row>
    <row r="1990" spans="1:20" x14ac:dyDescent="0.2">
      <c r="A1990" t="s">
        <v>31</v>
      </c>
      <c r="B1990" s="4">
        <f>train[[#This Row],[account_length]]/12</f>
        <v>7</v>
      </c>
      <c r="C1990">
        <v>408</v>
      </c>
      <c r="D1990">
        <v>0</v>
      </c>
      <c r="E1990">
        <v>0</v>
      </c>
      <c r="F1990">
        <v>0</v>
      </c>
      <c r="G1990">
        <v>86</v>
      </c>
      <c r="H1990">
        <v>83</v>
      </c>
      <c r="I1990">
        <v>14.62</v>
      </c>
      <c r="J1990">
        <v>260.7</v>
      </c>
      <c r="K1990">
        <v>86</v>
      </c>
      <c r="L1990">
        <v>22.16</v>
      </c>
      <c r="M1990">
        <v>98.6</v>
      </c>
      <c r="N1990">
        <v>109</v>
      </c>
      <c r="O1990">
        <v>4.4400000000000004</v>
      </c>
      <c r="P1990">
        <v>8.9</v>
      </c>
      <c r="Q1990">
        <v>4</v>
      </c>
      <c r="R1990">
        <v>2.4</v>
      </c>
      <c r="S1990">
        <v>1</v>
      </c>
      <c r="T1990">
        <v>0</v>
      </c>
    </row>
    <row r="1991" spans="1:20" x14ac:dyDescent="0.2">
      <c r="A1991" t="s">
        <v>37</v>
      </c>
      <c r="B1991" s="4">
        <f>train[[#This Row],[account_length]]/12</f>
        <v>8.4166666666666661</v>
      </c>
      <c r="C1991">
        <v>510</v>
      </c>
      <c r="D1991">
        <v>0</v>
      </c>
      <c r="E1991">
        <v>1</v>
      </c>
      <c r="F1991">
        <v>17</v>
      </c>
      <c r="G1991">
        <v>193.9</v>
      </c>
      <c r="H1991">
        <v>71</v>
      </c>
      <c r="I1991">
        <v>32.96</v>
      </c>
      <c r="J1991">
        <v>189.8</v>
      </c>
      <c r="K1991">
        <v>81</v>
      </c>
      <c r="L1991">
        <v>16.13</v>
      </c>
      <c r="M1991">
        <v>196.3</v>
      </c>
      <c r="N1991">
        <v>97</v>
      </c>
      <c r="O1991">
        <v>8.83</v>
      </c>
      <c r="P1991">
        <v>12.6</v>
      </c>
      <c r="Q1991">
        <v>7</v>
      </c>
      <c r="R1991">
        <v>3.4</v>
      </c>
      <c r="S1991">
        <v>0</v>
      </c>
      <c r="T1991">
        <v>0</v>
      </c>
    </row>
    <row r="1992" spans="1:20" x14ac:dyDescent="0.2">
      <c r="A1992" t="s">
        <v>53</v>
      </c>
      <c r="B1992" s="4">
        <f>train[[#This Row],[account_length]]/12</f>
        <v>5.083333333333333</v>
      </c>
      <c r="C1992">
        <v>415</v>
      </c>
      <c r="D1992">
        <v>0</v>
      </c>
      <c r="E1992">
        <v>0</v>
      </c>
      <c r="F1992">
        <v>0</v>
      </c>
      <c r="G1992">
        <v>188.9</v>
      </c>
      <c r="H1992">
        <v>105</v>
      </c>
      <c r="I1992">
        <v>32.11</v>
      </c>
      <c r="J1992">
        <v>153.6</v>
      </c>
      <c r="K1992">
        <v>116</v>
      </c>
      <c r="L1992">
        <v>13.06</v>
      </c>
      <c r="M1992">
        <v>213.3</v>
      </c>
      <c r="N1992">
        <v>106</v>
      </c>
      <c r="O1992">
        <v>9.6</v>
      </c>
      <c r="P1992">
        <v>10.199999999999999</v>
      </c>
      <c r="Q1992">
        <v>2</v>
      </c>
      <c r="R1992">
        <v>2.75</v>
      </c>
      <c r="S1992">
        <v>2</v>
      </c>
      <c r="T1992">
        <v>0</v>
      </c>
    </row>
    <row r="1993" spans="1:20" x14ac:dyDescent="0.2">
      <c r="A1993" t="s">
        <v>71</v>
      </c>
      <c r="B1993" s="4">
        <f>train[[#This Row],[account_length]]/12</f>
        <v>10</v>
      </c>
      <c r="C1993">
        <v>408</v>
      </c>
      <c r="D1993">
        <v>1</v>
      </c>
      <c r="E1993">
        <v>0</v>
      </c>
      <c r="F1993">
        <v>0</v>
      </c>
      <c r="G1993">
        <v>179.9</v>
      </c>
      <c r="H1993">
        <v>72</v>
      </c>
      <c r="I1993">
        <v>30.58</v>
      </c>
      <c r="J1993">
        <v>170</v>
      </c>
      <c r="K1993">
        <v>98</v>
      </c>
      <c r="L1993">
        <v>14.45</v>
      </c>
      <c r="M1993">
        <v>190.6</v>
      </c>
      <c r="N1993">
        <v>89</v>
      </c>
      <c r="O1993">
        <v>8.58</v>
      </c>
      <c r="P1993">
        <v>13.8</v>
      </c>
      <c r="Q1993">
        <v>2</v>
      </c>
      <c r="R1993">
        <v>3.73</v>
      </c>
      <c r="S1993">
        <v>1</v>
      </c>
      <c r="T1993">
        <v>1</v>
      </c>
    </row>
    <row r="1994" spans="1:20" x14ac:dyDescent="0.2">
      <c r="A1994" t="s">
        <v>56</v>
      </c>
      <c r="B1994" s="4">
        <f>train[[#This Row],[account_length]]/12</f>
        <v>7.916666666666667</v>
      </c>
      <c r="C1994">
        <v>415</v>
      </c>
      <c r="D1994">
        <v>0</v>
      </c>
      <c r="E1994">
        <v>0</v>
      </c>
      <c r="F1994">
        <v>0</v>
      </c>
      <c r="G1994">
        <v>183.4</v>
      </c>
      <c r="H1994">
        <v>98</v>
      </c>
      <c r="I1994">
        <v>31.18</v>
      </c>
      <c r="J1994">
        <v>281.3</v>
      </c>
      <c r="K1994">
        <v>95</v>
      </c>
      <c r="L1994">
        <v>23.91</v>
      </c>
      <c r="M1994">
        <v>105.2</v>
      </c>
      <c r="N1994">
        <v>113</v>
      </c>
      <c r="O1994">
        <v>4.7300000000000004</v>
      </c>
      <c r="P1994">
        <v>8.1999999999999993</v>
      </c>
      <c r="Q1994">
        <v>8</v>
      </c>
      <c r="R1994">
        <v>2.21</v>
      </c>
      <c r="S1994">
        <v>1</v>
      </c>
      <c r="T1994">
        <v>0</v>
      </c>
    </row>
    <row r="1995" spans="1:20" x14ac:dyDescent="0.2">
      <c r="A1995" t="s">
        <v>40</v>
      </c>
      <c r="B1995" s="4">
        <f>train[[#This Row],[account_length]]/12</f>
        <v>8.1666666666666661</v>
      </c>
      <c r="C1995">
        <v>408</v>
      </c>
      <c r="D1995">
        <v>0</v>
      </c>
      <c r="E1995">
        <v>0</v>
      </c>
      <c r="F1995">
        <v>0</v>
      </c>
      <c r="G1995">
        <v>288.10000000000002</v>
      </c>
      <c r="H1995">
        <v>101</v>
      </c>
      <c r="I1995">
        <v>48.98</v>
      </c>
      <c r="J1995">
        <v>137.9</v>
      </c>
      <c r="K1995">
        <v>93</v>
      </c>
      <c r="L1995">
        <v>11.72</v>
      </c>
      <c r="M1995">
        <v>206.5</v>
      </c>
      <c r="N1995">
        <v>88</v>
      </c>
      <c r="O1995">
        <v>9.2899999999999991</v>
      </c>
      <c r="P1995">
        <v>0</v>
      </c>
      <c r="Q1995">
        <v>0</v>
      </c>
      <c r="R1995">
        <v>0</v>
      </c>
      <c r="S1995">
        <v>0</v>
      </c>
      <c r="T1995">
        <v>0</v>
      </c>
    </row>
    <row r="1996" spans="1:20" x14ac:dyDescent="0.2">
      <c r="A1996" t="s">
        <v>30</v>
      </c>
      <c r="B1996" s="4">
        <f>train[[#This Row],[account_length]]/12</f>
        <v>9.5</v>
      </c>
      <c r="C1996">
        <v>415</v>
      </c>
      <c r="D1996">
        <v>0</v>
      </c>
      <c r="E1996">
        <v>0</v>
      </c>
      <c r="F1996">
        <v>0</v>
      </c>
      <c r="G1996">
        <v>169.2</v>
      </c>
      <c r="H1996">
        <v>96</v>
      </c>
      <c r="I1996">
        <v>28.76</v>
      </c>
      <c r="J1996">
        <v>149.9</v>
      </c>
      <c r="K1996">
        <v>83</v>
      </c>
      <c r="L1996">
        <v>12.74</v>
      </c>
      <c r="M1996">
        <v>196.9</v>
      </c>
      <c r="N1996">
        <v>119</v>
      </c>
      <c r="O1996">
        <v>8.86</v>
      </c>
      <c r="P1996">
        <v>4.5999999999999996</v>
      </c>
      <c r="Q1996">
        <v>4</v>
      </c>
      <c r="R1996">
        <v>1.24</v>
      </c>
      <c r="S1996">
        <v>2</v>
      </c>
      <c r="T1996">
        <v>0</v>
      </c>
    </row>
    <row r="1997" spans="1:20" x14ac:dyDescent="0.2">
      <c r="A1997" t="s">
        <v>72</v>
      </c>
      <c r="B1997" s="4">
        <f>train[[#This Row],[account_length]]/12</f>
        <v>5.666666666666667</v>
      </c>
      <c r="C1997">
        <v>415</v>
      </c>
      <c r="D1997">
        <v>1</v>
      </c>
      <c r="E1997">
        <v>1</v>
      </c>
      <c r="F1997">
        <v>29</v>
      </c>
      <c r="G1997">
        <v>195.5</v>
      </c>
      <c r="H1997">
        <v>113</v>
      </c>
      <c r="I1997">
        <v>33.24</v>
      </c>
      <c r="J1997">
        <v>171.6</v>
      </c>
      <c r="K1997">
        <v>96</v>
      </c>
      <c r="L1997">
        <v>14.59</v>
      </c>
      <c r="M1997">
        <v>204</v>
      </c>
      <c r="N1997">
        <v>85</v>
      </c>
      <c r="O1997">
        <v>9.18</v>
      </c>
      <c r="P1997">
        <v>13.5</v>
      </c>
      <c r="Q1997">
        <v>9</v>
      </c>
      <c r="R1997">
        <v>3.65</v>
      </c>
      <c r="S1997">
        <v>1</v>
      </c>
      <c r="T1997">
        <v>1</v>
      </c>
    </row>
    <row r="1998" spans="1:20" x14ac:dyDescent="0.2">
      <c r="A1998" t="s">
        <v>68</v>
      </c>
      <c r="B1998" s="4">
        <f>train[[#This Row],[account_length]]/12</f>
        <v>12.416666666666666</v>
      </c>
      <c r="C1998">
        <v>415</v>
      </c>
      <c r="D1998">
        <v>0</v>
      </c>
      <c r="E1998">
        <v>1</v>
      </c>
      <c r="F1998">
        <v>20</v>
      </c>
      <c r="G1998">
        <v>264.39999999999998</v>
      </c>
      <c r="H1998">
        <v>102</v>
      </c>
      <c r="I1998">
        <v>44.95</v>
      </c>
      <c r="J1998">
        <v>219.6</v>
      </c>
      <c r="K1998">
        <v>123</v>
      </c>
      <c r="L1998">
        <v>18.670000000000002</v>
      </c>
      <c r="M1998">
        <v>200.4</v>
      </c>
      <c r="N1998">
        <v>89</v>
      </c>
      <c r="O1998">
        <v>9.02</v>
      </c>
      <c r="P1998">
        <v>11.3</v>
      </c>
      <c r="Q1998">
        <v>3</v>
      </c>
      <c r="R1998">
        <v>3.05</v>
      </c>
      <c r="S1998">
        <v>2</v>
      </c>
      <c r="T1998">
        <v>0</v>
      </c>
    </row>
    <row r="1999" spans="1:20" x14ac:dyDescent="0.2">
      <c r="A1999" t="s">
        <v>73</v>
      </c>
      <c r="B1999" s="4">
        <f>train[[#This Row],[account_length]]/12</f>
        <v>14.666666666666666</v>
      </c>
      <c r="C1999">
        <v>415</v>
      </c>
      <c r="D1999">
        <v>0</v>
      </c>
      <c r="E1999">
        <v>0</v>
      </c>
      <c r="F1999">
        <v>0</v>
      </c>
      <c r="G1999">
        <v>169.5</v>
      </c>
      <c r="H1999">
        <v>151</v>
      </c>
      <c r="I1999">
        <v>28.82</v>
      </c>
      <c r="J1999">
        <v>112.9</v>
      </c>
      <c r="K1999">
        <v>84</v>
      </c>
      <c r="L1999">
        <v>9.6</v>
      </c>
      <c r="M1999">
        <v>56.6</v>
      </c>
      <c r="N1999">
        <v>99</v>
      </c>
      <c r="O1999">
        <v>2.5499999999999998</v>
      </c>
      <c r="P1999">
        <v>8.6999999999999993</v>
      </c>
      <c r="Q1999">
        <v>4</v>
      </c>
      <c r="R1999">
        <v>2.35</v>
      </c>
      <c r="S1999">
        <v>0</v>
      </c>
      <c r="T1999">
        <v>0</v>
      </c>
    </row>
    <row r="2000" spans="1:20" x14ac:dyDescent="0.2">
      <c r="A2000" t="s">
        <v>39</v>
      </c>
      <c r="B2000" s="4">
        <f>train[[#This Row],[account_length]]/12</f>
        <v>12.666666666666666</v>
      </c>
      <c r="C2000">
        <v>415</v>
      </c>
      <c r="D2000">
        <v>0</v>
      </c>
      <c r="E2000">
        <v>0</v>
      </c>
      <c r="F2000">
        <v>0</v>
      </c>
      <c r="G2000">
        <v>141.5</v>
      </c>
      <c r="H2000">
        <v>102</v>
      </c>
      <c r="I2000">
        <v>24.06</v>
      </c>
      <c r="J2000">
        <v>263</v>
      </c>
      <c r="K2000">
        <v>94</v>
      </c>
      <c r="L2000">
        <v>22.36</v>
      </c>
      <c r="M2000">
        <v>207.1</v>
      </c>
      <c r="N2000">
        <v>113</v>
      </c>
      <c r="O2000">
        <v>9.32</v>
      </c>
      <c r="P2000">
        <v>3.4</v>
      </c>
      <c r="Q2000">
        <v>4</v>
      </c>
      <c r="R2000">
        <v>0.92</v>
      </c>
      <c r="S2000">
        <v>2</v>
      </c>
      <c r="T2000">
        <v>0</v>
      </c>
    </row>
    <row r="2001" spans="1:20" x14ac:dyDescent="0.2">
      <c r="A2001" t="s">
        <v>38</v>
      </c>
      <c r="B2001" s="4">
        <f>train[[#This Row],[account_length]]/12</f>
        <v>9.8333333333333339</v>
      </c>
      <c r="C2001">
        <v>408</v>
      </c>
      <c r="D2001">
        <v>0</v>
      </c>
      <c r="E2001">
        <v>0</v>
      </c>
      <c r="F2001">
        <v>0</v>
      </c>
      <c r="G2001">
        <v>154.80000000000001</v>
      </c>
      <c r="H2001">
        <v>71</v>
      </c>
      <c r="I2001">
        <v>26.32</v>
      </c>
      <c r="J2001">
        <v>244</v>
      </c>
      <c r="K2001">
        <v>73</v>
      </c>
      <c r="L2001">
        <v>20.74</v>
      </c>
      <c r="M2001">
        <v>159.6</v>
      </c>
      <c r="N2001">
        <v>81</v>
      </c>
      <c r="O2001">
        <v>7.18</v>
      </c>
      <c r="P2001">
        <v>12.8</v>
      </c>
      <c r="Q2001">
        <v>4</v>
      </c>
      <c r="R2001">
        <v>3.46</v>
      </c>
      <c r="S2001">
        <v>0</v>
      </c>
      <c r="T2001">
        <v>0</v>
      </c>
    </row>
    <row r="2002" spans="1:20" x14ac:dyDescent="0.2">
      <c r="A2002" t="s">
        <v>35</v>
      </c>
      <c r="B2002" s="4">
        <f>train[[#This Row],[account_length]]/12</f>
        <v>8.5</v>
      </c>
      <c r="C2002">
        <v>408</v>
      </c>
      <c r="D2002">
        <v>0</v>
      </c>
      <c r="E2002">
        <v>0</v>
      </c>
      <c r="F2002">
        <v>0</v>
      </c>
      <c r="G2002">
        <v>273.2</v>
      </c>
      <c r="H2002">
        <v>85</v>
      </c>
      <c r="I2002">
        <v>46.44</v>
      </c>
      <c r="J2002">
        <v>211.1</v>
      </c>
      <c r="K2002">
        <v>82</v>
      </c>
      <c r="L2002">
        <v>17.940000000000001</v>
      </c>
      <c r="M2002">
        <v>203.7</v>
      </c>
      <c r="N2002">
        <v>129</v>
      </c>
      <c r="O2002">
        <v>9.17</v>
      </c>
      <c r="P2002">
        <v>13.1</v>
      </c>
      <c r="Q2002">
        <v>7</v>
      </c>
      <c r="R2002">
        <v>3.54</v>
      </c>
      <c r="S2002">
        <v>2</v>
      </c>
      <c r="T2002">
        <v>1</v>
      </c>
    </row>
    <row r="2003" spans="1:20" x14ac:dyDescent="0.2">
      <c r="A2003" t="s">
        <v>75</v>
      </c>
      <c r="B2003" s="4">
        <f>train[[#This Row],[account_length]]/12</f>
        <v>9.8333333333333339</v>
      </c>
      <c r="C2003">
        <v>408</v>
      </c>
      <c r="D2003">
        <v>0</v>
      </c>
      <c r="E2003">
        <v>0</v>
      </c>
      <c r="F2003">
        <v>0</v>
      </c>
      <c r="G2003">
        <v>224.6</v>
      </c>
      <c r="H2003">
        <v>94</v>
      </c>
      <c r="I2003">
        <v>38.18</v>
      </c>
      <c r="J2003">
        <v>225.9</v>
      </c>
      <c r="K2003">
        <v>120</v>
      </c>
      <c r="L2003">
        <v>19.2</v>
      </c>
      <c r="M2003">
        <v>269</v>
      </c>
      <c r="N2003">
        <v>105</v>
      </c>
      <c r="O2003">
        <v>12.11</v>
      </c>
      <c r="P2003">
        <v>12.5</v>
      </c>
      <c r="Q2003">
        <v>8</v>
      </c>
      <c r="R2003">
        <v>3.38</v>
      </c>
      <c r="S2003">
        <v>2</v>
      </c>
      <c r="T2003">
        <v>0</v>
      </c>
    </row>
    <row r="2004" spans="1:20" x14ac:dyDescent="0.2">
      <c r="A2004" t="s">
        <v>40</v>
      </c>
      <c r="B2004" s="4">
        <f>train[[#This Row],[account_length]]/12</f>
        <v>8.75</v>
      </c>
      <c r="C2004">
        <v>415</v>
      </c>
      <c r="D2004">
        <v>0</v>
      </c>
      <c r="E2004">
        <v>0</v>
      </c>
      <c r="F2004">
        <v>0</v>
      </c>
      <c r="G2004">
        <v>273.8</v>
      </c>
      <c r="H2004">
        <v>97</v>
      </c>
      <c r="I2004">
        <v>46.55</v>
      </c>
      <c r="J2004">
        <v>289.7</v>
      </c>
      <c r="K2004">
        <v>106</v>
      </c>
      <c r="L2004">
        <v>24.62</v>
      </c>
      <c r="M2004">
        <v>269.10000000000002</v>
      </c>
      <c r="N2004">
        <v>126</v>
      </c>
      <c r="O2004">
        <v>12.11</v>
      </c>
      <c r="P2004">
        <v>5.8</v>
      </c>
      <c r="Q2004">
        <v>3</v>
      </c>
      <c r="R2004">
        <v>1.57</v>
      </c>
      <c r="S2004">
        <v>2</v>
      </c>
      <c r="T2004">
        <v>1</v>
      </c>
    </row>
    <row r="2005" spans="1:20" x14ac:dyDescent="0.2">
      <c r="A2005" t="s">
        <v>65</v>
      </c>
      <c r="B2005" s="4">
        <f>train[[#This Row],[account_length]]/12</f>
        <v>5.916666666666667</v>
      </c>
      <c r="C2005">
        <v>415</v>
      </c>
      <c r="D2005">
        <v>0</v>
      </c>
      <c r="E2005">
        <v>0</v>
      </c>
      <c r="F2005">
        <v>0</v>
      </c>
      <c r="G2005">
        <v>104</v>
      </c>
      <c r="H2005">
        <v>92</v>
      </c>
      <c r="I2005">
        <v>17.68</v>
      </c>
      <c r="J2005">
        <v>197</v>
      </c>
      <c r="K2005">
        <v>125</v>
      </c>
      <c r="L2005">
        <v>16.75</v>
      </c>
      <c r="M2005">
        <v>110.1</v>
      </c>
      <c r="N2005">
        <v>123</v>
      </c>
      <c r="O2005">
        <v>4.95</v>
      </c>
      <c r="P2005">
        <v>14.6</v>
      </c>
      <c r="Q2005">
        <v>8</v>
      </c>
      <c r="R2005">
        <v>3.94</v>
      </c>
      <c r="S2005">
        <v>0</v>
      </c>
      <c r="T2005">
        <v>0</v>
      </c>
    </row>
    <row r="2006" spans="1:20" x14ac:dyDescent="0.2">
      <c r="A2006" t="s">
        <v>49</v>
      </c>
      <c r="B2006" s="4">
        <f>train[[#This Row],[account_length]]/12</f>
        <v>5.916666666666667</v>
      </c>
      <c r="C2006">
        <v>415</v>
      </c>
      <c r="D2006">
        <v>0</v>
      </c>
      <c r="E2006">
        <v>1</v>
      </c>
      <c r="F2006">
        <v>31</v>
      </c>
      <c r="G2006">
        <v>115.4</v>
      </c>
      <c r="H2006">
        <v>90</v>
      </c>
      <c r="I2006">
        <v>19.62</v>
      </c>
      <c r="J2006">
        <v>217.4</v>
      </c>
      <c r="K2006">
        <v>78</v>
      </c>
      <c r="L2006">
        <v>18.48</v>
      </c>
      <c r="M2006">
        <v>239.9</v>
      </c>
      <c r="N2006">
        <v>102</v>
      </c>
      <c r="O2006">
        <v>10.8</v>
      </c>
      <c r="P2006">
        <v>13.1</v>
      </c>
      <c r="Q2006">
        <v>4</v>
      </c>
      <c r="R2006">
        <v>3.54</v>
      </c>
      <c r="S2006">
        <v>1</v>
      </c>
      <c r="T2006">
        <v>0</v>
      </c>
    </row>
    <row r="2007" spans="1:20" x14ac:dyDescent="0.2">
      <c r="A2007" t="s">
        <v>32</v>
      </c>
      <c r="B2007" s="4">
        <f>train[[#This Row],[account_length]]/12</f>
        <v>5.666666666666667</v>
      </c>
      <c r="C2007">
        <v>415</v>
      </c>
      <c r="D2007">
        <v>0</v>
      </c>
      <c r="E2007">
        <v>0</v>
      </c>
      <c r="F2007">
        <v>0</v>
      </c>
      <c r="G2007">
        <v>222.1</v>
      </c>
      <c r="H2007">
        <v>107</v>
      </c>
      <c r="I2007">
        <v>37.76</v>
      </c>
      <c r="J2007">
        <v>199.4</v>
      </c>
      <c r="K2007">
        <v>102</v>
      </c>
      <c r="L2007">
        <v>16.95</v>
      </c>
      <c r="M2007">
        <v>162.4</v>
      </c>
      <c r="N2007">
        <v>107</v>
      </c>
      <c r="O2007">
        <v>7.31</v>
      </c>
      <c r="P2007">
        <v>9.4</v>
      </c>
      <c r="Q2007">
        <v>3</v>
      </c>
      <c r="R2007">
        <v>2.54</v>
      </c>
      <c r="S2007">
        <v>2</v>
      </c>
      <c r="T2007">
        <v>0</v>
      </c>
    </row>
    <row r="2008" spans="1:20" x14ac:dyDescent="0.2">
      <c r="A2008" t="s">
        <v>27</v>
      </c>
      <c r="B2008" s="4">
        <f>train[[#This Row],[account_length]]/12</f>
        <v>5.5</v>
      </c>
      <c r="C2008">
        <v>415</v>
      </c>
      <c r="D2008">
        <v>0</v>
      </c>
      <c r="E2008">
        <v>0</v>
      </c>
      <c r="F2008">
        <v>0</v>
      </c>
      <c r="G2008">
        <v>116.4</v>
      </c>
      <c r="H2008">
        <v>98</v>
      </c>
      <c r="I2008">
        <v>19.79</v>
      </c>
      <c r="J2008">
        <v>95.6</v>
      </c>
      <c r="K2008">
        <v>74</v>
      </c>
      <c r="L2008">
        <v>8.1300000000000008</v>
      </c>
      <c r="M2008">
        <v>181.5</v>
      </c>
      <c r="N2008">
        <v>94</v>
      </c>
      <c r="O2008">
        <v>8.17</v>
      </c>
      <c r="P2008">
        <v>10.5</v>
      </c>
      <c r="Q2008">
        <v>3</v>
      </c>
      <c r="R2008">
        <v>2.84</v>
      </c>
      <c r="S2008">
        <v>3</v>
      </c>
      <c r="T2008">
        <v>0</v>
      </c>
    </row>
    <row r="2009" spans="1:20" x14ac:dyDescent="0.2">
      <c r="A2009" t="s">
        <v>75</v>
      </c>
      <c r="B2009" s="4">
        <f>train[[#This Row],[account_length]]/12</f>
        <v>8.4166666666666661</v>
      </c>
      <c r="C2009">
        <v>415</v>
      </c>
      <c r="D2009">
        <v>0</v>
      </c>
      <c r="E2009">
        <v>0</v>
      </c>
      <c r="F2009">
        <v>0</v>
      </c>
      <c r="G2009">
        <v>217.7</v>
      </c>
      <c r="H2009">
        <v>118</v>
      </c>
      <c r="I2009">
        <v>37.01</v>
      </c>
      <c r="J2009">
        <v>231.7</v>
      </c>
      <c r="K2009">
        <v>128</v>
      </c>
      <c r="L2009">
        <v>19.690000000000001</v>
      </c>
      <c r="M2009">
        <v>185.3</v>
      </c>
      <c r="N2009">
        <v>128</v>
      </c>
      <c r="O2009">
        <v>8.34</v>
      </c>
      <c r="P2009">
        <v>0</v>
      </c>
      <c r="Q2009">
        <v>0</v>
      </c>
      <c r="R2009">
        <v>0</v>
      </c>
      <c r="S2009">
        <v>3</v>
      </c>
      <c r="T2009">
        <v>0</v>
      </c>
    </row>
    <row r="2010" spans="1:20" x14ac:dyDescent="0.2">
      <c r="A2010" t="s">
        <v>64</v>
      </c>
      <c r="B2010" s="4">
        <f>train[[#This Row],[account_length]]/12</f>
        <v>9.6666666666666661</v>
      </c>
      <c r="C2010">
        <v>415</v>
      </c>
      <c r="D2010">
        <v>0</v>
      </c>
      <c r="E2010">
        <v>0</v>
      </c>
      <c r="F2010">
        <v>0</v>
      </c>
      <c r="G2010">
        <v>129.4</v>
      </c>
      <c r="H2010">
        <v>84</v>
      </c>
      <c r="I2010">
        <v>22</v>
      </c>
      <c r="J2010">
        <v>157.30000000000001</v>
      </c>
      <c r="K2010">
        <v>89</v>
      </c>
      <c r="L2010">
        <v>13.37</v>
      </c>
      <c r="M2010">
        <v>215.5</v>
      </c>
      <c r="N2010">
        <v>77</v>
      </c>
      <c r="O2010">
        <v>9.6999999999999993</v>
      </c>
      <c r="P2010">
        <v>13.3</v>
      </c>
      <c r="Q2010">
        <v>3</v>
      </c>
      <c r="R2010">
        <v>3.59</v>
      </c>
      <c r="S2010">
        <v>0</v>
      </c>
      <c r="T2010">
        <v>0</v>
      </c>
    </row>
    <row r="2011" spans="1:20" x14ac:dyDescent="0.2">
      <c r="A2011" t="s">
        <v>74</v>
      </c>
      <c r="B2011" s="4">
        <f>train[[#This Row],[account_length]]/12</f>
        <v>4.5</v>
      </c>
      <c r="C2011">
        <v>415</v>
      </c>
      <c r="D2011">
        <v>0</v>
      </c>
      <c r="E2011">
        <v>1</v>
      </c>
      <c r="F2011">
        <v>33</v>
      </c>
      <c r="G2011">
        <v>161.80000000000001</v>
      </c>
      <c r="H2011">
        <v>73</v>
      </c>
      <c r="I2011">
        <v>27.51</v>
      </c>
      <c r="J2011">
        <v>273</v>
      </c>
      <c r="K2011">
        <v>58</v>
      </c>
      <c r="L2011">
        <v>23.21</v>
      </c>
      <c r="M2011">
        <v>153.9</v>
      </c>
      <c r="N2011">
        <v>76</v>
      </c>
      <c r="O2011">
        <v>6.93</v>
      </c>
      <c r="P2011">
        <v>13.7</v>
      </c>
      <c r="Q2011">
        <v>4</v>
      </c>
      <c r="R2011">
        <v>3.7</v>
      </c>
      <c r="S2011">
        <v>0</v>
      </c>
      <c r="T2011">
        <v>0</v>
      </c>
    </row>
    <row r="2012" spans="1:20" x14ac:dyDescent="0.2">
      <c r="A2012" t="s">
        <v>38</v>
      </c>
      <c r="B2012" s="4">
        <f>train[[#This Row],[account_length]]/12</f>
        <v>9.3333333333333339</v>
      </c>
      <c r="C2012">
        <v>408</v>
      </c>
      <c r="D2012">
        <v>0</v>
      </c>
      <c r="E2012">
        <v>1</v>
      </c>
      <c r="F2012">
        <v>29</v>
      </c>
      <c r="G2012">
        <v>198.8</v>
      </c>
      <c r="H2012">
        <v>122</v>
      </c>
      <c r="I2012">
        <v>33.799999999999997</v>
      </c>
      <c r="J2012">
        <v>238.6</v>
      </c>
      <c r="K2012">
        <v>114</v>
      </c>
      <c r="L2012">
        <v>20.28</v>
      </c>
      <c r="M2012">
        <v>289.5</v>
      </c>
      <c r="N2012">
        <v>69</v>
      </c>
      <c r="O2012">
        <v>13.03</v>
      </c>
      <c r="P2012">
        <v>11.5</v>
      </c>
      <c r="Q2012">
        <v>5</v>
      </c>
      <c r="R2012">
        <v>3.11</v>
      </c>
      <c r="S2012">
        <v>1</v>
      </c>
      <c r="T2012">
        <v>0</v>
      </c>
    </row>
    <row r="2013" spans="1:20" x14ac:dyDescent="0.2">
      <c r="A2013" t="s">
        <v>67</v>
      </c>
      <c r="B2013" s="4">
        <f>train[[#This Row],[account_length]]/12</f>
        <v>10.166666666666666</v>
      </c>
      <c r="C2013">
        <v>408</v>
      </c>
      <c r="D2013">
        <v>0</v>
      </c>
      <c r="E2013">
        <v>1</v>
      </c>
      <c r="F2013">
        <v>45</v>
      </c>
      <c r="G2013">
        <v>147.80000000000001</v>
      </c>
      <c r="H2013">
        <v>85</v>
      </c>
      <c r="I2013">
        <v>25.13</v>
      </c>
      <c r="J2013">
        <v>147.4</v>
      </c>
      <c r="K2013">
        <v>93</v>
      </c>
      <c r="L2013">
        <v>12.53</v>
      </c>
      <c r="M2013">
        <v>203.5</v>
      </c>
      <c r="N2013">
        <v>110</v>
      </c>
      <c r="O2013">
        <v>9.16</v>
      </c>
      <c r="P2013">
        <v>14</v>
      </c>
      <c r="Q2013">
        <v>5</v>
      </c>
      <c r="R2013">
        <v>3.78</v>
      </c>
      <c r="S2013">
        <v>1</v>
      </c>
      <c r="T2013">
        <v>0</v>
      </c>
    </row>
    <row r="2014" spans="1:20" x14ac:dyDescent="0.2">
      <c r="A2014" t="s">
        <v>47</v>
      </c>
      <c r="B2014" s="4">
        <f>train[[#This Row],[account_length]]/12</f>
        <v>6.166666666666667</v>
      </c>
      <c r="C2014">
        <v>415</v>
      </c>
      <c r="D2014">
        <v>0</v>
      </c>
      <c r="E2014">
        <v>0</v>
      </c>
      <c r="F2014">
        <v>0</v>
      </c>
      <c r="G2014">
        <v>262.3</v>
      </c>
      <c r="H2014">
        <v>114</v>
      </c>
      <c r="I2014">
        <v>44.59</v>
      </c>
      <c r="J2014">
        <v>198.9</v>
      </c>
      <c r="K2014">
        <v>96</v>
      </c>
      <c r="L2014">
        <v>16.91</v>
      </c>
      <c r="M2014">
        <v>165.9</v>
      </c>
      <c r="N2014">
        <v>90</v>
      </c>
      <c r="O2014">
        <v>7.47</v>
      </c>
      <c r="P2014">
        <v>6.6</v>
      </c>
      <c r="Q2014">
        <v>5</v>
      </c>
      <c r="R2014">
        <v>1.78</v>
      </c>
      <c r="S2014">
        <v>3</v>
      </c>
      <c r="T2014">
        <v>0</v>
      </c>
    </row>
    <row r="2015" spans="1:20" x14ac:dyDescent="0.2">
      <c r="A2015" t="s">
        <v>44</v>
      </c>
      <c r="B2015" s="4">
        <f>train[[#This Row],[account_length]]/12</f>
        <v>7.5</v>
      </c>
      <c r="C2015">
        <v>415</v>
      </c>
      <c r="D2015">
        <v>0</v>
      </c>
      <c r="E2015">
        <v>0</v>
      </c>
      <c r="F2015">
        <v>0</v>
      </c>
      <c r="G2015">
        <v>246.4</v>
      </c>
      <c r="H2015">
        <v>83</v>
      </c>
      <c r="I2015">
        <v>41.89</v>
      </c>
      <c r="J2015">
        <v>160.30000000000001</v>
      </c>
      <c r="K2015">
        <v>88</v>
      </c>
      <c r="L2015">
        <v>13.63</v>
      </c>
      <c r="M2015">
        <v>170.9</v>
      </c>
      <c r="N2015">
        <v>99</v>
      </c>
      <c r="O2015">
        <v>7.69</v>
      </c>
      <c r="P2015">
        <v>7.6</v>
      </c>
      <c r="Q2015">
        <v>7</v>
      </c>
      <c r="R2015">
        <v>2.0499999999999998</v>
      </c>
      <c r="S2015">
        <v>1</v>
      </c>
      <c r="T2015">
        <v>0</v>
      </c>
    </row>
    <row r="2016" spans="1:20" x14ac:dyDescent="0.2">
      <c r="A2016" t="s">
        <v>58</v>
      </c>
      <c r="B2016" s="4">
        <f>train[[#This Row],[account_length]]/12</f>
        <v>7.083333333333333</v>
      </c>
      <c r="C2016">
        <v>510</v>
      </c>
      <c r="D2016">
        <v>0</v>
      </c>
      <c r="E2016">
        <v>0</v>
      </c>
      <c r="F2016">
        <v>0</v>
      </c>
      <c r="G2016">
        <v>183.4</v>
      </c>
      <c r="H2016">
        <v>111</v>
      </c>
      <c r="I2016">
        <v>31.18</v>
      </c>
      <c r="J2016">
        <v>168.8</v>
      </c>
      <c r="K2016">
        <v>98</v>
      </c>
      <c r="L2016">
        <v>14.35</v>
      </c>
      <c r="M2016">
        <v>199.7</v>
      </c>
      <c r="N2016">
        <v>97</v>
      </c>
      <c r="O2016">
        <v>8.99</v>
      </c>
      <c r="P2016">
        <v>9.9</v>
      </c>
      <c r="Q2016">
        <v>4</v>
      </c>
      <c r="R2016">
        <v>2.67</v>
      </c>
      <c r="S2016">
        <v>4</v>
      </c>
      <c r="T2016">
        <v>0</v>
      </c>
    </row>
    <row r="2017" spans="1:20" x14ac:dyDescent="0.2">
      <c r="A2017" t="s">
        <v>72</v>
      </c>
      <c r="B2017" s="4">
        <f>train[[#This Row],[account_length]]/12</f>
        <v>8.3333333333333339</v>
      </c>
      <c r="C2017">
        <v>415</v>
      </c>
      <c r="D2017">
        <v>0</v>
      </c>
      <c r="E2017">
        <v>0</v>
      </c>
      <c r="F2017">
        <v>0</v>
      </c>
      <c r="G2017">
        <v>191.9</v>
      </c>
      <c r="H2017">
        <v>95</v>
      </c>
      <c r="I2017">
        <v>32.619999999999997</v>
      </c>
      <c r="J2017">
        <v>200.9</v>
      </c>
      <c r="K2017">
        <v>101</v>
      </c>
      <c r="L2017">
        <v>17.079999999999998</v>
      </c>
      <c r="M2017">
        <v>271.89999999999998</v>
      </c>
      <c r="N2017">
        <v>74</v>
      </c>
      <c r="O2017">
        <v>12.24</v>
      </c>
      <c r="P2017">
        <v>18.2</v>
      </c>
      <c r="Q2017">
        <v>3</v>
      </c>
      <c r="R2017">
        <v>4.91</v>
      </c>
      <c r="S2017">
        <v>1</v>
      </c>
      <c r="T2017">
        <v>0</v>
      </c>
    </row>
    <row r="2018" spans="1:20" x14ac:dyDescent="0.2">
      <c r="A2018" t="s">
        <v>20</v>
      </c>
      <c r="B2018" s="4">
        <f>train[[#This Row],[account_length]]/12</f>
        <v>9.5</v>
      </c>
      <c r="C2018">
        <v>415</v>
      </c>
      <c r="D2018">
        <v>0</v>
      </c>
      <c r="E2018">
        <v>0</v>
      </c>
      <c r="F2018">
        <v>0</v>
      </c>
      <c r="G2018">
        <v>187.8</v>
      </c>
      <c r="H2018">
        <v>109</v>
      </c>
      <c r="I2018">
        <v>31.93</v>
      </c>
      <c r="J2018">
        <v>154.6</v>
      </c>
      <c r="K2018">
        <v>97</v>
      </c>
      <c r="L2018">
        <v>13.14</v>
      </c>
      <c r="M2018">
        <v>213.9</v>
      </c>
      <c r="N2018">
        <v>102</v>
      </c>
      <c r="O2018">
        <v>9.6300000000000008</v>
      </c>
      <c r="P2018">
        <v>10.1</v>
      </c>
      <c r="Q2018">
        <v>3</v>
      </c>
      <c r="R2018">
        <v>2.73</v>
      </c>
      <c r="S2018">
        <v>2</v>
      </c>
      <c r="T2018">
        <v>0</v>
      </c>
    </row>
    <row r="2019" spans="1:20" x14ac:dyDescent="0.2">
      <c r="A2019" t="s">
        <v>33</v>
      </c>
      <c r="B2019" s="4">
        <f>train[[#This Row],[account_length]]/12</f>
        <v>6.916666666666667</v>
      </c>
      <c r="C2019">
        <v>510</v>
      </c>
      <c r="D2019">
        <v>0</v>
      </c>
      <c r="E2019">
        <v>0</v>
      </c>
      <c r="F2019">
        <v>0</v>
      </c>
      <c r="G2019">
        <v>259.7</v>
      </c>
      <c r="H2019">
        <v>106</v>
      </c>
      <c r="I2019">
        <v>44.15</v>
      </c>
      <c r="J2019">
        <v>152.69999999999999</v>
      </c>
      <c r="K2019">
        <v>116</v>
      </c>
      <c r="L2019">
        <v>12.98</v>
      </c>
      <c r="M2019">
        <v>224.7</v>
      </c>
      <c r="N2019">
        <v>92</v>
      </c>
      <c r="O2019">
        <v>10.11</v>
      </c>
      <c r="P2019">
        <v>10.199999999999999</v>
      </c>
      <c r="Q2019">
        <v>2</v>
      </c>
      <c r="R2019">
        <v>2.75</v>
      </c>
      <c r="S2019">
        <v>0</v>
      </c>
      <c r="T2019">
        <v>0</v>
      </c>
    </row>
    <row r="2020" spans="1:20" x14ac:dyDescent="0.2">
      <c r="A2020" t="s">
        <v>44</v>
      </c>
      <c r="B2020" s="4">
        <f>train[[#This Row],[account_length]]/12</f>
        <v>13.083333333333334</v>
      </c>
      <c r="C2020">
        <v>415</v>
      </c>
      <c r="D2020">
        <v>1</v>
      </c>
      <c r="E2020">
        <v>0</v>
      </c>
      <c r="F2020">
        <v>0</v>
      </c>
      <c r="G2020">
        <v>180.4</v>
      </c>
      <c r="H2020">
        <v>123</v>
      </c>
      <c r="I2020">
        <v>30.67</v>
      </c>
      <c r="J2020">
        <v>194</v>
      </c>
      <c r="K2020">
        <v>98</v>
      </c>
      <c r="L2020">
        <v>16.489999999999998</v>
      </c>
      <c r="M2020">
        <v>227.3</v>
      </c>
      <c r="N2020">
        <v>88</v>
      </c>
      <c r="O2020">
        <v>10.23</v>
      </c>
      <c r="P2020">
        <v>8.4</v>
      </c>
      <c r="Q2020">
        <v>5</v>
      </c>
      <c r="R2020">
        <v>2.27</v>
      </c>
      <c r="S2020">
        <v>0</v>
      </c>
      <c r="T2020">
        <v>0</v>
      </c>
    </row>
    <row r="2021" spans="1:20" x14ac:dyDescent="0.2">
      <c r="A2021" t="s">
        <v>52</v>
      </c>
      <c r="B2021" s="4">
        <f>train[[#This Row],[account_length]]/12</f>
        <v>4.25</v>
      </c>
      <c r="C2021">
        <v>510</v>
      </c>
      <c r="D2021">
        <v>0</v>
      </c>
      <c r="E2021">
        <v>0</v>
      </c>
      <c r="F2021">
        <v>0</v>
      </c>
      <c r="G2021">
        <v>51.8</v>
      </c>
      <c r="H2021">
        <v>107</v>
      </c>
      <c r="I2021">
        <v>8.81</v>
      </c>
      <c r="J2021">
        <v>230.2</v>
      </c>
      <c r="K2021">
        <v>104</v>
      </c>
      <c r="L2021">
        <v>19.57</v>
      </c>
      <c r="M2021">
        <v>227.5</v>
      </c>
      <c r="N2021">
        <v>118</v>
      </c>
      <c r="O2021">
        <v>10.24</v>
      </c>
      <c r="P2021">
        <v>10.4</v>
      </c>
      <c r="Q2021">
        <v>4</v>
      </c>
      <c r="R2021">
        <v>2.81</v>
      </c>
      <c r="S2021">
        <v>2</v>
      </c>
      <c r="T2021">
        <v>0</v>
      </c>
    </row>
    <row r="2022" spans="1:20" x14ac:dyDescent="0.2">
      <c r="A2022" t="s">
        <v>62</v>
      </c>
      <c r="B2022" s="4">
        <f>train[[#This Row],[account_length]]/12</f>
        <v>3.5</v>
      </c>
      <c r="C2022">
        <v>415</v>
      </c>
      <c r="D2022">
        <v>0</v>
      </c>
      <c r="E2022">
        <v>0</v>
      </c>
      <c r="F2022">
        <v>0</v>
      </c>
      <c r="G2022">
        <v>303.89999999999998</v>
      </c>
      <c r="H2022">
        <v>106</v>
      </c>
      <c r="I2022">
        <v>51.66</v>
      </c>
      <c r="J2022">
        <v>232.2</v>
      </c>
      <c r="K2022">
        <v>54</v>
      </c>
      <c r="L2022">
        <v>19.739999999999998</v>
      </c>
      <c r="M2022">
        <v>147.1</v>
      </c>
      <c r="N2022">
        <v>76</v>
      </c>
      <c r="O2022">
        <v>6.62</v>
      </c>
      <c r="P2022">
        <v>5.8</v>
      </c>
      <c r="Q2022">
        <v>3</v>
      </c>
      <c r="R2022">
        <v>1.57</v>
      </c>
      <c r="S2022">
        <v>1</v>
      </c>
      <c r="T2022">
        <v>1</v>
      </c>
    </row>
    <row r="2023" spans="1:20" x14ac:dyDescent="0.2">
      <c r="A2023" t="s">
        <v>52</v>
      </c>
      <c r="B2023" s="4">
        <f>train[[#This Row],[account_length]]/12</f>
        <v>9.3333333333333339</v>
      </c>
      <c r="C2023">
        <v>510</v>
      </c>
      <c r="D2023">
        <v>0</v>
      </c>
      <c r="E2023">
        <v>0</v>
      </c>
      <c r="F2023">
        <v>0</v>
      </c>
      <c r="G2023">
        <v>206.2</v>
      </c>
      <c r="H2023">
        <v>122</v>
      </c>
      <c r="I2023">
        <v>35.049999999999997</v>
      </c>
      <c r="J2023">
        <v>164.5</v>
      </c>
      <c r="K2023">
        <v>94</v>
      </c>
      <c r="L2023">
        <v>13.98</v>
      </c>
      <c r="M2023">
        <v>140.30000000000001</v>
      </c>
      <c r="N2023">
        <v>101</v>
      </c>
      <c r="O2023">
        <v>6.31</v>
      </c>
      <c r="P2023">
        <v>12.6</v>
      </c>
      <c r="Q2023">
        <v>7</v>
      </c>
      <c r="R2023">
        <v>3.4</v>
      </c>
      <c r="S2023">
        <v>3</v>
      </c>
      <c r="T2023">
        <v>0</v>
      </c>
    </row>
    <row r="2024" spans="1:20" x14ac:dyDescent="0.2">
      <c r="A2024" t="s">
        <v>75</v>
      </c>
      <c r="B2024" s="4">
        <f>train[[#This Row],[account_length]]/12</f>
        <v>4.666666666666667</v>
      </c>
      <c r="C2024">
        <v>510</v>
      </c>
      <c r="D2024">
        <v>0</v>
      </c>
      <c r="E2024">
        <v>0</v>
      </c>
      <c r="F2024">
        <v>0</v>
      </c>
      <c r="G2024">
        <v>164.3</v>
      </c>
      <c r="H2024">
        <v>92</v>
      </c>
      <c r="I2024">
        <v>27.93</v>
      </c>
      <c r="J2024">
        <v>233.7</v>
      </c>
      <c r="K2024">
        <v>107</v>
      </c>
      <c r="L2024">
        <v>19.86</v>
      </c>
      <c r="M2024">
        <v>187.3</v>
      </c>
      <c r="N2024">
        <v>104</v>
      </c>
      <c r="O2024">
        <v>8.43</v>
      </c>
      <c r="P2024">
        <v>11.8</v>
      </c>
      <c r="Q2024">
        <v>1</v>
      </c>
      <c r="R2024">
        <v>3.19</v>
      </c>
      <c r="S2024">
        <v>2</v>
      </c>
      <c r="T2024">
        <v>0</v>
      </c>
    </row>
    <row r="2025" spans="1:20" x14ac:dyDescent="0.2">
      <c r="A2025" t="s">
        <v>24</v>
      </c>
      <c r="B2025" s="4">
        <f>train[[#This Row],[account_length]]/12</f>
        <v>4.416666666666667</v>
      </c>
      <c r="C2025">
        <v>408</v>
      </c>
      <c r="D2025">
        <v>0</v>
      </c>
      <c r="E2025">
        <v>0</v>
      </c>
      <c r="F2025">
        <v>0</v>
      </c>
      <c r="G2025">
        <v>228.6</v>
      </c>
      <c r="H2025">
        <v>117</v>
      </c>
      <c r="I2025">
        <v>38.86</v>
      </c>
      <c r="J2025">
        <v>132.80000000000001</v>
      </c>
      <c r="K2025">
        <v>123</v>
      </c>
      <c r="L2025">
        <v>11.29</v>
      </c>
      <c r="M2025">
        <v>227.2</v>
      </c>
      <c r="N2025">
        <v>124</v>
      </c>
      <c r="O2025">
        <v>10.220000000000001</v>
      </c>
      <c r="P2025">
        <v>10.1</v>
      </c>
      <c r="Q2025">
        <v>2</v>
      </c>
      <c r="R2025">
        <v>2.73</v>
      </c>
      <c r="S2025">
        <v>9</v>
      </c>
      <c r="T2025">
        <v>1</v>
      </c>
    </row>
    <row r="2026" spans="1:20" x14ac:dyDescent="0.2">
      <c r="A2026" t="s">
        <v>31</v>
      </c>
      <c r="B2026" s="4">
        <f>train[[#This Row],[account_length]]/12</f>
        <v>5.333333333333333</v>
      </c>
      <c r="C2026">
        <v>415</v>
      </c>
      <c r="D2026">
        <v>0</v>
      </c>
      <c r="E2026">
        <v>1</v>
      </c>
      <c r="F2026">
        <v>22</v>
      </c>
      <c r="G2026">
        <v>200.4</v>
      </c>
      <c r="H2026">
        <v>80</v>
      </c>
      <c r="I2026">
        <v>34.07</v>
      </c>
      <c r="J2026">
        <v>131.1</v>
      </c>
      <c r="K2026">
        <v>84</v>
      </c>
      <c r="L2026">
        <v>11.14</v>
      </c>
      <c r="M2026">
        <v>230.7</v>
      </c>
      <c r="N2026">
        <v>67</v>
      </c>
      <c r="O2026">
        <v>10.38</v>
      </c>
      <c r="P2026">
        <v>7.6</v>
      </c>
      <c r="Q2026">
        <v>5</v>
      </c>
      <c r="R2026">
        <v>2.0499999999999998</v>
      </c>
      <c r="S2026">
        <v>1</v>
      </c>
      <c r="T2026">
        <v>0</v>
      </c>
    </row>
    <row r="2027" spans="1:20" x14ac:dyDescent="0.2">
      <c r="A2027" t="s">
        <v>38</v>
      </c>
      <c r="B2027" s="4">
        <f>train[[#This Row],[account_length]]/12</f>
        <v>10.25</v>
      </c>
      <c r="C2027">
        <v>408</v>
      </c>
      <c r="D2027">
        <v>0</v>
      </c>
      <c r="E2027">
        <v>0</v>
      </c>
      <c r="F2027">
        <v>0</v>
      </c>
      <c r="G2027">
        <v>154.30000000000001</v>
      </c>
      <c r="H2027">
        <v>107</v>
      </c>
      <c r="I2027">
        <v>26.23</v>
      </c>
      <c r="J2027">
        <v>183</v>
      </c>
      <c r="K2027">
        <v>111</v>
      </c>
      <c r="L2027">
        <v>15.56</v>
      </c>
      <c r="M2027">
        <v>54</v>
      </c>
      <c r="N2027">
        <v>134</v>
      </c>
      <c r="O2027">
        <v>2.4300000000000002</v>
      </c>
      <c r="P2027">
        <v>10.9</v>
      </c>
      <c r="Q2027">
        <v>8</v>
      </c>
      <c r="R2027">
        <v>2.94</v>
      </c>
      <c r="S2027">
        <v>0</v>
      </c>
      <c r="T2027">
        <v>0</v>
      </c>
    </row>
    <row r="2028" spans="1:20" x14ac:dyDescent="0.2">
      <c r="A2028" t="s">
        <v>37</v>
      </c>
      <c r="B2028" s="4">
        <f>train[[#This Row],[account_length]]/12</f>
        <v>5.666666666666667</v>
      </c>
      <c r="C2028">
        <v>510</v>
      </c>
      <c r="D2028">
        <v>0</v>
      </c>
      <c r="E2028">
        <v>1</v>
      </c>
      <c r="F2028">
        <v>30</v>
      </c>
      <c r="G2028">
        <v>122.9</v>
      </c>
      <c r="H2028">
        <v>93</v>
      </c>
      <c r="I2028">
        <v>20.89</v>
      </c>
      <c r="J2028">
        <v>233.5</v>
      </c>
      <c r="K2028">
        <v>91</v>
      </c>
      <c r="L2028">
        <v>19.850000000000001</v>
      </c>
      <c r="M2028">
        <v>199.5</v>
      </c>
      <c r="N2028">
        <v>144</v>
      </c>
      <c r="O2028">
        <v>8.98</v>
      </c>
      <c r="P2028">
        <v>9.6</v>
      </c>
      <c r="Q2028">
        <v>2</v>
      </c>
      <c r="R2028">
        <v>2.59</v>
      </c>
      <c r="S2028">
        <v>2</v>
      </c>
      <c r="T2028">
        <v>0</v>
      </c>
    </row>
    <row r="2029" spans="1:20" x14ac:dyDescent="0.2">
      <c r="A2029" t="s">
        <v>74</v>
      </c>
      <c r="B2029" s="4">
        <f>train[[#This Row],[account_length]]/12</f>
        <v>3.3333333333333335</v>
      </c>
      <c r="C2029">
        <v>510</v>
      </c>
      <c r="D2029">
        <v>1</v>
      </c>
      <c r="E2029">
        <v>0</v>
      </c>
      <c r="F2029">
        <v>0</v>
      </c>
      <c r="G2029">
        <v>220.8</v>
      </c>
      <c r="H2029">
        <v>100</v>
      </c>
      <c r="I2029">
        <v>37.54</v>
      </c>
      <c r="J2029">
        <v>265.7</v>
      </c>
      <c r="K2029">
        <v>106</v>
      </c>
      <c r="L2029">
        <v>22.58</v>
      </c>
      <c r="M2029">
        <v>212.8</v>
      </c>
      <c r="N2029">
        <v>94</v>
      </c>
      <c r="O2029">
        <v>9.58</v>
      </c>
      <c r="P2029">
        <v>6.4</v>
      </c>
      <c r="Q2029">
        <v>3</v>
      </c>
      <c r="R2029">
        <v>1.73</v>
      </c>
      <c r="S2029">
        <v>0</v>
      </c>
      <c r="T2029">
        <v>0</v>
      </c>
    </row>
    <row r="2030" spans="1:20" x14ac:dyDescent="0.2">
      <c r="A2030" t="s">
        <v>61</v>
      </c>
      <c r="B2030" s="4">
        <f>train[[#This Row],[account_length]]/12</f>
        <v>11</v>
      </c>
      <c r="C2030">
        <v>408</v>
      </c>
      <c r="D2030">
        <v>0</v>
      </c>
      <c r="E2030">
        <v>0</v>
      </c>
      <c r="F2030">
        <v>0</v>
      </c>
      <c r="G2030">
        <v>214.6</v>
      </c>
      <c r="H2030">
        <v>78</v>
      </c>
      <c r="I2030">
        <v>36.479999999999997</v>
      </c>
      <c r="J2030">
        <v>251.7</v>
      </c>
      <c r="K2030">
        <v>98</v>
      </c>
      <c r="L2030">
        <v>21.39</v>
      </c>
      <c r="M2030">
        <v>240.8</v>
      </c>
      <c r="N2030">
        <v>88</v>
      </c>
      <c r="O2030">
        <v>10.84</v>
      </c>
      <c r="P2030">
        <v>13.9</v>
      </c>
      <c r="Q2030">
        <v>2</v>
      </c>
      <c r="R2030">
        <v>3.75</v>
      </c>
      <c r="S2030">
        <v>0</v>
      </c>
      <c r="T2030">
        <v>0</v>
      </c>
    </row>
    <row r="2031" spans="1:20" x14ac:dyDescent="0.2">
      <c r="A2031" t="s">
        <v>74</v>
      </c>
      <c r="B2031" s="4">
        <f>train[[#This Row],[account_length]]/12</f>
        <v>10</v>
      </c>
      <c r="C2031">
        <v>408</v>
      </c>
      <c r="D2031">
        <v>1</v>
      </c>
      <c r="E2031">
        <v>0</v>
      </c>
      <c r="F2031">
        <v>0</v>
      </c>
      <c r="G2031">
        <v>202</v>
      </c>
      <c r="H2031">
        <v>123</v>
      </c>
      <c r="I2031">
        <v>34.340000000000003</v>
      </c>
      <c r="J2031">
        <v>184.3</v>
      </c>
      <c r="K2031">
        <v>78</v>
      </c>
      <c r="L2031">
        <v>15.67</v>
      </c>
      <c r="M2031">
        <v>176</v>
      </c>
      <c r="N2031">
        <v>89</v>
      </c>
      <c r="O2031">
        <v>7.92</v>
      </c>
      <c r="P2031">
        <v>7.4</v>
      </c>
      <c r="Q2031">
        <v>2</v>
      </c>
      <c r="R2031">
        <v>2</v>
      </c>
      <c r="S2031">
        <v>2</v>
      </c>
      <c r="T2031">
        <v>1</v>
      </c>
    </row>
    <row r="2032" spans="1:20" x14ac:dyDescent="0.2">
      <c r="A2032" t="s">
        <v>53</v>
      </c>
      <c r="B2032" s="4">
        <f>train[[#This Row],[account_length]]/12</f>
        <v>9</v>
      </c>
      <c r="C2032">
        <v>408</v>
      </c>
      <c r="D2032">
        <v>0</v>
      </c>
      <c r="E2032">
        <v>1</v>
      </c>
      <c r="F2032">
        <v>32</v>
      </c>
      <c r="G2032">
        <v>209.5</v>
      </c>
      <c r="H2032">
        <v>108</v>
      </c>
      <c r="I2032">
        <v>35.619999999999997</v>
      </c>
      <c r="J2032">
        <v>109.6</v>
      </c>
      <c r="K2032">
        <v>64</v>
      </c>
      <c r="L2032">
        <v>9.32</v>
      </c>
      <c r="M2032">
        <v>189.7</v>
      </c>
      <c r="N2032">
        <v>145</v>
      </c>
      <c r="O2032">
        <v>8.5399999999999991</v>
      </c>
      <c r="P2032">
        <v>9.1</v>
      </c>
      <c r="Q2032">
        <v>6</v>
      </c>
      <c r="R2032">
        <v>2.46</v>
      </c>
      <c r="S2032">
        <v>6</v>
      </c>
      <c r="T2032">
        <v>1</v>
      </c>
    </row>
    <row r="2033" spans="1:20" x14ac:dyDescent="0.2">
      <c r="A2033" t="s">
        <v>36</v>
      </c>
      <c r="B2033" s="4">
        <f>train[[#This Row],[account_length]]/12</f>
        <v>10.166666666666666</v>
      </c>
      <c r="C2033">
        <v>510</v>
      </c>
      <c r="D2033">
        <v>0</v>
      </c>
      <c r="E2033">
        <v>0</v>
      </c>
      <c r="F2033">
        <v>0</v>
      </c>
      <c r="G2033">
        <v>145.6</v>
      </c>
      <c r="H2033">
        <v>102</v>
      </c>
      <c r="I2033">
        <v>24.75</v>
      </c>
      <c r="J2033">
        <v>284.7</v>
      </c>
      <c r="K2033">
        <v>111</v>
      </c>
      <c r="L2033">
        <v>24.2</v>
      </c>
      <c r="M2033">
        <v>228.2</v>
      </c>
      <c r="N2033">
        <v>91</v>
      </c>
      <c r="O2033">
        <v>10.27</v>
      </c>
      <c r="P2033">
        <v>12.2</v>
      </c>
      <c r="Q2033">
        <v>5</v>
      </c>
      <c r="R2033">
        <v>3.29</v>
      </c>
      <c r="S2033">
        <v>0</v>
      </c>
      <c r="T2033">
        <v>0</v>
      </c>
    </row>
    <row r="2034" spans="1:20" x14ac:dyDescent="0.2">
      <c r="A2034" t="s">
        <v>35</v>
      </c>
      <c r="B2034" s="4">
        <f>train[[#This Row],[account_length]]/12</f>
        <v>10.833333333333334</v>
      </c>
      <c r="C2034">
        <v>408</v>
      </c>
      <c r="D2034">
        <v>0</v>
      </c>
      <c r="E2034">
        <v>1</v>
      </c>
      <c r="F2034">
        <v>19</v>
      </c>
      <c r="G2034">
        <v>152.9</v>
      </c>
      <c r="H2034">
        <v>87</v>
      </c>
      <c r="I2034">
        <v>25.99</v>
      </c>
      <c r="J2034">
        <v>213.2</v>
      </c>
      <c r="K2034">
        <v>99</v>
      </c>
      <c r="L2034">
        <v>18.12</v>
      </c>
      <c r="M2034">
        <v>205.3</v>
      </c>
      <c r="N2034">
        <v>114</v>
      </c>
      <c r="O2034">
        <v>9.24</v>
      </c>
      <c r="P2034">
        <v>10.8</v>
      </c>
      <c r="Q2034">
        <v>6</v>
      </c>
      <c r="R2034">
        <v>2.92</v>
      </c>
      <c r="S2034">
        <v>2</v>
      </c>
      <c r="T2034">
        <v>0</v>
      </c>
    </row>
    <row r="2035" spans="1:20" x14ac:dyDescent="0.2">
      <c r="A2035" t="s">
        <v>69</v>
      </c>
      <c r="B2035" s="4">
        <f>train[[#This Row],[account_length]]/12</f>
        <v>11.583333333333334</v>
      </c>
      <c r="C2035">
        <v>415</v>
      </c>
      <c r="D2035">
        <v>0</v>
      </c>
      <c r="E2035">
        <v>1</v>
      </c>
      <c r="F2035">
        <v>25</v>
      </c>
      <c r="G2035">
        <v>138.30000000000001</v>
      </c>
      <c r="H2035">
        <v>96</v>
      </c>
      <c r="I2035">
        <v>23.51</v>
      </c>
      <c r="J2035">
        <v>80.599999999999994</v>
      </c>
      <c r="K2035">
        <v>79</v>
      </c>
      <c r="L2035">
        <v>6.85</v>
      </c>
      <c r="M2035">
        <v>163.69999999999999</v>
      </c>
      <c r="N2035">
        <v>83</v>
      </c>
      <c r="O2035">
        <v>7.37</v>
      </c>
      <c r="P2035">
        <v>8.3000000000000007</v>
      </c>
      <c r="Q2035">
        <v>8</v>
      </c>
      <c r="R2035">
        <v>2.2400000000000002</v>
      </c>
      <c r="S2035">
        <v>0</v>
      </c>
      <c r="T2035">
        <v>0</v>
      </c>
    </row>
    <row r="2036" spans="1:20" x14ac:dyDescent="0.2">
      <c r="A2036" t="s">
        <v>32</v>
      </c>
      <c r="B2036" s="4">
        <f>train[[#This Row],[account_length]]/12</f>
        <v>4.75</v>
      </c>
      <c r="C2036">
        <v>415</v>
      </c>
      <c r="D2036">
        <v>0</v>
      </c>
      <c r="E2036">
        <v>0</v>
      </c>
      <c r="F2036">
        <v>0</v>
      </c>
      <c r="G2036">
        <v>189.3</v>
      </c>
      <c r="H2036">
        <v>157</v>
      </c>
      <c r="I2036">
        <v>32.18</v>
      </c>
      <c r="J2036">
        <v>174.9</v>
      </c>
      <c r="K2036">
        <v>70</v>
      </c>
      <c r="L2036">
        <v>14.87</v>
      </c>
      <c r="M2036">
        <v>221.9</v>
      </c>
      <c r="N2036">
        <v>117</v>
      </c>
      <c r="O2036">
        <v>9.99</v>
      </c>
      <c r="P2036">
        <v>11.2</v>
      </c>
      <c r="Q2036">
        <v>5</v>
      </c>
      <c r="R2036">
        <v>3.02</v>
      </c>
      <c r="S2036">
        <v>3</v>
      </c>
      <c r="T2036">
        <v>0</v>
      </c>
    </row>
    <row r="2037" spans="1:20" x14ac:dyDescent="0.2">
      <c r="A2037" t="s">
        <v>41</v>
      </c>
      <c r="B2037" s="4">
        <f>train[[#This Row],[account_length]]/12</f>
        <v>10.666666666666666</v>
      </c>
      <c r="C2037">
        <v>510</v>
      </c>
      <c r="D2037">
        <v>0</v>
      </c>
      <c r="E2037">
        <v>0</v>
      </c>
      <c r="F2037">
        <v>0</v>
      </c>
      <c r="G2037">
        <v>199.3</v>
      </c>
      <c r="H2037">
        <v>86</v>
      </c>
      <c r="I2037">
        <v>33.880000000000003</v>
      </c>
      <c r="J2037">
        <v>194.8</v>
      </c>
      <c r="K2037">
        <v>102</v>
      </c>
      <c r="L2037">
        <v>16.559999999999999</v>
      </c>
      <c r="M2037">
        <v>298.2</v>
      </c>
      <c r="N2037">
        <v>82</v>
      </c>
      <c r="O2037">
        <v>13.42</v>
      </c>
      <c r="P2037">
        <v>14.3</v>
      </c>
      <c r="Q2037">
        <v>2</v>
      </c>
      <c r="R2037">
        <v>3.86</v>
      </c>
      <c r="S2037">
        <v>4</v>
      </c>
      <c r="T2037">
        <v>0</v>
      </c>
    </row>
    <row r="2038" spans="1:20" x14ac:dyDescent="0.2">
      <c r="A2038" t="s">
        <v>44</v>
      </c>
      <c r="B2038" s="4">
        <f>train[[#This Row],[account_length]]/12</f>
        <v>10.583333333333334</v>
      </c>
      <c r="C2038">
        <v>510</v>
      </c>
      <c r="D2038">
        <v>1</v>
      </c>
      <c r="E2038">
        <v>0</v>
      </c>
      <c r="F2038">
        <v>0</v>
      </c>
      <c r="G2038">
        <v>247.5</v>
      </c>
      <c r="H2038">
        <v>99</v>
      </c>
      <c r="I2038">
        <v>42.08</v>
      </c>
      <c r="J2038">
        <v>108.5</v>
      </c>
      <c r="K2038">
        <v>118</v>
      </c>
      <c r="L2038">
        <v>9.2200000000000006</v>
      </c>
      <c r="M2038">
        <v>232</v>
      </c>
      <c r="N2038">
        <v>72</v>
      </c>
      <c r="O2038">
        <v>10.44</v>
      </c>
      <c r="P2038">
        <v>10.6</v>
      </c>
      <c r="Q2038">
        <v>3</v>
      </c>
      <c r="R2038">
        <v>2.86</v>
      </c>
      <c r="S2038">
        <v>2</v>
      </c>
      <c r="T2038">
        <v>0</v>
      </c>
    </row>
    <row r="2039" spans="1:20" x14ac:dyDescent="0.2">
      <c r="A2039" t="s">
        <v>26</v>
      </c>
      <c r="B2039" s="4">
        <f>train[[#This Row],[account_length]]/12</f>
        <v>14.75</v>
      </c>
      <c r="C2039">
        <v>408</v>
      </c>
      <c r="D2039">
        <v>0</v>
      </c>
      <c r="E2039">
        <v>0</v>
      </c>
      <c r="F2039">
        <v>0</v>
      </c>
      <c r="G2039">
        <v>175.4</v>
      </c>
      <c r="H2039">
        <v>99</v>
      </c>
      <c r="I2039">
        <v>29.82</v>
      </c>
      <c r="J2039">
        <v>155.30000000000001</v>
      </c>
      <c r="K2039">
        <v>83</v>
      </c>
      <c r="L2039">
        <v>13.2</v>
      </c>
      <c r="M2039">
        <v>179.4</v>
      </c>
      <c r="N2039">
        <v>86</v>
      </c>
      <c r="O2039">
        <v>8.07</v>
      </c>
      <c r="P2039">
        <v>11.5</v>
      </c>
      <c r="Q2039">
        <v>3</v>
      </c>
      <c r="R2039">
        <v>3.11</v>
      </c>
      <c r="S2039">
        <v>1</v>
      </c>
      <c r="T2039">
        <v>0</v>
      </c>
    </row>
    <row r="2040" spans="1:20" x14ac:dyDescent="0.2">
      <c r="A2040" t="s">
        <v>57</v>
      </c>
      <c r="B2040" s="4">
        <f>train[[#This Row],[account_length]]/12</f>
        <v>10.083333333333334</v>
      </c>
      <c r="C2040">
        <v>415</v>
      </c>
      <c r="D2040">
        <v>0</v>
      </c>
      <c r="E2040">
        <v>0</v>
      </c>
      <c r="F2040">
        <v>0</v>
      </c>
      <c r="G2040">
        <v>179.4</v>
      </c>
      <c r="H2040">
        <v>70</v>
      </c>
      <c r="I2040">
        <v>30.5</v>
      </c>
      <c r="J2040">
        <v>143</v>
      </c>
      <c r="K2040">
        <v>93</v>
      </c>
      <c r="L2040">
        <v>12.16</v>
      </c>
      <c r="M2040">
        <v>116.3</v>
      </c>
      <c r="N2040">
        <v>113</v>
      </c>
      <c r="O2040">
        <v>5.23</v>
      </c>
      <c r="P2040">
        <v>11.2</v>
      </c>
      <c r="Q2040">
        <v>5</v>
      </c>
      <c r="R2040">
        <v>3.02</v>
      </c>
      <c r="S2040">
        <v>1</v>
      </c>
      <c r="T2040">
        <v>0</v>
      </c>
    </row>
    <row r="2041" spans="1:20" x14ac:dyDescent="0.2">
      <c r="A2041" t="s">
        <v>43</v>
      </c>
      <c r="B2041" s="4">
        <f>train[[#This Row],[account_length]]/12</f>
        <v>8.25</v>
      </c>
      <c r="C2041">
        <v>510</v>
      </c>
      <c r="D2041">
        <v>1</v>
      </c>
      <c r="E2041">
        <v>1</v>
      </c>
      <c r="F2041">
        <v>39</v>
      </c>
      <c r="G2041">
        <v>126.8</v>
      </c>
      <c r="H2041">
        <v>94</v>
      </c>
      <c r="I2041">
        <v>21.56</v>
      </c>
      <c r="J2041">
        <v>293.60000000000002</v>
      </c>
      <c r="K2041">
        <v>115</v>
      </c>
      <c r="L2041">
        <v>24.96</v>
      </c>
      <c r="M2041">
        <v>174.1</v>
      </c>
      <c r="N2041">
        <v>91</v>
      </c>
      <c r="O2041">
        <v>7.83</v>
      </c>
      <c r="P2041">
        <v>8.4</v>
      </c>
      <c r="Q2041">
        <v>4</v>
      </c>
      <c r="R2041">
        <v>2.27</v>
      </c>
      <c r="S2041">
        <v>0</v>
      </c>
      <c r="T2041">
        <v>0</v>
      </c>
    </row>
    <row r="2042" spans="1:20" x14ac:dyDescent="0.2">
      <c r="A2042" t="s">
        <v>36</v>
      </c>
      <c r="B2042" s="4">
        <f>train[[#This Row],[account_length]]/12</f>
        <v>10.5</v>
      </c>
      <c r="C2042">
        <v>415</v>
      </c>
      <c r="D2042">
        <v>1</v>
      </c>
      <c r="E2042">
        <v>0</v>
      </c>
      <c r="F2042">
        <v>0</v>
      </c>
      <c r="G2042">
        <v>239.7</v>
      </c>
      <c r="H2042">
        <v>87</v>
      </c>
      <c r="I2042">
        <v>40.75</v>
      </c>
      <c r="J2042">
        <v>281.7</v>
      </c>
      <c r="K2042">
        <v>92</v>
      </c>
      <c r="L2042">
        <v>23.94</v>
      </c>
      <c r="M2042">
        <v>183.5</v>
      </c>
      <c r="N2042">
        <v>113</v>
      </c>
      <c r="O2042">
        <v>8.26</v>
      </c>
      <c r="P2042">
        <v>11.4</v>
      </c>
      <c r="Q2042">
        <v>1</v>
      </c>
      <c r="R2042">
        <v>3.08</v>
      </c>
      <c r="S2042">
        <v>1</v>
      </c>
      <c r="T2042">
        <v>1</v>
      </c>
    </row>
    <row r="2043" spans="1:20" x14ac:dyDescent="0.2">
      <c r="A2043" t="s">
        <v>36</v>
      </c>
      <c r="B2043" s="4">
        <f>train[[#This Row],[account_length]]/12</f>
        <v>6.416666666666667</v>
      </c>
      <c r="C2043">
        <v>415</v>
      </c>
      <c r="D2043">
        <v>0</v>
      </c>
      <c r="E2043">
        <v>1</v>
      </c>
      <c r="F2043">
        <v>33</v>
      </c>
      <c r="G2043">
        <v>143</v>
      </c>
      <c r="H2043">
        <v>101</v>
      </c>
      <c r="I2043">
        <v>24.31</v>
      </c>
      <c r="J2043">
        <v>212.2</v>
      </c>
      <c r="K2043">
        <v>102</v>
      </c>
      <c r="L2043">
        <v>18.04</v>
      </c>
      <c r="M2043">
        <v>104.9</v>
      </c>
      <c r="N2043">
        <v>120</v>
      </c>
      <c r="O2043">
        <v>4.72</v>
      </c>
      <c r="P2043">
        <v>15.3</v>
      </c>
      <c r="Q2043">
        <v>4</v>
      </c>
      <c r="R2043">
        <v>4.13</v>
      </c>
      <c r="S2043">
        <v>5</v>
      </c>
      <c r="T2043">
        <v>1</v>
      </c>
    </row>
    <row r="2044" spans="1:20" x14ac:dyDescent="0.2">
      <c r="A2044" t="s">
        <v>31</v>
      </c>
      <c r="B2044" s="4">
        <f>train[[#This Row],[account_length]]/12</f>
        <v>1.75</v>
      </c>
      <c r="C2044">
        <v>415</v>
      </c>
      <c r="D2044">
        <v>0</v>
      </c>
      <c r="E2044">
        <v>0</v>
      </c>
      <c r="F2044">
        <v>0</v>
      </c>
      <c r="G2044">
        <v>91.9</v>
      </c>
      <c r="H2044">
        <v>109</v>
      </c>
      <c r="I2044">
        <v>15.62</v>
      </c>
      <c r="J2044">
        <v>198.4</v>
      </c>
      <c r="K2044">
        <v>111</v>
      </c>
      <c r="L2044">
        <v>16.86</v>
      </c>
      <c r="M2044">
        <v>171.7</v>
      </c>
      <c r="N2044">
        <v>125</v>
      </c>
      <c r="O2044">
        <v>7.73</v>
      </c>
      <c r="P2044">
        <v>13</v>
      </c>
      <c r="Q2044">
        <v>7</v>
      </c>
      <c r="R2044">
        <v>3.51</v>
      </c>
      <c r="S2044">
        <v>2</v>
      </c>
      <c r="T2044">
        <v>0</v>
      </c>
    </row>
    <row r="2045" spans="1:20" x14ac:dyDescent="0.2">
      <c r="A2045" t="s">
        <v>59</v>
      </c>
      <c r="B2045" s="4">
        <f>train[[#This Row],[account_length]]/12</f>
        <v>4.666666666666667</v>
      </c>
      <c r="C2045">
        <v>408</v>
      </c>
      <c r="D2045">
        <v>0</v>
      </c>
      <c r="E2045">
        <v>0</v>
      </c>
      <c r="F2045">
        <v>0</v>
      </c>
      <c r="G2045">
        <v>210.4</v>
      </c>
      <c r="H2045">
        <v>80</v>
      </c>
      <c r="I2045">
        <v>35.770000000000003</v>
      </c>
      <c r="J2045">
        <v>176.6</v>
      </c>
      <c r="K2045">
        <v>96</v>
      </c>
      <c r="L2045">
        <v>15.01</v>
      </c>
      <c r="M2045">
        <v>149.69999999999999</v>
      </c>
      <c r="N2045">
        <v>56</v>
      </c>
      <c r="O2045">
        <v>6.74</v>
      </c>
      <c r="P2045">
        <v>15.5</v>
      </c>
      <c r="Q2045">
        <v>4</v>
      </c>
      <c r="R2045">
        <v>4.1900000000000004</v>
      </c>
      <c r="S2045">
        <v>1</v>
      </c>
      <c r="T2045">
        <v>0</v>
      </c>
    </row>
    <row r="2046" spans="1:20" x14ac:dyDescent="0.2">
      <c r="A2046" t="s">
        <v>37</v>
      </c>
      <c r="B2046" s="4">
        <f>train[[#This Row],[account_length]]/12</f>
        <v>7.666666666666667</v>
      </c>
      <c r="C2046">
        <v>415</v>
      </c>
      <c r="D2046">
        <v>0</v>
      </c>
      <c r="E2046">
        <v>1</v>
      </c>
      <c r="F2046">
        <v>29</v>
      </c>
      <c r="G2046">
        <v>201.3</v>
      </c>
      <c r="H2046">
        <v>130</v>
      </c>
      <c r="I2046">
        <v>34.22</v>
      </c>
      <c r="J2046">
        <v>203.7</v>
      </c>
      <c r="K2046">
        <v>115</v>
      </c>
      <c r="L2046">
        <v>17.309999999999999</v>
      </c>
      <c r="M2046">
        <v>129.9</v>
      </c>
      <c r="N2046">
        <v>113</v>
      </c>
      <c r="O2046">
        <v>5.85</v>
      </c>
      <c r="P2046">
        <v>6.4</v>
      </c>
      <c r="Q2046">
        <v>6</v>
      </c>
      <c r="R2046">
        <v>1.73</v>
      </c>
      <c r="S2046">
        <v>1</v>
      </c>
      <c r="T2046">
        <v>1</v>
      </c>
    </row>
    <row r="2047" spans="1:20" x14ac:dyDescent="0.2">
      <c r="A2047" t="s">
        <v>60</v>
      </c>
      <c r="B2047" s="4">
        <f>train[[#This Row],[account_length]]/12</f>
        <v>6.75</v>
      </c>
      <c r="C2047">
        <v>510</v>
      </c>
      <c r="D2047">
        <v>0</v>
      </c>
      <c r="E2047">
        <v>0</v>
      </c>
      <c r="F2047">
        <v>0</v>
      </c>
      <c r="G2047">
        <v>145.6</v>
      </c>
      <c r="H2047">
        <v>59</v>
      </c>
      <c r="I2047">
        <v>24.75</v>
      </c>
      <c r="J2047">
        <v>287.89999999999998</v>
      </c>
      <c r="K2047">
        <v>131</v>
      </c>
      <c r="L2047">
        <v>24.47</v>
      </c>
      <c r="M2047">
        <v>181.7</v>
      </c>
      <c r="N2047">
        <v>121</v>
      </c>
      <c r="O2047">
        <v>8.18</v>
      </c>
      <c r="P2047">
        <v>9.1999999999999993</v>
      </c>
      <c r="Q2047">
        <v>4</v>
      </c>
      <c r="R2047">
        <v>2.48</v>
      </c>
      <c r="S2047">
        <v>2</v>
      </c>
      <c r="T2047">
        <v>0</v>
      </c>
    </row>
    <row r="2048" spans="1:20" x14ac:dyDescent="0.2">
      <c r="A2048" t="s">
        <v>39</v>
      </c>
      <c r="B2048" s="4">
        <f>train[[#This Row],[account_length]]/12</f>
        <v>11.583333333333334</v>
      </c>
      <c r="C2048">
        <v>510</v>
      </c>
      <c r="D2048">
        <v>1</v>
      </c>
      <c r="E2048">
        <v>1</v>
      </c>
      <c r="F2048">
        <v>31</v>
      </c>
      <c r="G2048">
        <v>203.5</v>
      </c>
      <c r="H2048">
        <v>82</v>
      </c>
      <c r="I2048">
        <v>34.6</v>
      </c>
      <c r="J2048">
        <v>200.3</v>
      </c>
      <c r="K2048">
        <v>72</v>
      </c>
      <c r="L2048">
        <v>17.03</v>
      </c>
      <c r="M2048">
        <v>214</v>
      </c>
      <c r="N2048">
        <v>112</v>
      </c>
      <c r="O2048">
        <v>9.6300000000000008</v>
      </c>
      <c r="P2048">
        <v>13.4</v>
      </c>
      <c r="Q2048">
        <v>6</v>
      </c>
      <c r="R2048">
        <v>3.62</v>
      </c>
      <c r="S2048">
        <v>1</v>
      </c>
      <c r="T2048">
        <v>1</v>
      </c>
    </row>
    <row r="2049" spans="1:20" x14ac:dyDescent="0.2">
      <c r="A2049" t="s">
        <v>42</v>
      </c>
      <c r="B2049" s="4">
        <f>train[[#This Row],[account_length]]/12</f>
        <v>5.666666666666667</v>
      </c>
      <c r="C2049">
        <v>415</v>
      </c>
      <c r="D2049">
        <v>0</v>
      </c>
      <c r="E2049">
        <v>0</v>
      </c>
      <c r="F2049">
        <v>0</v>
      </c>
      <c r="G2049">
        <v>232.4</v>
      </c>
      <c r="H2049">
        <v>76</v>
      </c>
      <c r="I2049">
        <v>39.51</v>
      </c>
      <c r="J2049">
        <v>153.30000000000001</v>
      </c>
      <c r="K2049">
        <v>103</v>
      </c>
      <c r="L2049">
        <v>13.03</v>
      </c>
      <c r="M2049">
        <v>214.6</v>
      </c>
      <c r="N2049">
        <v>107</v>
      </c>
      <c r="O2049">
        <v>9.66</v>
      </c>
      <c r="P2049">
        <v>10.5</v>
      </c>
      <c r="Q2049">
        <v>2</v>
      </c>
      <c r="R2049">
        <v>2.84</v>
      </c>
      <c r="S2049">
        <v>1</v>
      </c>
      <c r="T2049">
        <v>0</v>
      </c>
    </row>
    <row r="2050" spans="1:20" x14ac:dyDescent="0.2">
      <c r="A2050" t="s">
        <v>54</v>
      </c>
      <c r="B2050" s="4">
        <f>train[[#This Row],[account_length]]/12</f>
        <v>15.25</v>
      </c>
      <c r="C2050">
        <v>415</v>
      </c>
      <c r="D2050">
        <v>0</v>
      </c>
      <c r="E2050">
        <v>1</v>
      </c>
      <c r="F2050">
        <v>8</v>
      </c>
      <c r="G2050">
        <v>86.5</v>
      </c>
      <c r="H2050">
        <v>119</v>
      </c>
      <c r="I2050">
        <v>14.71</v>
      </c>
      <c r="J2050">
        <v>285.2</v>
      </c>
      <c r="K2050">
        <v>97</v>
      </c>
      <c r="L2050">
        <v>24.24</v>
      </c>
      <c r="M2050">
        <v>180.4</v>
      </c>
      <c r="N2050">
        <v>133</v>
      </c>
      <c r="O2050">
        <v>8.1199999999999992</v>
      </c>
      <c r="P2050">
        <v>8.6999999999999993</v>
      </c>
      <c r="Q2050">
        <v>2</v>
      </c>
      <c r="R2050">
        <v>2.35</v>
      </c>
      <c r="S2050">
        <v>2</v>
      </c>
      <c r="T2050">
        <v>0</v>
      </c>
    </row>
    <row r="2051" spans="1:20" x14ac:dyDescent="0.2">
      <c r="A2051" t="s">
        <v>41</v>
      </c>
      <c r="B2051" s="4">
        <f>train[[#This Row],[account_length]]/12</f>
        <v>7.5</v>
      </c>
      <c r="C2051">
        <v>408</v>
      </c>
      <c r="D2051">
        <v>0</v>
      </c>
      <c r="E2051">
        <v>0</v>
      </c>
      <c r="F2051">
        <v>0</v>
      </c>
      <c r="G2051">
        <v>109.9</v>
      </c>
      <c r="H2051">
        <v>102</v>
      </c>
      <c r="I2051">
        <v>18.68</v>
      </c>
      <c r="J2051">
        <v>220.8</v>
      </c>
      <c r="K2051">
        <v>114</v>
      </c>
      <c r="L2051">
        <v>18.77</v>
      </c>
      <c r="M2051">
        <v>104</v>
      </c>
      <c r="N2051">
        <v>133</v>
      </c>
      <c r="O2051">
        <v>4.68</v>
      </c>
      <c r="P2051">
        <v>10.9</v>
      </c>
      <c r="Q2051">
        <v>6</v>
      </c>
      <c r="R2051">
        <v>2.94</v>
      </c>
      <c r="S2051">
        <v>0</v>
      </c>
      <c r="T2051">
        <v>0</v>
      </c>
    </row>
    <row r="2052" spans="1:20" x14ac:dyDescent="0.2">
      <c r="A2052" t="s">
        <v>51</v>
      </c>
      <c r="B2052" s="4">
        <f>train[[#This Row],[account_length]]/12</f>
        <v>13.75</v>
      </c>
      <c r="C2052">
        <v>408</v>
      </c>
      <c r="D2052">
        <v>0</v>
      </c>
      <c r="E2052">
        <v>0</v>
      </c>
      <c r="F2052">
        <v>0</v>
      </c>
      <c r="G2052">
        <v>156</v>
      </c>
      <c r="H2052">
        <v>88</v>
      </c>
      <c r="I2052">
        <v>26.52</v>
      </c>
      <c r="J2052">
        <v>276.10000000000002</v>
      </c>
      <c r="K2052">
        <v>81</v>
      </c>
      <c r="L2052">
        <v>23.47</v>
      </c>
      <c r="M2052">
        <v>175.9</v>
      </c>
      <c r="N2052">
        <v>94</v>
      </c>
      <c r="O2052">
        <v>7.92</v>
      </c>
      <c r="P2052">
        <v>9.3000000000000007</v>
      </c>
      <c r="Q2052">
        <v>5</v>
      </c>
      <c r="R2052">
        <v>2.5099999999999998</v>
      </c>
      <c r="S2052">
        <v>1</v>
      </c>
      <c r="T2052">
        <v>0</v>
      </c>
    </row>
    <row r="2053" spans="1:20" x14ac:dyDescent="0.2">
      <c r="A2053" t="s">
        <v>51</v>
      </c>
      <c r="B2053" s="4">
        <f>train[[#This Row],[account_length]]/12</f>
        <v>7.416666666666667</v>
      </c>
      <c r="C2053">
        <v>415</v>
      </c>
      <c r="D2053">
        <v>0</v>
      </c>
      <c r="E2053">
        <v>0</v>
      </c>
      <c r="F2053">
        <v>0</v>
      </c>
      <c r="G2053">
        <v>326.3</v>
      </c>
      <c r="H2053">
        <v>112</v>
      </c>
      <c r="I2053">
        <v>55.47</v>
      </c>
      <c r="J2053">
        <v>165.1</v>
      </c>
      <c r="K2053">
        <v>110</v>
      </c>
      <c r="L2053">
        <v>14.03</v>
      </c>
      <c r="M2053">
        <v>162.9</v>
      </c>
      <c r="N2053">
        <v>97</v>
      </c>
      <c r="O2053">
        <v>7.33</v>
      </c>
      <c r="P2053">
        <v>7.5</v>
      </c>
      <c r="Q2053">
        <v>1</v>
      </c>
      <c r="R2053">
        <v>2.0299999999999998</v>
      </c>
      <c r="S2053">
        <v>1</v>
      </c>
      <c r="T2053">
        <v>1</v>
      </c>
    </row>
    <row r="2054" spans="1:20" x14ac:dyDescent="0.2">
      <c r="A2054" t="s">
        <v>24</v>
      </c>
      <c r="B2054" s="4">
        <f>train[[#This Row],[account_length]]/12</f>
        <v>4.916666666666667</v>
      </c>
      <c r="C2054">
        <v>510</v>
      </c>
      <c r="D2054">
        <v>0</v>
      </c>
      <c r="E2054">
        <v>0</v>
      </c>
      <c r="F2054">
        <v>0</v>
      </c>
      <c r="G2054">
        <v>195</v>
      </c>
      <c r="H2054">
        <v>58</v>
      </c>
      <c r="I2054">
        <v>33.15</v>
      </c>
      <c r="J2054">
        <v>198.5</v>
      </c>
      <c r="K2054">
        <v>88</v>
      </c>
      <c r="L2054">
        <v>16.87</v>
      </c>
      <c r="M2054">
        <v>304.3</v>
      </c>
      <c r="N2054">
        <v>110</v>
      </c>
      <c r="O2054">
        <v>13.69</v>
      </c>
      <c r="P2054">
        <v>14.8</v>
      </c>
      <c r="Q2054">
        <v>9</v>
      </c>
      <c r="R2054">
        <v>4</v>
      </c>
      <c r="S2054">
        <v>0</v>
      </c>
      <c r="T2054">
        <v>0</v>
      </c>
    </row>
    <row r="2055" spans="1:20" x14ac:dyDescent="0.2">
      <c r="A2055" t="s">
        <v>72</v>
      </c>
      <c r="B2055" s="4">
        <f>train[[#This Row],[account_length]]/12</f>
        <v>1.3333333333333333</v>
      </c>
      <c r="C2055">
        <v>415</v>
      </c>
      <c r="D2055">
        <v>1</v>
      </c>
      <c r="E2055">
        <v>0</v>
      </c>
      <c r="F2055">
        <v>0</v>
      </c>
      <c r="G2055">
        <v>110</v>
      </c>
      <c r="H2055">
        <v>91</v>
      </c>
      <c r="I2055">
        <v>18.7</v>
      </c>
      <c r="J2055">
        <v>147.30000000000001</v>
      </c>
      <c r="K2055">
        <v>75</v>
      </c>
      <c r="L2055">
        <v>12.52</v>
      </c>
      <c r="M2055">
        <v>190.5</v>
      </c>
      <c r="N2055">
        <v>73</v>
      </c>
      <c r="O2055">
        <v>8.57</v>
      </c>
      <c r="P2055">
        <v>6.4</v>
      </c>
      <c r="Q2055">
        <v>7</v>
      </c>
      <c r="R2055">
        <v>1.73</v>
      </c>
      <c r="S2055">
        <v>0</v>
      </c>
      <c r="T2055">
        <v>0</v>
      </c>
    </row>
    <row r="2056" spans="1:20" x14ac:dyDescent="0.2">
      <c r="A2056" t="s">
        <v>63</v>
      </c>
      <c r="B2056" s="4">
        <f>train[[#This Row],[account_length]]/12</f>
        <v>9.5</v>
      </c>
      <c r="C2056">
        <v>415</v>
      </c>
      <c r="D2056">
        <v>0</v>
      </c>
      <c r="E2056">
        <v>0</v>
      </c>
      <c r="F2056">
        <v>0</v>
      </c>
      <c r="G2056">
        <v>147.1</v>
      </c>
      <c r="H2056">
        <v>119</v>
      </c>
      <c r="I2056">
        <v>25.01</v>
      </c>
      <c r="J2056">
        <v>161</v>
      </c>
      <c r="K2056">
        <v>111</v>
      </c>
      <c r="L2056">
        <v>13.69</v>
      </c>
      <c r="M2056">
        <v>275.89999999999998</v>
      </c>
      <c r="N2056">
        <v>106</v>
      </c>
      <c r="O2056">
        <v>12.42</v>
      </c>
      <c r="P2056">
        <v>9</v>
      </c>
      <c r="Q2056">
        <v>3</v>
      </c>
      <c r="R2056">
        <v>2.4300000000000002</v>
      </c>
      <c r="S2056">
        <v>5</v>
      </c>
      <c r="T2056">
        <v>1</v>
      </c>
    </row>
    <row r="2057" spans="1:20" x14ac:dyDescent="0.2">
      <c r="A2057" t="s">
        <v>34</v>
      </c>
      <c r="B2057" s="4">
        <f>train[[#This Row],[account_length]]/12</f>
        <v>9.4166666666666661</v>
      </c>
      <c r="C2057">
        <v>510</v>
      </c>
      <c r="D2057">
        <v>0</v>
      </c>
      <c r="E2057">
        <v>0</v>
      </c>
      <c r="F2057">
        <v>0</v>
      </c>
      <c r="G2057">
        <v>156</v>
      </c>
      <c r="H2057">
        <v>141</v>
      </c>
      <c r="I2057">
        <v>26.52</v>
      </c>
      <c r="J2057">
        <v>256.8</v>
      </c>
      <c r="K2057">
        <v>72</v>
      </c>
      <c r="L2057">
        <v>21.83</v>
      </c>
      <c r="M2057">
        <v>175.3</v>
      </c>
      <c r="N2057">
        <v>123</v>
      </c>
      <c r="O2057">
        <v>7.89</v>
      </c>
      <c r="P2057">
        <v>11.9</v>
      </c>
      <c r="Q2057">
        <v>5</v>
      </c>
      <c r="R2057">
        <v>3.21</v>
      </c>
      <c r="S2057">
        <v>2</v>
      </c>
      <c r="T2057">
        <v>0</v>
      </c>
    </row>
    <row r="2058" spans="1:20" x14ac:dyDescent="0.2">
      <c r="A2058" t="s">
        <v>48</v>
      </c>
      <c r="B2058" s="4">
        <f>train[[#This Row],[account_length]]/12</f>
        <v>10</v>
      </c>
      <c r="C2058">
        <v>408</v>
      </c>
      <c r="D2058">
        <v>0</v>
      </c>
      <c r="E2058">
        <v>0</v>
      </c>
      <c r="F2058">
        <v>0</v>
      </c>
      <c r="G2058">
        <v>98.2</v>
      </c>
      <c r="H2058">
        <v>99</v>
      </c>
      <c r="I2058">
        <v>16.690000000000001</v>
      </c>
      <c r="J2058">
        <v>186.7</v>
      </c>
      <c r="K2058">
        <v>85</v>
      </c>
      <c r="L2058">
        <v>15.87</v>
      </c>
      <c r="M2058">
        <v>146.69999999999999</v>
      </c>
      <c r="N2058">
        <v>96</v>
      </c>
      <c r="O2058">
        <v>6.6</v>
      </c>
      <c r="P2058">
        <v>9.3000000000000007</v>
      </c>
      <c r="Q2058">
        <v>4</v>
      </c>
      <c r="R2058">
        <v>2.5099999999999998</v>
      </c>
      <c r="S2058">
        <v>2</v>
      </c>
      <c r="T2058">
        <v>0</v>
      </c>
    </row>
    <row r="2059" spans="1:20" x14ac:dyDescent="0.2">
      <c r="A2059" t="s">
        <v>47</v>
      </c>
      <c r="B2059" s="4">
        <f>train[[#This Row],[account_length]]/12</f>
        <v>9.5833333333333339</v>
      </c>
      <c r="C2059">
        <v>415</v>
      </c>
      <c r="D2059">
        <v>0</v>
      </c>
      <c r="E2059">
        <v>0</v>
      </c>
      <c r="F2059">
        <v>0</v>
      </c>
      <c r="G2059">
        <v>210.6</v>
      </c>
      <c r="H2059">
        <v>120</v>
      </c>
      <c r="I2059">
        <v>35.799999999999997</v>
      </c>
      <c r="J2059">
        <v>153.1</v>
      </c>
      <c r="K2059">
        <v>84</v>
      </c>
      <c r="L2059">
        <v>13.01</v>
      </c>
      <c r="M2059">
        <v>262.2</v>
      </c>
      <c r="N2059">
        <v>79</v>
      </c>
      <c r="O2059">
        <v>11.8</v>
      </c>
      <c r="P2059">
        <v>11</v>
      </c>
      <c r="Q2059">
        <v>5</v>
      </c>
      <c r="R2059">
        <v>2.97</v>
      </c>
      <c r="S2059">
        <v>0</v>
      </c>
      <c r="T2059">
        <v>0</v>
      </c>
    </row>
    <row r="2060" spans="1:20" x14ac:dyDescent="0.2">
      <c r="A2060" t="s">
        <v>41</v>
      </c>
      <c r="B2060" s="4">
        <f>train[[#This Row],[account_length]]/12</f>
        <v>11</v>
      </c>
      <c r="C2060">
        <v>415</v>
      </c>
      <c r="D2060">
        <v>0</v>
      </c>
      <c r="E2060">
        <v>0</v>
      </c>
      <c r="F2060">
        <v>0</v>
      </c>
      <c r="G2060">
        <v>197.8</v>
      </c>
      <c r="H2060">
        <v>66</v>
      </c>
      <c r="I2060">
        <v>33.630000000000003</v>
      </c>
      <c r="J2060">
        <v>133.9</v>
      </c>
      <c r="K2060">
        <v>119</v>
      </c>
      <c r="L2060">
        <v>11.38</v>
      </c>
      <c r="M2060">
        <v>177.3</v>
      </c>
      <c r="N2060">
        <v>94</v>
      </c>
      <c r="O2060">
        <v>7.98</v>
      </c>
      <c r="P2060">
        <v>10.9</v>
      </c>
      <c r="Q2060">
        <v>3</v>
      </c>
      <c r="R2060">
        <v>2.94</v>
      </c>
      <c r="S2060">
        <v>4</v>
      </c>
      <c r="T2060">
        <v>1</v>
      </c>
    </row>
    <row r="2061" spans="1:20" x14ac:dyDescent="0.2">
      <c r="A2061" t="s">
        <v>43</v>
      </c>
      <c r="B2061" s="4">
        <f>train[[#This Row],[account_length]]/12</f>
        <v>8.3333333333333329E-2</v>
      </c>
      <c r="C2061">
        <v>408</v>
      </c>
      <c r="D2061">
        <v>0</v>
      </c>
      <c r="E2061">
        <v>0</v>
      </c>
      <c r="F2061">
        <v>0</v>
      </c>
      <c r="G2061">
        <v>123.8</v>
      </c>
      <c r="H2061">
        <v>113</v>
      </c>
      <c r="I2061">
        <v>21.05</v>
      </c>
      <c r="J2061">
        <v>236.2</v>
      </c>
      <c r="K2061">
        <v>77</v>
      </c>
      <c r="L2061">
        <v>20.079999999999998</v>
      </c>
      <c r="M2061">
        <v>73.2</v>
      </c>
      <c r="N2061">
        <v>81</v>
      </c>
      <c r="O2061">
        <v>3.29</v>
      </c>
      <c r="P2061">
        <v>3.7</v>
      </c>
      <c r="Q2061">
        <v>2</v>
      </c>
      <c r="R2061">
        <v>1</v>
      </c>
      <c r="S2061">
        <v>0</v>
      </c>
      <c r="T2061">
        <v>0</v>
      </c>
    </row>
    <row r="2062" spans="1:20" x14ac:dyDescent="0.2">
      <c r="A2062" t="s">
        <v>35</v>
      </c>
      <c r="B2062" s="4">
        <f>train[[#This Row],[account_length]]/12</f>
        <v>8.0833333333333339</v>
      </c>
      <c r="C2062">
        <v>415</v>
      </c>
      <c r="D2062">
        <v>0</v>
      </c>
      <c r="E2062">
        <v>1</v>
      </c>
      <c r="F2062">
        <v>15</v>
      </c>
      <c r="G2062">
        <v>117.6</v>
      </c>
      <c r="H2062">
        <v>97</v>
      </c>
      <c r="I2062">
        <v>19.989999999999998</v>
      </c>
      <c r="J2062">
        <v>196.3</v>
      </c>
      <c r="K2062">
        <v>126</v>
      </c>
      <c r="L2062">
        <v>16.690000000000001</v>
      </c>
      <c r="M2062">
        <v>157.4</v>
      </c>
      <c r="N2062">
        <v>113</v>
      </c>
      <c r="O2062">
        <v>7.08</v>
      </c>
      <c r="P2062">
        <v>6.4</v>
      </c>
      <c r="Q2062">
        <v>3</v>
      </c>
      <c r="R2062">
        <v>1.73</v>
      </c>
      <c r="S2062">
        <v>1</v>
      </c>
      <c r="T2062">
        <v>0</v>
      </c>
    </row>
    <row r="2063" spans="1:20" x14ac:dyDescent="0.2">
      <c r="A2063" t="s">
        <v>65</v>
      </c>
      <c r="B2063" s="4">
        <f>train[[#This Row],[account_length]]/12</f>
        <v>4.583333333333333</v>
      </c>
      <c r="C2063">
        <v>415</v>
      </c>
      <c r="D2063">
        <v>0</v>
      </c>
      <c r="E2063">
        <v>1</v>
      </c>
      <c r="F2063">
        <v>28</v>
      </c>
      <c r="G2063">
        <v>105.3</v>
      </c>
      <c r="H2063">
        <v>82</v>
      </c>
      <c r="I2063">
        <v>17.899999999999999</v>
      </c>
      <c r="J2063">
        <v>197.4</v>
      </c>
      <c r="K2063">
        <v>109</v>
      </c>
      <c r="L2063">
        <v>16.78</v>
      </c>
      <c r="M2063">
        <v>187.5</v>
      </c>
      <c r="N2063">
        <v>91</v>
      </c>
      <c r="O2063">
        <v>8.44</v>
      </c>
      <c r="P2063">
        <v>8.6</v>
      </c>
      <c r="Q2063">
        <v>6</v>
      </c>
      <c r="R2063">
        <v>2.3199999999999998</v>
      </c>
      <c r="S2063">
        <v>2</v>
      </c>
      <c r="T2063">
        <v>0</v>
      </c>
    </row>
    <row r="2064" spans="1:20" x14ac:dyDescent="0.2">
      <c r="A2064" t="s">
        <v>31</v>
      </c>
      <c r="B2064" s="4">
        <f>train[[#This Row],[account_length]]/12</f>
        <v>6.25</v>
      </c>
      <c r="C2064">
        <v>415</v>
      </c>
      <c r="D2064">
        <v>0</v>
      </c>
      <c r="E2064">
        <v>0</v>
      </c>
      <c r="F2064">
        <v>0</v>
      </c>
      <c r="G2064">
        <v>111.7</v>
      </c>
      <c r="H2064">
        <v>121</v>
      </c>
      <c r="I2064">
        <v>18.989999999999998</v>
      </c>
      <c r="J2064">
        <v>237.3</v>
      </c>
      <c r="K2064">
        <v>119</v>
      </c>
      <c r="L2064">
        <v>20.170000000000002</v>
      </c>
      <c r="M2064">
        <v>253.5</v>
      </c>
      <c r="N2064">
        <v>110</v>
      </c>
      <c r="O2064">
        <v>11.41</v>
      </c>
      <c r="P2064">
        <v>13.1</v>
      </c>
      <c r="Q2064">
        <v>6</v>
      </c>
      <c r="R2064">
        <v>3.54</v>
      </c>
      <c r="S2064">
        <v>1</v>
      </c>
      <c r="T2064">
        <v>0</v>
      </c>
    </row>
    <row r="2065" spans="1:20" x14ac:dyDescent="0.2">
      <c r="A2065" t="s">
        <v>37</v>
      </c>
      <c r="B2065" s="4">
        <f>train[[#This Row],[account_length]]/12</f>
        <v>6.916666666666667</v>
      </c>
      <c r="C2065">
        <v>415</v>
      </c>
      <c r="D2065">
        <v>0</v>
      </c>
      <c r="E2065">
        <v>0</v>
      </c>
      <c r="F2065">
        <v>0</v>
      </c>
      <c r="G2065">
        <v>159.30000000000001</v>
      </c>
      <c r="H2065">
        <v>104</v>
      </c>
      <c r="I2065">
        <v>27.08</v>
      </c>
      <c r="J2065">
        <v>202.3</v>
      </c>
      <c r="K2065">
        <v>98</v>
      </c>
      <c r="L2065">
        <v>17.2</v>
      </c>
      <c r="M2065">
        <v>229</v>
      </c>
      <c r="N2065">
        <v>73</v>
      </c>
      <c r="O2065">
        <v>10.31</v>
      </c>
      <c r="P2065">
        <v>9.5</v>
      </c>
      <c r="Q2065">
        <v>3</v>
      </c>
      <c r="R2065">
        <v>2.57</v>
      </c>
      <c r="S2065">
        <v>2</v>
      </c>
      <c r="T2065">
        <v>0</v>
      </c>
    </row>
    <row r="2066" spans="1:20" x14ac:dyDescent="0.2">
      <c r="A2066" t="s">
        <v>60</v>
      </c>
      <c r="B2066" s="4">
        <f>train[[#This Row],[account_length]]/12</f>
        <v>3.3333333333333335</v>
      </c>
      <c r="C2066">
        <v>510</v>
      </c>
      <c r="D2066">
        <v>0</v>
      </c>
      <c r="E2066">
        <v>0</v>
      </c>
      <c r="F2066">
        <v>0</v>
      </c>
      <c r="G2066">
        <v>81.7</v>
      </c>
      <c r="H2066">
        <v>123</v>
      </c>
      <c r="I2066">
        <v>13.89</v>
      </c>
      <c r="J2066">
        <v>210.2</v>
      </c>
      <c r="K2066">
        <v>108</v>
      </c>
      <c r="L2066">
        <v>17.87</v>
      </c>
      <c r="M2066">
        <v>212</v>
      </c>
      <c r="N2066">
        <v>64</v>
      </c>
      <c r="O2066">
        <v>9.5399999999999991</v>
      </c>
      <c r="P2066">
        <v>11.3</v>
      </c>
      <c r="Q2066">
        <v>3</v>
      </c>
      <c r="R2066">
        <v>3.05</v>
      </c>
      <c r="S2066">
        <v>6</v>
      </c>
      <c r="T2066">
        <v>1</v>
      </c>
    </row>
    <row r="2067" spans="1:20" x14ac:dyDescent="0.2">
      <c r="A2067" t="s">
        <v>27</v>
      </c>
      <c r="B2067" s="4">
        <f>train[[#This Row],[account_length]]/12</f>
        <v>8.4166666666666661</v>
      </c>
      <c r="C2067">
        <v>415</v>
      </c>
      <c r="D2067">
        <v>0</v>
      </c>
      <c r="E2067">
        <v>1</v>
      </c>
      <c r="F2067">
        <v>21</v>
      </c>
      <c r="G2067">
        <v>238</v>
      </c>
      <c r="H2067">
        <v>88</v>
      </c>
      <c r="I2067">
        <v>40.46</v>
      </c>
      <c r="J2067">
        <v>209.6</v>
      </c>
      <c r="K2067">
        <v>84</v>
      </c>
      <c r="L2067">
        <v>17.82</v>
      </c>
      <c r="M2067">
        <v>233</v>
      </c>
      <c r="N2067">
        <v>95</v>
      </c>
      <c r="O2067">
        <v>10.49</v>
      </c>
      <c r="P2067">
        <v>10</v>
      </c>
      <c r="Q2067">
        <v>5</v>
      </c>
      <c r="R2067">
        <v>2.7</v>
      </c>
      <c r="S2067">
        <v>2</v>
      </c>
      <c r="T2067">
        <v>0</v>
      </c>
    </row>
    <row r="2068" spans="1:20" x14ac:dyDescent="0.2">
      <c r="A2068" t="s">
        <v>49</v>
      </c>
      <c r="B2068" s="4">
        <f>train[[#This Row],[account_length]]/12</f>
        <v>10</v>
      </c>
      <c r="C2068">
        <v>415</v>
      </c>
      <c r="D2068">
        <v>0</v>
      </c>
      <c r="E2068">
        <v>1</v>
      </c>
      <c r="F2068">
        <v>40</v>
      </c>
      <c r="G2068">
        <v>128.1</v>
      </c>
      <c r="H2068">
        <v>99</v>
      </c>
      <c r="I2068">
        <v>21.78</v>
      </c>
      <c r="J2068">
        <v>247.7</v>
      </c>
      <c r="K2068">
        <v>78</v>
      </c>
      <c r="L2068">
        <v>21.05</v>
      </c>
      <c r="M2068">
        <v>199.7</v>
      </c>
      <c r="N2068">
        <v>121</v>
      </c>
      <c r="O2068">
        <v>8.99</v>
      </c>
      <c r="P2068">
        <v>15.6</v>
      </c>
      <c r="Q2068">
        <v>3</v>
      </c>
      <c r="R2068">
        <v>4.21</v>
      </c>
      <c r="S2068">
        <v>0</v>
      </c>
      <c r="T2068">
        <v>0</v>
      </c>
    </row>
    <row r="2069" spans="1:20" x14ac:dyDescent="0.2">
      <c r="A2069" t="s">
        <v>57</v>
      </c>
      <c r="B2069" s="4">
        <f>train[[#This Row],[account_length]]/12</f>
        <v>15.25</v>
      </c>
      <c r="C2069">
        <v>415</v>
      </c>
      <c r="D2069">
        <v>0</v>
      </c>
      <c r="E2069">
        <v>1</v>
      </c>
      <c r="F2069">
        <v>31</v>
      </c>
      <c r="G2069">
        <v>171.2</v>
      </c>
      <c r="H2069">
        <v>104</v>
      </c>
      <c r="I2069">
        <v>29.1</v>
      </c>
      <c r="J2069">
        <v>193.6</v>
      </c>
      <c r="K2069">
        <v>74</v>
      </c>
      <c r="L2069">
        <v>16.46</v>
      </c>
      <c r="M2069">
        <v>196.5</v>
      </c>
      <c r="N2069">
        <v>85</v>
      </c>
      <c r="O2069">
        <v>8.84</v>
      </c>
      <c r="P2069">
        <v>10.199999999999999</v>
      </c>
      <c r="Q2069">
        <v>4</v>
      </c>
      <c r="R2069">
        <v>2.75</v>
      </c>
      <c r="S2069">
        <v>1</v>
      </c>
      <c r="T2069">
        <v>0</v>
      </c>
    </row>
    <row r="2070" spans="1:20" x14ac:dyDescent="0.2">
      <c r="A2070" t="s">
        <v>73</v>
      </c>
      <c r="B2070" s="4">
        <f>train[[#This Row],[account_length]]/12</f>
        <v>6.25</v>
      </c>
      <c r="C2070">
        <v>510</v>
      </c>
      <c r="D2070">
        <v>0</v>
      </c>
      <c r="E2070">
        <v>0</v>
      </c>
      <c r="F2070">
        <v>0</v>
      </c>
      <c r="G2070">
        <v>109</v>
      </c>
      <c r="H2070">
        <v>88</v>
      </c>
      <c r="I2070">
        <v>18.53</v>
      </c>
      <c r="J2070">
        <v>259.3</v>
      </c>
      <c r="K2070">
        <v>120</v>
      </c>
      <c r="L2070">
        <v>22.04</v>
      </c>
      <c r="M2070">
        <v>182.1</v>
      </c>
      <c r="N2070">
        <v>119</v>
      </c>
      <c r="O2070">
        <v>8.19</v>
      </c>
      <c r="P2070">
        <v>13.3</v>
      </c>
      <c r="Q2070">
        <v>3</v>
      </c>
      <c r="R2070">
        <v>3.59</v>
      </c>
      <c r="S2070">
        <v>4</v>
      </c>
      <c r="T2070">
        <v>1</v>
      </c>
    </row>
    <row r="2071" spans="1:20" x14ac:dyDescent="0.2">
      <c r="A2071" t="s">
        <v>65</v>
      </c>
      <c r="B2071" s="4">
        <f>train[[#This Row],[account_length]]/12</f>
        <v>6.666666666666667</v>
      </c>
      <c r="C2071">
        <v>415</v>
      </c>
      <c r="D2071">
        <v>0</v>
      </c>
      <c r="E2071">
        <v>0</v>
      </c>
      <c r="F2071">
        <v>0</v>
      </c>
      <c r="G2071">
        <v>220</v>
      </c>
      <c r="H2071">
        <v>114</v>
      </c>
      <c r="I2071">
        <v>37.4</v>
      </c>
      <c r="J2071">
        <v>207.7</v>
      </c>
      <c r="K2071">
        <v>76</v>
      </c>
      <c r="L2071">
        <v>17.649999999999999</v>
      </c>
      <c r="M2071">
        <v>168.4</v>
      </c>
      <c r="N2071">
        <v>137</v>
      </c>
      <c r="O2071">
        <v>7.58</v>
      </c>
      <c r="P2071">
        <v>12.1</v>
      </c>
      <c r="Q2071">
        <v>3</v>
      </c>
      <c r="R2071">
        <v>3.27</v>
      </c>
      <c r="S2071">
        <v>2</v>
      </c>
      <c r="T2071">
        <v>0</v>
      </c>
    </row>
    <row r="2072" spans="1:20" x14ac:dyDescent="0.2">
      <c r="A2072" t="s">
        <v>37</v>
      </c>
      <c r="B2072" s="4">
        <f>train[[#This Row],[account_length]]/12</f>
        <v>7.333333333333333</v>
      </c>
      <c r="C2072">
        <v>415</v>
      </c>
      <c r="D2072">
        <v>0</v>
      </c>
      <c r="E2072">
        <v>0</v>
      </c>
      <c r="F2072">
        <v>0</v>
      </c>
      <c r="G2072">
        <v>55.6</v>
      </c>
      <c r="H2072">
        <v>65</v>
      </c>
      <c r="I2072">
        <v>9.4499999999999993</v>
      </c>
      <c r="J2072">
        <v>242.7</v>
      </c>
      <c r="K2072">
        <v>121</v>
      </c>
      <c r="L2072">
        <v>20.63</v>
      </c>
      <c r="M2072">
        <v>176.3</v>
      </c>
      <c r="N2072">
        <v>134</v>
      </c>
      <c r="O2072">
        <v>7.93</v>
      </c>
      <c r="P2072">
        <v>11.3</v>
      </c>
      <c r="Q2072">
        <v>4</v>
      </c>
      <c r="R2072">
        <v>3.05</v>
      </c>
      <c r="S2072">
        <v>0</v>
      </c>
      <c r="T2072">
        <v>0</v>
      </c>
    </row>
    <row r="2073" spans="1:20" x14ac:dyDescent="0.2">
      <c r="A2073" t="s">
        <v>61</v>
      </c>
      <c r="B2073" s="4">
        <f>train[[#This Row],[account_length]]/12</f>
        <v>5.25</v>
      </c>
      <c r="C2073">
        <v>510</v>
      </c>
      <c r="D2073">
        <v>0</v>
      </c>
      <c r="E2073">
        <v>0</v>
      </c>
      <c r="F2073">
        <v>0</v>
      </c>
      <c r="G2073">
        <v>207.6</v>
      </c>
      <c r="H2073">
        <v>96</v>
      </c>
      <c r="I2073">
        <v>35.29</v>
      </c>
      <c r="J2073">
        <v>229</v>
      </c>
      <c r="K2073">
        <v>112</v>
      </c>
      <c r="L2073">
        <v>19.47</v>
      </c>
      <c r="M2073">
        <v>162.6</v>
      </c>
      <c r="N2073">
        <v>131</v>
      </c>
      <c r="O2073">
        <v>7.32</v>
      </c>
      <c r="P2073">
        <v>13.3</v>
      </c>
      <c r="Q2073">
        <v>2</v>
      </c>
      <c r="R2073">
        <v>3.59</v>
      </c>
      <c r="S2073">
        <v>1</v>
      </c>
      <c r="T2073">
        <v>0</v>
      </c>
    </row>
    <row r="2074" spans="1:20" x14ac:dyDescent="0.2">
      <c r="A2074" t="s">
        <v>56</v>
      </c>
      <c r="B2074" s="4">
        <f>train[[#This Row],[account_length]]/12</f>
        <v>8.75</v>
      </c>
      <c r="C2074">
        <v>415</v>
      </c>
      <c r="D2074">
        <v>0</v>
      </c>
      <c r="E2074">
        <v>1</v>
      </c>
      <c r="F2074">
        <v>31</v>
      </c>
      <c r="G2074">
        <v>109.6</v>
      </c>
      <c r="H2074">
        <v>108</v>
      </c>
      <c r="I2074">
        <v>18.63</v>
      </c>
      <c r="J2074">
        <v>249.3</v>
      </c>
      <c r="K2074">
        <v>119</v>
      </c>
      <c r="L2074">
        <v>21.19</v>
      </c>
      <c r="M2074">
        <v>321.2</v>
      </c>
      <c r="N2074">
        <v>101</v>
      </c>
      <c r="O2074">
        <v>14.45</v>
      </c>
      <c r="P2074">
        <v>8.3000000000000007</v>
      </c>
      <c r="Q2074">
        <v>4</v>
      </c>
      <c r="R2074">
        <v>2.2400000000000002</v>
      </c>
      <c r="S2074">
        <v>4</v>
      </c>
      <c r="T2074">
        <v>1</v>
      </c>
    </row>
    <row r="2075" spans="1:20" x14ac:dyDescent="0.2">
      <c r="A2075" t="s">
        <v>37</v>
      </c>
      <c r="B2075" s="4">
        <f>train[[#This Row],[account_length]]/12</f>
        <v>7.666666666666667</v>
      </c>
      <c r="C2075">
        <v>415</v>
      </c>
      <c r="D2075">
        <v>0</v>
      </c>
      <c r="E2075">
        <v>0</v>
      </c>
      <c r="F2075">
        <v>0</v>
      </c>
      <c r="G2075">
        <v>197.2</v>
      </c>
      <c r="H2075">
        <v>113</v>
      </c>
      <c r="I2075">
        <v>33.520000000000003</v>
      </c>
      <c r="J2075">
        <v>242.3</v>
      </c>
      <c r="K2075">
        <v>116</v>
      </c>
      <c r="L2075">
        <v>20.6</v>
      </c>
      <c r="M2075">
        <v>192</v>
      </c>
      <c r="N2075">
        <v>76</v>
      </c>
      <c r="O2075">
        <v>8.64</v>
      </c>
      <c r="P2075">
        <v>11</v>
      </c>
      <c r="Q2075">
        <v>5</v>
      </c>
      <c r="R2075">
        <v>2.97</v>
      </c>
      <c r="S2075">
        <v>2</v>
      </c>
      <c r="T2075">
        <v>0</v>
      </c>
    </row>
    <row r="2076" spans="1:20" x14ac:dyDescent="0.2">
      <c r="A2076" t="s">
        <v>44</v>
      </c>
      <c r="B2076" s="4">
        <f>train[[#This Row],[account_length]]/12</f>
        <v>14.75</v>
      </c>
      <c r="C2076">
        <v>415</v>
      </c>
      <c r="D2076">
        <v>0</v>
      </c>
      <c r="E2076">
        <v>0</v>
      </c>
      <c r="F2076">
        <v>0</v>
      </c>
      <c r="G2076">
        <v>175.7</v>
      </c>
      <c r="H2076">
        <v>120</v>
      </c>
      <c r="I2076">
        <v>29.87</v>
      </c>
      <c r="J2076">
        <v>168.6</v>
      </c>
      <c r="K2076">
        <v>90</v>
      </c>
      <c r="L2076">
        <v>14.33</v>
      </c>
      <c r="M2076">
        <v>198.9</v>
      </c>
      <c r="N2076">
        <v>110</v>
      </c>
      <c r="O2076">
        <v>8.9499999999999993</v>
      </c>
      <c r="P2076">
        <v>14.6</v>
      </c>
      <c r="Q2076">
        <v>4</v>
      </c>
      <c r="R2076">
        <v>3.94</v>
      </c>
      <c r="S2076">
        <v>1</v>
      </c>
      <c r="T2076">
        <v>0</v>
      </c>
    </row>
    <row r="2077" spans="1:20" x14ac:dyDescent="0.2">
      <c r="A2077" t="s">
        <v>61</v>
      </c>
      <c r="B2077" s="4">
        <f>train[[#This Row],[account_length]]/12</f>
        <v>9.8333333333333339</v>
      </c>
      <c r="C2077">
        <v>510</v>
      </c>
      <c r="D2077">
        <v>0</v>
      </c>
      <c r="E2077">
        <v>0</v>
      </c>
      <c r="F2077">
        <v>0</v>
      </c>
      <c r="G2077">
        <v>205.2</v>
      </c>
      <c r="H2077">
        <v>115</v>
      </c>
      <c r="I2077">
        <v>34.880000000000003</v>
      </c>
      <c r="J2077">
        <v>184.8</v>
      </c>
      <c r="K2077">
        <v>137</v>
      </c>
      <c r="L2077">
        <v>15.71</v>
      </c>
      <c r="M2077">
        <v>176.1</v>
      </c>
      <c r="N2077">
        <v>115</v>
      </c>
      <c r="O2077">
        <v>7.92</v>
      </c>
      <c r="P2077">
        <v>7</v>
      </c>
      <c r="Q2077">
        <v>6</v>
      </c>
      <c r="R2077">
        <v>1.89</v>
      </c>
      <c r="S2077">
        <v>0</v>
      </c>
      <c r="T2077">
        <v>0</v>
      </c>
    </row>
    <row r="2078" spans="1:20" x14ac:dyDescent="0.2">
      <c r="A2078" t="s">
        <v>45</v>
      </c>
      <c r="B2078" s="4">
        <f>train[[#This Row],[account_length]]/12</f>
        <v>9.25</v>
      </c>
      <c r="C2078">
        <v>408</v>
      </c>
      <c r="D2078">
        <v>0</v>
      </c>
      <c r="E2078">
        <v>1</v>
      </c>
      <c r="F2078">
        <v>13</v>
      </c>
      <c r="G2078">
        <v>193.1</v>
      </c>
      <c r="H2078">
        <v>104</v>
      </c>
      <c r="I2078">
        <v>32.83</v>
      </c>
      <c r="J2078">
        <v>111.6</v>
      </c>
      <c r="K2078">
        <v>98</v>
      </c>
      <c r="L2078">
        <v>9.49</v>
      </c>
      <c r="M2078">
        <v>227.4</v>
      </c>
      <c r="N2078">
        <v>94</v>
      </c>
      <c r="O2078">
        <v>10.23</v>
      </c>
      <c r="P2078">
        <v>12.1</v>
      </c>
      <c r="Q2078">
        <v>4</v>
      </c>
      <c r="R2078">
        <v>3.27</v>
      </c>
      <c r="S2078">
        <v>1</v>
      </c>
      <c r="T2078">
        <v>0</v>
      </c>
    </row>
    <row r="2079" spans="1:20" x14ac:dyDescent="0.2">
      <c r="A2079" t="s">
        <v>37</v>
      </c>
      <c r="B2079" s="4">
        <f>train[[#This Row],[account_length]]/12</f>
        <v>6.833333333333333</v>
      </c>
      <c r="C2079">
        <v>510</v>
      </c>
      <c r="D2079">
        <v>0</v>
      </c>
      <c r="E2079">
        <v>1</v>
      </c>
      <c r="F2079">
        <v>34</v>
      </c>
      <c r="G2079">
        <v>232.6</v>
      </c>
      <c r="H2079">
        <v>121</v>
      </c>
      <c r="I2079">
        <v>39.54</v>
      </c>
      <c r="J2079">
        <v>153.19999999999999</v>
      </c>
      <c r="K2079">
        <v>115</v>
      </c>
      <c r="L2079">
        <v>13.02</v>
      </c>
      <c r="M2079">
        <v>286.7</v>
      </c>
      <c r="N2079">
        <v>77</v>
      </c>
      <c r="O2079">
        <v>12.9</v>
      </c>
      <c r="P2079">
        <v>4.7</v>
      </c>
      <c r="Q2079">
        <v>3</v>
      </c>
      <c r="R2079">
        <v>1.27</v>
      </c>
      <c r="S2079">
        <v>3</v>
      </c>
      <c r="T2079">
        <v>0</v>
      </c>
    </row>
    <row r="2080" spans="1:20" x14ac:dyDescent="0.2">
      <c r="A2080" t="s">
        <v>58</v>
      </c>
      <c r="B2080" s="4">
        <f>train[[#This Row],[account_length]]/12</f>
        <v>6.166666666666667</v>
      </c>
      <c r="C2080">
        <v>415</v>
      </c>
      <c r="D2080">
        <v>0</v>
      </c>
      <c r="E2080">
        <v>0</v>
      </c>
      <c r="F2080">
        <v>0</v>
      </c>
      <c r="G2080">
        <v>102.7</v>
      </c>
      <c r="H2080">
        <v>89</v>
      </c>
      <c r="I2080">
        <v>17.46</v>
      </c>
      <c r="J2080">
        <v>149.30000000000001</v>
      </c>
      <c r="K2080">
        <v>100</v>
      </c>
      <c r="L2080">
        <v>12.69</v>
      </c>
      <c r="M2080">
        <v>188.1</v>
      </c>
      <c r="N2080">
        <v>114</v>
      </c>
      <c r="O2080">
        <v>8.4600000000000009</v>
      </c>
      <c r="P2080">
        <v>11</v>
      </c>
      <c r="Q2080">
        <v>5</v>
      </c>
      <c r="R2080">
        <v>2.97</v>
      </c>
      <c r="S2080">
        <v>0</v>
      </c>
      <c r="T2080">
        <v>0</v>
      </c>
    </row>
    <row r="2081" spans="1:20" x14ac:dyDescent="0.2">
      <c r="A2081" t="s">
        <v>39</v>
      </c>
      <c r="B2081" s="4">
        <f>train[[#This Row],[account_length]]/12</f>
        <v>10.083333333333334</v>
      </c>
      <c r="C2081">
        <v>415</v>
      </c>
      <c r="D2081">
        <v>0</v>
      </c>
      <c r="E2081">
        <v>1</v>
      </c>
      <c r="F2081">
        <v>31</v>
      </c>
      <c r="G2081">
        <v>263.10000000000002</v>
      </c>
      <c r="H2081">
        <v>70</v>
      </c>
      <c r="I2081">
        <v>44.73</v>
      </c>
      <c r="J2081">
        <v>279.3</v>
      </c>
      <c r="K2081">
        <v>118</v>
      </c>
      <c r="L2081">
        <v>23.74</v>
      </c>
      <c r="M2081">
        <v>127.1</v>
      </c>
      <c r="N2081">
        <v>143</v>
      </c>
      <c r="O2081">
        <v>5.72</v>
      </c>
      <c r="P2081">
        <v>9.6999999999999993</v>
      </c>
      <c r="Q2081">
        <v>4</v>
      </c>
      <c r="R2081">
        <v>2.62</v>
      </c>
      <c r="S2081">
        <v>5</v>
      </c>
      <c r="T2081">
        <v>0</v>
      </c>
    </row>
    <row r="2082" spans="1:20" x14ac:dyDescent="0.2">
      <c r="A2082" t="s">
        <v>48</v>
      </c>
      <c r="B2082" s="4">
        <f>train[[#This Row],[account_length]]/12</f>
        <v>10.916666666666666</v>
      </c>
      <c r="C2082">
        <v>408</v>
      </c>
      <c r="D2082">
        <v>0</v>
      </c>
      <c r="E2082">
        <v>0</v>
      </c>
      <c r="F2082">
        <v>0</v>
      </c>
      <c r="G2082">
        <v>197</v>
      </c>
      <c r="H2082">
        <v>79</v>
      </c>
      <c r="I2082">
        <v>33.49</v>
      </c>
      <c r="J2082">
        <v>201</v>
      </c>
      <c r="K2082">
        <v>114</v>
      </c>
      <c r="L2082">
        <v>17.09</v>
      </c>
      <c r="M2082">
        <v>151.19999999999999</v>
      </c>
      <c r="N2082">
        <v>111</v>
      </c>
      <c r="O2082">
        <v>6.8</v>
      </c>
      <c r="P2082">
        <v>11.6</v>
      </c>
      <c r="Q2082">
        <v>5</v>
      </c>
      <c r="R2082">
        <v>3.13</v>
      </c>
      <c r="S2082">
        <v>1</v>
      </c>
      <c r="T2082">
        <v>0</v>
      </c>
    </row>
    <row r="2083" spans="1:20" x14ac:dyDescent="0.2">
      <c r="A2083" t="s">
        <v>68</v>
      </c>
      <c r="B2083" s="4">
        <f>train[[#This Row],[account_length]]/12</f>
        <v>10.416666666666666</v>
      </c>
      <c r="C2083">
        <v>408</v>
      </c>
      <c r="D2083">
        <v>0</v>
      </c>
      <c r="E2083">
        <v>0</v>
      </c>
      <c r="F2083">
        <v>0</v>
      </c>
      <c r="G2083">
        <v>169.3</v>
      </c>
      <c r="H2083">
        <v>90</v>
      </c>
      <c r="I2083">
        <v>28.78</v>
      </c>
      <c r="J2083">
        <v>156</v>
      </c>
      <c r="K2083">
        <v>138</v>
      </c>
      <c r="L2083">
        <v>13.26</v>
      </c>
      <c r="M2083">
        <v>210.8</v>
      </c>
      <c r="N2083">
        <v>106</v>
      </c>
      <c r="O2083">
        <v>9.49</v>
      </c>
      <c r="P2083">
        <v>11.6</v>
      </c>
      <c r="Q2083">
        <v>6</v>
      </c>
      <c r="R2083">
        <v>3.13</v>
      </c>
      <c r="S2083">
        <v>2</v>
      </c>
      <c r="T2083">
        <v>0</v>
      </c>
    </row>
    <row r="2084" spans="1:20" x14ac:dyDescent="0.2">
      <c r="A2084" t="s">
        <v>66</v>
      </c>
      <c r="B2084" s="4">
        <f>train[[#This Row],[account_length]]/12</f>
        <v>1.5833333333333333</v>
      </c>
      <c r="C2084">
        <v>415</v>
      </c>
      <c r="D2084">
        <v>0</v>
      </c>
      <c r="E2084">
        <v>0</v>
      </c>
      <c r="F2084">
        <v>0</v>
      </c>
      <c r="G2084">
        <v>201.5</v>
      </c>
      <c r="H2084">
        <v>123</v>
      </c>
      <c r="I2084">
        <v>34.26</v>
      </c>
      <c r="J2084">
        <v>129.19999999999999</v>
      </c>
      <c r="K2084">
        <v>110</v>
      </c>
      <c r="L2084">
        <v>10.98</v>
      </c>
      <c r="M2084">
        <v>220.6</v>
      </c>
      <c r="N2084">
        <v>98</v>
      </c>
      <c r="O2084">
        <v>9.93</v>
      </c>
      <c r="P2084">
        <v>12.9</v>
      </c>
      <c r="Q2084">
        <v>4</v>
      </c>
      <c r="R2084">
        <v>3.48</v>
      </c>
      <c r="S2084">
        <v>1</v>
      </c>
      <c r="T2084">
        <v>0</v>
      </c>
    </row>
    <row r="2085" spans="1:20" x14ac:dyDescent="0.2">
      <c r="A2085" t="s">
        <v>38</v>
      </c>
      <c r="B2085" s="4">
        <f>train[[#This Row],[account_length]]/12</f>
        <v>11.5</v>
      </c>
      <c r="C2085">
        <v>415</v>
      </c>
      <c r="D2085">
        <v>0</v>
      </c>
      <c r="E2085">
        <v>0</v>
      </c>
      <c r="F2085">
        <v>0</v>
      </c>
      <c r="G2085">
        <v>251</v>
      </c>
      <c r="H2085">
        <v>119</v>
      </c>
      <c r="I2085">
        <v>42.67</v>
      </c>
      <c r="J2085">
        <v>91.2</v>
      </c>
      <c r="K2085">
        <v>96</v>
      </c>
      <c r="L2085">
        <v>7.75</v>
      </c>
      <c r="M2085">
        <v>142.19999999999999</v>
      </c>
      <c r="N2085">
        <v>87</v>
      </c>
      <c r="O2085">
        <v>6.4</v>
      </c>
      <c r="P2085">
        <v>13.8</v>
      </c>
      <c r="Q2085">
        <v>3</v>
      </c>
      <c r="R2085">
        <v>3.73</v>
      </c>
      <c r="S2085">
        <v>3</v>
      </c>
      <c r="T2085">
        <v>0</v>
      </c>
    </row>
    <row r="2086" spans="1:20" x14ac:dyDescent="0.2">
      <c r="A2086" t="s">
        <v>37</v>
      </c>
      <c r="B2086" s="4">
        <f>train[[#This Row],[account_length]]/12</f>
        <v>9.9166666666666661</v>
      </c>
      <c r="C2086">
        <v>415</v>
      </c>
      <c r="D2086">
        <v>0</v>
      </c>
      <c r="E2086">
        <v>0</v>
      </c>
      <c r="F2086">
        <v>0</v>
      </c>
      <c r="G2086">
        <v>230.4</v>
      </c>
      <c r="H2086">
        <v>117</v>
      </c>
      <c r="I2086">
        <v>39.17</v>
      </c>
      <c r="J2086">
        <v>225</v>
      </c>
      <c r="K2086">
        <v>101</v>
      </c>
      <c r="L2086">
        <v>19.13</v>
      </c>
      <c r="M2086">
        <v>198.5</v>
      </c>
      <c r="N2086">
        <v>111</v>
      </c>
      <c r="O2086">
        <v>8.93</v>
      </c>
      <c r="P2086">
        <v>7.6</v>
      </c>
      <c r="Q2086">
        <v>6</v>
      </c>
      <c r="R2086">
        <v>2.0499999999999998</v>
      </c>
      <c r="S2086">
        <v>3</v>
      </c>
      <c r="T2086">
        <v>0</v>
      </c>
    </row>
    <row r="2087" spans="1:20" x14ac:dyDescent="0.2">
      <c r="A2087" t="s">
        <v>36</v>
      </c>
      <c r="B2087" s="4">
        <f>train[[#This Row],[account_length]]/12</f>
        <v>11.416666666666666</v>
      </c>
      <c r="C2087">
        <v>510</v>
      </c>
      <c r="D2087">
        <v>0</v>
      </c>
      <c r="E2087">
        <v>0</v>
      </c>
      <c r="F2087">
        <v>0</v>
      </c>
      <c r="G2087">
        <v>109.8</v>
      </c>
      <c r="H2087">
        <v>120</v>
      </c>
      <c r="I2087">
        <v>18.670000000000002</v>
      </c>
      <c r="J2087">
        <v>230.5</v>
      </c>
      <c r="K2087">
        <v>86</v>
      </c>
      <c r="L2087">
        <v>19.59</v>
      </c>
      <c r="M2087">
        <v>255.8</v>
      </c>
      <c r="N2087">
        <v>103</v>
      </c>
      <c r="O2087">
        <v>11.51</v>
      </c>
      <c r="P2087">
        <v>11.9</v>
      </c>
      <c r="Q2087">
        <v>6</v>
      </c>
      <c r="R2087">
        <v>3.21</v>
      </c>
      <c r="S2087">
        <v>1</v>
      </c>
      <c r="T2087">
        <v>0</v>
      </c>
    </row>
    <row r="2088" spans="1:20" x14ac:dyDescent="0.2">
      <c r="A2088" t="s">
        <v>20</v>
      </c>
      <c r="B2088" s="4">
        <f>train[[#This Row],[account_length]]/12</f>
        <v>11.25</v>
      </c>
      <c r="C2088">
        <v>415</v>
      </c>
      <c r="D2088">
        <v>0</v>
      </c>
      <c r="E2088">
        <v>0</v>
      </c>
      <c r="F2088">
        <v>0</v>
      </c>
      <c r="G2088">
        <v>173.4</v>
      </c>
      <c r="H2088">
        <v>107</v>
      </c>
      <c r="I2088">
        <v>29.48</v>
      </c>
      <c r="J2088">
        <v>222</v>
      </c>
      <c r="K2088">
        <v>84</v>
      </c>
      <c r="L2088">
        <v>18.87</v>
      </c>
      <c r="M2088">
        <v>64.2</v>
      </c>
      <c r="N2088">
        <v>94</v>
      </c>
      <c r="O2088">
        <v>2.89</v>
      </c>
      <c r="P2088">
        <v>13.7</v>
      </c>
      <c r="Q2088">
        <v>6</v>
      </c>
      <c r="R2088">
        <v>3.7</v>
      </c>
      <c r="S2088">
        <v>1</v>
      </c>
      <c r="T2088">
        <v>0</v>
      </c>
    </row>
    <row r="2089" spans="1:20" x14ac:dyDescent="0.2">
      <c r="A2089" t="s">
        <v>45</v>
      </c>
      <c r="B2089" s="4">
        <f>train[[#This Row],[account_length]]/12</f>
        <v>11.166666666666666</v>
      </c>
      <c r="C2089">
        <v>415</v>
      </c>
      <c r="D2089">
        <v>0</v>
      </c>
      <c r="E2089">
        <v>1</v>
      </c>
      <c r="F2089">
        <v>38</v>
      </c>
      <c r="G2089">
        <v>214.4</v>
      </c>
      <c r="H2089">
        <v>93</v>
      </c>
      <c r="I2089">
        <v>36.450000000000003</v>
      </c>
      <c r="J2089">
        <v>211.7</v>
      </c>
      <c r="K2089">
        <v>57</v>
      </c>
      <c r="L2089">
        <v>17.989999999999998</v>
      </c>
      <c r="M2089">
        <v>165</v>
      </c>
      <c r="N2089">
        <v>79</v>
      </c>
      <c r="O2089">
        <v>7.43</v>
      </c>
      <c r="P2089">
        <v>10</v>
      </c>
      <c r="Q2089">
        <v>8</v>
      </c>
      <c r="R2089">
        <v>2.7</v>
      </c>
      <c r="S2089">
        <v>1</v>
      </c>
      <c r="T2089">
        <v>0</v>
      </c>
    </row>
    <row r="2090" spans="1:20" x14ac:dyDescent="0.2">
      <c r="A2090" t="s">
        <v>63</v>
      </c>
      <c r="B2090" s="4">
        <f>train[[#This Row],[account_length]]/12</f>
        <v>3.75</v>
      </c>
      <c r="C2090">
        <v>415</v>
      </c>
      <c r="D2090">
        <v>0</v>
      </c>
      <c r="E2090">
        <v>0</v>
      </c>
      <c r="F2090">
        <v>0</v>
      </c>
      <c r="G2090">
        <v>96.1</v>
      </c>
      <c r="H2090">
        <v>103</v>
      </c>
      <c r="I2090">
        <v>16.34</v>
      </c>
      <c r="J2090">
        <v>246.8</v>
      </c>
      <c r="K2090">
        <v>134</v>
      </c>
      <c r="L2090">
        <v>20.98</v>
      </c>
      <c r="M2090">
        <v>229.7</v>
      </c>
      <c r="N2090">
        <v>92</v>
      </c>
      <c r="O2090">
        <v>10.34</v>
      </c>
      <c r="P2090">
        <v>9.6999999999999993</v>
      </c>
      <c r="Q2090">
        <v>4</v>
      </c>
      <c r="R2090">
        <v>2.62</v>
      </c>
      <c r="S2090">
        <v>1</v>
      </c>
      <c r="T2090">
        <v>0</v>
      </c>
    </row>
    <row r="2091" spans="1:20" x14ac:dyDescent="0.2">
      <c r="A2091" t="s">
        <v>71</v>
      </c>
      <c r="B2091" s="4">
        <f>train[[#This Row],[account_length]]/12</f>
        <v>10.75</v>
      </c>
      <c r="C2091">
        <v>408</v>
      </c>
      <c r="D2091">
        <v>0</v>
      </c>
      <c r="E2091">
        <v>0</v>
      </c>
      <c r="F2091">
        <v>0</v>
      </c>
      <c r="G2091">
        <v>101.4</v>
      </c>
      <c r="H2091">
        <v>145</v>
      </c>
      <c r="I2091">
        <v>17.239999999999998</v>
      </c>
      <c r="J2091">
        <v>249.1</v>
      </c>
      <c r="K2091">
        <v>116</v>
      </c>
      <c r="L2091">
        <v>21.17</v>
      </c>
      <c r="M2091">
        <v>157.6</v>
      </c>
      <c r="N2091">
        <v>107</v>
      </c>
      <c r="O2091">
        <v>7.09</v>
      </c>
      <c r="P2091">
        <v>7.1</v>
      </c>
      <c r="Q2091">
        <v>6</v>
      </c>
      <c r="R2091">
        <v>1.92</v>
      </c>
      <c r="S2091">
        <v>1</v>
      </c>
      <c r="T2091">
        <v>0</v>
      </c>
    </row>
    <row r="2092" spans="1:20" x14ac:dyDescent="0.2">
      <c r="A2092" t="s">
        <v>64</v>
      </c>
      <c r="B2092" s="4">
        <f>train[[#This Row],[account_length]]/12</f>
        <v>11.833333333333334</v>
      </c>
      <c r="C2092">
        <v>415</v>
      </c>
      <c r="D2092">
        <v>0</v>
      </c>
      <c r="E2092">
        <v>0</v>
      </c>
      <c r="F2092">
        <v>0</v>
      </c>
      <c r="G2092">
        <v>232.5</v>
      </c>
      <c r="H2092">
        <v>74</v>
      </c>
      <c r="I2092">
        <v>39.53</v>
      </c>
      <c r="J2092">
        <v>181.8</v>
      </c>
      <c r="K2092">
        <v>142</v>
      </c>
      <c r="L2092">
        <v>15.45</v>
      </c>
      <c r="M2092">
        <v>203.1</v>
      </c>
      <c r="N2092">
        <v>86</v>
      </c>
      <c r="O2092">
        <v>9.14</v>
      </c>
      <c r="P2092">
        <v>10.4</v>
      </c>
      <c r="Q2092">
        <v>6</v>
      </c>
      <c r="R2092">
        <v>2.81</v>
      </c>
      <c r="S2092">
        <v>4</v>
      </c>
      <c r="T2092">
        <v>0</v>
      </c>
    </row>
    <row r="2093" spans="1:20" x14ac:dyDescent="0.2">
      <c r="A2093" t="s">
        <v>49</v>
      </c>
      <c r="B2093" s="4">
        <f>train[[#This Row],[account_length]]/12</f>
        <v>10.833333333333334</v>
      </c>
      <c r="C2093">
        <v>415</v>
      </c>
      <c r="D2093">
        <v>0</v>
      </c>
      <c r="E2093">
        <v>1</v>
      </c>
      <c r="F2093">
        <v>45</v>
      </c>
      <c r="G2093">
        <v>174.5</v>
      </c>
      <c r="H2093">
        <v>120</v>
      </c>
      <c r="I2093">
        <v>29.67</v>
      </c>
      <c r="J2093">
        <v>217.5</v>
      </c>
      <c r="K2093">
        <v>95</v>
      </c>
      <c r="L2093">
        <v>18.489999999999998</v>
      </c>
      <c r="M2093">
        <v>220.3</v>
      </c>
      <c r="N2093">
        <v>67</v>
      </c>
      <c r="O2093">
        <v>9.91</v>
      </c>
      <c r="P2093">
        <v>12.2</v>
      </c>
      <c r="Q2093">
        <v>2</v>
      </c>
      <c r="R2093">
        <v>3.29</v>
      </c>
      <c r="S2093">
        <v>1</v>
      </c>
      <c r="T2093">
        <v>0</v>
      </c>
    </row>
    <row r="2094" spans="1:20" x14ac:dyDescent="0.2">
      <c r="A2094" t="s">
        <v>45</v>
      </c>
      <c r="B2094" s="4">
        <f>train[[#This Row],[account_length]]/12</f>
        <v>8.75</v>
      </c>
      <c r="C2094">
        <v>415</v>
      </c>
      <c r="D2094">
        <v>0</v>
      </c>
      <c r="E2094">
        <v>0</v>
      </c>
      <c r="F2094">
        <v>0</v>
      </c>
      <c r="G2094">
        <v>211.1</v>
      </c>
      <c r="H2094">
        <v>99</v>
      </c>
      <c r="I2094">
        <v>35.89</v>
      </c>
      <c r="J2094">
        <v>176.7</v>
      </c>
      <c r="K2094">
        <v>66</v>
      </c>
      <c r="L2094">
        <v>15.02</v>
      </c>
      <c r="M2094">
        <v>221.5</v>
      </c>
      <c r="N2094">
        <v>96</v>
      </c>
      <c r="O2094">
        <v>9.9700000000000006</v>
      </c>
      <c r="P2094">
        <v>14.7</v>
      </c>
      <c r="Q2094">
        <v>7</v>
      </c>
      <c r="R2094">
        <v>3.97</v>
      </c>
      <c r="S2094">
        <v>4</v>
      </c>
      <c r="T2094">
        <v>0</v>
      </c>
    </row>
    <row r="2095" spans="1:20" x14ac:dyDescent="0.2">
      <c r="A2095" t="s">
        <v>40</v>
      </c>
      <c r="B2095" s="4">
        <f>train[[#This Row],[account_length]]/12</f>
        <v>9.9166666666666661</v>
      </c>
      <c r="C2095">
        <v>415</v>
      </c>
      <c r="D2095">
        <v>0</v>
      </c>
      <c r="E2095">
        <v>0</v>
      </c>
      <c r="F2095">
        <v>0</v>
      </c>
      <c r="G2095">
        <v>109.2</v>
      </c>
      <c r="H2095">
        <v>96</v>
      </c>
      <c r="I2095">
        <v>18.559999999999999</v>
      </c>
      <c r="J2095">
        <v>153.1</v>
      </c>
      <c r="K2095">
        <v>80</v>
      </c>
      <c r="L2095">
        <v>13.01</v>
      </c>
      <c r="M2095">
        <v>240</v>
      </c>
      <c r="N2095">
        <v>102</v>
      </c>
      <c r="O2095">
        <v>10.8</v>
      </c>
      <c r="P2095">
        <v>9.8000000000000007</v>
      </c>
      <c r="Q2095">
        <v>5</v>
      </c>
      <c r="R2095">
        <v>2.65</v>
      </c>
      <c r="S2095">
        <v>2</v>
      </c>
      <c r="T2095">
        <v>0</v>
      </c>
    </row>
    <row r="2096" spans="1:20" x14ac:dyDescent="0.2">
      <c r="A2096" t="s">
        <v>44</v>
      </c>
      <c r="B2096" s="4">
        <f>train[[#This Row],[account_length]]/12</f>
        <v>6.5</v>
      </c>
      <c r="C2096">
        <v>408</v>
      </c>
      <c r="D2096">
        <v>0</v>
      </c>
      <c r="E2096">
        <v>0</v>
      </c>
      <c r="F2096">
        <v>0</v>
      </c>
      <c r="G2096">
        <v>220</v>
      </c>
      <c r="H2096">
        <v>95</v>
      </c>
      <c r="I2096">
        <v>37.4</v>
      </c>
      <c r="J2096">
        <v>179.9</v>
      </c>
      <c r="K2096">
        <v>121</v>
      </c>
      <c r="L2096">
        <v>15.29</v>
      </c>
      <c r="M2096">
        <v>188.2</v>
      </c>
      <c r="N2096">
        <v>109</v>
      </c>
      <c r="O2096">
        <v>8.4700000000000006</v>
      </c>
      <c r="P2096">
        <v>11.5</v>
      </c>
      <c r="Q2096">
        <v>5</v>
      </c>
      <c r="R2096">
        <v>3.11</v>
      </c>
      <c r="S2096">
        <v>0</v>
      </c>
      <c r="T2096">
        <v>0</v>
      </c>
    </row>
    <row r="2097" spans="1:20" x14ac:dyDescent="0.2">
      <c r="A2097" t="s">
        <v>69</v>
      </c>
      <c r="B2097" s="4">
        <f>train[[#This Row],[account_length]]/12</f>
        <v>7.666666666666667</v>
      </c>
      <c r="C2097">
        <v>415</v>
      </c>
      <c r="D2097">
        <v>0</v>
      </c>
      <c r="E2097">
        <v>0</v>
      </c>
      <c r="F2097">
        <v>0</v>
      </c>
      <c r="G2097">
        <v>181.4</v>
      </c>
      <c r="H2097">
        <v>98</v>
      </c>
      <c r="I2097">
        <v>30.84</v>
      </c>
      <c r="J2097">
        <v>164.5</v>
      </c>
      <c r="K2097">
        <v>98</v>
      </c>
      <c r="L2097">
        <v>13.98</v>
      </c>
      <c r="M2097">
        <v>171</v>
      </c>
      <c r="N2097">
        <v>110</v>
      </c>
      <c r="O2097">
        <v>7.69</v>
      </c>
      <c r="P2097">
        <v>10.9</v>
      </c>
      <c r="Q2097">
        <v>4</v>
      </c>
      <c r="R2097">
        <v>2.94</v>
      </c>
      <c r="S2097">
        <v>2</v>
      </c>
      <c r="T2097">
        <v>0</v>
      </c>
    </row>
    <row r="2098" spans="1:20" x14ac:dyDescent="0.2">
      <c r="A2098" t="s">
        <v>44</v>
      </c>
      <c r="B2098" s="4">
        <f>train[[#This Row],[account_length]]/12</f>
        <v>12.166666666666666</v>
      </c>
      <c r="C2098">
        <v>415</v>
      </c>
      <c r="D2098">
        <v>0</v>
      </c>
      <c r="E2098">
        <v>1</v>
      </c>
      <c r="F2098">
        <v>11</v>
      </c>
      <c r="G2098">
        <v>180.7</v>
      </c>
      <c r="H2098">
        <v>82</v>
      </c>
      <c r="I2098">
        <v>30.72</v>
      </c>
      <c r="J2098">
        <v>173.7</v>
      </c>
      <c r="K2098">
        <v>90</v>
      </c>
      <c r="L2098">
        <v>14.76</v>
      </c>
      <c r="M2098">
        <v>231.5</v>
      </c>
      <c r="N2098">
        <v>89</v>
      </c>
      <c r="O2098">
        <v>10.42</v>
      </c>
      <c r="P2098">
        <v>10.1</v>
      </c>
      <c r="Q2098">
        <v>4</v>
      </c>
      <c r="R2098">
        <v>2.73</v>
      </c>
      <c r="S2098">
        <v>2</v>
      </c>
      <c r="T2098">
        <v>0</v>
      </c>
    </row>
    <row r="2099" spans="1:20" x14ac:dyDescent="0.2">
      <c r="A2099" t="s">
        <v>52</v>
      </c>
      <c r="B2099" s="4">
        <f>train[[#This Row],[account_length]]/12</f>
        <v>10.416666666666666</v>
      </c>
      <c r="C2099">
        <v>408</v>
      </c>
      <c r="D2099">
        <v>0</v>
      </c>
      <c r="E2099">
        <v>1</v>
      </c>
      <c r="F2099">
        <v>32</v>
      </c>
      <c r="G2099">
        <v>96.5</v>
      </c>
      <c r="H2099">
        <v>109</v>
      </c>
      <c r="I2099">
        <v>16.41</v>
      </c>
      <c r="J2099">
        <v>145.80000000000001</v>
      </c>
      <c r="K2099">
        <v>109</v>
      </c>
      <c r="L2099">
        <v>12.39</v>
      </c>
      <c r="M2099">
        <v>174.4</v>
      </c>
      <c r="N2099">
        <v>82</v>
      </c>
      <c r="O2099">
        <v>7.85</v>
      </c>
      <c r="P2099">
        <v>9.4</v>
      </c>
      <c r="Q2099">
        <v>2</v>
      </c>
      <c r="R2099">
        <v>2.54</v>
      </c>
      <c r="S2099">
        <v>1</v>
      </c>
      <c r="T2099">
        <v>0</v>
      </c>
    </row>
    <row r="2100" spans="1:20" x14ac:dyDescent="0.2">
      <c r="A2100" t="s">
        <v>32</v>
      </c>
      <c r="B2100" s="4">
        <f>train[[#This Row],[account_length]]/12</f>
        <v>7.333333333333333</v>
      </c>
      <c r="C2100">
        <v>415</v>
      </c>
      <c r="D2100">
        <v>0</v>
      </c>
      <c r="E2100">
        <v>0</v>
      </c>
      <c r="F2100">
        <v>0</v>
      </c>
      <c r="G2100">
        <v>183.5</v>
      </c>
      <c r="H2100">
        <v>93</v>
      </c>
      <c r="I2100">
        <v>31.2</v>
      </c>
      <c r="J2100">
        <v>170.5</v>
      </c>
      <c r="K2100">
        <v>80</v>
      </c>
      <c r="L2100">
        <v>14.49</v>
      </c>
      <c r="M2100">
        <v>193.8</v>
      </c>
      <c r="N2100">
        <v>88</v>
      </c>
      <c r="O2100">
        <v>8.7200000000000006</v>
      </c>
      <c r="P2100">
        <v>8.3000000000000007</v>
      </c>
      <c r="Q2100">
        <v>5</v>
      </c>
      <c r="R2100">
        <v>2.2400000000000002</v>
      </c>
      <c r="S2100">
        <v>3</v>
      </c>
      <c r="T2100">
        <v>0</v>
      </c>
    </row>
    <row r="2101" spans="1:20" x14ac:dyDescent="0.2">
      <c r="A2101" t="s">
        <v>49</v>
      </c>
      <c r="B2101" s="4">
        <f>train[[#This Row],[account_length]]/12</f>
        <v>6.916666666666667</v>
      </c>
      <c r="C2101">
        <v>408</v>
      </c>
      <c r="D2101">
        <v>0</v>
      </c>
      <c r="E2101">
        <v>1</v>
      </c>
      <c r="F2101">
        <v>38</v>
      </c>
      <c r="G2101">
        <v>107.9</v>
      </c>
      <c r="H2101">
        <v>90</v>
      </c>
      <c r="I2101">
        <v>18.34</v>
      </c>
      <c r="J2101">
        <v>140.4</v>
      </c>
      <c r="K2101">
        <v>94</v>
      </c>
      <c r="L2101">
        <v>11.93</v>
      </c>
      <c r="M2101">
        <v>253.6</v>
      </c>
      <c r="N2101">
        <v>79</v>
      </c>
      <c r="O2101">
        <v>11.41</v>
      </c>
      <c r="P2101">
        <v>10.5</v>
      </c>
      <c r="Q2101">
        <v>2</v>
      </c>
      <c r="R2101">
        <v>2.84</v>
      </c>
      <c r="S2101">
        <v>0</v>
      </c>
      <c r="T2101">
        <v>0</v>
      </c>
    </row>
    <row r="2102" spans="1:20" x14ac:dyDescent="0.2">
      <c r="A2102" t="s">
        <v>71</v>
      </c>
      <c r="B2102" s="4">
        <f>train[[#This Row],[account_length]]/12</f>
        <v>0.25</v>
      </c>
      <c r="C2102">
        <v>510</v>
      </c>
      <c r="D2102">
        <v>1</v>
      </c>
      <c r="E2102">
        <v>0</v>
      </c>
      <c r="F2102">
        <v>0</v>
      </c>
      <c r="G2102">
        <v>161</v>
      </c>
      <c r="H2102">
        <v>96</v>
      </c>
      <c r="I2102">
        <v>27.37</v>
      </c>
      <c r="J2102">
        <v>244.9</v>
      </c>
      <c r="K2102">
        <v>82</v>
      </c>
      <c r="L2102">
        <v>20.82</v>
      </c>
      <c r="M2102">
        <v>180.8</v>
      </c>
      <c r="N2102">
        <v>103</v>
      </c>
      <c r="O2102">
        <v>8.14</v>
      </c>
      <c r="P2102">
        <v>7.7</v>
      </c>
      <c r="Q2102">
        <v>6</v>
      </c>
      <c r="R2102">
        <v>2.08</v>
      </c>
      <c r="S2102">
        <v>1</v>
      </c>
      <c r="T2102">
        <v>0</v>
      </c>
    </row>
    <row r="2103" spans="1:20" x14ac:dyDescent="0.2">
      <c r="A2103" t="s">
        <v>59</v>
      </c>
      <c r="B2103" s="4">
        <f>train[[#This Row],[account_length]]/12</f>
        <v>4</v>
      </c>
      <c r="C2103">
        <v>510</v>
      </c>
      <c r="D2103">
        <v>0</v>
      </c>
      <c r="E2103">
        <v>0</v>
      </c>
      <c r="F2103">
        <v>0</v>
      </c>
      <c r="G2103">
        <v>149.19999999999999</v>
      </c>
      <c r="H2103">
        <v>146</v>
      </c>
      <c r="I2103">
        <v>25.36</v>
      </c>
      <c r="J2103">
        <v>161.9</v>
      </c>
      <c r="K2103">
        <v>109</v>
      </c>
      <c r="L2103">
        <v>13.76</v>
      </c>
      <c r="M2103">
        <v>197.9</v>
      </c>
      <c r="N2103">
        <v>109</v>
      </c>
      <c r="O2103">
        <v>8.91</v>
      </c>
      <c r="P2103">
        <v>8.3000000000000007</v>
      </c>
      <c r="Q2103">
        <v>2</v>
      </c>
      <c r="R2103">
        <v>2.2400000000000002</v>
      </c>
      <c r="S2103">
        <v>3</v>
      </c>
      <c r="T2103">
        <v>0</v>
      </c>
    </row>
    <row r="2104" spans="1:20" x14ac:dyDescent="0.2">
      <c r="A2104" t="s">
        <v>67</v>
      </c>
      <c r="B2104" s="4">
        <f>train[[#This Row],[account_length]]/12</f>
        <v>15.75</v>
      </c>
      <c r="C2104">
        <v>415</v>
      </c>
      <c r="D2104">
        <v>0</v>
      </c>
      <c r="E2104">
        <v>0</v>
      </c>
      <c r="F2104">
        <v>0</v>
      </c>
      <c r="G2104">
        <v>227.8</v>
      </c>
      <c r="H2104">
        <v>124</v>
      </c>
      <c r="I2104">
        <v>38.729999999999997</v>
      </c>
      <c r="J2104">
        <v>169.5</v>
      </c>
      <c r="K2104">
        <v>112</v>
      </c>
      <c r="L2104">
        <v>14.41</v>
      </c>
      <c r="M2104">
        <v>201.1</v>
      </c>
      <c r="N2104">
        <v>91</v>
      </c>
      <c r="O2104">
        <v>9.0500000000000007</v>
      </c>
      <c r="P2104">
        <v>5.6</v>
      </c>
      <c r="Q2104">
        <v>4</v>
      </c>
      <c r="R2104">
        <v>1.51</v>
      </c>
      <c r="S2104">
        <v>3</v>
      </c>
      <c r="T2104">
        <v>0</v>
      </c>
    </row>
    <row r="2105" spans="1:20" x14ac:dyDescent="0.2">
      <c r="A2105" t="s">
        <v>32</v>
      </c>
      <c r="B2105" s="4">
        <f>train[[#This Row],[account_length]]/12</f>
        <v>10.75</v>
      </c>
      <c r="C2105">
        <v>415</v>
      </c>
      <c r="D2105">
        <v>0</v>
      </c>
      <c r="E2105">
        <v>0</v>
      </c>
      <c r="F2105">
        <v>0</v>
      </c>
      <c r="G2105">
        <v>137.80000000000001</v>
      </c>
      <c r="H2105">
        <v>120</v>
      </c>
      <c r="I2105">
        <v>23.43</v>
      </c>
      <c r="J2105">
        <v>225.8</v>
      </c>
      <c r="K2105">
        <v>110</v>
      </c>
      <c r="L2105">
        <v>19.190000000000001</v>
      </c>
      <c r="M2105">
        <v>145.19999999999999</v>
      </c>
      <c r="N2105">
        <v>95</v>
      </c>
      <c r="O2105">
        <v>6.53</v>
      </c>
      <c r="P2105">
        <v>10.199999999999999</v>
      </c>
      <c r="Q2105">
        <v>6</v>
      </c>
      <c r="R2105">
        <v>2.75</v>
      </c>
      <c r="S2105">
        <v>1</v>
      </c>
      <c r="T2105">
        <v>1</v>
      </c>
    </row>
    <row r="2106" spans="1:20" x14ac:dyDescent="0.2">
      <c r="A2106" t="s">
        <v>41</v>
      </c>
      <c r="B2106" s="4">
        <f>train[[#This Row],[account_length]]/12</f>
        <v>5.5</v>
      </c>
      <c r="C2106">
        <v>408</v>
      </c>
      <c r="D2106">
        <v>0</v>
      </c>
      <c r="E2106">
        <v>1</v>
      </c>
      <c r="F2106">
        <v>40</v>
      </c>
      <c r="G2106">
        <v>141.69999999999999</v>
      </c>
      <c r="H2106">
        <v>87</v>
      </c>
      <c r="I2106">
        <v>24.09</v>
      </c>
      <c r="J2106">
        <v>268.3</v>
      </c>
      <c r="K2106">
        <v>89</v>
      </c>
      <c r="L2106">
        <v>22.81</v>
      </c>
      <c r="M2106">
        <v>241.3</v>
      </c>
      <c r="N2106">
        <v>68</v>
      </c>
      <c r="O2106">
        <v>10.86</v>
      </c>
      <c r="P2106">
        <v>8.5</v>
      </c>
      <c r="Q2106">
        <v>7</v>
      </c>
      <c r="R2106">
        <v>2.2999999999999998</v>
      </c>
      <c r="S2106">
        <v>0</v>
      </c>
      <c r="T2106">
        <v>0</v>
      </c>
    </row>
    <row r="2107" spans="1:20" x14ac:dyDescent="0.2">
      <c r="A2107" t="s">
        <v>39</v>
      </c>
      <c r="B2107" s="4">
        <f>train[[#This Row],[account_length]]/12</f>
        <v>6.666666666666667</v>
      </c>
      <c r="C2107">
        <v>510</v>
      </c>
      <c r="D2107">
        <v>0</v>
      </c>
      <c r="E2107">
        <v>1</v>
      </c>
      <c r="F2107">
        <v>22</v>
      </c>
      <c r="G2107">
        <v>196.4</v>
      </c>
      <c r="H2107">
        <v>115</v>
      </c>
      <c r="I2107">
        <v>33.39</v>
      </c>
      <c r="J2107">
        <v>150.30000000000001</v>
      </c>
      <c r="K2107">
        <v>109</v>
      </c>
      <c r="L2107">
        <v>12.78</v>
      </c>
      <c r="M2107">
        <v>176.2</v>
      </c>
      <c r="N2107">
        <v>75</v>
      </c>
      <c r="O2107">
        <v>7.93</v>
      </c>
      <c r="P2107">
        <v>9.3000000000000007</v>
      </c>
      <c r="Q2107">
        <v>1</v>
      </c>
      <c r="R2107">
        <v>2.5099999999999998</v>
      </c>
      <c r="S2107">
        <v>0</v>
      </c>
      <c r="T2107">
        <v>0</v>
      </c>
    </row>
    <row r="2108" spans="1:20" x14ac:dyDescent="0.2">
      <c r="A2108" t="s">
        <v>31</v>
      </c>
      <c r="B2108" s="4">
        <f>train[[#This Row],[account_length]]/12</f>
        <v>7</v>
      </c>
      <c r="C2108">
        <v>408</v>
      </c>
      <c r="D2108">
        <v>0</v>
      </c>
      <c r="E2108">
        <v>0</v>
      </c>
      <c r="F2108">
        <v>0</v>
      </c>
      <c r="G2108">
        <v>146.80000000000001</v>
      </c>
      <c r="H2108">
        <v>133</v>
      </c>
      <c r="I2108">
        <v>24.96</v>
      </c>
      <c r="J2108">
        <v>171.7</v>
      </c>
      <c r="K2108">
        <v>73</v>
      </c>
      <c r="L2108">
        <v>14.59</v>
      </c>
      <c r="M2108">
        <v>234.5</v>
      </c>
      <c r="N2108">
        <v>69</v>
      </c>
      <c r="O2108">
        <v>10.55</v>
      </c>
      <c r="P2108">
        <v>9.9</v>
      </c>
      <c r="Q2108">
        <v>3</v>
      </c>
      <c r="R2108">
        <v>2.67</v>
      </c>
      <c r="S2108">
        <v>1</v>
      </c>
      <c r="T2108">
        <v>0</v>
      </c>
    </row>
    <row r="2109" spans="1:20" x14ac:dyDescent="0.2">
      <c r="A2109" t="s">
        <v>27</v>
      </c>
      <c r="B2109" s="4">
        <f>train[[#This Row],[account_length]]/12</f>
        <v>8</v>
      </c>
      <c r="C2109">
        <v>415</v>
      </c>
      <c r="D2109">
        <v>0</v>
      </c>
      <c r="E2109">
        <v>0</v>
      </c>
      <c r="F2109">
        <v>0</v>
      </c>
      <c r="G2109">
        <v>173.9</v>
      </c>
      <c r="H2109">
        <v>111</v>
      </c>
      <c r="I2109">
        <v>29.56</v>
      </c>
      <c r="J2109">
        <v>287.39999999999998</v>
      </c>
      <c r="K2109">
        <v>105</v>
      </c>
      <c r="L2109">
        <v>24.43</v>
      </c>
      <c r="M2109">
        <v>204.8</v>
      </c>
      <c r="N2109">
        <v>91</v>
      </c>
      <c r="O2109">
        <v>9.2200000000000006</v>
      </c>
      <c r="P2109">
        <v>9.1</v>
      </c>
      <c r="Q2109">
        <v>7</v>
      </c>
      <c r="R2109">
        <v>2.46</v>
      </c>
      <c r="S2109">
        <v>1</v>
      </c>
      <c r="T2109">
        <v>0</v>
      </c>
    </row>
    <row r="2110" spans="1:20" x14ac:dyDescent="0.2">
      <c r="A2110" t="s">
        <v>71</v>
      </c>
      <c r="B2110" s="4">
        <f>train[[#This Row],[account_length]]/12</f>
        <v>10.25</v>
      </c>
      <c r="C2110">
        <v>415</v>
      </c>
      <c r="D2110">
        <v>0</v>
      </c>
      <c r="E2110">
        <v>1</v>
      </c>
      <c r="F2110">
        <v>34</v>
      </c>
      <c r="G2110">
        <v>305.2</v>
      </c>
      <c r="H2110">
        <v>80</v>
      </c>
      <c r="I2110">
        <v>51.88</v>
      </c>
      <c r="J2110">
        <v>156.5</v>
      </c>
      <c r="K2110">
        <v>109</v>
      </c>
      <c r="L2110">
        <v>13.3</v>
      </c>
      <c r="M2110">
        <v>280</v>
      </c>
      <c r="N2110">
        <v>81</v>
      </c>
      <c r="O2110">
        <v>12.6</v>
      </c>
      <c r="P2110">
        <v>13.2</v>
      </c>
      <c r="Q2110">
        <v>7</v>
      </c>
      <c r="R2110">
        <v>3.56</v>
      </c>
      <c r="S2110">
        <v>1</v>
      </c>
      <c r="T2110">
        <v>0</v>
      </c>
    </row>
    <row r="2111" spans="1:20" x14ac:dyDescent="0.2">
      <c r="A2111" t="s">
        <v>54</v>
      </c>
      <c r="B2111" s="4">
        <f>train[[#This Row],[account_length]]/12</f>
        <v>8.75</v>
      </c>
      <c r="C2111">
        <v>415</v>
      </c>
      <c r="D2111">
        <v>1</v>
      </c>
      <c r="E2111">
        <v>0</v>
      </c>
      <c r="F2111">
        <v>0</v>
      </c>
      <c r="G2111">
        <v>150</v>
      </c>
      <c r="H2111">
        <v>106</v>
      </c>
      <c r="I2111">
        <v>25.5</v>
      </c>
      <c r="J2111">
        <v>293.8</v>
      </c>
      <c r="K2111">
        <v>123</v>
      </c>
      <c r="L2111">
        <v>24.97</v>
      </c>
      <c r="M2111">
        <v>250.7</v>
      </c>
      <c r="N2111">
        <v>65</v>
      </c>
      <c r="O2111">
        <v>11.28</v>
      </c>
      <c r="P2111">
        <v>10.3</v>
      </c>
      <c r="Q2111">
        <v>7</v>
      </c>
      <c r="R2111">
        <v>2.78</v>
      </c>
      <c r="S2111">
        <v>3</v>
      </c>
      <c r="T2111">
        <v>0</v>
      </c>
    </row>
    <row r="2112" spans="1:20" x14ac:dyDescent="0.2">
      <c r="A2112" t="s">
        <v>38</v>
      </c>
      <c r="B2112" s="4">
        <f>train[[#This Row],[account_length]]/12</f>
        <v>6.666666666666667</v>
      </c>
      <c r="C2112">
        <v>415</v>
      </c>
      <c r="D2112">
        <v>0</v>
      </c>
      <c r="E2112">
        <v>0</v>
      </c>
      <c r="F2112">
        <v>0</v>
      </c>
      <c r="G2112">
        <v>197.5</v>
      </c>
      <c r="H2112">
        <v>114</v>
      </c>
      <c r="I2112">
        <v>33.58</v>
      </c>
      <c r="J2112">
        <v>206.9</v>
      </c>
      <c r="K2112">
        <v>119</v>
      </c>
      <c r="L2112">
        <v>17.59</v>
      </c>
      <c r="M2112">
        <v>163.6</v>
      </c>
      <c r="N2112">
        <v>109</v>
      </c>
      <c r="O2112">
        <v>7.36</v>
      </c>
      <c r="P2112">
        <v>11.3</v>
      </c>
      <c r="Q2112">
        <v>4</v>
      </c>
      <c r="R2112">
        <v>3.05</v>
      </c>
      <c r="S2112">
        <v>1</v>
      </c>
      <c r="T2112">
        <v>0</v>
      </c>
    </row>
    <row r="2113" spans="1:20" x14ac:dyDescent="0.2">
      <c r="A2113" t="s">
        <v>35</v>
      </c>
      <c r="B2113" s="4">
        <f>train[[#This Row],[account_length]]/12</f>
        <v>13.083333333333334</v>
      </c>
      <c r="C2113">
        <v>408</v>
      </c>
      <c r="D2113">
        <v>0</v>
      </c>
      <c r="E2113">
        <v>0</v>
      </c>
      <c r="F2113">
        <v>0</v>
      </c>
      <c r="G2113">
        <v>240.2</v>
      </c>
      <c r="H2113">
        <v>67</v>
      </c>
      <c r="I2113">
        <v>40.83</v>
      </c>
      <c r="J2113">
        <v>153</v>
      </c>
      <c r="K2113">
        <v>98</v>
      </c>
      <c r="L2113">
        <v>13.01</v>
      </c>
      <c r="M2113">
        <v>249</v>
      </c>
      <c r="N2113">
        <v>72</v>
      </c>
      <c r="O2113">
        <v>11.21</v>
      </c>
      <c r="P2113">
        <v>10.199999999999999</v>
      </c>
      <c r="Q2113">
        <v>6</v>
      </c>
      <c r="R2113">
        <v>2.75</v>
      </c>
      <c r="S2113">
        <v>2</v>
      </c>
      <c r="T2113">
        <v>0</v>
      </c>
    </row>
    <row r="2114" spans="1:20" x14ac:dyDescent="0.2">
      <c r="A2114" t="s">
        <v>37</v>
      </c>
      <c r="B2114" s="4">
        <f>train[[#This Row],[account_length]]/12</f>
        <v>5.583333333333333</v>
      </c>
      <c r="C2114">
        <v>510</v>
      </c>
      <c r="D2114">
        <v>0</v>
      </c>
      <c r="E2114">
        <v>1</v>
      </c>
      <c r="F2114">
        <v>30</v>
      </c>
      <c r="G2114">
        <v>186.2</v>
      </c>
      <c r="H2114">
        <v>117</v>
      </c>
      <c r="I2114">
        <v>31.65</v>
      </c>
      <c r="J2114">
        <v>286.7</v>
      </c>
      <c r="K2114">
        <v>76</v>
      </c>
      <c r="L2114">
        <v>24.37</v>
      </c>
      <c r="M2114">
        <v>164.3</v>
      </c>
      <c r="N2114">
        <v>113</v>
      </c>
      <c r="O2114">
        <v>7.39</v>
      </c>
      <c r="P2114">
        <v>12.9</v>
      </c>
      <c r="Q2114">
        <v>3</v>
      </c>
      <c r="R2114">
        <v>3.48</v>
      </c>
      <c r="S2114">
        <v>2</v>
      </c>
      <c r="T2114">
        <v>0</v>
      </c>
    </row>
    <row r="2115" spans="1:20" x14ac:dyDescent="0.2">
      <c r="A2115" t="s">
        <v>32</v>
      </c>
      <c r="B2115" s="4">
        <f>train[[#This Row],[account_length]]/12</f>
        <v>11.75</v>
      </c>
      <c r="C2115">
        <v>415</v>
      </c>
      <c r="D2115">
        <v>0</v>
      </c>
      <c r="E2115">
        <v>1</v>
      </c>
      <c r="F2115">
        <v>39</v>
      </c>
      <c r="G2115">
        <v>116.9</v>
      </c>
      <c r="H2115">
        <v>127</v>
      </c>
      <c r="I2115">
        <v>19.87</v>
      </c>
      <c r="J2115">
        <v>276.5</v>
      </c>
      <c r="K2115">
        <v>88</v>
      </c>
      <c r="L2115">
        <v>23.5</v>
      </c>
      <c r="M2115">
        <v>289.89999999999998</v>
      </c>
      <c r="N2115">
        <v>125</v>
      </c>
      <c r="O2115">
        <v>13.05</v>
      </c>
      <c r="P2115">
        <v>12.3</v>
      </c>
      <c r="Q2115">
        <v>2</v>
      </c>
      <c r="R2115">
        <v>3.32</v>
      </c>
      <c r="S2115">
        <v>0</v>
      </c>
      <c r="T2115">
        <v>0</v>
      </c>
    </row>
    <row r="2116" spans="1:20" x14ac:dyDescent="0.2">
      <c r="A2116" t="s">
        <v>49</v>
      </c>
      <c r="B2116" s="4">
        <f>train[[#This Row],[account_length]]/12</f>
        <v>6.583333333333333</v>
      </c>
      <c r="C2116">
        <v>415</v>
      </c>
      <c r="D2116">
        <v>0</v>
      </c>
      <c r="E2116">
        <v>1</v>
      </c>
      <c r="F2116">
        <v>17</v>
      </c>
      <c r="G2116">
        <v>236.7</v>
      </c>
      <c r="H2116">
        <v>95</v>
      </c>
      <c r="I2116">
        <v>40.24</v>
      </c>
      <c r="J2116">
        <v>263.5</v>
      </c>
      <c r="K2116">
        <v>56</v>
      </c>
      <c r="L2116">
        <v>22.4</v>
      </c>
      <c r="M2116">
        <v>259.60000000000002</v>
      </c>
      <c r="N2116">
        <v>107</v>
      </c>
      <c r="O2116">
        <v>11.68</v>
      </c>
      <c r="P2116">
        <v>12</v>
      </c>
      <c r="Q2116">
        <v>4</v>
      </c>
      <c r="R2116">
        <v>3.24</v>
      </c>
      <c r="S2116">
        <v>1</v>
      </c>
      <c r="T2116">
        <v>0</v>
      </c>
    </row>
    <row r="2117" spans="1:20" x14ac:dyDescent="0.2">
      <c r="A2117" t="s">
        <v>67</v>
      </c>
      <c r="B2117" s="4">
        <f>train[[#This Row],[account_length]]/12</f>
        <v>6.333333333333333</v>
      </c>
      <c r="C2117">
        <v>408</v>
      </c>
      <c r="D2117">
        <v>0</v>
      </c>
      <c r="E2117">
        <v>0</v>
      </c>
      <c r="F2117">
        <v>0</v>
      </c>
      <c r="G2117">
        <v>173.2</v>
      </c>
      <c r="H2117">
        <v>93</v>
      </c>
      <c r="I2117">
        <v>29.44</v>
      </c>
      <c r="J2117">
        <v>131.19999999999999</v>
      </c>
      <c r="K2117">
        <v>80</v>
      </c>
      <c r="L2117">
        <v>11.15</v>
      </c>
      <c r="M2117">
        <v>170.9</v>
      </c>
      <c r="N2117">
        <v>104</v>
      </c>
      <c r="O2117">
        <v>7.69</v>
      </c>
      <c r="P2117">
        <v>5.4</v>
      </c>
      <c r="Q2117">
        <v>3</v>
      </c>
      <c r="R2117">
        <v>1.46</v>
      </c>
      <c r="S2117">
        <v>0</v>
      </c>
      <c r="T2117">
        <v>0</v>
      </c>
    </row>
    <row r="2118" spans="1:20" x14ac:dyDescent="0.2">
      <c r="A2118" t="s">
        <v>20</v>
      </c>
      <c r="B2118" s="4">
        <f>train[[#This Row],[account_length]]/12</f>
        <v>7.833333333333333</v>
      </c>
      <c r="C2118">
        <v>415</v>
      </c>
      <c r="D2118">
        <v>0</v>
      </c>
      <c r="E2118">
        <v>0</v>
      </c>
      <c r="F2118">
        <v>0</v>
      </c>
      <c r="G2118">
        <v>181.3</v>
      </c>
      <c r="H2118">
        <v>135</v>
      </c>
      <c r="I2118">
        <v>30.82</v>
      </c>
      <c r="J2118">
        <v>182.4</v>
      </c>
      <c r="K2118">
        <v>108</v>
      </c>
      <c r="L2118">
        <v>15.5</v>
      </c>
      <c r="M2118">
        <v>180.6</v>
      </c>
      <c r="N2118">
        <v>103</v>
      </c>
      <c r="O2118">
        <v>8.1300000000000008</v>
      </c>
      <c r="P2118">
        <v>6.7</v>
      </c>
      <c r="Q2118">
        <v>2</v>
      </c>
      <c r="R2118">
        <v>1.81</v>
      </c>
      <c r="S2118">
        <v>0</v>
      </c>
      <c r="T2118">
        <v>0</v>
      </c>
    </row>
    <row r="2119" spans="1:20" x14ac:dyDescent="0.2">
      <c r="A2119" t="s">
        <v>33</v>
      </c>
      <c r="B2119" s="4">
        <f>train[[#This Row],[account_length]]/12</f>
        <v>11.916666666666666</v>
      </c>
      <c r="C2119">
        <v>408</v>
      </c>
      <c r="D2119">
        <v>0</v>
      </c>
      <c r="E2119">
        <v>0</v>
      </c>
      <c r="F2119">
        <v>0</v>
      </c>
      <c r="G2119">
        <v>167.8</v>
      </c>
      <c r="H2119">
        <v>72</v>
      </c>
      <c r="I2119">
        <v>28.53</v>
      </c>
      <c r="J2119">
        <v>211</v>
      </c>
      <c r="K2119">
        <v>99</v>
      </c>
      <c r="L2119">
        <v>17.940000000000001</v>
      </c>
      <c r="M2119">
        <v>153.5</v>
      </c>
      <c r="N2119">
        <v>109</v>
      </c>
      <c r="O2119">
        <v>6.91</v>
      </c>
      <c r="P2119">
        <v>10.5</v>
      </c>
      <c r="Q2119">
        <v>6</v>
      </c>
      <c r="R2119">
        <v>2.84</v>
      </c>
      <c r="S2119">
        <v>4</v>
      </c>
      <c r="T2119">
        <v>1</v>
      </c>
    </row>
    <row r="2120" spans="1:20" x14ac:dyDescent="0.2">
      <c r="A2120" t="s">
        <v>42</v>
      </c>
      <c r="B2120" s="4">
        <f>train[[#This Row],[account_length]]/12</f>
        <v>11.5</v>
      </c>
      <c r="C2120">
        <v>415</v>
      </c>
      <c r="D2120">
        <v>0</v>
      </c>
      <c r="E2120">
        <v>0</v>
      </c>
      <c r="F2120">
        <v>0</v>
      </c>
      <c r="G2120">
        <v>87.6</v>
      </c>
      <c r="H2120">
        <v>112</v>
      </c>
      <c r="I2120">
        <v>14.89</v>
      </c>
      <c r="J2120">
        <v>266.89999999999998</v>
      </c>
      <c r="K2120">
        <v>107</v>
      </c>
      <c r="L2120">
        <v>22.69</v>
      </c>
      <c r="M2120">
        <v>214.6</v>
      </c>
      <c r="N2120">
        <v>104</v>
      </c>
      <c r="O2120">
        <v>9.66</v>
      </c>
      <c r="P2120">
        <v>9.8000000000000007</v>
      </c>
      <c r="Q2120">
        <v>10</v>
      </c>
      <c r="R2120">
        <v>2.65</v>
      </c>
      <c r="S2120">
        <v>2</v>
      </c>
      <c r="T2120">
        <v>0</v>
      </c>
    </row>
    <row r="2121" spans="1:20" x14ac:dyDescent="0.2">
      <c r="A2121" t="s">
        <v>43</v>
      </c>
      <c r="B2121" s="4">
        <f>train[[#This Row],[account_length]]/12</f>
        <v>6.083333333333333</v>
      </c>
      <c r="C2121">
        <v>415</v>
      </c>
      <c r="D2121">
        <v>0</v>
      </c>
      <c r="E2121">
        <v>0</v>
      </c>
      <c r="F2121">
        <v>0</v>
      </c>
      <c r="G2121">
        <v>203.3</v>
      </c>
      <c r="H2121">
        <v>45</v>
      </c>
      <c r="I2121">
        <v>34.56</v>
      </c>
      <c r="J2121">
        <v>141.9</v>
      </c>
      <c r="K2121">
        <v>87</v>
      </c>
      <c r="L2121">
        <v>12.06</v>
      </c>
      <c r="M2121">
        <v>200.7</v>
      </c>
      <c r="N2121">
        <v>71</v>
      </c>
      <c r="O2121">
        <v>9.0299999999999994</v>
      </c>
      <c r="P2121">
        <v>8.5</v>
      </c>
      <c r="Q2121">
        <v>6</v>
      </c>
      <c r="R2121">
        <v>2.2999999999999998</v>
      </c>
      <c r="S2121">
        <v>0</v>
      </c>
      <c r="T2121">
        <v>0</v>
      </c>
    </row>
    <row r="2122" spans="1:20" x14ac:dyDescent="0.2">
      <c r="A2122" t="s">
        <v>65</v>
      </c>
      <c r="B2122" s="4">
        <f>train[[#This Row],[account_length]]/12</f>
        <v>1.75</v>
      </c>
      <c r="C2122">
        <v>415</v>
      </c>
      <c r="D2122">
        <v>0</v>
      </c>
      <c r="E2122">
        <v>0</v>
      </c>
      <c r="F2122">
        <v>0</v>
      </c>
      <c r="G2122">
        <v>92.6</v>
      </c>
      <c r="H2122">
        <v>95</v>
      </c>
      <c r="I2122">
        <v>15.74</v>
      </c>
      <c r="J2122">
        <v>161.9</v>
      </c>
      <c r="K2122">
        <v>70</v>
      </c>
      <c r="L2122">
        <v>13.76</v>
      </c>
      <c r="M2122">
        <v>285</v>
      </c>
      <c r="N2122">
        <v>78</v>
      </c>
      <c r="O2122">
        <v>12.83</v>
      </c>
      <c r="P2122">
        <v>11.3</v>
      </c>
      <c r="Q2122">
        <v>3</v>
      </c>
      <c r="R2122">
        <v>3.05</v>
      </c>
      <c r="S2122">
        <v>5</v>
      </c>
      <c r="T2122">
        <v>1</v>
      </c>
    </row>
    <row r="2123" spans="1:20" x14ac:dyDescent="0.2">
      <c r="A2123" t="s">
        <v>68</v>
      </c>
      <c r="B2123" s="4">
        <f>train[[#This Row],[account_length]]/12</f>
        <v>12.333333333333334</v>
      </c>
      <c r="C2123">
        <v>415</v>
      </c>
      <c r="D2123">
        <v>0</v>
      </c>
      <c r="E2123">
        <v>1</v>
      </c>
      <c r="F2123">
        <v>21</v>
      </c>
      <c r="G2123">
        <v>262.89999999999998</v>
      </c>
      <c r="H2123">
        <v>135</v>
      </c>
      <c r="I2123">
        <v>44.69</v>
      </c>
      <c r="J2123">
        <v>149.5</v>
      </c>
      <c r="K2123">
        <v>96</v>
      </c>
      <c r="L2123">
        <v>12.71</v>
      </c>
      <c r="M2123">
        <v>140.5</v>
      </c>
      <c r="N2123">
        <v>109</v>
      </c>
      <c r="O2123">
        <v>6.32</v>
      </c>
      <c r="P2123">
        <v>8.1</v>
      </c>
      <c r="Q2123">
        <v>4</v>
      </c>
      <c r="R2123">
        <v>2.19</v>
      </c>
      <c r="S2123">
        <v>1</v>
      </c>
      <c r="T2123">
        <v>0</v>
      </c>
    </row>
    <row r="2124" spans="1:20" x14ac:dyDescent="0.2">
      <c r="A2124" t="s">
        <v>35</v>
      </c>
      <c r="B2124" s="4">
        <f>train[[#This Row],[account_length]]/12</f>
        <v>11.916666666666666</v>
      </c>
      <c r="C2124">
        <v>408</v>
      </c>
      <c r="D2124">
        <v>0</v>
      </c>
      <c r="E2124">
        <v>1</v>
      </c>
      <c r="F2124">
        <v>22</v>
      </c>
      <c r="G2124">
        <v>141.80000000000001</v>
      </c>
      <c r="H2124">
        <v>116</v>
      </c>
      <c r="I2124">
        <v>24.11</v>
      </c>
      <c r="J2124">
        <v>167.3</v>
      </c>
      <c r="K2124">
        <v>99</v>
      </c>
      <c r="L2124">
        <v>14.22</v>
      </c>
      <c r="M2124">
        <v>178.1</v>
      </c>
      <c r="N2124">
        <v>130</v>
      </c>
      <c r="O2124">
        <v>8.01</v>
      </c>
      <c r="P2124">
        <v>7.8</v>
      </c>
      <c r="Q2124">
        <v>3</v>
      </c>
      <c r="R2124">
        <v>2.11</v>
      </c>
      <c r="S2124">
        <v>1</v>
      </c>
      <c r="T2124">
        <v>0</v>
      </c>
    </row>
    <row r="2125" spans="1:20" x14ac:dyDescent="0.2">
      <c r="A2125" t="s">
        <v>60</v>
      </c>
      <c r="B2125" s="4">
        <f>train[[#This Row],[account_length]]/12</f>
        <v>6.583333333333333</v>
      </c>
      <c r="C2125">
        <v>408</v>
      </c>
      <c r="D2125">
        <v>0</v>
      </c>
      <c r="E2125">
        <v>1</v>
      </c>
      <c r="F2125">
        <v>32</v>
      </c>
      <c r="G2125">
        <v>50.6</v>
      </c>
      <c r="H2125">
        <v>62</v>
      </c>
      <c r="I2125">
        <v>8.6</v>
      </c>
      <c r="J2125">
        <v>201.4</v>
      </c>
      <c r="K2125">
        <v>87</v>
      </c>
      <c r="L2125">
        <v>17.12</v>
      </c>
      <c r="M2125">
        <v>146.80000000000001</v>
      </c>
      <c r="N2125">
        <v>121</v>
      </c>
      <c r="O2125">
        <v>6.61</v>
      </c>
      <c r="P2125">
        <v>4.2</v>
      </c>
      <c r="Q2125">
        <v>4</v>
      </c>
      <c r="R2125">
        <v>1.1299999999999999</v>
      </c>
      <c r="S2125">
        <v>2</v>
      </c>
      <c r="T2125">
        <v>0</v>
      </c>
    </row>
    <row r="2126" spans="1:20" x14ac:dyDescent="0.2">
      <c r="A2126" t="s">
        <v>62</v>
      </c>
      <c r="B2126" s="4">
        <f>train[[#This Row],[account_length]]/12</f>
        <v>7.416666666666667</v>
      </c>
      <c r="C2126">
        <v>415</v>
      </c>
      <c r="D2126">
        <v>0</v>
      </c>
      <c r="E2126">
        <v>0</v>
      </c>
      <c r="F2126">
        <v>0</v>
      </c>
      <c r="G2126">
        <v>134.9</v>
      </c>
      <c r="H2126">
        <v>59</v>
      </c>
      <c r="I2126">
        <v>22.93</v>
      </c>
      <c r="J2126">
        <v>156</v>
      </c>
      <c r="K2126">
        <v>152</v>
      </c>
      <c r="L2126">
        <v>13.26</v>
      </c>
      <c r="M2126">
        <v>197.5</v>
      </c>
      <c r="N2126">
        <v>112</v>
      </c>
      <c r="O2126">
        <v>8.89</v>
      </c>
      <c r="P2126">
        <v>10.199999999999999</v>
      </c>
      <c r="Q2126">
        <v>5</v>
      </c>
      <c r="R2126">
        <v>2.75</v>
      </c>
      <c r="S2126">
        <v>1</v>
      </c>
      <c r="T2126">
        <v>0</v>
      </c>
    </row>
    <row r="2127" spans="1:20" x14ac:dyDescent="0.2">
      <c r="A2127" t="s">
        <v>56</v>
      </c>
      <c r="B2127" s="4">
        <f>train[[#This Row],[account_length]]/12</f>
        <v>10</v>
      </c>
      <c r="C2127">
        <v>415</v>
      </c>
      <c r="D2127">
        <v>0</v>
      </c>
      <c r="E2127">
        <v>0</v>
      </c>
      <c r="F2127">
        <v>0</v>
      </c>
      <c r="G2127">
        <v>252.1</v>
      </c>
      <c r="H2127">
        <v>110</v>
      </c>
      <c r="I2127">
        <v>42.86</v>
      </c>
      <c r="J2127">
        <v>226.1</v>
      </c>
      <c r="K2127">
        <v>103</v>
      </c>
      <c r="L2127">
        <v>19.22</v>
      </c>
      <c r="M2127">
        <v>155.6</v>
      </c>
      <c r="N2127">
        <v>83</v>
      </c>
      <c r="O2127">
        <v>7</v>
      </c>
      <c r="P2127">
        <v>13.8</v>
      </c>
      <c r="Q2127">
        <v>3</v>
      </c>
      <c r="R2127">
        <v>3.73</v>
      </c>
      <c r="S2127">
        <v>1</v>
      </c>
      <c r="T2127">
        <v>0</v>
      </c>
    </row>
    <row r="2128" spans="1:20" x14ac:dyDescent="0.2">
      <c r="A2128" t="s">
        <v>55</v>
      </c>
      <c r="B2128" s="4">
        <f>train[[#This Row],[account_length]]/12</f>
        <v>10.083333333333334</v>
      </c>
      <c r="C2128">
        <v>415</v>
      </c>
      <c r="D2128">
        <v>0</v>
      </c>
      <c r="E2128">
        <v>1</v>
      </c>
      <c r="F2128">
        <v>41</v>
      </c>
      <c r="G2128">
        <v>215.5</v>
      </c>
      <c r="H2128">
        <v>95</v>
      </c>
      <c r="I2128">
        <v>36.64</v>
      </c>
      <c r="J2128">
        <v>241.8</v>
      </c>
      <c r="K2128">
        <v>92</v>
      </c>
      <c r="L2128">
        <v>20.55</v>
      </c>
      <c r="M2128">
        <v>147</v>
      </c>
      <c r="N2128">
        <v>108</v>
      </c>
      <c r="O2128">
        <v>6.61</v>
      </c>
      <c r="P2128">
        <v>9.6</v>
      </c>
      <c r="Q2128">
        <v>3</v>
      </c>
      <c r="R2128">
        <v>2.59</v>
      </c>
      <c r="S2128">
        <v>1</v>
      </c>
      <c r="T2128">
        <v>0</v>
      </c>
    </row>
    <row r="2129" spans="1:20" x14ac:dyDescent="0.2">
      <c r="A2129" t="s">
        <v>72</v>
      </c>
      <c r="B2129" s="4">
        <f>train[[#This Row],[account_length]]/12</f>
        <v>8.4166666666666661</v>
      </c>
      <c r="C2129">
        <v>415</v>
      </c>
      <c r="D2129">
        <v>0</v>
      </c>
      <c r="E2129">
        <v>0</v>
      </c>
      <c r="F2129">
        <v>0</v>
      </c>
      <c r="G2129">
        <v>124.8</v>
      </c>
      <c r="H2129">
        <v>66</v>
      </c>
      <c r="I2129">
        <v>21.22</v>
      </c>
      <c r="J2129">
        <v>257.2</v>
      </c>
      <c r="K2129">
        <v>85</v>
      </c>
      <c r="L2129">
        <v>21.86</v>
      </c>
      <c r="M2129">
        <v>193.2</v>
      </c>
      <c r="N2129">
        <v>115</v>
      </c>
      <c r="O2129">
        <v>8.69</v>
      </c>
      <c r="P2129">
        <v>13.4</v>
      </c>
      <c r="Q2129">
        <v>4</v>
      </c>
      <c r="R2129">
        <v>3.62</v>
      </c>
      <c r="S2129">
        <v>0</v>
      </c>
      <c r="T2129">
        <v>0</v>
      </c>
    </row>
    <row r="2130" spans="1:20" x14ac:dyDescent="0.2">
      <c r="A2130" t="s">
        <v>32</v>
      </c>
      <c r="B2130" s="4">
        <f>train[[#This Row],[account_length]]/12</f>
        <v>14</v>
      </c>
      <c r="C2130">
        <v>415</v>
      </c>
      <c r="D2130">
        <v>0</v>
      </c>
      <c r="E2130">
        <v>0</v>
      </c>
      <c r="F2130">
        <v>0</v>
      </c>
      <c r="G2130">
        <v>183.2</v>
      </c>
      <c r="H2130">
        <v>131</v>
      </c>
      <c r="I2130">
        <v>31.14</v>
      </c>
      <c r="J2130">
        <v>179.2</v>
      </c>
      <c r="K2130">
        <v>73</v>
      </c>
      <c r="L2130">
        <v>15.23</v>
      </c>
      <c r="M2130">
        <v>292.8</v>
      </c>
      <c r="N2130">
        <v>100</v>
      </c>
      <c r="O2130">
        <v>13.18</v>
      </c>
      <c r="P2130">
        <v>9.9</v>
      </c>
      <c r="Q2130">
        <v>5</v>
      </c>
      <c r="R2130">
        <v>2.67</v>
      </c>
      <c r="S2130">
        <v>2</v>
      </c>
      <c r="T2130">
        <v>0</v>
      </c>
    </row>
    <row r="2131" spans="1:20" x14ac:dyDescent="0.2">
      <c r="A2131" t="s">
        <v>64</v>
      </c>
      <c r="B2131" s="4">
        <f>train[[#This Row],[account_length]]/12</f>
        <v>11.5</v>
      </c>
      <c r="C2131">
        <v>415</v>
      </c>
      <c r="D2131">
        <v>0</v>
      </c>
      <c r="E2131">
        <v>0</v>
      </c>
      <c r="F2131">
        <v>0</v>
      </c>
      <c r="G2131">
        <v>230.1</v>
      </c>
      <c r="H2131">
        <v>107</v>
      </c>
      <c r="I2131">
        <v>39.119999999999997</v>
      </c>
      <c r="J2131">
        <v>212</v>
      </c>
      <c r="K2131">
        <v>120</v>
      </c>
      <c r="L2131">
        <v>18.02</v>
      </c>
      <c r="M2131">
        <v>174.9</v>
      </c>
      <c r="N2131">
        <v>119</v>
      </c>
      <c r="O2131">
        <v>7.87</v>
      </c>
      <c r="P2131">
        <v>13.2</v>
      </c>
      <c r="Q2131">
        <v>4</v>
      </c>
      <c r="R2131">
        <v>3.56</v>
      </c>
      <c r="S2131">
        <v>1</v>
      </c>
      <c r="T2131">
        <v>0</v>
      </c>
    </row>
    <row r="2132" spans="1:20" x14ac:dyDescent="0.2">
      <c r="A2132" t="s">
        <v>64</v>
      </c>
      <c r="B2132" s="4">
        <f>train[[#This Row],[account_length]]/12</f>
        <v>3.5833333333333335</v>
      </c>
      <c r="C2132">
        <v>408</v>
      </c>
      <c r="D2132">
        <v>0</v>
      </c>
      <c r="E2132">
        <v>0</v>
      </c>
      <c r="F2132">
        <v>0</v>
      </c>
      <c r="G2132">
        <v>135.80000000000001</v>
      </c>
      <c r="H2132">
        <v>125</v>
      </c>
      <c r="I2132">
        <v>23.09</v>
      </c>
      <c r="J2132">
        <v>163.19999999999999</v>
      </c>
      <c r="K2132">
        <v>88</v>
      </c>
      <c r="L2132">
        <v>13.87</v>
      </c>
      <c r="M2132">
        <v>229.8</v>
      </c>
      <c r="N2132">
        <v>106</v>
      </c>
      <c r="O2132">
        <v>10.34</v>
      </c>
      <c r="P2132">
        <v>12.6</v>
      </c>
      <c r="Q2132">
        <v>3</v>
      </c>
      <c r="R2132">
        <v>3.4</v>
      </c>
      <c r="S2132">
        <v>0</v>
      </c>
      <c r="T2132">
        <v>0</v>
      </c>
    </row>
    <row r="2133" spans="1:20" x14ac:dyDescent="0.2">
      <c r="A2133" t="s">
        <v>55</v>
      </c>
      <c r="B2133" s="4">
        <f>train[[#This Row],[account_length]]/12</f>
        <v>9.75</v>
      </c>
      <c r="C2133">
        <v>510</v>
      </c>
      <c r="D2133">
        <v>0</v>
      </c>
      <c r="E2133">
        <v>1</v>
      </c>
      <c r="F2133">
        <v>20</v>
      </c>
      <c r="G2133">
        <v>205.7</v>
      </c>
      <c r="H2133">
        <v>98</v>
      </c>
      <c r="I2133">
        <v>34.97</v>
      </c>
      <c r="J2133">
        <v>136.1</v>
      </c>
      <c r="K2133">
        <v>107</v>
      </c>
      <c r="L2133">
        <v>11.57</v>
      </c>
      <c r="M2133">
        <v>159.4</v>
      </c>
      <c r="N2133">
        <v>147</v>
      </c>
      <c r="O2133">
        <v>7.17</v>
      </c>
      <c r="P2133">
        <v>8.6999999999999993</v>
      </c>
      <c r="Q2133">
        <v>3</v>
      </c>
      <c r="R2133">
        <v>2.35</v>
      </c>
      <c r="S2133">
        <v>2</v>
      </c>
      <c r="T2133">
        <v>0</v>
      </c>
    </row>
    <row r="2134" spans="1:20" x14ac:dyDescent="0.2">
      <c r="A2134" t="s">
        <v>65</v>
      </c>
      <c r="B2134" s="4">
        <f>train[[#This Row],[account_length]]/12</f>
        <v>9</v>
      </c>
      <c r="C2134">
        <v>408</v>
      </c>
      <c r="D2134">
        <v>0</v>
      </c>
      <c r="E2134">
        <v>0</v>
      </c>
      <c r="F2134">
        <v>0</v>
      </c>
      <c r="G2134">
        <v>73.8</v>
      </c>
      <c r="H2134">
        <v>105</v>
      </c>
      <c r="I2134">
        <v>12.55</v>
      </c>
      <c r="J2134">
        <v>143.4</v>
      </c>
      <c r="K2134">
        <v>114</v>
      </c>
      <c r="L2134">
        <v>12.19</v>
      </c>
      <c r="M2134">
        <v>170.2</v>
      </c>
      <c r="N2134">
        <v>98</v>
      </c>
      <c r="O2134">
        <v>7.66</v>
      </c>
      <c r="P2134">
        <v>10.9</v>
      </c>
      <c r="Q2134">
        <v>3</v>
      </c>
      <c r="R2134">
        <v>2.94</v>
      </c>
      <c r="S2134">
        <v>2</v>
      </c>
      <c r="T2134">
        <v>0</v>
      </c>
    </row>
    <row r="2135" spans="1:20" x14ac:dyDescent="0.2">
      <c r="A2135" t="s">
        <v>38</v>
      </c>
      <c r="B2135" s="4">
        <f>train[[#This Row],[account_length]]/12</f>
        <v>9.8333333333333339</v>
      </c>
      <c r="C2135">
        <v>408</v>
      </c>
      <c r="D2135">
        <v>0</v>
      </c>
      <c r="E2135">
        <v>0</v>
      </c>
      <c r="F2135">
        <v>0</v>
      </c>
      <c r="G2135">
        <v>189.3</v>
      </c>
      <c r="H2135">
        <v>119</v>
      </c>
      <c r="I2135">
        <v>32.18</v>
      </c>
      <c r="J2135">
        <v>233.5</v>
      </c>
      <c r="K2135">
        <v>112</v>
      </c>
      <c r="L2135">
        <v>19.850000000000001</v>
      </c>
      <c r="M2135">
        <v>270.89999999999998</v>
      </c>
      <c r="N2135">
        <v>104</v>
      </c>
      <c r="O2135">
        <v>12.19</v>
      </c>
      <c r="P2135">
        <v>10</v>
      </c>
      <c r="Q2135">
        <v>1</v>
      </c>
      <c r="R2135">
        <v>2.7</v>
      </c>
      <c r="S2135">
        <v>2</v>
      </c>
      <c r="T2135">
        <v>0</v>
      </c>
    </row>
    <row r="2136" spans="1:20" x14ac:dyDescent="0.2">
      <c r="A2136" t="s">
        <v>20</v>
      </c>
      <c r="B2136" s="4">
        <f>train[[#This Row],[account_length]]/12</f>
        <v>14.083333333333334</v>
      </c>
      <c r="C2136">
        <v>408</v>
      </c>
      <c r="D2136">
        <v>0</v>
      </c>
      <c r="E2136">
        <v>0</v>
      </c>
      <c r="F2136">
        <v>0</v>
      </c>
      <c r="G2136">
        <v>147.19999999999999</v>
      </c>
      <c r="H2136">
        <v>115</v>
      </c>
      <c r="I2136">
        <v>25.02</v>
      </c>
      <c r="J2136">
        <v>161.9</v>
      </c>
      <c r="K2136">
        <v>123</v>
      </c>
      <c r="L2136">
        <v>13.76</v>
      </c>
      <c r="M2136">
        <v>142.1</v>
      </c>
      <c r="N2136">
        <v>103</v>
      </c>
      <c r="O2136">
        <v>6.39</v>
      </c>
      <c r="P2136">
        <v>7.2</v>
      </c>
      <c r="Q2136">
        <v>6</v>
      </c>
      <c r="R2136">
        <v>1.94</v>
      </c>
      <c r="S2136">
        <v>3</v>
      </c>
      <c r="T2136">
        <v>0</v>
      </c>
    </row>
    <row r="2137" spans="1:20" x14ac:dyDescent="0.2">
      <c r="A2137" t="s">
        <v>42</v>
      </c>
      <c r="B2137" s="4">
        <f>train[[#This Row],[account_length]]/12</f>
        <v>5.166666666666667</v>
      </c>
      <c r="C2137">
        <v>408</v>
      </c>
      <c r="D2137">
        <v>0</v>
      </c>
      <c r="E2137">
        <v>1</v>
      </c>
      <c r="F2137">
        <v>42</v>
      </c>
      <c r="G2137">
        <v>137.30000000000001</v>
      </c>
      <c r="H2137">
        <v>95</v>
      </c>
      <c r="I2137">
        <v>23.34</v>
      </c>
      <c r="J2137">
        <v>184.2</v>
      </c>
      <c r="K2137">
        <v>94</v>
      </c>
      <c r="L2137">
        <v>15.66</v>
      </c>
      <c r="M2137">
        <v>231.4</v>
      </c>
      <c r="N2137">
        <v>70</v>
      </c>
      <c r="O2137">
        <v>10.41</v>
      </c>
      <c r="P2137">
        <v>10.199999999999999</v>
      </c>
      <c r="Q2137">
        <v>3</v>
      </c>
      <c r="R2137">
        <v>2.75</v>
      </c>
      <c r="S2137">
        <v>0</v>
      </c>
      <c r="T2137">
        <v>0</v>
      </c>
    </row>
    <row r="2138" spans="1:20" x14ac:dyDescent="0.2">
      <c r="A2138" t="s">
        <v>36</v>
      </c>
      <c r="B2138" s="4">
        <f>train[[#This Row],[account_length]]/12</f>
        <v>7.166666666666667</v>
      </c>
      <c r="C2138">
        <v>510</v>
      </c>
      <c r="D2138">
        <v>0</v>
      </c>
      <c r="E2138">
        <v>0</v>
      </c>
      <c r="F2138">
        <v>0</v>
      </c>
      <c r="G2138">
        <v>70.7</v>
      </c>
      <c r="H2138">
        <v>125</v>
      </c>
      <c r="I2138">
        <v>12.02</v>
      </c>
      <c r="J2138">
        <v>211</v>
      </c>
      <c r="K2138">
        <v>113</v>
      </c>
      <c r="L2138">
        <v>17.940000000000001</v>
      </c>
      <c r="M2138">
        <v>174.6</v>
      </c>
      <c r="N2138">
        <v>107</v>
      </c>
      <c r="O2138">
        <v>7.86</v>
      </c>
      <c r="P2138">
        <v>0</v>
      </c>
      <c r="Q2138">
        <v>0</v>
      </c>
      <c r="R2138">
        <v>0</v>
      </c>
      <c r="S2138">
        <v>2</v>
      </c>
      <c r="T2138">
        <v>0</v>
      </c>
    </row>
    <row r="2139" spans="1:20" x14ac:dyDescent="0.2">
      <c r="A2139" t="s">
        <v>38</v>
      </c>
      <c r="B2139" s="4">
        <f>train[[#This Row],[account_length]]/12</f>
        <v>3.6666666666666665</v>
      </c>
      <c r="C2139">
        <v>408</v>
      </c>
      <c r="D2139">
        <v>0</v>
      </c>
      <c r="E2139">
        <v>0</v>
      </c>
      <c r="F2139">
        <v>0</v>
      </c>
      <c r="G2139">
        <v>204.6</v>
      </c>
      <c r="H2139">
        <v>117</v>
      </c>
      <c r="I2139">
        <v>34.78</v>
      </c>
      <c r="J2139">
        <v>205.2</v>
      </c>
      <c r="K2139">
        <v>94</v>
      </c>
      <c r="L2139">
        <v>17.440000000000001</v>
      </c>
      <c r="M2139">
        <v>164.6</v>
      </c>
      <c r="N2139">
        <v>84</v>
      </c>
      <c r="O2139">
        <v>7.41</v>
      </c>
      <c r="P2139">
        <v>10.7</v>
      </c>
      <c r="Q2139">
        <v>5</v>
      </c>
      <c r="R2139">
        <v>2.89</v>
      </c>
      <c r="S2139">
        <v>0</v>
      </c>
      <c r="T2139">
        <v>0</v>
      </c>
    </row>
    <row r="2140" spans="1:20" x14ac:dyDescent="0.2">
      <c r="A2140" t="s">
        <v>49</v>
      </c>
      <c r="B2140" s="4">
        <f>train[[#This Row],[account_length]]/12</f>
        <v>9.25</v>
      </c>
      <c r="C2140">
        <v>510</v>
      </c>
      <c r="D2140">
        <v>0</v>
      </c>
      <c r="E2140">
        <v>0</v>
      </c>
      <c r="F2140">
        <v>0</v>
      </c>
      <c r="G2140">
        <v>123.1</v>
      </c>
      <c r="H2140">
        <v>88</v>
      </c>
      <c r="I2140">
        <v>20.93</v>
      </c>
      <c r="J2140">
        <v>213.9</v>
      </c>
      <c r="K2140">
        <v>84</v>
      </c>
      <c r="L2140">
        <v>18.18</v>
      </c>
      <c r="M2140">
        <v>184.9</v>
      </c>
      <c r="N2140">
        <v>88</v>
      </c>
      <c r="O2140">
        <v>8.32</v>
      </c>
      <c r="P2140">
        <v>12</v>
      </c>
      <c r="Q2140">
        <v>2</v>
      </c>
      <c r="R2140">
        <v>3.24</v>
      </c>
      <c r="S2140">
        <v>5</v>
      </c>
      <c r="T2140">
        <v>1</v>
      </c>
    </row>
    <row r="2141" spans="1:20" x14ac:dyDescent="0.2">
      <c r="A2141" t="s">
        <v>27</v>
      </c>
      <c r="B2141" s="4">
        <f>train[[#This Row],[account_length]]/12</f>
        <v>10.583333333333334</v>
      </c>
      <c r="C2141">
        <v>510</v>
      </c>
      <c r="D2141">
        <v>0</v>
      </c>
      <c r="E2141">
        <v>1</v>
      </c>
      <c r="F2141">
        <v>19</v>
      </c>
      <c r="G2141">
        <v>129.69999999999999</v>
      </c>
      <c r="H2141">
        <v>115</v>
      </c>
      <c r="I2141">
        <v>22.05</v>
      </c>
      <c r="J2141">
        <v>160.80000000000001</v>
      </c>
      <c r="K2141">
        <v>101</v>
      </c>
      <c r="L2141">
        <v>13.67</v>
      </c>
      <c r="M2141">
        <v>265</v>
      </c>
      <c r="N2141">
        <v>63</v>
      </c>
      <c r="O2141">
        <v>11.93</v>
      </c>
      <c r="P2141">
        <v>12.2</v>
      </c>
      <c r="Q2141">
        <v>3</v>
      </c>
      <c r="R2141">
        <v>3.29</v>
      </c>
      <c r="S2141">
        <v>2</v>
      </c>
      <c r="T2141">
        <v>0</v>
      </c>
    </row>
    <row r="2142" spans="1:20" x14ac:dyDescent="0.2">
      <c r="A2142" t="s">
        <v>72</v>
      </c>
      <c r="B2142" s="4">
        <f>train[[#This Row],[account_length]]/12</f>
        <v>12.583333333333334</v>
      </c>
      <c r="C2142">
        <v>415</v>
      </c>
      <c r="D2142">
        <v>1</v>
      </c>
      <c r="E2142">
        <v>0</v>
      </c>
      <c r="F2142">
        <v>0</v>
      </c>
      <c r="G2142">
        <v>198.7</v>
      </c>
      <c r="H2142">
        <v>70</v>
      </c>
      <c r="I2142">
        <v>33.78</v>
      </c>
      <c r="J2142">
        <v>209.5</v>
      </c>
      <c r="K2142">
        <v>106</v>
      </c>
      <c r="L2142">
        <v>17.809999999999999</v>
      </c>
      <c r="M2142">
        <v>281.89999999999998</v>
      </c>
      <c r="N2142">
        <v>126</v>
      </c>
      <c r="O2142">
        <v>12.69</v>
      </c>
      <c r="P2142">
        <v>12.4</v>
      </c>
      <c r="Q2142">
        <v>4</v>
      </c>
      <c r="R2142">
        <v>3.35</v>
      </c>
      <c r="S2142">
        <v>0</v>
      </c>
      <c r="T2142">
        <v>0</v>
      </c>
    </row>
    <row r="2143" spans="1:20" x14ac:dyDescent="0.2">
      <c r="A2143" t="s">
        <v>30</v>
      </c>
      <c r="B2143" s="4">
        <f>train[[#This Row],[account_length]]/12</f>
        <v>4.416666666666667</v>
      </c>
      <c r="C2143">
        <v>415</v>
      </c>
      <c r="D2143">
        <v>0</v>
      </c>
      <c r="E2143">
        <v>0</v>
      </c>
      <c r="F2143">
        <v>0</v>
      </c>
      <c r="G2143">
        <v>145.1</v>
      </c>
      <c r="H2143">
        <v>116</v>
      </c>
      <c r="I2143">
        <v>24.67</v>
      </c>
      <c r="J2143">
        <v>233.7</v>
      </c>
      <c r="K2143">
        <v>82</v>
      </c>
      <c r="L2143">
        <v>19.86</v>
      </c>
      <c r="M2143">
        <v>208.7</v>
      </c>
      <c r="N2143">
        <v>95</v>
      </c>
      <c r="O2143">
        <v>9.39</v>
      </c>
      <c r="P2143">
        <v>7.9</v>
      </c>
      <c r="Q2143">
        <v>5</v>
      </c>
      <c r="R2143">
        <v>2.13</v>
      </c>
      <c r="S2143">
        <v>2</v>
      </c>
      <c r="T2143">
        <v>0</v>
      </c>
    </row>
    <row r="2144" spans="1:20" x14ac:dyDescent="0.2">
      <c r="A2144" t="s">
        <v>29</v>
      </c>
      <c r="B2144" s="4">
        <f>train[[#This Row],[account_length]]/12</f>
        <v>1.25</v>
      </c>
      <c r="C2144">
        <v>415</v>
      </c>
      <c r="D2144">
        <v>0</v>
      </c>
      <c r="E2144">
        <v>0</v>
      </c>
      <c r="F2144">
        <v>0</v>
      </c>
      <c r="G2144">
        <v>135.19999999999999</v>
      </c>
      <c r="H2144">
        <v>101</v>
      </c>
      <c r="I2144">
        <v>22.98</v>
      </c>
      <c r="J2144">
        <v>152.5</v>
      </c>
      <c r="K2144">
        <v>79</v>
      </c>
      <c r="L2144">
        <v>12.96</v>
      </c>
      <c r="M2144">
        <v>224.8</v>
      </c>
      <c r="N2144">
        <v>83</v>
      </c>
      <c r="O2144">
        <v>10.119999999999999</v>
      </c>
      <c r="P2144">
        <v>8.4</v>
      </c>
      <c r="Q2144">
        <v>5</v>
      </c>
      <c r="R2144">
        <v>2.27</v>
      </c>
      <c r="S2144">
        <v>2</v>
      </c>
      <c r="T2144">
        <v>0</v>
      </c>
    </row>
    <row r="2145" spans="1:20" x14ac:dyDescent="0.2">
      <c r="A2145" t="s">
        <v>63</v>
      </c>
      <c r="B2145" s="4">
        <f>train[[#This Row],[account_length]]/12</f>
        <v>10.25</v>
      </c>
      <c r="C2145">
        <v>408</v>
      </c>
      <c r="D2145">
        <v>0</v>
      </c>
      <c r="E2145">
        <v>1</v>
      </c>
      <c r="F2145">
        <v>28</v>
      </c>
      <c r="G2145">
        <v>124.7</v>
      </c>
      <c r="H2145">
        <v>105</v>
      </c>
      <c r="I2145">
        <v>21.2</v>
      </c>
      <c r="J2145">
        <v>250.4</v>
      </c>
      <c r="K2145">
        <v>78</v>
      </c>
      <c r="L2145">
        <v>21.28</v>
      </c>
      <c r="M2145">
        <v>216.4</v>
      </c>
      <c r="N2145">
        <v>128</v>
      </c>
      <c r="O2145">
        <v>9.74</v>
      </c>
      <c r="P2145">
        <v>7.8</v>
      </c>
      <c r="Q2145">
        <v>8</v>
      </c>
      <c r="R2145">
        <v>2.11</v>
      </c>
      <c r="S2145">
        <v>1</v>
      </c>
      <c r="T2145">
        <v>0</v>
      </c>
    </row>
    <row r="2146" spans="1:20" x14ac:dyDescent="0.2">
      <c r="A2146" t="s">
        <v>73</v>
      </c>
      <c r="B2146" s="4">
        <f>train[[#This Row],[account_length]]/12</f>
        <v>11.416666666666666</v>
      </c>
      <c r="C2146">
        <v>415</v>
      </c>
      <c r="D2146">
        <v>0</v>
      </c>
      <c r="E2146">
        <v>0</v>
      </c>
      <c r="F2146">
        <v>0</v>
      </c>
      <c r="G2146">
        <v>215.9</v>
      </c>
      <c r="H2146">
        <v>76</v>
      </c>
      <c r="I2146">
        <v>36.700000000000003</v>
      </c>
      <c r="J2146">
        <v>145.4</v>
      </c>
      <c r="K2146">
        <v>118</v>
      </c>
      <c r="L2146">
        <v>12.36</v>
      </c>
      <c r="M2146">
        <v>186.9</v>
      </c>
      <c r="N2146">
        <v>129</v>
      </c>
      <c r="O2146">
        <v>8.41</v>
      </c>
      <c r="P2146">
        <v>12.1</v>
      </c>
      <c r="Q2146">
        <v>4</v>
      </c>
      <c r="R2146">
        <v>3.27</v>
      </c>
      <c r="S2146">
        <v>1</v>
      </c>
      <c r="T2146">
        <v>0</v>
      </c>
    </row>
    <row r="2147" spans="1:20" x14ac:dyDescent="0.2">
      <c r="A2147" t="s">
        <v>71</v>
      </c>
      <c r="B2147" s="4">
        <f>train[[#This Row],[account_length]]/12</f>
        <v>8.8333333333333339</v>
      </c>
      <c r="C2147">
        <v>415</v>
      </c>
      <c r="D2147">
        <v>0</v>
      </c>
      <c r="E2147">
        <v>0</v>
      </c>
      <c r="F2147">
        <v>0</v>
      </c>
      <c r="G2147">
        <v>119.2</v>
      </c>
      <c r="H2147">
        <v>142</v>
      </c>
      <c r="I2147">
        <v>20.260000000000002</v>
      </c>
      <c r="J2147">
        <v>228.4</v>
      </c>
      <c r="K2147">
        <v>139</v>
      </c>
      <c r="L2147">
        <v>19.41</v>
      </c>
      <c r="M2147">
        <v>197.9</v>
      </c>
      <c r="N2147">
        <v>61</v>
      </c>
      <c r="O2147">
        <v>8.91</v>
      </c>
      <c r="P2147">
        <v>8.4</v>
      </c>
      <c r="Q2147">
        <v>9</v>
      </c>
      <c r="R2147">
        <v>2.27</v>
      </c>
      <c r="S2147">
        <v>2</v>
      </c>
      <c r="T2147">
        <v>0</v>
      </c>
    </row>
    <row r="2148" spans="1:20" x14ac:dyDescent="0.2">
      <c r="A2148" t="s">
        <v>24</v>
      </c>
      <c r="B2148" s="4">
        <f>train[[#This Row],[account_length]]/12</f>
        <v>7.333333333333333</v>
      </c>
      <c r="C2148">
        <v>510</v>
      </c>
      <c r="D2148">
        <v>0</v>
      </c>
      <c r="E2148">
        <v>0</v>
      </c>
      <c r="F2148">
        <v>0</v>
      </c>
      <c r="G2148">
        <v>144.30000000000001</v>
      </c>
      <c r="H2148">
        <v>116</v>
      </c>
      <c r="I2148">
        <v>24.53</v>
      </c>
      <c r="J2148">
        <v>156.4</v>
      </c>
      <c r="K2148">
        <v>74</v>
      </c>
      <c r="L2148">
        <v>13.29</v>
      </c>
      <c r="M2148">
        <v>214.7</v>
      </c>
      <c r="N2148">
        <v>90</v>
      </c>
      <c r="O2148">
        <v>9.66</v>
      </c>
      <c r="P2148">
        <v>7.8</v>
      </c>
      <c r="Q2148">
        <v>10</v>
      </c>
      <c r="R2148">
        <v>2.11</v>
      </c>
      <c r="S2148">
        <v>3</v>
      </c>
      <c r="T2148">
        <v>0</v>
      </c>
    </row>
    <row r="2149" spans="1:20" x14ac:dyDescent="0.2">
      <c r="A2149" t="s">
        <v>38</v>
      </c>
      <c r="B2149" s="4">
        <f>train[[#This Row],[account_length]]/12</f>
        <v>8.8333333333333339</v>
      </c>
      <c r="C2149">
        <v>415</v>
      </c>
      <c r="D2149">
        <v>0</v>
      </c>
      <c r="E2149">
        <v>0</v>
      </c>
      <c r="F2149">
        <v>0</v>
      </c>
      <c r="G2149">
        <v>235.2</v>
      </c>
      <c r="H2149">
        <v>121</v>
      </c>
      <c r="I2149">
        <v>39.979999999999997</v>
      </c>
      <c r="J2149">
        <v>220.6</v>
      </c>
      <c r="K2149">
        <v>87</v>
      </c>
      <c r="L2149">
        <v>18.75</v>
      </c>
      <c r="M2149">
        <v>236.3</v>
      </c>
      <c r="N2149">
        <v>91</v>
      </c>
      <c r="O2149">
        <v>10.63</v>
      </c>
      <c r="P2149">
        <v>11.8</v>
      </c>
      <c r="Q2149">
        <v>4</v>
      </c>
      <c r="R2149">
        <v>3.19</v>
      </c>
      <c r="S2149">
        <v>1</v>
      </c>
      <c r="T2149">
        <v>0</v>
      </c>
    </row>
    <row r="2150" spans="1:20" x14ac:dyDescent="0.2">
      <c r="A2150" t="s">
        <v>71</v>
      </c>
      <c r="B2150" s="4">
        <f>train[[#This Row],[account_length]]/12</f>
        <v>7.916666666666667</v>
      </c>
      <c r="C2150">
        <v>510</v>
      </c>
      <c r="D2150">
        <v>0</v>
      </c>
      <c r="E2150">
        <v>0</v>
      </c>
      <c r="F2150">
        <v>0</v>
      </c>
      <c r="G2150">
        <v>174</v>
      </c>
      <c r="H2150">
        <v>57</v>
      </c>
      <c r="I2150">
        <v>29.58</v>
      </c>
      <c r="J2150">
        <v>281.10000000000002</v>
      </c>
      <c r="K2150">
        <v>118</v>
      </c>
      <c r="L2150">
        <v>23.89</v>
      </c>
      <c r="M2150">
        <v>197.2</v>
      </c>
      <c r="N2150">
        <v>94</v>
      </c>
      <c r="O2150">
        <v>8.8699999999999992</v>
      </c>
      <c r="P2150">
        <v>9.6999999999999993</v>
      </c>
      <c r="Q2150">
        <v>2</v>
      </c>
      <c r="R2150">
        <v>2.62</v>
      </c>
      <c r="S2150">
        <v>0</v>
      </c>
      <c r="T2150">
        <v>0</v>
      </c>
    </row>
    <row r="2151" spans="1:20" x14ac:dyDescent="0.2">
      <c r="A2151" t="s">
        <v>24</v>
      </c>
      <c r="B2151" s="4">
        <f>train[[#This Row],[account_length]]/12</f>
        <v>4.75</v>
      </c>
      <c r="C2151">
        <v>510</v>
      </c>
      <c r="D2151">
        <v>1</v>
      </c>
      <c r="E2151">
        <v>0</v>
      </c>
      <c r="F2151">
        <v>0</v>
      </c>
      <c r="G2151">
        <v>115</v>
      </c>
      <c r="H2151">
        <v>65</v>
      </c>
      <c r="I2151">
        <v>19.55</v>
      </c>
      <c r="J2151">
        <v>122.3</v>
      </c>
      <c r="K2151">
        <v>96</v>
      </c>
      <c r="L2151">
        <v>10.4</v>
      </c>
      <c r="M2151">
        <v>245</v>
      </c>
      <c r="N2151">
        <v>75</v>
      </c>
      <c r="O2151">
        <v>11.03</v>
      </c>
      <c r="P2151">
        <v>6.4</v>
      </c>
      <c r="Q2151">
        <v>1</v>
      </c>
      <c r="R2151">
        <v>1.73</v>
      </c>
      <c r="S2151">
        <v>0</v>
      </c>
      <c r="T2151">
        <v>1</v>
      </c>
    </row>
    <row r="2152" spans="1:20" x14ac:dyDescent="0.2">
      <c r="A2152" t="s">
        <v>59</v>
      </c>
      <c r="B2152" s="4">
        <f>train[[#This Row],[account_length]]/12</f>
        <v>15.333333333333334</v>
      </c>
      <c r="C2152">
        <v>408</v>
      </c>
      <c r="D2152">
        <v>0</v>
      </c>
      <c r="E2152">
        <v>0</v>
      </c>
      <c r="F2152">
        <v>0</v>
      </c>
      <c r="G2152">
        <v>151.69999999999999</v>
      </c>
      <c r="H2152">
        <v>93</v>
      </c>
      <c r="I2152">
        <v>25.79</v>
      </c>
      <c r="J2152">
        <v>178.5</v>
      </c>
      <c r="K2152">
        <v>77</v>
      </c>
      <c r="L2152">
        <v>15.17</v>
      </c>
      <c r="M2152">
        <v>229.1</v>
      </c>
      <c r="N2152">
        <v>111</v>
      </c>
      <c r="O2152">
        <v>10.31</v>
      </c>
      <c r="P2152">
        <v>13.1</v>
      </c>
      <c r="Q2152">
        <v>8</v>
      </c>
      <c r="R2152">
        <v>3.54</v>
      </c>
      <c r="S2152">
        <v>2</v>
      </c>
      <c r="T2152">
        <v>0</v>
      </c>
    </row>
    <row r="2153" spans="1:20" x14ac:dyDescent="0.2">
      <c r="A2153" t="s">
        <v>51</v>
      </c>
      <c r="B2153" s="4">
        <f>train[[#This Row],[account_length]]/12</f>
        <v>10.583333333333334</v>
      </c>
      <c r="C2153">
        <v>415</v>
      </c>
      <c r="D2153">
        <v>0</v>
      </c>
      <c r="E2153">
        <v>0</v>
      </c>
      <c r="F2153">
        <v>0</v>
      </c>
      <c r="G2153">
        <v>218.6</v>
      </c>
      <c r="H2153">
        <v>93</v>
      </c>
      <c r="I2153">
        <v>37.159999999999997</v>
      </c>
      <c r="J2153">
        <v>149.9</v>
      </c>
      <c r="K2153">
        <v>130</v>
      </c>
      <c r="L2153">
        <v>12.74</v>
      </c>
      <c r="M2153">
        <v>204.6</v>
      </c>
      <c r="N2153">
        <v>131</v>
      </c>
      <c r="O2153">
        <v>9.2100000000000009</v>
      </c>
      <c r="P2153">
        <v>9.1999999999999993</v>
      </c>
      <c r="Q2153">
        <v>5</v>
      </c>
      <c r="R2153">
        <v>2.48</v>
      </c>
      <c r="S2153">
        <v>2</v>
      </c>
      <c r="T2153">
        <v>0</v>
      </c>
    </row>
    <row r="2154" spans="1:20" x14ac:dyDescent="0.2">
      <c r="A2154" t="s">
        <v>66</v>
      </c>
      <c r="B2154" s="4">
        <f>train[[#This Row],[account_length]]/12</f>
        <v>14.5</v>
      </c>
      <c r="C2154">
        <v>415</v>
      </c>
      <c r="D2154">
        <v>0</v>
      </c>
      <c r="E2154">
        <v>0</v>
      </c>
      <c r="F2154">
        <v>0</v>
      </c>
      <c r="G2154">
        <v>190.3</v>
      </c>
      <c r="H2154">
        <v>98</v>
      </c>
      <c r="I2154">
        <v>32.35</v>
      </c>
      <c r="J2154">
        <v>252.7</v>
      </c>
      <c r="K2154">
        <v>70</v>
      </c>
      <c r="L2154">
        <v>21.48</v>
      </c>
      <c r="M2154">
        <v>220.6</v>
      </c>
      <c r="N2154">
        <v>97</v>
      </c>
      <c r="O2154">
        <v>9.93</v>
      </c>
      <c r="P2154">
        <v>7.2</v>
      </c>
      <c r="Q2154">
        <v>9</v>
      </c>
      <c r="R2154">
        <v>1.94</v>
      </c>
      <c r="S2154">
        <v>2</v>
      </c>
      <c r="T2154">
        <v>0</v>
      </c>
    </row>
    <row r="2155" spans="1:20" x14ac:dyDescent="0.2">
      <c r="A2155" t="s">
        <v>41</v>
      </c>
      <c r="B2155" s="4">
        <f>train[[#This Row],[account_length]]/12</f>
        <v>7.666666666666667</v>
      </c>
      <c r="C2155">
        <v>415</v>
      </c>
      <c r="D2155">
        <v>0</v>
      </c>
      <c r="E2155">
        <v>0</v>
      </c>
      <c r="F2155">
        <v>0</v>
      </c>
      <c r="G2155">
        <v>184.7</v>
      </c>
      <c r="H2155">
        <v>60</v>
      </c>
      <c r="I2155">
        <v>31.4</v>
      </c>
      <c r="J2155">
        <v>262</v>
      </c>
      <c r="K2155">
        <v>73</v>
      </c>
      <c r="L2155">
        <v>22.27</v>
      </c>
      <c r="M2155">
        <v>239.5</v>
      </c>
      <c r="N2155">
        <v>120</v>
      </c>
      <c r="O2155">
        <v>10.78</v>
      </c>
      <c r="P2155">
        <v>12.3</v>
      </c>
      <c r="Q2155">
        <v>6</v>
      </c>
      <c r="R2155">
        <v>3.32</v>
      </c>
      <c r="S2155">
        <v>2</v>
      </c>
      <c r="T2155">
        <v>1</v>
      </c>
    </row>
    <row r="2156" spans="1:20" x14ac:dyDescent="0.2">
      <c r="A2156" t="s">
        <v>41</v>
      </c>
      <c r="B2156" s="4">
        <f>train[[#This Row],[account_length]]/12</f>
        <v>6.75</v>
      </c>
      <c r="C2156">
        <v>408</v>
      </c>
      <c r="D2156">
        <v>0</v>
      </c>
      <c r="E2156">
        <v>0</v>
      </c>
      <c r="F2156">
        <v>0</v>
      </c>
      <c r="G2156">
        <v>115.3</v>
      </c>
      <c r="H2156">
        <v>99</v>
      </c>
      <c r="I2156">
        <v>19.600000000000001</v>
      </c>
      <c r="J2156">
        <v>224.7</v>
      </c>
      <c r="K2156">
        <v>117</v>
      </c>
      <c r="L2156">
        <v>19.100000000000001</v>
      </c>
      <c r="M2156">
        <v>152.5</v>
      </c>
      <c r="N2156">
        <v>98</v>
      </c>
      <c r="O2156">
        <v>6.86</v>
      </c>
      <c r="P2156">
        <v>18</v>
      </c>
      <c r="Q2156">
        <v>2</v>
      </c>
      <c r="R2156">
        <v>4.8600000000000003</v>
      </c>
      <c r="S2156">
        <v>1</v>
      </c>
      <c r="T2156">
        <v>0</v>
      </c>
    </row>
    <row r="2157" spans="1:20" x14ac:dyDescent="0.2">
      <c r="A2157" t="s">
        <v>33</v>
      </c>
      <c r="B2157" s="4">
        <f>train[[#This Row],[account_length]]/12</f>
        <v>10.416666666666666</v>
      </c>
      <c r="C2157">
        <v>408</v>
      </c>
      <c r="D2157">
        <v>0</v>
      </c>
      <c r="E2157">
        <v>0</v>
      </c>
      <c r="F2157">
        <v>0</v>
      </c>
      <c r="G2157">
        <v>113</v>
      </c>
      <c r="H2157">
        <v>108</v>
      </c>
      <c r="I2157">
        <v>19.21</v>
      </c>
      <c r="J2157">
        <v>169.2</v>
      </c>
      <c r="K2157">
        <v>107</v>
      </c>
      <c r="L2157">
        <v>14.38</v>
      </c>
      <c r="M2157">
        <v>156.6</v>
      </c>
      <c r="N2157">
        <v>61</v>
      </c>
      <c r="O2157">
        <v>7.05</v>
      </c>
      <c r="P2157">
        <v>9.1999999999999993</v>
      </c>
      <c r="Q2157">
        <v>5</v>
      </c>
      <c r="R2157">
        <v>2.48</v>
      </c>
      <c r="S2157">
        <v>2</v>
      </c>
      <c r="T2157">
        <v>1</v>
      </c>
    </row>
    <row r="2158" spans="1:20" x14ac:dyDescent="0.2">
      <c r="A2158" t="s">
        <v>74</v>
      </c>
      <c r="B2158" s="4">
        <f>train[[#This Row],[account_length]]/12</f>
        <v>9.9166666666666661</v>
      </c>
      <c r="C2158">
        <v>408</v>
      </c>
      <c r="D2158">
        <v>0</v>
      </c>
      <c r="E2158">
        <v>0</v>
      </c>
      <c r="F2158">
        <v>0</v>
      </c>
      <c r="G2158">
        <v>294.2</v>
      </c>
      <c r="H2158">
        <v>100</v>
      </c>
      <c r="I2158">
        <v>50.01</v>
      </c>
      <c r="J2158">
        <v>232.5</v>
      </c>
      <c r="K2158">
        <v>53</v>
      </c>
      <c r="L2158">
        <v>19.760000000000002</v>
      </c>
      <c r="M2158">
        <v>195</v>
      </c>
      <c r="N2158">
        <v>64</v>
      </c>
      <c r="O2158">
        <v>8.7799999999999994</v>
      </c>
      <c r="P2158">
        <v>9</v>
      </c>
      <c r="Q2158">
        <v>1</v>
      </c>
      <c r="R2158">
        <v>2.4300000000000002</v>
      </c>
      <c r="S2158">
        <v>0</v>
      </c>
      <c r="T2158">
        <v>1</v>
      </c>
    </row>
    <row r="2159" spans="1:20" x14ac:dyDescent="0.2">
      <c r="A2159" t="s">
        <v>58</v>
      </c>
      <c r="B2159" s="4">
        <f>train[[#This Row],[account_length]]/12</f>
        <v>10.166666666666666</v>
      </c>
      <c r="C2159">
        <v>415</v>
      </c>
      <c r="D2159">
        <v>0</v>
      </c>
      <c r="E2159">
        <v>0</v>
      </c>
      <c r="F2159">
        <v>0</v>
      </c>
      <c r="G2159">
        <v>215.6</v>
      </c>
      <c r="H2159">
        <v>86</v>
      </c>
      <c r="I2159">
        <v>36.65</v>
      </c>
      <c r="J2159">
        <v>167.8</v>
      </c>
      <c r="K2159">
        <v>59</v>
      </c>
      <c r="L2159">
        <v>14.26</v>
      </c>
      <c r="M2159">
        <v>207</v>
      </c>
      <c r="N2159">
        <v>67</v>
      </c>
      <c r="O2159">
        <v>9.32</v>
      </c>
      <c r="P2159">
        <v>6.4</v>
      </c>
      <c r="Q2159">
        <v>8</v>
      </c>
      <c r="R2159">
        <v>1.73</v>
      </c>
      <c r="S2159">
        <v>3</v>
      </c>
      <c r="T2159">
        <v>0</v>
      </c>
    </row>
    <row r="2160" spans="1:20" x14ac:dyDescent="0.2">
      <c r="A2160" t="s">
        <v>44</v>
      </c>
      <c r="B2160" s="4">
        <f>train[[#This Row],[account_length]]/12</f>
        <v>2.8333333333333335</v>
      </c>
      <c r="C2160">
        <v>408</v>
      </c>
      <c r="D2160">
        <v>0</v>
      </c>
      <c r="E2160">
        <v>0</v>
      </c>
      <c r="F2160">
        <v>0</v>
      </c>
      <c r="G2160">
        <v>128.80000000000001</v>
      </c>
      <c r="H2160">
        <v>80</v>
      </c>
      <c r="I2160">
        <v>21.9</v>
      </c>
      <c r="J2160">
        <v>208.7</v>
      </c>
      <c r="K2160">
        <v>93</v>
      </c>
      <c r="L2160">
        <v>17.739999999999998</v>
      </c>
      <c r="M2160">
        <v>202.1</v>
      </c>
      <c r="N2160">
        <v>103</v>
      </c>
      <c r="O2160">
        <v>9.09</v>
      </c>
      <c r="P2160">
        <v>14</v>
      </c>
      <c r="Q2160">
        <v>7</v>
      </c>
      <c r="R2160">
        <v>3.78</v>
      </c>
      <c r="S2160">
        <v>1</v>
      </c>
      <c r="T2160">
        <v>0</v>
      </c>
    </row>
    <row r="2161" spans="1:20" x14ac:dyDescent="0.2">
      <c r="A2161" t="s">
        <v>52</v>
      </c>
      <c r="B2161" s="4">
        <f>train[[#This Row],[account_length]]/12</f>
        <v>11.5</v>
      </c>
      <c r="C2161">
        <v>415</v>
      </c>
      <c r="D2161">
        <v>1</v>
      </c>
      <c r="E2161">
        <v>1</v>
      </c>
      <c r="F2161">
        <v>28</v>
      </c>
      <c r="G2161">
        <v>211.2</v>
      </c>
      <c r="H2161">
        <v>117</v>
      </c>
      <c r="I2161">
        <v>35.9</v>
      </c>
      <c r="J2161">
        <v>312.5</v>
      </c>
      <c r="K2161">
        <v>98</v>
      </c>
      <c r="L2161">
        <v>26.56</v>
      </c>
      <c r="M2161">
        <v>178</v>
      </c>
      <c r="N2161">
        <v>118</v>
      </c>
      <c r="O2161">
        <v>8.01</v>
      </c>
      <c r="P2161">
        <v>10.7</v>
      </c>
      <c r="Q2161">
        <v>2</v>
      </c>
      <c r="R2161">
        <v>2.89</v>
      </c>
      <c r="S2161">
        <v>3</v>
      </c>
      <c r="T2161">
        <v>1</v>
      </c>
    </row>
    <row r="2162" spans="1:20" x14ac:dyDescent="0.2">
      <c r="A2162" t="s">
        <v>40</v>
      </c>
      <c r="B2162" s="4">
        <f>train[[#This Row],[account_length]]/12</f>
        <v>7.5</v>
      </c>
      <c r="C2162">
        <v>415</v>
      </c>
      <c r="D2162">
        <v>0</v>
      </c>
      <c r="E2162">
        <v>1</v>
      </c>
      <c r="F2162">
        <v>24</v>
      </c>
      <c r="G2162">
        <v>71.2</v>
      </c>
      <c r="H2162">
        <v>82</v>
      </c>
      <c r="I2162">
        <v>12.1</v>
      </c>
      <c r="J2162">
        <v>181.6</v>
      </c>
      <c r="K2162">
        <v>103</v>
      </c>
      <c r="L2162">
        <v>15.44</v>
      </c>
      <c r="M2162">
        <v>186.9</v>
      </c>
      <c r="N2162">
        <v>111</v>
      </c>
      <c r="O2162">
        <v>8.41</v>
      </c>
      <c r="P2162">
        <v>12.9</v>
      </c>
      <c r="Q2162">
        <v>1</v>
      </c>
      <c r="R2162">
        <v>3.48</v>
      </c>
      <c r="S2162">
        <v>1</v>
      </c>
      <c r="T2162">
        <v>0</v>
      </c>
    </row>
    <row r="2163" spans="1:20" x14ac:dyDescent="0.2">
      <c r="A2163" t="s">
        <v>65</v>
      </c>
      <c r="B2163" s="4">
        <f>train[[#This Row],[account_length]]/12</f>
        <v>6.083333333333333</v>
      </c>
      <c r="C2163">
        <v>408</v>
      </c>
      <c r="D2163">
        <v>0</v>
      </c>
      <c r="E2163">
        <v>0</v>
      </c>
      <c r="F2163">
        <v>0</v>
      </c>
      <c r="G2163">
        <v>94.9</v>
      </c>
      <c r="H2163">
        <v>121</v>
      </c>
      <c r="I2163">
        <v>16.13</v>
      </c>
      <c r="J2163">
        <v>253.2</v>
      </c>
      <c r="K2163">
        <v>83</v>
      </c>
      <c r="L2163">
        <v>21.52</v>
      </c>
      <c r="M2163">
        <v>175.1</v>
      </c>
      <c r="N2163">
        <v>86</v>
      </c>
      <c r="O2163">
        <v>7.88</v>
      </c>
      <c r="P2163">
        <v>14.2</v>
      </c>
      <c r="Q2163">
        <v>2</v>
      </c>
      <c r="R2163">
        <v>3.83</v>
      </c>
      <c r="S2163">
        <v>2</v>
      </c>
      <c r="T2163">
        <v>0</v>
      </c>
    </row>
    <row r="2164" spans="1:20" x14ac:dyDescent="0.2">
      <c r="A2164" t="s">
        <v>43</v>
      </c>
      <c r="B2164" s="4">
        <f>train[[#This Row],[account_length]]/12</f>
        <v>1.5833333333333333</v>
      </c>
      <c r="C2164">
        <v>510</v>
      </c>
      <c r="D2164">
        <v>0</v>
      </c>
      <c r="E2164">
        <v>0</v>
      </c>
      <c r="F2164">
        <v>0</v>
      </c>
      <c r="G2164">
        <v>259.39999999999998</v>
      </c>
      <c r="H2164">
        <v>116</v>
      </c>
      <c r="I2164">
        <v>44.1</v>
      </c>
      <c r="J2164">
        <v>269.7</v>
      </c>
      <c r="K2164">
        <v>109</v>
      </c>
      <c r="L2164">
        <v>22.92</v>
      </c>
      <c r="M2164">
        <v>175.3</v>
      </c>
      <c r="N2164">
        <v>130</v>
      </c>
      <c r="O2164">
        <v>7.89</v>
      </c>
      <c r="P2164">
        <v>9.5</v>
      </c>
      <c r="Q2164">
        <v>3</v>
      </c>
      <c r="R2164">
        <v>2.57</v>
      </c>
      <c r="S2164">
        <v>1</v>
      </c>
      <c r="T2164">
        <v>1</v>
      </c>
    </row>
    <row r="2165" spans="1:20" x14ac:dyDescent="0.2">
      <c r="A2165" t="s">
        <v>59</v>
      </c>
      <c r="B2165" s="4">
        <f>train[[#This Row],[account_length]]/12</f>
        <v>10</v>
      </c>
      <c r="C2165">
        <v>408</v>
      </c>
      <c r="D2165">
        <v>0</v>
      </c>
      <c r="E2165">
        <v>1</v>
      </c>
      <c r="F2165">
        <v>28</v>
      </c>
      <c r="G2165">
        <v>215.8</v>
      </c>
      <c r="H2165">
        <v>123</v>
      </c>
      <c r="I2165">
        <v>36.69</v>
      </c>
      <c r="J2165">
        <v>285.2</v>
      </c>
      <c r="K2165">
        <v>76</v>
      </c>
      <c r="L2165">
        <v>24.24</v>
      </c>
      <c r="M2165">
        <v>192.1</v>
      </c>
      <c r="N2165">
        <v>78</v>
      </c>
      <c r="O2165">
        <v>8.64</v>
      </c>
      <c r="P2165">
        <v>6.9</v>
      </c>
      <c r="Q2165">
        <v>3</v>
      </c>
      <c r="R2165">
        <v>1.86</v>
      </c>
      <c r="S2165">
        <v>1</v>
      </c>
      <c r="T2165">
        <v>0</v>
      </c>
    </row>
    <row r="2166" spans="1:20" x14ac:dyDescent="0.2">
      <c r="A2166" t="s">
        <v>35</v>
      </c>
      <c r="B2166" s="4">
        <f>train[[#This Row],[account_length]]/12</f>
        <v>13.333333333333334</v>
      </c>
      <c r="C2166">
        <v>415</v>
      </c>
      <c r="D2166">
        <v>0</v>
      </c>
      <c r="E2166">
        <v>0</v>
      </c>
      <c r="F2166">
        <v>0</v>
      </c>
      <c r="G2166">
        <v>97.5</v>
      </c>
      <c r="H2166">
        <v>113</v>
      </c>
      <c r="I2166">
        <v>16.579999999999998</v>
      </c>
      <c r="J2166">
        <v>268.10000000000002</v>
      </c>
      <c r="K2166">
        <v>69</v>
      </c>
      <c r="L2166">
        <v>22.79</v>
      </c>
      <c r="M2166">
        <v>255.3</v>
      </c>
      <c r="N2166">
        <v>62</v>
      </c>
      <c r="O2166">
        <v>11.49</v>
      </c>
      <c r="P2166">
        <v>13.2</v>
      </c>
      <c r="Q2166">
        <v>4</v>
      </c>
      <c r="R2166">
        <v>3.56</v>
      </c>
      <c r="S2166">
        <v>3</v>
      </c>
      <c r="T2166">
        <v>0</v>
      </c>
    </row>
    <row r="2167" spans="1:20" x14ac:dyDescent="0.2">
      <c r="A2167" t="s">
        <v>73</v>
      </c>
      <c r="B2167" s="4">
        <f>train[[#This Row],[account_length]]/12</f>
        <v>11.75</v>
      </c>
      <c r="C2167">
        <v>510</v>
      </c>
      <c r="D2167">
        <v>0</v>
      </c>
      <c r="E2167">
        <v>0</v>
      </c>
      <c r="F2167">
        <v>0</v>
      </c>
      <c r="G2167">
        <v>146.5</v>
      </c>
      <c r="H2167">
        <v>121</v>
      </c>
      <c r="I2167">
        <v>24.91</v>
      </c>
      <c r="J2167">
        <v>169.9</v>
      </c>
      <c r="K2167">
        <v>125</v>
      </c>
      <c r="L2167">
        <v>14.44</v>
      </c>
      <c r="M2167">
        <v>238.8</v>
      </c>
      <c r="N2167">
        <v>112</v>
      </c>
      <c r="O2167">
        <v>10.75</v>
      </c>
      <c r="P2167">
        <v>8.1999999999999993</v>
      </c>
      <c r="Q2167">
        <v>5</v>
      </c>
      <c r="R2167">
        <v>2.21</v>
      </c>
      <c r="S2167">
        <v>0</v>
      </c>
      <c r="T2167">
        <v>0</v>
      </c>
    </row>
    <row r="2168" spans="1:20" x14ac:dyDescent="0.2">
      <c r="A2168" t="s">
        <v>27</v>
      </c>
      <c r="B2168" s="4">
        <f>train[[#This Row],[account_length]]/12</f>
        <v>7.5</v>
      </c>
      <c r="C2168">
        <v>408</v>
      </c>
      <c r="D2168">
        <v>0</v>
      </c>
      <c r="E2168">
        <v>0</v>
      </c>
      <c r="F2168">
        <v>0</v>
      </c>
      <c r="G2168">
        <v>157.9</v>
      </c>
      <c r="H2168">
        <v>72</v>
      </c>
      <c r="I2168">
        <v>26.84</v>
      </c>
      <c r="J2168">
        <v>234</v>
      </c>
      <c r="K2168">
        <v>93</v>
      </c>
      <c r="L2168">
        <v>19.89</v>
      </c>
      <c r="M2168">
        <v>210</v>
      </c>
      <c r="N2168">
        <v>86</v>
      </c>
      <c r="O2168">
        <v>9.4499999999999993</v>
      </c>
      <c r="P2168">
        <v>12.2</v>
      </c>
      <c r="Q2168">
        <v>5</v>
      </c>
      <c r="R2168">
        <v>3.29</v>
      </c>
      <c r="S2168">
        <v>2</v>
      </c>
      <c r="T2168">
        <v>0</v>
      </c>
    </row>
    <row r="2169" spans="1:20" x14ac:dyDescent="0.2">
      <c r="A2169" t="s">
        <v>64</v>
      </c>
      <c r="B2169" s="4">
        <f>train[[#This Row],[account_length]]/12</f>
        <v>6</v>
      </c>
      <c r="C2169">
        <v>415</v>
      </c>
      <c r="D2169">
        <v>0</v>
      </c>
      <c r="E2169">
        <v>0</v>
      </c>
      <c r="F2169">
        <v>0</v>
      </c>
      <c r="G2169">
        <v>139.9</v>
      </c>
      <c r="H2169">
        <v>117</v>
      </c>
      <c r="I2169">
        <v>23.78</v>
      </c>
      <c r="J2169">
        <v>223.6</v>
      </c>
      <c r="K2169">
        <v>96</v>
      </c>
      <c r="L2169">
        <v>19.010000000000002</v>
      </c>
      <c r="M2169">
        <v>240.8</v>
      </c>
      <c r="N2169">
        <v>93</v>
      </c>
      <c r="O2169">
        <v>10.84</v>
      </c>
      <c r="P2169">
        <v>12.7</v>
      </c>
      <c r="Q2169">
        <v>4</v>
      </c>
      <c r="R2169">
        <v>3.43</v>
      </c>
      <c r="S2169">
        <v>2</v>
      </c>
      <c r="T2169">
        <v>0</v>
      </c>
    </row>
    <row r="2170" spans="1:20" x14ac:dyDescent="0.2">
      <c r="A2170" t="s">
        <v>60</v>
      </c>
      <c r="B2170" s="4">
        <f>train[[#This Row],[account_length]]/12</f>
        <v>9.75</v>
      </c>
      <c r="C2170">
        <v>408</v>
      </c>
      <c r="D2170">
        <v>0</v>
      </c>
      <c r="E2170">
        <v>1</v>
      </c>
      <c r="F2170">
        <v>21</v>
      </c>
      <c r="G2170">
        <v>153.19999999999999</v>
      </c>
      <c r="H2170">
        <v>112</v>
      </c>
      <c r="I2170">
        <v>26.04</v>
      </c>
      <c r="J2170">
        <v>263.3</v>
      </c>
      <c r="K2170">
        <v>110</v>
      </c>
      <c r="L2170">
        <v>22.38</v>
      </c>
      <c r="M2170">
        <v>135</v>
      </c>
      <c r="N2170">
        <v>85</v>
      </c>
      <c r="O2170">
        <v>6.08</v>
      </c>
      <c r="P2170">
        <v>11.9</v>
      </c>
      <c r="Q2170">
        <v>7</v>
      </c>
      <c r="R2170">
        <v>3.21</v>
      </c>
      <c r="S2170">
        <v>1</v>
      </c>
      <c r="T2170">
        <v>0</v>
      </c>
    </row>
    <row r="2171" spans="1:20" x14ac:dyDescent="0.2">
      <c r="A2171" t="s">
        <v>50</v>
      </c>
      <c r="B2171" s="4">
        <f>train[[#This Row],[account_length]]/12</f>
        <v>7.25</v>
      </c>
      <c r="C2171">
        <v>408</v>
      </c>
      <c r="D2171">
        <v>0</v>
      </c>
      <c r="E2171">
        <v>0</v>
      </c>
      <c r="F2171">
        <v>0</v>
      </c>
      <c r="G2171">
        <v>185.8</v>
      </c>
      <c r="H2171">
        <v>119</v>
      </c>
      <c r="I2171">
        <v>31.59</v>
      </c>
      <c r="J2171">
        <v>192.3</v>
      </c>
      <c r="K2171">
        <v>83</v>
      </c>
      <c r="L2171">
        <v>16.350000000000001</v>
      </c>
      <c r="M2171">
        <v>200</v>
      </c>
      <c r="N2171">
        <v>96</v>
      </c>
      <c r="O2171">
        <v>9</v>
      </c>
      <c r="P2171">
        <v>6.6</v>
      </c>
      <c r="Q2171">
        <v>4</v>
      </c>
      <c r="R2171">
        <v>1.78</v>
      </c>
      <c r="S2171">
        <v>1</v>
      </c>
      <c r="T2171">
        <v>0</v>
      </c>
    </row>
    <row r="2172" spans="1:20" x14ac:dyDescent="0.2">
      <c r="A2172" t="s">
        <v>58</v>
      </c>
      <c r="B2172" s="4">
        <f>train[[#This Row],[account_length]]/12</f>
        <v>15.833333333333334</v>
      </c>
      <c r="C2172">
        <v>408</v>
      </c>
      <c r="D2172">
        <v>0</v>
      </c>
      <c r="E2172">
        <v>0</v>
      </c>
      <c r="F2172">
        <v>0</v>
      </c>
      <c r="G2172">
        <v>182.2</v>
      </c>
      <c r="H2172">
        <v>101</v>
      </c>
      <c r="I2172">
        <v>30.97</v>
      </c>
      <c r="J2172">
        <v>212.3</v>
      </c>
      <c r="K2172">
        <v>95</v>
      </c>
      <c r="L2172">
        <v>18.05</v>
      </c>
      <c r="M2172">
        <v>233</v>
      </c>
      <c r="N2172">
        <v>123</v>
      </c>
      <c r="O2172">
        <v>10.49</v>
      </c>
      <c r="P2172">
        <v>9.3000000000000007</v>
      </c>
      <c r="Q2172">
        <v>4</v>
      </c>
      <c r="R2172">
        <v>2.5099999999999998</v>
      </c>
      <c r="S2172">
        <v>2</v>
      </c>
      <c r="T2172">
        <v>0</v>
      </c>
    </row>
    <row r="2173" spans="1:20" x14ac:dyDescent="0.2">
      <c r="A2173" t="s">
        <v>71</v>
      </c>
      <c r="B2173" s="4">
        <f>train[[#This Row],[account_length]]/12</f>
        <v>10</v>
      </c>
      <c r="C2173">
        <v>415</v>
      </c>
      <c r="D2173">
        <v>0</v>
      </c>
      <c r="E2173">
        <v>0</v>
      </c>
      <c r="F2173">
        <v>0</v>
      </c>
      <c r="G2173">
        <v>185.7</v>
      </c>
      <c r="H2173">
        <v>133</v>
      </c>
      <c r="I2173">
        <v>31.57</v>
      </c>
      <c r="J2173">
        <v>235.1</v>
      </c>
      <c r="K2173">
        <v>149</v>
      </c>
      <c r="L2173">
        <v>19.98</v>
      </c>
      <c r="M2173">
        <v>256.39999999999998</v>
      </c>
      <c r="N2173">
        <v>78</v>
      </c>
      <c r="O2173">
        <v>11.54</v>
      </c>
      <c r="P2173">
        <v>16.899999999999999</v>
      </c>
      <c r="Q2173">
        <v>6</v>
      </c>
      <c r="R2173">
        <v>4.5599999999999996</v>
      </c>
      <c r="S2173">
        <v>0</v>
      </c>
      <c r="T2173">
        <v>0</v>
      </c>
    </row>
    <row r="2174" spans="1:20" x14ac:dyDescent="0.2">
      <c r="A2174" t="s">
        <v>63</v>
      </c>
      <c r="B2174" s="4">
        <f>train[[#This Row],[account_length]]/12</f>
        <v>9.5833333333333339</v>
      </c>
      <c r="C2174">
        <v>510</v>
      </c>
      <c r="D2174">
        <v>0</v>
      </c>
      <c r="E2174">
        <v>1</v>
      </c>
      <c r="F2174">
        <v>29</v>
      </c>
      <c r="G2174">
        <v>222.6</v>
      </c>
      <c r="H2174">
        <v>81</v>
      </c>
      <c r="I2174">
        <v>37.840000000000003</v>
      </c>
      <c r="J2174">
        <v>190.3</v>
      </c>
      <c r="K2174">
        <v>109</v>
      </c>
      <c r="L2174">
        <v>16.18</v>
      </c>
      <c r="M2174">
        <v>201.2</v>
      </c>
      <c r="N2174">
        <v>87</v>
      </c>
      <c r="O2174">
        <v>9.0500000000000007</v>
      </c>
      <c r="P2174">
        <v>11.5</v>
      </c>
      <c r="Q2174">
        <v>2</v>
      </c>
      <c r="R2174">
        <v>3.11</v>
      </c>
      <c r="S2174">
        <v>1</v>
      </c>
      <c r="T2174">
        <v>0</v>
      </c>
    </row>
    <row r="2175" spans="1:20" x14ac:dyDescent="0.2">
      <c r="A2175" t="s">
        <v>60</v>
      </c>
      <c r="B2175" s="4">
        <f>train[[#This Row],[account_length]]/12</f>
        <v>5.083333333333333</v>
      </c>
      <c r="C2175">
        <v>415</v>
      </c>
      <c r="D2175">
        <v>0</v>
      </c>
      <c r="E2175">
        <v>0</v>
      </c>
      <c r="F2175">
        <v>0</v>
      </c>
      <c r="G2175">
        <v>197.3</v>
      </c>
      <c r="H2175">
        <v>67</v>
      </c>
      <c r="I2175">
        <v>33.54</v>
      </c>
      <c r="J2175">
        <v>264.5</v>
      </c>
      <c r="K2175">
        <v>106</v>
      </c>
      <c r="L2175">
        <v>22.48</v>
      </c>
      <c r="M2175">
        <v>210.5</v>
      </c>
      <c r="N2175">
        <v>116</v>
      </c>
      <c r="O2175">
        <v>9.4700000000000006</v>
      </c>
      <c r="P2175">
        <v>9</v>
      </c>
      <c r="Q2175">
        <v>6</v>
      </c>
      <c r="R2175">
        <v>2.4300000000000002</v>
      </c>
      <c r="S2175">
        <v>1</v>
      </c>
      <c r="T2175">
        <v>0</v>
      </c>
    </row>
    <row r="2176" spans="1:20" x14ac:dyDescent="0.2">
      <c r="A2176" t="s">
        <v>34</v>
      </c>
      <c r="B2176" s="4">
        <f>train[[#This Row],[account_length]]/12</f>
        <v>11.916666666666666</v>
      </c>
      <c r="C2176">
        <v>510</v>
      </c>
      <c r="D2176">
        <v>0</v>
      </c>
      <c r="E2176">
        <v>1</v>
      </c>
      <c r="F2176">
        <v>33</v>
      </c>
      <c r="G2176">
        <v>141.4</v>
      </c>
      <c r="H2176">
        <v>130</v>
      </c>
      <c r="I2176">
        <v>24.04</v>
      </c>
      <c r="J2176">
        <v>186.4</v>
      </c>
      <c r="K2176">
        <v>114</v>
      </c>
      <c r="L2176">
        <v>15.84</v>
      </c>
      <c r="M2176">
        <v>210</v>
      </c>
      <c r="N2176">
        <v>111</v>
      </c>
      <c r="O2176">
        <v>9.4499999999999993</v>
      </c>
      <c r="P2176">
        <v>7.7</v>
      </c>
      <c r="Q2176">
        <v>6</v>
      </c>
      <c r="R2176">
        <v>2.08</v>
      </c>
      <c r="S2176">
        <v>1</v>
      </c>
      <c r="T2176">
        <v>0</v>
      </c>
    </row>
    <row r="2177" spans="1:20" x14ac:dyDescent="0.2">
      <c r="A2177" t="s">
        <v>70</v>
      </c>
      <c r="B2177" s="4">
        <f>train[[#This Row],[account_length]]/12</f>
        <v>9.1666666666666661</v>
      </c>
      <c r="C2177">
        <v>510</v>
      </c>
      <c r="D2177">
        <v>0</v>
      </c>
      <c r="E2177">
        <v>0</v>
      </c>
      <c r="F2177">
        <v>0</v>
      </c>
      <c r="G2177">
        <v>208</v>
      </c>
      <c r="H2177">
        <v>69</v>
      </c>
      <c r="I2177">
        <v>35.36</v>
      </c>
      <c r="J2177">
        <v>95.1</v>
      </c>
      <c r="K2177">
        <v>94</v>
      </c>
      <c r="L2177">
        <v>8.08</v>
      </c>
      <c r="M2177">
        <v>178.5</v>
      </c>
      <c r="N2177">
        <v>129</v>
      </c>
      <c r="O2177">
        <v>8.0299999999999994</v>
      </c>
      <c r="P2177">
        <v>8</v>
      </c>
      <c r="Q2177">
        <v>11</v>
      </c>
      <c r="R2177">
        <v>2.16</v>
      </c>
      <c r="S2177">
        <v>1</v>
      </c>
      <c r="T2177">
        <v>0</v>
      </c>
    </row>
    <row r="2178" spans="1:20" x14ac:dyDescent="0.2">
      <c r="A2178" t="s">
        <v>75</v>
      </c>
      <c r="B2178" s="4">
        <f>train[[#This Row],[account_length]]/12</f>
        <v>8.6666666666666661</v>
      </c>
      <c r="C2178">
        <v>415</v>
      </c>
      <c r="D2178">
        <v>0</v>
      </c>
      <c r="E2178">
        <v>0</v>
      </c>
      <c r="F2178">
        <v>0</v>
      </c>
      <c r="G2178">
        <v>118.5</v>
      </c>
      <c r="H2178">
        <v>92</v>
      </c>
      <c r="I2178">
        <v>20.149999999999999</v>
      </c>
      <c r="J2178">
        <v>177.8</v>
      </c>
      <c r="K2178">
        <v>109</v>
      </c>
      <c r="L2178">
        <v>15.11</v>
      </c>
      <c r="M2178">
        <v>255.7</v>
      </c>
      <c r="N2178">
        <v>98</v>
      </c>
      <c r="O2178">
        <v>11.51</v>
      </c>
      <c r="P2178">
        <v>12.1</v>
      </c>
      <c r="Q2178">
        <v>4</v>
      </c>
      <c r="R2178">
        <v>3.27</v>
      </c>
      <c r="S2178">
        <v>1</v>
      </c>
      <c r="T2178">
        <v>0</v>
      </c>
    </row>
    <row r="2179" spans="1:20" x14ac:dyDescent="0.2">
      <c r="A2179" t="s">
        <v>35</v>
      </c>
      <c r="B2179" s="4">
        <f>train[[#This Row],[account_length]]/12</f>
        <v>1.3333333333333333</v>
      </c>
      <c r="C2179">
        <v>510</v>
      </c>
      <c r="D2179">
        <v>0</v>
      </c>
      <c r="E2179">
        <v>0</v>
      </c>
      <c r="F2179">
        <v>0</v>
      </c>
      <c r="G2179">
        <v>153.19999999999999</v>
      </c>
      <c r="H2179">
        <v>65</v>
      </c>
      <c r="I2179">
        <v>26.04</v>
      </c>
      <c r="J2179">
        <v>229.7</v>
      </c>
      <c r="K2179">
        <v>90</v>
      </c>
      <c r="L2179">
        <v>19.52</v>
      </c>
      <c r="M2179">
        <v>148.19999999999999</v>
      </c>
      <c r="N2179">
        <v>94</v>
      </c>
      <c r="O2179">
        <v>6.67</v>
      </c>
      <c r="P2179">
        <v>10.7</v>
      </c>
      <c r="Q2179">
        <v>8</v>
      </c>
      <c r="R2179">
        <v>2.89</v>
      </c>
      <c r="S2179">
        <v>1</v>
      </c>
      <c r="T2179">
        <v>0</v>
      </c>
    </row>
    <row r="2180" spans="1:20" x14ac:dyDescent="0.2">
      <c r="A2180" t="s">
        <v>72</v>
      </c>
      <c r="B2180" s="4">
        <f>train[[#This Row],[account_length]]/12</f>
        <v>15.25</v>
      </c>
      <c r="C2180">
        <v>510</v>
      </c>
      <c r="D2180">
        <v>0</v>
      </c>
      <c r="E2180">
        <v>0</v>
      </c>
      <c r="F2180">
        <v>0</v>
      </c>
      <c r="G2180">
        <v>108.3</v>
      </c>
      <c r="H2180">
        <v>87</v>
      </c>
      <c r="I2180">
        <v>18.41</v>
      </c>
      <c r="J2180">
        <v>183.6</v>
      </c>
      <c r="K2180">
        <v>116</v>
      </c>
      <c r="L2180">
        <v>15.61</v>
      </c>
      <c r="M2180">
        <v>176.6</v>
      </c>
      <c r="N2180">
        <v>109</v>
      </c>
      <c r="O2180">
        <v>7.95</v>
      </c>
      <c r="P2180">
        <v>13.5</v>
      </c>
      <c r="Q2180">
        <v>2</v>
      </c>
      <c r="R2180">
        <v>3.65</v>
      </c>
      <c r="S2180">
        <v>0</v>
      </c>
      <c r="T2180">
        <v>0</v>
      </c>
    </row>
    <row r="2181" spans="1:20" x14ac:dyDescent="0.2">
      <c r="A2181" t="s">
        <v>65</v>
      </c>
      <c r="B2181" s="4">
        <f>train[[#This Row],[account_length]]/12</f>
        <v>4.833333333333333</v>
      </c>
      <c r="C2181">
        <v>415</v>
      </c>
      <c r="D2181">
        <v>0</v>
      </c>
      <c r="E2181">
        <v>0</v>
      </c>
      <c r="F2181">
        <v>0</v>
      </c>
      <c r="G2181">
        <v>247.2</v>
      </c>
      <c r="H2181">
        <v>116</v>
      </c>
      <c r="I2181">
        <v>42.02</v>
      </c>
      <c r="J2181">
        <v>303.7</v>
      </c>
      <c r="K2181">
        <v>103</v>
      </c>
      <c r="L2181">
        <v>25.81</v>
      </c>
      <c r="M2181">
        <v>105.4</v>
      </c>
      <c r="N2181">
        <v>94</v>
      </c>
      <c r="O2181">
        <v>4.74</v>
      </c>
      <c r="P2181">
        <v>9.3000000000000007</v>
      </c>
      <c r="Q2181">
        <v>2</v>
      </c>
      <c r="R2181">
        <v>2.5099999999999998</v>
      </c>
      <c r="S2181">
        <v>2</v>
      </c>
      <c r="T2181">
        <v>1</v>
      </c>
    </row>
    <row r="2182" spans="1:20" x14ac:dyDescent="0.2">
      <c r="A2182" t="s">
        <v>67</v>
      </c>
      <c r="B2182" s="4">
        <f>train[[#This Row],[account_length]]/12</f>
        <v>8.5</v>
      </c>
      <c r="C2182">
        <v>510</v>
      </c>
      <c r="D2182">
        <v>1</v>
      </c>
      <c r="E2182">
        <v>0</v>
      </c>
      <c r="F2182">
        <v>0</v>
      </c>
      <c r="G2182">
        <v>224.2</v>
      </c>
      <c r="H2182">
        <v>81</v>
      </c>
      <c r="I2182">
        <v>38.11</v>
      </c>
      <c r="J2182">
        <v>243.3</v>
      </c>
      <c r="K2182">
        <v>90</v>
      </c>
      <c r="L2182">
        <v>20.68</v>
      </c>
      <c r="M2182">
        <v>147.80000000000001</v>
      </c>
      <c r="N2182">
        <v>66</v>
      </c>
      <c r="O2182">
        <v>6.65</v>
      </c>
      <c r="P2182">
        <v>12</v>
      </c>
      <c r="Q2182">
        <v>8</v>
      </c>
      <c r="R2182">
        <v>3.24</v>
      </c>
      <c r="S2182">
        <v>3</v>
      </c>
      <c r="T2182">
        <v>0</v>
      </c>
    </row>
    <row r="2183" spans="1:20" x14ac:dyDescent="0.2">
      <c r="A2183" t="s">
        <v>34</v>
      </c>
      <c r="B2183" s="4">
        <f>train[[#This Row],[account_length]]/12</f>
        <v>5.333333333333333</v>
      </c>
      <c r="C2183">
        <v>415</v>
      </c>
      <c r="D2183">
        <v>0</v>
      </c>
      <c r="E2183">
        <v>1</v>
      </c>
      <c r="F2183">
        <v>43</v>
      </c>
      <c r="G2183">
        <v>118.4</v>
      </c>
      <c r="H2183">
        <v>100</v>
      </c>
      <c r="I2183">
        <v>20.13</v>
      </c>
      <c r="J2183">
        <v>144.1</v>
      </c>
      <c r="K2183">
        <v>108</v>
      </c>
      <c r="L2183">
        <v>12.25</v>
      </c>
      <c r="M2183">
        <v>158.1</v>
      </c>
      <c r="N2183">
        <v>91</v>
      </c>
      <c r="O2183">
        <v>7.11</v>
      </c>
      <c r="P2183">
        <v>8.5</v>
      </c>
      <c r="Q2183">
        <v>6</v>
      </c>
      <c r="R2183">
        <v>2.2999999999999998</v>
      </c>
      <c r="S2183">
        <v>1</v>
      </c>
      <c r="T2183">
        <v>0</v>
      </c>
    </row>
    <row r="2184" spans="1:20" x14ac:dyDescent="0.2">
      <c r="A2184" t="s">
        <v>47</v>
      </c>
      <c r="B2184" s="4">
        <f>train[[#This Row],[account_length]]/12</f>
        <v>8.5833333333333339</v>
      </c>
      <c r="C2184">
        <v>510</v>
      </c>
      <c r="D2184">
        <v>0</v>
      </c>
      <c r="E2184">
        <v>0</v>
      </c>
      <c r="F2184">
        <v>0</v>
      </c>
      <c r="G2184">
        <v>190.9</v>
      </c>
      <c r="H2184">
        <v>62</v>
      </c>
      <c r="I2184">
        <v>32.450000000000003</v>
      </c>
      <c r="J2184">
        <v>226.6</v>
      </c>
      <c r="K2184">
        <v>53</v>
      </c>
      <c r="L2184">
        <v>19.260000000000002</v>
      </c>
      <c r="M2184">
        <v>230.1</v>
      </c>
      <c r="N2184">
        <v>96</v>
      </c>
      <c r="O2184">
        <v>10.35</v>
      </c>
      <c r="P2184">
        <v>7.8</v>
      </c>
      <c r="Q2184">
        <v>3</v>
      </c>
      <c r="R2184">
        <v>2.11</v>
      </c>
      <c r="S2184">
        <v>2</v>
      </c>
      <c r="T2184">
        <v>0</v>
      </c>
    </row>
    <row r="2185" spans="1:20" x14ac:dyDescent="0.2">
      <c r="A2185" t="s">
        <v>60</v>
      </c>
      <c r="B2185" s="4">
        <f>train[[#This Row],[account_length]]/12</f>
        <v>12.666666666666666</v>
      </c>
      <c r="C2185">
        <v>415</v>
      </c>
      <c r="D2185">
        <v>0</v>
      </c>
      <c r="E2185">
        <v>0</v>
      </c>
      <c r="F2185">
        <v>0</v>
      </c>
      <c r="G2185">
        <v>317.8</v>
      </c>
      <c r="H2185">
        <v>60</v>
      </c>
      <c r="I2185">
        <v>54.03</v>
      </c>
      <c r="J2185">
        <v>152.9</v>
      </c>
      <c r="K2185">
        <v>100</v>
      </c>
      <c r="L2185">
        <v>13</v>
      </c>
      <c r="M2185">
        <v>123.4</v>
      </c>
      <c r="N2185">
        <v>63</v>
      </c>
      <c r="O2185">
        <v>5.55</v>
      </c>
      <c r="P2185">
        <v>10.4</v>
      </c>
      <c r="Q2185">
        <v>7</v>
      </c>
      <c r="R2185">
        <v>2.81</v>
      </c>
      <c r="S2185">
        <v>1</v>
      </c>
      <c r="T2185">
        <v>1</v>
      </c>
    </row>
    <row r="2186" spans="1:20" x14ac:dyDescent="0.2">
      <c r="A2186" t="s">
        <v>31</v>
      </c>
      <c r="B2186" s="4">
        <f>train[[#This Row],[account_length]]/12</f>
        <v>10.333333333333334</v>
      </c>
      <c r="C2186">
        <v>415</v>
      </c>
      <c r="D2186">
        <v>0</v>
      </c>
      <c r="E2186">
        <v>0</v>
      </c>
      <c r="F2186">
        <v>0</v>
      </c>
      <c r="G2186">
        <v>312</v>
      </c>
      <c r="H2186">
        <v>112</v>
      </c>
      <c r="I2186">
        <v>53.04</v>
      </c>
      <c r="J2186">
        <v>180</v>
      </c>
      <c r="K2186">
        <v>109</v>
      </c>
      <c r="L2186">
        <v>15.3</v>
      </c>
      <c r="M2186">
        <v>168.6</v>
      </c>
      <c r="N2186">
        <v>94</v>
      </c>
      <c r="O2186">
        <v>7.59</v>
      </c>
      <c r="P2186">
        <v>12.8</v>
      </c>
      <c r="Q2186">
        <v>4</v>
      </c>
      <c r="R2186">
        <v>3.46</v>
      </c>
      <c r="S2186">
        <v>1</v>
      </c>
      <c r="T2186">
        <v>1</v>
      </c>
    </row>
    <row r="2187" spans="1:20" x14ac:dyDescent="0.2">
      <c r="A2187" t="s">
        <v>67</v>
      </c>
      <c r="B2187" s="4">
        <f>train[[#This Row],[account_length]]/12</f>
        <v>10.916666666666666</v>
      </c>
      <c r="C2187">
        <v>415</v>
      </c>
      <c r="D2187">
        <v>0</v>
      </c>
      <c r="E2187">
        <v>0</v>
      </c>
      <c r="F2187">
        <v>0</v>
      </c>
      <c r="G2187">
        <v>131.6</v>
      </c>
      <c r="H2187">
        <v>95</v>
      </c>
      <c r="I2187">
        <v>22.37</v>
      </c>
      <c r="J2187">
        <v>179.3</v>
      </c>
      <c r="K2187">
        <v>109</v>
      </c>
      <c r="L2187">
        <v>15.24</v>
      </c>
      <c r="M2187">
        <v>251.2</v>
      </c>
      <c r="N2187">
        <v>129</v>
      </c>
      <c r="O2187">
        <v>11.3</v>
      </c>
      <c r="P2187">
        <v>15.5</v>
      </c>
      <c r="Q2187">
        <v>3</v>
      </c>
      <c r="R2187">
        <v>4.1900000000000004</v>
      </c>
      <c r="S2187">
        <v>1</v>
      </c>
      <c r="T2187">
        <v>1</v>
      </c>
    </row>
    <row r="2188" spans="1:20" x14ac:dyDescent="0.2">
      <c r="A2188" t="s">
        <v>66</v>
      </c>
      <c r="B2188" s="4">
        <f>train[[#This Row],[account_length]]/12</f>
        <v>4.75</v>
      </c>
      <c r="C2188">
        <v>415</v>
      </c>
      <c r="D2188">
        <v>0</v>
      </c>
      <c r="E2188">
        <v>1</v>
      </c>
      <c r="F2188">
        <v>33</v>
      </c>
      <c r="G2188">
        <v>193.4</v>
      </c>
      <c r="H2188">
        <v>105</v>
      </c>
      <c r="I2188">
        <v>32.880000000000003</v>
      </c>
      <c r="J2188">
        <v>231.6</v>
      </c>
      <c r="K2188">
        <v>79</v>
      </c>
      <c r="L2188">
        <v>19.690000000000001</v>
      </c>
      <c r="M2188">
        <v>226.2</v>
      </c>
      <c r="N2188">
        <v>90</v>
      </c>
      <c r="O2188">
        <v>10.18</v>
      </c>
      <c r="P2188">
        <v>11.1</v>
      </c>
      <c r="Q2188">
        <v>11</v>
      </c>
      <c r="R2188">
        <v>3</v>
      </c>
      <c r="S2188">
        <v>2</v>
      </c>
      <c r="T2188">
        <v>0</v>
      </c>
    </row>
    <row r="2189" spans="1:20" x14ac:dyDescent="0.2">
      <c r="A2189" t="s">
        <v>60</v>
      </c>
      <c r="B2189" s="4">
        <f>train[[#This Row],[account_length]]/12</f>
        <v>13.083333333333334</v>
      </c>
      <c r="C2189">
        <v>510</v>
      </c>
      <c r="D2189">
        <v>0</v>
      </c>
      <c r="E2189">
        <v>0</v>
      </c>
      <c r="F2189">
        <v>0</v>
      </c>
      <c r="G2189">
        <v>185.1</v>
      </c>
      <c r="H2189">
        <v>92</v>
      </c>
      <c r="I2189">
        <v>31.47</v>
      </c>
      <c r="J2189">
        <v>213</v>
      </c>
      <c r="K2189">
        <v>85</v>
      </c>
      <c r="L2189">
        <v>18.11</v>
      </c>
      <c r="M2189">
        <v>196.1</v>
      </c>
      <c r="N2189">
        <v>85</v>
      </c>
      <c r="O2189">
        <v>8.82</v>
      </c>
      <c r="P2189">
        <v>8.5</v>
      </c>
      <c r="Q2189">
        <v>5</v>
      </c>
      <c r="R2189">
        <v>2.2999999999999998</v>
      </c>
      <c r="S2189">
        <v>2</v>
      </c>
      <c r="T2189">
        <v>0</v>
      </c>
    </row>
    <row r="2190" spans="1:20" x14ac:dyDescent="0.2">
      <c r="A2190" t="s">
        <v>48</v>
      </c>
      <c r="B2190" s="4">
        <f>train[[#This Row],[account_length]]/12</f>
        <v>16.166666666666668</v>
      </c>
      <c r="C2190">
        <v>510</v>
      </c>
      <c r="D2190">
        <v>0</v>
      </c>
      <c r="E2190">
        <v>0</v>
      </c>
      <c r="F2190">
        <v>0</v>
      </c>
      <c r="G2190">
        <v>193.3</v>
      </c>
      <c r="H2190">
        <v>106</v>
      </c>
      <c r="I2190">
        <v>32.86</v>
      </c>
      <c r="J2190">
        <v>169</v>
      </c>
      <c r="K2190">
        <v>150</v>
      </c>
      <c r="L2190">
        <v>14.37</v>
      </c>
      <c r="M2190">
        <v>225.2</v>
      </c>
      <c r="N2190">
        <v>122</v>
      </c>
      <c r="O2190">
        <v>10.130000000000001</v>
      </c>
      <c r="P2190">
        <v>11.8</v>
      </c>
      <c r="Q2190">
        <v>4</v>
      </c>
      <c r="R2190">
        <v>3.19</v>
      </c>
      <c r="S2190">
        <v>0</v>
      </c>
      <c r="T2190">
        <v>0</v>
      </c>
    </row>
    <row r="2191" spans="1:20" x14ac:dyDescent="0.2">
      <c r="A2191" t="s">
        <v>63</v>
      </c>
      <c r="B2191" s="4">
        <f>train[[#This Row],[account_length]]/12</f>
        <v>5.5</v>
      </c>
      <c r="C2191">
        <v>415</v>
      </c>
      <c r="D2191">
        <v>0</v>
      </c>
      <c r="E2191">
        <v>0</v>
      </c>
      <c r="F2191">
        <v>0</v>
      </c>
      <c r="G2191">
        <v>146.4</v>
      </c>
      <c r="H2191">
        <v>107</v>
      </c>
      <c r="I2191">
        <v>24.89</v>
      </c>
      <c r="J2191">
        <v>196.5</v>
      </c>
      <c r="K2191">
        <v>99</v>
      </c>
      <c r="L2191">
        <v>16.7</v>
      </c>
      <c r="M2191">
        <v>230.1</v>
      </c>
      <c r="N2191">
        <v>106</v>
      </c>
      <c r="O2191">
        <v>10.35</v>
      </c>
      <c r="P2191">
        <v>7.8</v>
      </c>
      <c r="Q2191">
        <v>2</v>
      </c>
      <c r="R2191">
        <v>2.11</v>
      </c>
      <c r="S2191">
        <v>1</v>
      </c>
      <c r="T2191">
        <v>0</v>
      </c>
    </row>
    <row r="2192" spans="1:20" x14ac:dyDescent="0.2">
      <c r="A2192" t="s">
        <v>48</v>
      </c>
      <c r="B2192" s="4">
        <f>train[[#This Row],[account_length]]/12</f>
        <v>12.916666666666666</v>
      </c>
      <c r="C2192">
        <v>510</v>
      </c>
      <c r="D2192">
        <v>0</v>
      </c>
      <c r="E2192">
        <v>0</v>
      </c>
      <c r="F2192">
        <v>0</v>
      </c>
      <c r="G2192">
        <v>71.2</v>
      </c>
      <c r="H2192">
        <v>90</v>
      </c>
      <c r="I2192">
        <v>12.1</v>
      </c>
      <c r="J2192">
        <v>304.39999999999998</v>
      </c>
      <c r="K2192">
        <v>119</v>
      </c>
      <c r="L2192">
        <v>25.87</v>
      </c>
      <c r="M2192">
        <v>183.3</v>
      </c>
      <c r="N2192">
        <v>103</v>
      </c>
      <c r="O2192">
        <v>8.25</v>
      </c>
      <c r="P2192">
        <v>8.6</v>
      </c>
      <c r="Q2192">
        <v>4</v>
      </c>
      <c r="R2192">
        <v>2.3199999999999998</v>
      </c>
      <c r="S2192">
        <v>0</v>
      </c>
      <c r="T2192">
        <v>0</v>
      </c>
    </row>
    <row r="2193" spans="1:20" x14ac:dyDescent="0.2">
      <c r="A2193" t="s">
        <v>26</v>
      </c>
      <c r="B2193" s="4">
        <f>train[[#This Row],[account_length]]/12</f>
        <v>9.6666666666666661</v>
      </c>
      <c r="C2193">
        <v>510</v>
      </c>
      <c r="D2193">
        <v>0</v>
      </c>
      <c r="E2193">
        <v>0</v>
      </c>
      <c r="F2193">
        <v>0</v>
      </c>
      <c r="G2193">
        <v>205</v>
      </c>
      <c r="H2193">
        <v>90</v>
      </c>
      <c r="I2193">
        <v>34.85</v>
      </c>
      <c r="J2193">
        <v>140.9</v>
      </c>
      <c r="K2193">
        <v>114</v>
      </c>
      <c r="L2193">
        <v>11.98</v>
      </c>
      <c r="M2193">
        <v>272.60000000000002</v>
      </c>
      <c r="N2193">
        <v>96</v>
      </c>
      <c r="O2193">
        <v>12.27</v>
      </c>
      <c r="P2193">
        <v>7.5</v>
      </c>
      <c r="Q2193">
        <v>4</v>
      </c>
      <c r="R2193">
        <v>2.0299999999999998</v>
      </c>
      <c r="S2193">
        <v>2</v>
      </c>
      <c r="T2193">
        <v>0</v>
      </c>
    </row>
    <row r="2194" spans="1:20" x14ac:dyDescent="0.2">
      <c r="A2194" t="s">
        <v>48</v>
      </c>
      <c r="B2194" s="4">
        <f>train[[#This Row],[account_length]]/12</f>
        <v>5.333333333333333</v>
      </c>
      <c r="C2194">
        <v>510</v>
      </c>
      <c r="D2194">
        <v>0</v>
      </c>
      <c r="E2194">
        <v>0</v>
      </c>
      <c r="F2194">
        <v>0</v>
      </c>
      <c r="G2194">
        <v>216.9</v>
      </c>
      <c r="H2194">
        <v>78</v>
      </c>
      <c r="I2194">
        <v>36.869999999999997</v>
      </c>
      <c r="J2194">
        <v>211</v>
      </c>
      <c r="K2194">
        <v>115</v>
      </c>
      <c r="L2194">
        <v>17.940000000000001</v>
      </c>
      <c r="M2194">
        <v>179.8</v>
      </c>
      <c r="N2194">
        <v>116</v>
      </c>
      <c r="O2194">
        <v>8.09</v>
      </c>
      <c r="P2194">
        <v>11.4</v>
      </c>
      <c r="Q2194">
        <v>5</v>
      </c>
      <c r="R2194">
        <v>3.08</v>
      </c>
      <c r="S2194">
        <v>3</v>
      </c>
      <c r="T2194">
        <v>0</v>
      </c>
    </row>
    <row r="2195" spans="1:20" x14ac:dyDescent="0.2">
      <c r="A2195" t="s">
        <v>24</v>
      </c>
      <c r="B2195" s="4">
        <f>train[[#This Row],[account_length]]/12</f>
        <v>8</v>
      </c>
      <c r="C2195">
        <v>510</v>
      </c>
      <c r="D2195">
        <v>0</v>
      </c>
      <c r="E2195">
        <v>0</v>
      </c>
      <c r="F2195">
        <v>0</v>
      </c>
      <c r="G2195">
        <v>150</v>
      </c>
      <c r="H2195">
        <v>122</v>
      </c>
      <c r="I2195">
        <v>25.5</v>
      </c>
      <c r="J2195">
        <v>218.5</v>
      </c>
      <c r="K2195">
        <v>116</v>
      </c>
      <c r="L2195">
        <v>18.57</v>
      </c>
      <c r="M2195">
        <v>212.4</v>
      </c>
      <c r="N2195">
        <v>89</v>
      </c>
      <c r="O2195">
        <v>9.56</v>
      </c>
      <c r="P2195">
        <v>9.8000000000000007</v>
      </c>
      <c r="Q2195">
        <v>1</v>
      </c>
      <c r="R2195">
        <v>2.65</v>
      </c>
      <c r="S2195">
        <v>3</v>
      </c>
      <c r="T2195">
        <v>0</v>
      </c>
    </row>
    <row r="2196" spans="1:20" x14ac:dyDescent="0.2">
      <c r="A2196" t="s">
        <v>60</v>
      </c>
      <c r="B2196" s="4">
        <f>train[[#This Row],[account_length]]/12</f>
        <v>4.416666666666667</v>
      </c>
      <c r="C2196">
        <v>415</v>
      </c>
      <c r="D2196">
        <v>0</v>
      </c>
      <c r="E2196">
        <v>0</v>
      </c>
      <c r="F2196">
        <v>0</v>
      </c>
      <c r="G2196">
        <v>164.1</v>
      </c>
      <c r="H2196">
        <v>106</v>
      </c>
      <c r="I2196">
        <v>27.9</v>
      </c>
      <c r="J2196">
        <v>206</v>
      </c>
      <c r="K2196">
        <v>56</v>
      </c>
      <c r="L2196">
        <v>17.510000000000002</v>
      </c>
      <c r="M2196">
        <v>194.7</v>
      </c>
      <c r="N2196">
        <v>124</v>
      </c>
      <c r="O2196">
        <v>8.76</v>
      </c>
      <c r="P2196">
        <v>11.4</v>
      </c>
      <c r="Q2196">
        <v>2</v>
      </c>
      <c r="R2196">
        <v>3.08</v>
      </c>
      <c r="S2196">
        <v>1</v>
      </c>
      <c r="T2196">
        <v>0</v>
      </c>
    </row>
    <row r="2197" spans="1:20" x14ac:dyDescent="0.2">
      <c r="A2197" t="s">
        <v>66</v>
      </c>
      <c r="B2197" s="4">
        <f>train[[#This Row],[account_length]]/12</f>
        <v>8.75</v>
      </c>
      <c r="C2197">
        <v>510</v>
      </c>
      <c r="D2197">
        <v>0</v>
      </c>
      <c r="E2197">
        <v>0</v>
      </c>
      <c r="F2197">
        <v>0</v>
      </c>
      <c r="G2197">
        <v>212</v>
      </c>
      <c r="H2197">
        <v>113</v>
      </c>
      <c r="I2197">
        <v>36.04</v>
      </c>
      <c r="J2197">
        <v>226.6</v>
      </c>
      <c r="K2197">
        <v>128</v>
      </c>
      <c r="L2197">
        <v>19.260000000000002</v>
      </c>
      <c r="M2197">
        <v>193.6</v>
      </c>
      <c r="N2197">
        <v>114</v>
      </c>
      <c r="O2197">
        <v>8.7100000000000009</v>
      </c>
      <c r="P2197">
        <v>8.9</v>
      </c>
      <c r="Q2197">
        <v>7</v>
      </c>
      <c r="R2197">
        <v>2.4</v>
      </c>
      <c r="S2197">
        <v>3</v>
      </c>
      <c r="T2197">
        <v>0</v>
      </c>
    </row>
    <row r="2198" spans="1:20" x14ac:dyDescent="0.2">
      <c r="A2198" t="s">
        <v>53</v>
      </c>
      <c r="B2198" s="4">
        <f>train[[#This Row],[account_length]]/12</f>
        <v>4.416666666666667</v>
      </c>
      <c r="C2198">
        <v>510</v>
      </c>
      <c r="D2198">
        <v>0</v>
      </c>
      <c r="E2198">
        <v>1</v>
      </c>
      <c r="F2198">
        <v>37</v>
      </c>
      <c r="G2198">
        <v>167.3</v>
      </c>
      <c r="H2198">
        <v>99</v>
      </c>
      <c r="I2198">
        <v>28.44</v>
      </c>
      <c r="J2198">
        <v>194.7</v>
      </c>
      <c r="K2198">
        <v>99</v>
      </c>
      <c r="L2198">
        <v>16.55</v>
      </c>
      <c r="M2198">
        <v>236.7</v>
      </c>
      <c r="N2198">
        <v>112</v>
      </c>
      <c r="O2198">
        <v>10.65</v>
      </c>
      <c r="P2198">
        <v>12</v>
      </c>
      <c r="Q2198">
        <v>9</v>
      </c>
      <c r="R2198">
        <v>3.24</v>
      </c>
      <c r="S2198">
        <v>2</v>
      </c>
      <c r="T2198">
        <v>0</v>
      </c>
    </row>
    <row r="2199" spans="1:20" x14ac:dyDescent="0.2">
      <c r="A2199" t="s">
        <v>35</v>
      </c>
      <c r="B2199" s="4">
        <f>train[[#This Row],[account_length]]/12</f>
        <v>8.4166666666666661</v>
      </c>
      <c r="C2199">
        <v>415</v>
      </c>
      <c r="D2199">
        <v>0</v>
      </c>
      <c r="E2199">
        <v>0</v>
      </c>
      <c r="F2199">
        <v>0</v>
      </c>
      <c r="G2199">
        <v>154.4</v>
      </c>
      <c r="H2199">
        <v>130</v>
      </c>
      <c r="I2199">
        <v>26.25</v>
      </c>
      <c r="J2199">
        <v>217.2</v>
      </c>
      <c r="K2199">
        <v>101</v>
      </c>
      <c r="L2199">
        <v>18.46</v>
      </c>
      <c r="M2199">
        <v>185.4</v>
      </c>
      <c r="N2199">
        <v>52</v>
      </c>
      <c r="O2199">
        <v>8.34</v>
      </c>
      <c r="P2199">
        <v>13.9</v>
      </c>
      <c r="Q2199">
        <v>4</v>
      </c>
      <c r="R2199">
        <v>3.75</v>
      </c>
      <c r="S2199">
        <v>1</v>
      </c>
      <c r="T2199">
        <v>0</v>
      </c>
    </row>
    <row r="2200" spans="1:20" x14ac:dyDescent="0.2">
      <c r="A2200" t="s">
        <v>69</v>
      </c>
      <c r="B2200" s="4">
        <f>train[[#This Row],[account_length]]/12</f>
        <v>10.75</v>
      </c>
      <c r="C2200">
        <v>510</v>
      </c>
      <c r="D2200">
        <v>0</v>
      </c>
      <c r="E2200">
        <v>1</v>
      </c>
      <c r="F2200">
        <v>30</v>
      </c>
      <c r="G2200">
        <v>177.3</v>
      </c>
      <c r="H2200">
        <v>95</v>
      </c>
      <c r="I2200">
        <v>30.14</v>
      </c>
      <c r="J2200">
        <v>211.8</v>
      </c>
      <c r="K2200">
        <v>102</v>
      </c>
      <c r="L2200">
        <v>18</v>
      </c>
      <c r="M2200">
        <v>240.2</v>
      </c>
      <c r="N2200">
        <v>108</v>
      </c>
      <c r="O2200">
        <v>10.81</v>
      </c>
      <c r="P2200">
        <v>9.3000000000000007</v>
      </c>
      <c r="Q2200">
        <v>7</v>
      </c>
      <c r="R2200">
        <v>2.5099999999999998</v>
      </c>
      <c r="S2200">
        <v>3</v>
      </c>
      <c r="T2200">
        <v>0</v>
      </c>
    </row>
    <row r="2201" spans="1:20" x14ac:dyDescent="0.2">
      <c r="A2201" t="s">
        <v>75</v>
      </c>
      <c r="B2201" s="4">
        <f>train[[#This Row],[account_length]]/12</f>
        <v>10.166666666666666</v>
      </c>
      <c r="C2201">
        <v>408</v>
      </c>
      <c r="D2201">
        <v>0</v>
      </c>
      <c r="E2201">
        <v>0</v>
      </c>
      <c r="F2201">
        <v>0</v>
      </c>
      <c r="G2201">
        <v>231.2</v>
      </c>
      <c r="H2201">
        <v>141</v>
      </c>
      <c r="I2201">
        <v>39.299999999999997</v>
      </c>
      <c r="J2201">
        <v>267.8</v>
      </c>
      <c r="K2201">
        <v>136</v>
      </c>
      <c r="L2201">
        <v>22.76</v>
      </c>
      <c r="M2201">
        <v>240.3</v>
      </c>
      <c r="N2201">
        <v>100</v>
      </c>
      <c r="O2201">
        <v>10.81</v>
      </c>
      <c r="P2201">
        <v>8.8000000000000007</v>
      </c>
      <c r="Q2201">
        <v>5</v>
      </c>
      <c r="R2201">
        <v>2.38</v>
      </c>
      <c r="S2201">
        <v>1</v>
      </c>
      <c r="T2201">
        <v>1</v>
      </c>
    </row>
    <row r="2202" spans="1:20" x14ac:dyDescent="0.2">
      <c r="A2202" t="s">
        <v>38</v>
      </c>
      <c r="B2202" s="4">
        <f>train[[#This Row],[account_length]]/12</f>
        <v>13.583333333333334</v>
      </c>
      <c r="C2202">
        <v>415</v>
      </c>
      <c r="D2202">
        <v>0</v>
      </c>
      <c r="E2202">
        <v>0</v>
      </c>
      <c r="F2202">
        <v>0</v>
      </c>
      <c r="G2202">
        <v>202.9</v>
      </c>
      <c r="H2202">
        <v>100</v>
      </c>
      <c r="I2202">
        <v>34.49</v>
      </c>
      <c r="J2202">
        <v>178.6</v>
      </c>
      <c r="K2202">
        <v>46</v>
      </c>
      <c r="L2202">
        <v>15.18</v>
      </c>
      <c r="M2202">
        <v>203.8</v>
      </c>
      <c r="N2202">
        <v>116</v>
      </c>
      <c r="O2202">
        <v>9.17</v>
      </c>
      <c r="P2202">
        <v>12.8</v>
      </c>
      <c r="Q2202">
        <v>3</v>
      </c>
      <c r="R2202">
        <v>3.46</v>
      </c>
      <c r="S2202">
        <v>5</v>
      </c>
      <c r="T2202">
        <v>0</v>
      </c>
    </row>
    <row r="2203" spans="1:20" x14ac:dyDescent="0.2">
      <c r="A2203" t="s">
        <v>64</v>
      </c>
      <c r="B2203" s="4">
        <f>train[[#This Row],[account_length]]/12</f>
        <v>7.75</v>
      </c>
      <c r="C2203">
        <v>408</v>
      </c>
      <c r="D2203">
        <v>0</v>
      </c>
      <c r="E2203">
        <v>0</v>
      </c>
      <c r="F2203">
        <v>0</v>
      </c>
      <c r="G2203">
        <v>149.6</v>
      </c>
      <c r="H2203">
        <v>120</v>
      </c>
      <c r="I2203">
        <v>25.43</v>
      </c>
      <c r="J2203">
        <v>200.7</v>
      </c>
      <c r="K2203">
        <v>85</v>
      </c>
      <c r="L2203">
        <v>17.059999999999999</v>
      </c>
      <c r="M2203">
        <v>181.2</v>
      </c>
      <c r="N2203">
        <v>107</v>
      </c>
      <c r="O2203">
        <v>8.15</v>
      </c>
      <c r="P2203">
        <v>14.3</v>
      </c>
      <c r="Q2203">
        <v>9</v>
      </c>
      <c r="R2203">
        <v>3.86</v>
      </c>
      <c r="S2203">
        <v>0</v>
      </c>
      <c r="T2203">
        <v>0</v>
      </c>
    </row>
    <row r="2204" spans="1:20" x14ac:dyDescent="0.2">
      <c r="A2204" t="s">
        <v>20</v>
      </c>
      <c r="B2204" s="4">
        <f>train[[#This Row],[account_length]]/12</f>
        <v>9.5833333333333339</v>
      </c>
      <c r="C2204">
        <v>510</v>
      </c>
      <c r="D2204">
        <v>1</v>
      </c>
      <c r="E2204">
        <v>0</v>
      </c>
      <c r="F2204">
        <v>0</v>
      </c>
      <c r="G2204">
        <v>345.3</v>
      </c>
      <c r="H2204">
        <v>81</v>
      </c>
      <c r="I2204">
        <v>58.7</v>
      </c>
      <c r="J2204">
        <v>203.4</v>
      </c>
      <c r="K2204">
        <v>106</v>
      </c>
      <c r="L2204">
        <v>17.29</v>
      </c>
      <c r="M2204">
        <v>217.5</v>
      </c>
      <c r="N2204">
        <v>107</v>
      </c>
      <c r="O2204">
        <v>9.7899999999999991</v>
      </c>
      <c r="P2204">
        <v>11.8</v>
      </c>
      <c r="Q2204">
        <v>8</v>
      </c>
      <c r="R2204">
        <v>3.19</v>
      </c>
      <c r="S2204">
        <v>1</v>
      </c>
      <c r="T2204">
        <v>1</v>
      </c>
    </row>
    <row r="2205" spans="1:20" x14ac:dyDescent="0.2">
      <c r="A2205" t="s">
        <v>68</v>
      </c>
      <c r="B2205" s="4">
        <f>train[[#This Row],[account_length]]/12</f>
        <v>2.0833333333333335</v>
      </c>
      <c r="C2205">
        <v>408</v>
      </c>
      <c r="D2205">
        <v>0</v>
      </c>
      <c r="E2205">
        <v>0</v>
      </c>
      <c r="F2205">
        <v>0</v>
      </c>
      <c r="G2205">
        <v>264.89999999999998</v>
      </c>
      <c r="H2205">
        <v>80</v>
      </c>
      <c r="I2205">
        <v>45.03</v>
      </c>
      <c r="J2205">
        <v>281.2</v>
      </c>
      <c r="K2205">
        <v>66</v>
      </c>
      <c r="L2205">
        <v>23.9</v>
      </c>
      <c r="M2205">
        <v>166.1</v>
      </c>
      <c r="N2205">
        <v>80</v>
      </c>
      <c r="O2205">
        <v>7.47</v>
      </c>
      <c r="P2205">
        <v>8.4</v>
      </c>
      <c r="Q2205">
        <v>4</v>
      </c>
      <c r="R2205">
        <v>2.27</v>
      </c>
      <c r="S2205">
        <v>1</v>
      </c>
      <c r="T2205">
        <v>1</v>
      </c>
    </row>
    <row r="2206" spans="1:20" x14ac:dyDescent="0.2">
      <c r="A2206" t="s">
        <v>63</v>
      </c>
      <c r="B2206" s="4">
        <f>train[[#This Row],[account_length]]/12</f>
        <v>6.083333333333333</v>
      </c>
      <c r="C2206">
        <v>408</v>
      </c>
      <c r="D2206">
        <v>0</v>
      </c>
      <c r="E2206">
        <v>0</v>
      </c>
      <c r="F2206">
        <v>0</v>
      </c>
      <c r="G2206">
        <v>122</v>
      </c>
      <c r="H2206">
        <v>92</v>
      </c>
      <c r="I2206">
        <v>20.74</v>
      </c>
      <c r="J2206">
        <v>138.30000000000001</v>
      </c>
      <c r="K2206">
        <v>114</v>
      </c>
      <c r="L2206">
        <v>11.76</v>
      </c>
      <c r="M2206">
        <v>224.2</v>
      </c>
      <c r="N2206">
        <v>128</v>
      </c>
      <c r="O2206">
        <v>10.09</v>
      </c>
      <c r="P2206">
        <v>5.8</v>
      </c>
      <c r="Q2206">
        <v>5</v>
      </c>
      <c r="R2206">
        <v>1.57</v>
      </c>
      <c r="S2206">
        <v>1</v>
      </c>
      <c r="T2206">
        <v>0</v>
      </c>
    </row>
    <row r="2207" spans="1:20" x14ac:dyDescent="0.2">
      <c r="A2207" t="s">
        <v>75</v>
      </c>
      <c r="B2207" s="4">
        <f>train[[#This Row],[account_length]]/12</f>
        <v>10</v>
      </c>
      <c r="C2207">
        <v>415</v>
      </c>
      <c r="D2207">
        <v>0</v>
      </c>
      <c r="E2207">
        <v>0</v>
      </c>
      <c r="F2207">
        <v>0</v>
      </c>
      <c r="G2207">
        <v>177.2</v>
      </c>
      <c r="H2207">
        <v>88</v>
      </c>
      <c r="I2207">
        <v>30.12</v>
      </c>
      <c r="J2207">
        <v>270.39999999999998</v>
      </c>
      <c r="K2207">
        <v>99</v>
      </c>
      <c r="L2207">
        <v>22.98</v>
      </c>
      <c r="M2207">
        <v>231.5</v>
      </c>
      <c r="N2207">
        <v>90</v>
      </c>
      <c r="O2207">
        <v>10.42</v>
      </c>
      <c r="P2207">
        <v>14</v>
      </c>
      <c r="Q2207">
        <v>2</v>
      </c>
      <c r="R2207">
        <v>3.78</v>
      </c>
      <c r="S2207">
        <v>2</v>
      </c>
      <c r="T2207">
        <v>0</v>
      </c>
    </row>
    <row r="2208" spans="1:20" x14ac:dyDescent="0.2">
      <c r="A2208" t="s">
        <v>71</v>
      </c>
      <c r="B2208" s="4">
        <f>train[[#This Row],[account_length]]/12</f>
        <v>16.333333333333332</v>
      </c>
      <c r="C2208">
        <v>415</v>
      </c>
      <c r="D2208">
        <v>0</v>
      </c>
      <c r="E2208">
        <v>0</v>
      </c>
      <c r="F2208">
        <v>0</v>
      </c>
      <c r="G2208">
        <v>133.1</v>
      </c>
      <c r="H2208">
        <v>80</v>
      </c>
      <c r="I2208">
        <v>22.63</v>
      </c>
      <c r="J2208">
        <v>206.5</v>
      </c>
      <c r="K2208">
        <v>120</v>
      </c>
      <c r="L2208">
        <v>17.55</v>
      </c>
      <c r="M2208">
        <v>221.6</v>
      </c>
      <c r="N2208">
        <v>96</v>
      </c>
      <c r="O2208">
        <v>9.9700000000000006</v>
      </c>
      <c r="P2208">
        <v>10.3</v>
      </c>
      <c r="Q2208">
        <v>8</v>
      </c>
      <c r="R2208">
        <v>2.78</v>
      </c>
      <c r="S2208">
        <v>1</v>
      </c>
      <c r="T2208">
        <v>0</v>
      </c>
    </row>
    <row r="2209" spans="1:20" x14ac:dyDescent="0.2">
      <c r="A2209" t="s">
        <v>54</v>
      </c>
      <c r="B2209" s="4">
        <f>train[[#This Row],[account_length]]/12</f>
        <v>8.0833333333333339</v>
      </c>
      <c r="C2209">
        <v>510</v>
      </c>
      <c r="D2209">
        <v>0</v>
      </c>
      <c r="E2209">
        <v>0</v>
      </c>
      <c r="F2209">
        <v>0</v>
      </c>
      <c r="G2209">
        <v>225.1</v>
      </c>
      <c r="H2209">
        <v>90</v>
      </c>
      <c r="I2209">
        <v>38.270000000000003</v>
      </c>
      <c r="J2209">
        <v>279.5</v>
      </c>
      <c r="K2209">
        <v>127</v>
      </c>
      <c r="L2209">
        <v>23.76</v>
      </c>
      <c r="M2209">
        <v>233.8</v>
      </c>
      <c r="N2209">
        <v>103</v>
      </c>
      <c r="O2209">
        <v>10.52</v>
      </c>
      <c r="P2209">
        <v>8.8000000000000007</v>
      </c>
      <c r="Q2209">
        <v>4</v>
      </c>
      <c r="R2209">
        <v>2.38</v>
      </c>
      <c r="S2209">
        <v>0</v>
      </c>
      <c r="T2209">
        <v>1</v>
      </c>
    </row>
    <row r="2210" spans="1:20" x14ac:dyDescent="0.2">
      <c r="A2210" t="s">
        <v>36</v>
      </c>
      <c r="B2210" s="4">
        <f>train[[#This Row],[account_length]]/12</f>
        <v>12.333333333333334</v>
      </c>
      <c r="C2210">
        <v>408</v>
      </c>
      <c r="D2210">
        <v>0</v>
      </c>
      <c r="E2210">
        <v>0</v>
      </c>
      <c r="F2210">
        <v>0</v>
      </c>
      <c r="G2210">
        <v>208.4</v>
      </c>
      <c r="H2210">
        <v>120</v>
      </c>
      <c r="I2210">
        <v>35.43</v>
      </c>
      <c r="J2210">
        <v>174.4</v>
      </c>
      <c r="K2210">
        <v>99</v>
      </c>
      <c r="L2210">
        <v>14.82</v>
      </c>
      <c r="M2210">
        <v>310.7</v>
      </c>
      <c r="N2210">
        <v>105</v>
      </c>
      <c r="O2210">
        <v>13.98</v>
      </c>
      <c r="P2210">
        <v>11.2</v>
      </c>
      <c r="Q2210">
        <v>4</v>
      </c>
      <c r="R2210">
        <v>3.02</v>
      </c>
      <c r="S2210">
        <v>1</v>
      </c>
      <c r="T2210">
        <v>0</v>
      </c>
    </row>
    <row r="2211" spans="1:20" x14ac:dyDescent="0.2">
      <c r="A2211" t="s">
        <v>68</v>
      </c>
      <c r="B2211" s="4">
        <f>train[[#This Row],[account_length]]/12</f>
        <v>7.083333333333333</v>
      </c>
      <c r="C2211">
        <v>408</v>
      </c>
      <c r="D2211">
        <v>0</v>
      </c>
      <c r="E2211">
        <v>1</v>
      </c>
      <c r="F2211">
        <v>30</v>
      </c>
      <c r="G2211">
        <v>173.1</v>
      </c>
      <c r="H2211">
        <v>107</v>
      </c>
      <c r="I2211">
        <v>29.43</v>
      </c>
      <c r="J2211">
        <v>247.2</v>
      </c>
      <c r="K2211">
        <v>101</v>
      </c>
      <c r="L2211">
        <v>21.01</v>
      </c>
      <c r="M2211">
        <v>158.69999999999999</v>
      </c>
      <c r="N2211">
        <v>104</v>
      </c>
      <c r="O2211">
        <v>7.14</v>
      </c>
      <c r="P2211">
        <v>11.5</v>
      </c>
      <c r="Q2211">
        <v>5</v>
      </c>
      <c r="R2211">
        <v>3.11</v>
      </c>
      <c r="S2211">
        <v>1</v>
      </c>
      <c r="T2211">
        <v>0</v>
      </c>
    </row>
    <row r="2212" spans="1:20" x14ac:dyDescent="0.2">
      <c r="A2212" t="s">
        <v>26</v>
      </c>
      <c r="B2212" s="4">
        <f>train[[#This Row],[account_length]]/12</f>
        <v>7.166666666666667</v>
      </c>
      <c r="C2212">
        <v>510</v>
      </c>
      <c r="D2212">
        <v>1</v>
      </c>
      <c r="E2212">
        <v>0</v>
      </c>
      <c r="F2212">
        <v>0</v>
      </c>
      <c r="G2212">
        <v>162.4</v>
      </c>
      <c r="H2212">
        <v>131</v>
      </c>
      <c r="I2212">
        <v>27.61</v>
      </c>
      <c r="J2212">
        <v>167</v>
      </c>
      <c r="K2212">
        <v>102</v>
      </c>
      <c r="L2212">
        <v>14.2</v>
      </c>
      <c r="M2212">
        <v>128.9</v>
      </c>
      <c r="N2212">
        <v>118</v>
      </c>
      <c r="O2212">
        <v>5.8</v>
      </c>
      <c r="P2212">
        <v>11.4</v>
      </c>
      <c r="Q2212">
        <v>2</v>
      </c>
      <c r="R2212">
        <v>3.08</v>
      </c>
      <c r="S2212">
        <v>2</v>
      </c>
      <c r="T2212">
        <v>1</v>
      </c>
    </row>
    <row r="2213" spans="1:20" x14ac:dyDescent="0.2">
      <c r="A2213" t="s">
        <v>69</v>
      </c>
      <c r="B2213" s="4">
        <f>train[[#This Row],[account_length]]/12</f>
        <v>12.25</v>
      </c>
      <c r="C2213">
        <v>415</v>
      </c>
      <c r="D2213">
        <v>0</v>
      </c>
      <c r="E2213">
        <v>1</v>
      </c>
      <c r="F2213">
        <v>38</v>
      </c>
      <c r="G2213">
        <v>243.4</v>
      </c>
      <c r="H2213">
        <v>126</v>
      </c>
      <c r="I2213">
        <v>41.38</v>
      </c>
      <c r="J2213">
        <v>273.8</v>
      </c>
      <c r="K2213">
        <v>109</v>
      </c>
      <c r="L2213">
        <v>23.27</v>
      </c>
      <c r="M2213">
        <v>282.89999999999998</v>
      </c>
      <c r="N2213">
        <v>91</v>
      </c>
      <c r="O2213">
        <v>12.73</v>
      </c>
      <c r="P2213">
        <v>14.1</v>
      </c>
      <c r="Q2213">
        <v>8</v>
      </c>
      <c r="R2213">
        <v>3.81</v>
      </c>
      <c r="S2213">
        <v>2</v>
      </c>
      <c r="T2213">
        <v>0</v>
      </c>
    </row>
    <row r="2214" spans="1:20" x14ac:dyDescent="0.2">
      <c r="A2214" t="s">
        <v>72</v>
      </c>
      <c r="B2214" s="4">
        <f>train[[#This Row],[account_length]]/12</f>
        <v>7.583333333333333</v>
      </c>
      <c r="C2214">
        <v>415</v>
      </c>
      <c r="D2214">
        <v>0</v>
      </c>
      <c r="E2214">
        <v>0</v>
      </c>
      <c r="F2214">
        <v>0</v>
      </c>
      <c r="G2214">
        <v>189.3</v>
      </c>
      <c r="H2214">
        <v>100</v>
      </c>
      <c r="I2214">
        <v>32.18</v>
      </c>
      <c r="J2214">
        <v>239.3</v>
      </c>
      <c r="K2214">
        <v>107</v>
      </c>
      <c r="L2214">
        <v>20.34</v>
      </c>
      <c r="M2214">
        <v>89.7</v>
      </c>
      <c r="N2214">
        <v>89</v>
      </c>
      <c r="O2214">
        <v>4.04</v>
      </c>
      <c r="P2214">
        <v>9.9</v>
      </c>
      <c r="Q2214">
        <v>3</v>
      </c>
      <c r="R2214">
        <v>2.67</v>
      </c>
      <c r="S2214">
        <v>3</v>
      </c>
      <c r="T2214">
        <v>0</v>
      </c>
    </row>
    <row r="2215" spans="1:20" x14ac:dyDescent="0.2">
      <c r="A2215" t="s">
        <v>32</v>
      </c>
      <c r="B2215" s="4">
        <f>train[[#This Row],[account_length]]/12</f>
        <v>6.75</v>
      </c>
      <c r="C2215">
        <v>408</v>
      </c>
      <c r="D2215">
        <v>0</v>
      </c>
      <c r="E2215">
        <v>1</v>
      </c>
      <c r="F2215">
        <v>46</v>
      </c>
      <c r="G2215">
        <v>168.3</v>
      </c>
      <c r="H2215">
        <v>124</v>
      </c>
      <c r="I2215">
        <v>28.61</v>
      </c>
      <c r="J2215">
        <v>270.89999999999998</v>
      </c>
      <c r="K2215">
        <v>103</v>
      </c>
      <c r="L2215">
        <v>23.03</v>
      </c>
      <c r="M2215">
        <v>222.5</v>
      </c>
      <c r="N2215">
        <v>98</v>
      </c>
      <c r="O2215">
        <v>10.01</v>
      </c>
      <c r="P2215">
        <v>6.7</v>
      </c>
      <c r="Q2215">
        <v>2</v>
      </c>
      <c r="R2215">
        <v>1.81</v>
      </c>
      <c r="S2215">
        <v>4</v>
      </c>
      <c r="T2215">
        <v>0</v>
      </c>
    </row>
    <row r="2216" spans="1:20" x14ac:dyDescent="0.2">
      <c r="A2216" t="s">
        <v>55</v>
      </c>
      <c r="B2216" s="4">
        <f>train[[#This Row],[account_length]]/12</f>
        <v>9.6666666666666661</v>
      </c>
      <c r="C2216">
        <v>415</v>
      </c>
      <c r="D2216">
        <v>0</v>
      </c>
      <c r="E2216">
        <v>1</v>
      </c>
      <c r="F2216">
        <v>24</v>
      </c>
      <c r="G2216">
        <v>232.9</v>
      </c>
      <c r="H2216">
        <v>90</v>
      </c>
      <c r="I2216">
        <v>39.590000000000003</v>
      </c>
      <c r="J2216">
        <v>152.1</v>
      </c>
      <c r="K2216">
        <v>94</v>
      </c>
      <c r="L2216">
        <v>12.93</v>
      </c>
      <c r="M2216">
        <v>344.3</v>
      </c>
      <c r="N2216">
        <v>82</v>
      </c>
      <c r="O2216">
        <v>15.49</v>
      </c>
      <c r="P2216">
        <v>10.7</v>
      </c>
      <c r="Q2216">
        <v>6</v>
      </c>
      <c r="R2216">
        <v>2.89</v>
      </c>
      <c r="S2216">
        <v>1</v>
      </c>
      <c r="T2216">
        <v>0</v>
      </c>
    </row>
    <row r="2217" spans="1:20" x14ac:dyDescent="0.2">
      <c r="A2217" t="s">
        <v>30</v>
      </c>
      <c r="B2217" s="4">
        <f>train[[#This Row],[account_length]]/12</f>
        <v>5.75</v>
      </c>
      <c r="C2217">
        <v>415</v>
      </c>
      <c r="D2217">
        <v>0</v>
      </c>
      <c r="E2217">
        <v>1</v>
      </c>
      <c r="F2217">
        <v>37</v>
      </c>
      <c r="G2217">
        <v>155</v>
      </c>
      <c r="H2217">
        <v>98</v>
      </c>
      <c r="I2217">
        <v>26.35</v>
      </c>
      <c r="J2217">
        <v>142.4</v>
      </c>
      <c r="K2217">
        <v>105</v>
      </c>
      <c r="L2217">
        <v>12.1</v>
      </c>
      <c r="M2217">
        <v>143.69999999999999</v>
      </c>
      <c r="N2217">
        <v>117</v>
      </c>
      <c r="O2217">
        <v>6.47</v>
      </c>
      <c r="P2217">
        <v>5.9</v>
      </c>
      <c r="Q2217">
        <v>4</v>
      </c>
      <c r="R2217">
        <v>1.59</v>
      </c>
      <c r="S2217">
        <v>1</v>
      </c>
      <c r="T2217">
        <v>0</v>
      </c>
    </row>
    <row r="2218" spans="1:20" x14ac:dyDescent="0.2">
      <c r="A2218" t="s">
        <v>37</v>
      </c>
      <c r="B2218" s="4">
        <f>train[[#This Row],[account_length]]/12</f>
        <v>11.25</v>
      </c>
      <c r="C2218">
        <v>510</v>
      </c>
      <c r="D2218">
        <v>0</v>
      </c>
      <c r="E2218">
        <v>0</v>
      </c>
      <c r="F2218">
        <v>0</v>
      </c>
      <c r="G2218">
        <v>154.4</v>
      </c>
      <c r="H2218">
        <v>130</v>
      </c>
      <c r="I2218">
        <v>26.25</v>
      </c>
      <c r="J2218">
        <v>203.8</v>
      </c>
      <c r="K2218">
        <v>90</v>
      </c>
      <c r="L2218">
        <v>17.32</v>
      </c>
      <c r="M2218">
        <v>158.69999999999999</v>
      </c>
      <c r="N2218">
        <v>59</v>
      </c>
      <c r="O2218">
        <v>7.14</v>
      </c>
      <c r="P2218">
        <v>11.8</v>
      </c>
      <c r="Q2218">
        <v>3</v>
      </c>
      <c r="R2218">
        <v>3.19</v>
      </c>
      <c r="S2218">
        <v>0</v>
      </c>
      <c r="T2218">
        <v>0</v>
      </c>
    </row>
    <row r="2219" spans="1:20" x14ac:dyDescent="0.2">
      <c r="A2219" t="s">
        <v>65</v>
      </c>
      <c r="B2219" s="4">
        <f>train[[#This Row],[account_length]]/12</f>
        <v>6.083333333333333</v>
      </c>
      <c r="C2219">
        <v>510</v>
      </c>
      <c r="D2219">
        <v>0</v>
      </c>
      <c r="E2219">
        <v>0</v>
      </c>
      <c r="F2219">
        <v>0</v>
      </c>
      <c r="G2219">
        <v>234.7</v>
      </c>
      <c r="H2219">
        <v>102</v>
      </c>
      <c r="I2219">
        <v>39.9</v>
      </c>
      <c r="J2219">
        <v>195.7</v>
      </c>
      <c r="K2219">
        <v>110</v>
      </c>
      <c r="L2219">
        <v>16.63</v>
      </c>
      <c r="M2219">
        <v>253.4</v>
      </c>
      <c r="N2219">
        <v>71</v>
      </c>
      <c r="O2219">
        <v>11.4</v>
      </c>
      <c r="P2219">
        <v>8.4</v>
      </c>
      <c r="Q2219">
        <v>8</v>
      </c>
      <c r="R2219">
        <v>2.27</v>
      </c>
      <c r="S2219">
        <v>2</v>
      </c>
      <c r="T2219">
        <v>0</v>
      </c>
    </row>
    <row r="2220" spans="1:20" x14ac:dyDescent="0.2">
      <c r="A2220" t="s">
        <v>46</v>
      </c>
      <c r="B2220" s="4">
        <f>train[[#This Row],[account_length]]/12</f>
        <v>10.416666666666666</v>
      </c>
      <c r="C2220">
        <v>415</v>
      </c>
      <c r="D2220">
        <v>1</v>
      </c>
      <c r="E2220">
        <v>0</v>
      </c>
      <c r="F2220">
        <v>0</v>
      </c>
      <c r="G2220">
        <v>298.39999999999998</v>
      </c>
      <c r="H2220">
        <v>78</v>
      </c>
      <c r="I2220">
        <v>50.73</v>
      </c>
      <c r="J2220">
        <v>270.5</v>
      </c>
      <c r="K2220">
        <v>142</v>
      </c>
      <c r="L2220">
        <v>22.99</v>
      </c>
      <c r="M2220">
        <v>107.3</v>
      </c>
      <c r="N2220">
        <v>84</v>
      </c>
      <c r="O2220">
        <v>4.83</v>
      </c>
      <c r="P2220">
        <v>12.2</v>
      </c>
      <c r="Q2220">
        <v>2</v>
      </c>
      <c r="R2220">
        <v>3.29</v>
      </c>
      <c r="S2220">
        <v>0</v>
      </c>
      <c r="T2220">
        <v>1</v>
      </c>
    </row>
    <row r="2221" spans="1:20" x14ac:dyDescent="0.2">
      <c r="A2221" t="s">
        <v>52</v>
      </c>
      <c r="B2221" s="4">
        <f>train[[#This Row],[account_length]]/12</f>
        <v>13.75</v>
      </c>
      <c r="C2221">
        <v>415</v>
      </c>
      <c r="D2221">
        <v>0</v>
      </c>
      <c r="E2221">
        <v>1</v>
      </c>
      <c r="F2221">
        <v>33</v>
      </c>
      <c r="G2221">
        <v>111.6</v>
      </c>
      <c r="H2221">
        <v>140</v>
      </c>
      <c r="I2221">
        <v>18.97</v>
      </c>
      <c r="J2221">
        <v>213.3</v>
      </c>
      <c r="K2221">
        <v>111</v>
      </c>
      <c r="L2221">
        <v>18.13</v>
      </c>
      <c r="M2221">
        <v>267.60000000000002</v>
      </c>
      <c r="N2221">
        <v>115</v>
      </c>
      <c r="O2221">
        <v>12.04</v>
      </c>
      <c r="P2221">
        <v>16</v>
      </c>
      <c r="Q2221">
        <v>3</v>
      </c>
      <c r="R2221">
        <v>4.32</v>
      </c>
      <c r="S2221">
        <v>0</v>
      </c>
      <c r="T2221">
        <v>0</v>
      </c>
    </row>
    <row r="2222" spans="1:20" x14ac:dyDescent="0.2">
      <c r="A2222" t="s">
        <v>57</v>
      </c>
      <c r="B2222" s="4">
        <f>train[[#This Row],[account_length]]/12</f>
        <v>5.333333333333333</v>
      </c>
      <c r="C2222">
        <v>415</v>
      </c>
      <c r="D2222">
        <v>0</v>
      </c>
      <c r="E2222">
        <v>0</v>
      </c>
      <c r="F2222">
        <v>0</v>
      </c>
      <c r="G2222">
        <v>174.5</v>
      </c>
      <c r="H2222">
        <v>98</v>
      </c>
      <c r="I2222">
        <v>29.67</v>
      </c>
      <c r="J2222">
        <v>180.2</v>
      </c>
      <c r="K2222">
        <v>103</v>
      </c>
      <c r="L2222">
        <v>15.32</v>
      </c>
      <c r="M2222">
        <v>179</v>
      </c>
      <c r="N2222">
        <v>89</v>
      </c>
      <c r="O2222">
        <v>8.06</v>
      </c>
      <c r="P2222">
        <v>10.7</v>
      </c>
      <c r="Q2222">
        <v>2</v>
      </c>
      <c r="R2222">
        <v>2.89</v>
      </c>
      <c r="S2222">
        <v>2</v>
      </c>
      <c r="T2222">
        <v>0</v>
      </c>
    </row>
    <row r="2223" spans="1:20" x14ac:dyDescent="0.2">
      <c r="A2223" t="s">
        <v>49</v>
      </c>
      <c r="B2223" s="4">
        <f>train[[#This Row],[account_length]]/12</f>
        <v>9.6666666666666661</v>
      </c>
      <c r="C2223">
        <v>510</v>
      </c>
      <c r="D2223">
        <v>1</v>
      </c>
      <c r="E2223">
        <v>1</v>
      </c>
      <c r="F2223">
        <v>27</v>
      </c>
      <c r="G2223">
        <v>175.5</v>
      </c>
      <c r="H2223">
        <v>137</v>
      </c>
      <c r="I2223">
        <v>29.84</v>
      </c>
      <c r="J2223">
        <v>210.6</v>
      </c>
      <c r="K2223">
        <v>60</v>
      </c>
      <c r="L2223">
        <v>17.899999999999999</v>
      </c>
      <c r="M2223">
        <v>294.8</v>
      </c>
      <c r="N2223">
        <v>121</v>
      </c>
      <c r="O2223">
        <v>13.27</v>
      </c>
      <c r="P2223">
        <v>6.9</v>
      </c>
      <c r="Q2223">
        <v>5</v>
      </c>
      <c r="R2223">
        <v>1.86</v>
      </c>
      <c r="S2223">
        <v>1</v>
      </c>
      <c r="T2223">
        <v>0</v>
      </c>
    </row>
    <row r="2224" spans="1:20" x14ac:dyDescent="0.2">
      <c r="A2224" t="s">
        <v>29</v>
      </c>
      <c r="B2224" s="4">
        <f>train[[#This Row],[account_length]]/12</f>
        <v>7</v>
      </c>
      <c r="C2224">
        <v>415</v>
      </c>
      <c r="D2224">
        <v>0</v>
      </c>
      <c r="E2224">
        <v>1</v>
      </c>
      <c r="F2224">
        <v>35</v>
      </c>
      <c r="G2224">
        <v>207.5</v>
      </c>
      <c r="H2224">
        <v>138</v>
      </c>
      <c r="I2224">
        <v>35.28</v>
      </c>
      <c r="J2224">
        <v>201</v>
      </c>
      <c r="K2224">
        <v>116</v>
      </c>
      <c r="L2224">
        <v>17.09</v>
      </c>
      <c r="M2224">
        <v>164.5</v>
      </c>
      <c r="N2224">
        <v>107</v>
      </c>
      <c r="O2224">
        <v>7.4</v>
      </c>
      <c r="P2224">
        <v>7.5</v>
      </c>
      <c r="Q2224">
        <v>16</v>
      </c>
      <c r="R2224">
        <v>2.0299999999999998</v>
      </c>
      <c r="S2224">
        <v>4</v>
      </c>
      <c r="T2224">
        <v>0</v>
      </c>
    </row>
    <row r="2225" spans="1:20" x14ac:dyDescent="0.2">
      <c r="A2225" t="s">
        <v>55</v>
      </c>
      <c r="B2225" s="4">
        <f>train[[#This Row],[account_length]]/12</f>
        <v>11.166666666666666</v>
      </c>
      <c r="C2225">
        <v>415</v>
      </c>
      <c r="D2225">
        <v>0</v>
      </c>
      <c r="E2225">
        <v>0</v>
      </c>
      <c r="F2225">
        <v>0</v>
      </c>
      <c r="G2225">
        <v>258.8</v>
      </c>
      <c r="H2225">
        <v>85</v>
      </c>
      <c r="I2225">
        <v>44</v>
      </c>
      <c r="J2225">
        <v>129.5</v>
      </c>
      <c r="K2225">
        <v>114</v>
      </c>
      <c r="L2225">
        <v>11.01</v>
      </c>
      <c r="M2225">
        <v>193.6</v>
      </c>
      <c r="N2225">
        <v>106</v>
      </c>
      <c r="O2225">
        <v>8.7100000000000009</v>
      </c>
      <c r="P2225">
        <v>10.9</v>
      </c>
      <c r="Q2225">
        <v>7</v>
      </c>
      <c r="R2225">
        <v>2.94</v>
      </c>
      <c r="S2225">
        <v>2</v>
      </c>
      <c r="T2225">
        <v>0</v>
      </c>
    </row>
    <row r="2226" spans="1:20" x14ac:dyDescent="0.2">
      <c r="A2226" t="s">
        <v>53</v>
      </c>
      <c r="B2226" s="4">
        <f>train[[#This Row],[account_length]]/12</f>
        <v>8.75</v>
      </c>
      <c r="C2226">
        <v>415</v>
      </c>
      <c r="D2226">
        <v>0</v>
      </c>
      <c r="E2226">
        <v>0</v>
      </c>
      <c r="F2226">
        <v>0</v>
      </c>
      <c r="G2226">
        <v>226.9</v>
      </c>
      <c r="H2226">
        <v>106</v>
      </c>
      <c r="I2226">
        <v>38.57</v>
      </c>
      <c r="J2226">
        <v>182.2</v>
      </c>
      <c r="K2226">
        <v>77</v>
      </c>
      <c r="L2226">
        <v>15.49</v>
      </c>
      <c r="M2226">
        <v>203.9</v>
      </c>
      <c r="N2226">
        <v>107</v>
      </c>
      <c r="O2226">
        <v>9.18</v>
      </c>
      <c r="P2226">
        <v>11.6</v>
      </c>
      <c r="Q2226">
        <v>2</v>
      </c>
      <c r="R2226">
        <v>3.13</v>
      </c>
      <c r="S2226">
        <v>0</v>
      </c>
      <c r="T2226">
        <v>1</v>
      </c>
    </row>
    <row r="2227" spans="1:20" x14ac:dyDescent="0.2">
      <c r="A2227" t="s">
        <v>50</v>
      </c>
      <c r="B2227" s="4">
        <f>train[[#This Row],[account_length]]/12</f>
        <v>7.333333333333333</v>
      </c>
      <c r="C2227">
        <v>408</v>
      </c>
      <c r="D2227">
        <v>0</v>
      </c>
      <c r="E2227">
        <v>0</v>
      </c>
      <c r="F2227">
        <v>0</v>
      </c>
      <c r="G2227">
        <v>152.9</v>
      </c>
      <c r="H2227">
        <v>119</v>
      </c>
      <c r="I2227">
        <v>25.99</v>
      </c>
      <c r="J2227">
        <v>171.2</v>
      </c>
      <c r="K2227">
        <v>107</v>
      </c>
      <c r="L2227">
        <v>14.55</v>
      </c>
      <c r="M2227">
        <v>257</v>
      </c>
      <c r="N2227">
        <v>106</v>
      </c>
      <c r="O2227">
        <v>11.57</v>
      </c>
      <c r="P2227">
        <v>12</v>
      </c>
      <c r="Q2227">
        <v>5</v>
      </c>
      <c r="R2227">
        <v>3.24</v>
      </c>
      <c r="S2227">
        <v>2</v>
      </c>
      <c r="T2227">
        <v>0</v>
      </c>
    </row>
    <row r="2228" spans="1:20" x14ac:dyDescent="0.2">
      <c r="A2228" t="s">
        <v>39</v>
      </c>
      <c r="B2228" s="4">
        <f>train[[#This Row],[account_length]]/12</f>
        <v>7.5</v>
      </c>
      <c r="C2228">
        <v>408</v>
      </c>
      <c r="D2228">
        <v>0</v>
      </c>
      <c r="E2228">
        <v>1</v>
      </c>
      <c r="F2228">
        <v>27</v>
      </c>
      <c r="G2228">
        <v>156.69999999999999</v>
      </c>
      <c r="H2228">
        <v>51</v>
      </c>
      <c r="I2228">
        <v>26.64</v>
      </c>
      <c r="J2228">
        <v>236.5</v>
      </c>
      <c r="K2228">
        <v>118</v>
      </c>
      <c r="L2228">
        <v>20.100000000000001</v>
      </c>
      <c r="M2228">
        <v>123.2</v>
      </c>
      <c r="N2228">
        <v>111</v>
      </c>
      <c r="O2228">
        <v>5.54</v>
      </c>
      <c r="P2228">
        <v>12.6</v>
      </c>
      <c r="Q2228">
        <v>6</v>
      </c>
      <c r="R2228">
        <v>3.4</v>
      </c>
      <c r="S2228">
        <v>2</v>
      </c>
      <c r="T2228">
        <v>0</v>
      </c>
    </row>
    <row r="2229" spans="1:20" x14ac:dyDescent="0.2">
      <c r="A2229" t="s">
        <v>47</v>
      </c>
      <c r="B2229" s="4">
        <f>train[[#This Row],[account_length]]/12</f>
        <v>7.166666666666667</v>
      </c>
      <c r="C2229">
        <v>408</v>
      </c>
      <c r="D2229">
        <v>0</v>
      </c>
      <c r="E2229">
        <v>0</v>
      </c>
      <c r="F2229">
        <v>0</v>
      </c>
      <c r="G2229">
        <v>150.80000000000001</v>
      </c>
      <c r="H2229">
        <v>85</v>
      </c>
      <c r="I2229">
        <v>25.64</v>
      </c>
      <c r="J2229">
        <v>295.89999999999998</v>
      </c>
      <c r="K2229">
        <v>88</v>
      </c>
      <c r="L2229">
        <v>25.15</v>
      </c>
      <c r="M2229">
        <v>247.2</v>
      </c>
      <c r="N2229">
        <v>104</v>
      </c>
      <c r="O2229">
        <v>11.12</v>
      </c>
      <c r="P2229">
        <v>12.5</v>
      </c>
      <c r="Q2229">
        <v>1</v>
      </c>
      <c r="R2229">
        <v>3.38</v>
      </c>
      <c r="S2229">
        <v>1</v>
      </c>
      <c r="T2229">
        <v>0</v>
      </c>
    </row>
    <row r="2230" spans="1:20" x14ac:dyDescent="0.2">
      <c r="A2230" t="s">
        <v>71</v>
      </c>
      <c r="B2230" s="4">
        <f>train[[#This Row],[account_length]]/12</f>
        <v>3.0833333333333335</v>
      </c>
      <c r="C2230">
        <v>415</v>
      </c>
      <c r="D2230">
        <v>0</v>
      </c>
      <c r="E2230">
        <v>0</v>
      </c>
      <c r="F2230">
        <v>0</v>
      </c>
      <c r="G2230">
        <v>221</v>
      </c>
      <c r="H2230">
        <v>126</v>
      </c>
      <c r="I2230">
        <v>37.57</v>
      </c>
      <c r="J2230">
        <v>204.5</v>
      </c>
      <c r="K2230">
        <v>110</v>
      </c>
      <c r="L2230">
        <v>17.38</v>
      </c>
      <c r="M2230">
        <v>118</v>
      </c>
      <c r="N2230">
        <v>98</v>
      </c>
      <c r="O2230">
        <v>5.31</v>
      </c>
      <c r="P2230">
        <v>6.8</v>
      </c>
      <c r="Q2230">
        <v>3</v>
      </c>
      <c r="R2230">
        <v>1.84</v>
      </c>
      <c r="S2230">
        <v>4</v>
      </c>
      <c r="T2230">
        <v>0</v>
      </c>
    </row>
    <row r="2231" spans="1:20" x14ac:dyDescent="0.2">
      <c r="A2231" t="s">
        <v>61</v>
      </c>
      <c r="B2231" s="4">
        <f>train[[#This Row],[account_length]]/12</f>
        <v>12.333333333333334</v>
      </c>
      <c r="C2231">
        <v>408</v>
      </c>
      <c r="D2231">
        <v>0</v>
      </c>
      <c r="E2231">
        <v>0</v>
      </c>
      <c r="F2231">
        <v>0</v>
      </c>
      <c r="G2231">
        <v>153.6</v>
      </c>
      <c r="H2231">
        <v>148</v>
      </c>
      <c r="I2231">
        <v>26.11</v>
      </c>
      <c r="J2231">
        <v>262.10000000000002</v>
      </c>
      <c r="K2231">
        <v>87</v>
      </c>
      <c r="L2231">
        <v>22.28</v>
      </c>
      <c r="M2231">
        <v>225.5</v>
      </c>
      <c r="N2231">
        <v>99</v>
      </c>
      <c r="O2231">
        <v>10.15</v>
      </c>
      <c r="P2231">
        <v>9.8000000000000007</v>
      </c>
      <c r="Q2231">
        <v>3</v>
      </c>
      <c r="R2231">
        <v>2.65</v>
      </c>
      <c r="S2231">
        <v>2</v>
      </c>
      <c r="T2231">
        <v>0</v>
      </c>
    </row>
    <row r="2232" spans="1:20" x14ac:dyDescent="0.2">
      <c r="A2232" t="s">
        <v>33</v>
      </c>
      <c r="B2232" s="4">
        <f>train[[#This Row],[account_length]]/12</f>
        <v>5.25</v>
      </c>
      <c r="C2232">
        <v>415</v>
      </c>
      <c r="D2232">
        <v>0</v>
      </c>
      <c r="E2232">
        <v>0</v>
      </c>
      <c r="F2232">
        <v>0</v>
      </c>
      <c r="G2232">
        <v>180.5</v>
      </c>
      <c r="H2232">
        <v>126</v>
      </c>
      <c r="I2232">
        <v>30.69</v>
      </c>
      <c r="J2232">
        <v>230</v>
      </c>
      <c r="K2232">
        <v>98</v>
      </c>
      <c r="L2232">
        <v>19.55</v>
      </c>
      <c r="M2232">
        <v>232.5</v>
      </c>
      <c r="N2232">
        <v>73</v>
      </c>
      <c r="O2232">
        <v>10.46</v>
      </c>
      <c r="P2232">
        <v>10.6</v>
      </c>
      <c r="Q2232">
        <v>3</v>
      </c>
      <c r="R2232">
        <v>2.86</v>
      </c>
      <c r="S2232">
        <v>0</v>
      </c>
      <c r="T2232">
        <v>0</v>
      </c>
    </row>
    <row r="2233" spans="1:20" x14ac:dyDescent="0.2">
      <c r="A2233" t="s">
        <v>68</v>
      </c>
      <c r="B2233" s="4">
        <f>train[[#This Row],[account_length]]/12</f>
        <v>8.5</v>
      </c>
      <c r="C2233">
        <v>415</v>
      </c>
      <c r="D2233">
        <v>0</v>
      </c>
      <c r="E2233">
        <v>0</v>
      </c>
      <c r="F2233">
        <v>0</v>
      </c>
      <c r="G2233">
        <v>123.1</v>
      </c>
      <c r="H2233">
        <v>106</v>
      </c>
      <c r="I2233">
        <v>20.93</v>
      </c>
      <c r="J2233">
        <v>182</v>
      </c>
      <c r="K2233">
        <v>102</v>
      </c>
      <c r="L2233">
        <v>15.47</v>
      </c>
      <c r="M2233">
        <v>244.6</v>
      </c>
      <c r="N2233">
        <v>75</v>
      </c>
      <c r="O2233">
        <v>11.01</v>
      </c>
      <c r="P2233">
        <v>12.6</v>
      </c>
      <c r="Q2233">
        <v>7</v>
      </c>
      <c r="R2233">
        <v>3.4</v>
      </c>
      <c r="S2233">
        <v>2</v>
      </c>
      <c r="T2233">
        <v>0</v>
      </c>
    </row>
    <row r="2234" spans="1:20" x14ac:dyDescent="0.2">
      <c r="A2234" t="s">
        <v>58</v>
      </c>
      <c r="B2234" s="4">
        <f>train[[#This Row],[account_length]]/12</f>
        <v>6.333333333333333</v>
      </c>
      <c r="C2234">
        <v>510</v>
      </c>
      <c r="D2234">
        <v>0</v>
      </c>
      <c r="E2234">
        <v>0</v>
      </c>
      <c r="F2234">
        <v>0</v>
      </c>
      <c r="G2234">
        <v>165.7</v>
      </c>
      <c r="H2234">
        <v>94</v>
      </c>
      <c r="I2234">
        <v>28.17</v>
      </c>
      <c r="J2234">
        <v>257.39999999999998</v>
      </c>
      <c r="K2234">
        <v>80</v>
      </c>
      <c r="L2234">
        <v>21.88</v>
      </c>
      <c r="M2234">
        <v>170.8</v>
      </c>
      <c r="N2234">
        <v>114</v>
      </c>
      <c r="O2234">
        <v>7.69</v>
      </c>
      <c r="P2234">
        <v>10</v>
      </c>
      <c r="Q2234">
        <v>4</v>
      </c>
      <c r="R2234">
        <v>2.7</v>
      </c>
      <c r="S2234">
        <v>1</v>
      </c>
      <c r="T2234">
        <v>0</v>
      </c>
    </row>
    <row r="2235" spans="1:20" x14ac:dyDescent="0.2">
      <c r="A2235" t="s">
        <v>57</v>
      </c>
      <c r="B2235" s="4">
        <f>train[[#This Row],[account_length]]/12</f>
        <v>8.6666666666666661</v>
      </c>
      <c r="C2235">
        <v>408</v>
      </c>
      <c r="D2235">
        <v>0</v>
      </c>
      <c r="E2235">
        <v>0</v>
      </c>
      <c r="F2235">
        <v>0</v>
      </c>
      <c r="G2235">
        <v>200.2</v>
      </c>
      <c r="H2235">
        <v>92</v>
      </c>
      <c r="I2235">
        <v>34.03</v>
      </c>
      <c r="J2235">
        <v>118.7</v>
      </c>
      <c r="K2235">
        <v>87</v>
      </c>
      <c r="L2235">
        <v>10.09</v>
      </c>
      <c r="M2235">
        <v>236.6</v>
      </c>
      <c r="N2235">
        <v>65</v>
      </c>
      <c r="O2235">
        <v>10.65</v>
      </c>
      <c r="P2235">
        <v>6</v>
      </c>
      <c r="Q2235">
        <v>6</v>
      </c>
      <c r="R2235">
        <v>1.62</v>
      </c>
      <c r="S2235">
        <v>2</v>
      </c>
      <c r="T2235">
        <v>0</v>
      </c>
    </row>
    <row r="2236" spans="1:20" x14ac:dyDescent="0.2">
      <c r="A2236" t="s">
        <v>35</v>
      </c>
      <c r="B2236" s="4">
        <f>train[[#This Row],[account_length]]/12</f>
        <v>9.0833333333333339</v>
      </c>
      <c r="C2236">
        <v>510</v>
      </c>
      <c r="D2236">
        <v>0</v>
      </c>
      <c r="E2236">
        <v>0</v>
      </c>
      <c r="F2236">
        <v>0</v>
      </c>
      <c r="G2236">
        <v>154.80000000000001</v>
      </c>
      <c r="H2236">
        <v>82</v>
      </c>
      <c r="I2236">
        <v>26.32</v>
      </c>
      <c r="J2236">
        <v>287.7</v>
      </c>
      <c r="K2236">
        <v>109</v>
      </c>
      <c r="L2236">
        <v>24.45</v>
      </c>
      <c r="M2236">
        <v>208.4</v>
      </c>
      <c r="N2236">
        <v>80</v>
      </c>
      <c r="O2236">
        <v>9.3800000000000008</v>
      </c>
      <c r="P2236">
        <v>5.9</v>
      </c>
      <c r="Q2236">
        <v>9</v>
      </c>
      <c r="R2236">
        <v>1.59</v>
      </c>
      <c r="S2236">
        <v>3</v>
      </c>
      <c r="T2236">
        <v>0</v>
      </c>
    </row>
    <row r="2237" spans="1:20" x14ac:dyDescent="0.2">
      <c r="A2237" t="s">
        <v>45</v>
      </c>
      <c r="B2237" s="4">
        <f>train[[#This Row],[account_length]]/12</f>
        <v>8.75</v>
      </c>
      <c r="C2237">
        <v>510</v>
      </c>
      <c r="D2237">
        <v>0</v>
      </c>
      <c r="E2237">
        <v>0</v>
      </c>
      <c r="F2237">
        <v>0</v>
      </c>
      <c r="G2237">
        <v>125.4</v>
      </c>
      <c r="H2237">
        <v>116</v>
      </c>
      <c r="I2237">
        <v>21.32</v>
      </c>
      <c r="J2237">
        <v>261.5</v>
      </c>
      <c r="K2237">
        <v>95</v>
      </c>
      <c r="L2237">
        <v>22.23</v>
      </c>
      <c r="M2237">
        <v>241.6</v>
      </c>
      <c r="N2237">
        <v>104</v>
      </c>
      <c r="O2237">
        <v>10.87</v>
      </c>
      <c r="P2237">
        <v>11.4</v>
      </c>
      <c r="Q2237">
        <v>9</v>
      </c>
      <c r="R2237">
        <v>3.08</v>
      </c>
      <c r="S2237">
        <v>2</v>
      </c>
      <c r="T2237">
        <v>0</v>
      </c>
    </row>
    <row r="2238" spans="1:20" x14ac:dyDescent="0.2">
      <c r="A2238" t="s">
        <v>35</v>
      </c>
      <c r="B2238" s="4">
        <f>train[[#This Row],[account_length]]/12</f>
        <v>5.25</v>
      </c>
      <c r="C2238">
        <v>415</v>
      </c>
      <c r="D2238">
        <v>0</v>
      </c>
      <c r="E2238">
        <v>1</v>
      </c>
      <c r="F2238">
        <v>33</v>
      </c>
      <c r="G2238">
        <v>184.2</v>
      </c>
      <c r="H2238">
        <v>111</v>
      </c>
      <c r="I2238">
        <v>31.31</v>
      </c>
      <c r="J2238">
        <v>312.60000000000002</v>
      </c>
      <c r="K2238">
        <v>89</v>
      </c>
      <c r="L2238">
        <v>26.57</v>
      </c>
      <c r="M2238">
        <v>264</v>
      </c>
      <c r="N2238">
        <v>55</v>
      </c>
      <c r="O2238">
        <v>11.88</v>
      </c>
      <c r="P2238">
        <v>12.2</v>
      </c>
      <c r="Q2238">
        <v>4</v>
      </c>
      <c r="R2238">
        <v>3.29</v>
      </c>
      <c r="S2238">
        <v>1</v>
      </c>
      <c r="T2238">
        <v>0</v>
      </c>
    </row>
    <row r="2239" spans="1:20" x14ac:dyDescent="0.2">
      <c r="A2239" t="s">
        <v>65</v>
      </c>
      <c r="B2239" s="4">
        <f>train[[#This Row],[account_length]]/12</f>
        <v>8.75</v>
      </c>
      <c r="C2239">
        <v>415</v>
      </c>
      <c r="D2239">
        <v>0</v>
      </c>
      <c r="E2239">
        <v>1</v>
      </c>
      <c r="F2239">
        <v>24</v>
      </c>
      <c r="G2239">
        <v>274.7</v>
      </c>
      <c r="H2239">
        <v>99</v>
      </c>
      <c r="I2239">
        <v>46.7</v>
      </c>
      <c r="J2239">
        <v>193.5</v>
      </c>
      <c r="K2239">
        <v>118</v>
      </c>
      <c r="L2239">
        <v>16.45</v>
      </c>
      <c r="M2239">
        <v>299.60000000000002</v>
      </c>
      <c r="N2239">
        <v>109</v>
      </c>
      <c r="O2239">
        <v>13.48</v>
      </c>
      <c r="P2239">
        <v>10.8</v>
      </c>
      <c r="Q2239">
        <v>3</v>
      </c>
      <c r="R2239">
        <v>2.92</v>
      </c>
      <c r="S2239">
        <v>3</v>
      </c>
      <c r="T2239">
        <v>0</v>
      </c>
    </row>
    <row r="2240" spans="1:20" x14ac:dyDescent="0.2">
      <c r="A2240" t="s">
        <v>63</v>
      </c>
      <c r="B2240" s="4">
        <f>train[[#This Row],[account_length]]/12</f>
        <v>5.666666666666667</v>
      </c>
      <c r="C2240">
        <v>415</v>
      </c>
      <c r="D2240">
        <v>1</v>
      </c>
      <c r="E2240">
        <v>1</v>
      </c>
      <c r="F2240">
        <v>39</v>
      </c>
      <c r="G2240">
        <v>142</v>
      </c>
      <c r="H2240">
        <v>140</v>
      </c>
      <c r="I2240">
        <v>24.14</v>
      </c>
      <c r="J2240">
        <v>241.6</v>
      </c>
      <c r="K2240">
        <v>89</v>
      </c>
      <c r="L2240">
        <v>20.54</v>
      </c>
      <c r="M2240">
        <v>302</v>
      </c>
      <c r="N2240">
        <v>72</v>
      </c>
      <c r="O2240">
        <v>13.59</v>
      </c>
      <c r="P2240">
        <v>11.3</v>
      </c>
      <c r="Q2240">
        <v>5</v>
      </c>
      <c r="R2240">
        <v>3.05</v>
      </c>
      <c r="S2240">
        <v>1</v>
      </c>
      <c r="T2240">
        <v>0</v>
      </c>
    </row>
    <row r="2241" spans="1:20" x14ac:dyDescent="0.2">
      <c r="A2241" t="s">
        <v>41</v>
      </c>
      <c r="B2241" s="4">
        <f>train[[#This Row],[account_length]]/12</f>
        <v>5.25</v>
      </c>
      <c r="C2241">
        <v>408</v>
      </c>
      <c r="D2241">
        <v>1</v>
      </c>
      <c r="E2241">
        <v>1</v>
      </c>
      <c r="F2241">
        <v>21</v>
      </c>
      <c r="G2241">
        <v>151.5</v>
      </c>
      <c r="H2241">
        <v>99</v>
      </c>
      <c r="I2241">
        <v>25.76</v>
      </c>
      <c r="J2241">
        <v>147.80000000000001</v>
      </c>
      <c r="K2241">
        <v>89</v>
      </c>
      <c r="L2241">
        <v>12.56</v>
      </c>
      <c r="M2241">
        <v>210.4</v>
      </c>
      <c r="N2241">
        <v>114</v>
      </c>
      <c r="O2241">
        <v>9.4700000000000006</v>
      </c>
      <c r="P2241">
        <v>10</v>
      </c>
      <c r="Q2241">
        <v>4</v>
      </c>
      <c r="R2241">
        <v>2.7</v>
      </c>
      <c r="S2241">
        <v>1</v>
      </c>
      <c r="T2241">
        <v>0</v>
      </c>
    </row>
    <row r="2242" spans="1:20" x14ac:dyDescent="0.2">
      <c r="A2242" t="s">
        <v>53</v>
      </c>
      <c r="B2242" s="4">
        <f>train[[#This Row],[account_length]]/12</f>
        <v>6.166666666666667</v>
      </c>
      <c r="C2242">
        <v>415</v>
      </c>
      <c r="D2242">
        <v>0</v>
      </c>
      <c r="E2242">
        <v>0</v>
      </c>
      <c r="F2242">
        <v>0</v>
      </c>
      <c r="G2242">
        <v>124.8</v>
      </c>
      <c r="H2242">
        <v>114</v>
      </c>
      <c r="I2242">
        <v>21.22</v>
      </c>
      <c r="J2242">
        <v>133</v>
      </c>
      <c r="K2242">
        <v>121</v>
      </c>
      <c r="L2242">
        <v>11.31</v>
      </c>
      <c r="M2242">
        <v>160.30000000000001</v>
      </c>
      <c r="N2242">
        <v>85</v>
      </c>
      <c r="O2242">
        <v>7.21</v>
      </c>
      <c r="P2242">
        <v>10.6</v>
      </c>
      <c r="Q2242">
        <v>7</v>
      </c>
      <c r="R2242">
        <v>2.86</v>
      </c>
      <c r="S2242">
        <v>3</v>
      </c>
      <c r="T2242">
        <v>0</v>
      </c>
    </row>
    <row r="2243" spans="1:20" x14ac:dyDescent="0.2">
      <c r="A2243" t="s">
        <v>58</v>
      </c>
      <c r="B2243" s="4">
        <f>train[[#This Row],[account_length]]/12</f>
        <v>8.4166666666666661</v>
      </c>
      <c r="C2243">
        <v>415</v>
      </c>
      <c r="D2243">
        <v>0</v>
      </c>
      <c r="E2243">
        <v>0</v>
      </c>
      <c r="F2243">
        <v>0</v>
      </c>
      <c r="G2243">
        <v>232.7</v>
      </c>
      <c r="H2243">
        <v>114</v>
      </c>
      <c r="I2243">
        <v>39.56</v>
      </c>
      <c r="J2243">
        <v>186.4</v>
      </c>
      <c r="K2243">
        <v>123</v>
      </c>
      <c r="L2243">
        <v>15.84</v>
      </c>
      <c r="M2243">
        <v>153.30000000000001</v>
      </c>
      <c r="N2243">
        <v>122</v>
      </c>
      <c r="O2243">
        <v>6.9</v>
      </c>
      <c r="P2243">
        <v>11.5</v>
      </c>
      <c r="Q2243">
        <v>6</v>
      </c>
      <c r="R2243">
        <v>3.11</v>
      </c>
      <c r="S2243">
        <v>5</v>
      </c>
      <c r="T2243">
        <v>0</v>
      </c>
    </row>
    <row r="2244" spans="1:20" x14ac:dyDescent="0.2">
      <c r="A2244" t="s">
        <v>43</v>
      </c>
      <c r="B2244" s="4">
        <f>train[[#This Row],[account_length]]/12</f>
        <v>9.6666666666666661</v>
      </c>
      <c r="C2244">
        <v>408</v>
      </c>
      <c r="D2244">
        <v>0</v>
      </c>
      <c r="E2244">
        <v>0</v>
      </c>
      <c r="F2244">
        <v>0</v>
      </c>
      <c r="G2244">
        <v>288</v>
      </c>
      <c r="H2244">
        <v>120</v>
      </c>
      <c r="I2244">
        <v>48.96</v>
      </c>
      <c r="J2244">
        <v>255.8</v>
      </c>
      <c r="K2244">
        <v>90</v>
      </c>
      <c r="L2244">
        <v>21.74</v>
      </c>
      <c r="M2244">
        <v>233.4</v>
      </c>
      <c r="N2244">
        <v>99</v>
      </c>
      <c r="O2244">
        <v>10.5</v>
      </c>
      <c r="P2244">
        <v>13.4</v>
      </c>
      <c r="Q2244">
        <v>4</v>
      </c>
      <c r="R2244">
        <v>3.62</v>
      </c>
      <c r="S2244">
        <v>0</v>
      </c>
      <c r="T2244">
        <v>1</v>
      </c>
    </row>
    <row r="2245" spans="1:20" x14ac:dyDescent="0.2">
      <c r="A2245" t="s">
        <v>41</v>
      </c>
      <c r="B2245" s="4">
        <f>train[[#This Row],[account_length]]/12</f>
        <v>10.916666666666666</v>
      </c>
      <c r="C2245">
        <v>415</v>
      </c>
      <c r="D2245">
        <v>0</v>
      </c>
      <c r="E2245">
        <v>1</v>
      </c>
      <c r="F2245">
        <v>23</v>
      </c>
      <c r="G2245">
        <v>170.8</v>
      </c>
      <c r="H2245">
        <v>145</v>
      </c>
      <c r="I2245">
        <v>29.04</v>
      </c>
      <c r="J2245">
        <v>236.7</v>
      </c>
      <c r="K2245">
        <v>93</v>
      </c>
      <c r="L2245">
        <v>20.12</v>
      </c>
      <c r="M2245">
        <v>294.5</v>
      </c>
      <c r="N2245">
        <v>100</v>
      </c>
      <c r="O2245">
        <v>13.25</v>
      </c>
      <c r="P2245">
        <v>12.7</v>
      </c>
      <c r="Q2245">
        <v>1</v>
      </c>
      <c r="R2245">
        <v>3.43</v>
      </c>
      <c r="S2245">
        <v>1</v>
      </c>
      <c r="T2245">
        <v>0</v>
      </c>
    </row>
    <row r="2246" spans="1:20" x14ac:dyDescent="0.2">
      <c r="A2246" t="s">
        <v>60</v>
      </c>
      <c r="B2246" s="4">
        <f>train[[#This Row],[account_length]]/12</f>
        <v>7</v>
      </c>
      <c r="C2246">
        <v>415</v>
      </c>
      <c r="D2246">
        <v>0</v>
      </c>
      <c r="E2246">
        <v>0</v>
      </c>
      <c r="F2246">
        <v>0</v>
      </c>
      <c r="G2246">
        <v>216.1</v>
      </c>
      <c r="H2246">
        <v>114</v>
      </c>
      <c r="I2246">
        <v>36.74</v>
      </c>
      <c r="J2246">
        <v>197.5</v>
      </c>
      <c r="K2246">
        <v>107</v>
      </c>
      <c r="L2246">
        <v>16.79</v>
      </c>
      <c r="M2246">
        <v>217.8</v>
      </c>
      <c r="N2246">
        <v>104</v>
      </c>
      <c r="O2246">
        <v>9.8000000000000007</v>
      </c>
      <c r="P2246">
        <v>9.8000000000000007</v>
      </c>
      <c r="Q2246">
        <v>3</v>
      </c>
      <c r="R2246">
        <v>2.65</v>
      </c>
      <c r="S2246">
        <v>1</v>
      </c>
      <c r="T2246">
        <v>0</v>
      </c>
    </row>
    <row r="2247" spans="1:20" x14ac:dyDescent="0.2">
      <c r="A2247" t="s">
        <v>44</v>
      </c>
      <c r="B2247" s="4">
        <f>train[[#This Row],[account_length]]/12</f>
        <v>8.6666666666666661</v>
      </c>
      <c r="C2247">
        <v>415</v>
      </c>
      <c r="D2247">
        <v>0</v>
      </c>
      <c r="E2247">
        <v>0</v>
      </c>
      <c r="F2247">
        <v>0</v>
      </c>
      <c r="G2247">
        <v>138.69999999999999</v>
      </c>
      <c r="H2247">
        <v>100</v>
      </c>
      <c r="I2247">
        <v>23.58</v>
      </c>
      <c r="J2247">
        <v>215.4</v>
      </c>
      <c r="K2247">
        <v>58</v>
      </c>
      <c r="L2247">
        <v>18.309999999999999</v>
      </c>
      <c r="M2247">
        <v>164.3</v>
      </c>
      <c r="N2247">
        <v>98</v>
      </c>
      <c r="O2247">
        <v>7.39</v>
      </c>
      <c r="P2247">
        <v>4.9000000000000004</v>
      </c>
      <c r="Q2247">
        <v>4</v>
      </c>
      <c r="R2247">
        <v>1.32</v>
      </c>
      <c r="S2247">
        <v>2</v>
      </c>
      <c r="T2247">
        <v>0</v>
      </c>
    </row>
    <row r="2248" spans="1:20" x14ac:dyDescent="0.2">
      <c r="A2248" t="s">
        <v>40</v>
      </c>
      <c r="B2248" s="4">
        <f>train[[#This Row],[account_length]]/12</f>
        <v>9</v>
      </c>
      <c r="C2248">
        <v>510</v>
      </c>
      <c r="D2248">
        <v>0</v>
      </c>
      <c r="E2248">
        <v>0</v>
      </c>
      <c r="F2248">
        <v>0</v>
      </c>
      <c r="G2248">
        <v>210.7</v>
      </c>
      <c r="H2248">
        <v>112</v>
      </c>
      <c r="I2248">
        <v>35.82</v>
      </c>
      <c r="J2248">
        <v>238.7</v>
      </c>
      <c r="K2248">
        <v>73</v>
      </c>
      <c r="L2248">
        <v>20.29</v>
      </c>
      <c r="M2248">
        <v>253.6</v>
      </c>
      <c r="N2248">
        <v>90</v>
      </c>
      <c r="O2248">
        <v>11.41</v>
      </c>
      <c r="P2248">
        <v>9.1999999999999993</v>
      </c>
      <c r="Q2248">
        <v>5</v>
      </c>
      <c r="R2248">
        <v>2.48</v>
      </c>
      <c r="S2248">
        <v>3</v>
      </c>
      <c r="T2248">
        <v>0</v>
      </c>
    </row>
    <row r="2249" spans="1:20" x14ac:dyDescent="0.2">
      <c r="A2249" t="s">
        <v>36</v>
      </c>
      <c r="B2249" s="4">
        <f>train[[#This Row],[account_length]]/12</f>
        <v>9.25</v>
      </c>
      <c r="C2249">
        <v>415</v>
      </c>
      <c r="D2249">
        <v>0</v>
      </c>
      <c r="E2249">
        <v>0</v>
      </c>
      <c r="F2249">
        <v>0</v>
      </c>
      <c r="G2249">
        <v>181.8</v>
      </c>
      <c r="H2249">
        <v>117</v>
      </c>
      <c r="I2249">
        <v>30.91</v>
      </c>
      <c r="J2249">
        <v>158.1</v>
      </c>
      <c r="K2249">
        <v>91</v>
      </c>
      <c r="L2249">
        <v>13.44</v>
      </c>
      <c r="M2249">
        <v>266.2</v>
      </c>
      <c r="N2249">
        <v>123</v>
      </c>
      <c r="O2249">
        <v>11.98</v>
      </c>
      <c r="P2249">
        <v>9.6999999999999993</v>
      </c>
      <c r="Q2249">
        <v>9</v>
      </c>
      <c r="R2249">
        <v>2.62</v>
      </c>
      <c r="S2249">
        <v>0</v>
      </c>
      <c r="T2249">
        <v>0</v>
      </c>
    </row>
    <row r="2250" spans="1:20" x14ac:dyDescent="0.2">
      <c r="A2250" t="s">
        <v>26</v>
      </c>
      <c r="B2250" s="4">
        <f>train[[#This Row],[account_length]]/12</f>
        <v>12.916666666666666</v>
      </c>
      <c r="C2250">
        <v>408</v>
      </c>
      <c r="D2250">
        <v>0</v>
      </c>
      <c r="E2250">
        <v>1</v>
      </c>
      <c r="F2250">
        <v>30</v>
      </c>
      <c r="G2250">
        <v>61.6</v>
      </c>
      <c r="H2250">
        <v>103</v>
      </c>
      <c r="I2250">
        <v>10.47</v>
      </c>
      <c r="J2250">
        <v>255.1</v>
      </c>
      <c r="K2250">
        <v>110</v>
      </c>
      <c r="L2250">
        <v>21.68</v>
      </c>
      <c r="M2250">
        <v>225.9</v>
      </c>
      <c r="N2250">
        <v>96</v>
      </c>
      <c r="O2250">
        <v>10.17</v>
      </c>
      <c r="P2250">
        <v>12.4</v>
      </c>
      <c r="Q2250">
        <v>5</v>
      </c>
      <c r="R2250">
        <v>3.35</v>
      </c>
      <c r="S2250">
        <v>1</v>
      </c>
      <c r="T2250">
        <v>0</v>
      </c>
    </row>
    <row r="2251" spans="1:20" x14ac:dyDescent="0.2">
      <c r="A2251" t="s">
        <v>66</v>
      </c>
      <c r="B2251" s="4">
        <f>train[[#This Row],[account_length]]/12</f>
        <v>5.5</v>
      </c>
      <c r="C2251">
        <v>510</v>
      </c>
      <c r="D2251">
        <v>0</v>
      </c>
      <c r="E2251">
        <v>0</v>
      </c>
      <c r="F2251">
        <v>0</v>
      </c>
      <c r="G2251">
        <v>207.7</v>
      </c>
      <c r="H2251">
        <v>85</v>
      </c>
      <c r="I2251">
        <v>35.31</v>
      </c>
      <c r="J2251">
        <v>196.7</v>
      </c>
      <c r="K2251">
        <v>112</v>
      </c>
      <c r="L2251">
        <v>16.72</v>
      </c>
      <c r="M2251">
        <v>261.7</v>
      </c>
      <c r="N2251">
        <v>83</v>
      </c>
      <c r="O2251">
        <v>11.78</v>
      </c>
      <c r="P2251">
        <v>6.8</v>
      </c>
      <c r="Q2251">
        <v>3</v>
      </c>
      <c r="R2251">
        <v>1.84</v>
      </c>
      <c r="S2251">
        <v>1</v>
      </c>
      <c r="T2251">
        <v>0</v>
      </c>
    </row>
    <row r="2252" spans="1:20" x14ac:dyDescent="0.2">
      <c r="A2252" t="s">
        <v>69</v>
      </c>
      <c r="B2252" s="4">
        <f>train[[#This Row],[account_length]]/12</f>
        <v>5.333333333333333</v>
      </c>
      <c r="C2252">
        <v>510</v>
      </c>
      <c r="D2252">
        <v>0</v>
      </c>
      <c r="E2252">
        <v>0</v>
      </c>
      <c r="F2252">
        <v>0</v>
      </c>
      <c r="G2252">
        <v>219.2</v>
      </c>
      <c r="H2252">
        <v>73</v>
      </c>
      <c r="I2252">
        <v>37.26</v>
      </c>
      <c r="J2252">
        <v>167</v>
      </c>
      <c r="K2252">
        <v>65</v>
      </c>
      <c r="L2252">
        <v>14.2</v>
      </c>
      <c r="M2252">
        <v>161.4</v>
      </c>
      <c r="N2252">
        <v>119</v>
      </c>
      <c r="O2252">
        <v>7.26</v>
      </c>
      <c r="P2252">
        <v>10</v>
      </c>
      <c r="Q2252">
        <v>5</v>
      </c>
      <c r="R2252">
        <v>2.7</v>
      </c>
      <c r="S2252">
        <v>1</v>
      </c>
      <c r="T2252">
        <v>0</v>
      </c>
    </row>
    <row r="2253" spans="1:20" x14ac:dyDescent="0.2">
      <c r="A2253" t="s">
        <v>74</v>
      </c>
      <c r="B2253" s="4">
        <f>train[[#This Row],[account_length]]/12</f>
        <v>9.6666666666666661</v>
      </c>
      <c r="C2253">
        <v>415</v>
      </c>
      <c r="D2253">
        <v>0</v>
      </c>
      <c r="E2253">
        <v>0</v>
      </c>
      <c r="F2253">
        <v>0</v>
      </c>
      <c r="G2253">
        <v>245.9</v>
      </c>
      <c r="H2253">
        <v>73</v>
      </c>
      <c r="I2253">
        <v>41.8</v>
      </c>
      <c r="J2253">
        <v>240.1</v>
      </c>
      <c r="K2253">
        <v>87</v>
      </c>
      <c r="L2253">
        <v>20.41</v>
      </c>
      <c r="M2253">
        <v>158.69999999999999</v>
      </c>
      <c r="N2253">
        <v>89</v>
      </c>
      <c r="O2253">
        <v>7.14</v>
      </c>
      <c r="P2253">
        <v>8.9</v>
      </c>
      <c r="Q2253">
        <v>5</v>
      </c>
      <c r="R2253">
        <v>2.4</v>
      </c>
      <c r="S2253">
        <v>3</v>
      </c>
      <c r="T2253">
        <v>0</v>
      </c>
    </row>
    <row r="2254" spans="1:20" x14ac:dyDescent="0.2">
      <c r="A2254" t="s">
        <v>63</v>
      </c>
      <c r="B2254" s="4">
        <f>train[[#This Row],[account_length]]/12</f>
        <v>8.4166666666666661</v>
      </c>
      <c r="C2254">
        <v>415</v>
      </c>
      <c r="D2254">
        <v>0</v>
      </c>
      <c r="E2254">
        <v>0</v>
      </c>
      <c r="F2254">
        <v>0</v>
      </c>
      <c r="G2254">
        <v>257.3</v>
      </c>
      <c r="H2254">
        <v>84</v>
      </c>
      <c r="I2254">
        <v>43.74</v>
      </c>
      <c r="J2254">
        <v>184.8</v>
      </c>
      <c r="K2254">
        <v>115</v>
      </c>
      <c r="L2254">
        <v>15.71</v>
      </c>
      <c r="M2254">
        <v>108.9</v>
      </c>
      <c r="N2254">
        <v>109</v>
      </c>
      <c r="O2254">
        <v>4.9000000000000004</v>
      </c>
      <c r="P2254">
        <v>13.5</v>
      </c>
      <c r="Q2254">
        <v>7</v>
      </c>
      <c r="R2254">
        <v>3.65</v>
      </c>
      <c r="S2254">
        <v>0</v>
      </c>
      <c r="T2254">
        <v>0</v>
      </c>
    </row>
    <row r="2255" spans="1:20" x14ac:dyDescent="0.2">
      <c r="A2255" t="s">
        <v>26</v>
      </c>
      <c r="B2255" s="4">
        <f>train[[#This Row],[account_length]]/12</f>
        <v>1.25</v>
      </c>
      <c r="C2255">
        <v>415</v>
      </c>
      <c r="D2255">
        <v>0</v>
      </c>
      <c r="E2255">
        <v>0</v>
      </c>
      <c r="F2255">
        <v>0</v>
      </c>
      <c r="G2255">
        <v>121.1</v>
      </c>
      <c r="H2255">
        <v>130</v>
      </c>
      <c r="I2255">
        <v>20.59</v>
      </c>
      <c r="J2255">
        <v>216</v>
      </c>
      <c r="K2255">
        <v>86</v>
      </c>
      <c r="L2255">
        <v>18.36</v>
      </c>
      <c r="M2255">
        <v>235.1</v>
      </c>
      <c r="N2255">
        <v>33</v>
      </c>
      <c r="O2255">
        <v>10.58</v>
      </c>
      <c r="P2255">
        <v>16.100000000000001</v>
      </c>
      <c r="Q2255">
        <v>5</v>
      </c>
      <c r="R2255">
        <v>4.3499999999999996</v>
      </c>
      <c r="S2255">
        <v>2</v>
      </c>
      <c r="T2255">
        <v>0</v>
      </c>
    </row>
    <row r="2256" spans="1:20" x14ac:dyDescent="0.2">
      <c r="A2256" t="s">
        <v>24</v>
      </c>
      <c r="B2256" s="4">
        <f>train[[#This Row],[account_length]]/12</f>
        <v>7.333333333333333</v>
      </c>
      <c r="C2256">
        <v>415</v>
      </c>
      <c r="D2256">
        <v>0</v>
      </c>
      <c r="E2256">
        <v>0</v>
      </c>
      <c r="F2256">
        <v>0</v>
      </c>
      <c r="G2256">
        <v>301.5</v>
      </c>
      <c r="H2256">
        <v>136</v>
      </c>
      <c r="I2256">
        <v>51.26</v>
      </c>
      <c r="J2256">
        <v>257.7</v>
      </c>
      <c r="K2256">
        <v>72</v>
      </c>
      <c r="L2256">
        <v>21.9</v>
      </c>
      <c r="M2256">
        <v>132.9</v>
      </c>
      <c r="N2256">
        <v>118</v>
      </c>
      <c r="O2256">
        <v>5.98</v>
      </c>
      <c r="P2256">
        <v>13.4</v>
      </c>
      <c r="Q2256">
        <v>2</v>
      </c>
      <c r="R2256">
        <v>3.62</v>
      </c>
      <c r="S2256">
        <v>4</v>
      </c>
      <c r="T2256">
        <v>1</v>
      </c>
    </row>
    <row r="2257" spans="1:20" x14ac:dyDescent="0.2">
      <c r="A2257" t="s">
        <v>34</v>
      </c>
      <c r="B2257" s="4">
        <f>train[[#This Row],[account_length]]/12</f>
        <v>16.416666666666668</v>
      </c>
      <c r="C2257">
        <v>415</v>
      </c>
      <c r="D2257">
        <v>0</v>
      </c>
      <c r="E2257">
        <v>0</v>
      </c>
      <c r="F2257">
        <v>0</v>
      </c>
      <c r="G2257">
        <v>233.9</v>
      </c>
      <c r="H2257">
        <v>96</v>
      </c>
      <c r="I2257">
        <v>39.76</v>
      </c>
      <c r="J2257">
        <v>218.9</v>
      </c>
      <c r="K2257">
        <v>111</v>
      </c>
      <c r="L2257">
        <v>18.61</v>
      </c>
      <c r="M2257">
        <v>182.9</v>
      </c>
      <c r="N2257">
        <v>109</v>
      </c>
      <c r="O2257">
        <v>8.23</v>
      </c>
      <c r="P2257">
        <v>9.5</v>
      </c>
      <c r="Q2257">
        <v>3</v>
      </c>
      <c r="R2257">
        <v>2.57</v>
      </c>
      <c r="S2257">
        <v>0</v>
      </c>
      <c r="T2257">
        <v>0</v>
      </c>
    </row>
    <row r="2258" spans="1:20" x14ac:dyDescent="0.2">
      <c r="A2258" t="s">
        <v>38</v>
      </c>
      <c r="B2258" s="4">
        <f>train[[#This Row],[account_length]]/12</f>
        <v>4.166666666666667</v>
      </c>
      <c r="C2258">
        <v>415</v>
      </c>
      <c r="D2258">
        <v>1</v>
      </c>
      <c r="E2258">
        <v>0</v>
      </c>
      <c r="F2258">
        <v>0</v>
      </c>
      <c r="G2258">
        <v>99.6</v>
      </c>
      <c r="H2258">
        <v>108</v>
      </c>
      <c r="I2258">
        <v>16.93</v>
      </c>
      <c r="J2258">
        <v>308.7</v>
      </c>
      <c r="K2258">
        <v>102</v>
      </c>
      <c r="L2258">
        <v>26.24</v>
      </c>
      <c r="M2258">
        <v>161.19999999999999</v>
      </c>
      <c r="N2258">
        <v>62</v>
      </c>
      <c r="O2258">
        <v>7.25</v>
      </c>
      <c r="P2258">
        <v>13.7</v>
      </c>
      <c r="Q2258">
        <v>6</v>
      </c>
      <c r="R2258">
        <v>3.7</v>
      </c>
      <c r="S2258">
        <v>2</v>
      </c>
      <c r="T2258">
        <v>1</v>
      </c>
    </row>
    <row r="2259" spans="1:20" x14ac:dyDescent="0.2">
      <c r="A2259" t="s">
        <v>38</v>
      </c>
      <c r="B2259" s="4">
        <f>train[[#This Row],[account_length]]/12</f>
        <v>14.333333333333334</v>
      </c>
      <c r="C2259">
        <v>510</v>
      </c>
      <c r="D2259">
        <v>0</v>
      </c>
      <c r="E2259">
        <v>0</v>
      </c>
      <c r="F2259">
        <v>0</v>
      </c>
      <c r="G2259">
        <v>169.8</v>
      </c>
      <c r="H2259">
        <v>123</v>
      </c>
      <c r="I2259">
        <v>28.87</v>
      </c>
      <c r="J2259">
        <v>183.1</v>
      </c>
      <c r="K2259">
        <v>94</v>
      </c>
      <c r="L2259">
        <v>15.56</v>
      </c>
      <c r="M2259">
        <v>395</v>
      </c>
      <c r="N2259">
        <v>72</v>
      </c>
      <c r="O2259">
        <v>17.77</v>
      </c>
      <c r="P2259">
        <v>12.7</v>
      </c>
      <c r="Q2259">
        <v>7</v>
      </c>
      <c r="R2259">
        <v>3.43</v>
      </c>
      <c r="S2259">
        <v>2</v>
      </c>
      <c r="T2259">
        <v>0</v>
      </c>
    </row>
    <row r="2260" spans="1:20" x14ac:dyDescent="0.2">
      <c r="A2260" t="s">
        <v>61</v>
      </c>
      <c r="B2260" s="4">
        <f>train[[#This Row],[account_length]]/12</f>
        <v>15.666666666666666</v>
      </c>
      <c r="C2260">
        <v>415</v>
      </c>
      <c r="D2260">
        <v>1</v>
      </c>
      <c r="E2260">
        <v>1</v>
      </c>
      <c r="F2260">
        <v>26</v>
      </c>
      <c r="G2260">
        <v>198.8</v>
      </c>
      <c r="H2260">
        <v>115</v>
      </c>
      <c r="I2260">
        <v>33.799999999999997</v>
      </c>
      <c r="J2260">
        <v>166.6</v>
      </c>
      <c r="K2260">
        <v>67</v>
      </c>
      <c r="L2260">
        <v>14.16</v>
      </c>
      <c r="M2260">
        <v>198.5</v>
      </c>
      <c r="N2260">
        <v>118</v>
      </c>
      <c r="O2260">
        <v>8.93</v>
      </c>
      <c r="P2260">
        <v>14.4</v>
      </c>
      <c r="Q2260">
        <v>3</v>
      </c>
      <c r="R2260">
        <v>3.89</v>
      </c>
      <c r="S2260">
        <v>1</v>
      </c>
      <c r="T2260">
        <v>1</v>
      </c>
    </row>
    <row r="2261" spans="1:20" x14ac:dyDescent="0.2">
      <c r="A2261" t="s">
        <v>40</v>
      </c>
      <c r="B2261" s="4">
        <f>train[[#This Row],[account_length]]/12</f>
        <v>7.083333333333333</v>
      </c>
      <c r="C2261">
        <v>408</v>
      </c>
      <c r="D2261">
        <v>1</v>
      </c>
      <c r="E2261">
        <v>0</v>
      </c>
      <c r="F2261">
        <v>0</v>
      </c>
      <c r="G2261">
        <v>116.2</v>
      </c>
      <c r="H2261">
        <v>86</v>
      </c>
      <c r="I2261">
        <v>19.75</v>
      </c>
      <c r="J2261">
        <v>229.7</v>
      </c>
      <c r="K2261">
        <v>127</v>
      </c>
      <c r="L2261">
        <v>19.52</v>
      </c>
      <c r="M2261">
        <v>204.2</v>
      </c>
      <c r="N2261">
        <v>109</v>
      </c>
      <c r="O2261">
        <v>9.19</v>
      </c>
      <c r="P2261">
        <v>10.1</v>
      </c>
      <c r="Q2261">
        <v>3</v>
      </c>
      <c r="R2261">
        <v>2.73</v>
      </c>
      <c r="S2261">
        <v>3</v>
      </c>
      <c r="T2261">
        <v>0</v>
      </c>
    </row>
    <row r="2262" spans="1:20" x14ac:dyDescent="0.2">
      <c r="A2262" t="s">
        <v>33</v>
      </c>
      <c r="B2262" s="4">
        <f>train[[#This Row],[account_length]]/12</f>
        <v>8.5833333333333339</v>
      </c>
      <c r="C2262">
        <v>510</v>
      </c>
      <c r="D2262">
        <v>1</v>
      </c>
      <c r="E2262">
        <v>0</v>
      </c>
      <c r="F2262">
        <v>0</v>
      </c>
      <c r="G2262">
        <v>255.9</v>
      </c>
      <c r="H2262">
        <v>128</v>
      </c>
      <c r="I2262">
        <v>43.5</v>
      </c>
      <c r="J2262">
        <v>140.9</v>
      </c>
      <c r="K2262">
        <v>92</v>
      </c>
      <c r="L2262">
        <v>11.98</v>
      </c>
      <c r="M2262">
        <v>308.89999999999998</v>
      </c>
      <c r="N2262">
        <v>130</v>
      </c>
      <c r="O2262">
        <v>13.9</v>
      </c>
      <c r="P2262">
        <v>12.1</v>
      </c>
      <c r="Q2262">
        <v>2</v>
      </c>
      <c r="R2262">
        <v>3.27</v>
      </c>
      <c r="S2262">
        <v>1</v>
      </c>
      <c r="T2262">
        <v>1</v>
      </c>
    </row>
    <row r="2263" spans="1:20" x14ac:dyDescent="0.2">
      <c r="A2263" t="s">
        <v>24</v>
      </c>
      <c r="B2263" s="4">
        <f>train[[#This Row],[account_length]]/12</f>
        <v>11.333333333333334</v>
      </c>
      <c r="C2263">
        <v>408</v>
      </c>
      <c r="D2263">
        <v>0</v>
      </c>
      <c r="E2263">
        <v>1</v>
      </c>
      <c r="F2263">
        <v>27</v>
      </c>
      <c r="G2263">
        <v>187.7</v>
      </c>
      <c r="H2263">
        <v>84</v>
      </c>
      <c r="I2263">
        <v>31.91</v>
      </c>
      <c r="J2263">
        <v>221</v>
      </c>
      <c r="K2263">
        <v>147</v>
      </c>
      <c r="L2263">
        <v>18.79</v>
      </c>
      <c r="M2263">
        <v>145.69999999999999</v>
      </c>
      <c r="N2263">
        <v>110</v>
      </c>
      <c r="O2263">
        <v>6.56</v>
      </c>
      <c r="P2263">
        <v>10</v>
      </c>
      <c r="Q2263">
        <v>4</v>
      </c>
      <c r="R2263">
        <v>2.7</v>
      </c>
      <c r="S2263">
        <v>3</v>
      </c>
      <c r="T2263">
        <v>0</v>
      </c>
    </row>
    <row r="2264" spans="1:20" x14ac:dyDescent="0.2">
      <c r="A2264" t="s">
        <v>69</v>
      </c>
      <c r="B2264" s="4">
        <f>train[[#This Row],[account_length]]/12</f>
        <v>12.916666666666666</v>
      </c>
      <c r="C2264">
        <v>408</v>
      </c>
      <c r="D2264">
        <v>0</v>
      </c>
      <c r="E2264">
        <v>1</v>
      </c>
      <c r="F2264">
        <v>21</v>
      </c>
      <c r="G2264">
        <v>195.9</v>
      </c>
      <c r="H2264">
        <v>91</v>
      </c>
      <c r="I2264">
        <v>33.299999999999997</v>
      </c>
      <c r="J2264">
        <v>213.9</v>
      </c>
      <c r="K2264">
        <v>84</v>
      </c>
      <c r="L2264">
        <v>18.18</v>
      </c>
      <c r="M2264">
        <v>88.2</v>
      </c>
      <c r="N2264">
        <v>111</v>
      </c>
      <c r="O2264">
        <v>3.97</v>
      </c>
      <c r="P2264">
        <v>8.6</v>
      </c>
      <c r="Q2264">
        <v>4</v>
      </c>
      <c r="R2264">
        <v>2.3199999999999998</v>
      </c>
      <c r="S2264">
        <v>0</v>
      </c>
      <c r="T2264">
        <v>0</v>
      </c>
    </row>
    <row r="2265" spans="1:20" x14ac:dyDescent="0.2">
      <c r="A2265" t="s">
        <v>31</v>
      </c>
      <c r="B2265" s="4">
        <f>train[[#This Row],[account_length]]/12</f>
        <v>12.083333333333334</v>
      </c>
      <c r="C2265">
        <v>415</v>
      </c>
      <c r="D2265">
        <v>0</v>
      </c>
      <c r="E2265">
        <v>0</v>
      </c>
      <c r="F2265">
        <v>0</v>
      </c>
      <c r="G2265">
        <v>129.4</v>
      </c>
      <c r="H2265">
        <v>97</v>
      </c>
      <c r="I2265">
        <v>22</v>
      </c>
      <c r="J2265">
        <v>185.4</v>
      </c>
      <c r="K2265">
        <v>101</v>
      </c>
      <c r="L2265">
        <v>15.76</v>
      </c>
      <c r="M2265">
        <v>204.7</v>
      </c>
      <c r="N2265">
        <v>106</v>
      </c>
      <c r="O2265">
        <v>9.2100000000000009</v>
      </c>
      <c r="P2265">
        <v>1.1000000000000001</v>
      </c>
      <c r="Q2265">
        <v>2</v>
      </c>
      <c r="R2265">
        <v>0.3</v>
      </c>
      <c r="S2265">
        <v>2</v>
      </c>
      <c r="T2265">
        <v>0</v>
      </c>
    </row>
    <row r="2266" spans="1:20" x14ac:dyDescent="0.2">
      <c r="A2266" t="s">
        <v>44</v>
      </c>
      <c r="B2266" s="4">
        <f>train[[#This Row],[account_length]]/12</f>
        <v>9.6666666666666661</v>
      </c>
      <c r="C2266">
        <v>510</v>
      </c>
      <c r="D2266">
        <v>0</v>
      </c>
      <c r="E2266">
        <v>1</v>
      </c>
      <c r="F2266">
        <v>12</v>
      </c>
      <c r="G2266">
        <v>221</v>
      </c>
      <c r="H2266">
        <v>108</v>
      </c>
      <c r="I2266">
        <v>37.57</v>
      </c>
      <c r="J2266">
        <v>151</v>
      </c>
      <c r="K2266">
        <v>118</v>
      </c>
      <c r="L2266">
        <v>12.84</v>
      </c>
      <c r="M2266">
        <v>179</v>
      </c>
      <c r="N2266">
        <v>80</v>
      </c>
      <c r="O2266">
        <v>8.06</v>
      </c>
      <c r="P2266">
        <v>9</v>
      </c>
      <c r="Q2266">
        <v>6</v>
      </c>
      <c r="R2266">
        <v>2.4300000000000002</v>
      </c>
      <c r="S2266">
        <v>2</v>
      </c>
      <c r="T2266">
        <v>0</v>
      </c>
    </row>
    <row r="2267" spans="1:20" x14ac:dyDescent="0.2">
      <c r="A2267" t="s">
        <v>43</v>
      </c>
      <c r="B2267" s="4">
        <f>train[[#This Row],[account_length]]/12</f>
        <v>12.666666666666666</v>
      </c>
      <c r="C2267">
        <v>408</v>
      </c>
      <c r="D2267">
        <v>0</v>
      </c>
      <c r="E2267">
        <v>0</v>
      </c>
      <c r="F2267">
        <v>0</v>
      </c>
      <c r="G2267">
        <v>140.5</v>
      </c>
      <c r="H2267">
        <v>92</v>
      </c>
      <c r="I2267">
        <v>23.89</v>
      </c>
      <c r="J2267">
        <v>186.8</v>
      </c>
      <c r="K2267">
        <v>96</v>
      </c>
      <c r="L2267">
        <v>15.88</v>
      </c>
      <c r="M2267">
        <v>227</v>
      </c>
      <c r="N2267">
        <v>89</v>
      </c>
      <c r="O2267">
        <v>10.220000000000001</v>
      </c>
      <c r="P2267">
        <v>9.5</v>
      </c>
      <c r="Q2267">
        <v>5</v>
      </c>
      <c r="R2267">
        <v>2.57</v>
      </c>
      <c r="S2267">
        <v>2</v>
      </c>
      <c r="T2267">
        <v>0</v>
      </c>
    </row>
    <row r="2268" spans="1:20" x14ac:dyDescent="0.2">
      <c r="A2268" t="s">
        <v>67</v>
      </c>
      <c r="B2268" s="4">
        <f>train[[#This Row],[account_length]]/12</f>
        <v>5.416666666666667</v>
      </c>
      <c r="C2268">
        <v>415</v>
      </c>
      <c r="D2268">
        <v>1</v>
      </c>
      <c r="E2268">
        <v>0</v>
      </c>
      <c r="F2268">
        <v>0</v>
      </c>
      <c r="G2268">
        <v>277.89999999999998</v>
      </c>
      <c r="H2268">
        <v>123</v>
      </c>
      <c r="I2268">
        <v>47.24</v>
      </c>
      <c r="J2268">
        <v>155.80000000000001</v>
      </c>
      <c r="K2268">
        <v>112</v>
      </c>
      <c r="L2268">
        <v>13.24</v>
      </c>
      <c r="M2268">
        <v>256.89999999999998</v>
      </c>
      <c r="N2268">
        <v>71</v>
      </c>
      <c r="O2268">
        <v>11.56</v>
      </c>
      <c r="P2268">
        <v>9.1999999999999993</v>
      </c>
      <c r="Q2268">
        <v>10</v>
      </c>
      <c r="R2268">
        <v>2.48</v>
      </c>
      <c r="S2268">
        <v>0</v>
      </c>
      <c r="T2268">
        <v>1</v>
      </c>
    </row>
    <row r="2269" spans="1:20" x14ac:dyDescent="0.2">
      <c r="A2269" t="s">
        <v>72</v>
      </c>
      <c r="B2269" s="4">
        <f>train[[#This Row],[account_length]]/12</f>
        <v>5.583333333333333</v>
      </c>
      <c r="C2269">
        <v>415</v>
      </c>
      <c r="D2269">
        <v>0</v>
      </c>
      <c r="E2269">
        <v>0</v>
      </c>
      <c r="F2269">
        <v>0</v>
      </c>
      <c r="G2269">
        <v>109.1</v>
      </c>
      <c r="H2269">
        <v>117</v>
      </c>
      <c r="I2269">
        <v>18.55</v>
      </c>
      <c r="J2269">
        <v>217.4</v>
      </c>
      <c r="K2269">
        <v>124</v>
      </c>
      <c r="L2269">
        <v>18.48</v>
      </c>
      <c r="M2269">
        <v>188.4</v>
      </c>
      <c r="N2269">
        <v>141</v>
      </c>
      <c r="O2269">
        <v>8.48</v>
      </c>
      <c r="P2269">
        <v>12.8</v>
      </c>
      <c r="Q2269">
        <v>6</v>
      </c>
      <c r="R2269">
        <v>3.46</v>
      </c>
      <c r="S2269">
        <v>0</v>
      </c>
      <c r="T2269">
        <v>0</v>
      </c>
    </row>
    <row r="2270" spans="1:20" x14ac:dyDescent="0.2">
      <c r="A2270" t="s">
        <v>52</v>
      </c>
      <c r="B2270" s="4">
        <f>train[[#This Row],[account_length]]/12</f>
        <v>5</v>
      </c>
      <c r="C2270">
        <v>415</v>
      </c>
      <c r="D2270">
        <v>0</v>
      </c>
      <c r="E2270">
        <v>0</v>
      </c>
      <c r="F2270">
        <v>0</v>
      </c>
      <c r="G2270">
        <v>207.8</v>
      </c>
      <c r="H2270">
        <v>109</v>
      </c>
      <c r="I2270">
        <v>35.33</v>
      </c>
      <c r="J2270">
        <v>123.5</v>
      </c>
      <c r="K2270">
        <v>112</v>
      </c>
      <c r="L2270">
        <v>10.5</v>
      </c>
      <c r="M2270">
        <v>291.60000000000002</v>
      </c>
      <c r="N2270">
        <v>115</v>
      </c>
      <c r="O2270">
        <v>13.12</v>
      </c>
      <c r="P2270">
        <v>5.7</v>
      </c>
      <c r="Q2270">
        <v>9</v>
      </c>
      <c r="R2270">
        <v>1.54</v>
      </c>
      <c r="S2270">
        <v>0</v>
      </c>
      <c r="T2270">
        <v>0</v>
      </c>
    </row>
    <row r="2271" spans="1:20" x14ac:dyDescent="0.2">
      <c r="A2271" t="s">
        <v>55</v>
      </c>
      <c r="B2271" s="4">
        <f>train[[#This Row],[account_length]]/12</f>
        <v>11.5</v>
      </c>
      <c r="C2271">
        <v>510</v>
      </c>
      <c r="D2271">
        <v>0</v>
      </c>
      <c r="E2271">
        <v>0</v>
      </c>
      <c r="F2271">
        <v>0</v>
      </c>
      <c r="G2271">
        <v>205.9</v>
      </c>
      <c r="H2271">
        <v>96</v>
      </c>
      <c r="I2271">
        <v>35</v>
      </c>
      <c r="J2271">
        <v>257.10000000000002</v>
      </c>
      <c r="K2271">
        <v>94</v>
      </c>
      <c r="L2271">
        <v>21.85</v>
      </c>
      <c r="M2271">
        <v>209</v>
      </c>
      <c r="N2271">
        <v>63</v>
      </c>
      <c r="O2271">
        <v>9.4</v>
      </c>
      <c r="P2271">
        <v>12.1</v>
      </c>
      <c r="Q2271">
        <v>8</v>
      </c>
      <c r="R2271">
        <v>3.27</v>
      </c>
      <c r="S2271">
        <v>0</v>
      </c>
      <c r="T2271">
        <v>0</v>
      </c>
    </row>
    <row r="2272" spans="1:20" x14ac:dyDescent="0.2">
      <c r="A2272" t="s">
        <v>34</v>
      </c>
      <c r="B2272" s="4">
        <f>train[[#This Row],[account_length]]/12</f>
        <v>3.6666666666666665</v>
      </c>
      <c r="C2272">
        <v>415</v>
      </c>
      <c r="D2272">
        <v>0</v>
      </c>
      <c r="E2272">
        <v>0</v>
      </c>
      <c r="F2272">
        <v>0</v>
      </c>
      <c r="G2272">
        <v>308.60000000000002</v>
      </c>
      <c r="H2272">
        <v>139</v>
      </c>
      <c r="I2272">
        <v>52.46</v>
      </c>
      <c r="J2272">
        <v>150.80000000000001</v>
      </c>
      <c r="K2272">
        <v>94</v>
      </c>
      <c r="L2272">
        <v>12.82</v>
      </c>
      <c r="M2272">
        <v>198.7</v>
      </c>
      <c r="N2272">
        <v>66</v>
      </c>
      <c r="O2272">
        <v>8.94</v>
      </c>
      <c r="P2272">
        <v>7.3</v>
      </c>
      <c r="Q2272">
        <v>3</v>
      </c>
      <c r="R2272">
        <v>1.97</v>
      </c>
      <c r="S2272">
        <v>4</v>
      </c>
      <c r="T2272">
        <v>1</v>
      </c>
    </row>
    <row r="2273" spans="1:20" x14ac:dyDescent="0.2">
      <c r="A2273" t="s">
        <v>66</v>
      </c>
      <c r="B2273" s="4">
        <f>train[[#This Row],[account_length]]/12</f>
        <v>2.0833333333333335</v>
      </c>
      <c r="C2273">
        <v>510</v>
      </c>
      <c r="D2273">
        <v>0</v>
      </c>
      <c r="E2273">
        <v>0</v>
      </c>
      <c r="F2273">
        <v>0</v>
      </c>
      <c r="G2273">
        <v>242.6</v>
      </c>
      <c r="H2273">
        <v>69</v>
      </c>
      <c r="I2273">
        <v>41.24</v>
      </c>
      <c r="J2273">
        <v>209</v>
      </c>
      <c r="K2273">
        <v>117</v>
      </c>
      <c r="L2273">
        <v>17.77</v>
      </c>
      <c r="M2273">
        <v>219.7</v>
      </c>
      <c r="N2273">
        <v>82</v>
      </c>
      <c r="O2273">
        <v>9.89</v>
      </c>
      <c r="P2273">
        <v>14.4</v>
      </c>
      <c r="Q2273">
        <v>6</v>
      </c>
      <c r="R2273">
        <v>3.89</v>
      </c>
      <c r="S2273">
        <v>2</v>
      </c>
      <c r="T2273">
        <v>0</v>
      </c>
    </row>
    <row r="2274" spans="1:20" x14ac:dyDescent="0.2">
      <c r="A2274" t="s">
        <v>44</v>
      </c>
      <c r="B2274" s="4">
        <f>train[[#This Row],[account_length]]/12</f>
        <v>12.083333333333334</v>
      </c>
      <c r="C2274">
        <v>408</v>
      </c>
      <c r="D2274">
        <v>0</v>
      </c>
      <c r="E2274">
        <v>0</v>
      </c>
      <c r="F2274">
        <v>0</v>
      </c>
      <c r="G2274">
        <v>229.6</v>
      </c>
      <c r="H2274">
        <v>82</v>
      </c>
      <c r="I2274">
        <v>39.03</v>
      </c>
      <c r="J2274">
        <v>138.1</v>
      </c>
      <c r="K2274">
        <v>103</v>
      </c>
      <c r="L2274">
        <v>11.74</v>
      </c>
      <c r="M2274">
        <v>250.8</v>
      </c>
      <c r="N2274">
        <v>109</v>
      </c>
      <c r="O2274">
        <v>11.29</v>
      </c>
      <c r="P2274">
        <v>3.3</v>
      </c>
      <c r="Q2274">
        <v>3</v>
      </c>
      <c r="R2274">
        <v>0.89</v>
      </c>
      <c r="S2274">
        <v>1</v>
      </c>
      <c r="T2274">
        <v>0</v>
      </c>
    </row>
    <row r="2275" spans="1:20" x14ac:dyDescent="0.2">
      <c r="A2275" t="s">
        <v>51</v>
      </c>
      <c r="B2275" s="4">
        <f>train[[#This Row],[account_length]]/12</f>
        <v>10.166666666666666</v>
      </c>
      <c r="C2275">
        <v>510</v>
      </c>
      <c r="D2275">
        <v>0</v>
      </c>
      <c r="E2275">
        <v>1</v>
      </c>
      <c r="F2275">
        <v>28</v>
      </c>
      <c r="G2275">
        <v>166</v>
      </c>
      <c r="H2275">
        <v>62</v>
      </c>
      <c r="I2275">
        <v>28.22</v>
      </c>
      <c r="J2275">
        <v>233.9</v>
      </c>
      <c r="K2275">
        <v>88</v>
      </c>
      <c r="L2275">
        <v>19.88</v>
      </c>
      <c r="M2275">
        <v>170.1</v>
      </c>
      <c r="N2275">
        <v>84</v>
      </c>
      <c r="O2275">
        <v>7.65</v>
      </c>
      <c r="P2275">
        <v>7.7</v>
      </c>
      <c r="Q2275">
        <v>3</v>
      </c>
      <c r="R2275">
        <v>2.08</v>
      </c>
      <c r="S2275">
        <v>2</v>
      </c>
      <c r="T2275">
        <v>0</v>
      </c>
    </row>
    <row r="2276" spans="1:20" x14ac:dyDescent="0.2">
      <c r="A2276" t="s">
        <v>43</v>
      </c>
      <c r="B2276" s="4">
        <f>train[[#This Row],[account_length]]/12</f>
        <v>10.083333333333334</v>
      </c>
      <c r="C2276">
        <v>415</v>
      </c>
      <c r="D2276">
        <v>0</v>
      </c>
      <c r="E2276">
        <v>0</v>
      </c>
      <c r="F2276">
        <v>0</v>
      </c>
      <c r="G2276">
        <v>144.80000000000001</v>
      </c>
      <c r="H2276">
        <v>126</v>
      </c>
      <c r="I2276">
        <v>24.62</v>
      </c>
      <c r="J2276">
        <v>200.6</v>
      </c>
      <c r="K2276">
        <v>82</v>
      </c>
      <c r="L2276">
        <v>17.05</v>
      </c>
      <c r="M2276">
        <v>208.8</v>
      </c>
      <c r="N2276">
        <v>81</v>
      </c>
      <c r="O2276">
        <v>9.4</v>
      </c>
      <c r="P2276">
        <v>13.3</v>
      </c>
      <c r="Q2276">
        <v>9</v>
      </c>
      <c r="R2276">
        <v>3.59</v>
      </c>
      <c r="S2276">
        <v>0</v>
      </c>
      <c r="T2276">
        <v>1</v>
      </c>
    </row>
    <row r="2277" spans="1:20" x14ac:dyDescent="0.2">
      <c r="A2277" t="s">
        <v>63</v>
      </c>
      <c r="B2277" s="4">
        <f>train[[#This Row],[account_length]]/12</f>
        <v>4.583333333333333</v>
      </c>
      <c r="C2277">
        <v>510</v>
      </c>
      <c r="D2277">
        <v>1</v>
      </c>
      <c r="E2277">
        <v>0</v>
      </c>
      <c r="F2277">
        <v>0</v>
      </c>
      <c r="G2277">
        <v>106.1</v>
      </c>
      <c r="H2277">
        <v>77</v>
      </c>
      <c r="I2277">
        <v>18.04</v>
      </c>
      <c r="J2277">
        <v>123.5</v>
      </c>
      <c r="K2277">
        <v>100</v>
      </c>
      <c r="L2277">
        <v>10.5</v>
      </c>
      <c r="M2277">
        <v>96.4</v>
      </c>
      <c r="N2277">
        <v>92</v>
      </c>
      <c r="O2277">
        <v>4.34</v>
      </c>
      <c r="P2277">
        <v>12.9</v>
      </c>
      <c r="Q2277">
        <v>3</v>
      </c>
      <c r="R2277">
        <v>3.48</v>
      </c>
      <c r="S2277">
        <v>0</v>
      </c>
      <c r="T2277">
        <v>0</v>
      </c>
    </row>
    <row r="2278" spans="1:20" x14ac:dyDescent="0.2">
      <c r="A2278" t="s">
        <v>74</v>
      </c>
      <c r="B2278" s="4">
        <f>train[[#This Row],[account_length]]/12</f>
        <v>6.416666666666667</v>
      </c>
      <c r="C2278">
        <v>415</v>
      </c>
      <c r="D2278">
        <v>0</v>
      </c>
      <c r="E2278">
        <v>0</v>
      </c>
      <c r="F2278">
        <v>0</v>
      </c>
      <c r="G2278">
        <v>221.8</v>
      </c>
      <c r="H2278">
        <v>84</v>
      </c>
      <c r="I2278">
        <v>37.71</v>
      </c>
      <c r="J2278">
        <v>166</v>
      </c>
      <c r="K2278">
        <v>125</v>
      </c>
      <c r="L2278">
        <v>14.11</v>
      </c>
      <c r="M2278">
        <v>210.2</v>
      </c>
      <c r="N2278">
        <v>72</v>
      </c>
      <c r="O2278">
        <v>9.4600000000000009</v>
      </c>
      <c r="P2278">
        <v>13.2</v>
      </c>
      <c r="Q2278">
        <v>4</v>
      </c>
      <c r="R2278">
        <v>3.56</v>
      </c>
      <c r="S2278">
        <v>1</v>
      </c>
      <c r="T2278">
        <v>0</v>
      </c>
    </row>
    <row r="2279" spans="1:20" x14ac:dyDescent="0.2">
      <c r="A2279" t="s">
        <v>52</v>
      </c>
      <c r="B2279" s="4">
        <f>train[[#This Row],[account_length]]/12</f>
        <v>1</v>
      </c>
      <c r="C2279">
        <v>415</v>
      </c>
      <c r="D2279">
        <v>0</v>
      </c>
      <c r="E2279">
        <v>0</v>
      </c>
      <c r="F2279">
        <v>0</v>
      </c>
      <c r="G2279">
        <v>204.6</v>
      </c>
      <c r="H2279">
        <v>98</v>
      </c>
      <c r="I2279">
        <v>34.78</v>
      </c>
      <c r="J2279">
        <v>212.5</v>
      </c>
      <c r="K2279">
        <v>90</v>
      </c>
      <c r="L2279">
        <v>18.059999999999999</v>
      </c>
      <c r="M2279">
        <v>182.1</v>
      </c>
      <c r="N2279">
        <v>95</v>
      </c>
      <c r="O2279">
        <v>8.19</v>
      </c>
      <c r="P2279">
        <v>9.8000000000000007</v>
      </c>
      <c r="Q2279">
        <v>7</v>
      </c>
      <c r="R2279">
        <v>2.65</v>
      </c>
      <c r="S2279">
        <v>2</v>
      </c>
      <c r="T2279">
        <v>0</v>
      </c>
    </row>
    <row r="2280" spans="1:20" x14ac:dyDescent="0.2">
      <c r="A2280" t="s">
        <v>62</v>
      </c>
      <c r="B2280" s="4">
        <f>train[[#This Row],[account_length]]/12</f>
        <v>7.666666666666667</v>
      </c>
      <c r="C2280">
        <v>415</v>
      </c>
      <c r="D2280">
        <v>0</v>
      </c>
      <c r="E2280">
        <v>1</v>
      </c>
      <c r="F2280">
        <v>44</v>
      </c>
      <c r="G2280">
        <v>152</v>
      </c>
      <c r="H2280">
        <v>95</v>
      </c>
      <c r="I2280">
        <v>25.84</v>
      </c>
      <c r="J2280">
        <v>274.89999999999998</v>
      </c>
      <c r="K2280">
        <v>73</v>
      </c>
      <c r="L2280">
        <v>23.37</v>
      </c>
      <c r="M2280">
        <v>162.4</v>
      </c>
      <c r="N2280">
        <v>121</v>
      </c>
      <c r="O2280">
        <v>7.31</v>
      </c>
      <c r="P2280">
        <v>10</v>
      </c>
      <c r="Q2280">
        <v>1</v>
      </c>
      <c r="R2280">
        <v>2.7</v>
      </c>
      <c r="S2280">
        <v>2</v>
      </c>
      <c r="T2280">
        <v>0</v>
      </c>
    </row>
    <row r="2281" spans="1:20" x14ac:dyDescent="0.2">
      <c r="A2281" t="s">
        <v>60</v>
      </c>
      <c r="B2281" s="4">
        <f>train[[#This Row],[account_length]]/12</f>
        <v>10.416666666666666</v>
      </c>
      <c r="C2281">
        <v>415</v>
      </c>
      <c r="D2281">
        <v>1</v>
      </c>
      <c r="E2281">
        <v>1</v>
      </c>
      <c r="F2281">
        <v>29</v>
      </c>
      <c r="G2281">
        <v>260.8</v>
      </c>
      <c r="H2281">
        <v>81</v>
      </c>
      <c r="I2281">
        <v>44.34</v>
      </c>
      <c r="J2281">
        <v>163.69999999999999</v>
      </c>
      <c r="K2281">
        <v>112</v>
      </c>
      <c r="L2281">
        <v>13.91</v>
      </c>
      <c r="M2281">
        <v>271.7</v>
      </c>
      <c r="N2281">
        <v>117</v>
      </c>
      <c r="O2281">
        <v>12.23</v>
      </c>
      <c r="P2281">
        <v>17</v>
      </c>
      <c r="Q2281">
        <v>6</v>
      </c>
      <c r="R2281">
        <v>4.59</v>
      </c>
      <c r="S2281">
        <v>1</v>
      </c>
      <c r="T2281">
        <v>1</v>
      </c>
    </row>
    <row r="2282" spans="1:20" x14ac:dyDescent="0.2">
      <c r="A2282" t="s">
        <v>70</v>
      </c>
      <c r="B2282" s="4">
        <f>train[[#This Row],[account_length]]/12</f>
        <v>6.583333333333333</v>
      </c>
      <c r="C2282">
        <v>415</v>
      </c>
      <c r="D2282">
        <v>0</v>
      </c>
      <c r="E2282">
        <v>0</v>
      </c>
      <c r="F2282">
        <v>0</v>
      </c>
      <c r="G2282">
        <v>177.9</v>
      </c>
      <c r="H2282">
        <v>83</v>
      </c>
      <c r="I2282">
        <v>30.24</v>
      </c>
      <c r="J2282">
        <v>167.3</v>
      </c>
      <c r="K2282">
        <v>84</v>
      </c>
      <c r="L2282">
        <v>14.22</v>
      </c>
      <c r="M2282">
        <v>223.7</v>
      </c>
      <c r="N2282">
        <v>142</v>
      </c>
      <c r="O2282">
        <v>10.07</v>
      </c>
      <c r="P2282">
        <v>15.2</v>
      </c>
      <c r="Q2282">
        <v>8</v>
      </c>
      <c r="R2282">
        <v>4.0999999999999996</v>
      </c>
      <c r="S2282">
        <v>0</v>
      </c>
      <c r="T2282">
        <v>0</v>
      </c>
    </row>
    <row r="2283" spans="1:20" x14ac:dyDescent="0.2">
      <c r="A2283" t="s">
        <v>33</v>
      </c>
      <c r="B2283" s="4">
        <f>train[[#This Row],[account_length]]/12</f>
        <v>3</v>
      </c>
      <c r="C2283">
        <v>415</v>
      </c>
      <c r="D2283">
        <v>0</v>
      </c>
      <c r="E2283">
        <v>0</v>
      </c>
      <c r="F2283">
        <v>0</v>
      </c>
      <c r="G2283">
        <v>235.1</v>
      </c>
      <c r="H2283">
        <v>97</v>
      </c>
      <c r="I2283">
        <v>39.97</v>
      </c>
      <c r="J2283">
        <v>196.8</v>
      </c>
      <c r="K2283">
        <v>104</v>
      </c>
      <c r="L2283">
        <v>16.73</v>
      </c>
      <c r="M2283">
        <v>259.7</v>
      </c>
      <c r="N2283">
        <v>110</v>
      </c>
      <c r="O2283">
        <v>11.69</v>
      </c>
      <c r="P2283">
        <v>7</v>
      </c>
      <c r="Q2283">
        <v>7</v>
      </c>
      <c r="R2283">
        <v>1.89</v>
      </c>
      <c r="S2283">
        <v>3</v>
      </c>
      <c r="T2283">
        <v>0</v>
      </c>
    </row>
    <row r="2284" spans="1:20" x14ac:dyDescent="0.2">
      <c r="A2284" t="s">
        <v>63</v>
      </c>
      <c r="B2284" s="4">
        <f>train[[#This Row],[account_length]]/12</f>
        <v>8.5</v>
      </c>
      <c r="C2284">
        <v>415</v>
      </c>
      <c r="D2284">
        <v>0</v>
      </c>
      <c r="E2284">
        <v>0</v>
      </c>
      <c r="F2284">
        <v>0</v>
      </c>
      <c r="G2284">
        <v>186.8</v>
      </c>
      <c r="H2284">
        <v>92</v>
      </c>
      <c r="I2284">
        <v>31.76</v>
      </c>
      <c r="J2284">
        <v>173.7</v>
      </c>
      <c r="K2284">
        <v>123</v>
      </c>
      <c r="L2284">
        <v>14.76</v>
      </c>
      <c r="M2284">
        <v>250.9</v>
      </c>
      <c r="N2284">
        <v>131</v>
      </c>
      <c r="O2284">
        <v>11.29</v>
      </c>
      <c r="P2284">
        <v>9.6999999999999993</v>
      </c>
      <c r="Q2284">
        <v>4</v>
      </c>
      <c r="R2284">
        <v>2.62</v>
      </c>
      <c r="S2284">
        <v>2</v>
      </c>
      <c r="T2284">
        <v>0</v>
      </c>
    </row>
    <row r="2285" spans="1:20" x14ac:dyDescent="0.2">
      <c r="A2285" t="s">
        <v>72</v>
      </c>
      <c r="B2285" s="4">
        <f>train[[#This Row],[account_length]]/12</f>
        <v>11.5</v>
      </c>
      <c r="C2285">
        <v>408</v>
      </c>
      <c r="D2285">
        <v>1</v>
      </c>
      <c r="E2285">
        <v>0</v>
      </c>
      <c r="F2285">
        <v>0</v>
      </c>
      <c r="G2285">
        <v>268.39999999999998</v>
      </c>
      <c r="H2285">
        <v>81</v>
      </c>
      <c r="I2285">
        <v>45.63</v>
      </c>
      <c r="J2285">
        <v>174.4</v>
      </c>
      <c r="K2285">
        <v>115</v>
      </c>
      <c r="L2285">
        <v>14.82</v>
      </c>
      <c r="M2285">
        <v>193.5</v>
      </c>
      <c r="N2285">
        <v>96</v>
      </c>
      <c r="O2285">
        <v>8.7100000000000009</v>
      </c>
      <c r="P2285">
        <v>11.6</v>
      </c>
      <c r="Q2285">
        <v>4</v>
      </c>
      <c r="R2285">
        <v>3.13</v>
      </c>
      <c r="S2285">
        <v>1</v>
      </c>
      <c r="T2285">
        <v>0</v>
      </c>
    </row>
    <row r="2286" spans="1:20" x14ac:dyDescent="0.2">
      <c r="A2286" t="s">
        <v>55</v>
      </c>
      <c r="B2286" s="4">
        <f>train[[#This Row],[account_length]]/12</f>
        <v>13.666666666666666</v>
      </c>
      <c r="C2286">
        <v>510</v>
      </c>
      <c r="D2286">
        <v>0</v>
      </c>
      <c r="E2286">
        <v>0</v>
      </c>
      <c r="F2286">
        <v>0</v>
      </c>
      <c r="G2286">
        <v>192.1</v>
      </c>
      <c r="H2286">
        <v>95</v>
      </c>
      <c r="I2286">
        <v>32.659999999999997</v>
      </c>
      <c r="J2286">
        <v>249.8</v>
      </c>
      <c r="K2286">
        <v>94</v>
      </c>
      <c r="L2286">
        <v>21.23</v>
      </c>
      <c r="M2286">
        <v>132.6</v>
      </c>
      <c r="N2286">
        <v>100</v>
      </c>
      <c r="O2286">
        <v>5.97</v>
      </c>
      <c r="P2286">
        <v>7.3</v>
      </c>
      <c r="Q2286">
        <v>3</v>
      </c>
      <c r="R2286">
        <v>1.97</v>
      </c>
      <c r="S2286">
        <v>3</v>
      </c>
      <c r="T2286">
        <v>0</v>
      </c>
    </row>
    <row r="2287" spans="1:20" x14ac:dyDescent="0.2">
      <c r="A2287" t="s">
        <v>60</v>
      </c>
      <c r="B2287" s="4">
        <f>train[[#This Row],[account_length]]/12</f>
        <v>10.416666666666666</v>
      </c>
      <c r="C2287">
        <v>415</v>
      </c>
      <c r="D2287">
        <v>0</v>
      </c>
      <c r="E2287">
        <v>0</v>
      </c>
      <c r="F2287">
        <v>0</v>
      </c>
      <c r="G2287">
        <v>240.7</v>
      </c>
      <c r="H2287">
        <v>82</v>
      </c>
      <c r="I2287">
        <v>40.92</v>
      </c>
      <c r="J2287">
        <v>269.39999999999998</v>
      </c>
      <c r="K2287">
        <v>85</v>
      </c>
      <c r="L2287">
        <v>22.9</v>
      </c>
      <c r="M2287">
        <v>187.1</v>
      </c>
      <c r="N2287">
        <v>74</v>
      </c>
      <c r="O2287">
        <v>8.42</v>
      </c>
      <c r="P2287">
        <v>10.1</v>
      </c>
      <c r="Q2287">
        <v>3</v>
      </c>
      <c r="R2287">
        <v>2.73</v>
      </c>
      <c r="S2287">
        <v>0</v>
      </c>
      <c r="T2287">
        <v>1</v>
      </c>
    </row>
    <row r="2288" spans="1:20" x14ac:dyDescent="0.2">
      <c r="A2288" t="s">
        <v>51</v>
      </c>
      <c r="B2288" s="4">
        <f>train[[#This Row],[account_length]]/12</f>
        <v>6</v>
      </c>
      <c r="C2288">
        <v>408</v>
      </c>
      <c r="D2288">
        <v>0</v>
      </c>
      <c r="E2288">
        <v>0</v>
      </c>
      <c r="F2288">
        <v>0</v>
      </c>
      <c r="G2288">
        <v>179.9</v>
      </c>
      <c r="H2288">
        <v>113</v>
      </c>
      <c r="I2288">
        <v>30.58</v>
      </c>
      <c r="J2288">
        <v>149.80000000000001</v>
      </c>
      <c r="K2288">
        <v>112</v>
      </c>
      <c r="L2288">
        <v>12.73</v>
      </c>
      <c r="M2288">
        <v>168.2</v>
      </c>
      <c r="N2288">
        <v>79</v>
      </c>
      <c r="O2288">
        <v>7.57</v>
      </c>
      <c r="P2288">
        <v>9.8000000000000007</v>
      </c>
      <c r="Q2288">
        <v>7</v>
      </c>
      <c r="R2288">
        <v>2.65</v>
      </c>
      <c r="S2288">
        <v>2</v>
      </c>
      <c r="T2288">
        <v>0</v>
      </c>
    </row>
    <row r="2289" spans="1:20" x14ac:dyDescent="0.2">
      <c r="A2289" t="s">
        <v>27</v>
      </c>
      <c r="B2289" s="4">
        <f>train[[#This Row],[account_length]]/12</f>
        <v>12.083333333333334</v>
      </c>
      <c r="C2289">
        <v>415</v>
      </c>
      <c r="D2289">
        <v>0</v>
      </c>
      <c r="E2289">
        <v>0</v>
      </c>
      <c r="F2289">
        <v>0</v>
      </c>
      <c r="G2289">
        <v>175.8</v>
      </c>
      <c r="H2289">
        <v>89</v>
      </c>
      <c r="I2289">
        <v>29.89</v>
      </c>
      <c r="J2289">
        <v>274.3</v>
      </c>
      <c r="K2289">
        <v>119</v>
      </c>
      <c r="L2289">
        <v>23.32</v>
      </c>
      <c r="M2289">
        <v>226.6</v>
      </c>
      <c r="N2289">
        <v>69</v>
      </c>
      <c r="O2289">
        <v>10.199999999999999</v>
      </c>
      <c r="P2289">
        <v>12.4</v>
      </c>
      <c r="Q2289">
        <v>4</v>
      </c>
      <c r="R2289">
        <v>3.35</v>
      </c>
      <c r="S2289">
        <v>1</v>
      </c>
      <c r="T2289">
        <v>0</v>
      </c>
    </row>
    <row r="2290" spans="1:20" x14ac:dyDescent="0.2">
      <c r="A2290" t="s">
        <v>68</v>
      </c>
      <c r="B2290" s="4">
        <f>train[[#This Row],[account_length]]/12</f>
        <v>11.333333333333334</v>
      </c>
      <c r="C2290">
        <v>510</v>
      </c>
      <c r="D2290">
        <v>0</v>
      </c>
      <c r="E2290">
        <v>0</v>
      </c>
      <c r="F2290">
        <v>0</v>
      </c>
      <c r="G2290">
        <v>109.4</v>
      </c>
      <c r="H2290">
        <v>91</v>
      </c>
      <c r="I2290">
        <v>18.600000000000001</v>
      </c>
      <c r="J2290">
        <v>207.5</v>
      </c>
      <c r="K2290">
        <v>111</v>
      </c>
      <c r="L2290">
        <v>17.64</v>
      </c>
      <c r="M2290">
        <v>135</v>
      </c>
      <c r="N2290">
        <v>107</v>
      </c>
      <c r="O2290">
        <v>6.08</v>
      </c>
      <c r="P2290">
        <v>11.6</v>
      </c>
      <c r="Q2290">
        <v>5</v>
      </c>
      <c r="R2290">
        <v>3.13</v>
      </c>
      <c r="S2290">
        <v>0</v>
      </c>
      <c r="T2290">
        <v>0</v>
      </c>
    </row>
    <row r="2291" spans="1:20" x14ac:dyDescent="0.2">
      <c r="A2291" t="s">
        <v>43</v>
      </c>
      <c r="B2291" s="4">
        <f>train[[#This Row],[account_length]]/12</f>
        <v>17.416666666666668</v>
      </c>
      <c r="C2291">
        <v>510</v>
      </c>
      <c r="D2291">
        <v>0</v>
      </c>
      <c r="E2291">
        <v>0</v>
      </c>
      <c r="F2291">
        <v>0</v>
      </c>
      <c r="G2291">
        <v>255.1</v>
      </c>
      <c r="H2291">
        <v>124</v>
      </c>
      <c r="I2291">
        <v>43.37</v>
      </c>
      <c r="J2291">
        <v>230.6</v>
      </c>
      <c r="K2291">
        <v>110</v>
      </c>
      <c r="L2291">
        <v>19.600000000000001</v>
      </c>
      <c r="M2291">
        <v>218</v>
      </c>
      <c r="N2291">
        <v>69</v>
      </c>
      <c r="O2291">
        <v>9.81</v>
      </c>
      <c r="P2291">
        <v>8.5</v>
      </c>
      <c r="Q2291">
        <v>5</v>
      </c>
      <c r="R2291">
        <v>2.2999999999999998</v>
      </c>
      <c r="S2291">
        <v>3</v>
      </c>
      <c r="T2291">
        <v>1</v>
      </c>
    </row>
    <row r="2292" spans="1:20" x14ac:dyDescent="0.2">
      <c r="A2292" t="s">
        <v>51</v>
      </c>
      <c r="B2292" s="4">
        <f>train[[#This Row],[account_length]]/12</f>
        <v>5.5</v>
      </c>
      <c r="C2292">
        <v>415</v>
      </c>
      <c r="D2292">
        <v>1</v>
      </c>
      <c r="E2292">
        <v>0</v>
      </c>
      <c r="F2292">
        <v>0</v>
      </c>
      <c r="G2292">
        <v>208.7</v>
      </c>
      <c r="H2292">
        <v>84</v>
      </c>
      <c r="I2292">
        <v>35.479999999999997</v>
      </c>
      <c r="J2292">
        <v>173.3</v>
      </c>
      <c r="K2292">
        <v>88</v>
      </c>
      <c r="L2292">
        <v>14.73</v>
      </c>
      <c r="M2292">
        <v>264.7</v>
      </c>
      <c r="N2292">
        <v>107</v>
      </c>
      <c r="O2292">
        <v>11.91</v>
      </c>
      <c r="P2292">
        <v>8.3000000000000007</v>
      </c>
      <c r="Q2292">
        <v>3</v>
      </c>
      <c r="R2292">
        <v>2.2400000000000002</v>
      </c>
      <c r="S2292">
        <v>3</v>
      </c>
      <c r="T2292">
        <v>0</v>
      </c>
    </row>
    <row r="2293" spans="1:20" x14ac:dyDescent="0.2">
      <c r="A2293" t="s">
        <v>64</v>
      </c>
      <c r="B2293" s="4">
        <f>train[[#This Row],[account_length]]/12</f>
        <v>12.666666666666666</v>
      </c>
      <c r="C2293">
        <v>510</v>
      </c>
      <c r="D2293">
        <v>0</v>
      </c>
      <c r="E2293">
        <v>1</v>
      </c>
      <c r="F2293">
        <v>20</v>
      </c>
      <c r="G2293">
        <v>214.6</v>
      </c>
      <c r="H2293">
        <v>108</v>
      </c>
      <c r="I2293">
        <v>36.479999999999997</v>
      </c>
      <c r="J2293">
        <v>96.6</v>
      </c>
      <c r="K2293">
        <v>82</v>
      </c>
      <c r="L2293">
        <v>8.2100000000000009</v>
      </c>
      <c r="M2293">
        <v>170.7</v>
      </c>
      <c r="N2293">
        <v>145</v>
      </c>
      <c r="O2293">
        <v>7.68</v>
      </c>
      <c r="P2293">
        <v>7.9</v>
      </c>
      <c r="Q2293">
        <v>5</v>
      </c>
      <c r="R2293">
        <v>2.13</v>
      </c>
      <c r="S2293">
        <v>1</v>
      </c>
      <c r="T2293">
        <v>0</v>
      </c>
    </row>
    <row r="2294" spans="1:20" x14ac:dyDescent="0.2">
      <c r="A2294" t="s">
        <v>74</v>
      </c>
      <c r="B2294" s="4">
        <f>train[[#This Row],[account_length]]/12</f>
        <v>13.5</v>
      </c>
      <c r="C2294">
        <v>408</v>
      </c>
      <c r="D2294">
        <v>0</v>
      </c>
      <c r="E2294">
        <v>0</v>
      </c>
      <c r="F2294">
        <v>0</v>
      </c>
      <c r="G2294">
        <v>49.2</v>
      </c>
      <c r="H2294">
        <v>121</v>
      </c>
      <c r="I2294">
        <v>8.36</v>
      </c>
      <c r="J2294">
        <v>143.9</v>
      </c>
      <c r="K2294">
        <v>136</v>
      </c>
      <c r="L2294">
        <v>12.23</v>
      </c>
      <c r="M2294">
        <v>203</v>
      </c>
      <c r="N2294">
        <v>97</v>
      </c>
      <c r="O2294">
        <v>9.14</v>
      </c>
      <c r="P2294">
        <v>12.1</v>
      </c>
      <c r="Q2294">
        <v>13</v>
      </c>
      <c r="R2294">
        <v>3.27</v>
      </c>
      <c r="S2294">
        <v>1</v>
      </c>
      <c r="T2294">
        <v>0</v>
      </c>
    </row>
    <row r="2295" spans="1:20" x14ac:dyDescent="0.2">
      <c r="A2295" t="s">
        <v>52</v>
      </c>
      <c r="B2295" s="4">
        <f>train[[#This Row],[account_length]]/12</f>
        <v>6</v>
      </c>
      <c r="C2295">
        <v>510</v>
      </c>
      <c r="D2295">
        <v>0</v>
      </c>
      <c r="E2295">
        <v>0</v>
      </c>
      <c r="F2295">
        <v>0</v>
      </c>
      <c r="G2295">
        <v>141.30000000000001</v>
      </c>
      <c r="H2295">
        <v>133</v>
      </c>
      <c r="I2295">
        <v>24.02</v>
      </c>
      <c r="J2295">
        <v>134.9</v>
      </c>
      <c r="K2295">
        <v>96</v>
      </c>
      <c r="L2295">
        <v>11.47</v>
      </c>
      <c r="M2295">
        <v>227.5</v>
      </c>
      <c r="N2295">
        <v>97</v>
      </c>
      <c r="O2295">
        <v>10.24</v>
      </c>
      <c r="P2295">
        <v>11.2</v>
      </c>
      <c r="Q2295">
        <v>3</v>
      </c>
      <c r="R2295">
        <v>3.02</v>
      </c>
      <c r="S2295">
        <v>2</v>
      </c>
      <c r="T2295">
        <v>0</v>
      </c>
    </row>
    <row r="2296" spans="1:20" x14ac:dyDescent="0.2">
      <c r="A2296" t="s">
        <v>45</v>
      </c>
      <c r="B2296" s="4">
        <f>train[[#This Row],[account_length]]/12</f>
        <v>8.4166666666666661</v>
      </c>
      <c r="C2296">
        <v>415</v>
      </c>
      <c r="D2296">
        <v>0</v>
      </c>
      <c r="E2296">
        <v>0</v>
      </c>
      <c r="F2296">
        <v>0</v>
      </c>
      <c r="G2296">
        <v>253.2</v>
      </c>
      <c r="H2296">
        <v>89</v>
      </c>
      <c r="I2296">
        <v>43.04</v>
      </c>
      <c r="J2296">
        <v>237.9</v>
      </c>
      <c r="K2296">
        <v>114</v>
      </c>
      <c r="L2296">
        <v>20.22</v>
      </c>
      <c r="M2296">
        <v>154.30000000000001</v>
      </c>
      <c r="N2296">
        <v>85</v>
      </c>
      <c r="O2296">
        <v>6.94</v>
      </c>
      <c r="P2296">
        <v>9.6999999999999993</v>
      </c>
      <c r="Q2296">
        <v>7</v>
      </c>
      <c r="R2296">
        <v>2.62</v>
      </c>
      <c r="S2296">
        <v>4</v>
      </c>
      <c r="T2296">
        <v>0</v>
      </c>
    </row>
    <row r="2297" spans="1:20" x14ac:dyDescent="0.2">
      <c r="A2297" t="s">
        <v>31</v>
      </c>
      <c r="B2297" s="4">
        <f>train[[#This Row],[account_length]]/12</f>
        <v>10.416666666666666</v>
      </c>
      <c r="C2297">
        <v>415</v>
      </c>
      <c r="D2297">
        <v>0</v>
      </c>
      <c r="E2297">
        <v>0</v>
      </c>
      <c r="F2297">
        <v>0</v>
      </c>
      <c r="G2297">
        <v>206</v>
      </c>
      <c r="H2297">
        <v>128</v>
      </c>
      <c r="I2297">
        <v>35.020000000000003</v>
      </c>
      <c r="J2297">
        <v>198.1</v>
      </c>
      <c r="K2297">
        <v>71</v>
      </c>
      <c r="L2297">
        <v>16.84</v>
      </c>
      <c r="M2297">
        <v>135.9</v>
      </c>
      <c r="N2297">
        <v>116</v>
      </c>
      <c r="O2297">
        <v>6.12</v>
      </c>
      <c r="P2297">
        <v>13.2</v>
      </c>
      <c r="Q2297">
        <v>3</v>
      </c>
      <c r="R2297">
        <v>3.56</v>
      </c>
      <c r="S2297">
        <v>0</v>
      </c>
      <c r="T2297">
        <v>0</v>
      </c>
    </row>
    <row r="2298" spans="1:20" x14ac:dyDescent="0.2">
      <c r="A2298" t="s">
        <v>66</v>
      </c>
      <c r="B2298" s="4">
        <f>train[[#This Row],[account_length]]/12</f>
        <v>16.083333333333332</v>
      </c>
      <c r="C2298">
        <v>415</v>
      </c>
      <c r="D2298">
        <v>0</v>
      </c>
      <c r="E2298">
        <v>1</v>
      </c>
      <c r="F2298">
        <v>31</v>
      </c>
      <c r="G2298">
        <v>71.2</v>
      </c>
      <c r="H2298">
        <v>58</v>
      </c>
      <c r="I2298">
        <v>12.1</v>
      </c>
      <c r="J2298">
        <v>124.7</v>
      </c>
      <c r="K2298">
        <v>105</v>
      </c>
      <c r="L2298">
        <v>10.6</v>
      </c>
      <c r="M2298">
        <v>155.5</v>
      </c>
      <c r="N2298">
        <v>108</v>
      </c>
      <c r="O2298">
        <v>7</v>
      </c>
      <c r="P2298">
        <v>11.7</v>
      </c>
      <c r="Q2298">
        <v>3</v>
      </c>
      <c r="R2298">
        <v>3.16</v>
      </c>
      <c r="S2298">
        <v>0</v>
      </c>
      <c r="T2298">
        <v>0</v>
      </c>
    </row>
    <row r="2299" spans="1:20" x14ac:dyDescent="0.2">
      <c r="A2299" t="s">
        <v>31</v>
      </c>
      <c r="B2299" s="4">
        <f>train[[#This Row],[account_length]]/12</f>
        <v>5.25</v>
      </c>
      <c r="C2299">
        <v>510</v>
      </c>
      <c r="D2299">
        <v>0</v>
      </c>
      <c r="E2299">
        <v>0</v>
      </c>
      <c r="F2299">
        <v>0</v>
      </c>
      <c r="G2299">
        <v>261.8</v>
      </c>
      <c r="H2299">
        <v>69</v>
      </c>
      <c r="I2299">
        <v>44.51</v>
      </c>
      <c r="J2299">
        <v>245</v>
      </c>
      <c r="K2299">
        <v>135</v>
      </c>
      <c r="L2299">
        <v>20.83</v>
      </c>
      <c r="M2299">
        <v>202.1</v>
      </c>
      <c r="N2299">
        <v>94</v>
      </c>
      <c r="O2299">
        <v>9.09</v>
      </c>
      <c r="P2299">
        <v>14.7</v>
      </c>
      <c r="Q2299">
        <v>4</v>
      </c>
      <c r="R2299">
        <v>3.97</v>
      </c>
      <c r="S2299">
        <v>0</v>
      </c>
      <c r="T2299">
        <v>1</v>
      </c>
    </row>
    <row r="2300" spans="1:20" x14ac:dyDescent="0.2">
      <c r="A2300" t="s">
        <v>69</v>
      </c>
      <c r="B2300" s="4">
        <f>train[[#This Row],[account_length]]/12</f>
        <v>10.333333333333334</v>
      </c>
      <c r="C2300">
        <v>510</v>
      </c>
      <c r="D2300">
        <v>0</v>
      </c>
      <c r="E2300">
        <v>0</v>
      </c>
      <c r="F2300">
        <v>0</v>
      </c>
      <c r="G2300">
        <v>191.3</v>
      </c>
      <c r="H2300">
        <v>134</v>
      </c>
      <c r="I2300">
        <v>32.520000000000003</v>
      </c>
      <c r="J2300">
        <v>261.5</v>
      </c>
      <c r="K2300">
        <v>113</v>
      </c>
      <c r="L2300">
        <v>22.23</v>
      </c>
      <c r="M2300">
        <v>182.3</v>
      </c>
      <c r="N2300">
        <v>111</v>
      </c>
      <c r="O2300">
        <v>8.1999999999999993</v>
      </c>
      <c r="P2300">
        <v>10</v>
      </c>
      <c r="Q2300">
        <v>3</v>
      </c>
      <c r="R2300">
        <v>2.7</v>
      </c>
      <c r="S2300">
        <v>1</v>
      </c>
      <c r="T2300">
        <v>0</v>
      </c>
    </row>
    <row r="2301" spans="1:20" x14ac:dyDescent="0.2">
      <c r="A2301" t="s">
        <v>63</v>
      </c>
      <c r="B2301" s="4">
        <f>train[[#This Row],[account_length]]/12</f>
        <v>12</v>
      </c>
      <c r="C2301">
        <v>415</v>
      </c>
      <c r="D2301">
        <v>0</v>
      </c>
      <c r="E2301">
        <v>0</v>
      </c>
      <c r="F2301">
        <v>0</v>
      </c>
      <c r="G2301">
        <v>133.30000000000001</v>
      </c>
      <c r="H2301">
        <v>101</v>
      </c>
      <c r="I2301">
        <v>22.66</v>
      </c>
      <c r="J2301">
        <v>255.5</v>
      </c>
      <c r="K2301">
        <v>127</v>
      </c>
      <c r="L2301">
        <v>21.72</v>
      </c>
      <c r="M2301">
        <v>228.6</v>
      </c>
      <c r="N2301">
        <v>68</v>
      </c>
      <c r="O2301">
        <v>10.29</v>
      </c>
      <c r="P2301">
        <v>11.6</v>
      </c>
      <c r="Q2301">
        <v>2</v>
      </c>
      <c r="R2301">
        <v>3.13</v>
      </c>
      <c r="S2301">
        <v>0</v>
      </c>
      <c r="T2301">
        <v>0</v>
      </c>
    </row>
    <row r="2302" spans="1:20" x14ac:dyDescent="0.2">
      <c r="A2302" t="s">
        <v>46</v>
      </c>
      <c r="B2302" s="4">
        <f>train[[#This Row],[account_length]]/12</f>
        <v>9.6666666666666661</v>
      </c>
      <c r="C2302">
        <v>408</v>
      </c>
      <c r="D2302">
        <v>0</v>
      </c>
      <c r="E2302">
        <v>1</v>
      </c>
      <c r="F2302">
        <v>24</v>
      </c>
      <c r="G2302">
        <v>183.6</v>
      </c>
      <c r="H2302">
        <v>138</v>
      </c>
      <c r="I2302">
        <v>31.21</v>
      </c>
      <c r="J2302">
        <v>203.8</v>
      </c>
      <c r="K2302">
        <v>90</v>
      </c>
      <c r="L2302">
        <v>17.32</v>
      </c>
      <c r="M2302">
        <v>166.9</v>
      </c>
      <c r="N2302">
        <v>89</v>
      </c>
      <c r="O2302">
        <v>7.51</v>
      </c>
      <c r="P2302">
        <v>6</v>
      </c>
      <c r="Q2302">
        <v>3</v>
      </c>
      <c r="R2302">
        <v>1.62</v>
      </c>
      <c r="S2302">
        <v>2</v>
      </c>
      <c r="T2302">
        <v>0</v>
      </c>
    </row>
    <row r="2303" spans="1:20" x14ac:dyDescent="0.2">
      <c r="A2303" t="s">
        <v>49</v>
      </c>
      <c r="B2303" s="4">
        <f>train[[#This Row],[account_length]]/12</f>
        <v>15.75</v>
      </c>
      <c r="C2303">
        <v>415</v>
      </c>
      <c r="D2303">
        <v>0</v>
      </c>
      <c r="E2303">
        <v>1</v>
      </c>
      <c r="F2303">
        <v>30</v>
      </c>
      <c r="G2303">
        <v>155.19999999999999</v>
      </c>
      <c r="H2303">
        <v>116</v>
      </c>
      <c r="I2303">
        <v>26.38</v>
      </c>
      <c r="J2303">
        <v>195.5</v>
      </c>
      <c r="K2303">
        <v>50</v>
      </c>
      <c r="L2303">
        <v>16.62</v>
      </c>
      <c r="M2303">
        <v>170.1</v>
      </c>
      <c r="N2303">
        <v>108</v>
      </c>
      <c r="O2303">
        <v>7.65</v>
      </c>
      <c r="P2303">
        <v>15.4</v>
      </c>
      <c r="Q2303">
        <v>6</v>
      </c>
      <c r="R2303">
        <v>4.16</v>
      </c>
      <c r="S2303">
        <v>1</v>
      </c>
      <c r="T2303">
        <v>0</v>
      </c>
    </row>
    <row r="2304" spans="1:20" x14ac:dyDescent="0.2">
      <c r="A2304" t="s">
        <v>46</v>
      </c>
      <c r="B2304" s="4">
        <f>train[[#This Row],[account_length]]/12</f>
        <v>8.0833333333333339</v>
      </c>
      <c r="C2304">
        <v>408</v>
      </c>
      <c r="D2304">
        <v>0</v>
      </c>
      <c r="E2304">
        <v>1</v>
      </c>
      <c r="F2304">
        <v>28</v>
      </c>
      <c r="G2304">
        <v>283.10000000000002</v>
      </c>
      <c r="H2304">
        <v>93</v>
      </c>
      <c r="I2304">
        <v>48.13</v>
      </c>
      <c r="J2304">
        <v>185.4</v>
      </c>
      <c r="K2304">
        <v>98</v>
      </c>
      <c r="L2304">
        <v>15.76</v>
      </c>
      <c r="M2304">
        <v>312.8</v>
      </c>
      <c r="N2304">
        <v>78</v>
      </c>
      <c r="O2304">
        <v>14.08</v>
      </c>
      <c r="P2304">
        <v>6.1</v>
      </c>
      <c r="Q2304">
        <v>8</v>
      </c>
      <c r="R2304">
        <v>1.65</v>
      </c>
      <c r="S2304">
        <v>1</v>
      </c>
      <c r="T2304">
        <v>0</v>
      </c>
    </row>
    <row r="2305" spans="1:20" x14ac:dyDescent="0.2">
      <c r="A2305" t="s">
        <v>31</v>
      </c>
      <c r="B2305" s="4">
        <f>train[[#This Row],[account_length]]/12</f>
        <v>11.416666666666666</v>
      </c>
      <c r="C2305">
        <v>510</v>
      </c>
      <c r="D2305">
        <v>0</v>
      </c>
      <c r="E2305">
        <v>1</v>
      </c>
      <c r="F2305">
        <v>50</v>
      </c>
      <c r="G2305">
        <v>186.5</v>
      </c>
      <c r="H2305">
        <v>94</v>
      </c>
      <c r="I2305">
        <v>31.71</v>
      </c>
      <c r="J2305">
        <v>178</v>
      </c>
      <c r="K2305">
        <v>106</v>
      </c>
      <c r="L2305">
        <v>15.13</v>
      </c>
      <c r="M2305">
        <v>215.6</v>
      </c>
      <c r="N2305">
        <v>100</v>
      </c>
      <c r="O2305">
        <v>9.6999999999999993</v>
      </c>
      <c r="P2305">
        <v>12.1</v>
      </c>
      <c r="Q2305">
        <v>4</v>
      </c>
      <c r="R2305">
        <v>3.27</v>
      </c>
      <c r="S2305">
        <v>2</v>
      </c>
      <c r="T2305">
        <v>0</v>
      </c>
    </row>
    <row r="2306" spans="1:20" x14ac:dyDescent="0.2">
      <c r="A2306" t="s">
        <v>72</v>
      </c>
      <c r="B2306" s="4">
        <f>train[[#This Row],[account_length]]/12</f>
        <v>11.833333333333334</v>
      </c>
      <c r="C2306">
        <v>415</v>
      </c>
      <c r="D2306">
        <v>0</v>
      </c>
      <c r="E2306">
        <v>1</v>
      </c>
      <c r="F2306">
        <v>38</v>
      </c>
      <c r="G2306">
        <v>163.30000000000001</v>
      </c>
      <c r="H2306">
        <v>104</v>
      </c>
      <c r="I2306">
        <v>27.76</v>
      </c>
      <c r="J2306">
        <v>136</v>
      </c>
      <c r="K2306">
        <v>114</v>
      </c>
      <c r="L2306">
        <v>11.56</v>
      </c>
      <c r="M2306">
        <v>249.1</v>
      </c>
      <c r="N2306">
        <v>127</v>
      </c>
      <c r="O2306">
        <v>11.21</v>
      </c>
      <c r="P2306">
        <v>4.3</v>
      </c>
      <c r="Q2306">
        <v>6</v>
      </c>
      <c r="R2306">
        <v>1.1599999999999999</v>
      </c>
      <c r="S2306">
        <v>0</v>
      </c>
      <c r="T2306">
        <v>0</v>
      </c>
    </row>
    <row r="2307" spans="1:20" x14ac:dyDescent="0.2">
      <c r="A2307" t="s">
        <v>26</v>
      </c>
      <c r="B2307" s="4">
        <f>train[[#This Row],[account_length]]/12</f>
        <v>7</v>
      </c>
      <c r="C2307">
        <v>510</v>
      </c>
      <c r="D2307">
        <v>0</v>
      </c>
      <c r="E2307">
        <v>0</v>
      </c>
      <c r="F2307">
        <v>0</v>
      </c>
      <c r="G2307">
        <v>203.4</v>
      </c>
      <c r="H2307">
        <v>125</v>
      </c>
      <c r="I2307">
        <v>34.58</v>
      </c>
      <c r="J2307">
        <v>182.9</v>
      </c>
      <c r="K2307">
        <v>88</v>
      </c>
      <c r="L2307">
        <v>15.55</v>
      </c>
      <c r="M2307">
        <v>213.7</v>
      </c>
      <c r="N2307">
        <v>121</v>
      </c>
      <c r="O2307">
        <v>9.6199999999999992</v>
      </c>
      <c r="P2307">
        <v>13.8</v>
      </c>
      <c r="Q2307">
        <v>2</v>
      </c>
      <c r="R2307">
        <v>3.73</v>
      </c>
      <c r="S2307">
        <v>1</v>
      </c>
      <c r="T2307">
        <v>0</v>
      </c>
    </row>
    <row r="2308" spans="1:20" x14ac:dyDescent="0.2">
      <c r="A2308" t="s">
        <v>46</v>
      </c>
      <c r="B2308" s="4">
        <f>train[[#This Row],[account_length]]/12</f>
        <v>9.9166666666666661</v>
      </c>
      <c r="C2308">
        <v>415</v>
      </c>
      <c r="D2308">
        <v>0</v>
      </c>
      <c r="E2308">
        <v>1</v>
      </c>
      <c r="F2308">
        <v>19</v>
      </c>
      <c r="G2308">
        <v>178.1</v>
      </c>
      <c r="H2308">
        <v>110</v>
      </c>
      <c r="I2308">
        <v>30.28</v>
      </c>
      <c r="J2308">
        <v>212.8</v>
      </c>
      <c r="K2308">
        <v>100</v>
      </c>
      <c r="L2308">
        <v>18.09</v>
      </c>
      <c r="M2308">
        <v>226.3</v>
      </c>
      <c r="N2308">
        <v>123</v>
      </c>
      <c r="O2308">
        <v>10.18</v>
      </c>
      <c r="P2308">
        <v>10</v>
      </c>
      <c r="Q2308">
        <v>6</v>
      </c>
      <c r="R2308">
        <v>2.7</v>
      </c>
      <c r="S2308">
        <v>1</v>
      </c>
      <c r="T2308">
        <v>0</v>
      </c>
    </row>
    <row r="2309" spans="1:20" x14ac:dyDescent="0.2">
      <c r="A2309" t="s">
        <v>53</v>
      </c>
      <c r="B2309" s="4">
        <f>train[[#This Row],[account_length]]/12</f>
        <v>13.166666666666666</v>
      </c>
      <c r="C2309">
        <v>415</v>
      </c>
      <c r="D2309">
        <v>0</v>
      </c>
      <c r="E2309">
        <v>0</v>
      </c>
      <c r="F2309">
        <v>0</v>
      </c>
      <c r="G2309">
        <v>195.9</v>
      </c>
      <c r="H2309">
        <v>103</v>
      </c>
      <c r="I2309">
        <v>33.299999999999997</v>
      </c>
      <c r="J2309">
        <v>89.1</v>
      </c>
      <c r="K2309">
        <v>95</v>
      </c>
      <c r="L2309">
        <v>7.57</v>
      </c>
      <c r="M2309">
        <v>302.2</v>
      </c>
      <c r="N2309">
        <v>82</v>
      </c>
      <c r="O2309">
        <v>13.6</v>
      </c>
      <c r="P2309">
        <v>10.3</v>
      </c>
      <c r="Q2309">
        <v>3</v>
      </c>
      <c r="R2309">
        <v>2.78</v>
      </c>
      <c r="S2309">
        <v>1</v>
      </c>
      <c r="T2309">
        <v>0</v>
      </c>
    </row>
    <row r="2310" spans="1:20" x14ac:dyDescent="0.2">
      <c r="A2310" t="s">
        <v>45</v>
      </c>
      <c r="B2310" s="4">
        <f>train[[#This Row],[account_length]]/12</f>
        <v>8.4166666666666661</v>
      </c>
      <c r="C2310">
        <v>415</v>
      </c>
      <c r="D2310">
        <v>0</v>
      </c>
      <c r="E2310">
        <v>1</v>
      </c>
      <c r="F2310">
        <v>24</v>
      </c>
      <c r="G2310">
        <v>114.1</v>
      </c>
      <c r="H2310">
        <v>95</v>
      </c>
      <c r="I2310">
        <v>19.399999999999999</v>
      </c>
      <c r="J2310">
        <v>161.5</v>
      </c>
      <c r="K2310">
        <v>86</v>
      </c>
      <c r="L2310">
        <v>13.73</v>
      </c>
      <c r="M2310">
        <v>176.3</v>
      </c>
      <c r="N2310">
        <v>90</v>
      </c>
      <c r="O2310">
        <v>7.93</v>
      </c>
      <c r="P2310">
        <v>13</v>
      </c>
      <c r="Q2310">
        <v>9</v>
      </c>
      <c r="R2310">
        <v>3.51</v>
      </c>
      <c r="S2310">
        <v>2</v>
      </c>
      <c r="T2310">
        <v>0</v>
      </c>
    </row>
    <row r="2311" spans="1:20" x14ac:dyDescent="0.2">
      <c r="A2311" t="s">
        <v>24</v>
      </c>
      <c r="B2311" s="4">
        <f>train[[#This Row],[account_length]]/12</f>
        <v>15.166666666666666</v>
      </c>
      <c r="C2311">
        <v>415</v>
      </c>
      <c r="D2311">
        <v>0</v>
      </c>
      <c r="E2311">
        <v>0</v>
      </c>
      <c r="F2311">
        <v>0</v>
      </c>
      <c r="G2311">
        <v>279.10000000000002</v>
      </c>
      <c r="H2311">
        <v>124</v>
      </c>
      <c r="I2311">
        <v>47.45</v>
      </c>
      <c r="J2311">
        <v>180.5</v>
      </c>
      <c r="K2311">
        <v>108</v>
      </c>
      <c r="L2311">
        <v>15.34</v>
      </c>
      <c r="M2311">
        <v>217.5</v>
      </c>
      <c r="N2311">
        <v>104</v>
      </c>
      <c r="O2311">
        <v>9.7899999999999991</v>
      </c>
      <c r="P2311">
        <v>9.5</v>
      </c>
      <c r="Q2311">
        <v>11</v>
      </c>
      <c r="R2311">
        <v>2.57</v>
      </c>
      <c r="S2311">
        <v>2</v>
      </c>
      <c r="T2311">
        <v>1</v>
      </c>
    </row>
    <row r="2312" spans="1:20" x14ac:dyDescent="0.2">
      <c r="A2312" t="s">
        <v>31</v>
      </c>
      <c r="B2312" s="4">
        <f>train[[#This Row],[account_length]]/12</f>
        <v>4.25</v>
      </c>
      <c r="C2312">
        <v>408</v>
      </c>
      <c r="D2312">
        <v>0</v>
      </c>
      <c r="E2312">
        <v>0</v>
      </c>
      <c r="F2312">
        <v>0</v>
      </c>
      <c r="G2312">
        <v>169.3</v>
      </c>
      <c r="H2312">
        <v>111</v>
      </c>
      <c r="I2312">
        <v>28.78</v>
      </c>
      <c r="J2312">
        <v>139.5</v>
      </c>
      <c r="K2312">
        <v>69</v>
      </c>
      <c r="L2312">
        <v>11.86</v>
      </c>
      <c r="M2312">
        <v>197</v>
      </c>
      <c r="N2312">
        <v>87</v>
      </c>
      <c r="O2312">
        <v>8.8699999999999992</v>
      </c>
      <c r="P2312">
        <v>12</v>
      </c>
      <c r="Q2312">
        <v>3</v>
      </c>
      <c r="R2312">
        <v>3.24</v>
      </c>
      <c r="S2312">
        <v>0</v>
      </c>
      <c r="T2312">
        <v>0</v>
      </c>
    </row>
    <row r="2313" spans="1:20" x14ac:dyDescent="0.2">
      <c r="A2313" t="s">
        <v>58</v>
      </c>
      <c r="B2313" s="4">
        <f>train[[#This Row],[account_length]]/12</f>
        <v>9.75</v>
      </c>
      <c r="C2313">
        <v>510</v>
      </c>
      <c r="D2313">
        <v>0</v>
      </c>
      <c r="E2313">
        <v>0</v>
      </c>
      <c r="F2313">
        <v>0</v>
      </c>
      <c r="G2313">
        <v>214.4</v>
      </c>
      <c r="H2313">
        <v>94</v>
      </c>
      <c r="I2313">
        <v>36.450000000000003</v>
      </c>
      <c r="J2313">
        <v>138</v>
      </c>
      <c r="K2313">
        <v>149</v>
      </c>
      <c r="L2313">
        <v>11.73</v>
      </c>
      <c r="M2313">
        <v>148.69999999999999</v>
      </c>
      <c r="N2313">
        <v>102</v>
      </c>
      <c r="O2313">
        <v>6.69</v>
      </c>
      <c r="P2313">
        <v>9.9</v>
      </c>
      <c r="Q2313">
        <v>1</v>
      </c>
      <c r="R2313">
        <v>2.67</v>
      </c>
      <c r="S2313">
        <v>2</v>
      </c>
      <c r="T2313">
        <v>0</v>
      </c>
    </row>
    <row r="2314" spans="1:20" x14ac:dyDescent="0.2">
      <c r="A2314" t="s">
        <v>73</v>
      </c>
      <c r="B2314" s="4">
        <f>train[[#This Row],[account_length]]/12</f>
        <v>7.666666666666667</v>
      </c>
      <c r="C2314">
        <v>415</v>
      </c>
      <c r="D2314">
        <v>1</v>
      </c>
      <c r="E2314">
        <v>0</v>
      </c>
      <c r="F2314">
        <v>0</v>
      </c>
      <c r="G2314">
        <v>255.8</v>
      </c>
      <c r="H2314">
        <v>125</v>
      </c>
      <c r="I2314">
        <v>43.49</v>
      </c>
      <c r="J2314">
        <v>142.69999999999999</v>
      </c>
      <c r="K2314">
        <v>111</v>
      </c>
      <c r="L2314">
        <v>12.13</v>
      </c>
      <c r="M2314">
        <v>181.2</v>
      </c>
      <c r="N2314">
        <v>101</v>
      </c>
      <c r="O2314">
        <v>8.15</v>
      </c>
      <c r="P2314">
        <v>11.7</v>
      </c>
      <c r="Q2314">
        <v>3</v>
      </c>
      <c r="R2314">
        <v>3.16</v>
      </c>
      <c r="S2314">
        <v>0</v>
      </c>
      <c r="T2314">
        <v>0</v>
      </c>
    </row>
    <row r="2315" spans="1:20" x14ac:dyDescent="0.2">
      <c r="A2315" t="s">
        <v>53</v>
      </c>
      <c r="B2315" s="4">
        <f>train[[#This Row],[account_length]]/12</f>
        <v>7.166666666666667</v>
      </c>
      <c r="C2315">
        <v>408</v>
      </c>
      <c r="D2315">
        <v>0</v>
      </c>
      <c r="E2315">
        <v>0</v>
      </c>
      <c r="F2315">
        <v>0</v>
      </c>
      <c r="G2315">
        <v>148.19999999999999</v>
      </c>
      <c r="H2315">
        <v>71</v>
      </c>
      <c r="I2315">
        <v>25.19</v>
      </c>
      <c r="J2315">
        <v>285.10000000000002</v>
      </c>
      <c r="K2315">
        <v>91</v>
      </c>
      <c r="L2315">
        <v>24.23</v>
      </c>
      <c r="M2315">
        <v>166.4</v>
      </c>
      <c r="N2315">
        <v>155</v>
      </c>
      <c r="O2315">
        <v>7.49</v>
      </c>
      <c r="P2315">
        <v>6.2</v>
      </c>
      <c r="Q2315">
        <v>3</v>
      </c>
      <c r="R2315">
        <v>1.67</v>
      </c>
      <c r="S2315">
        <v>2</v>
      </c>
      <c r="T2315">
        <v>0</v>
      </c>
    </row>
    <row r="2316" spans="1:20" x14ac:dyDescent="0.2">
      <c r="A2316" t="s">
        <v>44</v>
      </c>
      <c r="B2316" s="4">
        <f>train[[#This Row],[account_length]]/12</f>
        <v>10.166666666666666</v>
      </c>
      <c r="C2316">
        <v>415</v>
      </c>
      <c r="D2316">
        <v>0</v>
      </c>
      <c r="E2316">
        <v>0</v>
      </c>
      <c r="F2316">
        <v>0</v>
      </c>
      <c r="G2316">
        <v>119.3</v>
      </c>
      <c r="H2316">
        <v>93</v>
      </c>
      <c r="I2316">
        <v>20.28</v>
      </c>
      <c r="J2316">
        <v>223.9</v>
      </c>
      <c r="K2316">
        <v>103</v>
      </c>
      <c r="L2316">
        <v>19.03</v>
      </c>
      <c r="M2316">
        <v>211.9</v>
      </c>
      <c r="N2316">
        <v>122</v>
      </c>
      <c r="O2316">
        <v>9.5399999999999991</v>
      </c>
      <c r="P2316">
        <v>8.6999999999999993</v>
      </c>
      <c r="Q2316">
        <v>4</v>
      </c>
      <c r="R2316">
        <v>2.35</v>
      </c>
      <c r="S2316">
        <v>2</v>
      </c>
      <c r="T2316">
        <v>0</v>
      </c>
    </row>
    <row r="2317" spans="1:20" x14ac:dyDescent="0.2">
      <c r="A2317" t="s">
        <v>24</v>
      </c>
      <c r="B2317" s="4">
        <f>train[[#This Row],[account_length]]/12</f>
        <v>10.583333333333334</v>
      </c>
      <c r="C2317">
        <v>510</v>
      </c>
      <c r="D2317">
        <v>0</v>
      </c>
      <c r="E2317">
        <v>0</v>
      </c>
      <c r="F2317">
        <v>0</v>
      </c>
      <c r="G2317">
        <v>245.2</v>
      </c>
      <c r="H2317">
        <v>91</v>
      </c>
      <c r="I2317">
        <v>41.68</v>
      </c>
      <c r="J2317">
        <v>217.2</v>
      </c>
      <c r="K2317">
        <v>92</v>
      </c>
      <c r="L2317">
        <v>18.46</v>
      </c>
      <c r="M2317">
        <v>243.1</v>
      </c>
      <c r="N2317">
        <v>128</v>
      </c>
      <c r="O2317">
        <v>10.94</v>
      </c>
      <c r="P2317">
        <v>13.9</v>
      </c>
      <c r="Q2317">
        <v>6</v>
      </c>
      <c r="R2317">
        <v>3.75</v>
      </c>
      <c r="S2317">
        <v>0</v>
      </c>
      <c r="T2317">
        <v>1</v>
      </c>
    </row>
    <row r="2318" spans="1:20" x14ac:dyDescent="0.2">
      <c r="A2318" t="s">
        <v>61</v>
      </c>
      <c r="B2318" s="4">
        <f>train[[#This Row],[account_length]]/12</f>
        <v>13.166666666666666</v>
      </c>
      <c r="C2318">
        <v>408</v>
      </c>
      <c r="D2318">
        <v>0</v>
      </c>
      <c r="E2318">
        <v>0</v>
      </c>
      <c r="F2318">
        <v>0</v>
      </c>
      <c r="G2318">
        <v>172.4</v>
      </c>
      <c r="H2318">
        <v>114</v>
      </c>
      <c r="I2318">
        <v>29.31</v>
      </c>
      <c r="J2318">
        <v>256.60000000000002</v>
      </c>
      <c r="K2318">
        <v>69</v>
      </c>
      <c r="L2318">
        <v>21.81</v>
      </c>
      <c r="M2318">
        <v>235.3</v>
      </c>
      <c r="N2318">
        <v>104</v>
      </c>
      <c r="O2318">
        <v>10.59</v>
      </c>
      <c r="P2318">
        <v>0</v>
      </c>
      <c r="Q2318">
        <v>0</v>
      </c>
      <c r="R2318">
        <v>0</v>
      </c>
      <c r="S2318">
        <v>2</v>
      </c>
      <c r="T2318">
        <v>0</v>
      </c>
    </row>
    <row r="2319" spans="1:20" x14ac:dyDescent="0.2">
      <c r="A2319" t="s">
        <v>67</v>
      </c>
      <c r="B2319" s="4">
        <f>train[[#This Row],[account_length]]/12</f>
        <v>12.083333333333334</v>
      </c>
      <c r="C2319">
        <v>510</v>
      </c>
      <c r="D2319">
        <v>1</v>
      </c>
      <c r="E2319">
        <v>1</v>
      </c>
      <c r="F2319">
        <v>30</v>
      </c>
      <c r="G2319">
        <v>175.3</v>
      </c>
      <c r="H2319">
        <v>107</v>
      </c>
      <c r="I2319">
        <v>29.8</v>
      </c>
      <c r="J2319">
        <v>153.30000000000001</v>
      </c>
      <c r="K2319">
        <v>116</v>
      </c>
      <c r="L2319">
        <v>13.03</v>
      </c>
      <c r="M2319">
        <v>233.6</v>
      </c>
      <c r="N2319">
        <v>85</v>
      </c>
      <c r="O2319">
        <v>10.51</v>
      </c>
      <c r="P2319">
        <v>11.1</v>
      </c>
      <c r="Q2319">
        <v>3</v>
      </c>
      <c r="R2319">
        <v>3</v>
      </c>
      <c r="S2319">
        <v>1</v>
      </c>
      <c r="T2319">
        <v>0</v>
      </c>
    </row>
    <row r="2320" spans="1:20" x14ac:dyDescent="0.2">
      <c r="A2320" t="s">
        <v>26</v>
      </c>
      <c r="B2320" s="4">
        <f>train[[#This Row],[account_length]]/12</f>
        <v>10.583333333333334</v>
      </c>
      <c r="C2320">
        <v>510</v>
      </c>
      <c r="D2320">
        <v>0</v>
      </c>
      <c r="E2320">
        <v>1</v>
      </c>
      <c r="F2320">
        <v>27</v>
      </c>
      <c r="G2320">
        <v>2.6</v>
      </c>
      <c r="H2320">
        <v>113</v>
      </c>
      <c r="I2320">
        <v>0.44</v>
      </c>
      <c r="J2320">
        <v>254</v>
      </c>
      <c r="K2320">
        <v>102</v>
      </c>
      <c r="L2320">
        <v>21.59</v>
      </c>
      <c r="M2320">
        <v>242.7</v>
      </c>
      <c r="N2320">
        <v>156</v>
      </c>
      <c r="O2320">
        <v>10.92</v>
      </c>
      <c r="P2320">
        <v>9.1999999999999993</v>
      </c>
      <c r="Q2320">
        <v>5</v>
      </c>
      <c r="R2320">
        <v>2.48</v>
      </c>
      <c r="S2320">
        <v>3</v>
      </c>
      <c r="T2320">
        <v>0</v>
      </c>
    </row>
    <row r="2321" spans="1:20" x14ac:dyDescent="0.2">
      <c r="A2321" t="s">
        <v>37</v>
      </c>
      <c r="B2321" s="4">
        <f>train[[#This Row],[account_length]]/12</f>
        <v>9.0833333333333339</v>
      </c>
      <c r="C2321">
        <v>415</v>
      </c>
      <c r="D2321">
        <v>0</v>
      </c>
      <c r="E2321">
        <v>0</v>
      </c>
      <c r="F2321">
        <v>0</v>
      </c>
      <c r="G2321">
        <v>184.1</v>
      </c>
      <c r="H2321">
        <v>143</v>
      </c>
      <c r="I2321">
        <v>31.3</v>
      </c>
      <c r="J2321">
        <v>211.7</v>
      </c>
      <c r="K2321">
        <v>105</v>
      </c>
      <c r="L2321">
        <v>17.989999999999998</v>
      </c>
      <c r="M2321">
        <v>243</v>
      </c>
      <c r="N2321">
        <v>116</v>
      </c>
      <c r="O2321">
        <v>10.93</v>
      </c>
      <c r="P2321">
        <v>9.9</v>
      </c>
      <c r="Q2321">
        <v>2</v>
      </c>
      <c r="R2321">
        <v>2.67</v>
      </c>
      <c r="S2321">
        <v>1</v>
      </c>
      <c r="T2321">
        <v>0</v>
      </c>
    </row>
    <row r="2322" spans="1:20" x14ac:dyDescent="0.2">
      <c r="A2322" t="s">
        <v>68</v>
      </c>
      <c r="B2322" s="4">
        <f>train[[#This Row],[account_length]]/12</f>
        <v>7.333333333333333</v>
      </c>
      <c r="C2322">
        <v>415</v>
      </c>
      <c r="D2322">
        <v>0</v>
      </c>
      <c r="E2322">
        <v>0</v>
      </c>
      <c r="F2322">
        <v>0</v>
      </c>
      <c r="G2322">
        <v>181.9</v>
      </c>
      <c r="H2322">
        <v>90</v>
      </c>
      <c r="I2322">
        <v>30.92</v>
      </c>
      <c r="J2322">
        <v>151.5</v>
      </c>
      <c r="K2322">
        <v>87</v>
      </c>
      <c r="L2322">
        <v>12.88</v>
      </c>
      <c r="M2322">
        <v>143</v>
      </c>
      <c r="N2322">
        <v>100</v>
      </c>
      <c r="O2322">
        <v>6.44</v>
      </c>
      <c r="P2322">
        <v>7.5</v>
      </c>
      <c r="Q2322">
        <v>3</v>
      </c>
      <c r="R2322">
        <v>2.0299999999999998</v>
      </c>
      <c r="S2322">
        <v>1</v>
      </c>
      <c r="T2322">
        <v>0</v>
      </c>
    </row>
    <row r="2323" spans="1:20" x14ac:dyDescent="0.2">
      <c r="A2323" t="s">
        <v>45</v>
      </c>
      <c r="B2323" s="4">
        <f>train[[#This Row],[account_length]]/12</f>
        <v>14.25</v>
      </c>
      <c r="C2323">
        <v>510</v>
      </c>
      <c r="D2323">
        <v>0</v>
      </c>
      <c r="E2323">
        <v>0</v>
      </c>
      <c r="F2323">
        <v>0</v>
      </c>
      <c r="G2323">
        <v>189.8</v>
      </c>
      <c r="H2323">
        <v>122</v>
      </c>
      <c r="I2323">
        <v>32.270000000000003</v>
      </c>
      <c r="J2323">
        <v>173.7</v>
      </c>
      <c r="K2323">
        <v>85</v>
      </c>
      <c r="L2323">
        <v>14.76</v>
      </c>
      <c r="M2323">
        <v>257.10000000000002</v>
      </c>
      <c r="N2323">
        <v>84</v>
      </c>
      <c r="O2323">
        <v>11.57</v>
      </c>
      <c r="P2323">
        <v>10.3</v>
      </c>
      <c r="Q2323">
        <v>1</v>
      </c>
      <c r="R2323">
        <v>2.78</v>
      </c>
      <c r="S2323">
        <v>0</v>
      </c>
      <c r="T2323">
        <v>0</v>
      </c>
    </row>
    <row r="2324" spans="1:20" x14ac:dyDescent="0.2">
      <c r="A2324" t="s">
        <v>38</v>
      </c>
      <c r="B2324" s="4">
        <f>train[[#This Row],[account_length]]/12</f>
        <v>1.75</v>
      </c>
      <c r="C2324">
        <v>415</v>
      </c>
      <c r="D2324">
        <v>0</v>
      </c>
      <c r="E2324">
        <v>0</v>
      </c>
      <c r="F2324">
        <v>0</v>
      </c>
      <c r="G2324">
        <v>223.2</v>
      </c>
      <c r="H2324">
        <v>142</v>
      </c>
      <c r="I2324">
        <v>37.94</v>
      </c>
      <c r="J2324">
        <v>216.5</v>
      </c>
      <c r="K2324">
        <v>114</v>
      </c>
      <c r="L2324">
        <v>18.399999999999999</v>
      </c>
      <c r="M2324">
        <v>214.7</v>
      </c>
      <c r="N2324">
        <v>111</v>
      </c>
      <c r="O2324">
        <v>9.66</v>
      </c>
      <c r="P2324">
        <v>12.4</v>
      </c>
      <c r="Q2324">
        <v>2</v>
      </c>
      <c r="R2324">
        <v>3.35</v>
      </c>
      <c r="S2324">
        <v>1</v>
      </c>
      <c r="T2324">
        <v>0</v>
      </c>
    </row>
    <row r="2325" spans="1:20" x14ac:dyDescent="0.2">
      <c r="A2325" t="s">
        <v>31</v>
      </c>
      <c r="B2325" s="4">
        <f>train[[#This Row],[account_length]]/12</f>
        <v>12.083333333333334</v>
      </c>
      <c r="C2325">
        <v>408</v>
      </c>
      <c r="D2325">
        <v>0</v>
      </c>
      <c r="E2325">
        <v>1</v>
      </c>
      <c r="F2325">
        <v>31</v>
      </c>
      <c r="G2325">
        <v>216</v>
      </c>
      <c r="H2325">
        <v>94</v>
      </c>
      <c r="I2325">
        <v>36.72</v>
      </c>
      <c r="J2325">
        <v>225.1</v>
      </c>
      <c r="K2325">
        <v>123</v>
      </c>
      <c r="L2325">
        <v>19.13</v>
      </c>
      <c r="M2325">
        <v>234.7</v>
      </c>
      <c r="N2325">
        <v>109</v>
      </c>
      <c r="O2325">
        <v>10.56</v>
      </c>
      <c r="P2325">
        <v>10.7</v>
      </c>
      <c r="Q2325">
        <v>1</v>
      </c>
      <c r="R2325">
        <v>2.89</v>
      </c>
      <c r="S2325">
        <v>2</v>
      </c>
      <c r="T2325">
        <v>0</v>
      </c>
    </row>
    <row r="2326" spans="1:20" x14ac:dyDescent="0.2">
      <c r="A2326" t="s">
        <v>54</v>
      </c>
      <c r="B2326" s="4">
        <f>train[[#This Row],[account_length]]/12</f>
        <v>7.5</v>
      </c>
      <c r="C2326">
        <v>415</v>
      </c>
      <c r="D2326">
        <v>0</v>
      </c>
      <c r="E2326">
        <v>0</v>
      </c>
      <c r="F2326">
        <v>0</v>
      </c>
      <c r="G2326">
        <v>198.5</v>
      </c>
      <c r="H2326">
        <v>124</v>
      </c>
      <c r="I2326">
        <v>33.75</v>
      </c>
      <c r="J2326">
        <v>266.60000000000002</v>
      </c>
      <c r="K2326">
        <v>100</v>
      </c>
      <c r="L2326">
        <v>22.66</v>
      </c>
      <c r="M2326">
        <v>243.3</v>
      </c>
      <c r="N2326">
        <v>80</v>
      </c>
      <c r="O2326">
        <v>10.95</v>
      </c>
      <c r="P2326">
        <v>8</v>
      </c>
      <c r="Q2326">
        <v>7</v>
      </c>
      <c r="R2326">
        <v>2.16</v>
      </c>
      <c r="S2326">
        <v>2</v>
      </c>
      <c r="T2326">
        <v>0</v>
      </c>
    </row>
    <row r="2327" spans="1:20" x14ac:dyDescent="0.2">
      <c r="A2327" t="s">
        <v>56</v>
      </c>
      <c r="B2327" s="4">
        <f>train[[#This Row],[account_length]]/12</f>
        <v>2.75</v>
      </c>
      <c r="C2327">
        <v>408</v>
      </c>
      <c r="D2327">
        <v>0</v>
      </c>
      <c r="E2327">
        <v>0</v>
      </c>
      <c r="F2327">
        <v>0</v>
      </c>
      <c r="G2327">
        <v>159.5</v>
      </c>
      <c r="H2327">
        <v>115</v>
      </c>
      <c r="I2327">
        <v>27.12</v>
      </c>
      <c r="J2327">
        <v>195.4</v>
      </c>
      <c r="K2327">
        <v>118</v>
      </c>
      <c r="L2327">
        <v>16.61</v>
      </c>
      <c r="M2327">
        <v>102.4</v>
      </c>
      <c r="N2327">
        <v>86</v>
      </c>
      <c r="O2327">
        <v>4.6100000000000003</v>
      </c>
      <c r="P2327">
        <v>7.1</v>
      </c>
      <c r="Q2327">
        <v>7</v>
      </c>
      <c r="R2327">
        <v>1.92</v>
      </c>
      <c r="S2327">
        <v>1</v>
      </c>
      <c r="T2327">
        <v>0</v>
      </c>
    </row>
    <row r="2328" spans="1:20" x14ac:dyDescent="0.2">
      <c r="A2328" t="s">
        <v>73</v>
      </c>
      <c r="B2328" s="4">
        <f>train[[#This Row],[account_length]]/12</f>
        <v>5.083333333333333</v>
      </c>
      <c r="C2328">
        <v>408</v>
      </c>
      <c r="D2328">
        <v>0</v>
      </c>
      <c r="E2328">
        <v>1</v>
      </c>
      <c r="F2328">
        <v>40</v>
      </c>
      <c r="G2328">
        <v>105</v>
      </c>
      <c r="H2328">
        <v>78</v>
      </c>
      <c r="I2328">
        <v>17.850000000000001</v>
      </c>
      <c r="J2328">
        <v>180.6</v>
      </c>
      <c r="K2328">
        <v>100</v>
      </c>
      <c r="L2328">
        <v>15.35</v>
      </c>
      <c r="M2328">
        <v>174.1</v>
      </c>
      <c r="N2328">
        <v>115</v>
      </c>
      <c r="O2328">
        <v>7.83</v>
      </c>
      <c r="P2328">
        <v>10.199999999999999</v>
      </c>
      <c r="Q2328">
        <v>2</v>
      </c>
      <c r="R2328">
        <v>2.75</v>
      </c>
      <c r="S2328">
        <v>2</v>
      </c>
      <c r="T2328">
        <v>1</v>
      </c>
    </row>
    <row r="2329" spans="1:20" x14ac:dyDescent="0.2">
      <c r="A2329" t="s">
        <v>41</v>
      </c>
      <c r="B2329" s="4">
        <f>train[[#This Row],[account_length]]/12</f>
        <v>8.9166666666666661</v>
      </c>
      <c r="C2329">
        <v>415</v>
      </c>
      <c r="D2329">
        <v>0</v>
      </c>
      <c r="E2329">
        <v>0</v>
      </c>
      <c r="F2329">
        <v>0</v>
      </c>
      <c r="G2329">
        <v>204.5</v>
      </c>
      <c r="H2329">
        <v>108</v>
      </c>
      <c r="I2329">
        <v>34.770000000000003</v>
      </c>
      <c r="J2329">
        <v>162.4</v>
      </c>
      <c r="K2329">
        <v>110</v>
      </c>
      <c r="L2329">
        <v>13.8</v>
      </c>
      <c r="M2329">
        <v>155</v>
      </c>
      <c r="N2329">
        <v>102</v>
      </c>
      <c r="O2329">
        <v>6.98</v>
      </c>
      <c r="P2329">
        <v>13.4</v>
      </c>
      <c r="Q2329">
        <v>1</v>
      </c>
      <c r="R2329">
        <v>3.62</v>
      </c>
      <c r="S2329">
        <v>3</v>
      </c>
      <c r="T2329">
        <v>0</v>
      </c>
    </row>
    <row r="2330" spans="1:20" x14ac:dyDescent="0.2">
      <c r="A2330" t="s">
        <v>49</v>
      </c>
      <c r="B2330" s="4">
        <f>train[[#This Row],[account_length]]/12</f>
        <v>12.25</v>
      </c>
      <c r="C2330">
        <v>408</v>
      </c>
      <c r="D2330">
        <v>0</v>
      </c>
      <c r="E2330">
        <v>0</v>
      </c>
      <c r="F2330">
        <v>0</v>
      </c>
      <c r="G2330">
        <v>274</v>
      </c>
      <c r="H2330">
        <v>92</v>
      </c>
      <c r="I2330">
        <v>46.58</v>
      </c>
      <c r="J2330">
        <v>231.8</v>
      </c>
      <c r="K2330">
        <v>82</v>
      </c>
      <c r="L2330">
        <v>19.7</v>
      </c>
      <c r="M2330">
        <v>283.60000000000002</v>
      </c>
      <c r="N2330">
        <v>83</v>
      </c>
      <c r="O2330">
        <v>12.76</v>
      </c>
      <c r="P2330">
        <v>6.2</v>
      </c>
      <c r="Q2330">
        <v>1</v>
      </c>
      <c r="R2330">
        <v>1.67</v>
      </c>
      <c r="S2330">
        <v>0</v>
      </c>
      <c r="T2330">
        <v>1</v>
      </c>
    </row>
    <row r="2331" spans="1:20" x14ac:dyDescent="0.2">
      <c r="A2331" t="s">
        <v>70</v>
      </c>
      <c r="B2331" s="4">
        <f>train[[#This Row],[account_length]]/12</f>
        <v>15.5</v>
      </c>
      <c r="C2331">
        <v>510</v>
      </c>
      <c r="D2331">
        <v>0</v>
      </c>
      <c r="E2331">
        <v>0</v>
      </c>
      <c r="F2331">
        <v>0</v>
      </c>
      <c r="G2331">
        <v>137.80000000000001</v>
      </c>
      <c r="H2331">
        <v>97</v>
      </c>
      <c r="I2331">
        <v>23.43</v>
      </c>
      <c r="J2331">
        <v>187.7</v>
      </c>
      <c r="K2331">
        <v>118</v>
      </c>
      <c r="L2331">
        <v>15.95</v>
      </c>
      <c r="M2331">
        <v>146.4</v>
      </c>
      <c r="N2331">
        <v>85</v>
      </c>
      <c r="O2331">
        <v>6.59</v>
      </c>
      <c r="P2331">
        <v>8.6999999999999993</v>
      </c>
      <c r="Q2331">
        <v>6</v>
      </c>
      <c r="R2331">
        <v>2.35</v>
      </c>
      <c r="S2331">
        <v>1</v>
      </c>
      <c r="T2331">
        <v>0</v>
      </c>
    </row>
    <row r="2332" spans="1:20" x14ac:dyDescent="0.2">
      <c r="A2332" t="s">
        <v>53</v>
      </c>
      <c r="B2332" s="4">
        <f>train[[#This Row],[account_length]]/12</f>
        <v>10.666666666666666</v>
      </c>
      <c r="C2332">
        <v>415</v>
      </c>
      <c r="D2332">
        <v>0</v>
      </c>
      <c r="E2332">
        <v>0</v>
      </c>
      <c r="F2332">
        <v>0</v>
      </c>
      <c r="G2332">
        <v>179.4</v>
      </c>
      <c r="H2332">
        <v>94</v>
      </c>
      <c r="I2332">
        <v>30.5</v>
      </c>
      <c r="J2332">
        <v>270.39999999999998</v>
      </c>
      <c r="K2332">
        <v>92</v>
      </c>
      <c r="L2332">
        <v>22.98</v>
      </c>
      <c r="M2332">
        <v>191</v>
      </c>
      <c r="N2332">
        <v>88</v>
      </c>
      <c r="O2332">
        <v>8.59</v>
      </c>
      <c r="P2332">
        <v>7.9</v>
      </c>
      <c r="Q2332">
        <v>4</v>
      </c>
      <c r="R2332">
        <v>2.13</v>
      </c>
      <c r="S2332">
        <v>0</v>
      </c>
      <c r="T2332">
        <v>0</v>
      </c>
    </row>
    <row r="2333" spans="1:20" x14ac:dyDescent="0.2">
      <c r="A2333" t="s">
        <v>47</v>
      </c>
      <c r="B2333" s="4">
        <f>train[[#This Row],[account_length]]/12</f>
        <v>4.583333333333333</v>
      </c>
      <c r="C2333">
        <v>408</v>
      </c>
      <c r="D2333">
        <v>0</v>
      </c>
      <c r="E2333">
        <v>1</v>
      </c>
      <c r="F2333">
        <v>39</v>
      </c>
      <c r="G2333">
        <v>139.30000000000001</v>
      </c>
      <c r="H2333">
        <v>101</v>
      </c>
      <c r="I2333">
        <v>23.68</v>
      </c>
      <c r="J2333">
        <v>178.3</v>
      </c>
      <c r="K2333">
        <v>117</v>
      </c>
      <c r="L2333">
        <v>15.16</v>
      </c>
      <c r="M2333">
        <v>246.5</v>
      </c>
      <c r="N2333">
        <v>104</v>
      </c>
      <c r="O2333">
        <v>11.09</v>
      </c>
      <c r="P2333">
        <v>8.1</v>
      </c>
      <c r="Q2333">
        <v>1</v>
      </c>
      <c r="R2333">
        <v>2.19</v>
      </c>
      <c r="S2333">
        <v>3</v>
      </c>
      <c r="T2333">
        <v>0</v>
      </c>
    </row>
    <row r="2334" spans="1:20" x14ac:dyDescent="0.2">
      <c r="A2334" t="s">
        <v>20</v>
      </c>
      <c r="B2334" s="4">
        <f>train[[#This Row],[account_length]]/12</f>
        <v>11.166666666666666</v>
      </c>
      <c r="C2334">
        <v>415</v>
      </c>
      <c r="D2334">
        <v>0</v>
      </c>
      <c r="E2334">
        <v>0</v>
      </c>
      <c r="F2334">
        <v>0</v>
      </c>
      <c r="G2334">
        <v>7.8</v>
      </c>
      <c r="H2334">
        <v>86</v>
      </c>
      <c r="I2334">
        <v>1.33</v>
      </c>
      <c r="J2334">
        <v>171.4</v>
      </c>
      <c r="K2334">
        <v>100</v>
      </c>
      <c r="L2334">
        <v>14.57</v>
      </c>
      <c r="M2334">
        <v>186.5</v>
      </c>
      <c r="N2334">
        <v>80</v>
      </c>
      <c r="O2334">
        <v>8.39</v>
      </c>
      <c r="P2334">
        <v>12.9</v>
      </c>
      <c r="Q2334">
        <v>2</v>
      </c>
      <c r="R2334">
        <v>3.48</v>
      </c>
      <c r="S2334">
        <v>2</v>
      </c>
      <c r="T2334">
        <v>0</v>
      </c>
    </row>
    <row r="2335" spans="1:20" x14ac:dyDescent="0.2">
      <c r="A2335" t="s">
        <v>32</v>
      </c>
      <c r="B2335" s="4">
        <f>train[[#This Row],[account_length]]/12</f>
        <v>8</v>
      </c>
      <c r="C2335">
        <v>415</v>
      </c>
      <c r="D2335">
        <v>0</v>
      </c>
      <c r="E2335">
        <v>1</v>
      </c>
      <c r="F2335">
        <v>23</v>
      </c>
      <c r="G2335">
        <v>183.1</v>
      </c>
      <c r="H2335">
        <v>88</v>
      </c>
      <c r="I2335">
        <v>31.13</v>
      </c>
      <c r="J2335">
        <v>147.4</v>
      </c>
      <c r="K2335">
        <v>89</v>
      </c>
      <c r="L2335">
        <v>12.53</v>
      </c>
      <c r="M2335">
        <v>350.2</v>
      </c>
      <c r="N2335">
        <v>108</v>
      </c>
      <c r="O2335">
        <v>15.76</v>
      </c>
      <c r="P2335">
        <v>11.3</v>
      </c>
      <c r="Q2335">
        <v>7</v>
      </c>
      <c r="R2335">
        <v>3.05</v>
      </c>
      <c r="S2335">
        <v>1</v>
      </c>
      <c r="T2335">
        <v>0</v>
      </c>
    </row>
    <row r="2336" spans="1:20" x14ac:dyDescent="0.2">
      <c r="A2336" t="s">
        <v>70</v>
      </c>
      <c r="B2336" s="4">
        <f>train[[#This Row],[account_length]]/12</f>
        <v>10.25</v>
      </c>
      <c r="C2336">
        <v>415</v>
      </c>
      <c r="D2336">
        <v>0</v>
      </c>
      <c r="E2336">
        <v>0</v>
      </c>
      <c r="F2336">
        <v>0</v>
      </c>
      <c r="G2336">
        <v>140</v>
      </c>
      <c r="H2336">
        <v>106</v>
      </c>
      <c r="I2336">
        <v>23.8</v>
      </c>
      <c r="J2336">
        <v>153.69999999999999</v>
      </c>
      <c r="K2336">
        <v>101</v>
      </c>
      <c r="L2336">
        <v>13.06</v>
      </c>
      <c r="M2336">
        <v>50.1</v>
      </c>
      <c r="N2336">
        <v>87</v>
      </c>
      <c r="O2336">
        <v>2.25</v>
      </c>
      <c r="P2336">
        <v>12.5</v>
      </c>
      <c r="Q2336">
        <v>1</v>
      </c>
      <c r="R2336">
        <v>3.38</v>
      </c>
      <c r="S2336">
        <v>2</v>
      </c>
      <c r="T2336">
        <v>0</v>
      </c>
    </row>
    <row r="2337" spans="1:20" x14ac:dyDescent="0.2">
      <c r="A2337" t="s">
        <v>26</v>
      </c>
      <c r="B2337" s="4">
        <f>train[[#This Row],[account_length]]/12</f>
        <v>2.9166666666666665</v>
      </c>
      <c r="C2337">
        <v>415</v>
      </c>
      <c r="D2337">
        <v>0</v>
      </c>
      <c r="E2337">
        <v>0</v>
      </c>
      <c r="F2337">
        <v>0</v>
      </c>
      <c r="G2337">
        <v>179.2</v>
      </c>
      <c r="H2337">
        <v>59</v>
      </c>
      <c r="I2337">
        <v>30.46</v>
      </c>
      <c r="J2337">
        <v>283.3</v>
      </c>
      <c r="K2337">
        <v>101</v>
      </c>
      <c r="L2337">
        <v>24.08</v>
      </c>
      <c r="M2337">
        <v>285.39999999999998</v>
      </c>
      <c r="N2337">
        <v>83</v>
      </c>
      <c r="O2337">
        <v>12.84</v>
      </c>
      <c r="P2337">
        <v>5.8</v>
      </c>
      <c r="Q2337">
        <v>7</v>
      </c>
      <c r="R2337">
        <v>1.57</v>
      </c>
      <c r="S2337">
        <v>2</v>
      </c>
      <c r="T2337">
        <v>0</v>
      </c>
    </row>
    <row r="2338" spans="1:20" x14ac:dyDescent="0.2">
      <c r="A2338" t="s">
        <v>51</v>
      </c>
      <c r="B2338" s="4">
        <f>train[[#This Row],[account_length]]/12</f>
        <v>6.166666666666667</v>
      </c>
      <c r="C2338">
        <v>408</v>
      </c>
      <c r="D2338">
        <v>0</v>
      </c>
      <c r="E2338">
        <v>0</v>
      </c>
      <c r="F2338">
        <v>0</v>
      </c>
      <c r="G2338">
        <v>177.4</v>
      </c>
      <c r="H2338">
        <v>136</v>
      </c>
      <c r="I2338">
        <v>30.16</v>
      </c>
      <c r="J2338">
        <v>240.3</v>
      </c>
      <c r="K2338">
        <v>104</v>
      </c>
      <c r="L2338">
        <v>20.43</v>
      </c>
      <c r="M2338">
        <v>237.3</v>
      </c>
      <c r="N2338">
        <v>133</v>
      </c>
      <c r="O2338">
        <v>10.68</v>
      </c>
      <c r="P2338">
        <v>12</v>
      </c>
      <c r="Q2338">
        <v>3</v>
      </c>
      <c r="R2338">
        <v>3.24</v>
      </c>
      <c r="S2338">
        <v>0</v>
      </c>
      <c r="T2338">
        <v>0</v>
      </c>
    </row>
    <row r="2339" spans="1:20" x14ac:dyDescent="0.2">
      <c r="A2339" t="s">
        <v>32</v>
      </c>
      <c r="B2339" s="4">
        <f>train[[#This Row],[account_length]]/12</f>
        <v>10.833333333333334</v>
      </c>
      <c r="C2339">
        <v>408</v>
      </c>
      <c r="D2339">
        <v>0</v>
      </c>
      <c r="E2339">
        <v>0</v>
      </c>
      <c r="F2339">
        <v>0</v>
      </c>
      <c r="G2339">
        <v>115.6</v>
      </c>
      <c r="H2339">
        <v>129</v>
      </c>
      <c r="I2339">
        <v>19.649999999999999</v>
      </c>
      <c r="J2339">
        <v>167.8</v>
      </c>
      <c r="K2339">
        <v>104</v>
      </c>
      <c r="L2339">
        <v>14.26</v>
      </c>
      <c r="M2339">
        <v>141.80000000000001</v>
      </c>
      <c r="N2339">
        <v>124</v>
      </c>
      <c r="O2339">
        <v>6.38</v>
      </c>
      <c r="P2339">
        <v>12.6</v>
      </c>
      <c r="Q2339">
        <v>9</v>
      </c>
      <c r="R2339">
        <v>3.4</v>
      </c>
      <c r="S2339">
        <v>1</v>
      </c>
      <c r="T2339">
        <v>0</v>
      </c>
    </row>
    <row r="2340" spans="1:20" x14ac:dyDescent="0.2">
      <c r="A2340" t="s">
        <v>72</v>
      </c>
      <c r="B2340" s="4">
        <f>train[[#This Row],[account_length]]/12</f>
        <v>11.416666666666666</v>
      </c>
      <c r="C2340">
        <v>408</v>
      </c>
      <c r="D2340">
        <v>1</v>
      </c>
      <c r="E2340">
        <v>0</v>
      </c>
      <c r="F2340">
        <v>0</v>
      </c>
      <c r="G2340">
        <v>237.3</v>
      </c>
      <c r="H2340">
        <v>103</v>
      </c>
      <c r="I2340">
        <v>40.340000000000003</v>
      </c>
      <c r="J2340">
        <v>176.7</v>
      </c>
      <c r="K2340">
        <v>84</v>
      </c>
      <c r="L2340">
        <v>15.02</v>
      </c>
      <c r="M2340">
        <v>263.39999999999998</v>
      </c>
      <c r="N2340">
        <v>81</v>
      </c>
      <c r="O2340">
        <v>11.85</v>
      </c>
      <c r="P2340">
        <v>14.2</v>
      </c>
      <c r="Q2340">
        <v>4</v>
      </c>
      <c r="R2340">
        <v>3.83</v>
      </c>
      <c r="S2340">
        <v>0</v>
      </c>
      <c r="T2340">
        <v>1</v>
      </c>
    </row>
    <row r="2341" spans="1:20" x14ac:dyDescent="0.2">
      <c r="A2341" t="s">
        <v>63</v>
      </c>
      <c r="B2341" s="4">
        <f>train[[#This Row],[account_length]]/12</f>
        <v>6.666666666666667</v>
      </c>
      <c r="C2341">
        <v>408</v>
      </c>
      <c r="D2341">
        <v>0</v>
      </c>
      <c r="E2341">
        <v>0</v>
      </c>
      <c r="F2341">
        <v>0</v>
      </c>
      <c r="G2341">
        <v>51.5</v>
      </c>
      <c r="H2341">
        <v>90</v>
      </c>
      <c r="I2341">
        <v>8.76</v>
      </c>
      <c r="J2341">
        <v>164</v>
      </c>
      <c r="K2341">
        <v>98</v>
      </c>
      <c r="L2341">
        <v>13.94</v>
      </c>
      <c r="M2341">
        <v>169.4</v>
      </c>
      <c r="N2341">
        <v>80</v>
      </c>
      <c r="O2341">
        <v>7.62</v>
      </c>
      <c r="P2341">
        <v>9.5</v>
      </c>
      <c r="Q2341">
        <v>4</v>
      </c>
      <c r="R2341">
        <v>2.57</v>
      </c>
      <c r="S2341">
        <v>3</v>
      </c>
      <c r="T2341">
        <v>0</v>
      </c>
    </row>
    <row r="2342" spans="1:20" x14ac:dyDescent="0.2">
      <c r="A2342" t="s">
        <v>58</v>
      </c>
      <c r="B2342" s="4">
        <f>train[[#This Row],[account_length]]/12</f>
        <v>9.6666666666666661</v>
      </c>
      <c r="C2342">
        <v>408</v>
      </c>
      <c r="D2342">
        <v>0</v>
      </c>
      <c r="E2342">
        <v>1</v>
      </c>
      <c r="F2342">
        <v>19</v>
      </c>
      <c r="G2342">
        <v>155.69999999999999</v>
      </c>
      <c r="H2342">
        <v>104</v>
      </c>
      <c r="I2342">
        <v>26.47</v>
      </c>
      <c r="J2342">
        <v>185.4</v>
      </c>
      <c r="K2342">
        <v>118</v>
      </c>
      <c r="L2342">
        <v>15.76</v>
      </c>
      <c r="M2342">
        <v>192.7</v>
      </c>
      <c r="N2342">
        <v>116</v>
      </c>
      <c r="O2342">
        <v>8.67</v>
      </c>
      <c r="P2342">
        <v>8.1999999999999993</v>
      </c>
      <c r="Q2342">
        <v>2</v>
      </c>
      <c r="R2342">
        <v>2.21</v>
      </c>
      <c r="S2342">
        <v>3</v>
      </c>
      <c r="T2342">
        <v>0</v>
      </c>
    </row>
    <row r="2343" spans="1:20" x14ac:dyDescent="0.2">
      <c r="A2343" t="s">
        <v>33</v>
      </c>
      <c r="B2343" s="4">
        <f>train[[#This Row],[account_length]]/12</f>
        <v>10.25</v>
      </c>
      <c r="C2343">
        <v>510</v>
      </c>
      <c r="D2343">
        <v>0</v>
      </c>
      <c r="E2343">
        <v>1</v>
      </c>
      <c r="F2343">
        <v>23</v>
      </c>
      <c r="G2343">
        <v>245</v>
      </c>
      <c r="H2343">
        <v>88</v>
      </c>
      <c r="I2343">
        <v>41.65</v>
      </c>
      <c r="J2343">
        <v>265</v>
      </c>
      <c r="K2343">
        <v>105</v>
      </c>
      <c r="L2343">
        <v>22.53</v>
      </c>
      <c r="M2343">
        <v>239.7</v>
      </c>
      <c r="N2343">
        <v>108</v>
      </c>
      <c r="O2343">
        <v>10.79</v>
      </c>
      <c r="P2343">
        <v>14.9</v>
      </c>
      <c r="Q2343">
        <v>3</v>
      </c>
      <c r="R2343">
        <v>4.0199999999999996</v>
      </c>
      <c r="S2343">
        <v>2</v>
      </c>
      <c r="T2343">
        <v>0</v>
      </c>
    </row>
    <row r="2344" spans="1:20" x14ac:dyDescent="0.2">
      <c r="A2344" t="s">
        <v>38</v>
      </c>
      <c r="B2344" s="4">
        <f>train[[#This Row],[account_length]]/12</f>
        <v>12.166666666666666</v>
      </c>
      <c r="C2344">
        <v>415</v>
      </c>
      <c r="D2344">
        <v>1</v>
      </c>
      <c r="E2344">
        <v>0</v>
      </c>
      <c r="F2344">
        <v>0</v>
      </c>
      <c r="G2344">
        <v>111.1</v>
      </c>
      <c r="H2344">
        <v>126</v>
      </c>
      <c r="I2344">
        <v>18.89</v>
      </c>
      <c r="J2344">
        <v>313.39999999999998</v>
      </c>
      <c r="K2344">
        <v>95</v>
      </c>
      <c r="L2344">
        <v>26.64</v>
      </c>
      <c r="M2344">
        <v>215.7</v>
      </c>
      <c r="N2344">
        <v>82</v>
      </c>
      <c r="O2344">
        <v>9.7100000000000009</v>
      </c>
      <c r="P2344">
        <v>10.5</v>
      </c>
      <c r="Q2344">
        <v>6</v>
      </c>
      <c r="R2344">
        <v>2.84</v>
      </c>
      <c r="S2344">
        <v>1</v>
      </c>
      <c r="T2344">
        <v>0</v>
      </c>
    </row>
    <row r="2345" spans="1:20" x14ac:dyDescent="0.2">
      <c r="A2345" t="s">
        <v>62</v>
      </c>
      <c r="B2345" s="4">
        <f>train[[#This Row],[account_length]]/12</f>
        <v>10.083333333333334</v>
      </c>
      <c r="C2345">
        <v>408</v>
      </c>
      <c r="D2345">
        <v>0</v>
      </c>
      <c r="E2345">
        <v>1</v>
      </c>
      <c r="F2345">
        <v>44</v>
      </c>
      <c r="G2345">
        <v>116</v>
      </c>
      <c r="H2345">
        <v>85</v>
      </c>
      <c r="I2345">
        <v>19.72</v>
      </c>
      <c r="J2345">
        <v>150.1</v>
      </c>
      <c r="K2345">
        <v>120</v>
      </c>
      <c r="L2345">
        <v>12.76</v>
      </c>
      <c r="M2345">
        <v>246.8</v>
      </c>
      <c r="N2345">
        <v>98</v>
      </c>
      <c r="O2345">
        <v>11.11</v>
      </c>
      <c r="P2345">
        <v>12</v>
      </c>
      <c r="Q2345">
        <v>2</v>
      </c>
      <c r="R2345">
        <v>3.24</v>
      </c>
      <c r="S2345">
        <v>1</v>
      </c>
      <c r="T2345">
        <v>0</v>
      </c>
    </row>
    <row r="2346" spans="1:20" x14ac:dyDescent="0.2">
      <c r="A2346" t="s">
        <v>51</v>
      </c>
      <c r="B2346" s="4">
        <f>train[[#This Row],[account_length]]/12</f>
        <v>11.416666666666666</v>
      </c>
      <c r="C2346">
        <v>510</v>
      </c>
      <c r="D2346">
        <v>0</v>
      </c>
      <c r="E2346">
        <v>0</v>
      </c>
      <c r="F2346">
        <v>0</v>
      </c>
      <c r="G2346">
        <v>155.5</v>
      </c>
      <c r="H2346">
        <v>81</v>
      </c>
      <c r="I2346">
        <v>26.44</v>
      </c>
      <c r="J2346">
        <v>133.1</v>
      </c>
      <c r="K2346">
        <v>94</v>
      </c>
      <c r="L2346">
        <v>11.31</v>
      </c>
      <c r="M2346">
        <v>253.1</v>
      </c>
      <c r="N2346">
        <v>77</v>
      </c>
      <c r="O2346">
        <v>11.39</v>
      </c>
      <c r="P2346">
        <v>9.1</v>
      </c>
      <c r="Q2346">
        <v>2</v>
      </c>
      <c r="R2346">
        <v>2.46</v>
      </c>
      <c r="S2346">
        <v>1</v>
      </c>
      <c r="T2346">
        <v>0</v>
      </c>
    </row>
    <row r="2347" spans="1:20" x14ac:dyDescent="0.2">
      <c r="A2347" t="s">
        <v>69</v>
      </c>
      <c r="B2347" s="4">
        <f>train[[#This Row],[account_length]]/12</f>
        <v>5.583333333333333</v>
      </c>
      <c r="C2347">
        <v>510</v>
      </c>
      <c r="D2347">
        <v>0</v>
      </c>
      <c r="E2347">
        <v>1</v>
      </c>
      <c r="F2347">
        <v>31</v>
      </c>
      <c r="G2347">
        <v>175.2</v>
      </c>
      <c r="H2347">
        <v>68</v>
      </c>
      <c r="I2347">
        <v>29.78</v>
      </c>
      <c r="J2347">
        <v>199.2</v>
      </c>
      <c r="K2347">
        <v>73</v>
      </c>
      <c r="L2347">
        <v>16.93</v>
      </c>
      <c r="M2347">
        <v>219.8</v>
      </c>
      <c r="N2347">
        <v>99</v>
      </c>
      <c r="O2347">
        <v>9.89</v>
      </c>
      <c r="P2347">
        <v>13.2</v>
      </c>
      <c r="Q2347">
        <v>6</v>
      </c>
      <c r="R2347">
        <v>3.56</v>
      </c>
      <c r="S2347">
        <v>1</v>
      </c>
      <c r="T2347">
        <v>0</v>
      </c>
    </row>
    <row r="2348" spans="1:20" x14ac:dyDescent="0.2">
      <c r="A2348" t="s">
        <v>51</v>
      </c>
      <c r="B2348" s="4">
        <f>train[[#This Row],[account_length]]/12</f>
        <v>13.416666666666666</v>
      </c>
      <c r="C2348">
        <v>408</v>
      </c>
      <c r="D2348">
        <v>0</v>
      </c>
      <c r="E2348">
        <v>0</v>
      </c>
      <c r="F2348">
        <v>0</v>
      </c>
      <c r="G2348">
        <v>154.69999999999999</v>
      </c>
      <c r="H2348">
        <v>84</v>
      </c>
      <c r="I2348">
        <v>26.3</v>
      </c>
      <c r="J2348">
        <v>177.8</v>
      </c>
      <c r="K2348">
        <v>125</v>
      </c>
      <c r="L2348">
        <v>15.11</v>
      </c>
      <c r="M2348">
        <v>172.9</v>
      </c>
      <c r="N2348">
        <v>90</v>
      </c>
      <c r="O2348">
        <v>7.78</v>
      </c>
      <c r="P2348">
        <v>5.9</v>
      </c>
      <c r="Q2348">
        <v>2</v>
      </c>
      <c r="R2348">
        <v>1.59</v>
      </c>
      <c r="S2348">
        <v>4</v>
      </c>
      <c r="T2348">
        <v>1</v>
      </c>
    </row>
    <row r="2349" spans="1:20" x14ac:dyDescent="0.2">
      <c r="A2349" t="s">
        <v>24</v>
      </c>
      <c r="B2349" s="4">
        <f>train[[#This Row],[account_length]]/12</f>
        <v>11.166666666666666</v>
      </c>
      <c r="C2349">
        <v>510</v>
      </c>
      <c r="D2349">
        <v>0</v>
      </c>
      <c r="E2349">
        <v>1</v>
      </c>
      <c r="F2349">
        <v>34</v>
      </c>
      <c r="G2349">
        <v>247.2</v>
      </c>
      <c r="H2349">
        <v>105</v>
      </c>
      <c r="I2349">
        <v>42.02</v>
      </c>
      <c r="J2349">
        <v>225.5</v>
      </c>
      <c r="K2349">
        <v>133</v>
      </c>
      <c r="L2349">
        <v>19.170000000000002</v>
      </c>
      <c r="M2349">
        <v>186.3</v>
      </c>
      <c r="N2349">
        <v>76</v>
      </c>
      <c r="O2349">
        <v>8.3800000000000008</v>
      </c>
      <c r="P2349">
        <v>6.1</v>
      </c>
      <c r="Q2349">
        <v>5</v>
      </c>
      <c r="R2349">
        <v>1.65</v>
      </c>
      <c r="S2349">
        <v>2</v>
      </c>
      <c r="T2349">
        <v>1</v>
      </c>
    </row>
    <row r="2350" spans="1:20" x14ac:dyDescent="0.2">
      <c r="A2350" t="s">
        <v>44</v>
      </c>
      <c r="B2350" s="4">
        <f>train[[#This Row],[account_length]]/12</f>
        <v>10</v>
      </c>
      <c r="C2350">
        <v>415</v>
      </c>
      <c r="D2350">
        <v>0</v>
      </c>
      <c r="E2350">
        <v>1</v>
      </c>
      <c r="F2350">
        <v>24</v>
      </c>
      <c r="G2350">
        <v>227.5</v>
      </c>
      <c r="H2350">
        <v>81</v>
      </c>
      <c r="I2350">
        <v>38.68</v>
      </c>
      <c r="J2350">
        <v>234.9</v>
      </c>
      <c r="K2350">
        <v>71</v>
      </c>
      <c r="L2350">
        <v>19.97</v>
      </c>
      <c r="M2350">
        <v>166.4</v>
      </c>
      <c r="N2350">
        <v>128</v>
      </c>
      <c r="O2350">
        <v>7.49</v>
      </c>
      <c r="P2350">
        <v>9</v>
      </c>
      <c r="Q2350">
        <v>13</v>
      </c>
      <c r="R2350">
        <v>2.4300000000000002</v>
      </c>
      <c r="S2350">
        <v>1</v>
      </c>
      <c r="T2350">
        <v>0</v>
      </c>
    </row>
    <row r="2351" spans="1:20" x14ac:dyDescent="0.2">
      <c r="A2351" t="s">
        <v>32</v>
      </c>
      <c r="B2351" s="4">
        <f>train[[#This Row],[account_length]]/12</f>
        <v>10.833333333333334</v>
      </c>
      <c r="C2351">
        <v>408</v>
      </c>
      <c r="D2351">
        <v>0</v>
      </c>
      <c r="E2351">
        <v>1</v>
      </c>
      <c r="F2351">
        <v>30</v>
      </c>
      <c r="G2351">
        <v>185</v>
      </c>
      <c r="H2351">
        <v>117</v>
      </c>
      <c r="I2351">
        <v>31.45</v>
      </c>
      <c r="J2351">
        <v>249.5</v>
      </c>
      <c r="K2351">
        <v>141</v>
      </c>
      <c r="L2351">
        <v>21.21</v>
      </c>
      <c r="M2351">
        <v>157.80000000000001</v>
      </c>
      <c r="N2351">
        <v>103</v>
      </c>
      <c r="O2351">
        <v>7.1</v>
      </c>
      <c r="P2351">
        <v>7.4</v>
      </c>
      <c r="Q2351">
        <v>7</v>
      </c>
      <c r="R2351">
        <v>2</v>
      </c>
      <c r="S2351">
        <v>0</v>
      </c>
      <c r="T2351">
        <v>0</v>
      </c>
    </row>
    <row r="2352" spans="1:20" x14ac:dyDescent="0.2">
      <c r="A2352" t="s">
        <v>64</v>
      </c>
      <c r="B2352" s="4">
        <f>train[[#This Row],[account_length]]/12</f>
        <v>5.666666666666667</v>
      </c>
      <c r="C2352">
        <v>415</v>
      </c>
      <c r="D2352">
        <v>0</v>
      </c>
      <c r="E2352">
        <v>0</v>
      </c>
      <c r="F2352">
        <v>0</v>
      </c>
      <c r="G2352">
        <v>158.80000000000001</v>
      </c>
      <c r="H2352">
        <v>119</v>
      </c>
      <c r="I2352">
        <v>27</v>
      </c>
      <c r="J2352">
        <v>211.8</v>
      </c>
      <c r="K2352">
        <v>105</v>
      </c>
      <c r="L2352">
        <v>18</v>
      </c>
      <c r="M2352">
        <v>198.1</v>
      </c>
      <c r="N2352">
        <v>101</v>
      </c>
      <c r="O2352">
        <v>8.91</v>
      </c>
      <c r="P2352">
        <v>10.3</v>
      </c>
      <c r="Q2352">
        <v>3</v>
      </c>
      <c r="R2352">
        <v>2.78</v>
      </c>
      <c r="S2352">
        <v>1</v>
      </c>
      <c r="T2352">
        <v>0</v>
      </c>
    </row>
    <row r="2353" spans="1:20" x14ac:dyDescent="0.2">
      <c r="A2353" t="s">
        <v>32</v>
      </c>
      <c r="B2353" s="4">
        <f>train[[#This Row],[account_length]]/12</f>
        <v>6.416666666666667</v>
      </c>
      <c r="C2353">
        <v>408</v>
      </c>
      <c r="D2353">
        <v>0</v>
      </c>
      <c r="E2353">
        <v>0</v>
      </c>
      <c r="F2353">
        <v>0</v>
      </c>
      <c r="G2353">
        <v>185.9</v>
      </c>
      <c r="H2353">
        <v>95</v>
      </c>
      <c r="I2353">
        <v>31.6</v>
      </c>
      <c r="J2353">
        <v>212</v>
      </c>
      <c r="K2353">
        <v>98</v>
      </c>
      <c r="L2353">
        <v>18.02</v>
      </c>
      <c r="M2353">
        <v>282.3</v>
      </c>
      <c r="N2353">
        <v>81</v>
      </c>
      <c r="O2353">
        <v>12.7</v>
      </c>
      <c r="P2353">
        <v>11.3</v>
      </c>
      <c r="Q2353">
        <v>4</v>
      </c>
      <c r="R2353">
        <v>3.05</v>
      </c>
      <c r="S2353">
        <v>3</v>
      </c>
      <c r="T2353">
        <v>0</v>
      </c>
    </row>
    <row r="2354" spans="1:20" x14ac:dyDescent="0.2">
      <c r="A2354" t="s">
        <v>43</v>
      </c>
      <c r="B2354" s="4">
        <f>train[[#This Row],[account_length]]/12</f>
        <v>9.0833333333333339</v>
      </c>
      <c r="C2354">
        <v>415</v>
      </c>
      <c r="D2354">
        <v>0</v>
      </c>
      <c r="E2354">
        <v>0</v>
      </c>
      <c r="F2354">
        <v>0</v>
      </c>
      <c r="G2354">
        <v>222.5</v>
      </c>
      <c r="H2354">
        <v>74</v>
      </c>
      <c r="I2354">
        <v>37.83</v>
      </c>
      <c r="J2354">
        <v>169.7</v>
      </c>
      <c r="K2354">
        <v>75</v>
      </c>
      <c r="L2354">
        <v>14.42</v>
      </c>
      <c r="M2354">
        <v>264.3</v>
      </c>
      <c r="N2354">
        <v>94</v>
      </c>
      <c r="O2354">
        <v>11.89</v>
      </c>
      <c r="P2354">
        <v>9</v>
      </c>
      <c r="Q2354">
        <v>3</v>
      </c>
      <c r="R2354">
        <v>2.4300000000000002</v>
      </c>
      <c r="S2354">
        <v>2</v>
      </c>
      <c r="T2354">
        <v>0</v>
      </c>
    </row>
    <row r="2355" spans="1:20" x14ac:dyDescent="0.2">
      <c r="A2355" t="s">
        <v>32</v>
      </c>
      <c r="B2355" s="4">
        <f>train[[#This Row],[account_length]]/12</f>
        <v>9</v>
      </c>
      <c r="C2355">
        <v>415</v>
      </c>
      <c r="D2355">
        <v>0</v>
      </c>
      <c r="E2355">
        <v>0</v>
      </c>
      <c r="F2355">
        <v>0</v>
      </c>
      <c r="G2355">
        <v>201.1</v>
      </c>
      <c r="H2355">
        <v>101</v>
      </c>
      <c r="I2355">
        <v>34.19</v>
      </c>
      <c r="J2355">
        <v>170.7</v>
      </c>
      <c r="K2355">
        <v>86</v>
      </c>
      <c r="L2355">
        <v>14.51</v>
      </c>
      <c r="M2355">
        <v>237.4</v>
      </c>
      <c r="N2355">
        <v>113</v>
      </c>
      <c r="O2355">
        <v>10.68</v>
      </c>
      <c r="P2355">
        <v>11.6</v>
      </c>
      <c r="Q2355">
        <v>3</v>
      </c>
      <c r="R2355">
        <v>3.13</v>
      </c>
      <c r="S2355">
        <v>3</v>
      </c>
      <c r="T2355">
        <v>0</v>
      </c>
    </row>
    <row r="2356" spans="1:20" x14ac:dyDescent="0.2">
      <c r="A2356" t="s">
        <v>34</v>
      </c>
      <c r="B2356" s="4">
        <f>train[[#This Row],[account_length]]/12</f>
        <v>6.583333333333333</v>
      </c>
      <c r="C2356">
        <v>415</v>
      </c>
      <c r="D2356">
        <v>0</v>
      </c>
      <c r="E2356">
        <v>1</v>
      </c>
      <c r="F2356">
        <v>17</v>
      </c>
      <c r="G2356">
        <v>167.9</v>
      </c>
      <c r="H2356">
        <v>114</v>
      </c>
      <c r="I2356">
        <v>28.54</v>
      </c>
      <c r="J2356">
        <v>243.7</v>
      </c>
      <c r="K2356">
        <v>93</v>
      </c>
      <c r="L2356">
        <v>20.71</v>
      </c>
      <c r="M2356">
        <v>211.9</v>
      </c>
      <c r="N2356">
        <v>114</v>
      </c>
      <c r="O2356">
        <v>9.5399999999999991</v>
      </c>
      <c r="P2356">
        <v>9.1</v>
      </c>
      <c r="Q2356">
        <v>2</v>
      </c>
      <c r="R2356">
        <v>2.46</v>
      </c>
      <c r="S2356">
        <v>1</v>
      </c>
      <c r="T2356">
        <v>0</v>
      </c>
    </row>
    <row r="2357" spans="1:20" x14ac:dyDescent="0.2">
      <c r="A2357" t="s">
        <v>49</v>
      </c>
      <c r="B2357" s="4">
        <f>train[[#This Row],[account_length]]/12</f>
        <v>9.9166666666666661</v>
      </c>
      <c r="C2357">
        <v>408</v>
      </c>
      <c r="D2357">
        <v>0</v>
      </c>
      <c r="E2357">
        <v>0</v>
      </c>
      <c r="F2357">
        <v>0</v>
      </c>
      <c r="G2357">
        <v>239.1</v>
      </c>
      <c r="H2357">
        <v>88</v>
      </c>
      <c r="I2357">
        <v>40.65</v>
      </c>
      <c r="J2357">
        <v>243.5</v>
      </c>
      <c r="K2357">
        <v>79</v>
      </c>
      <c r="L2357">
        <v>20.7</v>
      </c>
      <c r="M2357">
        <v>230.9</v>
      </c>
      <c r="N2357">
        <v>92</v>
      </c>
      <c r="O2357">
        <v>10.39</v>
      </c>
      <c r="P2357">
        <v>10.9</v>
      </c>
      <c r="Q2357">
        <v>3</v>
      </c>
      <c r="R2357">
        <v>2.94</v>
      </c>
      <c r="S2357">
        <v>3</v>
      </c>
      <c r="T2357">
        <v>1</v>
      </c>
    </row>
    <row r="2358" spans="1:20" x14ac:dyDescent="0.2">
      <c r="A2358" t="s">
        <v>60</v>
      </c>
      <c r="B2358" s="4">
        <f>train[[#This Row],[account_length]]/12</f>
        <v>3.1666666666666665</v>
      </c>
      <c r="C2358">
        <v>510</v>
      </c>
      <c r="D2358">
        <v>0</v>
      </c>
      <c r="E2358">
        <v>0</v>
      </c>
      <c r="F2358">
        <v>0</v>
      </c>
      <c r="G2358">
        <v>175.7</v>
      </c>
      <c r="H2358">
        <v>109</v>
      </c>
      <c r="I2358">
        <v>29.87</v>
      </c>
      <c r="J2358">
        <v>211.8</v>
      </c>
      <c r="K2358">
        <v>97</v>
      </c>
      <c r="L2358">
        <v>18</v>
      </c>
      <c r="M2358">
        <v>137.9</v>
      </c>
      <c r="N2358">
        <v>109</v>
      </c>
      <c r="O2358">
        <v>6.21</v>
      </c>
      <c r="P2358">
        <v>9.1999999999999993</v>
      </c>
      <c r="Q2358">
        <v>3</v>
      </c>
      <c r="R2358">
        <v>2.48</v>
      </c>
      <c r="S2358">
        <v>5</v>
      </c>
      <c r="T2358">
        <v>1</v>
      </c>
    </row>
    <row r="2359" spans="1:20" x14ac:dyDescent="0.2">
      <c r="A2359" t="s">
        <v>50</v>
      </c>
      <c r="B2359" s="4">
        <f>train[[#This Row],[account_length]]/12</f>
        <v>9.0833333333333339</v>
      </c>
      <c r="C2359">
        <v>415</v>
      </c>
      <c r="D2359">
        <v>0</v>
      </c>
      <c r="E2359">
        <v>1</v>
      </c>
      <c r="F2359">
        <v>29</v>
      </c>
      <c r="G2359">
        <v>111.2</v>
      </c>
      <c r="H2359">
        <v>90</v>
      </c>
      <c r="I2359">
        <v>18.899999999999999</v>
      </c>
      <c r="J2359">
        <v>263.5</v>
      </c>
      <c r="K2359">
        <v>98</v>
      </c>
      <c r="L2359">
        <v>22.4</v>
      </c>
      <c r="M2359">
        <v>224.7</v>
      </c>
      <c r="N2359">
        <v>128</v>
      </c>
      <c r="O2359">
        <v>10.11</v>
      </c>
      <c r="P2359">
        <v>9</v>
      </c>
      <c r="Q2359">
        <v>6</v>
      </c>
      <c r="R2359">
        <v>2.4300000000000002</v>
      </c>
      <c r="S2359">
        <v>6</v>
      </c>
      <c r="T2359">
        <v>1</v>
      </c>
    </row>
    <row r="2360" spans="1:20" x14ac:dyDescent="0.2">
      <c r="A2360" t="s">
        <v>67</v>
      </c>
      <c r="B2360" s="4">
        <f>train[[#This Row],[account_length]]/12</f>
        <v>6.5</v>
      </c>
      <c r="C2360">
        <v>415</v>
      </c>
      <c r="D2360">
        <v>0</v>
      </c>
      <c r="E2360">
        <v>0</v>
      </c>
      <c r="F2360">
        <v>0</v>
      </c>
      <c r="G2360">
        <v>87.7</v>
      </c>
      <c r="H2360">
        <v>74</v>
      </c>
      <c r="I2360">
        <v>14.91</v>
      </c>
      <c r="J2360">
        <v>214.8</v>
      </c>
      <c r="K2360">
        <v>58</v>
      </c>
      <c r="L2360">
        <v>18.260000000000002</v>
      </c>
      <c r="M2360">
        <v>201.3</v>
      </c>
      <c r="N2360">
        <v>147</v>
      </c>
      <c r="O2360">
        <v>9.06</v>
      </c>
      <c r="P2360">
        <v>10.8</v>
      </c>
      <c r="Q2360">
        <v>6</v>
      </c>
      <c r="R2360">
        <v>2.92</v>
      </c>
      <c r="S2360">
        <v>1</v>
      </c>
      <c r="T2360">
        <v>0</v>
      </c>
    </row>
    <row r="2361" spans="1:20" x14ac:dyDescent="0.2">
      <c r="A2361" t="s">
        <v>60</v>
      </c>
      <c r="B2361" s="4">
        <f>train[[#This Row],[account_length]]/12</f>
        <v>11.166666666666666</v>
      </c>
      <c r="C2361">
        <v>415</v>
      </c>
      <c r="D2361">
        <v>0</v>
      </c>
      <c r="E2361">
        <v>0</v>
      </c>
      <c r="F2361">
        <v>0</v>
      </c>
      <c r="G2361">
        <v>244.1</v>
      </c>
      <c r="H2361">
        <v>99</v>
      </c>
      <c r="I2361">
        <v>41.5</v>
      </c>
      <c r="J2361">
        <v>246.9</v>
      </c>
      <c r="K2361">
        <v>111</v>
      </c>
      <c r="L2361">
        <v>20.99</v>
      </c>
      <c r="M2361">
        <v>200</v>
      </c>
      <c r="N2361">
        <v>133</v>
      </c>
      <c r="O2361">
        <v>9</v>
      </c>
      <c r="P2361">
        <v>7.2</v>
      </c>
      <c r="Q2361">
        <v>2</v>
      </c>
      <c r="R2361">
        <v>1.94</v>
      </c>
      <c r="S2361">
        <v>0</v>
      </c>
      <c r="T2361">
        <v>0</v>
      </c>
    </row>
    <row r="2362" spans="1:20" x14ac:dyDescent="0.2">
      <c r="A2362" t="s">
        <v>59</v>
      </c>
      <c r="B2362" s="4">
        <f>train[[#This Row],[account_length]]/12</f>
        <v>3.9166666666666665</v>
      </c>
      <c r="C2362">
        <v>415</v>
      </c>
      <c r="D2362">
        <v>0</v>
      </c>
      <c r="E2362">
        <v>1</v>
      </c>
      <c r="F2362">
        <v>27</v>
      </c>
      <c r="G2362">
        <v>165</v>
      </c>
      <c r="H2362">
        <v>89</v>
      </c>
      <c r="I2362">
        <v>28.05</v>
      </c>
      <c r="J2362">
        <v>127.3</v>
      </c>
      <c r="K2362">
        <v>118</v>
      </c>
      <c r="L2362">
        <v>10.82</v>
      </c>
      <c r="M2362">
        <v>284.39999999999998</v>
      </c>
      <c r="N2362">
        <v>95</v>
      </c>
      <c r="O2362">
        <v>12.8</v>
      </c>
      <c r="P2362">
        <v>7.7</v>
      </c>
      <c r="Q2362">
        <v>4</v>
      </c>
      <c r="R2362">
        <v>2.08</v>
      </c>
      <c r="S2362">
        <v>2</v>
      </c>
      <c r="T2362">
        <v>0</v>
      </c>
    </row>
    <row r="2363" spans="1:20" x14ac:dyDescent="0.2">
      <c r="A2363" t="s">
        <v>67</v>
      </c>
      <c r="B2363" s="4">
        <f>train[[#This Row],[account_length]]/12</f>
        <v>4.916666666666667</v>
      </c>
      <c r="C2363">
        <v>408</v>
      </c>
      <c r="D2363">
        <v>0</v>
      </c>
      <c r="E2363">
        <v>1</v>
      </c>
      <c r="F2363">
        <v>27</v>
      </c>
      <c r="G2363">
        <v>127.4</v>
      </c>
      <c r="H2363">
        <v>110</v>
      </c>
      <c r="I2363">
        <v>21.66</v>
      </c>
      <c r="J2363">
        <v>103.3</v>
      </c>
      <c r="K2363">
        <v>99</v>
      </c>
      <c r="L2363">
        <v>8.7799999999999994</v>
      </c>
      <c r="M2363">
        <v>164.2</v>
      </c>
      <c r="N2363">
        <v>73</v>
      </c>
      <c r="O2363">
        <v>7.39</v>
      </c>
      <c r="P2363">
        <v>9.1</v>
      </c>
      <c r="Q2363">
        <v>3</v>
      </c>
      <c r="R2363">
        <v>2.46</v>
      </c>
      <c r="S2363">
        <v>0</v>
      </c>
      <c r="T2363">
        <v>0</v>
      </c>
    </row>
    <row r="2364" spans="1:20" x14ac:dyDescent="0.2">
      <c r="A2364" t="s">
        <v>37</v>
      </c>
      <c r="B2364" s="4">
        <f>train[[#This Row],[account_length]]/12</f>
        <v>12.583333333333334</v>
      </c>
      <c r="C2364">
        <v>415</v>
      </c>
      <c r="D2364">
        <v>0</v>
      </c>
      <c r="E2364">
        <v>0</v>
      </c>
      <c r="F2364">
        <v>0</v>
      </c>
      <c r="G2364">
        <v>194.8</v>
      </c>
      <c r="H2364">
        <v>106</v>
      </c>
      <c r="I2364">
        <v>33.119999999999997</v>
      </c>
      <c r="J2364">
        <v>292.7</v>
      </c>
      <c r="K2364">
        <v>103</v>
      </c>
      <c r="L2364">
        <v>24.88</v>
      </c>
      <c r="M2364">
        <v>224.6</v>
      </c>
      <c r="N2364">
        <v>82</v>
      </c>
      <c r="O2364">
        <v>10.11</v>
      </c>
      <c r="P2364">
        <v>5.5</v>
      </c>
      <c r="Q2364">
        <v>3</v>
      </c>
      <c r="R2364">
        <v>1.49</v>
      </c>
      <c r="S2364">
        <v>0</v>
      </c>
      <c r="T2364">
        <v>0</v>
      </c>
    </row>
    <row r="2365" spans="1:20" x14ac:dyDescent="0.2">
      <c r="A2365" t="s">
        <v>58</v>
      </c>
      <c r="B2365" s="4">
        <f>train[[#This Row],[account_length]]/12</f>
        <v>10.75</v>
      </c>
      <c r="C2365">
        <v>415</v>
      </c>
      <c r="D2365">
        <v>0</v>
      </c>
      <c r="E2365">
        <v>0</v>
      </c>
      <c r="F2365">
        <v>0</v>
      </c>
      <c r="G2365">
        <v>54.7</v>
      </c>
      <c r="H2365">
        <v>131</v>
      </c>
      <c r="I2365">
        <v>9.3000000000000007</v>
      </c>
      <c r="J2365">
        <v>256.10000000000002</v>
      </c>
      <c r="K2365">
        <v>105</v>
      </c>
      <c r="L2365">
        <v>21.77</v>
      </c>
      <c r="M2365">
        <v>176.6</v>
      </c>
      <c r="N2365">
        <v>135</v>
      </c>
      <c r="O2365">
        <v>7.95</v>
      </c>
      <c r="P2365">
        <v>11.1</v>
      </c>
      <c r="Q2365">
        <v>4</v>
      </c>
      <c r="R2365">
        <v>3</v>
      </c>
      <c r="S2365">
        <v>1</v>
      </c>
      <c r="T2365">
        <v>0</v>
      </c>
    </row>
    <row r="2366" spans="1:20" x14ac:dyDescent="0.2">
      <c r="A2366" t="s">
        <v>53</v>
      </c>
      <c r="B2366" s="4">
        <f>train[[#This Row],[account_length]]/12</f>
        <v>6.333333333333333</v>
      </c>
      <c r="C2366">
        <v>510</v>
      </c>
      <c r="D2366">
        <v>0</v>
      </c>
      <c r="E2366">
        <v>0</v>
      </c>
      <c r="F2366">
        <v>0</v>
      </c>
      <c r="G2366">
        <v>90.5</v>
      </c>
      <c r="H2366">
        <v>142</v>
      </c>
      <c r="I2366">
        <v>15.39</v>
      </c>
      <c r="J2366">
        <v>211.7</v>
      </c>
      <c r="K2366">
        <v>75</v>
      </c>
      <c r="L2366">
        <v>17.989999999999998</v>
      </c>
      <c r="M2366">
        <v>194.9</v>
      </c>
      <c r="N2366">
        <v>76</v>
      </c>
      <c r="O2366">
        <v>8.77</v>
      </c>
      <c r="P2366">
        <v>9.3000000000000007</v>
      </c>
      <c r="Q2366">
        <v>2</v>
      </c>
      <c r="R2366">
        <v>2.5099999999999998</v>
      </c>
      <c r="S2366">
        <v>1</v>
      </c>
      <c r="T2366">
        <v>0</v>
      </c>
    </row>
    <row r="2367" spans="1:20" x14ac:dyDescent="0.2">
      <c r="A2367" t="s">
        <v>45</v>
      </c>
      <c r="B2367" s="4">
        <f>train[[#This Row],[account_length]]/12</f>
        <v>2</v>
      </c>
      <c r="C2367">
        <v>415</v>
      </c>
      <c r="D2367">
        <v>0</v>
      </c>
      <c r="E2367">
        <v>0</v>
      </c>
      <c r="F2367">
        <v>0</v>
      </c>
      <c r="G2367">
        <v>235.6</v>
      </c>
      <c r="H2367">
        <v>132</v>
      </c>
      <c r="I2367">
        <v>40.049999999999997</v>
      </c>
      <c r="J2367">
        <v>115.9</v>
      </c>
      <c r="K2367">
        <v>129</v>
      </c>
      <c r="L2367">
        <v>9.85</v>
      </c>
      <c r="M2367">
        <v>185.4</v>
      </c>
      <c r="N2367">
        <v>136</v>
      </c>
      <c r="O2367">
        <v>8.34</v>
      </c>
      <c r="P2367">
        <v>16.2</v>
      </c>
      <c r="Q2367">
        <v>2</v>
      </c>
      <c r="R2367">
        <v>4.37</v>
      </c>
      <c r="S2367">
        <v>0</v>
      </c>
      <c r="T2367">
        <v>0</v>
      </c>
    </row>
    <row r="2368" spans="1:20" x14ac:dyDescent="0.2">
      <c r="A2368" t="s">
        <v>58</v>
      </c>
      <c r="B2368" s="4">
        <f>train[[#This Row],[account_length]]/12</f>
        <v>14.083333333333334</v>
      </c>
      <c r="C2368">
        <v>408</v>
      </c>
      <c r="D2368">
        <v>0</v>
      </c>
      <c r="E2368">
        <v>0</v>
      </c>
      <c r="F2368">
        <v>0</v>
      </c>
      <c r="G2368">
        <v>142.5</v>
      </c>
      <c r="H2368">
        <v>82</v>
      </c>
      <c r="I2368">
        <v>24.23</v>
      </c>
      <c r="J2368">
        <v>231.4</v>
      </c>
      <c r="K2368">
        <v>110</v>
      </c>
      <c r="L2368">
        <v>19.670000000000002</v>
      </c>
      <c r="M2368">
        <v>131.19999999999999</v>
      </c>
      <c r="N2368">
        <v>67</v>
      </c>
      <c r="O2368">
        <v>5.9</v>
      </c>
      <c r="P2368">
        <v>10</v>
      </c>
      <c r="Q2368">
        <v>4</v>
      </c>
      <c r="R2368">
        <v>2.7</v>
      </c>
      <c r="S2368">
        <v>2</v>
      </c>
      <c r="T2368">
        <v>0</v>
      </c>
    </row>
    <row r="2369" spans="1:20" x14ac:dyDescent="0.2">
      <c r="A2369" t="s">
        <v>60</v>
      </c>
      <c r="B2369" s="4">
        <f>train[[#This Row],[account_length]]/12</f>
        <v>2.5</v>
      </c>
      <c r="C2369">
        <v>408</v>
      </c>
      <c r="D2369">
        <v>0</v>
      </c>
      <c r="E2369">
        <v>0</v>
      </c>
      <c r="F2369">
        <v>0</v>
      </c>
      <c r="G2369">
        <v>54</v>
      </c>
      <c r="H2369">
        <v>68</v>
      </c>
      <c r="I2369">
        <v>9.18</v>
      </c>
      <c r="J2369">
        <v>179.3</v>
      </c>
      <c r="K2369">
        <v>96</v>
      </c>
      <c r="L2369">
        <v>15.24</v>
      </c>
      <c r="M2369">
        <v>247.2</v>
      </c>
      <c r="N2369">
        <v>101</v>
      </c>
      <c r="O2369">
        <v>11.12</v>
      </c>
      <c r="P2369">
        <v>10.199999999999999</v>
      </c>
      <c r="Q2369">
        <v>8</v>
      </c>
      <c r="R2369">
        <v>2.75</v>
      </c>
      <c r="S2369">
        <v>1</v>
      </c>
      <c r="T2369">
        <v>0</v>
      </c>
    </row>
    <row r="2370" spans="1:20" x14ac:dyDescent="0.2">
      <c r="A2370" t="s">
        <v>31</v>
      </c>
      <c r="B2370" s="4">
        <f>train[[#This Row],[account_length]]/12</f>
        <v>5.833333333333333</v>
      </c>
      <c r="C2370">
        <v>415</v>
      </c>
      <c r="D2370">
        <v>0</v>
      </c>
      <c r="E2370">
        <v>0</v>
      </c>
      <c r="F2370">
        <v>0</v>
      </c>
      <c r="G2370">
        <v>214.8</v>
      </c>
      <c r="H2370">
        <v>87</v>
      </c>
      <c r="I2370">
        <v>36.520000000000003</v>
      </c>
      <c r="J2370">
        <v>131</v>
      </c>
      <c r="K2370">
        <v>114</v>
      </c>
      <c r="L2370">
        <v>11.14</v>
      </c>
      <c r="M2370">
        <v>216.9</v>
      </c>
      <c r="N2370">
        <v>104</v>
      </c>
      <c r="O2370">
        <v>9.76</v>
      </c>
      <c r="P2370">
        <v>9.4</v>
      </c>
      <c r="Q2370">
        <v>3</v>
      </c>
      <c r="R2370">
        <v>2.54</v>
      </c>
      <c r="S2370">
        <v>3</v>
      </c>
      <c r="T2370">
        <v>0</v>
      </c>
    </row>
    <row r="2371" spans="1:20" x14ac:dyDescent="0.2">
      <c r="A2371" t="s">
        <v>57</v>
      </c>
      <c r="B2371" s="4">
        <f>train[[#This Row],[account_length]]/12</f>
        <v>4.333333333333333</v>
      </c>
      <c r="C2371">
        <v>510</v>
      </c>
      <c r="D2371">
        <v>1</v>
      </c>
      <c r="E2371">
        <v>0</v>
      </c>
      <c r="F2371">
        <v>0</v>
      </c>
      <c r="G2371">
        <v>251.4</v>
      </c>
      <c r="H2371">
        <v>118</v>
      </c>
      <c r="I2371">
        <v>42.74</v>
      </c>
      <c r="J2371">
        <v>196.6</v>
      </c>
      <c r="K2371">
        <v>80</v>
      </c>
      <c r="L2371">
        <v>16.71</v>
      </c>
      <c r="M2371">
        <v>192</v>
      </c>
      <c r="N2371">
        <v>53</v>
      </c>
      <c r="O2371">
        <v>8.64</v>
      </c>
      <c r="P2371">
        <v>11</v>
      </c>
      <c r="Q2371">
        <v>2</v>
      </c>
      <c r="R2371">
        <v>2.97</v>
      </c>
      <c r="S2371">
        <v>0</v>
      </c>
      <c r="T2371">
        <v>1</v>
      </c>
    </row>
    <row r="2372" spans="1:20" x14ac:dyDescent="0.2">
      <c r="A2372" t="s">
        <v>45</v>
      </c>
      <c r="B2372" s="4">
        <f>train[[#This Row],[account_length]]/12</f>
        <v>0.25</v>
      </c>
      <c r="C2372">
        <v>408</v>
      </c>
      <c r="D2372">
        <v>0</v>
      </c>
      <c r="E2372">
        <v>0</v>
      </c>
      <c r="F2372">
        <v>0</v>
      </c>
      <c r="G2372">
        <v>139</v>
      </c>
      <c r="H2372">
        <v>99</v>
      </c>
      <c r="I2372">
        <v>23.63</v>
      </c>
      <c r="J2372">
        <v>250.7</v>
      </c>
      <c r="K2372">
        <v>108</v>
      </c>
      <c r="L2372">
        <v>21.31</v>
      </c>
      <c r="M2372">
        <v>286.2</v>
      </c>
      <c r="N2372">
        <v>87</v>
      </c>
      <c r="O2372">
        <v>12.88</v>
      </c>
      <c r="P2372">
        <v>6.1</v>
      </c>
      <c r="Q2372">
        <v>3</v>
      </c>
      <c r="R2372">
        <v>1.65</v>
      </c>
      <c r="S2372">
        <v>4</v>
      </c>
      <c r="T2372">
        <v>0</v>
      </c>
    </row>
    <row r="2373" spans="1:20" x14ac:dyDescent="0.2">
      <c r="A2373" t="s">
        <v>67</v>
      </c>
      <c r="B2373" s="4">
        <f>train[[#This Row],[account_length]]/12</f>
        <v>3.1666666666666665</v>
      </c>
      <c r="C2373">
        <v>415</v>
      </c>
      <c r="D2373">
        <v>0</v>
      </c>
      <c r="E2373">
        <v>0</v>
      </c>
      <c r="F2373">
        <v>0</v>
      </c>
      <c r="G2373">
        <v>117.3</v>
      </c>
      <c r="H2373">
        <v>114</v>
      </c>
      <c r="I2373">
        <v>19.940000000000001</v>
      </c>
      <c r="J2373">
        <v>208.7</v>
      </c>
      <c r="K2373">
        <v>105</v>
      </c>
      <c r="L2373">
        <v>17.739999999999998</v>
      </c>
      <c r="M2373">
        <v>203.4</v>
      </c>
      <c r="N2373">
        <v>98</v>
      </c>
      <c r="O2373">
        <v>9.15</v>
      </c>
      <c r="P2373">
        <v>14.4</v>
      </c>
      <c r="Q2373">
        <v>2</v>
      </c>
      <c r="R2373">
        <v>3.89</v>
      </c>
      <c r="S2373">
        <v>2</v>
      </c>
      <c r="T2373">
        <v>0</v>
      </c>
    </row>
    <row r="2374" spans="1:20" x14ac:dyDescent="0.2">
      <c r="A2374" t="s">
        <v>36</v>
      </c>
      <c r="B2374" s="4">
        <f>train[[#This Row],[account_length]]/12</f>
        <v>8.6666666666666661</v>
      </c>
      <c r="C2374">
        <v>415</v>
      </c>
      <c r="D2374">
        <v>0</v>
      </c>
      <c r="E2374">
        <v>0</v>
      </c>
      <c r="F2374">
        <v>0</v>
      </c>
      <c r="G2374">
        <v>264</v>
      </c>
      <c r="H2374">
        <v>108</v>
      </c>
      <c r="I2374">
        <v>44.88</v>
      </c>
      <c r="J2374">
        <v>132.19999999999999</v>
      </c>
      <c r="K2374">
        <v>75</v>
      </c>
      <c r="L2374">
        <v>11.24</v>
      </c>
      <c r="M2374">
        <v>177.7</v>
      </c>
      <c r="N2374">
        <v>91</v>
      </c>
      <c r="O2374">
        <v>8</v>
      </c>
      <c r="P2374">
        <v>10.6</v>
      </c>
      <c r="Q2374">
        <v>8</v>
      </c>
      <c r="R2374">
        <v>2.86</v>
      </c>
      <c r="S2374">
        <v>3</v>
      </c>
      <c r="T2374">
        <v>0</v>
      </c>
    </row>
    <row r="2375" spans="1:20" x14ac:dyDescent="0.2">
      <c r="A2375" t="s">
        <v>30</v>
      </c>
      <c r="B2375" s="4">
        <f>train[[#This Row],[account_length]]/12</f>
        <v>2.25</v>
      </c>
      <c r="C2375">
        <v>408</v>
      </c>
      <c r="D2375">
        <v>0</v>
      </c>
      <c r="E2375">
        <v>0</v>
      </c>
      <c r="F2375">
        <v>0</v>
      </c>
      <c r="G2375">
        <v>82.6</v>
      </c>
      <c r="H2375">
        <v>105</v>
      </c>
      <c r="I2375">
        <v>14.04</v>
      </c>
      <c r="J2375">
        <v>204</v>
      </c>
      <c r="K2375">
        <v>99</v>
      </c>
      <c r="L2375">
        <v>17.34</v>
      </c>
      <c r="M2375">
        <v>224.2</v>
      </c>
      <c r="N2375">
        <v>122</v>
      </c>
      <c r="O2375">
        <v>10.09</v>
      </c>
      <c r="P2375">
        <v>9.1</v>
      </c>
      <c r="Q2375">
        <v>4</v>
      </c>
      <c r="R2375">
        <v>2.46</v>
      </c>
      <c r="S2375">
        <v>1</v>
      </c>
      <c r="T2375">
        <v>0</v>
      </c>
    </row>
    <row r="2376" spans="1:20" x14ac:dyDescent="0.2">
      <c r="A2376" t="s">
        <v>70</v>
      </c>
      <c r="B2376" s="4">
        <f>train[[#This Row],[account_length]]/12</f>
        <v>13.833333333333334</v>
      </c>
      <c r="C2376">
        <v>415</v>
      </c>
      <c r="D2376">
        <v>1</v>
      </c>
      <c r="E2376">
        <v>1</v>
      </c>
      <c r="F2376">
        <v>28</v>
      </c>
      <c r="G2376">
        <v>175.8</v>
      </c>
      <c r="H2376">
        <v>126</v>
      </c>
      <c r="I2376">
        <v>29.89</v>
      </c>
      <c r="J2376">
        <v>253.6</v>
      </c>
      <c r="K2376">
        <v>76</v>
      </c>
      <c r="L2376">
        <v>21.56</v>
      </c>
      <c r="M2376">
        <v>128.5</v>
      </c>
      <c r="N2376">
        <v>72</v>
      </c>
      <c r="O2376">
        <v>5.78</v>
      </c>
      <c r="P2376">
        <v>11.4</v>
      </c>
      <c r="Q2376">
        <v>5</v>
      </c>
      <c r="R2376">
        <v>3.08</v>
      </c>
      <c r="S2376">
        <v>1</v>
      </c>
      <c r="T2376">
        <v>0</v>
      </c>
    </row>
    <row r="2377" spans="1:20" x14ac:dyDescent="0.2">
      <c r="A2377" t="s">
        <v>27</v>
      </c>
      <c r="B2377" s="4">
        <f>train[[#This Row],[account_length]]/12</f>
        <v>1.0833333333333333</v>
      </c>
      <c r="C2377">
        <v>408</v>
      </c>
      <c r="D2377">
        <v>0</v>
      </c>
      <c r="E2377">
        <v>0</v>
      </c>
      <c r="F2377">
        <v>0</v>
      </c>
      <c r="G2377">
        <v>220.4</v>
      </c>
      <c r="H2377">
        <v>100</v>
      </c>
      <c r="I2377">
        <v>37.47</v>
      </c>
      <c r="J2377">
        <v>211.2</v>
      </c>
      <c r="K2377">
        <v>79</v>
      </c>
      <c r="L2377">
        <v>17.95</v>
      </c>
      <c r="M2377">
        <v>259.3</v>
      </c>
      <c r="N2377">
        <v>112</v>
      </c>
      <c r="O2377">
        <v>11.67</v>
      </c>
      <c r="P2377">
        <v>13.6</v>
      </c>
      <c r="Q2377">
        <v>8</v>
      </c>
      <c r="R2377">
        <v>3.67</v>
      </c>
      <c r="S2377">
        <v>2</v>
      </c>
      <c r="T2377">
        <v>0</v>
      </c>
    </row>
    <row r="2378" spans="1:20" x14ac:dyDescent="0.2">
      <c r="A2378" t="s">
        <v>47</v>
      </c>
      <c r="B2378" s="4">
        <f>train[[#This Row],[account_length]]/12</f>
        <v>4.333333333333333</v>
      </c>
      <c r="C2378">
        <v>408</v>
      </c>
      <c r="D2378">
        <v>0</v>
      </c>
      <c r="E2378">
        <v>0</v>
      </c>
      <c r="F2378">
        <v>0</v>
      </c>
      <c r="G2378">
        <v>217</v>
      </c>
      <c r="H2378">
        <v>104</v>
      </c>
      <c r="I2378">
        <v>36.89</v>
      </c>
      <c r="J2378">
        <v>152.30000000000001</v>
      </c>
      <c r="K2378">
        <v>83</v>
      </c>
      <c r="L2378">
        <v>12.95</v>
      </c>
      <c r="M2378">
        <v>134.30000000000001</v>
      </c>
      <c r="N2378">
        <v>109</v>
      </c>
      <c r="O2378">
        <v>6.04</v>
      </c>
      <c r="P2378">
        <v>11.8</v>
      </c>
      <c r="Q2378">
        <v>4</v>
      </c>
      <c r="R2378">
        <v>3.19</v>
      </c>
      <c r="S2378">
        <v>2</v>
      </c>
      <c r="T2378">
        <v>0</v>
      </c>
    </row>
    <row r="2379" spans="1:20" x14ac:dyDescent="0.2">
      <c r="A2379" t="s">
        <v>57</v>
      </c>
      <c r="B2379" s="4">
        <f>train[[#This Row],[account_length]]/12</f>
        <v>9.5</v>
      </c>
      <c r="C2379">
        <v>415</v>
      </c>
      <c r="D2379">
        <v>0</v>
      </c>
      <c r="E2379">
        <v>1</v>
      </c>
      <c r="F2379">
        <v>25</v>
      </c>
      <c r="G2379">
        <v>129</v>
      </c>
      <c r="H2379">
        <v>77</v>
      </c>
      <c r="I2379">
        <v>21.93</v>
      </c>
      <c r="J2379">
        <v>290</v>
      </c>
      <c r="K2379">
        <v>110</v>
      </c>
      <c r="L2379">
        <v>24.65</v>
      </c>
      <c r="M2379">
        <v>177.1</v>
      </c>
      <c r="N2379">
        <v>110</v>
      </c>
      <c r="O2379">
        <v>7.97</v>
      </c>
      <c r="P2379">
        <v>11.6</v>
      </c>
      <c r="Q2379">
        <v>5</v>
      </c>
      <c r="R2379">
        <v>3.13</v>
      </c>
      <c r="S2379">
        <v>1</v>
      </c>
      <c r="T2379">
        <v>0</v>
      </c>
    </row>
    <row r="2380" spans="1:20" x14ac:dyDescent="0.2">
      <c r="A2380" t="s">
        <v>41</v>
      </c>
      <c r="B2380" s="4">
        <f>train[[#This Row],[account_length]]/12</f>
        <v>13</v>
      </c>
      <c r="C2380">
        <v>408</v>
      </c>
      <c r="D2380">
        <v>0</v>
      </c>
      <c r="E2380">
        <v>0</v>
      </c>
      <c r="F2380">
        <v>0</v>
      </c>
      <c r="G2380">
        <v>150.5</v>
      </c>
      <c r="H2380">
        <v>106</v>
      </c>
      <c r="I2380">
        <v>25.59</v>
      </c>
      <c r="J2380">
        <v>152.9</v>
      </c>
      <c r="K2380">
        <v>112</v>
      </c>
      <c r="L2380">
        <v>13</v>
      </c>
      <c r="M2380">
        <v>215.9</v>
      </c>
      <c r="N2380">
        <v>86</v>
      </c>
      <c r="O2380">
        <v>9.7200000000000006</v>
      </c>
      <c r="P2380">
        <v>3.5</v>
      </c>
      <c r="Q2380">
        <v>3</v>
      </c>
      <c r="R2380">
        <v>0.95</v>
      </c>
      <c r="S2380">
        <v>1</v>
      </c>
      <c r="T2380">
        <v>0</v>
      </c>
    </row>
    <row r="2381" spans="1:20" x14ac:dyDescent="0.2">
      <c r="A2381" t="s">
        <v>31</v>
      </c>
      <c r="B2381" s="4">
        <f>train[[#This Row],[account_length]]/12</f>
        <v>5.166666666666667</v>
      </c>
      <c r="C2381">
        <v>415</v>
      </c>
      <c r="D2381">
        <v>0</v>
      </c>
      <c r="E2381">
        <v>0</v>
      </c>
      <c r="F2381">
        <v>0</v>
      </c>
      <c r="G2381">
        <v>189.5</v>
      </c>
      <c r="H2381">
        <v>122</v>
      </c>
      <c r="I2381">
        <v>32.22</v>
      </c>
      <c r="J2381">
        <v>103.8</v>
      </c>
      <c r="K2381">
        <v>95</v>
      </c>
      <c r="L2381">
        <v>8.82</v>
      </c>
      <c r="M2381">
        <v>180.6</v>
      </c>
      <c r="N2381">
        <v>106</v>
      </c>
      <c r="O2381">
        <v>8.1300000000000008</v>
      </c>
      <c r="P2381">
        <v>10.8</v>
      </c>
      <c r="Q2381">
        <v>5</v>
      </c>
      <c r="R2381">
        <v>2.92</v>
      </c>
      <c r="S2381">
        <v>2</v>
      </c>
      <c r="T2381">
        <v>0</v>
      </c>
    </row>
    <row r="2382" spans="1:20" x14ac:dyDescent="0.2">
      <c r="A2382" t="s">
        <v>42</v>
      </c>
      <c r="B2382" s="4">
        <f>train[[#This Row],[account_length]]/12</f>
        <v>6.833333333333333</v>
      </c>
      <c r="C2382">
        <v>415</v>
      </c>
      <c r="D2382">
        <v>0</v>
      </c>
      <c r="E2382">
        <v>1</v>
      </c>
      <c r="F2382">
        <v>33</v>
      </c>
      <c r="G2382">
        <v>137.80000000000001</v>
      </c>
      <c r="H2382">
        <v>95</v>
      </c>
      <c r="I2382">
        <v>23.43</v>
      </c>
      <c r="J2382">
        <v>235.5</v>
      </c>
      <c r="K2382">
        <v>128</v>
      </c>
      <c r="L2382">
        <v>20.02</v>
      </c>
      <c r="M2382">
        <v>268.10000000000002</v>
      </c>
      <c r="N2382">
        <v>70</v>
      </c>
      <c r="O2382">
        <v>12.06</v>
      </c>
      <c r="P2382">
        <v>11</v>
      </c>
      <c r="Q2382">
        <v>6</v>
      </c>
      <c r="R2382">
        <v>2.97</v>
      </c>
      <c r="S2382">
        <v>2</v>
      </c>
      <c r="T2382">
        <v>0</v>
      </c>
    </row>
    <row r="2383" spans="1:20" x14ac:dyDescent="0.2">
      <c r="A2383" t="s">
        <v>66</v>
      </c>
      <c r="B2383" s="4">
        <f>train[[#This Row],[account_length]]/12</f>
        <v>4.333333333333333</v>
      </c>
      <c r="C2383">
        <v>510</v>
      </c>
      <c r="D2383">
        <v>0</v>
      </c>
      <c r="E2383">
        <v>0</v>
      </c>
      <c r="F2383">
        <v>0</v>
      </c>
      <c r="G2383">
        <v>129.30000000000001</v>
      </c>
      <c r="H2383">
        <v>80</v>
      </c>
      <c r="I2383">
        <v>21.98</v>
      </c>
      <c r="J2383">
        <v>142.69999999999999</v>
      </c>
      <c r="K2383">
        <v>101</v>
      </c>
      <c r="L2383">
        <v>12.13</v>
      </c>
      <c r="M2383">
        <v>258.3</v>
      </c>
      <c r="N2383">
        <v>89</v>
      </c>
      <c r="O2383">
        <v>11.62</v>
      </c>
      <c r="P2383">
        <v>12.3</v>
      </c>
      <c r="Q2383">
        <v>4</v>
      </c>
      <c r="R2383">
        <v>3.32</v>
      </c>
      <c r="S2383">
        <v>3</v>
      </c>
      <c r="T2383">
        <v>0</v>
      </c>
    </row>
    <row r="2384" spans="1:20" x14ac:dyDescent="0.2">
      <c r="A2384" t="s">
        <v>46</v>
      </c>
      <c r="B2384" s="4">
        <f>train[[#This Row],[account_length]]/12</f>
        <v>12.166666666666666</v>
      </c>
      <c r="C2384">
        <v>510</v>
      </c>
      <c r="D2384">
        <v>0</v>
      </c>
      <c r="E2384">
        <v>0</v>
      </c>
      <c r="F2384">
        <v>0</v>
      </c>
      <c r="G2384">
        <v>115.6</v>
      </c>
      <c r="H2384">
        <v>77</v>
      </c>
      <c r="I2384">
        <v>19.649999999999999</v>
      </c>
      <c r="J2384">
        <v>213.6</v>
      </c>
      <c r="K2384">
        <v>100</v>
      </c>
      <c r="L2384">
        <v>18.16</v>
      </c>
      <c r="M2384">
        <v>218.4</v>
      </c>
      <c r="N2384">
        <v>72</v>
      </c>
      <c r="O2384">
        <v>9.83</v>
      </c>
      <c r="P2384">
        <v>10.7</v>
      </c>
      <c r="Q2384">
        <v>6</v>
      </c>
      <c r="R2384">
        <v>2.89</v>
      </c>
      <c r="S2384">
        <v>1</v>
      </c>
      <c r="T2384">
        <v>0</v>
      </c>
    </row>
    <row r="2385" spans="1:20" x14ac:dyDescent="0.2">
      <c r="A2385" t="s">
        <v>33</v>
      </c>
      <c r="B2385" s="4">
        <f>train[[#This Row],[account_length]]/12</f>
        <v>10</v>
      </c>
      <c r="C2385">
        <v>415</v>
      </c>
      <c r="D2385">
        <v>0</v>
      </c>
      <c r="E2385">
        <v>1</v>
      </c>
      <c r="F2385">
        <v>23</v>
      </c>
      <c r="G2385">
        <v>221.9</v>
      </c>
      <c r="H2385">
        <v>114</v>
      </c>
      <c r="I2385">
        <v>37.72</v>
      </c>
      <c r="J2385">
        <v>254.7</v>
      </c>
      <c r="K2385">
        <v>84</v>
      </c>
      <c r="L2385">
        <v>21.65</v>
      </c>
      <c r="M2385">
        <v>250.5</v>
      </c>
      <c r="N2385">
        <v>117</v>
      </c>
      <c r="O2385">
        <v>11.27</v>
      </c>
      <c r="P2385">
        <v>7.2</v>
      </c>
      <c r="Q2385">
        <v>5</v>
      </c>
      <c r="R2385">
        <v>1.94</v>
      </c>
      <c r="S2385">
        <v>2</v>
      </c>
      <c r="T2385">
        <v>0</v>
      </c>
    </row>
    <row r="2386" spans="1:20" x14ac:dyDescent="0.2">
      <c r="A2386" t="s">
        <v>37</v>
      </c>
      <c r="B2386" s="4">
        <f>train[[#This Row],[account_length]]/12</f>
        <v>10.833333333333334</v>
      </c>
      <c r="C2386">
        <v>415</v>
      </c>
      <c r="D2386">
        <v>0</v>
      </c>
      <c r="E2386">
        <v>0</v>
      </c>
      <c r="F2386">
        <v>0</v>
      </c>
      <c r="G2386">
        <v>263.7</v>
      </c>
      <c r="H2386">
        <v>113</v>
      </c>
      <c r="I2386">
        <v>44.83</v>
      </c>
      <c r="J2386">
        <v>186.5</v>
      </c>
      <c r="K2386">
        <v>103</v>
      </c>
      <c r="L2386">
        <v>15.85</v>
      </c>
      <c r="M2386">
        <v>195.3</v>
      </c>
      <c r="N2386">
        <v>99</v>
      </c>
      <c r="O2386">
        <v>8.7899999999999991</v>
      </c>
      <c r="P2386">
        <v>18.3</v>
      </c>
      <c r="Q2386">
        <v>6</v>
      </c>
      <c r="R2386">
        <v>4.9400000000000004</v>
      </c>
      <c r="S2386">
        <v>1</v>
      </c>
      <c r="T2386">
        <v>1</v>
      </c>
    </row>
    <row r="2387" spans="1:20" x14ac:dyDescent="0.2">
      <c r="A2387" t="s">
        <v>51</v>
      </c>
      <c r="B2387" s="4">
        <f>train[[#This Row],[account_length]]/12</f>
        <v>7.5</v>
      </c>
      <c r="C2387">
        <v>408</v>
      </c>
      <c r="D2387">
        <v>0</v>
      </c>
      <c r="E2387">
        <v>0</v>
      </c>
      <c r="F2387">
        <v>0</v>
      </c>
      <c r="G2387">
        <v>61.3</v>
      </c>
      <c r="H2387">
        <v>91</v>
      </c>
      <c r="I2387">
        <v>10.42</v>
      </c>
      <c r="J2387">
        <v>194.4</v>
      </c>
      <c r="K2387">
        <v>94</v>
      </c>
      <c r="L2387">
        <v>16.52</v>
      </c>
      <c r="M2387">
        <v>143.1</v>
      </c>
      <c r="N2387">
        <v>80</v>
      </c>
      <c r="O2387">
        <v>6.44</v>
      </c>
      <c r="P2387">
        <v>11.4</v>
      </c>
      <c r="Q2387">
        <v>9</v>
      </c>
      <c r="R2387">
        <v>3.08</v>
      </c>
      <c r="S2387">
        <v>1</v>
      </c>
      <c r="T2387">
        <v>0</v>
      </c>
    </row>
    <row r="2388" spans="1:20" x14ac:dyDescent="0.2">
      <c r="A2388" t="s">
        <v>61</v>
      </c>
      <c r="B2388" s="4">
        <f>train[[#This Row],[account_length]]/12</f>
        <v>12.25</v>
      </c>
      <c r="C2388">
        <v>408</v>
      </c>
      <c r="D2388">
        <v>1</v>
      </c>
      <c r="E2388">
        <v>0</v>
      </c>
      <c r="F2388">
        <v>0</v>
      </c>
      <c r="G2388">
        <v>183.8</v>
      </c>
      <c r="H2388">
        <v>113</v>
      </c>
      <c r="I2388">
        <v>31.25</v>
      </c>
      <c r="J2388">
        <v>164.7</v>
      </c>
      <c r="K2388">
        <v>110</v>
      </c>
      <c r="L2388">
        <v>14</v>
      </c>
      <c r="M2388">
        <v>111</v>
      </c>
      <c r="N2388">
        <v>87</v>
      </c>
      <c r="O2388">
        <v>5</v>
      </c>
      <c r="P2388">
        <v>10.1</v>
      </c>
      <c r="Q2388">
        <v>4</v>
      </c>
      <c r="R2388">
        <v>2.73</v>
      </c>
      <c r="S2388">
        <v>1</v>
      </c>
      <c r="T2388">
        <v>0</v>
      </c>
    </row>
    <row r="2389" spans="1:20" x14ac:dyDescent="0.2">
      <c r="A2389" t="s">
        <v>44</v>
      </c>
      <c r="B2389" s="4">
        <f>train[[#This Row],[account_length]]/12</f>
        <v>13.25</v>
      </c>
      <c r="C2389">
        <v>415</v>
      </c>
      <c r="D2389">
        <v>0</v>
      </c>
      <c r="E2389">
        <v>0</v>
      </c>
      <c r="F2389">
        <v>0</v>
      </c>
      <c r="G2389">
        <v>167.4</v>
      </c>
      <c r="H2389">
        <v>68</v>
      </c>
      <c r="I2389">
        <v>28.46</v>
      </c>
      <c r="J2389">
        <v>143.80000000000001</v>
      </c>
      <c r="K2389">
        <v>74</v>
      </c>
      <c r="L2389">
        <v>12.22</v>
      </c>
      <c r="M2389">
        <v>140.1</v>
      </c>
      <c r="N2389">
        <v>111</v>
      </c>
      <c r="O2389">
        <v>6.3</v>
      </c>
      <c r="P2389">
        <v>10.3</v>
      </c>
      <c r="Q2389">
        <v>3</v>
      </c>
      <c r="R2389">
        <v>2.78</v>
      </c>
      <c r="S2389">
        <v>0</v>
      </c>
      <c r="T2389">
        <v>1</v>
      </c>
    </row>
    <row r="2390" spans="1:20" x14ac:dyDescent="0.2">
      <c r="A2390" t="s">
        <v>72</v>
      </c>
      <c r="B2390" s="4">
        <f>train[[#This Row],[account_length]]/12</f>
        <v>6.166666666666667</v>
      </c>
      <c r="C2390">
        <v>510</v>
      </c>
      <c r="D2390">
        <v>0</v>
      </c>
      <c r="E2390">
        <v>1</v>
      </c>
      <c r="F2390">
        <v>27</v>
      </c>
      <c r="G2390">
        <v>154.1</v>
      </c>
      <c r="H2390">
        <v>122</v>
      </c>
      <c r="I2390">
        <v>26.2</v>
      </c>
      <c r="J2390">
        <v>195.3</v>
      </c>
      <c r="K2390">
        <v>150</v>
      </c>
      <c r="L2390">
        <v>16.600000000000001</v>
      </c>
      <c r="M2390">
        <v>276.7</v>
      </c>
      <c r="N2390">
        <v>86</v>
      </c>
      <c r="O2390">
        <v>12.45</v>
      </c>
      <c r="P2390">
        <v>13.2</v>
      </c>
      <c r="Q2390">
        <v>2</v>
      </c>
      <c r="R2390">
        <v>3.56</v>
      </c>
      <c r="S2390">
        <v>4</v>
      </c>
      <c r="T2390">
        <v>0</v>
      </c>
    </row>
    <row r="2391" spans="1:20" x14ac:dyDescent="0.2">
      <c r="A2391" t="s">
        <v>39</v>
      </c>
      <c r="B2391" s="4">
        <f>train[[#This Row],[account_length]]/12</f>
        <v>10.833333333333334</v>
      </c>
      <c r="C2391">
        <v>408</v>
      </c>
      <c r="D2391">
        <v>0</v>
      </c>
      <c r="E2391">
        <v>0</v>
      </c>
      <c r="F2391">
        <v>0</v>
      </c>
      <c r="G2391">
        <v>252</v>
      </c>
      <c r="H2391">
        <v>101</v>
      </c>
      <c r="I2391">
        <v>42.84</v>
      </c>
      <c r="J2391">
        <v>170.2</v>
      </c>
      <c r="K2391">
        <v>105</v>
      </c>
      <c r="L2391">
        <v>14.47</v>
      </c>
      <c r="M2391">
        <v>209.2</v>
      </c>
      <c r="N2391">
        <v>64</v>
      </c>
      <c r="O2391">
        <v>9.41</v>
      </c>
      <c r="P2391">
        <v>5.7</v>
      </c>
      <c r="Q2391">
        <v>5</v>
      </c>
      <c r="R2391">
        <v>1.54</v>
      </c>
      <c r="S2391">
        <v>0</v>
      </c>
      <c r="T2391">
        <v>0</v>
      </c>
    </row>
    <row r="2392" spans="1:20" x14ac:dyDescent="0.2">
      <c r="A2392" t="s">
        <v>33</v>
      </c>
      <c r="B2392" s="4">
        <f>train[[#This Row],[account_length]]/12</f>
        <v>12.916666666666666</v>
      </c>
      <c r="C2392">
        <v>408</v>
      </c>
      <c r="D2392">
        <v>1</v>
      </c>
      <c r="E2392">
        <v>0</v>
      </c>
      <c r="F2392">
        <v>0</v>
      </c>
      <c r="G2392">
        <v>163.1</v>
      </c>
      <c r="H2392">
        <v>94</v>
      </c>
      <c r="I2392">
        <v>27.73</v>
      </c>
      <c r="J2392">
        <v>291.7</v>
      </c>
      <c r="K2392">
        <v>108</v>
      </c>
      <c r="L2392">
        <v>24.79</v>
      </c>
      <c r="M2392">
        <v>96.4</v>
      </c>
      <c r="N2392">
        <v>111</v>
      </c>
      <c r="O2392">
        <v>4.34</v>
      </c>
      <c r="P2392">
        <v>11.2</v>
      </c>
      <c r="Q2392">
        <v>3</v>
      </c>
      <c r="R2392">
        <v>3.02</v>
      </c>
      <c r="S2392">
        <v>0</v>
      </c>
      <c r="T2392">
        <v>0</v>
      </c>
    </row>
    <row r="2393" spans="1:20" x14ac:dyDescent="0.2">
      <c r="A2393" t="s">
        <v>53</v>
      </c>
      <c r="B2393" s="4">
        <f>train[[#This Row],[account_length]]/12</f>
        <v>7.25</v>
      </c>
      <c r="C2393">
        <v>415</v>
      </c>
      <c r="D2393">
        <v>0</v>
      </c>
      <c r="E2393">
        <v>0</v>
      </c>
      <c r="F2393">
        <v>0</v>
      </c>
      <c r="G2393">
        <v>198.3</v>
      </c>
      <c r="H2393">
        <v>80</v>
      </c>
      <c r="I2393">
        <v>33.71</v>
      </c>
      <c r="J2393">
        <v>187</v>
      </c>
      <c r="K2393">
        <v>89</v>
      </c>
      <c r="L2393">
        <v>15.9</v>
      </c>
      <c r="M2393">
        <v>133.5</v>
      </c>
      <c r="N2393">
        <v>96</v>
      </c>
      <c r="O2393">
        <v>6.01</v>
      </c>
      <c r="P2393">
        <v>16.600000000000001</v>
      </c>
      <c r="Q2393">
        <v>4</v>
      </c>
      <c r="R2393">
        <v>4.4800000000000004</v>
      </c>
      <c r="S2393">
        <v>2</v>
      </c>
      <c r="T2393">
        <v>0</v>
      </c>
    </row>
    <row r="2394" spans="1:20" x14ac:dyDescent="0.2">
      <c r="A2394" t="s">
        <v>52</v>
      </c>
      <c r="B2394" s="4">
        <f>train[[#This Row],[account_length]]/12</f>
        <v>6.75</v>
      </c>
      <c r="C2394">
        <v>415</v>
      </c>
      <c r="D2394">
        <v>0</v>
      </c>
      <c r="E2394">
        <v>0</v>
      </c>
      <c r="F2394">
        <v>0</v>
      </c>
      <c r="G2394">
        <v>324.7</v>
      </c>
      <c r="H2394">
        <v>48</v>
      </c>
      <c r="I2394">
        <v>55.2</v>
      </c>
      <c r="J2394">
        <v>236.4</v>
      </c>
      <c r="K2394">
        <v>82</v>
      </c>
      <c r="L2394">
        <v>20.09</v>
      </c>
      <c r="M2394">
        <v>187.6</v>
      </c>
      <c r="N2394">
        <v>78</v>
      </c>
      <c r="O2394">
        <v>8.44</v>
      </c>
      <c r="P2394">
        <v>13.1</v>
      </c>
      <c r="Q2394">
        <v>5</v>
      </c>
      <c r="R2394">
        <v>3.54</v>
      </c>
      <c r="S2394">
        <v>0</v>
      </c>
      <c r="T2394">
        <v>1</v>
      </c>
    </row>
    <row r="2395" spans="1:20" x14ac:dyDescent="0.2">
      <c r="A2395" t="s">
        <v>38</v>
      </c>
      <c r="B2395" s="4">
        <f>train[[#This Row],[account_length]]/12</f>
        <v>8.25</v>
      </c>
      <c r="C2395">
        <v>510</v>
      </c>
      <c r="D2395">
        <v>0</v>
      </c>
      <c r="E2395">
        <v>0</v>
      </c>
      <c r="F2395">
        <v>0</v>
      </c>
      <c r="G2395">
        <v>128.30000000000001</v>
      </c>
      <c r="H2395">
        <v>78</v>
      </c>
      <c r="I2395">
        <v>21.81</v>
      </c>
      <c r="J2395">
        <v>215.3</v>
      </c>
      <c r="K2395">
        <v>120</v>
      </c>
      <c r="L2395">
        <v>18.3</v>
      </c>
      <c r="M2395">
        <v>143.69999999999999</v>
      </c>
      <c r="N2395">
        <v>140</v>
      </c>
      <c r="O2395">
        <v>6.47</v>
      </c>
      <c r="P2395">
        <v>14.3</v>
      </c>
      <c r="Q2395">
        <v>9</v>
      </c>
      <c r="R2395">
        <v>3.86</v>
      </c>
      <c r="S2395">
        <v>2</v>
      </c>
      <c r="T2395">
        <v>0</v>
      </c>
    </row>
    <row r="2396" spans="1:20" x14ac:dyDescent="0.2">
      <c r="A2396" t="s">
        <v>57</v>
      </c>
      <c r="B2396" s="4">
        <f>train[[#This Row],[account_length]]/12</f>
        <v>10.916666666666666</v>
      </c>
      <c r="C2396">
        <v>510</v>
      </c>
      <c r="D2396">
        <v>0</v>
      </c>
      <c r="E2396">
        <v>0</v>
      </c>
      <c r="F2396">
        <v>0</v>
      </c>
      <c r="G2396">
        <v>187.9</v>
      </c>
      <c r="H2396">
        <v>110</v>
      </c>
      <c r="I2396">
        <v>31.94</v>
      </c>
      <c r="J2396">
        <v>200.5</v>
      </c>
      <c r="K2396">
        <v>101</v>
      </c>
      <c r="L2396">
        <v>17.04</v>
      </c>
      <c r="M2396">
        <v>202.6</v>
      </c>
      <c r="N2396">
        <v>125</v>
      </c>
      <c r="O2396">
        <v>9.1199999999999992</v>
      </c>
      <c r="P2396">
        <v>10.199999999999999</v>
      </c>
      <c r="Q2396">
        <v>11</v>
      </c>
      <c r="R2396">
        <v>2.75</v>
      </c>
      <c r="S2396">
        <v>2</v>
      </c>
      <c r="T2396">
        <v>0</v>
      </c>
    </row>
    <row r="2397" spans="1:20" x14ac:dyDescent="0.2">
      <c r="A2397" t="s">
        <v>68</v>
      </c>
      <c r="B2397" s="4">
        <f>train[[#This Row],[account_length]]/12</f>
        <v>7.416666666666667</v>
      </c>
      <c r="C2397">
        <v>510</v>
      </c>
      <c r="D2397">
        <v>0</v>
      </c>
      <c r="E2397">
        <v>0</v>
      </c>
      <c r="F2397">
        <v>0</v>
      </c>
      <c r="G2397">
        <v>129.19999999999999</v>
      </c>
      <c r="H2397">
        <v>71</v>
      </c>
      <c r="I2397">
        <v>21.96</v>
      </c>
      <c r="J2397">
        <v>214.1</v>
      </c>
      <c r="K2397">
        <v>68</v>
      </c>
      <c r="L2397">
        <v>18.2</v>
      </c>
      <c r="M2397">
        <v>214.9</v>
      </c>
      <c r="N2397">
        <v>100</v>
      </c>
      <c r="O2397">
        <v>9.67</v>
      </c>
      <c r="P2397">
        <v>10.3</v>
      </c>
      <c r="Q2397">
        <v>4</v>
      </c>
      <c r="R2397">
        <v>2.78</v>
      </c>
      <c r="S2397">
        <v>5</v>
      </c>
      <c r="T2397">
        <v>1</v>
      </c>
    </row>
    <row r="2398" spans="1:20" x14ac:dyDescent="0.2">
      <c r="A2398" t="s">
        <v>67</v>
      </c>
      <c r="B2398" s="4">
        <f>train[[#This Row],[account_length]]/12</f>
        <v>10.25</v>
      </c>
      <c r="C2398">
        <v>415</v>
      </c>
      <c r="D2398">
        <v>1</v>
      </c>
      <c r="E2398">
        <v>0</v>
      </c>
      <c r="F2398">
        <v>0</v>
      </c>
      <c r="G2398">
        <v>125.5</v>
      </c>
      <c r="H2398">
        <v>106</v>
      </c>
      <c r="I2398">
        <v>21.34</v>
      </c>
      <c r="J2398">
        <v>128.9</v>
      </c>
      <c r="K2398">
        <v>96</v>
      </c>
      <c r="L2398">
        <v>10.96</v>
      </c>
      <c r="M2398">
        <v>251.9</v>
      </c>
      <c r="N2398">
        <v>129</v>
      </c>
      <c r="O2398">
        <v>11.34</v>
      </c>
      <c r="P2398">
        <v>6.3</v>
      </c>
      <c r="Q2398">
        <v>6</v>
      </c>
      <c r="R2398">
        <v>1.7</v>
      </c>
      <c r="S2398">
        <v>4</v>
      </c>
      <c r="T2398">
        <v>1</v>
      </c>
    </row>
    <row r="2399" spans="1:20" x14ac:dyDescent="0.2">
      <c r="A2399" t="s">
        <v>67</v>
      </c>
      <c r="B2399" s="4">
        <f>train[[#This Row],[account_length]]/12</f>
        <v>10.833333333333334</v>
      </c>
      <c r="C2399">
        <v>510</v>
      </c>
      <c r="D2399">
        <v>0</v>
      </c>
      <c r="E2399">
        <v>1</v>
      </c>
      <c r="F2399">
        <v>26</v>
      </c>
      <c r="G2399">
        <v>257.2</v>
      </c>
      <c r="H2399">
        <v>108</v>
      </c>
      <c r="I2399">
        <v>43.72</v>
      </c>
      <c r="J2399">
        <v>224.3</v>
      </c>
      <c r="K2399">
        <v>122</v>
      </c>
      <c r="L2399">
        <v>19.07</v>
      </c>
      <c r="M2399">
        <v>204</v>
      </c>
      <c r="N2399">
        <v>118</v>
      </c>
      <c r="O2399">
        <v>9.18</v>
      </c>
      <c r="P2399">
        <v>12.6</v>
      </c>
      <c r="Q2399">
        <v>4</v>
      </c>
      <c r="R2399">
        <v>3.4</v>
      </c>
      <c r="S2399">
        <v>1</v>
      </c>
      <c r="T2399">
        <v>0</v>
      </c>
    </row>
    <row r="2400" spans="1:20" x14ac:dyDescent="0.2">
      <c r="A2400" t="s">
        <v>45</v>
      </c>
      <c r="B2400" s="4">
        <f>train[[#This Row],[account_length]]/12</f>
        <v>8.25</v>
      </c>
      <c r="C2400">
        <v>415</v>
      </c>
      <c r="D2400">
        <v>0</v>
      </c>
      <c r="E2400">
        <v>0</v>
      </c>
      <c r="F2400">
        <v>0</v>
      </c>
      <c r="G2400">
        <v>124.6</v>
      </c>
      <c r="H2400">
        <v>90</v>
      </c>
      <c r="I2400">
        <v>21.18</v>
      </c>
      <c r="J2400">
        <v>146.4</v>
      </c>
      <c r="K2400">
        <v>70</v>
      </c>
      <c r="L2400">
        <v>12.44</v>
      </c>
      <c r="M2400">
        <v>169.4</v>
      </c>
      <c r="N2400">
        <v>95</v>
      </c>
      <c r="O2400">
        <v>7.62</v>
      </c>
      <c r="P2400">
        <v>10.5</v>
      </c>
      <c r="Q2400">
        <v>6</v>
      </c>
      <c r="R2400">
        <v>2.84</v>
      </c>
      <c r="S2400">
        <v>1</v>
      </c>
      <c r="T2400">
        <v>0</v>
      </c>
    </row>
    <row r="2401" spans="1:20" x14ac:dyDescent="0.2">
      <c r="A2401" t="s">
        <v>31</v>
      </c>
      <c r="B2401" s="4">
        <f>train[[#This Row],[account_length]]/12</f>
        <v>3</v>
      </c>
      <c r="C2401">
        <v>408</v>
      </c>
      <c r="D2401">
        <v>0</v>
      </c>
      <c r="E2401">
        <v>0</v>
      </c>
      <c r="F2401">
        <v>0</v>
      </c>
      <c r="G2401">
        <v>175.1</v>
      </c>
      <c r="H2401">
        <v>144</v>
      </c>
      <c r="I2401">
        <v>29.77</v>
      </c>
      <c r="J2401">
        <v>216.9</v>
      </c>
      <c r="K2401">
        <v>69</v>
      </c>
      <c r="L2401">
        <v>18.440000000000001</v>
      </c>
      <c r="M2401">
        <v>243.7</v>
      </c>
      <c r="N2401">
        <v>146</v>
      </c>
      <c r="O2401">
        <v>10.97</v>
      </c>
      <c r="P2401">
        <v>9.9</v>
      </c>
      <c r="Q2401">
        <v>3</v>
      </c>
      <c r="R2401">
        <v>2.67</v>
      </c>
      <c r="S2401">
        <v>1</v>
      </c>
      <c r="T2401">
        <v>0</v>
      </c>
    </row>
    <row r="2402" spans="1:20" x14ac:dyDescent="0.2">
      <c r="A2402" t="s">
        <v>31</v>
      </c>
      <c r="B2402" s="4">
        <f>train[[#This Row],[account_length]]/12</f>
        <v>7.25</v>
      </c>
      <c r="C2402">
        <v>415</v>
      </c>
      <c r="D2402">
        <v>0</v>
      </c>
      <c r="E2402">
        <v>0</v>
      </c>
      <c r="F2402">
        <v>0</v>
      </c>
      <c r="G2402">
        <v>124.3</v>
      </c>
      <c r="H2402">
        <v>91</v>
      </c>
      <c r="I2402">
        <v>21.13</v>
      </c>
      <c r="J2402">
        <v>173.4</v>
      </c>
      <c r="K2402">
        <v>105</v>
      </c>
      <c r="L2402">
        <v>14.74</v>
      </c>
      <c r="M2402">
        <v>256.3</v>
      </c>
      <c r="N2402">
        <v>109</v>
      </c>
      <c r="O2402">
        <v>11.53</v>
      </c>
      <c r="P2402">
        <v>7.5</v>
      </c>
      <c r="Q2402">
        <v>5</v>
      </c>
      <c r="R2402">
        <v>2.0299999999999998</v>
      </c>
      <c r="S2402">
        <v>3</v>
      </c>
      <c r="T2402">
        <v>0</v>
      </c>
    </row>
    <row r="2403" spans="1:20" x14ac:dyDescent="0.2">
      <c r="A2403" t="s">
        <v>31</v>
      </c>
      <c r="B2403" s="4">
        <f>train[[#This Row],[account_length]]/12</f>
        <v>11.583333333333334</v>
      </c>
      <c r="C2403">
        <v>415</v>
      </c>
      <c r="D2403">
        <v>0</v>
      </c>
      <c r="E2403">
        <v>0</v>
      </c>
      <c r="F2403">
        <v>0</v>
      </c>
      <c r="G2403">
        <v>271.60000000000002</v>
      </c>
      <c r="H2403">
        <v>130</v>
      </c>
      <c r="I2403">
        <v>46.17</v>
      </c>
      <c r="J2403">
        <v>156</v>
      </c>
      <c r="K2403">
        <v>131</v>
      </c>
      <c r="L2403">
        <v>13.26</v>
      </c>
      <c r="M2403">
        <v>136.30000000000001</v>
      </c>
      <c r="N2403">
        <v>108</v>
      </c>
      <c r="O2403">
        <v>6.13</v>
      </c>
      <c r="P2403">
        <v>11.6</v>
      </c>
      <c r="Q2403">
        <v>9</v>
      </c>
      <c r="R2403">
        <v>3.13</v>
      </c>
      <c r="S2403">
        <v>2</v>
      </c>
      <c r="T2403">
        <v>0</v>
      </c>
    </row>
    <row r="2404" spans="1:20" x14ac:dyDescent="0.2">
      <c r="A2404" t="s">
        <v>61</v>
      </c>
      <c r="B2404" s="4">
        <f>train[[#This Row],[account_length]]/12</f>
        <v>8</v>
      </c>
      <c r="C2404">
        <v>415</v>
      </c>
      <c r="D2404">
        <v>0</v>
      </c>
      <c r="E2404">
        <v>1</v>
      </c>
      <c r="F2404">
        <v>33</v>
      </c>
      <c r="G2404">
        <v>183.3</v>
      </c>
      <c r="H2404">
        <v>115</v>
      </c>
      <c r="I2404">
        <v>31.16</v>
      </c>
      <c r="J2404">
        <v>201.4</v>
      </c>
      <c r="K2404">
        <v>87</v>
      </c>
      <c r="L2404">
        <v>17.12</v>
      </c>
      <c r="M2404">
        <v>177.4</v>
      </c>
      <c r="N2404">
        <v>84</v>
      </c>
      <c r="O2404">
        <v>7.98</v>
      </c>
      <c r="P2404">
        <v>10.4</v>
      </c>
      <c r="Q2404">
        <v>15</v>
      </c>
      <c r="R2404">
        <v>2.81</v>
      </c>
      <c r="S2404">
        <v>3</v>
      </c>
      <c r="T2404">
        <v>0</v>
      </c>
    </row>
    <row r="2405" spans="1:20" x14ac:dyDescent="0.2">
      <c r="A2405" t="s">
        <v>54</v>
      </c>
      <c r="B2405" s="4">
        <f>train[[#This Row],[account_length]]/12</f>
        <v>9.3333333333333339</v>
      </c>
      <c r="C2405">
        <v>408</v>
      </c>
      <c r="D2405">
        <v>0</v>
      </c>
      <c r="E2405">
        <v>0</v>
      </c>
      <c r="F2405">
        <v>0</v>
      </c>
      <c r="G2405">
        <v>101.1</v>
      </c>
      <c r="H2405">
        <v>119</v>
      </c>
      <c r="I2405">
        <v>17.190000000000001</v>
      </c>
      <c r="J2405">
        <v>214.4</v>
      </c>
      <c r="K2405">
        <v>67</v>
      </c>
      <c r="L2405">
        <v>18.22</v>
      </c>
      <c r="M2405">
        <v>179.5</v>
      </c>
      <c r="N2405">
        <v>112</v>
      </c>
      <c r="O2405">
        <v>8.08</v>
      </c>
      <c r="P2405">
        <v>10.3</v>
      </c>
      <c r="Q2405">
        <v>5</v>
      </c>
      <c r="R2405">
        <v>2.78</v>
      </c>
      <c r="S2405">
        <v>2</v>
      </c>
      <c r="T2405">
        <v>0</v>
      </c>
    </row>
    <row r="2406" spans="1:20" x14ac:dyDescent="0.2">
      <c r="A2406" t="s">
        <v>58</v>
      </c>
      <c r="B2406" s="4">
        <f>train[[#This Row],[account_length]]/12</f>
        <v>6.25</v>
      </c>
      <c r="C2406">
        <v>408</v>
      </c>
      <c r="D2406">
        <v>0</v>
      </c>
      <c r="E2406">
        <v>0</v>
      </c>
      <c r="F2406">
        <v>0</v>
      </c>
      <c r="G2406">
        <v>203.3</v>
      </c>
      <c r="H2406">
        <v>70</v>
      </c>
      <c r="I2406">
        <v>34.56</v>
      </c>
      <c r="J2406">
        <v>228.9</v>
      </c>
      <c r="K2406">
        <v>97</v>
      </c>
      <c r="L2406">
        <v>19.46</v>
      </c>
      <c r="M2406">
        <v>222.2</v>
      </c>
      <c r="N2406">
        <v>118</v>
      </c>
      <c r="O2406">
        <v>10</v>
      </c>
      <c r="P2406">
        <v>14.3</v>
      </c>
      <c r="Q2406">
        <v>3</v>
      </c>
      <c r="R2406">
        <v>3.86</v>
      </c>
      <c r="S2406">
        <v>1</v>
      </c>
      <c r="T2406">
        <v>0</v>
      </c>
    </row>
    <row r="2407" spans="1:20" x14ac:dyDescent="0.2">
      <c r="A2407" t="s">
        <v>61</v>
      </c>
      <c r="B2407" s="4">
        <f>train[[#This Row],[account_length]]/12</f>
        <v>14.833333333333334</v>
      </c>
      <c r="C2407">
        <v>415</v>
      </c>
      <c r="D2407">
        <v>0</v>
      </c>
      <c r="E2407">
        <v>1</v>
      </c>
      <c r="F2407">
        <v>35</v>
      </c>
      <c r="G2407">
        <v>175.4</v>
      </c>
      <c r="H2407">
        <v>88</v>
      </c>
      <c r="I2407">
        <v>29.82</v>
      </c>
      <c r="J2407">
        <v>190</v>
      </c>
      <c r="K2407">
        <v>65</v>
      </c>
      <c r="L2407">
        <v>16.149999999999999</v>
      </c>
      <c r="M2407">
        <v>138.69999999999999</v>
      </c>
      <c r="N2407">
        <v>94</v>
      </c>
      <c r="O2407">
        <v>6.24</v>
      </c>
      <c r="P2407">
        <v>10.5</v>
      </c>
      <c r="Q2407">
        <v>3</v>
      </c>
      <c r="R2407">
        <v>2.84</v>
      </c>
      <c r="S2407">
        <v>2</v>
      </c>
      <c r="T2407">
        <v>0</v>
      </c>
    </row>
    <row r="2408" spans="1:20" x14ac:dyDescent="0.2">
      <c r="A2408" t="s">
        <v>43</v>
      </c>
      <c r="B2408" s="4">
        <f>train[[#This Row],[account_length]]/12</f>
        <v>9.3333333333333339</v>
      </c>
      <c r="C2408">
        <v>415</v>
      </c>
      <c r="D2408">
        <v>0</v>
      </c>
      <c r="E2408">
        <v>0</v>
      </c>
      <c r="F2408">
        <v>0</v>
      </c>
      <c r="G2408">
        <v>266</v>
      </c>
      <c r="H2408">
        <v>97</v>
      </c>
      <c r="I2408">
        <v>45.22</v>
      </c>
      <c r="J2408">
        <v>214.6</v>
      </c>
      <c r="K2408">
        <v>94</v>
      </c>
      <c r="L2408">
        <v>18.239999999999998</v>
      </c>
      <c r="M2408">
        <v>306.2</v>
      </c>
      <c r="N2408">
        <v>100</v>
      </c>
      <c r="O2408">
        <v>13.78</v>
      </c>
      <c r="P2408">
        <v>14.2</v>
      </c>
      <c r="Q2408">
        <v>2</v>
      </c>
      <c r="R2408">
        <v>3.83</v>
      </c>
      <c r="S2408">
        <v>2</v>
      </c>
      <c r="T2408">
        <v>1</v>
      </c>
    </row>
    <row r="2409" spans="1:20" x14ac:dyDescent="0.2">
      <c r="A2409" t="s">
        <v>24</v>
      </c>
      <c r="B2409" s="4">
        <f>train[[#This Row],[account_length]]/12</f>
        <v>9</v>
      </c>
      <c r="C2409">
        <v>415</v>
      </c>
      <c r="D2409">
        <v>0</v>
      </c>
      <c r="E2409">
        <v>1</v>
      </c>
      <c r="F2409">
        <v>41</v>
      </c>
      <c r="G2409">
        <v>171.6</v>
      </c>
      <c r="H2409">
        <v>110</v>
      </c>
      <c r="I2409">
        <v>29.17</v>
      </c>
      <c r="J2409">
        <v>136.1</v>
      </c>
      <c r="K2409">
        <v>78</v>
      </c>
      <c r="L2409">
        <v>11.57</v>
      </c>
      <c r="M2409">
        <v>183.4</v>
      </c>
      <c r="N2409">
        <v>103</v>
      </c>
      <c r="O2409">
        <v>8.25</v>
      </c>
      <c r="P2409">
        <v>10.8</v>
      </c>
      <c r="Q2409">
        <v>7</v>
      </c>
      <c r="R2409">
        <v>2.92</v>
      </c>
      <c r="S2409">
        <v>0</v>
      </c>
      <c r="T2409">
        <v>0</v>
      </c>
    </row>
    <row r="2410" spans="1:20" x14ac:dyDescent="0.2">
      <c r="A2410" t="s">
        <v>42</v>
      </c>
      <c r="B2410" s="4">
        <f>train[[#This Row],[account_length]]/12</f>
        <v>8.3333333333333339</v>
      </c>
      <c r="C2410">
        <v>510</v>
      </c>
      <c r="D2410">
        <v>0</v>
      </c>
      <c r="E2410">
        <v>0</v>
      </c>
      <c r="F2410">
        <v>0</v>
      </c>
      <c r="G2410">
        <v>78.7</v>
      </c>
      <c r="H2410">
        <v>98</v>
      </c>
      <c r="I2410">
        <v>13.38</v>
      </c>
      <c r="J2410">
        <v>225.6</v>
      </c>
      <c r="K2410">
        <v>102</v>
      </c>
      <c r="L2410">
        <v>19.18</v>
      </c>
      <c r="M2410">
        <v>150.4</v>
      </c>
      <c r="N2410">
        <v>106</v>
      </c>
      <c r="O2410">
        <v>6.77</v>
      </c>
      <c r="P2410">
        <v>14</v>
      </c>
      <c r="Q2410">
        <v>8</v>
      </c>
      <c r="R2410">
        <v>3.78</v>
      </c>
      <c r="S2410">
        <v>0</v>
      </c>
      <c r="T2410">
        <v>0</v>
      </c>
    </row>
    <row r="2411" spans="1:20" x14ac:dyDescent="0.2">
      <c r="A2411" t="s">
        <v>33</v>
      </c>
      <c r="B2411" s="4">
        <f>train[[#This Row],[account_length]]/12</f>
        <v>10.083333333333334</v>
      </c>
      <c r="C2411">
        <v>510</v>
      </c>
      <c r="D2411">
        <v>0</v>
      </c>
      <c r="E2411">
        <v>1</v>
      </c>
      <c r="F2411">
        <v>20</v>
      </c>
      <c r="G2411">
        <v>211.9</v>
      </c>
      <c r="H2411">
        <v>110</v>
      </c>
      <c r="I2411">
        <v>36.020000000000003</v>
      </c>
      <c r="J2411">
        <v>215.1</v>
      </c>
      <c r="K2411">
        <v>120</v>
      </c>
      <c r="L2411">
        <v>18.28</v>
      </c>
      <c r="M2411">
        <v>238.5</v>
      </c>
      <c r="N2411">
        <v>107</v>
      </c>
      <c r="O2411">
        <v>10.73</v>
      </c>
      <c r="P2411">
        <v>9.4</v>
      </c>
      <c r="Q2411">
        <v>2</v>
      </c>
      <c r="R2411">
        <v>2.54</v>
      </c>
      <c r="S2411">
        <v>0</v>
      </c>
      <c r="T2411">
        <v>0</v>
      </c>
    </row>
    <row r="2412" spans="1:20" x14ac:dyDescent="0.2">
      <c r="A2412" t="s">
        <v>57</v>
      </c>
      <c r="B2412" s="4">
        <f>train[[#This Row],[account_length]]/12</f>
        <v>9.6666666666666661</v>
      </c>
      <c r="C2412">
        <v>415</v>
      </c>
      <c r="D2412">
        <v>0</v>
      </c>
      <c r="E2412">
        <v>0</v>
      </c>
      <c r="F2412">
        <v>0</v>
      </c>
      <c r="G2412">
        <v>63.7</v>
      </c>
      <c r="H2412">
        <v>101</v>
      </c>
      <c r="I2412">
        <v>10.83</v>
      </c>
      <c r="J2412">
        <v>195.8</v>
      </c>
      <c r="K2412">
        <v>95</v>
      </c>
      <c r="L2412">
        <v>16.64</v>
      </c>
      <c r="M2412">
        <v>210.1</v>
      </c>
      <c r="N2412">
        <v>87</v>
      </c>
      <c r="O2412">
        <v>9.4499999999999993</v>
      </c>
      <c r="P2412">
        <v>10</v>
      </c>
      <c r="Q2412">
        <v>6</v>
      </c>
      <c r="R2412">
        <v>2.7</v>
      </c>
      <c r="S2412">
        <v>1</v>
      </c>
      <c r="T2412">
        <v>0</v>
      </c>
    </row>
    <row r="2413" spans="1:20" x14ac:dyDescent="0.2">
      <c r="A2413" t="s">
        <v>46</v>
      </c>
      <c r="B2413" s="4">
        <f>train[[#This Row],[account_length]]/12</f>
        <v>13.416666666666666</v>
      </c>
      <c r="C2413">
        <v>415</v>
      </c>
      <c r="D2413">
        <v>0</v>
      </c>
      <c r="E2413">
        <v>0</v>
      </c>
      <c r="F2413">
        <v>0</v>
      </c>
      <c r="G2413">
        <v>173.4</v>
      </c>
      <c r="H2413">
        <v>100</v>
      </c>
      <c r="I2413">
        <v>29.48</v>
      </c>
      <c r="J2413">
        <v>213.7</v>
      </c>
      <c r="K2413">
        <v>74</v>
      </c>
      <c r="L2413">
        <v>18.16</v>
      </c>
      <c r="M2413">
        <v>141.5</v>
      </c>
      <c r="N2413">
        <v>69</v>
      </c>
      <c r="O2413">
        <v>6.37</v>
      </c>
      <c r="P2413">
        <v>11.5</v>
      </c>
      <c r="Q2413">
        <v>4</v>
      </c>
      <c r="R2413">
        <v>3.11</v>
      </c>
      <c r="S2413">
        <v>1</v>
      </c>
      <c r="T2413">
        <v>0</v>
      </c>
    </row>
    <row r="2414" spans="1:20" x14ac:dyDescent="0.2">
      <c r="A2414" t="s">
        <v>31</v>
      </c>
      <c r="B2414" s="4">
        <f>train[[#This Row],[account_length]]/12</f>
        <v>8.6666666666666661</v>
      </c>
      <c r="C2414">
        <v>415</v>
      </c>
      <c r="D2414">
        <v>0</v>
      </c>
      <c r="E2414">
        <v>0</v>
      </c>
      <c r="F2414">
        <v>0</v>
      </c>
      <c r="G2414">
        <v>225.9</v>
      </c>
      <c r="H2414">
        <v>123</v>
      </c>
      <c r="I2414">
        <v>38.4</v>
      </c>
      <c r="J2414">
        <v>162.80000000000001</v>
      </c>
      <c r="K2414">
        <v>106</v>
      </c>
      <c r="L2414">
        <v>13.84</v>
      </c>
      <c r="M2414">
        <v>272.10000000000002</v>
      </c>
      <c r="N2414">
        <v>85</v>
      </c>
      <c r="O2414">
        <v>12.24</v>
      </c>
      <c r="P2414">
        <v>10.1</v>
      </c>
      <c r="Q2414">
        <v>4</v>
      </c>
      <c r="R2414">
        <v>2.73</v>
      </c>
      <c r="S2414">
        <v>1</v>
      </c>
      <c r="T2414">
        <v>0</v>
      </c>
    </row>
    <row r="2415" spans="1:20" x14ac:dyDescent="0.2">
      <c r="A2415" t="s">
        <v>37</v>
      </c>
      <c r="B2415" s="4">
        <f>train[[#This Row],[account_length]]/12</f>
        <v>9.9166666666666661</v>
      </c>
      <c r="C2415">
        <v>415</v>
      </c>
      <c r="D2415">
        <v>1</v>
      </c>
      <c r="E2415">
        <v>1</v>
      </c>
      <c r="F2415">
        <v>32</v>
      </c>
      <c r="G2415">
        <v>173</v>
      </c>
      <c r="H2415">
        <v>101</v>
      </c>
      <c r="I2415">
        <v>29.41</v>
      </c>
      <c r="J2415">
        <v>209.4</v>
      </c>
      <c r="K2415">
        <v>93</v>
      </c>
      <c r="L2415">
        <v>17.8</v>
      </c>
      <c r="M2415">
        <v>231.1</v>
      </c>
      <c r="N2415">
        <v>91</v>
      </c>
      <c r="O2415">
        <v>10.4</v>
      </c>
      <c r="P2415">
        <v>12.2</v>
      </c>
      <c r="Q2415">
        <v>4</v>
      </c>
      <c r="R2415">
        <v>3.29</v>
      </c>
      <c r="S2415">
        <v>0</v>
      </c>
      <c r="T2415">
        <v>0</v>
      </c>
    </row>
    <row r="2416" spans="1:20" x14ac:dyDescent="0.2">
      <c r="A2416" t="s">
        <v>49</v>
      </c>
      <c r="B2416" s="4">
        <f>train[[#This Row],[account_length]]/12</f>
        <v>10.416666666666666</v>
      </c>
      <c r="C2416">
        <v>415</v>
      </c>
      <c r="D2416">
        <v>0</v>
      </c>
      <c r="E2416">
        <v>0</v>
      </c>
      <c r="F2416">
        <v>0</v>
      </c>
      <c r="G2416">
        <v>224.9</v>
      </c>
      <c r="H2416">
        <v>102</v>
      </c>
      <c r="I2416">
        <v>38.229999999999997</v>
      </c>
      <c r="J2416">
        <v>143.80000000000001</v>
      </c>
      <c r="K2416">
        <v>87</v>
      </c>
      <c r="L2416">
        <v>12.22</v>
      </c>
      <c r="M2416">
        <v>198.9</v>
      </c>
      <c r="N2416">
        <v>105</v>
      </c>
      <c r="O2416">
        <v>8.9499999999999993</v>
      </c>
      <c r="P2416">
        <v>8</v>
      </c>
      <c r="Q2416">
        <v>2</v>
      </c>
      <c r="R2416">
        <v>2.16</v>
      </c>
      <c r="S2416">
        <v>0</v>
      </c>
      <c r="T2416">
        <v>0</v>
      </c>
    </row>
    <row r="2417" spans="1:20" x14ac:dyDescent="0.2">
      <c r="A2417" t="s">
        <v>44</v>
      </c>
      <c r="B2417" s="4">
        <f>train[[#This Row],[account_length]]/12</f>
        <v>9.0833333333333339</v>
      </c>
      <c r="C2417">
        <v>415</v>
      </c>
      <c r="D2417">
        <v>0</v>
      </c>
      <c r="E2417">
        <v>0</v>
      </c>
      <c r="F2417">
        <v>0</v>
      </c>
      <c r="G2417">
        <v>137</v>
      </c>
      <c r="H2417">
        <v>128</v>
      </c>
      <c r="I2417">
        <v>23.29</v>
      </c>
      <c r="J2417">
        <v>217</v>
      </c>
      <c r="K2417">
        <v>116</v>
      </c>
      <c r="L2417">
        <v>18.45</v>
      </c>
      <c r="M2417">
        <v>182.1</v>
      </c>
      <c r="N2417">
        <v>86</v>
      </c>
      <c r="O2417">
        <v>8.19</v>
      </c>
      <c r="P2417">
        <v>10</v>
      </c>
      <c r="Q2417">
        <v>5</v>
      </c>
      <c r="R2417">
        <v>2.7</v>
      </c>
      <c r="S2417">
        <v>2</v>
      </c>
      <c r="T2417">
        <v>0</v>
      </c>
    </row>
    <row r="2418" spans="1:20" x14ac:dyDescent="0.2">
      <c r="A2418" t="s">
        <v>46</v>
      </c>
      <c r="B2418" s="4">
        <f>train[[#This Row],[account_length]]/12</f>
        <v>7.916666666666667</v>
      </c>
      <c r="C2418">
        <v>510</v>
      </c>
      <c r="D2418">
        <v>0</v>
      </c>
      <c r="E2418">
        <v>0</v>
      </c>
      <c r="F2418">
        <v>0</v>
      </c>
      <c r="G2418">
        <v>142.5</v>
      </c>
      <c r="H2418">
        <v>109</v>
      </c>
      <c r="I2418">
        <v>24.23</v>
      </c>
      <c r="J2418">
        <v>176.1</v>
      </c>
      <c r="K2418">
        <v>107</v>
      </c>
      <c r="L2418">
        <v>14.97</v>
      </c>
      <c r="M2418">
        <v>189.6</v>
      </c>
      <c r="N2418">
        <v>88</v>
      </c>
      <c r="O2418">
        <v>8.5299999999999994</v>
      </c>
      <c r="P2418">
        <v>8.1999999999999993</v>
      </c>
      <c r="Q2418">
        <v>3</v>
      </c>
      <c r="R2418">
        <v>2.21</v>
      </c>
      <c r="S2418">
        <v>2</v>
      </c>
      <c r="T2418">
        <v>0</v>
      </c>
    </row>
    <row r="2419" spans="1:20" x14ac:dyDescent="0.2">
      <c r="A2419" t="s">
        <v>60</v>
      </c>
      <c r="B2419" s="4">
        <f>train[[#This Row],[account_length]]/12</f>
        <v>7.5</v>
      </c>
      <c r="C2419">
        <v>408</v>
      </c>
      <c r="D2419">
        <v>0</v>
      </c>
      <c r="E2419">
        <v>0</v>
      </c>
      <c r="F2419">
        <v>0</v>
      </c>
      <c r="G2419">
        <v>142.4</v>
      </c>
      <c r="H2419">
        <v>126</v>
      </c>
      <c r="I2419">
        <v>24.21</v>
      </c>
      <c r="J2419">
        <v>126.2</v>
      </c>
      <c r="K2419">
        <v>118</v>
      </c>
      <c r="L2419">
        <v>10.73</v>
      </c>
      <c r="M2419">
        <v>274.2</v>
      </c>
      <c r="N2419">
        <v>71</v>
      </c>
      <c r="O2419">
        <v>12.34</v>
      </c>
      <c r="P2419">
        <v>4.5999999999999996</v>
      </c>
      <c r="Q2419">
        <v>4</v>
      </c>
      <c r="R2419">
        <v>1.24</v>
      </c>
      <c r="S2419">
        <v>1</v>
      </c>
      <c r="T2419">
        <v>0</v>
      </c>
    </row>
    <row r="2420" spans="1:20" x14ac:dyDescent="0.2">
      <c r="A2420" t="s">
        <v>27</v>
      </c>
      <c r="B2420" s="4">
        <f>train[[#This Row],[account_length]]/12</f>
        <v>8.75</v>
      </c>
      <c r="C2420">
        <v>415</v>
      </c>
      <c r="D2420">
        <v>0</v>
      </c>
      <c r="E2420">
        <v>1</v>
      </c>
      <c r="F2420">
        <v>21</v>
      </c>
      <c r="G2420">
        <v>147</v>
      </c>
      <c r="H2420">
        <v>112</v>
      </c>
      <c r="I2420">
        <v>24.99</v>
      </c>
      <c r="J2420">
        <v>197.3</v>
      </c>
      <c r="K2420">
        <v>43</v>
      </c>
      <c r="L2420">
        <v>16.77</v>
      </c>
      <c r="M2420">
        <v>267.39999999999998</v>
      </c>
      <c r="N2420">
        <v>93</v>
      </c>
      <c r="O2420">
        <v>12.03</v>
      </c>
      <c r="P2420">
        <v>8.6999999999999993</v>
      </c>
      <c r="Q2420">
        <v>3</v>
      </c>
      <c r="R2420">
        <v>2.35</v>
      </c>
      <c r="S2420">
        <v>2</v>
      </c>
      <c r="T2420">
        <v>0</v>
      </c>
    </row>
    <row r="2421" spans="1:20" x14ac:dyDescent="0.2">
      <c r="A2421" t="s">
        <v>60</v>
      </c>
      <c r="B2421" s="4">
        <f>train[[#This Row],[account_length]]/12</f>
        <v>7.916666666666667</v>
      </c>
      <c r="C2421">
        <v>415</v>
      </c>
      <c r="D2421">
        <v>0</v>
      </c>
      <c r="E2421">
        <v>0</v>
      </c>
      <c r="F2421">
        <v>0</v>
      </c>
      <c r="G2421">
        <v>149.19999999999999</v>
      </c>
      <c r="H2421">
        <v>96</v>
      </c>
      <c r="I2421">
        <v>25.36</v>
      </c>
      <c r="J2421">
        <v>260.7</v>
      </c>
      <c r="K2421">
        <v>116</v>
      </c>
      <c r="L2421">
        <v>22.16</v>
      </c>
      <c r="M2421">
        <v>201</v>
      </c>
      <c r="N2421">
        <v>120</v>
      </c>
      <c r="O2421">
        <v>9.0500000000000007</v>
      </c>
      <c r="P2421">
        <v>8.1</v>
      </c>
      <c r="Q2421">
        <v>2</v>
      </c>
      <c r="R2421">
        <v>2.19</v>
      </c>
      <c r="S2421">
        <v>1</v>
      </c>
      <c r="T2421">
        <v>0</v>
      </c>
    </row>
    <row r="2422" spans="1:20" x14ac:dyDescent="0.2">
      <c r="A2422" t="s">
        <v>36</v>
      </c>
      <c r="B2422" s="4">
        <f>train[[#This Row],[account_length]]/12</f>
        <v>13.333333333333334</v>
      </c>
      <c r="C2422">
        <v>408</v>
      </c>
      <c r="D2422">
        <v>0</v>
      </c>
      <c r="E2422">
        <v>0</v>
      </c>
      <c r="F2422">
        <v>0</v>
      </c>
      <c r="G2422">
        <v>216.8</v>
      </c>
      <c r="H2422">
        <v>77</v>
      </c>
      <c r="I2422">
        <v>36.86</v>
      </c>
      <c r="J2422">
        <v>207.3</v>
      </c>
      <c r="K2422">
        <v>117</v>
      </c>
      <c r="L2422">
        <v>17.62</v>
      </c>
      <c r="M2422">
        <v>228.6</v>
      </c>
      <c r="N2422">
        <v>117</v>
      </c>
      <c r="O2422">
        <v>10.29</v>
      </c>
      <c r="P2422">
        <v>5.6</v>
      </c>
      <c r="Q2422">
        <v>2</v>
      </c>
      <c r="R2422">
        <v>1.51</v>
      </c>
      <c r="S2422">
        <v>1</v>
      </c>
      <c r="T2422">
        <v>0</v>
      </c>
    </row>
    <row r="2423" spans="1:20" x14ac:dyDescent="0.2">
      <c r="A2423" t="s">
        <v>68</v>
      </c>
      <c r="B2423" s="4">
        <f>train[[#This Row],[account_length]]/12</f>
        <v>11.75</v>
      </c>
      <c r="C2423">
        <v>510</v>
      </c>
      <c r="D2423">
        <v>0</v>
      </c>
      <c r="E2423">
        <v>1</v>
      </c>
      <c r="F2423">
        <v>28</v>
      </c>
      <c r="G2423">
        <v>308</v>
      </c>
      <c r="H2423">
        <v>123</v>
      </c>
      <c r="I2423">
        <v>52.36</v>
      </c>
      <c r="J2423">
        <v>247.8</v>
      </c>
      <c r="K2423">
        <v>128</v>
      </c>
      <c r="L2423">
        <v>21.06</v>
      </c>
      <c r="M2423">
        <v>152.9</v>
      </c>
      <c r="N2423">
        <v>103</v>
      </c>
      <c r="O2423">
        <v>6.88</v>
      </c>
      <c r="P2423">
        <v>7.4</v>
      </c>
      <c r="Q2423">
        <v>3</v>
      </c>
      <c r="R2423">
        <v>2</v>
      </c>
      <c r="S2423">
        <v>1</v>
      </c>
      <c r="T2423">
        <v>0</v>
      </c>
    </row>
    <row r="2424" spans="1:20" x14ac:dyDescent="0.2">
      <c r="A2424" t="s">
        <v>31</v>
      </c>
      <c r="B2424" s="4">
        <f>train[[#This Row],[account_length]]/12</f>
        <v>7.25</v>
      </c>
      <c r="C2424">
        <v>415</v>
      </c>
      <c r="D2424">
        <v>0</v>
      </c>
      <c r="E2424">
        <v>0</v>
      </c>
      <c r="F2424">
        <v>0</v>
      </c>
      <c r="G2424">
        <v>58</v>
      </c>
      <c r="H2424">
        <v>125</v>
      </c>
      <c r="I2424">
        <v>9.86</v>
      </c>
      <c r="J2424">
        <v>67.5</v>
      </c>
      <c r="K2424">
        <v>116</v>
      </c>
      <c r="L2424">
        <v>5.74</v>
      </c>
      <c r="M2424">
        <v>185.9</v>
      </c>
      <c r="N2424">
        <v>136</v>
      </c>
      <c r="O2424">
        <v>8.3699999999999992</v>
      </c>
      <c r="P2424">
        <v>11.5</v>
      </c>
      <c r="Q2424">
        <v>3</v>
      </c>
      <c r="R2424">
        <v>3.11</v>
      </c>
      <c r="S2424">
        <v>0</v>
      </c>
      <c r="T2424">
        <v>0</v>
      </c>
    </row>
    <row r="2425" spans="1:20" x14ac:dyDescent="0.2">
      <c r="A2425" t="s">
        <v>61</v>
      </c>
      <c r="B2425" s="4">
        <f>train[[#This Row],[account_length]]/12</f>
        <v>6.75</v>
      </c>
      <c r="C2425">
        <v>415</v>
      </c>
      <c r="D2425">
        <v>0</v>
      </c>
      <c r="E2425">
        <v>0</v>
      </c>
      <c r="F2425">
        <v>0</v>
      </c>
      <c r="G2425">
        <v>173.2</v>
      </c>
      <c r="H2425">
        <v>80</v>
      </c>
      <c r="I2425">
        <v>29.44</v>
      </c>
      <c r="J2425">
        <v>236.2</v>
      </c>
      <c r="K2425">
        <v>94</v>
      </c>
      <c r="L2425">
        <v>20.079999999999998</v>
      </c>
      <c r="M2425">
        <v>240.2</v>
      </c>
      <c r="N2425">
        <v>84</v>
      </c>
      <c r="O2425">
        <v>10.81</v>
      </c>
      <c r="P2425">
        <v>11.8</v>
      </c>
      <c r="Q2425">
        <v>6</v>
      </c>
      <c r="R2425">
        <v>3.19</v>
      </c>
      <c r="S2425">
        <v>2</v>
      </c>
      <c r="T2425">
        <v>0</v>
      </c>
    </row>
    <row r="2426" spans="1:20" x14ac:dyDescent="0.2">
      <c r="A2426" t="s">
        <v>56</v>
      </c>
      <c r="B2426" s="4">
        <f>train[[#This Row],[account_length]]/12</f>
        <v>6.25</v>
      </c>
      <c r="C2426">
        <v>415</v>
      </c>
      <c r="D2426">
        <v>0</v>
      </c>
      <c r="E2426">
        <v>1</v>
      </c>
      <c r="F2426">
        <v>19</v>
      </c>
      <c r="G2426">
        <v>210.3</v>
      </c>
      <c r="H2426">
        <v>90</v>
      </c>
      <c r="I2426">
        <v>35.75</v>
      </c>
      <c r="J2426">
        <v>241.8</v>
      </c>
      <c r="K2426">
        <v>87</v>
      </c>
      <c r="L2426">
        <v>20.55</v>
      </c>
      <c r="M2426">
        <v>215.7</v>
      </c>
      <c r="N2426">
        <v>102</v>
      </c>
      <c r="O2426">
        <v>9.7100000000000009</v>
      </c>
      <c r="P2426">
        <v>13.1</v>
      </c>
      <c r="Q2426">
        <v>3</v>
      </c>
      <c r="R2426">
        <v>3.54</v>
      </c>
      <c r="S2426">
        <v>4</v>
      </c>
      <c r="T2426">
        <v>0</v>
      </c>
    </row>
    <row r="2427" spans="1:20" x14ac:dyDescent="0.2">
      <c r="A2427" t="s">
        <v>27</v>
      </c>
      <c r="B2427" s="4">
        <f>train[[#This Row],[account_length]]/12</f>
        <v>10.5</v>
      </c>
      <c r="C2427">
        <v>408</v>
      </c>
      <c r="D2427">
        <v>0</v>
      </c>
      <c r="E2427">
        <v>1</v>
      </c>
      <c r="F2427">
        <v>24</v>
      </c>
      <c r="G2427">
        <v>58.9</v>
      </c>
      <c r="H2427">
        <v>125</v>
      </c>
      <c r="I2427">
        <v>10.01</v>
      </c>
      <c r="J2427">
        <v>305.5</v>
      </c>
      <c r="K2427">
        <v>90</v>
      </c>
      <c r="L2427">
        <v>25.97</v>
      </c>
      <c r="M2427">
        <v>158.9</v>
      </c>
      <c r="N2427">
        <v>73</v>
      </c>
      <c r="O2427">
        <v>7.15</v>
      </c>
      <c r="P2427">
        <v>12.1</v>
      </c>
      <c r="Q2427">
        <v>6</v>
      </c>
      <c r="R2427">
        <v>3.27</v>
      </c>
      <c r="S2427">
        <v>0</v>
      </c>
      <c r="T2427">
        <v>0</v>
      </c>
    </row>
    <row r="2428" spans="1:20" x14ac:dyDescent="0.2">
      <c r="A2428" t="s">
        <v>66</v>
      </c>
      <c r="B2428" s="4">
        <f>train[[#This Row],[account_length]]/12</f>
        <v>2.3333333333333335</v>
      </c>
      <c r="C2428">
        <v>415</v>
      </c>
      <c r="D2428">
        <v>0</v>
      </c>
      <c r="E2428">
        <v>0</v>
      </c>
      <c r="F2428">
        <v>0</v>
      </c>
      <c r="G2428">
        <v>236.8</v>
      </c>
      <c r="H2428">
        <v>102</v>
      </c>
      <c r="I2428">
        <v>40.26</v>
      </c>
      <c r="J2428">
        <v>167.1</v>
      </c>
      <c r="K2428">
        <v>87</v>
      </c>
      <c r="L2428">
        <v>14.2</v>
      </c>
      <c r="M2428">
        <v>280.2</v>
      </c>
      <c r="N2428">
        <v>115</v>
      </c>
      <c r="O2428">
        <v>12.61</v>
      </c>
      <c r="P2428">
        <v>9.6999999999999993</v>
      </c>
      <c r="Q2428">
        <v>3</v>
      </c>
      <c r="R2428">
        <v>2.62</v>
      </c>
      <c r="S2428">
        <v>3</v>
      </c>
      <c r="T2428">
        <v>0</v>
      </c>
    </row>
    <row r="2429" spans="1:20" x14ac:dyDescent="0.2">
      <c r="A2429" t="s">
        <v>40</v>
      </c>
      <c r="B2429" s="4">
        <f>train[[#This Row],[account_length]]/12</f>
        <v>12.75</v>
      </c>
      <c r="C2429">
        <v>415</v>
      </c>
      <c r="D2429">
        <v>0</v>
      </c>
      <c r="E2429">
        <v>0</v>
      </c>
      <c r="F2429">
        <v>0</v>
      </c>
      <c r="G2429">
        <v>228.9</v>
      </c>
      <c r="H2429">
        <v>102</v>
      </c>
      <c r="I2429">
        <v>38.909999999999997</v>
      </c>
      <c r="J2429">
        <v>160.69999999999999</v>
      </c>
      <c r="K2429">
        <v>136</v>
      </c>
      <c r="L2429">
        <v>13.66</v>
      </c>
      <c r="M2429">
        <v>203.1</v>
      </c>
      <c r="N2429">
        <v>109</v>
      </c>
      <c r="O2429">
        <v>9.14</v>
      </c>
      <c r="P2429">
        <v>12.5</v>
      </c>
      <c r="Q2429">
        <v>2</v>
      </c>
      <c r="R2429">
        <v>3.38</v>
      </c>
      <c r="S2429">
        <v>0</v>
      </c>
      <c r="T2429">
        <v>0</v>
      </c>
    </row>
    <row r="2430" spans="1:20" x14ac:dyDescent="0.2">
      <c r="A2430" t="s">
        <v>27</v>
      </c>
      <c r="B2430" s="4">
        <f>train[[#This Row],[account_length]]/12</f>
        <v>1.4166666666666667</v>
      </c>
      <c r="C2430">
        <v>415</v>
      </c>
      <c r="D2430">
        <v>1</v>
      </c>
      <c r="E2430">
        <v>0</v>
      </c>
      <c r="F2430">
        <v>0</v>
      </c>
      <c r="G2430">
        <v>162.80000000000001</v>
      </c>
      <c r="H2430">
        <v>118</v>
      </c>
      <c r="I2430">
        <v>27.68</v>
      </c>
      <c r="J2430">
        <v>229.6</v>
      </c>
      <c r="K2430">
        <v>91</v>
      </c>
      <c r="L2430">
        <v>19.52</v>
      </c>
      <c r="M2430">
        <v>332.7</v>
      </c>
      <c r="N2430">
        <v>94</v>
      </c>
      <c r="O2430">
        <v>14.97</v>
      </c>
      <c r="P2430">
        <v>13.6</v>
      </c>
      <c r="Q2430">
        <v>3</v>
      </c>
      <c r="R2430">
        <v>3.67</v>
      </c>
      <c r="S2430">
        <v>0</v>
      </c>
      <c r="T2430">
        <v>1</v>
      </c>
    </row>
    <row r="2431" spans="1:20" x14ac:dyDescent="0.2">
      <c r="A2431" t="s">
        <v>39</v>
      </c>
      <c r="B2431" s="4">
        <f>train[[#This Row],[account_length]]/12</f>
        <v>10.083333333333334</v>
      </c>
      <c r="C2431">
        <v>415</v>
      </c>
      <c r="D2431">
        <v>0</v>
      </c>
      <c r="E2431">
        <v>0</v>
      </c>
      <c r="F2431">
        <v>0</v>
      </c>
      <c r="G2431">
        <v>86.1</v>
      </c>
      <c r="H2431">
        <v>100</v>
      </c>
      <c r="I2431">
        <v>14.64</v>
      </c>
      <c r="J2431">
        <v>259.8</v>
      </c>
      <c r="K2431">
        <v>113</v>
      </c>
      <c r="L2431">
        <v>22.08</v>
      </c>
      <c r="M2431">
        <v>148</v>
      </c>
      <c r="N2431">
        <v>79</v>
      </c>
      <c r="O2431">
        <v>6.66</v>
      </c>
      <c r="P2431">
        <v>9.1</v>
      </c>
      <c r="Q2431">
        <v>9</v>
      </c>
      <c r="R2431">
        <v>2.46</v>
      </c>
      <c r="S2431">
        <v>2</v>
      </c>
      <c r="T2431">
        <v>0</v>
      </c>
    </row>
    <row r="2432" spans="1:20" x14ac:dyDescent="0.2">
      <c r="A2432" t="s">
        <v>58</v>
      </c>
      <c r="B2432" s="4">
        <f>train[[#This Row],[account_length]]/12</f>
        <v>10.416666666666666</v>
      </c>
      <c r="C2432">
        <v>408</v>
      </c>
      <c r="D2432">
        <v>0</v>
      </c>
      <c r="E2432">
        <v>0</v>
      </c>
      <c r="F2432">
        <v>0</v>
      </c>
      <c r="G2432">
        <v>212.3</v>
      </c>
      <c r="H2432">
        <v>89</v>
      </c>
      <c r="I2432">
        <v>36.090000000000003</v>
      </c>
      <c r="J2432">
        <v>215.4</v>
      </c>
      <c r="K2432">
        <v>127</v>
      </c>
      <c r="L2432">
        <v>18.309999999999999</v>
      </c>
      <c r="M2432">
        <v>186.8</v>
      </c>
      <c r="N2432">
        <v>73</v>
      </c>
      <c r="O2432">
        <v>8.41</v>
      </c>
      <c r="P2432">
        <v>11.3</v>
      </c>
      <c r="Q2432">
        <v>2</v>
      </c>
      <c r="R2432">
        <v>3.05</v>
      </c>
      <c r="S2432">
        <v>2</v>
      </c>
      <c r="T2432">
        <v>0</v>
      </c>
    </row>
    <row r="2433" spans="1:20" x14ac:dyDescent="0.2">
      <c r="A2433" t="s">
        <v>74</v>
      </c>
      <c r="B2433" s="4">
        <f>train[[#This Row],[account_length]]/12</f>
        <v>10.333333333333334</v>
      </c>
      <c r="C2433">
        <v>415</v>
      </c>
      <c r="D2433">
        <v>0</v>
      </c>
      <c r="E2433">
        <v>0</v>
      </c>
      <c r="F2433">
        <v>0</v>
      </c>
      <c r="G2433">
        <v>151</v>
      </c>
      <c r="H2433">
        <v>98</v>
      </c>
      <c r="I2433">
        <v>25.67</v>
      </c>
      <c r="J2433">
        <v>120.6</v>
      </c>
      <c r="K2433">
        <v>119</v>
      </c>
      <c r="L2433">
        <v>10.25</v>
      </c>
      <c r="M2433">
        <v>152.80000000000001</v>
      </c>
      <c r="N2433">
        <v>81</v>
      </c>
      <c r="O2433">
        <v>6.88</v>
      </c>
      <c r="P2433">
        <v>9.1999999999999993</v>
      </c>
      <c r="Q2433">
        <v>2</v>
      </c>
      <c r="R2433">
        <v>2.48</v>
      </c>
      <c r="S2433">
        <v>2</v>
      </c>
      <c r="T2433">
        <v>0</v>
      </c>
    </row>
    <row r="2434" spans="1:20" x14ac:dyDescent="0.2">
      <c r="A2434" t="s">
        <v>24</v>
      </c>
      <c r="B2434" s="4">
        <f>train[[#This Row],[account_length]]/12</f>
        <v>2.9166666666666665</v>
      </c>
      <c r="C2434">
        <v>408</v>
      </c>
      <c r="D2434">
        <v>0</v>
      </c>
      <c r="E2434">
        <v>0</v>
      </c>
      <c r="F2434">
        <v>0</v>
      </c>
      <c r="G2434">
        <v>158.6</v>
      </c>
      <c r="H2434">
        <v>67</v>
      </c>
      <c r="I2434">
        <v>26.96</v>
      </c>
      <c r="J2434">
        <v>130.4</v>
      </c>
      <c r="K2434">
        <v>96</v>
      </c>
      <c r="L2434">
        <v>11.08</v>
      </c>
      <c r="M2434">
        <v>229.8</v>
      </c>
      <c r="N2434">
        <v>80</v>
      </c>
      <c r="O2434">
        <v>10.34</v>
      </c>
      <c r="P2434">
        <v>6.9</v>
      </c>
      <c r="Q2434">
        <v>5</v>
      </c>
      <c r="R2434">
        <v>1.86</v>
      </c>
      <c r="S2434">
        <v>2</v>
      </c>
      <c r="T2434">
        <v>0</v>
      </c>
    </row>
    <row r="2435" spans="1:20" x14ac:dyDescent="0.2">
      <c r="A2435" t="s">
        <v>44</v>
      </c>
      <c r="B2435" s="4">
        <f>train[[#This Row],[account_length]]/12</f>
        <v>11.166666666666666</v>
      </c>
      <c r="C2435">
        <v>510</v>
      </c>
      <c r="D2435">
        <v>0</v>
      </c>
      <c r="E2435">
        <v>0</v>
      </c>
      <c r="F2435">
        <v>0</v>
      </c>
      <c r="G2435">
        <v>296</v>
      </c>
      <c r="H2435">
        <v>93</v>
      </c>
      <c r="I2435">
        <v>50.32</v>
      </c>
      <c r="J2435">
        <v>226.4</v>
      </c>
      <c r="K2435">
        <v>117</v>
      </c>
      <c r="L2435">
        <v>19.239999999999998</v>
      </c>
      <c r="M2435">
        <v>246.8</v>
      </c>
      <c r="N2435">
        <v>98</v>
      </c>
      <c r="O2435">
        <v>11.11</v>
      </c>
      <c r="P2435">
        <v>12.3</v>
      </c>
      <c r="Q2435">
        <v>10</v>
      </c>
      <c r="R2435">
        <v>3.32</v>
      </c>
      <c r="S2435">
        <v>0</v>
      </c>
      <c r="T2435">
        <v>1</v>
      </c>
    </row>
    <row r="2436" spans="1:20" x14ac:dyDescent="0.2">
      <c r="A2436" t="s">
        <v>30</v>
      </c>
      <c r="B2436" s="4">
        <f>train[[#This Row],[account_length]]/12</f>
        <v>10.25</v>
      </c>
      <c r="C2436">
        <v>510</v>
      </c>
      <c r="D2436">
        <v>0</v>
      </c>
      <c r="E2436">
        <v>1</v>
      </c>
      <c r="F2436">
        <v>32</v>
      </c>
      <c r="G2436">
        <v>212.3</v>
      </c>
      <c r="H2436">
        <v>77</v>
      </c>
      <c r="I2436">
        <v>36.090000000000003</v>
      </c>
      <c r="J2436">
        <v>251.5</v>
      </c>
      <c r="K2436">
        <v>78</v>
      </c>
      <c r="L2436">
        <v>21.38</v>
      </c>
      <c r="M2436">
        <v>208.7</v>
      </c>
      <c r="N2436">
        <v>85</v>
      </c>
      <c r="O2436">
        <v>9.39</v>
      </c>
      <c r="P2436">
        <v>6.6</v>
      </c>
      <c r="Q2436">
        <v>2</v>
      </c>
      <c r="R2436">
        <v>1.78</v>
      </c>
      <c r="S2436">
        <v>3</v>
      </c>
      <c r="T2436">
        <v>0</v>
      </c>
    </row>
    <row r="2437" spans="1:20" x14ac:dyDescent="0.2">
      <c r="A2437" t="s">
        <v>62</v>
      </c>
      <c r="B2437" s="4">
        <f>train[[#This Row],[account_length]]/12</f>
        <v>10.333333333333334</v>
      </c>
      <c r="C2437">
        <v>415</v>
      </c>
      <c r="D2437">
        <v>0</v>
      </c>
      <c r="E2437">
        <v>0</v>
      </c>
      <c r="F2437">
        <v>0</v>
      </c>
      <c r="G2437">
        <v>234.4</v>
      </c>
      <c r="H2437">
        <v>61</v>
      </c>
      <c r="I2437">
        <v>39.85</v>
      </c>
      <c r="J2437">
        <v>179.3</v>
      </c>
      <c r="K2437">
        <v>111</v>
      </c>
      <c r="L2437">
        <v>15.24</v>
      </c>
      <c r="M2437">
        <v>285.5</v>
      </c>
      <c r="N2437">
        <v>117</v>
      </c>
      <c r="O2437">
        <v>12.85</v>
      </c>
      <c r="P2437">
        <v>10.4</v>
      </c>
      <c r="Q2437">
        <v>6</v>
      </c>
      <c r="R2437">
        <v>2.81</v>
      </c>
      <c r="S2437">
        <v>3</v>
      </c>
      <c r="T2437">
        <v>0</v>
      </c>
    </row>
    <row r="2438" spans="1:20" x14ac:dyDescent="0.2">
      <c r="A2438" t="s">
        <v>31</v>
      </c>
      <c r="B2438" s="4">
        <f>train[[#This Row],[account_length]]/12</f>
        <v>11.083333333333334</v>
      </c>
      <c r="C2438">
        <v>510</v>
      </c>
      <c r="D2438">
        <v>0</v>
      </c>
      <c r="E2438">
        <v>0</v>
      </c>
      <c r="F2438">
        <v>0</v>
      </c>
      <c r="G2438">
        <v>176.8</v>
      </c>
      <c r="H2438">
        <v>92</v>
      </c>
      <c r="I2438">
        <v>30.06</v>
      </c>
      <c r="J2438">
        <v>187.5</v>
      </c>
      <c r="K2438">
        <v>97</v>
      </c>
      <c r="L2438">
        <v>15.94</v>
      </c>
      <c r="M2438">
        <v>196.8</v>
      </c>
      <c r="N2438">
        <v>88</v>
      </c>
      <c r="O2438">
        <v>8.86</v>
      </c>
      <c r="P2438">
        <v>6.5</v>
      </c>
      <c r="Q2438">
        <v>3</v>
      </c>
      <c r="R2438">
        <v>1.76</v>
      </c>
      <c r="S2438">
        <v>2</v>
      </c>
      <c r="T2438">
        <v>0</v>
      </c>
    </row>
    <row r="2439" spans="1:20" x14ac:dyDescent="0.2">
      <c r="A2439" t="s">
        <v>50</v>
      </c>
      <c r="B2439" s="4">
        <f>train[[#This Row],[account_length]]/12</f>
        <v>15.416666666666666</v>
      </c>
      <c r="C2439">
        <v>415</v>
      </c>
      <c r="D2439">
        <v>0</v>
      </c>
      <c r="E2439">
        <v>1</v>
      </c>
      <c r="F2439">
        <v>19</v>
      </c>
      <c r="G2439">
        <v>157.30000000000001</v>
      </c>
      <c r="H2439">
        <v>123</v>
      </c>
      <c r="I2439">
        <v>26.74</v>
      </c>
      <c r="J2439">
        <v>257.7</v>
      </c>
      <c r="K2439">
        <v>94</v>
      </c>
      <c r="L2439">
        <v>21.9</v>
      </c>
      <c r="M2439">
        <v>190.4</v>
      </c>
      <c r="N2439">
        <v>107</v>
      </c>
      <c r="O2439">
        <v>8.57</v>
      </c>
      <c r="P2439">
        <v>9.6</v>
      </c>
      <c r="Q2439">
        <v>6</v>
      </c>
      <c r="R2439">
        <v>2.59</v>
      </c>
      <c r="S2439">
        <v>0</v>
      </c>
      <c r="T2439">
        <v>0</v>
      </c>
    </row>
    <row r="2440" spans="1:20" x14ac:dyDescent="0.2">
      <c r="A2440" t="s">
        <v>70</v>
      </c>
      <c r="B2440" s="4">
        <f>train[[#This Row],[account_length]]/12</f>
        <v>8.9166666666666661</v>
      </c>
      <c r="C2440">
        <v>415</v>
      </c>
      <c r="D2440">
        <v>0</v>
      </c>
      <c r="E2440">
        <v>0</v>
      </c>
      <c r="F2440">
        <v>0</v>
      </c>
      <c r="G2440">
        <v>260.5</v>
      </c>
      <c r="H2440">
        <v>108</v>
      </c>
      <c r="I2440">
        <v>44.29</v>
      </c>
      <c r="J2440">
        <v>102.4</v>
      </c>
      <c r="K2440">
        <v>110</v>
      </c>
      <c r="L2440">
        <v>8.6999999999999993</v>
      </c>
      <c r="M2440">
        <v>129.69999999999999</v>
      </c>
      <c r="N2440">
        <v>148</v>
      </c>
      <c r="O2440">
        <v>5.84</v>
      </c>
      <c r="P2440">
        <v>9.8000000000000007</v>
      </c>
      <c r="Q2440">
        <v>5</v>
      </c>
      <c r="R2440">
        <v>2.65</v>
      </c>
      <c r="S2440">
        <v>1</v>
      </c>
      <c r="T2440">
        <v>0</v>
      </c>
    </row>
    <row r="2441" spans="1:20" x14ac:dyDescent="0.2">
      <c r="A2441" t="s">
        <v>53</v>
      </c>
      <c r="B2441" s="4">
        <f>train[[#This Row],[account_length]]/12</f>
        <v>14.833333333333334</v>
      </c>
      <c r="C2441">
        <v>408</v>
      </c>
      <c r="D2441">
        <v>1</v>
      </c>
      <c r="E2441">
        <v>0</v>
      </c>
      <c r="F2441">
        <v>0</v>
      </c>
      <c r="G2441">
        <v>124.5</v>
      </c>
      <c r="H2441">
        <v>134</v>
      </c>
      <c r="I2441">
        <v>21.17</v>
      </c>
      <c r="J2441">
        <v>141.19999999999999</v>
      </c>
      <c r="K2441">
        <v>78</v>
      </c>
      <c r="L2441">
        <v>12</v>
      </c>
      <c r="M2441">
        <v>268.2</v>
      </c>
      <c r="N2441">
        <v>113</v>
      </c>
      <c r="O2441">
        <v>12.07</v>
      </c>
      <c r="P2441">
        <v>11.4</v>
      </c>
      <c r="Q2441">
        <v>2</v>
      </c>
      <c r="R2441">
        <v>3.08</v>
      </c>
      <c r="S2441">
        <v>2</v>
      </c>
      <c r="T2441">
        <v>1</v>
      </c>
    </row>
    <row r="2442" spans="1:20" x14ac:dyDescent="0.2">
      <c r="A2442" t="s">
        <v>27</v>
      </c>
      <c r="B2442" s="4">
        <f>train[[#This Row],[account_length]]/12</f>
        <v>10.25</v>
      </c>
      <c r="C2442">
        <v>415</v>
      </c>
      <c r="D2442">
        <v>0</v>
      </c>
      <c r="E2442">
        <v>0</v>
      </c>
      <c r="F2442">
        <v>0</v>
      </c>
      <c r="G2442">
        <v>209.4</v>
      </c>
      <c r="H2442">
        <v>49</v>
      </c>
      <c r="I2442">
        <v>35.6</v>
      </c>
      <c r="J2442">
        <v>237.4</v>
      </c>
      <c r="K2442">
        <v>117</v>
      </c>
      <c r="L2442">
        <v>20.18</v>
      </c>
      <c r="M2442">
        <v>239.2</v>
      </c>
      <c r="N2442">
        <v>98</v>
      </c>
      <c r="O2442">
        <v>10.76</v>
      </c>
      <c r="P2442">
        <v>9.8000000000000007</v>
      </c>
      <c r="Q2442">
        <v>11</v>
      </c>
      <c r="R2442">
        <v>2.65</v>
      </c>
      <c r="S2442">
        <v>1</v>
      </c>
      <c r="T2442">
        <v>0</v>
      </c>
    </row>
    <row r="2443" spans="1:20" x14ac:dyDescent="0.2">
      <c r="A2443" t="s">
        <v>55</v>
      </c>
      <c r="B2443" s="4">
        <f>train[[#This Row],[account_length]]/12</f>
        <v>14.166666666666666</v>
      </c>
      <c r="C2443">
        <v>415</v>
      </c>
      <c r="D2443">
        <v>0</v>
      </c>
      <c r="E2443">
        <v>0</v>
      </c>
      <c r="F2443">
        <v>0</v>
      </c>
      <c r="G2443">
        <v>285.7</v>
      </c>
      <c r="H2443">
        <v>44</v>
      </c>
      <c r="I2443">
        <v>48.57</v>
      </c>
      <c r="J2443">
        <v>167.5</v>
      </c>
      <c r="K2443">
        <v>144</v>
      </c>
      <c r="L2443">
        <v>14.24</v>
      </c>
      <c r="M2443">
        <v>260</v>
      </c>
      <c r="N2443">
        <v>97</v>
      </c>
      <c r="O2443">
        <v>11.7</v>
      </c>
      <c r="P2443">
        <v>8.6999999999999993</v>
      </c>
      <c r="Q2443">
        <v>4</v>
      </c>
      <c r="R2443">
        <v>2.35</v>
      </c>
      <c r="S2443">
        <v>1</v>
      </c>
      <c r="T2443">
        <v>1</v>
      </c>
    </row>
    <row r="2444" spans="1:20" x14ac:dyDescent="0.2">
      <c r="A2444" t="s">
        <v>45</v>
      </c>
      <c r="B2444" s="4">
        <f>train[[#This Row],[account_length]]/12</f>
        <v>11.25</v>
      </c>
      <c r="C2444">
        <v>415</v>
      </c>
      <c r="D2444">
        <v>0</v>
      </c>
      <c r="E2444">
        <v>0</v>
      </c>
      <c r="F2444">
        <v>0</v>
      </c>
      <c r="G2444">
        <v>190.9</v>
      </c>
      <c r="H2444">
        <v>44</v>
      </c>
      <c r="I2444">
        <v>32.450000000000003</v>
      </c>
      <c r="J2444">
        <v>161.4</v>
      </c>
      <c r="K2444">
        <v>109</v>
      </c>
      <c r="L2444">
        <v>13.72</v>
      </c>
      <c r="M2444">
        <v>231.9</v>
      </c>
      <c r="N2444">
        <v>100</v>
      </c>
      <c r="O2444">
        <v>10.44</v>
      </c>
      <c r="P2444">
        <v>8.4</v>
      </c>
      <c r="Q2444">
        <v>2</v>
      </c>
      <c r="R2444">
        <v>2.27</v>
      </c>
      <c r="S2444">
        <v>1</v>
      </c>
      <c r="T2444">
        <v>0</v>
      </c>
    </row>
    <row r="2445" spans="1:20" x14ac:dyDescent="0.2">
      <c r="A2445" t="s">
        <v>52</v>
      </c>
      <c r="B2445" s="4">
        <f>train[[#This Row],[account_length]]/12</f>
        <v>11.166666666666666</v>
      </c>
      <c r="C2445">
        <v>415</v>
      </c>
      <c r="D2445">
        <v>0</v>
      </c>
      <c r="E2445">
        <v>1</v>
      </c>
      <c r="F2445">
        <v>50</v>
      </c>
      <c r="G2445">
        <v>208.8</v>
      </c>
      <c r="H2445">
        <v>130</v>
      </c>
      <c r="I2445">
        <v>35.5</v>
      </c>
      <c r="J2445">
        <v>132.9</v>
      </c>
      <c r="K2445">
        <v>104</v>
      </c>
      <c r="L2445">
        <v>11.3</v>
      </c>
      <c r="M2445">
        <v>136.69999999999999</v>
      </c>
      <c r="N2445">
        <v>107</v>
      </c>
      <c r="O2445">
        <v>6.15</v>
      </c>
      <c r="P2445">
        <v>11.1</v>
      </c>
      <c r="Q2445">
        <v>4</v>
      </c>
      <c r="R2445">
        <v>3</v>
      </c>
      <c r="S2445">
        <v>2</v>
      </c>
      <c r="T2445">
        <v>0</v>
      </c>
    </row>
    <row r="2446" spans="1:20" x14ac:dyDescent="0.2">
      <c r="A2446" t="s">
        <v>71</v>
      </c>
      <c r="B2446" s="4">
        <f>train[[#This Row],[account_length]]/12</f>
        <v>12.333333333333334</v>
      </c>
      <c r="C2446">
        <v>415</v>
      </c>
      <c r="D2446">
        <v>0</v>
      </c>
      <c r="E2446">
        <v>1</v>
      </c>
      <c r="F2446">
        <v>36</v>
      </c>
      <c r="G2446">
        <v>77.599999999999994</v>
      </c>
      <c r="H2446">
        <v>141</v>
      </c>
      <c r="I2446">
        <v>13.19</v>
      </c>
      <c r="J2446">
        <v>207</v>
      </c>
      <c r="K2446">
        <v>60</v>
      </c>
      <c r="L2446">
        <v>17.600000000000001</v>
      </c>
      <c r="M2446">
        <v>255.7</v>
      </c>
      <c r="N2446">
        <v>115</v>
      </c>
      <c r="O2446">
        <v>11.51</v>
      </c>
      <c r="P2446">
        <v>10.9</v>
      </c>
      <c r="Q2446">
        <v>2</v>
      </c>
      <c r="R2446">
        <v>2.94</v>
      </c>
      <c r="S2446">
        <v>1</v>
      </c>
      <c r="T2446">
        <v>0</v>
      </c>
    </row>
    <row r="2447" spans="1:20" x14ac:dyDescent="0.2">
      <c r="A2447" t="s">
        <v>74</v>
      </c>
      <c r="B2447" s="4">
        <f>train[[#This Row],[account_length]]/12</f>
        <v>7.75</v>
      </c>
      <c r="C2447">
        <v>415</v>
      </c>
      <c r="D2447">
        <v>0</v>
      </c>
      <c r="E2447">
        <v>0</v>
      </c>
      <c r="F2447">
        <v>0</v>
      </c>
      <c r="G2447">
        <v>271.10000000000002</v>
      </c>
      <c r="H2447">
        <v>101</v>
      </c>
      <c r="I2447">
        <v>46.09</v>
      </c>
      <c r="J2447">
        <v>237.4</v>
      </c>
      <c r="K2447">
        <v>133</v>
      </c>
      <c r="L2447">
        <v>20.18</v>
      </c>
      <c r="M2447">
        <v>145.4</v>
      </c>
      <c r="N2447">
        <v>103</v>
      </c>
      <c r="O2447">
        <v>6.54</v>
      </c>
      <c r="P2447">
        <v>8.4</v>
      </c>
      <c r="Q2447">
        <v>6</v>
      </c>
      <c r="R2447">
        <v>2.27</v>
      </c>
      <c r="S2447">
        <v>1</v>
      </c>
      <c r="T2447">
        <v>1</v>
      </c>
    </row>
    <row r="2448" spans="1:20" x14ac:dyDescent="0.2">
      <c r="A2448" t="s">
        <v>42</v>
      </c>
      <c r="B2448" s="4">
        <f>train[[#This Row],[account_length]]/12</f>
        <v>11.5</v>
      </c>
      <c r="C2448">
        <v>415</v>
      </c>
      <c r="D2448">
        <v>0</v>
      </c>
      <c r="E2448">
        <v>0</v>
      </c>
      <c r="F2448">
        <v>0</v>
      </c>
      <c r="G2448">
        <v>240.8</v>
      </c>
      <c r="H2448">
        <v>104</v>
      </c>
      <c r="I2448">
        <v>40.94</v>
      </c>
      <c r="J2448">
        <v>144.5</v>
      </c>
      <c r="K2448">
        <v>92</v>
      </c>
      <c r="L2448">
        <v>12.28</v>
      </c>
      <c r="M2448">
        <v>125.7</v>
      </c>
      <c r="N2448">
        <v>98</v>
      </c>
      <c r="O2448">
        <v>5.66</v>
      </c>
      <c r="P2448">
        <v>11.6</v>
      </c>
      <c r="Q2448">
        <v>1</v>
      </c>
      <c r="R2448">
        <v>3.13</v>
      </c>
      <c r="S2448">
        <v>0</v>
      </c>
      <c r="T2448">
        <v>0</v>
      </c>
    </row>
    <row r="2449" spans="1:20" x14ac:dyDescent="0.2">
      <c r="A2449" t="s">
        <v>52</v>
      </c>
      <c r="B2449" s="4">
        <f>train[[#This Row],[account_length]]/12</f>
        <v>13.25</v>
      </c>
      <c r="C2449">
        <v>510</v>
      </c>
      <c r="D2449">
        <v>0</v>
      </c>
      <c r="E2449">
        <v>0</v>
      </c>
      <c r="F2449">
        <v>0</v>
      </c>
      <c r="G2449">
        <v>114.8</v>
      </c>
      <c r="H2449">
        <v>98</v>
      </c>
      <c r="I2449">
        <v>19.52</v>
      </c>
      <c r="J2449">
        <v>192.6</v>
      </c>
      <c r="K2449">
        <v>101</v>
      </c>
      <c r="L2449">
        <v>16.37</v>
      </c>
      <c r="M2449">
        <v>259</v>
      </c>
      <c r="N2449">
        <v>108</v>
      </c>
      <c r="O2449">
        <v>11.66</v>
      </c>
      <c r="P2449">
        <v>12.2</v>
      </c>
      <c r="Q2449">
        <v>5</v>
      </c>
      <c r="R2449">
        <v>3.29</v>
      </c>
      <c r="S2449">
        <v>0</v>
      </c>
      <c r="T2449">
        <v>0</v>
      </c>
    </row>
    <row r="2450" spans="1:20" x14ac:dyDescent="0.2">
      <c r="A2450" t="s">
        <v>54</v>
      </c>
      <c r="B2450" s="4">
        <f>train[[#This Row],[account_length]]/12</f>
        <v>8.5833333333333339</v>
      </c>
      <c r="C2450">
        <v>415</v>
      </c>
      <c r="D2450">
        <v>0</v>
      </c>
      <c r="E2450">
        <v>1</v>
      </c>
      <c r="F2450">
        <v>34</v>
      </c>
      <c r="G2450">
        <v>138.80000000000001</v>
      </c>
      <c r="H2450">
        <v>80</v>
      </c>
      <c r="I2450">
        <v>23.6</v>
      </c>
      <c r="J2450">
        <v>142</v>
      </c>
      <c r="K2450">
        <v>108</v>
      </c>
      <c r="L2450">
        <v>12.07</v>
      </c>
      <c r="M2450">
        <v>183.8</v>
      </c>
      <c r="N2450">
        <v>77</v>
      </c>
      <c r="O2450">
        <v>8.27</v>
      </c>
      <c r="P2450">
        <v>11.8</v>
      </c>
      <c r="Q2450">
        <v>7</v>
      </c>
      <c r="R2450">
        <v>3.19</v>
      </c>
      <c r="S2450">
        <v>1</v>
      </c>
      <c r="T2450">
        <v>0</v>
      </c>
    </row>
    <row r="2451" spans="1:20" x14ac:dyDescent="0.2">
      <c r="A2451" t="s">
        <v>27</v>
      </c>
      <c r="B2451" s="4">
        <f>train[[#This Row],[account_length]]/12</f>
        <v>12.5</v>
      </c>
      <c r="C2451">
        <v>408</v>
      </c>
      <c r="D2451">
        <v>0</v>
      </c>
      <c r="E2451">
        <v>1</v>
      </c>
      <c r="F2451">
        <v>27</v>
      </c>
      <c r="G2451">
        <v>209.8</v>
      </c>
      <c r="H2451">
        <v>112</v>
      </c>
      <c r="I2451">
        <v>35.67</v>
      </c>
      <c r="J2451">
        <v>155</v>
      </c>
      <c r="K2451">
        <v>80</v>
      </c>
      <c r="L2451">
        <v>13.18</v>
      </c>
      <c r="M2451">
        <v>251.5</v>
      </c>
      <c r="N2451">
        <v>111</v>
      </c>
      <c r="O2451">
        <v>11.32</v>
      </c>
      <c r="P2451">
        <v>7.2</v>
      </c>
      <c r="Q2451">
        <v>6</v>
      </c>
      <c r="R2451">
        <v>1.94</v>
      </c>
      <c r="S2451">
        <v>0</v>
      </c>
      <c r="T2451">
        <v>0</v>
      </c>
    </row>
    <row r="2452" spans="1:20" x14ac:dyDescent="0.2">
      <c r="A2452" t="s">
        <v>74</v>
      </c>
      <c r="B2452" s="4">
        <f>train[[#This Row],[account_length]]/12</f>
        <v>3.0833333333333335</v>
      </c>
      <c r="C2452">
        <v>408</v>
      </c>
      <c r="D2452">
        <v>0</v>
      </c>
      <c r="E2452">
        <v>0</v>
      </c>
      <c r="F2452">
        <v>0</v>
      </c>
      <c r="G2452">
        <v>134.9</v>
      </c>
      <c r="H2452">
        <v>98</v>
      </c>
      <c r="I2452">
        <v>22.93</v>
      </c>
      <c r="J2452">
        <v>248.4</v>
      </c>
      <c r="K2452">
        <v>130</v>
      </c>
      <c r="L2452">
        <v>21.11</v>
      </c>
      <c r="M2452">
        <v>236.2</v>
      </c>
      <c r="N2452">
        <v>113</v>
      </c>
      <c r="O2452">
        <v>10.63</v>
      </c>
      <c r="P2452">
        <v>14.7</v>
      </c>
      <c r="Q2452">
        <v>2</v>
      </c>
      <c r="R2452">
        <v>3.97</v>
      </c>
      <c r="S2452">
        <v>3</v>
      </c>
      <c r="T2452">
        <v>0</v>
      </c>
    </row>
    <row r="2453" spans="1:20" x14ac:dyDescent="0.2">
      <c r="A2453" t="s">
        <v>50</v>
      </c>
      <c r="B2453" s="4">
        <f>train[[#This Row],[account_length]]/12</f>
        <v>2.75</v>
      </c>
      <c r="C2453">
        <v>415</v>
      </c>
      <c r="D2453">
        <v>1</v>
      </c>
      <c r="E2453">
        <v>0</v>
      </c>
      <c r="F2453">
        <v>0</v>
      </c>
      <c r="G2453">
        <v>164</v>
      </c>
      <c r="H2453">
        <v>99</v>
      </c>
      <c r="I2453">
        <v>27.88</v>
      </c>
      <c r="J2453">
        <v>153.1</v>
      </c>
      <c r="K2453">
        <v>102</v>
      </c>
      <c r="L2453">
        <v>13.01</v>
      </c>
      <c r="M2453">
        <v>123.8</v>
      </c>
      <c r="N2453">
        <v>104</v>
      </c>
      <c r="O2453">
        <v>5.57</v>
      </c>
      <c r="P2453">
        <v>6.4</v>
      </c>
      <c r="Q2453">
        <v>4</v>
      </c>
      <c r="R2453">
        <v>1.73</v>
      </c>
      <c r="S2453">
        <v>0</v>
      </c>
      <c r="T2453">
        <v>0</v>
      </c>
    </row>
    <row r="2454" spans="1:20" x14ac:dyDescent="0.2">
      <c r="A2454" t="s">
        <v>57</v>
      </c>
      <c r="B2454" s="4">
        <f>train[[#This Row],[account_length]]/12</f>
        <v>4.583333333333333</v>
      </c>
      <c r="C2454">
        <v>415</v>
      </c>
      <c r="D2454">
        <v>0</v>
      </c>
      <c r="E2454">
        <v>0</v>
      </c>
      <c r="F2454">
        <v>0</v>
      </c>
      <c r="G2454">
        <v>245.5</v>
      </c>
      <c r="H2454">
        <v>130</v>
      </c>
      <c r="I2454">
        <v>41.74</v>
      </c>
      <c r="J2454">
        <v>192.7</v>
      </c>
      <c r="K2454">
        <v>54</v>
      </c>
      <c r="L2454">
        <v>16.38</v>
      </c>
      <c r="M2454">
        <v>141.69999999999999</v>
      </c>
      <c r="N2454">
        <v>83</v>
      </c>
      <c r="O2454">
        <v>6.38</v>
      </c>
      <c r="P2454">
        <v>9.1</v>
      </c>
      <c r="Q2454">
        <v>4</v>
      </c>
      <c r="R2454">
        <v>2.46</v>
      </c>
      <c r="S2454">
        <v>1</v>
      </c>
      <c r="T2454">
        <v>0</v>
      </c>
    </row>
    <row r="2455" spans="1:20" x14ac:dyDescent="0.2">
      <c r="A2455" t="s">
        <v>74</v>
      </c>
      <c r="B2455" s="4">
        <f>train[[#This Row],[account_length]]/12</f>
        <v>11.166666666666666</v>
      </c>
      <c r="C2455">
        <v>408</v>
      </c>
      <c r="D2455">
        <v>0</v>
      </c>
      <c r="E2455">
        <v>1</v>
      </c>
      <c r="F2455">
        <v>32</v>
      </c>
      <c r="G2455">
        <v>80.3</v>
      </c>
      <c r="H2455">
        <v>94</v>
      </c>
      <c r="I2455">
        <v>13.65</v>
      </c>
      <c r="J2455">
        <v>199.9</v>
      </c>
      <c r="K2455">
        <v>124</v>
      </c>
      <c r="L2455">
        <v>16.989999999999998</v>
      </c>
      <c r="M2455">
        <v>170.8</v>
      </c>
      <c r="N2455">
        <v>117</v>
      </c>
      <c r="O2455">
        <v>7.69</v>
      </c>
      <c r="P2455">
        <v>16.600000000000001</v>
      </c>
      <c r="Q2455">
        <v>3</v>
      </c>
      <c r="R2455">
        <v>4.4800000000000004</v>
      </c>
      <c r="S2455">
        <v>0</v>
      </c>
      <c r="T2455">
        <v>0</v>
      </c>
    </row>
    <row r="2456" spans="1:20" x14ac:dyDescent="0.2">
      <c r="A2456" t="s">
        <v>74</v>
      </c>
      <c r="B2456" s="4">
        <f>train[[#This Row],[account_length]]/12</f>
        <v>8.9166666666666661</v>
      </c>
      <c r="C2456">
        <v>408</v>
      </c>
      <c r="D2456">
        <v>0</v>
      </c>
      <c r="E2456">
        <v>0</v>
      </c>
      <c r="F2456">
        <v>0</v>
      </c>
      <c r="G2456">
        <v>90.7</v>
      </c>
      <c r="H2456">
        <v>90</v>
      </c>
      <c r="I2456">
        <v>15.42</v>
      </c>
      <c r="J2456">
        <v>207.5</v>
      </c>
      <c r="K2456">
        <v>109</v>
      </c>
      <c r="L2456">
        <v>17.64</v>
      </c>
      <c r="M2456">
        <v>169.4</v>
      </c>
      <c r="N2456">
        <v>96</v>
      </c>
      <c r="O2456">
        <v>7.62</v>
      </c>
      <c r="P2456">
        <v>5.6</v>
      </c>
      <c r="Q2456">
        <v>5</v>
      </c>
      <c r="R2456">
        <v>1.51</v>
      </c>
      <c r="S2456">
        <v>2</v>
      </c>
      <c r="T2456">
        <v>0</v>
      </c>
    </row>
    <row r="2457" spans="1:20" x14ac:dyDescent="0.2">
      <c r="A2457" t="s">
        <v>27</v>
      </c>
      <c r="B2457" s="4">
        <f>train[[#This Row],[account_length]]/12</f>
        <v>6.666666666666667</v>
      </c>
      <c r="C2457">
        <v>408</v>
      </c>
      <c r="D2457">
        <v>0</v>
      </c>
      <c r="E2457">
        <v>1</v>
      </c>
      <c r="F2457">
        <v>36</v>
      </c>
      <c r="G2457">
        <v>190.3</v>
      </c>
      <c r="H2457">
        <v>115</v>
      </c>
      <c r="I2457">
        <v>32.35</v>
      </c>
      <c r="J2457">
        <v>256.60000000000002</v>
      </c>
      <c r="K2457">
        <v>78</v>
      </c>
      <c r="L2457">
        <v>21.81</v>
      </c>
      <c r="M2457">
        <v>214.9</v>
      </c>
      <c r="N2457">
        <v>145</v>
      </c>
      <c r="O2457">
        <v>9.67</v>
      </c>
      <c r="P2457">
        <v>3.8</v>
      </c>
      <c r="Q2457">
        <v>4</v>
      </c>
      <c r="R2457">
        <v>1.03</v>
      </c>
      <c r="S2457">
        <v>1</v>
      </c>
      <c r="T2457">
        <v>0</v>
      </c>
    </row>
    <row r="2458" spans="1:20" x14ac:dyDescent="0.2">
      <c r="A2458" t="s">
        <v>67</v>
      </c>
      <c r="B2458" s="4">
        <f>train[[#This Row],[account_length]]/12</f>
        <v>6.5</v>
      </c>
      <c r="C2458">
        <v>408</v>
      </c>
      <c r="D2458">
        <v>0</v>
      </c>
      <c r="E2458">
        <v>0</v>
      </c>
      <c r="F2458">
        <v>0</v>
      </c>
      <c r="G2458">
        <v>108.6</v>
      </c>
      <c r="H2458">
        <v>108</v>
      </c>
      <c r="I2458">
        <v>18.46</v>
      </c>
      <c r="J2458">
        <v>209.9</v>
      </c>
      <c r="K2458">
        <v>126</v>
      </c>
      <c r="L2458">
        <v>17.84</v>
      </c>
      <c r="M2458">
        <v>222.6</v>
      </c>
      <c r="N2458">
        <v>117</v>
      </c>
      <c r="O2458">
        <v>10.02</v>
      </c>
      <c r="P2458">
        <v>7.9</v>
      </c>
      <c r="Q2458">
        <v>5</v>
      </c>
      <c r="R2458">
        <v>2.13</v>
      </c>
      <c r="S2458">
        <v>1</v>
      </c>
      <c r="T2458">
        <v>1</v>
      </c>
    </row>
    <row r="2459" spans="1:20" x14ac:dyDescent="0.2">
      <c r="A2459" t="s">
        <v>47</v>
      </c>
      <c r="B2459" s="4">
        <f>train[[#This Row],[account_length]]/12</f>
        <v>5.083333333333333</v>
      </c>
      <c r="C2459">
        <v>415</v>
      </c>
      <c r="D2459">
        <v>0</v>
      </c>
      <c r="E2459">
        <v>1</v>
      </c>
      <c r="F2459">
        <v>15</v>
      </c>
      <c r="G2459">
        <v>252.4</v>
      </c>
      <c r="H2459">
        <v>106</v>
      </c>
      <c r="I2459">
        <v>42.91</v>
      </c>
      <c r="J2459">
        <v>187.8</v>
      </c>
      <c r="K2459">
        <v>69</v>
      </c>
      <c r="L2459">
        <v>15.96</v>
      </c>
      <c r="M2459">
        <v>259.60000000000002</v>
      </c>
      <c r="N2459">
        <v>137</v>
      </c>
      <c r="O2459">
        <v>11.68</v>
      </c>
      <c r="P2459">
        <v>10</v>
      </c>
      <c r="Q2459">
        <v>3</v>
      </c>
      <c r="R2459">
        <v>2.7</v>
      </c>
      <c r="S2459">
        <v>2</v>
      </c>
      <c r="T2459">
        <v>0</v>
      </c>
    </row>
    <row r="2460" spans="1:20" x14ac:dyDescent="0.2">
      <c r="A2460" t="s">
        <v>54</v>
      </c>
      <c r="B2460" s="4">
        <f>train[[#This Row],[account_length]]/12</f>
        <v>8.0833333333333339</v>
      </c>
      <c r="C2460">
        <v>415</v>
      </c>
      <c r="D2460">
        <v>0</v>
      </c>
      <c r="E2460">
        <v>1</v>
      </c>
      <c r="F2460">
        <v>32</v>
      </c>
      <c r="G2460">
        <v>183.4</v>
      </c>
      <c r="H2460">
        <v>94</v>
      </c>
      <c r="I2460">
        <v>31.18</v>
      </c>
      <c r="J2460">
        <v>269.10000000000002</v>
      </c>
      <c r="K2460">
        <v>120</v>
      </c>
      <c r="L2460">
        <v>22.87</v>
      </c>
      <c r="M2460">
        <v>203.5</v>
      </c>
      <c r="N2460">
        <v>38</v>
      </c>
      <c r="O2460">
        <v>9.16</v>
      </c>
      <c r="P2460">
        <v>6.7</v>
      </c>
      <c r="Q2460">
        <v>4</v>
      </c>
      <c r="R2460">
        <v>1.81</v>
      </c>
      <c r="S2460">
        <v>5</v>
      </c>
      <c r="T2460">
        <v>0</v>
      </c>
    </row>
    <row r="2461" spans="1:20" x14ac:dyDescent="0.2">
      <c r="A2461" t="s">
        <v>20</v>
      </c>
      <c r="B2461" s="4">
        <f>train[[#This Row],[account_length]]/12</f>
        <v>11.333333333333334</v>
      </c>
      <c r="C2461">
        <v>408</v>
      </c>
      <c r="D2461">
        <v>1</v>
      </c>
      <c r="E2461">
        <v>0</v>
      </c>
      <c r="F2461">
        <v>0</v>
      </c>
      <c r="G2461">
        <v>183.4</v>
      </c>
      <c r="H2461">
        <v>103</v>
      </c>
      <c r="I2461">
        <v>31.18</v>
      </c>
      <c r="J2461">
        <v>141.9</v>
      </c>
      <c r="K2461">
        <v>113</v>
      </c>
      <c r="L2461">
        <v>12.06</v>
      </c>
      <c r="M2461">
        <v>200.4</v>
      </c>
      <c r="N2461">
        <v>122</v>
      </c>
      <c r="O2461">
        <v>9.02</v>
      </c>
      <c r="P2461">
        <v>10.4</v>
      </c>
      <c r="Q2461">
        <v>9</v>
      </c>
      <c r="R2461">
        <v>2.81</v>
      </c>
      <c r="S2461">
        <v>2</v>
      </c>
      <c r="T2461">
        <v>0</v>
      </c>
    </row>
    <row r="2462" spans="1:20" x14ac:dyDescent="0.2">
      <c r="A2462" t="s">
        <v>60</v>
      </c>
      <c r="B2462" s="4">
        <f>train[[#This Row],[account_length]]/12</f>
        <v>11.25</v>
      </c>
      <c r="C2462">
        <v>408</v>
      </c>
      <c r="D2462">
        <v>0</v>
      </c>
      <c r="E2462">
        <v>0</v>
      </c>
      <c r="F2462">
        <v>0</v>
      </c>
      <c r="G2462">
        <v>155.19999999999999</v>
      </c>
      <c r="H2462">
        <v>100</v>
      </c>
      <c r="I2462">
        <v>26.38</v>
      </c>
      <c r="J2462">
        <v>135.9</v>
      </c>
      <c r="K2462">
        <v>84</v>
      </c>
      <c r="L2462">
        <v>11.55</v>
      </c>
      <c r="M2462">
        <v>184.6</v>
      </c>
      <c r="N2462">
        <v>82</v>
      </c>
      <c r="O2462">
        <v>8.31</v>
      </c>
      <c r="P2462">
        <v>3.8</v>
      </c>
      <c r="Q2462">
        <v>9</v>
      </c>
      <c r="R2462">
        <v>1.03</v>
      </c>
      <c r="S2462">
        <v>3</v>
      </c>
      <c r="T2462">
        <v>0</v>
      </c>
    </row>
    <row r="2463" spans="1:20" x14ac:dyDescent="0.2">
      <c r="A2463" t="s">
        <v>56</v>
      </c>
      <c r="B2463" s="4">
        <f>train[[#This Row],[account_length]]/12</f>
        <v>7.25</v>
      </c>
      <c r="C2463">
        <v>415</v>
      </c>
      <c r="D2463">
        <v>0</v>
      </c>
      <c r="E2463">
        <v>1</v>
      </c>
      <c r="F2463">
        <v>19</v>
      </c>
      <c r="G2463">
        <v>165.8</v>
      </c>
      <c r="H2463">
        <v>122</v>
      </c>
      <c r="I2463">
        <v>28.19</v>
      </c>
      <c r="J2463">
        <v>186.9</v>
      </c>
      <c r="K2463">
        <v>89</v>
      </c>
      <c r="L2463">
        <v>15.89</v>
      </c>
      <c r="M2463">
        <v>249.7</v>
      </c>
      <c r="N2463">
        <v>78</v>
      </c>
      <c r="O2463">
        <v>11.24</v>
      </c>
      <c r="P2463">
        <v>0</v>
      </c>
      <c r="Q2463">
        <v>0</v>
      </c>
      <c r="R2463">
        <v>0</v>
      </c>
      <c r="S2463">
        <v>1</v>
      </c>
      <c r="T2463">
        <v>0</v>
      </c>
    </row>
    <row r="2464" spans="1:20" x14ac:dyDescent="0.2">
      <c r="A2464" t="s">
        <v>20</v>
      </c>
      <c r="B2464" s="4">
        <f>train[[#This Row],[account_length]]/12</f>
        <v>13.75</v>
      </c>
      <c r="C2464">
        <v>510</v>
      </c>
      <c r="D2464">
        <v>0</v>
      </c>
      <c r="E2464">
        <v>0</v>
      </c>
      <c r="F2464">
        <v>0</v>
      </c>
      <c r="G2464">
        <v>209.4</v>
      </c>
      <c r="H2464">
        <v>67</v>
      </c>
      <c r="I2464">
        <v>35.6</v>
      </c>
      <c r="J2464">
        <v>273.8</v>
      </c>
      <c r="K2464">
        <v>89</v>
      </c>
      <c r="L2464">
        <v>23.27</v>
      </c>
      <c r="M2464">
        <v>150.19999999999999</v>
      </c>
      <c r="N2464">
        <v>88</v>
      </c>
      <c r="O2464">
        <v>6.76</v>
      </c>
      <c r="P2464">
        <v>12.8</v>
      </c>
      <c r="Q2464">
        <v>1</v>
      </c>
      <c r="R2464">
        <v>3.46</v>
      </c>
      <c r="S2464">
        <v>0</v>
      </c>
      <c r="T2464">
        <v>0</v>
      </c>
    </row>
    <row r="2465" spans="1:20" x14ac:dyDescent="0.2">
      <c r="A2465" t="s">
        <v>62</v>
      </c>
      <c r="B2465" s="4">
        <f>train[[#This Row],[account_length]]/12</f>
        <v>12.333333333333334</v>
      </c>
      <c r="C2465">
        <v>415</v>
      </c>
      <c r="D2465">
        <v>0</v>
      </c>
      <c r="E2465">
        <v>0</v>
      </c>
      <c r="F2465">
        <v>0</v>
      </c>
      <c r="G2465">
        <v>279.3</v>
      </c>
      <c r="H2465">
        <v>104</v>
      </c>
      <c r="I2465">
        <v>47.48</v>
      </c>
      <c r="J2465">
        <v>201.6</v>
      </c>
      <c r="K2465">
        <v>87</v>
      </c>
      <c r="L2465">
        <v>17.14</v>
      </c>
      <c r="M2465">
        <v>280.8</v>
      </c>
      <c r="N2465">
        <v>99</v>
      </c>
      <c r="O2465">
        <v>12.64</v>
      </c>
      <c r="P2465">
        <v>7.9</v>
      </c>
      <c r="Q2465">
        <v>2</v>
      </c>
      <c r="R2465">
        <v>2.13</v>
      </c>
      <c r="S2465">
        <v>2</v>
      </c>
      <c r="T2465">
        <v>1</v>
      </c>
    </row>
    <row r="2466" spans="1:20" x14ac:dyDescent="0.2">
      <c r="A2466" t="s">
        <v>61</v>
      </c>
      <c r="B2466" s="4">
        <f>train[[#This Row],[account_length]]/12</f>
        <v>10.583333333333334</v>
      </c>
      <c r="C2466">
        <v>415</v>
      </c>
      <c r="D2466">
        <v>1</v>
      </c>
      <c r="E2466">
        <v>0</v>
      </c>
      <c r="F2466">
        <v>0</v>
      </c>
      <c r="G2466">
        <v>256.5</v>
      </c>
      <c r="H2466">
        <v>87</v>
      </c>
      <c r="I2466">
        <v>43.61</v>
      </c>
      <c r="J2466">
        <v>222.1</v>
      </c>
      <c r="K2466">
        <v>101</v>
      </c>
      <c r="L2466">
        <v>18.88</v>
      </c>
      <c r="M2466">
        <v>156.69999999999999</v>
      </c>
      <c r="N2466">
        <v>122</v>
      </c>
      <c r="O2466">
        <v>7.05</v>
      </c>
      <c r="P2466">
        <v>13</v>
      </c>
      <c r="Q2466">
        <v>3</v>
      </c>
      <c r="R2466">
        <v>3.51</v>
      </c>
      <c r="S2466">
        <v>1</v>
      </c>
      <c r="T2466">
        <v>0</v>
      </c>
    </row>
    <row r="2467" spans="1:20" x14ac:dyDescent="0.2">
      <c r="A2467" t="s">
        <v>44</v>
      </c>
      <c r="B2467" s="4">
        <f>train[[#This Row],[account_length]]/12</f>
        <v>12.583333333333334</v>
      </c>
      <c r="C2467">
        <v>415</v>
      </c>
      <c r="D2467">
        <v>0</v>
      </c>
      <c r="E2467">
        <v>0</v>
      </c>
      <c r="F2467">
        <v>0</v>
      </c>
      <c r="G2467">
        <v>170.2</v>
      </c>
      <c r="H2467">
        <v>89</v>
      </c>
      <c r="I2467">
        <v>28.93</v>
      </c>
      <c r="J2467">
        <v>187.5</v>
      </c>
      <c r="K2467">
        <v>83</v>
      </c>
      <c r="L2467">
        <v>15.94</v>
      </c>
      <c r="M2467">
        <v>119.5</v>
      </c>
      <c r="N2467">
        <v>100</v>
      </c>
      <c r="O2467">
        <v>5.38</v>
      </c>
      <c r="P2467">
        <v>4.3</v>
      </c>
      <c r="Q2467">
        <v>3</v>
      </c>
      <c r="R2467">
        <v>1.1599999999999999</v>
      </c>
      <c r="S2467">
        <v>0</v>
      </c>
      <c r="T2467">
        <v>0</v>
      </c>
    </row>
    <row r="2468" spans="1:20" x14ac:dyDescent="0.2">
      <c r="A2468" t="s">
        <v>56</v>
      </c>
      <c r="B2468" s="4">
        <f>train[[#This Row],[account_length]]/12</f>
        <v>15.416666666666666</v>
      </c>
      <c r="C2468">
        <v>408</v>
      </c>
      <c r="D2468">
        <v>0</v>
      </c>
      <c r="E2468">
        <v>0</v>
      </c>
      <c r="F2468">
        <v>0</v>
      </c>
      <c r="G2468">
        <v>139.6</v>
      </c>
      <c r="H2468">
        <v>92</v>
      </c>
      <c r="I2468">
        <v>23.73</v>
      </c>
      <c r="J2468">
        <v>250.2</v>
      </c>
      <c r="K2468">
        <v>115</v>
      </c>
      <c r="L2468">
        <v>21.27</v>
      </c>
      <c r="M2468">
        <v>158.1</v>
      </c>
      <c r="N2468">
        <v>79</v>
      </c>
      <c r="O2468">
        <v>7.11</v>
      </c>
      <c r="P2468">
        <v>10.8</v>
      </c>
      <c r="Q2468">
        <v>4</v>
      </c>
      <c r="R2468">
        <v>2.92</v>
      </c>
      <c r="S2468">
        <v>1</v>
      </c>
      <c r="T2468">
        <v>0</v>
      </c>
    </row>
    <row r="2469" spans="1:20" x14ac:dyDescent="0.2">
      <c r="A2469" t="s">
        <v>70</v>
      </c>
      <c r="B2469" s="4">
        <f>train[[#This Row],[account_length]]/12</f>
        <v>5.416666666666667</v>
      </c>
      <c r="C2469">
        <v>415</v>
      </c>
      <c r="D2469">
        <v>0</v>
      </c>
      <c r="E2469">
        <v>1</v>
      </c>
      <c r="F2469">
        <v>34</v>
      </c>
      <c r="G2469">
        <v>208.8</v>
      </c>
      <c r="H2469">
        <v>119</v>
      </c>
      <c r="I2469">
        <v>35.5</v>
      </c>
      <c r="J2469">
        <v>142.1</v>
      </c>
      <c r="K2469">
        <v>106</v>
      </c>
      <c r="L2469">
        <v>12.08</v>
      </c>
      <c r="M2469">
        <v>214.6</v>
      </c>
      <c r="N2469">
        <v>87</v>
      </c>
      <c r="O2469">
        <v>9.66</v>
      </c>
      <c r="P2469">
        <v>12.5</v>
      </c>
      <c r="Q2469">
        <v>4</v>
      </c>
      <c r="R2469">
        <v>3.38</v>
      </c>
      <c r="S2469">
        <v>4</v>
      </c>
      <c r="T2469">
        <v>0</v>
      </c>
    </row>
    <row r="2470" spans="1:20" x14ac:dyDescent="0.2">
      <c r="A2470" t="s">
        <v>44</v>
      </c>
      <c r="B2470" s="4">
        <f>train[[#This Row],[account_length]]/12</f>
        <v>4.833333333333333</v>
      </c>
      <c r="C2470">
        <v>510</v>
      </c>
      <c r="D2470">
        <v>0</v>
      </c>
      <c r="E2470">
        <v>0</v>
      </c>
      <c r="F2470">
        <v>0</v>
      </c>
      <c r="G2470">
        <v>210.1</v>
      </c>
      <c r="H2470">
        <v>126</v>
      </c>
      <c r="I2470">
        <v>35.72</v>
      </c>
      <c r="J2470">
        <v>248.9</v>
      </c>
      <c r="K2470">
        <v>108</v>
      </c>
      <c r="L2470">
        <v>21.16</v>
      </c>
      <c r="M2470">
        <v>158.6</v>
      </c>
      <c r="N2470">
        <v>88</v>
      </c>
      <c r="O2470">
        <v>7.14</v>
      </c>
      <c r="P2470">
        <v>14.4</v>
      </c>
      <c r="Q2470">
        <v>2</v>
      </c>
      <c r="R2470">
        <v>3.89</v>
      </c>
      <c r="S2470">
        <v>4</v>
      </c>
      <c r="T2470">
        <v>0</v>
      </c>
    </row>
    <row r="2471" spans="1:20" x14ac:dyDescent="0.2">
      <c r="A2471" t="s">
        <v>55</v>
      </c>
      <c r="B2471" s="4">
        <f>train[[#This Row],[account_length]]/12</f>
        <v>3.6666666666666665</v>
      </c>
      <c r="C2471">
        <v>415</v>
      </c>
      <c r="D2471">
        <v>0</v>
      </c>
      <c r="E2471">
        <v>0</v>
      </c>
      <c r="F2471">
        <v>0</v>
      </c>
      <c r="G2471">
        <v>202.6</v>
      </c>
      <c r="H2471">
        <v>89</v>
      </c>
      <c r="I2471">
        <v>34.44</v>
      </c>
      <c r="J2471">
        <v>163</v>
      </c>
      <c r="K2471">
        <v>96</v>
      </c>
      <c r="L2471">
        <v>13.86</v>
      </c>
      <c r="M2471">
        <v>268.10000000000002</v>
      </c>
      <c r="N2471">
        <v>151</v>
      </c>
      <c r="O2471">
        <v>12.06</v>
      </c>
      <c r="P2471">
        <v>8.3000000000000007</v>
      </c>
      <c r="Q2471">
        <v>3</v>
      </c>
      <c r="R2471">
        <v>2.2400000000000002</v>
      </c>
      <c r="S2471">
        <v>0</v>
      </c>
      <c r="T2471">
        <v>0</v>
      </c>
    </row>
    <row r="2472" spans="1:20" x14ac:dyDescent="0.2">
      <c r="A2472" t="s">
        <v>27</v>
      </c>
      <c r="B2472" s="4">
        <f>train[[#This Row],[account_length]]/12</f>
        <v>4.833333333333333</v>
      </c>
      <c r="C2472">
        <v>408</v>
      </c>
      <c r="D2472">
        <v>0</v>
      </c>
      <c r="E2472">
        <v>0</v>
      </c>
      <c r="F2472">
        <v>0</v>
      </c>
      <c r="G2472">
        <v>174.4</v>
      </c>
      <c r="H2472">
        <v>112</v>
      </c>
      <c r="I2472">
        <v>29.65</v>
      </c>
      <c r="J2472">
        <v>265.8</v>
      </c>
      <c r="K2472">
        <v>122</v>
      </c>
      <c r="L2472">
        <v>22.59</v>
      </c>
      <c r="M2472">
        <v>182.4</v>
      </c>
      <c r="N2472">
        <v>87</v>
      </c>
      <c r="O2472">
        <v>8.2100000000000009</v>
      </c>
      <c r="P2472">
        <v>0</v>
      </c>
      <c r="Q2472">
        <v>0</v>
      </c>
      <c r="R2472">
        <v>0</v>
      </c>
      <c r="S2472">
        <v>4</v>
      </c>
      <c r="T2472">
        <v>0</v>
      </c>
    </row>
    <row r="2473" spans="1:20" x14ac:dyDescent="0.2">
      <c r="A2473" t="s">
        <v>55</v>
      </c>
      <c r="B2473" s="4">
        <f>train[[#This Row],[account_length]]/12</f>
        <v>9</v>
      </c>
      <c r="C2473">
        <v>415</v>
      </c>
      <c r="D2473">
        <v>0</v>
      </c>
      <c r="E2473">
        <v>0</v>
      </c>
      <c r="F2473">
        <v>0</v>
      </c>
      <c r="G2473">
        <v>210.6</v>
      </c>
      <c r="H2473">
        <v>117</v>
      </c>
      <c r="I2473">
        <v>35.799999999999997</v>
      </c>
      <c r="J2473">
        <v>164.2</v>
      </c>
      <c r="K2473">
        <v>103</v>
      </c>
      <c r="L2473">
        <v>13.96</v>
      </c>
      <c r="M2473">
        <v>201.4</v>
      </c>
      <c r="N2473">
        <v>68</v>
      </c>
      <c r="O2473">
        <v>9.06</v>
      </c>
      <c r="P2473">
        <v>9.4</v>
      </c>
      <c r="Q2473">
        <v>5</v>
      </c>
      <c r="R2473">
        <v>2.54</v>
      </c>
      <c r="S2473">
        <v>0</v>
      </c>
      <c r="T2473">
        <v>0</v>
      </c>
    </row>
    <row r="2474" spans="1:20" x14ac:dyDescent="0.2">
      <c r="A2474" t="s">
        <v>60</v>
      </c>
      <c r="B2474" s="4">
        <f>train[[#This Row],[account_length]]/12</f>
        <v>11</v>
      </c>
      <c r="C2474">
        <v>510</v>
      </c>
      <c r="D2474">
        <v>0</v>
      </c>
      <c r="E2474">
        <v>0</v>
      </c>
      <c r="F2474">
        <v>0</v>
      </c>
      <c r="G2474">
        <v>121.5</v>
      </c>
      <c r="H2474">
        <v>88</v>
      </c>
      <c r="I2474">
        <v>20.66</v>
      </c>
      <c r="J2474">
        <v>253</v>
      </c>
      <c r="K2474">
        <v>124</v>
      </c>
      <c r="L2474">
        <v>21.51</v>
      </c>
      <c r="M2474">
        <v>195.7</v>
      </c>
      <c r="N2474">
        <v>120</v>
      </c>
      <c r="O2474">
        <v>8.81</v>
      </c>
      <c r="P2474">
        <v>10.7</v>
      </c>
      <c r="Q2474">
        <v>4</v>
      </c>
      <c r="R2474">
        <v>2.89</v>
      </c>
      <c r="S2474">
        <v>1</v>
      </c>
      <c r="T2474">
        <v>0</v>
      </c>
    </row>
    <row r="2475" spans="1:20" x14ac:dyDescent="0.2">
      <c r="A2475" t="s">
        <v>69</v>
      </c>
      <c r="B2475" s="4">
        <f>train[[#This Row],[account_length]]/12</f>
        <v>6.666666666666667</v>
      </c>
      <c r="C2475">
        <v>415</v>
      </c>
      <c r="D2475">
        <v>0</v>
      </c>
      <c r="E2475">
        <v>0</v>
      </c>
      <c r="F2475">
        <v>0</v>
      </c>
      <c r="G2475">
        <v>127.8</v>
      </c>
      <c r="H2475">
        <v>67</v>
      </c>
      <c r="I2475">
        <v>21.73</v>
      </c>
      <c r="J2475">
        <v>181.6</v>
      </c>
      <c r="K2475">
        <v>112</v>
      </c>
      <c r="L2475">
        <v>15.44</v>
      </c>
      <c r="M2475">
        <v>197.3</v>
      </c>
      <c r="N2475">
        <v>63</v>
      </c>
      <c r="O2475">
        <v>8.8800000000000008</v>
      </c>
      <c r="P2475">
        <v>15.9</v>
      </c>
      <c r="Q2475">
        <v>2</v>
      </c>
      <c r="R2475">
        <v>4.29</v>
      </c>
      <c r="S2475">
        <v>2</v>
      </c>
      <c r="T2475">
        <v>0</v>
      </c>
    </row>
    <row r="2476" spans="1:20" x14ac:dyDescent="0.2">
      <c r="A2476" t="s">
        <v>20</v>
      </c>
      <c r="B2476" s="4">
        <f>train[[#This Row],[account_length]]/12</f>
        <v>13.5</v>
      </c>
      <c r="C2476">
        <v>415</v>
      </c>
      <c r="D2476">
        <v>0</v>
      </c>
      <c r="E2476">
        <v>0</v>
      </c>
      <c r="F2476">
        <v>0</v>
      </c>
      <c r="G2476">
        <v>135.19999999999999</v>
      </c>
      <c r="H2476">
        <v>98</v>
      </c>
      <c r="I2476">
        <v>22.98</v>
      </c>
      <c r="J2476">
        <v>242</v>
      </c>
      <c r="K2476">
        <v>107</v>
      </c>
      <c r="L2476">
        <v>20.57</v>
      </c>
      <c r="M2476">
        <v>246.9</v>
      </c>
      <c r="N2476">
        <v>96</v>
      </c>
      <c r="O2476">
        <v>11.11</v>
      </c>
      <c r="P2476">
        <v>10.199999999999999</v>
      </c>
      <c r="Q2476">
        <v>2</v>
      </c>
      <c r="R2476">
        <v>2.75</v>
      </c>
      <c r="S2476">
        <v>2</v>
      </c>
      <c r="T2476">
        <v>0</v>
      </c>
    </row>
    <row r="2477" spans="1:20" x14ac:dyDescent="0.2">
      <c r="A2477" t="s">
        <v>65</v>
      </c>
      <c r="B2477" s="4">
        <f>train[[#This Row],[account_length]]/12</f>
        <v>9.1666666666666661</v>
      </c>
      <c r="C2477">
        <v>510</v>
      </c>
      <c r="D2477">
        <v>0</v>
      </c>
      <c r="E2477">
        <v>0</v>
      </c>
      <c r="F2477">
        <v>0</v>
      </c>
      <c r="G2477">
        <v>99.4</v>
      </c>
      <c r="H2477">
        <v>62</v>
      </c>
      <c r="I2477">
        <v>16.899999999999999</v>
      </c>
      <c r="J2477">
        <v>275</v>
      </c>
      <c r="K2477">
        <v>86</v>
      </c>
      <c r="L2477">
        <v>23.38</v>
      </c>
      <c r="M2477">
        <v>212.1</v>
      </c>
      <c r="N2477">
        <v>94</v>
      </c>
      <c r="O2477">
        <v>9.5399999999999991</v>
      </c>
      <c r="P2477">
        <v>16.7</v>
      </c>
      <c r="Q2477">
        <v>3</v>
      </c>
      <c r="R2477">
        <v>4.51</v>
      </c>
      <c r="S2477">
        <v>2</v>
      </c>
      <c r="T2477">
        <v>0</v>
      </c>
    </row>
    <row r="2478" spans="1:20" x14ac:dyDescent="0.2">
      <c r="A2478" t="s">
        <v>59</v>
      </c>
      <c r="B2478" s="4">
        <f>train[[#This Row],[account_length]]/12</f>
        <v>8</v>
      </c>
      <c r="C2478">
        <v>415</v>
      </c>
      <c r="D2478">
        <v>0</v>
      </c>
      <c r="E2478">
        <v>0</v>
      </c>
      <c r="F2478">
        <v>0</v>
      </c>
      <c r="G2478">
        <v>276.89999999999998</v>
      </c>
      <c r="H2478">
        <v>105</v>
      </c>
      <c r="I2478">
        <v>47.07</v>
      </c>
      <c r="J2478">
        <v>246.9</v>
      </c>
      <c r="K2478">
        <v>94</v>
      </c>
      <c r="L2478">
        <v>20.99</v>
      </c>
      <c r="M2478">
        <v>254.4</v>
      </c>
      <c r="N2478">
        <v>107</v>
      </c>
      <c r="O2478">
        <v>11.45</v>
      </c>
      <c r="P2478">
        <v>10.3</v>
      </c>
      <c r="Q2478">
        <v>3</v>
      </c>
      <c r="R2478">
        <v>2.78</v>
      </c>
      <c r="S2478">
        <v>1</v>
      </c>
      <c r="T2478">
        <v>1</v>
      </c>
    </row>
    <row r="2479" spans="1:20" x14ac:dyDescent="0.2">
      <c r="A2479" t="s">
        <v>32</v>
      </c>
      <c r="B2479" s="4">
        <f>train[[#This Row],[account_length]]/12</f>
        <v>6</v>
      </c>
      <c r="C2479">
        <v>510</v>
      </c>
      <c r="D2479">
        <v>0</v>
      </c>
      <c r="E2479">
        <v>0</v>
      </c>
      <c r="F2479">
        <v>0</v>
      </c>
      <c r="G2479">
        <v>287.39999999999998</v>
      </c>
      <c r="H2479">
        <v>116</v>
      </c>
      <c r="I2479">
        <v>48.86</v>
      </c>
      <c r="J2479">
        <v>235.3</v>
      </c>
      <c r="K2479">
        <v>126</v>
      </c>
      <c r="L2479">
        <v>20</v>
      </c>
      <c r="M2479">
        <v>292.10000000000002</v>
      </c>
      <c r="N2479">
        <v>114</v>
      </c>
      <c r="O2479">
        <v>13.14</v>
      </c>
      <c r="P2479">
        <v>5</v>
      </c>
      <c r="Q2479">
        <v>3</v>
      </c>
      <c r="R2479">
        <v>1.35</v>
      </c>
      <c r="S2479">
        <v>4</v>
      </c>
      <c r="T2479">
        <v>1</v>
      </c>
    </row>
    <row r="2480" spans="1:20" x14ac:dyDescent="0.2">
      <c r="A2480" t="s">
        <v>41</v>
      </c>
      <c r="B2480" s="4">
        <f>train[[#This Row],[account_length]]/12</f>
        <v>10.416666666666666</v>
      </c>
      <c r="C2480">
        <v>408</v>
      </c>
      <c r="D2480">
        <v>0</v>
      </c>
      <c r="E2480">
        <v>1</v>
      </c>
      <c r="F2480">
        <v>23</v>
      </c>
      <c r="G2480">
        <v>120.5</v>
      </c>
      <c r="H2480">
        <v>104</v>
      </c>
      <c r="I2480">
        <v>20.49</v>
      </c>
      <c r="J2480">
        <v>227.8</v>
      </c>
      <c r="K2480">
        <v>115</v>
      </c>
      <c r="L2480">
        <v>19.36</v>
      </c>
      <c r="M2480">
        <v>158.5</v>
      </c>
      <c r="N2480">
        <v>100</v>
      </c>
      <c r="O2480">
        <v>7.13</v>
      </c>
      <c r="P2480">
        <v>10.199999999999999</v>
      </c>
      <c r="Q2480">
        <v>3</v>
      </c>
      <c r="R2480">
        <v>2.75</v>
      </c>
      <c r="S2480">
        <v>1</v>
      </c>
      <c r="T2480">
        <v>0</v>
      </c>
    </row>
    <row r="2481" spans="1:20" x14ac:dyDescent="0.2">
      <c r="A2481" t="s">
        <v>63</v>
      </c>
      <c r="B2481" s="4">
        <f>train[[#This Row],[account_length]]/12</f>
        <v>14.166666666666666</v>
      </c>
      <c r="C2481">
        <v>510</v>
      </c>
      <c r="D2481">
        <v>0</v>
      </c>
      <c r="E2481">
        <v>0</v>
      </c>
      <c r="F2481">
        <v>0</v>
      </c>
      <c r="G2481">
        <v>184.1</v>
      </c>
      <c r="H2481">
        <v>106</v>
      </c>
      <c r="I2481">
        <v>31.3</v>
      </c>
      <c r="J2481">
        <v>204.9</v>
      </c>
      <c r="K2481">
        <v>70</v>
      </c>
      <c r="L2481">
        <v>17.420000000000002</v>
      </c>
      <c r="M2481">
        <v>224.3</v>
      </c>
      <c r="N2481">
        <v>133</v>
      </c>
      <c r="O2481">
        <v>10.09</v>
      </c>
      <c r="P2481">
        <v>9.8000000000000007</v>
      </c>
      <c r="Q2481">
        <v>3</v>
      </c>
      <c r="R2481">
        <v>2.65</v>
      </c>
      <c r="S2481">
        <v>2</v>
      </c>
      <c r="T2481">
        <v>0</v>
      </c>
    </row>
    <row r="2482" spans="1:20" x14ac:dyDescent="0.2">
      <c r="A2482" t="s">
        <v>47</v>
      </c>
      <c r="B2482" s="4">
        <f>train[[#This Row],[account_length]]/12</f>
        <v>5.916666666666667</v>
      </c>
      <c r="C2482">
        <v>510</v>
      </c>
      <c r="D2482">
        <v>0</v>
      </c>
      <c r="E2482">
        <v>0</v>
      </c>
      <c r="F2482">
        <v>0</v>
      </c>
      <c r="G2482">
        <v>185</v>
      </c>
      <c r="H2482">
        <v>84</v>
      </c>
      <c r="I2482">
        <v>31.45</v>
      </c>
      <c r="J2482">
        <v>232.5</v>
      </c>
      <c r="K2482">
        <v>129</v>
      </c>
      <c r="L2482">
        <v>19.760000000000002</v>
      </c>
      <c r="M2482">
        <v>191.1</v>
      </c>
      <c r="N2482">
        <v>82</v>
      </c>
      <c r="O2482">
        <v>8.6</v>
      </c>
      <c r="P2482">
        <v>14.9</v>
      </c>
      <c r="Q2482">
        <v>4</v>
      </c>
      <c r="R2482">
        <v>4.0199999999999996</v>
      </c>
      <c r="S2482">
        <v>3</v>
      </c>
      <c r="T2482">
        <v>0</v>
      </c>
    </row>
    <row r="2483" spans="1:20" x14ac:dyDescent="0.2">
      <c r="A2483" t="s">
        <v>43</v>
      </c>
      <c r="B2483" s="4">
        <f>train[[#This Row],[account_length]]/12</f>
        <v>10.333333333333334</v>
      </c>
      <c r="C2483">
        <v>415</v>
      </c>
      <c r="D2483">
        <v>0</v>
      </c>
      <c r="E2483">
        <v>0</v>
      </c>
      <c r="F2483">
        <v>0</v>
      </c>
      <c r="G2483">
        <v>160.9</v>
      </c>
      <c r="H2483">
        <v>109</v>
      </c>
      <c r="I2483">
        <v>27.35</v>
      </c>
      <c r="J2483">
        <v>144.19999999999999</v>
      </c>
      <c r="K2483">
        <v>152</v>
      </c>
      <c r="L2483">
        <v>12.26</v>
      </c>
      <c r="M2483">
        <v>120.4</v>
      </c>
      <c r="N2483">
        <v>97</v>
      </c>
      <c r="O2483">
        <v>5.42</v>
      </c>
      <c r="P2483">
        <v>12.9</v>
      </c>
      <c r="Q2483">
        <v>12</v>
      </c>
      <c r="R2483">
        <v>3.48</v>
      </c>
      <c r="S2483">
        <v>1</v>
      </c>
      <c r="T2483">
        <v>0</v>
      </c>
    </row>
    <row r="2484" spans="1:20" x14ac:dyDescent="0.2">
      <c r="A2484" t="s">
        <v>55</v>
      </c>
      <c r="B2484" s="4">
        <f>train[[#This Row],[account_length]]/12</f>
        <v>8.0833333333333339</v>
      </c>
      <c r="C2484">
        <v>415</v>
      </c>
      <c r="D2484">
        <v>0</v>
      </c>
      <c r="E2484">
        <v>0</v>
      </c>
      <c r="F2484">
        <v>0</v>
      </c>
      <c r="G2484">
        <v>209.2</v>
      </c>
      <c r="H2484">
        <v>134</v>
      </c>
      <c r="I2484">
        <v>35.56</v>
      </c>
      <c r="J2484">
        <v>0</v>
      </c>
      <c r="K2484">
        <v>0</v>
      </c>
      <c r="L2484">
        <v>0</v>
      </c>
      <c r="M2484">
        <v>175.4</v>
      </c>
      <c r="N2484">
        <v>94</v>
      </c>
      <c r="O2484">
        <v>7.89</v>
      </c>
      <c r="P2484">
        <v>11.8</v>
      </c>
      <c r="Q2484">
        <v>6</v>
      </c>
      <c r="R2484">
        <v>3.19</v>
      </c>
      <c r="S2484">
        <v>1</v>
      </c>
      <c r="T2484">
        <v>0</v>
      </c>
    </row>
    <row r="2485" spans="1:20" x14ac:dyDescent="0.2">
      <c r="A2485" t="s">
        <v>72</v>
      </c>
      <c r="B2485" s="4">
        <f>train[[#This Row],[account_length]]/12</f>
        <v>8.1666666666666661</v>
      </c>
      <c r="C2485">
        <v>510</v>
      </c>
      <c r="D2485">
        <v>1</v>
      </c>
      <c r="E2485">
        <v>0</v>
      </c>
      <c r="F2485">
        <v>0</v>
      </c>
      <c r="G2485">
        <v>158.4</v>
      </c>
      <c r="H2485">
        <v>71</v>
      </c>
      <c r="I2485">
        <v>26.93</v>
      </c>
      <c r="J2485">
        <v>306.60000000000002</v>
      </c>
      <c r="K2485">
        <v>66</v>
      </c>
      <c r="L2485">
        <v>26.06</v>
      </c>
      <c r="M2485">
        <v>144.19999999999999</v>
      </c>
      <c r="N2485">
        <v>93</v>
      </c>
      <c r="O2485">
        <v>6.49</v>
      </c>
      <c r="P2485">
        <v>2.1</v>
      </c>
      <c r="Q2485">
        <v>4</v>
      </c>
      <c r="R2485">
        <v>0.56999999999999995</v>
      </c>
      <c r="S2485">
        <v>1</v>
      </c>
      <c r="T2485">
        <v>0</v>
      </c>
    </row>
    <row r="2486" spans="1:20" x14ac:dyDescent="0.2">
      <c r="A2486" t="s">
        <v>63</v>
      </c>
      <c r="B2486" s="4">
        <f>train[[#This Row],[account_length]]/12</f>
        <v>2</v>
      </c>
      <c r="C2486">
        <v>408</v>
      </c>
      <c r="D2486">
        <v>0</v>
      </c>
      <c r="E2486">
        <v>0</v>
      </c>
      <c r="F2486">
        <v>0</v>
      </c>
      <c r="G2486">
        <v>149</v>
      </c>
      <c r="H2486">
        <v>73</v>
      </c>
      <c r="I2486">
        <v>25.33</v>
      </c>
      <c r="J2486">
        <v>131</v>
      </c>
      <c r="K2486">
        <v>81</v>
      </c>
      <c r="L2486">
        <v>11.14</v>
      </c>
      <c r="M2486">
        <v>238.6</v>
      </c>
      <c r="N2486">
        <v>69</v>
      </c>
      <c r="O2486">
        <v>10.74</v>
      </c>
      <c r="P2486">
        <v>8.6</v>
      </c>
      <c r="Q2486">
        <v>3</v>
      </c>
      <c r="R2486">
        <v>2.3199999999999998</v>
      </c>
      <c r="S2486">
        <v>2</v>
      </c>
      <c r="T2486">
        <v>1</v>
      </c>
    </row>
    <row r="2487" spans="1:20" x14ac:dyDescent="0.2">
      <c r="A2487" t="s">
        <v>63</v>
      </c>
      <c r="B2487" s="4">
        <f>train[[#This Row],[account_length]]/12</f>
        <v>11.333333333333334</v>
      </c>
      <c r="C2487">
        <v>510</v>
      </c>
      <c r="D2487">
        <v>0</v>
      </c>
      <c r="E2487">
        <v>0</v>
      </c>
      <c r="F2487">
        <v>0</v>
      </c>
      <c r="G2487">
        <v>204.5</v>
      </c>
      <c r="H2487">
        <v>63</v>
      </c>
      <c r="I2487">
        <v>34.770000000000003</v>
      </c>
      <c r="J2487">
        <v>208.8</v>
      </c>
      <c r="K2487">
        <v>95</v>
      </c>
      <c r="L2487">
        <v>17.75</v>
      </c>
      <c r="M2487">
        <v>224</v>
      </c>
      <c r="N2487">
        <v>119</v>
      </c>
      <c r="O2487">
        <v>10.08</v>
      </c>
      <c r="P2487">
        <v>9.8000000000000007</v>
      </c>
      <c r="Q2487">
        <v>2</v>
      </c>
      <c r="R2487">
        <v>2.65</v>
      </c>
      <c r="S2487">
        <v>0</v>
      </c>
      <c r="T2487">
        <v>0</v>
      </c>
    </row>
    <row r="2488" spans="1:20" x14ac:dyDescent="0.2">
      <c r="A2488" t="s">
        <v>26</v>
      </c>
      <c r="B2488" s="4">
        <f>train[[#This Row],[account_length]]/12</f>
        <v>3.6666666666666665</v>
      </c>
      <c r="C2488">
        <v>408</v>
      </c>
      <c r="D2488">
        <v>0</v>
      </c>
      <c r="E2488">
        <v>0</v>
      </c>
      <c r="F2488">
        <v>0</v>
      </c>
      <c r="G2488">
        <v>288.8</v>
      </c>
      <c r="H2488">
        <v>86</v>
      </c>
      <c r="I2488">
        <v>49.1</v>
      </c>
      <c r="J2488">
        <v>175.9</v>
      </c>
      <c r="K2488">
        <v>87</v>
      </c>
      <c r="L2488">
        <v>14.95</v>
      </c>
      <c r="M2488">
        <v>215.4</v>
      </c>
      <c r="N2488">
        <v>106</v>
      </c>
      <c r="O2488">
        <v>9.69</v>
      </c>
      <c r="P2488">
        <v>9.5</v>
      </c>
      <c r="Q2488">
        <v>2</v>
      </c>
      <c r="R2488">
        <v>2.57</v>
      </c>
      <c r="S2488">
        <v>0</v>
      </c>
      <c r="T2488">
        <v>1</v>
      </c>
    </row>
    <row r="2489" spans="1:20" x14ac:dyDescent="0.2">
      <c r="A2489" t="s">
        <v>65</v>
      </c>
      <c r="B2489" s="4">
        <f>train[[#This Row],[account_length]]/12</f>
        <v>8</v>
      </c>
      <c r="C2489">
        <v>415</v>
      </c>
      <c r="D2489">
        <v>0</v>
      </c>
      <c r="E2489">
        <v>1</v>
      </c>
      <c r="F2489">
        <v>40</v>
      </c>
      <c r="G2489">
        <v>108.6</v>
      </c>
      <c r="H2489">
        <v>90</v>
      </c>
      <c r="I2489">
        <v>18.46</v>
      </c>
      <c r="J2489">
        <v>206.4</v>
      </c>
      <c r="K2489">
        <v>154</v>
      </c>
      <c r="L2489">
        <v>17.54</v>
      </c>
      <c r="M2489">
        <v>126.3</v>
      </c>
      <c r="N2489">
        <v>118</v>
      </c>
      <c r="O2489">
        <v>5.68</v>
      </c>
      <c r="P2489">
        <v>13.4</v>
      </c>
      <c r="Q2489">
        <v>4</v>
      </c>
      <c r="R2489">
        <v>3.62</v>
      </c>
      <c r="S2489">
        <v>0</v>
      </c>
      <c r="T2489">
        <v>0</v>
      </c>
    </row>
    <row r="2490" spans="1:20" x14ac:dyDescent="0.2">
      <c r="A2490" t="s">
        <v>69</v>
      </c>
      <c r="B2490" s="4">
        <f>train[[#This Row],[account_length]]/12</f>
        <v>2.5833333333333335</v>
      </c>
      <c r="C2490">
        <v>415</v>
      </c>
      <c r="D2490">
        <v>0</v>
      </c>
      <c r="E2490">
        <v>0</v>
      </c>
      <c r="F2490">
        <v>0</v>
      </c>
      <c r="G2490">
        <v>97.5</v>
      </c>
      <c r="H2490">
        <v>129</v>
      </c>
      <c r="I2490">
        <v>16.579999999999998</v>
      </c>
      <c r="J2490">
        <v>260.39999999999998</v>
      </c>
      <c r="K2490">
        <v>78</v>
      </c>
      <c r="L2490">
        <v>22.13</v>
      </c>
      <c r="M2490">
        <v>88.7</v>
      </c>
      <c r="N2490">
        <v>100</v>
      </c>
      <c r="O2490">
        <v>3.99</v>
      </c>
      <c r="P2490">
        <v>7</v>
      </c>
      <c r="Q2490">
        <v>5</v>
      </c>
      <c r="R2490">
        <v>1.89</v>
      </c>
      <c r="S2490">
        <v>1</v>
      </c>
      <c r="T2490">
        <v>0</v>
      </c>
    </row>
    <row r="2491" spans="1:20" x14ac:dyDescent="0.2">
      <c r="A2491" t="s">
        <v>68</v>
      </c>
      <c r="B2491" s="4">
        <f>train[[#This Row],[account_length]]/12</f>
        <v>6</v>
      </c>
      <c r="C2491">
        <v>415</v>
      </c>
      <c r="D2491">
        <v>0</v>
      </c>
      <c r="E2491">
        <v>0</v>
      </c>
      <c r="F2491">
        <v>0</v>
      </c>
      <c r="G2491">
        <v>166.5</v>
      </c>
      <c r="H2491">
        <v>102</v>
      </c>
      <c r="I2491">
        <v>28.31</v>
      </c>
      <c r="J2491">
        <v>261</v>
      </c>
      <c r="K2491">
        <v>103</v>
      </c>
      <c r="L2491">
        <v>22.19</v>
      </c>
      <c r="M2491">
        <v>262.7</v>
      </c>
      <c r="N2491">
        <v>85</v>
      </c>
      <c r="O2491">
        <v>11.82</v>
      </c>
      <c r="P2491">
        <v>13.3</v>
      </c>
      <c r="Q2491">
        <v>5</v>
      </c>
      <c r="R2491">
        <v>3.59</v>
      </c>
      <c r="S2491">
        <v>0</v>
      </c>
      <c r="T2491">
        <v>0</v>
      </c>
    </row>
    <row r="2492" spans="1:20" x14ac:dyDescent="0.2">
      <c r="A2492" t="s">
        <v>45</v>
      </c>
      <c r="B2492" s="4">
        <f>train[[#This Row],[account_length]]/12</f>
        <v>2</v>
      </c>
      <c r="C2492">
        <v>415</v>
      </c>
      <c r="D2492">
        <v>0</v>
      </c>
      <c r="E2492">
        <v>0</v>
      </c>
      <c r="F2492">
        <v>0</v>
      </c>
      <c r="G2492">
        <v>156.19999999999999</v>
      </c>
      <c r="H2492">
        <v>104</v>
      </c>
      <c r="I2492">
        <v>26.55</v>
      </c>
      <c r="J2492">
        <v>90</v>
      </c>
      <c r="K2492">
        <v>101</v>
      </c>
      <c r="L2492">
        <v>7.65</v>
      </c>
      <c r="M2492">
        <v>205.1</v>
      </c>
      <c r="N2492">
        <v>116</v>
      </c>
      <c r="O2492">
        <v>9.23</v>
      </c>
      <c r="P2492">
        <v>7.3</v>
      </c>
      <c r="Q2492">
        <v>5</v>
      </c>
      <c r="R2492">
        <v>1.97</v>
      </c>
      <c r="S2492">
        <v>1</v>
      </c>
      <c r="T2492">
        <v>0</v>
      </c>
    </row>
    <row r="2493" spans="1:20" x14ac:dyDescent="0.2">
      <c r="A2493" t="s">
        <v>48</v>
      </c>
      <c r="B2493" s="4">
        <f>train[[#This Row],[account_length]]/12</f>
        <v>9.75</v>
      </c>
      <c r="C2493">
        <v>415</v>
      </c>
      <c r="D2493">
        <v>1</v>
      </c>
      <c r="E2493">
        <v>0</v>
      </c>
      <c r="F2493">
        <v>0</v>
      </c>
      <c r="G2493">
        <v>287.39999999999998</v>
      </c>
      <c r="H2493">
        <v>118</v>
      </c>
      <c r="I2493">
        <v>48.86</v>
      </c>
      <c r="J2493">
        <v>259.60000000000002</v>
      </c>
      <c r="K2493">
        <v>84</v>
      </c>
      <c r="L2493">
        <v>22.07</v>
      </c>
      <c r="M2493">
        <v>153.19999999999999</v>
      </c>
      <c r="N2493">
        <v>86</v>
      </c>
      <c r="O2493">
        <v>6.89</v>
      </c>
      <c r="P2493">
        <v>10</v>
      </c>
      <c r="Q2493">
        <v>3</v>
      </c>
      <c r="R2493">
        <v>2.7</v>
      </c>
      <c r="S2493">
        <v>1</v>
      </c>
      <c r="T2493">
        <v>1</v>
      </c>
    </row>
    <row r="2494" spans="1:20" x14ac:dyDescent="0.2">
      <c r="A2494" t="s">
        <v>70</v>
      </c>
      <c r="B2494" s="4">
        <f>train[[#This Row],[account_length]]/12</f>
        <v>11.416666666666666</v>
      </c>
      <c r="C2494">
        <v>415</v>
      </c>
      <c r="D2494">
        <v>0</v>
      </c>
      <c r="E2494">
        <v>1</v>
      </c>
      <c r="F2494">
        <v>19</v>
      </c>
      <c r="G2494">
        <v>175.3</v>
      </c>
      <c r="H2494">
        <v>96</v>
      </c>
      <c r="I2494">
        <v>29.8</v>
      </c>
      <c r="J2494">
        <v>241.3</v>
      </c>
      <c r="K2494">
        <v>146</v>
      </c>
      <c r="L2494">
        <v>20.51</v>
      </c>
      <c r="M2494">
        <v>211.4</v>
      </c>
      <c r="N2494">
        <v>109</v>
      </c>
      <c r="O2494">
        <v>9.51</v>
      </c>
      <c r="P2494">
        <v>7.8</v>
      </c>
      <c r="Q2494">
        <v>2</v>
      </c>
      <c r="R2494">
        <v>2.11</v>
      </c>
      <c r="S2494">
        <v>0</v>
      </c>
      <c r="T2494">
        <v>0</v>
      </c>
    </row>
    <row r="2495" spans="1:20" x14ac:dyDescent="0.2">
      <c r="A2495" t="s">
        <v>73</v>
      </c>
      <c r="B2495" s="4">
        <f>train[[#This Row],[account_length]]/12</f>
        <v>11.333333333333334</v>
      </c>
      <c r="C2495">
        <v>408</v>
      </c>
      <c r="D2495">
        <v>0</v>
      </c>
      <c r="E2495">
        <v>0</v>
      </c>
      <c r="F2495">
        <v>0</v>
      </c>
      <c r="G2495">
        <v>102.1</v>
      </c>
      <c r="H2495">
        <v>75</v>
      </c>
      <c r="I2495">
        <v>17.36</v>
      </c>
      <c r="J2495">
        <v>219.5</v>
      </c>
      <c r="K2495">
        <v>97</v>
      </c>
      <c r="L2495">
        <v>18.66</v>
      </c>
      <c r="M2495">
        <v>73.7</v>
      </c>
      <c r="N2495">
        <v>92</v>
      </c>
      <c r="O2495">
        <v>3.32</v>
      </c>
      <c r="P2495">
        <v>9.8000000000000007</v>
      </c>
      <c r="Q2495">
        <v>5</v>
      </c>
      <c r="R2495">
        <v>2.65</v>
      </c>
      <c r="S2495">
        <v>0</v>
      </c>
      <c r="T2495">
        <v>0</v>
      </c>
    </row>
    <row r="2496" spans="1:20" x14ac:dyDescent="0.2">
      <c r="A2496" t="s">
        <v>55</v>
      </c>
      <c r="B2496" s="4">
        <f>train[[#This Row],[account_length]]/12</f>
        <v>7.916666666666667</v>
      </c>
      <c r="C2496">
        <v>415</v>
      </c>
      <c r="D2496">
        <v>0</v>
      </c>
      <c r="E2496">
        <v>0</v>
      </c>
      <c r="F2496">
        <v>0</v>
      </c>
      <c r="G2496">
        <v>157.9</v>
      </c>
      <c r="H2496">
        <v>103</v>
      </c>
      <c r="I2496">
        <v>26.84</v>
      </c>
      <c r="J2496">
        <v>259.60000000000002</v>
      </c>
      <c r="K2496">
        <v>90</v>
      </c>
      <c r="L2496">
        <v>22.07</v>
      </c>
      <c r="M2496">
        <v>230</v>
      </c>
      <c r="N2496">
        <v>117</v>
      </c>
      <c r="O2496">
        <v>10.35</v>
      </c>
      <c r="P2496">
        <v>14</v>
      </c>
      <c r="Q2496">
        <v>2</v>
      </c>
      <c r="R2496">
        <v>3.78</v>
      </c>
      <c r="S2496">
        <v>0</v>
      </c>
      <c r="T2496">
        <v>0</v>
      </c>
    </row>
    <row r="2497" spans="1:20" x14ac:dyDescent="0.2">
      <c r="A2497" t="s">
        <v>52</v>
      </c>
      <c r="B2497" s="4">
        <f>train[[#This Row],[account_length]]/12</f>
        <v>6.833333333333333</v>
      </c>
      <c r="C2497">
        <v>415</v>
      </c>
      <c r="D2497">
        <v>0</v>
      </c>
      <c r="E2497">
        <v>1</v>
      </c>
      <c r="F2497">
        <v>19</v>
      </c>
      <c r="G2497">
        <v>146.5</v>
      </c>
      <c r="H2497">
        <v>73</v>
      </c>
      <c r="I2497">
        <v>24.91</v>
      </c>
      <c r="J2497">
        <v>246.4</v>
      </c>
      <c r="K2497">
        <v>65</v>
      </c>
      <c r="L2497">
        <v>20.94</v>
      </c>
      <c r="M2497">
        <v>199</v>
      </c>
      <c r="N2497">
        <v>114</v>
      </c>
      <c r="O2497">
        <v>8.9600000000000009</v>
      </c>
      <c r="P2497">
        <v>4.0999999999999996</v>
      </c>
      <c r="Q2497">
        <v>4</v>
      </c>
      <c r="R2497">
        <v>1.1100000000000001</v>
      </c>
      <c r="S2497">
        <v>1</v>
      </c>
      <c r="T2497">
        <v>0</v>
      </c>
    </row>
    <row r="2498" spans="1:20" x14ac:dyDescent="0.2">
      <c r="A2498" t="s">
        <v>75</v>
      </c>
      <c r="B2498" s="4">
        <f>train[[#This Row],[account_length]]/12</f>
        <v>12.083333333333334</v>
      </c>
      <c r="C2498">
        <v>415</v>
      </c>
      <c r="D2498">
        <v>0</v>
      </c>
      <c r="E2498">
        <v>0</v>
      </c>
      <c r="F2498">
        <v>0</v>
      </c>
      <c r="G2498">
        <v>245.8</v>
      </c>
      <c r="H2498">
        <v>116</v>
      </c>
      <c r="I2498">
        <v>41.79</v>
      </c>
      <c r="J2498">
        <v>286.7</v>
      </c>
      <c r="K2498">
        <v>91</v>
      </c>
      <c r="L2498">
        <v>24.37</v>
      </c>
      <c r="M2498">
        <v>240.7</v>
      </c>
      <c r="N2498">
        <v>115</v>
      </c>
      <c r="O2498">
        <v>10.83</v>
      </c>
      <c r="P2498">
        <v>9</v>
      </c>
      <c r="Q2498">
        <v>13</v>
      </c>
      <c r="R2498">
        <v>2.4300000000000002</v>
      </c>
      <c r="S2498">
        <v>1</v>
      </c>
      <c r="T2498">
        <v>1</v>
      </c>
    </row>
    <row r="2499" spans="1:20" x14ac:dyDescent="0.2">
      <c r="A2499" t="s">
        <v>60</v>
      </c>
      <c r="B2499" s="4">
        <f>train[[#This Row],[account_length]]/12</f>
        <v>12.916666666666666</v>
      </c>
      <c r="C2499">
        <v>408</v>
      </c>
      <c r="D2499">
        <v>1</v>
      </c>
      <c r="E2499">
        <v>0</v>
      </c>
      <c r="F2499">
        <v>0</v>
      </c>
      <c r="G2499">
        <v>250.8</v>
      </c>
      <c r="H2499">
        <v>146</v>
      </c>
      <c r="I2499">
        <v>42.64</v>
      </c>
      <c r="J2499">
        <v>152.5</v>
      </c>
      <c r="K2499">
        <v>105</v>
      </c>
      <c r="L2499">
        <v>12.96</v>
      </c>
      <c r="M2499">
        <v>148.1</v>
      </c>
      <c r="N2499">
        <v>104</v>
      </c>
      <c r="O2499">
        <v>6.66</v>
      </c>
      <c r="P2499">
        <v>10</v>
      </c>
      <c r="Q2499">
        <v>5</v>
      </c>
      <c r="R2499">
        <v>2.7</v>
      </c>
      <c r="S2499">
        <v>2</v>
      </c>
      <c r="T2499">
        <v>0</v>
      </c>
    </row>
    <row r="2500" spans="1:20" x14ac:dyDescent="0.2">
      <c r="A2500" t="s">
        <v>39</v>
      </c>
      <c r="B2500" s="4">
        <f>train[[#This Row],[account_length]]/12</f>
        <v>4.416666666666667</v>
      </c>
      <c r="C2500">
        <v>415</v>
      </c>
      <c r="D2500">
        <v>0</v>
      </c>
      <c r="E2500">
        <v>0</v>
      </c>
      <c r="F2500">
        <v>0</v>
      </c>
      <c r="G2500">
        <v>119.7</v>
      </c>
      <c r="H2500">
        <v>113</v>
      </c>
      <c r="I2500">
        <v>20.350000000000001</v>
      </c>
      <c r="J2500">
        <v>189.7</v>
      </c>
      <c r="K2500">
        <v>84</v>
      </c>
      <c r="L2500">
        <v>16.12</v>
      </c>
      <c r="M2500">
        <v>256.2</v>
      </c>
      <c r="N2500">
        <v>108</v>
      </c>
      <c r="O2500">
        <v>11.53</v>
      </c>
      <c r="P2500">
        <v>12.9</v>
      </c>
      <c r="Q2500">
        <v>7</v>
      </c>
      <c r="R2500">
        <v>3.48</v>
      </c>
      <c r="S2500">
        <v>2</v>
      </c>
      <c r="T2500">
        <v>0</v>
      </c>
    </row>
    <row r="2501" spans="1:20" x14ac:dyDescent="0.2">
      <c r="A2501" t="s">
        <v>44</v>
      </c>
      <c r="B2501" s="4">
        <f>train[[#This Row],[account_length]]/12</f>
        <v>10.25</v>
      </c>
      <c r="C2501">
        <v>415</v>
      </c>
      <c r="D2501">
        <v>0</v>
      </c>
      <c r="E2501">
        <v>0</v>
      </c>
      <c r="F2501">
        <v>0</v>
      </c>
      <c r="G2501">
        <v>242.2</v>
      </c>
      <c r="H2501">
        <v>87</v>
      </c>
      <c r="I2501">
        <v>41.17</v>
      </c>
      <c r="J2501">
        <v>226.1</v>
      </c>
      <c r="K2501">
        <v>101</v>
      </c>
      <c r="L2501">
        <v>19.22</v>
      </c>
      <c r="M2501">
        <v>268.60000000000002</v>
      </c>
      <c r="N2501">
        <v>121</v>
      </c>
      <c r="O2501">
        <v>12.09</v>
      </c>
      <c r="P2501">
        <v>8.1999999999999993</v>
      </c>
      <c r="Q2501">
        <v>3</v>
      </c>
      <c r="R2501">
        <v>2.21</v>
      </c>
      <c r="S2501">
        <v>5</v>
      </c>
      <c r="T2501">
        <v>1</v>
      </c>
    </row>
    <row r="2502" spans="1:20" x14ac:dyDescent="0.2">
      <c r="A2502" t="s">
        <v>48</v>
      </c>
      <c r="B2502" s="4">
        <f>train[[#This Row],[account_length]]/12</f>
        <v>11.333333333333334</v>
      </c>
      <c r="C2502">
        <v>415</v>
      </c>
      <c r="D2502">
        <v>0</v>
      </c>
      <c r="E2502">
        <v>0</v>
      </c>
      <c r="F2502">
        <v>0</v>
      </c>
      <c r="G2502">
        <v>163.4</v>
      </c>
      <c r="H2502">
        <v>83</v>
      </c>
      <c r="I2502">
        <v>27.78</v>
      </c>
      <c r="J2502">
        <v>249.3</v>
      </c>
      <c r="K2502">
        <v>119</v>
      </c>
      <c r="L2502">
        <v>21.19</v>
      </c>
      <c r="M2502">
        <v>249.7</v>
      </c>
      <c r="N2502">
        <v>90</v>
      </c>
      <c r="O2502">
        <v>11.24</v>
      </c>
      <c r="P2502">
        <v>9.8000000000000007</v>
      </c>
      <c r="Q2502">
        <v>4</v>
      </c>
      <c r="R2502">
        <v>2.65</v>
      </c>
      <c r="S2502">
        <v>7</v>
      </c>
      <c r="T2502">
        <v>0</v>
      </c>
    </row>
    <row r="2503" spans="1:20" x14ac:dyDescent="0.2">
      <c r="A2503" t="s">
        <v>39</v>
      </c>
      <c r="B2503" s="4">
        <f>train[[#This Row],[account_length]]/12</f>
        <v>4.75</v>
      </c>
      <c r="C2503">
        <v>415</v>
      </c>
      <c r="D2503">
        <v>0</v>
      </c>
      <c r="E2503">
        <v>0</v>
      </c>
      <c r="F2503">
        <v>0</v>
      </c>
      <c r="G2503">
        <v>161</v>
      </c>
      <c r="H2503">
        <v>113</v>
      </c>
      <c r="I2503">
        <v>27.37</v>
      </c>
      <c r="J2503">
        <v>208</v>
      </c>
      <c r="K2503">
        <v>134</v>
      </c>
      <c r="L2503">
        <v>17.68</v>
      </c>
      <c r="M2503">
        <v>208.1</v>
      </c>
      <c r="N2503">
        <v>81</v>
      </c>
      <c r="O2503">
        <v>9.36</v>
      </c>
      <c r="P2503">
        <v>8.4</v>
      </c>
      <c r="Q2503">
        <v>4</v>
      </c>
      <c r="R2503">
        <v>2.27</v>
      </c>
      <c r="S2503">
        <v>3</v>
      </c>
      <c r="T2503">
        <v>0</v>
      </c>
    </row>
    <row r="2504" spans="1:20" x14ac:dyDescent="0.2">
      <c r="A2504" t="s">
        <v>31</v>
      </c>
      <c r="B2504" s="4">
        <f>train[[#This Row],[account_length]]/12</f>
        <v>5.166666666666667</v>
      </c>
      <c r="C2504">
        <v>408</v>
      </c>
      <c r="D2504">
        <v>0</v>
      </c>
      <c r="E2504">
        <v>0</v>
      </c>
      <c r="F2504">
        <v>0</v>
      </c>
      <c r="G2504">
        <v>128.69999999999999</v>
      </c>
      <c r="H2504">
        <v>111</v>
      </c>
      <c r="I2504">
        <v>21.88</v>
      </c>
      <c r="J2504">
        <v>169.5</v>
      </c>
      <c r="K2504">
        <v>104</v>
      </c>
      <c r="L2504">
        <v>14.41</v>
      </c>
      <c r="M2504">
        <v>193.6</v>
      </c>
      <c r="N2504">
        <v>97</v>
      </c>
      <c r="O2504">
        <v>8.7100000000000009</v>
      </c>
      <c r="P2504">
        <v>10.3</v>
      </c>
      <c r="Q2504">
        <v>5</v>
      </c>
      <c r="R2504">
        <v>2.78</v>
      </c>
      <c r="S2504">
        <v>1</v>
      </c>
      <c r="T2504">
        <v>0</v>
      </c>
    </row>
    <row r="2505" spans="1:20" x14ac:dyDescent="0.2">
      <c r="A2505" t="s">
        <v>61</v>
      </c>
      <c r="B2505" s="4">
        <f>train[[#This Row],[account_length]]/12</f>
        <v>9.3333333333333339</v>
      </c>
      <c r="C2505">
        <v>415</v>
      </c>
      <c r="D2505">
        <v>0</v>
      </c>
      <c r="E2505">
        <v>0</v>
      </c>
      <c r="F2505">
        <v>0</v>
      </c>
      <c r="G2505">
        <v>81.599999999999994</v>
      </c>
      <c r="H2505">
        <v>94</v>
      </c>
      <c r="I2505">
        <v>13.87</v>
      </c>
      <c r="J2505">
        <v>268.10000000000002</v>
      </c>
      <c r="K2505">
        <v>112</v>
      </c>
      <c r="L2505">
        <v>22.79</v>
      </c>
      <c r="M2505">
        <v>140.80000000000001</v>
      </c>
      <c r="N2505">
        <v>75</v>
      </c>
      <c r="O2505">
        <v>6.34</v>
      </c>
      <c r="P2505">
        <v>8.6</v>
      </c>
      <c r="Q2505">
        <v>18</v>
      </c>
      <c r="R2505">
        <v>2.3199999999999998</v>
      </c>
      <c r="S2505">
        <v>1</v>
      </c>
      <c r="T2505">
        <v>0</v>
      </c>
    </row>
    <row r="2506" spans="1:20" x14ac:dyDescent="0.2">
      <c r="A2506" t="s">
        <v>53</v>
      </c>
      <c r="B2506" s="4">
        <f>train[[#This Row],[account_length]]/12</f>
        <v>4.583333333333333</v>
      </c>
      <c r="C2506">
        <v>415</v>
      </c>
      <c r="D2506">
        <v>0</v>
      </c>
      <c r="E2506">
        <v>1</v>
      </c>
      <c r="F2506">
        <v>20</v>
      </c>
      <c r="G2506">
        <v>207.7</v>
      </c>
      <c r="H2506">
        <v>91</v>
      </c>
      <c r="I2506">
        <v>35.31</v>
      </c>
      <c r="J2506">
        <v>199.7</v>
      </c>
      <c r="K2506">
        <v>113</v>
      </c>
      <c r="L2506">
        <v>16.97</v>
      </c>
      <c r="M2506">
        <v>216.5</v>
      </c>
      <c r="N2506">
        <v>110</v>
      </c>
      <c r="O2506">
        <v>9.74</v>
      </c>
      <c r="P2506">
        <v>7.3</v>
      </c>
      <c r="Q2506">
        <v>1</v>
      </c>
      <c r="R2506">
        <v>1.97</v>
      </c>
      <c r="S2506">
        <v>1</v>
      </c>
      <c r="T2506">
        <v>0</v>
      </c>
    </row>
    <row r="2507" spans="1:20" x14ac:dyDescent="0.2">
      <c r="A2507" t="s">
        <v>36</v>
      </c>
      <c r="B2507" s="4">
        <f>train[[#This Row],[account_length]]/12</f>
        <v>10.416666666666666</v>
      </c>
      <c r="C2507">
        <v>415</v>
      </c>
      <c r="D2507">
        <v>0</v>
      </c>
      <c r="E2507">
        <v>0</v>
      </c>
      <c r="F2507">
        <v>0</v>
      </c>
      <c r="G2507">
        <v>233.3</v>
      </c>
      <c r="H2507">
        <v>65</v>
      </c>
      <c r="I2507">
        <v>39.659999999999997</v>
      </c>
      <c r="J2507">
        <v>209.8</v>
      </c>
      <c r="K2507">
        <v>93</v>
      </c>
      <c r="L2507">
        <v>17.829999999999998</v>
      </c>
      <c r="M2507">
        <v>210.6</v>
      </c>
      <c r="N2507">
        <v>109</v>
      </c>
      <c r="O2507">
        <v>9.48</v>
      </c>
      <c r="P2507">
        <v>9.1</v>
      </c>
      <c r="Q2507">
        <v>4</v>
      </c>
      <c r="R2507">
        <v>2.46</v>
      </c>
      <c r="S2507">
        <v>1</v>
      </c>
      <c r="T2507">
        <v>0</v>
      </c>
    </row>
    <row r="2508" spans="1:20" x14ac:dyDescent="0.2">
      <c r="A2508" t="s">
        <v>65</v>
      </c>
      <c r="B2508" s="4">
        <f>train[[#This Row],[account_length]]/12</f>
        <v>8.1666666666666661</v>
      </c>
      <c r="C2508">
        <v>415</v>
      </c>
      <c r="D2508">
        <v>0</v>
      </c>
      <c r="E2508">
        <v>1</v>
      </c>
      <c r="F2508">
        <v>36</v>
      </c>
      <c r="G2508">
        <v>168</v>
      </c>
      <c r="H2508">
        <v>81</v>
      </c>
      <c r="I2508">
        <v>28.56</v>
      </c>
      <c r="J2508">
        <v>163.19999999999999</v>
      </c>
      <c r="K2508">
        <v>125</v>
      </c>
      <c r="L2508">
        <v>13.87</v>
      </c>
      <c r="M2508">
        <v>172.7</v>
      </c>
      <c r="N2508">
        <v>120</v>
      </c>
      <c r="O2508">
        <v>7.77</v>
      </c>
      <c r="P2508">
        <v>8</v>
      </c>
      <c r="Q2508">
        <v>2</v>
      </c>
      <c r="R2508">
        <v>2.16</v>
      </c>
      <c r="S2508">
        <v>6</v>
      </c>
      <c r="T2508">
        <v>1</v>
      </c>
    </row>
    <row r="2509" spans="1:20" x14ac:dyDescent="0.2">
      <c r="A2509" t="s">
        <v>57</v>
      </c>
      <c r="B2509" s="4">
        <f>train[[#This Row],[account_length]]/12</f>
        <v>8.75</v>
      </c>
      <c r="C2509">
        <v>415</v>
      </c>
      <c r="D2509">
        <v>0</v>
      </c>
      <c r="E2509">
        <v>0</v>
      </c>
      <c r="F2509">
        <v>0</v>
      </c>
      <c r="G2509">
        <v>251.6</v>
      </c>
      <c r="H2509">
        <v>88</v>
      </c>
      <c r="I2509">
        <v>42.77</v>
      </c>
      <c r="J2509">
        <v>175.1</v>
      </c>
      <c r="K2509">
        <v>103</v>
      </c>
      <c r="L2509">
        <v>14.88</v>
      </c>
      <c r="M2509">
        <v>184.4</v>
      </c>
      <c r="N2509">
        <v>112</v>
      </c>
      <c r="O2509">
        <v>8.3000000000000007</v>
      </c>
      <c r="P2509">
        <v>5.4</v>
      </c>
      <c r="Q2509">
        <v>5</v>
      </c>
      <c r="R2509">
        <v>1.46</v>
      </c>
      <c r="S2509">
        <v>1</v>
      </c>
      <c r="T2509">
        <v>0</v>
      </c>
    </row>
    <row r="2510" spans="1:20" x14ac:dyDescent="0.2">
      <c r="A2510" t="s">
        <v>37</v>
      </c>
      <c r="B2510" s="4">
        <f>train[[#This Row],[account_length]]/12</f>
        <v>9.4166666666666661</v>
      </c>
      <c r="C2510">
        <v>415</v>
      </c>
      <c r="D2510">
        <v>0</v>
      </c>
      <c r="E2510">
        <v>1</v>
      </c>
      <c r="F2510">
        <v>30</v>
      </c>
      <c r="G2510">
        <v>183.8</v>
      </c>
      <c r="H2510">
        <v>102</v>
      </c>
      <c r="I2510">
        <v>31.25</v>
      </c>
      <c r="J2510">
        <v>183.4</v>
      </c>
      <c r="K2510">
        <v>123</v>
      </c>
      <c r="L2510">
        <v>15.59</v>
      </c>
      <c r="M2510">
        <v>235</v>
      </c>
      <c r="N2510">
        <v>52</v>
      </c>
      <c r="O2510">
        <v>10.58</v>
      </c>
      <c r="P2510">
        <v>11.6</v>
      </c>
      <c r="Q2510">
        <v>7</v>
      </c>
      <c r="R2510">
        <v>3.13</v>
      </c>
      <c r="S2510">
        <v>0</v>
      </c>
      <c r="T2510">
        <v>0</v>
      </c>
    </row>
    <row r="2511" spans="1:20" x14ac:dyDescent="0.2">
      <c r="A2511" t="s">
        <v>52</v>
      </c>
      <c r="B2511" s="4">
        <f>train[[#This Row],[account_length]]/12</f>
        <v>8.25</v>
      </c>
      <c r="C2511">
        <v>408</v>
      </c>
      <c r="D2511">
        <v>0</v>
      </c>
      <c r="E2511">
        <v>0</v>
      </c>
      <c r="F2511">
        <v>0</v>
      </c>
      <c r="G2511">
        <v>256.39999999999998</v>
      </c>
      <c r="H2511">
        <v>44</v>
      </c>
      <c r="I2511">
        <v>43.59</v>
      </c>
      <c r="J2511">
        <v>214.5</v>
      </c>
      <c r="K2511">
        <v>105</v>
      </c>
      <c r="L2511">
        <v>18.23</v>
      </c>
      <c r="M2511">
        <v>233.7</v>
      </c>
      <c r="N2511">
        <v>75</v>
      </c>
      <c r="O2511">
        <v>10.52</v>
      </c>
      <c r="P2511">
        <v>7.9</v>
      </c>
      <c r="Q2511">
        <v>1</v>
      </c>
      <c r="R2511">
        <v>2.13</v>
      </c>
      <c r="S2511">
        <v>3</v>
      </c>
      <c r="T2511">
        <v>1</v>
      </c>
    </row>
    <row r="2512" spans="1:20" x14ac:dyDescent="0.2">
      <c r="A2512" t="s">
        <v>51</v>
      </c>
      <c r="B2512" s="4">
        <f>train[[#This Row],[account_length]]/12</f>
        <v>8.5833333333333339</v>
      </c>
      <c r="C2512">
        <v>415</v>
      </c>
      <c r="D2512">
        <v>0</v>
      </c>
      <c r="E2512">
        <v>0</v>
      </c>
      <c r="F2512">
        <v>0</v>
      </c>
      <c r="G2512">
        <v>180.2</v>
      </c>
      <c r="H2512">
        <v>134</v>
      </c>
      <c r="I2512">
        <v>30.63</v>
      </c>
      <c r="J2512">
        <v>97.7</v>
      </c>
      <c r="K2512">
        <v>85</v>
      </c>
      <c r="L2512">
        <v>8.3000000000000007</v>
      </c>
      <c r="M2512">
        <v>181.7</v>
      </c>
      <c r="N2512">
        <v>134</v>
      </c>
      <c r="O2512">
        <v>8.18</v>
      </c>
      <c r="P2512">
        <v>8.4</v>
      </c>
      <c r="Q2512">
        <v>3</v>
      </c>
      <c r="R2512">
        <v>2.27</v>
      </c>
      <c r="S2512">
        <v>1</v>
      </c>
      <c r="T2512">
        <v>0</v>
      </c>
    </row>
    <row r="2513" spans="1:20" x14ac:dyDescent="0.2">
      <c r="A2513" t="s">
        <v>31</v>
      </c>
      <c r="B2513" s="4">
        <f>train[[#This Row],[account_length]]/12</f>
        <v>14.75</v>
      </c>
      <c r="C2513">
        <v>408</v>
      </c>
      <c r="D2513">
        <v>0</v>
      </c>
      <c r="E2513">
        <v>0</v>
      </c>
      <c r="F2513">
        <v>0</v>
      </c>
      <c r="G2513">
        <v>227.8</v>
      </c>
      <c r="H2513">
        <v>81</v>
      </c>
      <c r="I2513">
        <v>38.729999999999997</v>
      </c>
      <c r="J2513">
        <v>161.80000000000001</v>
      </c>
      <c r="K2513">
        <v>97</v>
      </c>
      <c r="L2513">
        <v>13.75</v>
      </c>
      <c r="M2513">
        <v>217</v>
      </c>
      <c r="N2513">
        <v>106</v>
      </c>
      <c r="O2513">
        <v>9.76</v>
      </c>
      <c r="P2513">
        <v>8</v>
      </c>
      <c r="Q2513">
        <v>5</v>
      </c>
      <c r="R2513">
        <v>2.16</v>
      </c>
      <c r="S2513">
        <v>1</v>
      </c>
      <c r="T2513">
        <v>0</v>
      </c>
    </row>
    <row r="2514" spans="1:20" x14ac:dyDescent="0.2">
      <c r="A2514" t="s">
        <v>43</v>
      </c>
      <c r="B2514" s="4">
        <f>train[[#This Row],[account_length]]/12</f>
        <v>12.416666666666666</v>
      </c>
      <c r="C2514">
        <v>415</v>
      </c>
      <c r="D2514">
        <v>0</v>
      </c>
      <c r="E2514">
        <v>1</v>
      </c>
      <c r="F2514">
        <v>20</v>
      </c>
      <c r="G2514">
        <v>147.80000000000001</v>
      </c>
      <c r="H2514">
        <v>132</v>
      </c>
      <c r="I2514">
        <v>25.13</v>
      </c>
      <c r="J2514">
        <v>276.8</v>
      </c>
      <c r="K2514">
        <v>94</v>
      </c>
      <c r="L2514">
        <v>23.53</v>
      </c>
      <c r="M2514">
        <v>149.9</v>
      </c>
      <c r="N2514">
        <v>110</v>
      </c>
      <c r="O2514">
        <v>6.75</v>
      </c>
      <c r="P2514">
        <v>10.199999999999999</v>
      </c>
      <c r="Q2514">
        <v>6</v>
      </c>
      <c r="R2514">
        <v>2.75</v>
      </c>
      <c r="S2514">
        <v>0</v>
      </c>
      <c r="T2514">
        <v>0</v>
      </c>
    </row>
    <row r="2515" spans="1:20" x14ac:dyDescent="0.2">
      <c r="A2515" t="s">
        <v>74</v>
      </c>
      <c r="B2515" s="4">
        <f>train[[#This Row],[account_length]]/12</f>
        <v>13.333333333333334</v>
      </c>
      <c r="C2515">
        <v>415</v>
      </c>
      <c r="D2515">
        <v>0</v>
      </c>
      <c r="E2515">
        <v>0</v>
      </c>
      <c r="F2515">
        <v>0</v>
      </c>
      <c r="G2515">
        <v>234.9</v>
      </c>
      <c r="H2515">
        <v>136</v>
      </c>
      <c r="I2515">
        <v>39.93</v>
      </c>
      <c r="J2515">
        <v>270.8</v>
      </c>
      <c r="K2515">
        <v>134</v>
      </c>
      <c r="L2515">
        <v>23.02</v>
      </c>
      <c r="M2515">
        <v>219.3</v>
      </c>
      <c r="N2515">
        <v>101</v>
      </c>
      <c r="O2515">
        <v>9.8699999999999992</v>
      </c>
      <c r="P2515">
        <v>13.9</v>
      </c>
      <c r="Q2515">
        <v>2</v>
      </c>
      <c r="R2515">
        <v>3.75</v>
      </c>
      <c r="S2515">
        <v>1</v>
      </c>
      <c r="T2515">
        <v>1</v>
      </c>
    </row>
    <row r="2516" spans="1:20" x14ac:dyDescent="0.2">
      <c r="A2516" t="s">
        <v>62</v>
      </c>
      <c r="B2516" s="4">
        <f>train[[#This Row],[account_length]]/12</f>
        <v>9.6666666666666661</v>
      </c>
      <c r="C2516">
        <v>408</v>
      </c>
      <c r="D2516">
        <v>0</v>
      </c>
      <c r="E2516">
        <v>0</v>
      </c>
      <c r="F2516">
        <v>0</v>
      </c>
      <c r="G2516">
        <v>110.9</v>
      </c>
      <c r="H2516">
        <v>54</v>
      </c>
      <c r="I2516">
        <v>18.850000000000001</v>
      </c>
      <c r="J2516">
        <v>213.4</v>
      </c>
      <c r="K2516">
        <v>82</v>
      </c>
      <c r="L2516">
        <v>18.14</v>
      </c>
      <c r="M2516">
        <v>186.2</v>
      </c>
      <c r="N2516">
        <v>116</v>
      </c>
      <c r="O2516">
        <v>8.3800000000000008</v>
      </c>
      <c r="P2516">
        <v>7.9</v>
      </c>
      <c r="Q2516">
        <v>2</v>
      </c>
      <c r="R2516">
        <v>2.13</v>
      </c>
      <c r="S2516">
        <v>2</v>
      </c>
      <c r="T2516">
        <v>0</v>
      </c>
    </row>
    <row r="2517" spans="1:20" x14ac:dyDescent="0.2">
      <c r="A2517" t="s">
        <v>53</v>
      </c>
      <c r="B2517" s="4">
        <f>train[[#This Row],[account_length]]/12</f>
        <v>12.333333333333334</v>
      </c>
      <c r="C2517">
        <v>415</v>
      </c>
      <c r="D2517">
        <v>1</v>
      </c>
      <c r="E2517">
        <v>0</v>
      </c>
      <c r="F2517">
        <v>0</v>
      </c>
      <c r="G2517">
        <v>233.5</v>
      </c>
      <c r="H2517">
        <v>81</v>
      </c>
      <c r="I2517">
        <v>39.700000000000003</v>
      </c>
      <c r="J2517">
        <v>187.7</v>
      </c>
      <c r="K2517">
        <v>71</v>
      </c>
      <c r="L2517">
        <v>15.95</v>
      </c>
      <c r="M2517">
        <v>122.3</v>
      </c>
      <c r="N2517">
        <v>97</v>
      </c>
      <c r="O2517">
        <v>5.5</v>
      </c>
      <c r="P2517">
        <v>9.6</v>
      </c>
      <c r="Q2517">
        <v>2</v>
      </c>
      <c r="R2517">
        <v>2.59</v>
      </c>
      <c r="S2517">
        <v>0</v>
      </c>
      <c r="T2517">
        <v>1</v>
      </c>
    </row>
    <row r="2518" spans="1:20" x14ac:dyDescent="0.2">
      <c r="A2518" t="s">
        <v>35</v>
      </c>
      <c r="B2518" s="4">
        <f>train[[#This Row],[account_length]]/12</f>
        <v>12.25</v>
      </c>
      <c r="C2518">
        <v>415</v>
      </c>
      <c r="D2518">
        <v>0</v>
      </c>
      <c r="E2518">
        <v>1</v>
      </c>
      <c r="F2518">
        <v>35</v>
      </c>
      <c r="G2518">
        <v>197.3</v>
      </c>
      <c r="H2518">
        <v>134</v>
      </c>
      <c r="I2518">
        <v>33.54</v>
      </c>
      <c r="J2518">
        <v>141.1</v>
      </c>
      <c r="K2518">
        <v>99</v>
      </c>
      <c r="L2518">
        <v>11.99</v>
      </c>
      <c r="M2518">
        <v>212.1</v>
      </c>
      <c r="N2518">
        <v>90</v>
      </c>
      <c r="O2518">
        <v>9.5399999999999991</v>
      </c>
      <c r="P2518">
        <v>10.1</v>
      </c>
      <c r="Q2518">
        <v>4</v>
      </c>
      <c r="R2518">
        <v>2.73</v>
      </c>
      <c r="S2518">
        <v>2</v>
      </c>
      <c r="T2518">
        <v>1</v>
      </c>
    </row>
    <row r="2519" spans="1:20" x14ac:dyDescent="0.2">
      <c r="A2519" t="s">
        <v>69</v>
      </c>
      <c r="B2519" s="4">
        <f>train[[#This Row],[account_length]]/12</f>
        <v>7.916666666666667</v>
      </c>
      <c r="C2519">
        <v>510</v>
      </c>
      <c r="D2519">
        <v>0</v>
      </c>
      <c r="E2519">
        <v>0</v>
      </c>
      <c r="F2519">
        <v>0</v>
      </c>
      <c r="G2519">
        <v>58.2</v>
      </c>
      <c r="H2519">
        <v>96</v>
      </c>
      <c r="I2519">
        <v>9.89</v>
      </c>
      <c r="J2519">
        <v>202.1</v>
      </c>
      <c r="K2519">
        <v>126</v>
      </c>
      <c r="L2519">
        <v>17.18</v>
      </c>
      <c r="M2519">
        <v>210.5</v>
      </c>
      <c r="N2519">
        <v>97</v>
      </c>
      <c r="O2519">
        <v>9.4700000000000006</v>
      </c>
      <c r="P2519">
        <v>10.4</v>
      </c>
      <c r="Q2519">
        <v>5</v>
      </c>
      <c r="R2519">
        <v>2.81</v>
      </c>
      <c r="S2519">
        <v>0</v>
      </c>
      <c r="T2519">
        <v>0</v>
      </c>
    </row>
    <row r="2520" spans="1:20" x14ac:dyDescent="0.2">
      <c r="A2520" t="s">
        <v>55</v>
      </c>
      <c r="B2520" s="4">
        <f>train[[#This Row],[account_length]]/12</f>
        <v>16.75</v>
      </c>
      <c r="C2520">
        <v>510</v>
      </c>
      <c r="D2520">
        <v>0</v>
      </c>
      <c r="E2520">
        <v>0</v>
      </c>
      <c r="F2520">
        <v>0</v>
      </c>
      <c r="G2520">
        <v>212.7</v>
      </c>
      <c r="H2520">
        <v>72</v>
      </c>
      <c r="I2520">
        <v>36.159999999999997</v>
      </c>
      <c r="J2520">
        <v>225.2</v>
      </c>
      <c r="K2520">
        <v>90</v>
      </c>
      <c r="L2520">
        <v>19.14</v>
      </c>
      <c r="M2520">
        <v>195.1</v>
      </c>
      <c r="N2520">
        <v>99</v>
      </c>
      <c r="O2520">
        <v>8.7799999999999994</v>
      </c>
      <c r="P2520">
        <v>7</v>
      </c>
      <c r="Q2520">
        <v>6</v>
      </c>
      <c r="R2520">
        <v>1.89</v>
      </c>
      <c r="S2520">
        <v>1</v>
      </c>
      <c r="T2520">
        <v>0</v>
      </c>
    </row>
    <row r="2521" spans="1:20" x14ac:dyDescent="0.2">
      <c r="A2521" t="s">
        <v>31</v>
      </c>
      <c r="B2521" s="4">
        <f>train[[#This Row],[account_length]]/12</f>
        <v>6.666666666666667</v>
      </c>
      <c r="C2521">
        <v>415</v>
      </c>
      <c r="D2521">
        <v>0</v>
      </c>
      <c r="E2521">
        <v>0</v>
      </c>
      <c r="F2521">
        <v>0</v>
      </c>
      <c r="G2521">
        <v>151.5</v>
      </c>
      <c r="H2521">
        <v>89</v>
      </c>
      <c r="I2521">
        <v>25.76</v>
      </c>
      <c r="J2521">
        <v>131.69999999999999</v>
      </c>
      <c r="K2521">
        <v>78</v>
      </c>
      <c r="L2521">
        <v>11.19</v>
      </c>
      <c r="M2521">
        <v>235.3</v>
      </c>
      <c r="N2521">
        <v>131</v>
      </c>
      <c r="O2521">
        <v>10.59</v>
      </c>
      <c r="P2521">
        <v>11.8</v>
      </c>
      <c r="Q2521">
        <v>4</v>
      </c>
      <c r="R2521">
        <v>3.19</v>
      </c>
      <c r="S2521">
        <v>0</v>
      </c>
      <c r="T2521">
        <v>0</v>
      </c>
    </row>
    <row r="2522" spans="1:20" x14ac:dyDescent="0.2">
      <c r="A2522" t="s">
        <v>50</v>
      </c>
      <c r="B2522" s="4">
        <f>train[[#This Row],[account_length]]/12</f>
        <v>10.166666666666666</v>
      </c>
      <c r="C2522">
        <v>415</v>
      </c>
      <c r="D2522">
        <v>1</v>
      </c>
      <c r="E2522">
        <v>0</v>
      </c>
      <c r="F2522">
        <v>0</v>
      </c>
      <c r="G2522">
        <v>146.30000000000001</v>
      </c>
      <c r="H2522">
        <v>117</v>
      </c>
      <c r="I2522">
        <v>24.87</v>
      </c>
      <c r="J2522">
        <v>218.7</v>
      </c>
      <c r="K2522">
        <v>93</v>
      </c>
      <c r="L2522">
        <v>18.59</v>
      </c>
      <c r="M2522">
        <v>236</v>
      </c>
      <c r="N2522">
        <v>97</v>
      </c>
      <c r="O2522">
        <v>10.62</v>
      </c>
      <c r="P2522">
        <v>11.5</v>
      </c>
      <c r="Q2522">
        <v>5</v>
      </c>
      <c r="R2522">
        <v>3.11</v>
      </c>
      <c r="S2522">
        <v>1</v>
      </c>
      <c r="T2522">
        <v>0</v>
      </c>
    </row>
    <row r="2523" spans="1:20" x14ac:dyDescent="0.2">
      <c r="A2523" t="s">
        <v>35</v>
      </c>
      <c r="B2523" s="4">
        <f>train[[#This Row],[account_length]]/12</f>
        <v>11</v>
      </c>
      <c r="C2523">
        <v>408</v>
      </c>
      <c r="D2523">
        <v>0</v>
      </c>
      <c r="E2523">
        <v>0</v>
      </c>
      <c r="F2523">
        <v>0</v>
      </c>
      <c r="G2523">
        <v>195.1</v>
      </c>
      <c r="H2523">
        <v>100</v>
      </c>
      <c r="I2523">
        <v>33.17</v>
      </c>
      <c r="J2523">
        <v>148.80000000000001</v>
      </c>
      <c r="K2523">
        <v>95</v>
      </c>
      <c r="L2523">
        <v>12.65</v>
      </c>
      <c r="M2523">
        <v>224.5</v>
      </c>
      <c r="N2523">
        <v>117</v>
      </c>
      <c r="O2523">
        <v>10.1</v>
      </c>
      <c r="P2523">
        <v>6.7</v>
      </c>
      <c r="Q2523">
        <v>2</v>
      </c>
      <c r="R2523">
        <v>1.81</v>
      </c>
      <c r="S2523">
        <v>0</v>
      </c>
      <c r="T2523">
        <v>0</v>
      </c>
    </row>
    <row r="2524" spans="1:20" x14ac:dyDescent="0.2">
      <c r="A2524" t="s">
        <v>55</v>
      </c>
      <c r="B2524" s="4">
        <f>train[[#This Row],[account_length]]/12</f>
        <v>6.916666666666667</v>
      </c>
      <c r="C2524">
        <v>510</v>
      </c>
      <c r="D2524">
        <v>0</v>
      </c>
      <c r="E2524">
        <v>0</v>
      </c>
      <c r="F2524">
        <v>0</v>
      </c>
      <c r="G2524">
        <v>208.9</v>
      </c>
      <c r="H2524">
        <v>71</v>
      </c>
      <c r="I2524">
        <v>35.51</v>
      </c>
      <c r="J2524">
        <v>214.8</v>
      </c>
      <c r="K2524">
        <v>92</v>
      </c>
      <c r="L2524">
        <v>18.260000000000002</v>
      </c>
      <c r="M2524">
        <v>247.9</v>
      </c>
      <c r="N2524">
        <v>108</v>
      </c>
      <c r="O2524">
        <v>11.16</v>
      </c>
      <c r="P2524">
        <v>13</v>
      </c>
      <c r="Q2524">
        <v>5</v>
      </c>
      <c r="R2524">
        <v>3.51</v>
      </c>
      <c r="S2524">
        <v>1</v>
      </c>
      <c r="T2524">
        <v>0</v>
      </c>
    </row>
    <row r="2525" spans="1:20" x14ac:dyDescent="0.2">
      <c r="A2525" t="s">
        <v>45</v>
      </c>
      <c r="B2525" s="4">
        <f>train[[#This Row],[account_length]]/12</f>
        <v>8.25</v>
      </c>
      <c r="C2525">
        <v>408</v>
      </c>
      <c r="D2525">
        <v>0</v>
      </c>
      <c r="E2525">
        <v>0</v>
      </c>
      <c r="F2525">
        <v>0</v>
      </c>
      <c r="G2525">
        <v>135.69999999999999</v>
      </c>
      <c r="H2525">
        <v>107</v>
      </c>
      <c r="I2525">
        <v>23.07</v>
      </c>
      <c r="J2525">
        <v>208.4</v>
      </c>
      <c r="K2525">
        <v>103</v>
      </c>
      <c r="L2525">
        <v>17.71</v>
      </c>
      <c r="M2525">
        <v>209</v>
      </c>
      <c r="N2525">
        <v>95</v>
      </c>
      <c r="O2525">
        <v>9.4</v>
      </c>
      <c r="P2525">
        <v>8.8000000000000007</v>
      </c>
      <c r="Q2525">
        <v>3</v>
      </c>
      <c r="R2525">
        <v>2.38</v>
      </c>
      <c r="S2525">
        <v>7</v>
      </c>
      <c r="T2525">
        <v>1</v>
      </c>
    </row>
    <row r="2526" spans="1:20" x14ac:dyDescent="0.2">
      <c r="A2526" t="s">
        <v>70</v>
      </c>
      <c r="B2526" s="4">
        <f>train[[#This Row],[account_length]]/12</f>
        <v>7</v>
      </c>
      <c r="C2526">
        <v>415</v>
      </c>
      <c r="D2526">
        <v>0</v>
      </c>
      <c r="E2526">
        <v>0</v>
      </c>
      <c r="F2526">
        <v>0</v>
      </c>
      <c r="G2526">
        <v>225.9</v>
      </c>
      <c r="H2526">
        <v>86</v>
      </c>
      <c r="I2526">
        <v>38.4</v>
      </c>
      <c r="J2526">
        <v>275.60000000000002</v>
      </c>
      <c r="K2526">
        <v>105</v>
      </c>
      <c r="L2526">
        <v>23.43</v>
      </c>
      <c r="M2526">
        <v>201.4</v>
      </c>
      <c r="N2526">
        <v>108</v>
      </c>
      <c r="O2526">
        <v>9.06</v>
      </c>
      <c r="P2526">
        <v>14.3</v>
      </c>
      <c r="Q2526">
        <v>3</v>
      </c>
      <c r="R2526">
        <v>3.86</v>
      </c>
      <c r="S2526">
        <v>3</v>
      </c>
      <c r="T2526">
        <v>1</v>
      </c>
    </row>
    <row r="2527" spans="1:20" x14ac:dyDescent="0.2">
      <c r="A2527" t="s">
        <v>20</v>
      </c>
      <c r="B2527" s="4">
        <f>train[[#This Row],[account_length]]/12</f>
        <v>7.25</v>
      </c>
      <c r="C2527">
        <v>510</v>
      </c>
      <c r="D2527">
        <v>0</v>
      </c>
      <c r="E2527">
        <v>0</v>
      </c>
      <c r="F2527">
        <v>0</v>
      </c>
      <c r="G2527">
        <v>153.30000000000001</v>
      </c>
      <c r="H2527">
        <v>106</v>
      </c>
      <c r="I2527">
        <v>26.06</v>
      </c>
      <c r="J2527">
        <v>224.5</v>
      </c>
      <c r="K2527">
        <v>117</v>
      </c>
      <c r="L2527">
        <v>19.079999999999998</v>
      </c>
      <c r="M2527">
        <v>273.39999999999998</v>
      </c>
      <c r="N2527">
        <v>152</v>
      </c>
      <c r="O2527">
        <v>12.3</v>
      </c>
      <c r="P2527">
        <v>8.9</v>
      </c>
      <c r="Q2527">
        <v>5</v>
      </c>
      <c r="R2527">
        <v>2.4</v>
      </c>
      <c r="S2527">
        <v>2</v>
      </c>
      <c r="T2527">
        <v>0</v>
      </c>
    </row>
    <row r="2528" spans="1:20" x14ac:dyDescent="0.2">
      <c r="A2528" t="s">
        <v>32</v>
      </c>
      <c r="B2528" s="4">
        <f>train[[#This Row],[account_length]]/12</f>
        <v>0.58333333333333337</v>
      </c>
      <c r="C2528">
        <v>415</v>
      </c>
      <c r="D2528">
        <v>0</v>
      </c>
      <c r="E2528">
        <v>0</v>
      </c>
      <c r="F2528">
        <v>0</v>
      </c>
      <c r="G2528">
        <v>206.7</v>
      </c>
      <c r="H2528">
        <v>87</v>
      </c>
      <c r="I2528">
        <v>35.14</v>
      </c>
      <c r="J2528">
        <v>281.10000000000002</v>
      </c>
      <c r="K2528">
        <v>83</v>
      </c>
      <c r="L2528">
        <v>23.89</v>
      </c>
      <c r="M2528">
        <v>158.5</v>
      </c>
      <c r="N2528">
        <v>77</v>
      </c>
      <c r="O2528">
        <v>7.13</v>
      </c>
      <c r="P2528">
        <v>11</v>
      </c>
      <c r="Q2528">
        <v>5</v>
      </c>
      <c r="R2528">
        <v>2.97</v>
      </c>
      <c r="S2528">
        <v>3</v>
      </c>
      <c r="T2528">
        <v>0</v>
      </c>
    </row>
    <row r="2529" spans="1:20" x14ac:dyDescent="0.2">
      <c r="A2529" t="s">
        <v>52</v>
      </c>
      <c r="B2529" s="4">
        <f>train[[#This Row],[account_length]]/12</f>
        <v>7.416666666666667</v>
      </c>
      <c r="C2529">
        <v>415</v>
      </c>
      <c r="D2529">
        <v>0</v>
      </c>
      <c r="E2529">
        <v>1</v>
      </c>
      <c r="F2529">
        <v>12</v>
      </c>
      <c r="G2529">
        <v>188</v>
      </c>
      <c r="H2529">
        <v>105</v>
      </c>
      <c r="I2529">
        <v>31.96</v>
      </c>
      <c r="J2529">
        <v>151.30000000000001</v>
      </c>
      <c r="K2529">
        <v>107</v>
      </c>
      <c r="L2529">
        <v>12.86</v>
      </c>
      <c r="M2529">
        <v>201.9</v>
      </c>
      <c r="N2529">
        <v>132</v>
      </c>
      <c r="O2529">
        <v>9.09</v>
      </c>
      <c r="P2529">
        <v>10.5</v>
      </c>
      <c r="Q2529">
        <v>3</v>
      </c>
      <c r="R2529">
        <v>2.84</v>
      </c>
      <c r="S2529">
        <v>2</v>
      </c>
      <c r="T2529">
        <v>0</v>
      </c>
    </row>
    <row r="2530" spans="1:20" x14ac:dyDescent="0.2">
      <c r="A2530" t="s">
        <v>36</v>
      </c>
      <c r="B2530" s="4">
        <f>train[[#This Row],[account_length]]/12</f>
        <v>10.916666666666666</v>
      </c>
      <c r="C2530">
        <v>408</v>
      </c>
      <c r="D2530">
        <v>1</v>
      </c>
      <c r="E2530">
        <v>0</v>
      </c>
      <c r="F2530">
        <v>0</v>
      </c>
      <c r="G2530">
        <v>122.3</v>
      </c>
      <c r="H2530">
        <v>83</v>
      </c>
      <c r="I2530">
        <v>20.79</v>
      </c>
      <c r="J2530">
        <v>118.8</v>
      </c>
      <c r="K2530">
        <v>94</v>
      </c>
      <c r="L2530">
        <v>10.1</v>
      </c>
      <c r="M2530">
        <v>147.9</v>
      </c>
      <c r="N2530">
        <v>95</v>
      </c>
      <c r="O2530">
        <v>6.66</v>
      </c>
      <c r="P2530">
        <v>13.7</v>
      </c>
      <c r="Q2530">
        <v>3</v>
      </c>
      <c r="R2530">
        <v>3.7</v>
      </c>
      <c r="S2530">
        <v>3</v>
      </c>
      <c r="T2530">
        <v>1</v>
      </c>
    </row>
    <row r="2531" spans="1:20" x14ac:dyDescent="0.2">
      <c r="A2531" t="s">
        <v>38</v>
      </c>
      <c r="B2531" s="4">
        <f>train[[#This Row],[account_length]]/12</f>
        <v>8.75</v>
      </c>
      <c r="C2531">
        <v>415</v>
      </c>
      <c r="D2531">
        <v>0</v>
      </c>
      <c r="E2531">
        <v>0</v>
      </c>
      <c r="F2531">
        <v>0</v>
      </c>
      <c r="G2531">
        <v>259.3</v>
      </c>
      <c r="H2531">
        <v>96</v>
      </c>
      <c r="I2531">
        <v>44.08</v>
      </c>
      <c r="J2531">
        <v>175.2</v>
      </c>
      <c r="K2531">
        <v>97</v>
      </c>
      <c r="L2531">
        <v>14.89</v>
      </c>
      <c r="M2531">
        <v>222.4</v>
      </c>
      <c r="N2531">
        <v>36</v>
      </c>
      <c r="O2531">
        <v>10.01</v>
      </c>
      <c r="P2531">
        <v>12</v>
      </c>
      <c r="Q2531">
        <v>5</v>
      </c>
      <c r="R2531">
        <v>3.24</v>
      </c>
      <c r="S2531">
        <v>3</v>
      </c>
      <c r="T2531">
        <v>0</v>
      </c>
    </row>
    <row r="2532" spans="1:20" x14ac:dyDescent="0.2">
      <c r="A2532" t="s">
        <v>53</v>
      </c>
      <c r="B2532" s="4">
        <f>train[[#This Row],[account_length]]/12</f>
        <v>9</v>
      </c>
      <c r="C2532">
        <v>408</v>
      </c>
      <c r="D2532">
        <v>1</v>
      </c>
      <c r="E2532">
        <v>0</v>
      </c>
      <c r="F2532">
        <v>0</v>
      </c>
      <c r="G2532">
        <v>115.1</v>
      </c>
      <c r="H2532">
        <v>114</v>
      </c>
      <c r="I2532">
        <v>19.57</v>
      </c>
      <c r="J2532">
        <v>211.3</v>
      </c>
      <c r="K2532">
        <v>70</v>
      </c>
      <c r="L2532">
        <v>17.96</v>
      </c>
      <c r="M2532">
        <v>136.1</v>
      </c>
      <c r="N2532">
        <v>85</v>
      </c>
      <c r="O2532">
        <v>6.12</v>
      </c>
      <c r="P2532">
        <v>13.8</v>
      </c>
      <c r="Q2532">
        <v>3</v>
      </c>
      <c r="R2532">
        <v>3.73</v>
      </c>
      <c r="S2532">
        <v>2</v>
      </c>
      <c r="T2532">
        <v>1</v>
      </c>
    </row>
    <row r="2533" spans="1:20" x14ac:dyDescent="0.2">
      <c r="A2533" t="s">
        <v>37</v>
      </c>
      <c r="B2533" s="4">
        <f>train[[#This Row],[account_length]]/12</f>
        <v>3.9166666666666665</v>
      </c>
      <c r="C2533">
        <v>415</v>
      </c>
      <c r="D2533">
        <v>0</v>
      </c>
      <c r="E2533">
        <v>1</v>
      </c>
      <c r="F2533">
        <v>28</v>
      </c>
      <c r="G2533">
        <v>172.9</v>
      </c>
      <c r="H2533">
        <v>109</v>
      </c>
      <c r="I2533">
        <v>29.39</v>
      </c>
      <c r="J2533">
        <v>137.6</v>
      </c>
      <c r="K2533">
        <v>94</v>
      </c>
      <c r="L2533">
        <v>11.7</v>
      </c>
      <c r="M2533">
        <v>203.8</v>
      </c>
      <c r="N2533">
        <v>109</v>
      </c>
      <c r="O2533">
        <v>9.17</v>
      </c>
      <c r="P2533">
        <v>8.3000000000000007</v>
      </c>
      <c r="Q2533">
        <v>6</v>
      </c>
      <c r="R2533">
        <v>2.2400000000000002</v>
      </c>
      <c r="S2533">
        <v>1</v>
      </c>
      <c r="T2533">
        <v>0</v>
      </c>
    </row>
    <row r="2534" spans="1:20" x14ac:dyDescent="0.2">
      <c r="A2534" t="s">
        <v>29</v>
      </c>
      <c r="B2534" s="4">
        <f>train[[#This Row],[account_length]]/12</f>
        <v>8.4166666666666661</v>
      </c>
      <c r="C2534">
        <v>415</v>
      </c>
      <c r="D2534">
        <v>1</v>
      </c>
      <c r="E2534">
        <v>0</v>
      </c>
      <c r="F2534">
        <v>0</v>
      </c>
      <c r="G2534">
        <v>156.4</v>
      </c>
      <c r="H2534">
        <v>116</v>
      </c>
      <c r="I2534">
        <v>26.59</v>
      </c>
      <c r="J2534">
        <v>130.4</v>
      </c>
      <c r="K2534">
        <v>114</v>
      </c>
      <c r="L2534">
        <v>11.08</v>
      </c>
      <c r="M2534">
        <v>207.3</v>
      </c>
      <c r="N2534">
        <v>109</v>
      </c>
      <c r="O2534">
        <v>9.33</v>
      </c>
      <c r="P2534">
        <v>7.3</v>
      </c>
      <c r="Q2534">
        <v>5</v>
      </c>
      <c r="R2534">
        <v>1.97</v>
      </c>
      <c r="S2534">
        <v>1</v>
      </c>
      <c r="T2534">
        <v>0</v>
      </c>
    </row>
    <row r="2535" spans="1:20" x14ac:dyDescent="0.2">
      <c r="A2535" t="s">
        <v>68</v>
      </c>
      <c r="B2535" s="4">
        <f>train[[#This Row],[account_length]]/12</f>
        <v>15.166666666666666</v>
      </c>
      <c r="C2535">
        <v>415</v>
      </c>
      <c r="D2535">
        <v>0</v>
      </c>
      <c r="E2535">
        <v>1</v>
      </c>
      <c r="F2535">
        <v>24</v>
      </c>
      <c r="G2535">
        <v>128.1</v>
      </c>
      <c r="H2535">
        <v>104</v>
      </c>
      <c r="I2535">
        <v>21.78</v>
      </c>
      <c r="J2535">
        <v>143.4</v>
      </c>
      <c r="K2535">
        <v>127</v>
      </c>
      <c r="L2535">
        <v>12.19</v>
      </c>
      <c r="M2535">
        <v>191</v>
      </c>
      <c r="N2535">
        <v>98</v>
      </c>
      <c r="O2535">
        <v>8.59</v>
      </c>
      <c r="P2535">
        <v>11.6</v>
      </c>
      <c r="Q2535">
        <v>3</v>
      </c>
      <c r="R2535">
        <v>3.13</v>
      </c>
      <c r="S2535">
        <v>1</v>
      </c>
      <c r="T2535">
        <v>0</v>
      </c>
    </row>
    <row r="2536" spans="1:20" x14ac:dyDescent="0.2">
      <c r="A2536" t="s">
        <v>64</v>
      </c>
      <c r="B2536" s="4">
        <f>train[[#This Row],[account_length]]/12</f>
        <v>10.666666666666666</v>
      </c>
      <c r="C2536">
        <v>408</v>
      </c>
      <c r="D2536">
        <v>0</v>
      </c>
      <c r="E2536">
        <v>0</v>
      </c>
      <c r="F2536">
        <v>0</v>
      </c>
      <c r="G2536">
        <v>227.9</v>
      </c>
      <c r="H2536">
        <v>130</v>
      </c>
      <c r="I2536">
        <v>38.74</v>
      </c>
      <c r="J2536">
        <v>302.60000000000002</v>
      </c>
      <c r="K2536">
        <v>71</v>
      </c>
      <c r="L2536">
        <v>25.72</v>
      </c>
      <c r="M2536">
        <v>191.5</v>
      </c>
      <c r="N2536">
        <v>82</v>
      </c>
      <c r="O2536">
        <v>8.6199999999999992</v>
      </c>
      <c r="P2536">
        <v>5.5</v>
      </c>
      <c r="Q2536">
        <v>7</v>
      </c>
      <c r="R2536">
        <v>1.49</v>
      </c>
      <c r="S2536">
        <v>1</v>
      </c>
      <c r="T2536">
        <v>1</v>
      </c>
    </row>
    <row r="2537" spans="1:20" x14ac:dyDescent="0.2">
      <c r="A2537" t="s">
        <v>42</v>
      </c>
      <c r="B2537" s="4">
        <f>train[[#This Row],[account_length]]/12</f>
        <v>5.75</v>
      </c>
      <c r="C2537">
        <v>415</v>
      </c>
      <c r="D2537">
        <v>0</v>
      </c>
      <c r="E2537">
        <v>1</v>
      </c>
      <c r="F2537">
        <v>31</v>
      </c>
      <c r="G2537">
        <v>194.9</v>
      </c>
      <c r="H2537">
        <v>63</v>
      </c>
      <c r="I2537">
        <v>33.130000000000003</v>
      </c>
      <c r="J2537">
        <v>191.6</v>
      </c>
      <c r="K2537">
        <v>90</v>
      </c>
      <c r="L2537">
        <v>16.29</v>
      </c>
      <c r="M2537">
        <v>153</v>
      </c>
      <c r="N2537">
        <v>129</v>
      </c>
      <c r="O2537">
        <v>6.89</v>
      </c>
      <c r="P2537">
        <v>13.2</v>
      </c>
      <c r="Q2537">
        <v>2</v>
      </c>
      <c r="R2537">
        <v>3.56</v>
      </c>
      <c r="S2537">
        <v>2</v>
      </c>
      <c r="T2537">
        <v>0</v>
      </c>
    </row>
    <row r="2538" spans="1:20" x14ac:dyDescent="0.2">
      <c r="A2538" t="s">
        <v>38</v>
      </c>
      <c r="B2538" s="4">
        <f>train[[#This Row],[account_length]]/12</f>
        <v>9.4166666666666661</v>
      </c>
      <c r="C2538">
        <v>408</v>
      </c>
      <c r="D2538">
        <v>0</v>
      </c>
      <c r="E2538">
        <v>1</v>
      </c>
      <c r="F2538">
        <v>34</v>
      </c>
      <c r="G2538">
        <v>44.9</v>
      </c>
      <c r="H2538">
        <v>63</v>
      </c>
      <c r="I2538">
        <v>7.63</v>
      </c>
      <c r="J2538">
        <v>134.19999999999999</v>
      </c>
      <c r="K2538">
        <v>82</v>
      </c>
      <c r="L2538">
        <v>11.41</v>
      </c>
      <c r="M2538">
        <v>168.4</v>
      </c>
      <c r="N2538">
        <v>118</v>
      </c>
      <c r="O2538">
        <v>7.58</v>
      </c>
      <c r="P2538">
        <v>13.3</v>
      </c>
      <c r="Q2538">
        <v>3</v>
      </c>
      <c r="R2538">
        <v>3.59</v>
      </c>
      <c r="S2538">
        <v>1</v>
      </c>
      <c r="T2538">
        <v>0</v>
      </c>
    </row>
    <row r="2539" spans="1:20" x14ac:dyDescent="0.2">
      <c r="A2539" t="s">
        <v>73</v>
      </c>
      <c r="B2539" s="4">
        <f>train[[#This Row],[account_length]]/12</f>
        <v>7.25</v>
      </c>
      <c r="C2539">
        <v>408</v>
      </c>
      <c r="D2539">
        <v>0</v>
      </c>
      <c r="E2539">
        <v>1</v>
      </c>
      <c r="F2539">
        <v>30</v>
      </c>
      <c r="G2539">
        <v>262.8</v>
      </c>
      <c r="H2539">
        <v>114</v>
      </c>
      <c r="I2539">
        <v>44.68</v>
      </c>
      <c r="J2539">
        <v>215.8</v>
      </c>
      <c r="K2539">
        <v>130</v>
      </c>
      <c r="L2539">
        <v>18.34</v>
      </c>
      <c r="M2539">
        <v>154.80000000000001</v>
      </c>
      <c r="N2539">
        <v>88</v>
      </c>
      <c r="O2539">
        <v>6.97</v>
      </c>
      <c r="P2539">
        <v>7.8</v>
      </c>
      <c r="Q2539">
        <v>2</v>
      </c>
      <c r="R2539">
        <v>2.11</v>
      </c>
      <c r="S2539">
        <v>0</v>
      </c>
      <c r="T2539">
        <v>0</v>
      </c>
    </row>
    <row r="2540" spans="1:20" x14ac:dyDescent="0.2">
      <c r="A2540" t="s">
        <v>41</v>
      </c>
      <c r="B2540" s="4">
        <f>train[[#This Row],[account_length]]/12</f>
        <v>5.916666666666667</v>
      </c>
      <c r="C2540">
        <v>415</v>
      </c>
      <c r="D2540">
        <v>0</v>
      </c>
      <c r="E2540">
        <v>0</v>
      </c>
      <c r="F2540">
        <v>0</v>
      </c>
      <c r="G2540">
        <v>211.2</v>
      </c>
      <c r="H2540">
        <v>70</v>
      </c>
      <c r="I2540">
        <v>35.9</v>
      </c>
      <c r="J2540">
        <v>252.7</v>
      </c>
      <c r="K2540">
        <v>122</v>
      </c>
      <c r="L2540">
        <v>21.48</v>
      </c>
      <c r="M2540">
        <v>225.8</v>
      </c>
      <c r="N2540">
        <v>104</v>
      </c>
      <c r="O2540">
        <v>10.16</v>
      </c>
      <c r="P2540">
        <v>12.3</v>
      </c>
      <c r="Q2540">
        <v>3</v>
      </c>
      <c r="R2540">
        <v>3.32</v>
      </c>
      <c r="S2540">
        <v>0</v>
      </c>
      <c r="T2540">
        <v>0</v>
      </c>
    </row>
    <row r="2541" spans="1:20" x14ac:dyDescent="0.2">
      <c r="A2541" t="s">
        <v>24</v>
      </c>
      <c r="B2541" s="4">
        <f>train[[#This Row],[account_length]]/12</f>
        <v>7.25</v>
      </c>
      <c r="C2541">
        <v>510</v>
      </c>
      <c r="D2541">
        <v>0</v>
      </c>
      <c r="E2541">
        <v>0</v>
      </c>
      <c r="F2541">
        <v>0</v>
      </c>
      <c r="G2541">
        <v>223.2</v>
      </c>
      <c r="H2541">
        <v>109</v>
      </c>
      <c r="I2541">
        <v>37.94</v>
      </c>
      <c r="J2541">
        <v>127.5</v>
      </c>
      <c r="K2541">
        <v>86</v>
      </c>
      <c r="L2541">
        <v>10.84</v>
      </c>
      <c r="M2541">
        <v>289.3</v>
      </c>
      <c r="N2541">
        <v>83</v>
      </c>
      <c r="O2541">
        <v>13.02</v>
      </c>
      <c r="P2541">
        <v>14.5</v>
      </c>
      <c r="Q2541">
        <v>4</v>
      </c>
      <c r="R2541">
        <v>3.92</v>
      </c>
      <c r="S2541">
        <v>3</v>
      </c>
      <c r="T2541">
        <v>0</v>
      </c>
    </row>
    <row r="2542" spans="1:20" x14ac:dyDescent="0.2">
      <c r="A2542" t="s">
        <v>72</v>
      </c>
      <c r="B2542" s="4">
        <f>train[[#This Row],[account_length]]/12</f>
        <v>9.75</v>
      </c>
      <c r="C2542">
        <v>408</v>
      </c>
      <c r="D2542">
        <v>0</v>
      </c>
      <c r="E2542">
        <v>0</v>
      </c>
      <c r="F2542">
        <v>0</v>
      </c>
      <c r="G2542">
        <v>119</v>
      </c>
      <c r="H2542">
        <v>82</v>
      </c>
      <c r="I2542">
        <v>20.23</v>
      </c>
      <c r="J2542">
        <v>187.5</v>
      </c>
      <c r="K2542">
        <v>108</v>
      </c>
      <c r="L2542">
        <v>15.94</v>
      </c>
      <c r="M2542">
        <v>189.3</v>
      </c>
      <c r="N2542">
        <v>97</v>
      </c>
      <c r="O2542">
        <v>8.52</v>
      </c>
      <c r="P2542">
        <v>11.5</v>
      </c>
      <c r="Q2542">
        <v>3</v>
      </c>
      <c r="R2542">
        <v>3.11</v>
      </c>
      <c r="S2542">
        <v>1</v>
      </c>
      <c r="T2542">
        <v>0</v>
      </c>
    </row>
    <row r="2543" spans="1:20" x14ac:dyDescent="0.2">
      <c r="A2543" t="s">
        <v>59</v>
      </c>
      <c r="B2543" s="4">
        <f>train[[#This Row],[account_length]]/12</f>
        <v>14.75</v>
      </c>
      <c r="C2543">
        <v>415</v>
      </c>
      <c r="D2543">
        <v>0</v>
      </c>
      <c r="E2543">
        <v>0</v>
      </c>
      <c r="F2543">
        <v>0</v>
      </c>
      <c r="G2543">
        <v>266.10000000000002</v>
      </c>
      <c r="H2543">
        <v>91</v>
      </c>
      <c r="I2543">
        <v>45.24</v>
      </c>
      <c r="J2543">
        <v>225.2</v>
      </c>
      <c r="K2543">
        <v>79</v>
      </c>
      <c r="L2543">
        <v>19.14</v>
      </c>
      <c r="M2543">
        <v>224.7</v>
      </c>
      <c r="N2543">
        <v>58</v>
      </c>
      <c r="O2543">
        <v>10.11</v>
      </c>
      <c r="P2543">
        <v>8.9</v>
      </c>
      <c r="Q2543">
        <v>8</v>
      </c>
      <c r="R2543">
        <v>2.4</v>
      </c>
      <c r="S2543">
        <v>3</v>
      </c>
      <c r="T2543">
        <v>1</v>
      </c>
    </row>
    <row r="2544" spans="1:20" x14ac:dyDescent="0.2">
      <c r="A2544" t="s">
        <v>20</v>
      </c>
      <c r="B2544" s="4">
        <f>train[[#This Row],[account_length]]/12</f>
        <v>5.5</v>
      </c>
      <c r="C2544">
        <v>415</v>
      </c>
      <c r="D2544">
        <v>0</v>
      </c>
      <c r="E2544">
        <v>0</v>
      </c>
      <c r="F2544">
        <v>0</v>
      </c>
      <c r="G2544">
        <v>170.5</v>
      </c>
      <c r="H2544">
        <v>103</v>
      </c>
      <c r="I2544">
        <v>28.99</v>
      </c>
      <c r="J2544">
        <v>254.3</v>
      </c>
      <c r="K2544">
        <v>77</v>
      </c>
      <c r="L2544">
        <v>21.62</v>
      </c>
      <c r="M2544">
        <v>197.3</v>
      </c>
      <c r="N2544">
        <v>138</v>
      </c>
      <c r="O2544">
        <v>8.8800000000000008</v>
      </c>
      <c r="P2544">
        <v>10.5</v>
      </c>
      <c r="Q2544">
        <v>2</v>
      </c>
      <c r="R2544">
        <v>2.84</v>
      </c>
      <c r="S2544">
        <v>2</v>
      </c>
      <c r="T2544">
        <v>0</v>
      </c>
    </row>
    <row r="2545" spans="1:20" x14ac:dyDescent="0.2">
      <c r="A2545" t="s">
        <v>29</v>
      </c>
      <c r="B2545" s="4">
        <f>train[[#This Row],[account_length]]/12</f>
        <v>9.1666666666666661</v>
      </c>
      <c r="C2545">
        <v>415</v>
      </c>
      <c r="D2545">
        <v>0</v>
      </c>
      <c r="E2545">
        <v>0</v>
      </c>
      <c r="F2545">
        <v>0</v>
      </c>
      <c r="G2545">
        <v>178.5</v>
      </c>
      <c r="H2545">
        <v>124</v>
      </c>
      <c r="I2545">
        <v>30.35</v>
      </c>
      <c r="J2545">
        <v>146.9</v>
      </c>
      <c r="K2545">
        <v>141</v>
      </c>
      <c r="L2545">
        <v>12.49</v>
      </c>
      <c r="M2545">
        <v>217.1</v>
      </c>
      <c r="N2545">
        <v>102</v>
      </c>
      <c r="O2545">
        <v>9.77</v>
      </c>
      <c r="P2545">
        <v>9.9</v>
      </c>
      <c r="Q2545">
        <v>7</v>
      </c>
      <c r="R2545">
        <v>2.67</v>
      </c>
      <c r="S2545">
        <v>1</v>
      </c>
      <c r="T2545">
        <v>0</v>
      </c>
    </row>
    <row r="2546" spans="1:20" x14ac:dyDescent="0.2">
      <c r="A2546" t="s">
        <v>49</v>
      </c>
      <c r="B2546" s="4">
        <f>train[[#This Row],[account_length]]/12</f>
        <v>17</v>
      </c>
      <c r="C2546">
        <v>510</v>
      </c>
      <c r="D2546">
        <v>0</v>
      </c>
      <c r="E2546">
        <v>0</v>
      </c>
      <c r="F2546">
        <v>0</v>
      </c>
      <c r="G2546">
        <v>205.2</v>
      </c>
      <c r="H2546">
        <v>145</v>
      </c>
      <c r="I2546">
        <v>34.880000000000003</v>
      </c>
      <c r="J2546">
        <v>154.80000000000001</v>
      </c>
      <c r="K2546">
        <v>95</v>
      </c>
      <c r="L2546">
        <v>13.16</v>
      </c>
      <c r="M2546">
        <v>191.4</v>
      </c>
      <c r="N2546">
        <v>77</v>
      </c>
      <c r="O2546">
        <v>8.61</v>
      </c>
      <c r="P2546">
        <v>14.1</v>
      </c>
      <c r="Q2546">
        <v>5</v>
      </c>
      <c r="R2546">
        <v>3.81</v>
      </c>
      <c r="S2546">
        <v>3</v>
      </c>
      <c r="T2546">
        <v>0</v>
      </c>
    </row>
    <row r="2547" spans="1:20" x14ac:dyDescent="0.2">
      <c r="A2547" t="s">
        <v>20</v>
      </c>
      <c r="B2547" s="4">
        <f>train[[#This Row],[account_length]]/12</f>
        <v>2.6666666666666665</v>
      </c>
      <c r="C2547">
        <v>415</v>
      </c>
      <c r="D2547">
        <v>0</v>
      </c>
      <c r="E2547">
        <v>1</v>
      </c>
      <c r="F2547">
        <v>31</v>
      </c>
      <c r="G2547">
        <v>232.8</v>
      </c>
      <c r="H2547">
        <v>97</v>
      </c>
      <c r="I2547">
        <v>39.58</v>
      </c>
      <c r="J2547">
        <v>183.5</v>
      </c>
      <c r="K2547">
        <v>111</v>
      </c>
      <c r="L2547">
        <v>15.6</v>
      </c>
      <c r="M2547">
        <v>206.8</v>
      </c>
      <c r="N2547">
        <v>111</v>
      </c>
      <c r="O2547">
        <v>9.31</v>
      </c>
      <c r="P2547">
        <v>13</v>
      </c>
      <c r="Q2547">
        <v>2</v>
      </c>
      <c r="R2547">
        <v>3.51</v>
      </c>
      <c r="S2547">
        <v>0</v>
      </c>
      <c r="T2547">
        <v>0</v>
      </c>
    </row>
    <row r="2548" spans="1:20" x14ac:dyDescent="0.2">
      <c r="A2548" t="s">
        <v>38</v>
      </c>
      <c r="B2548" s="4">
        <f>train[[#This Row],[account_length]]/12</f>
        <v>11.083333333333334</v>
      </c>
      <c r="C2548">
        <v>408</v>
      </c>
      <c r="D2548">
        <v>0</v>
      </c>
      <c r="E2548">
        <v>1</v>
      </c>
      <c r="F2548">
        <v>39</v>
      </c>
      <c r="G2548">
        <v>239.9</v>
      </c>
      <c r="H2548">
        <v>107</v>
      </c>
      <c r="I2548">
        <v>40.78</v>
      </c>
      <c r="J2548">
        <v>253.8</v>
      </c>
      <c r="K2548">
        <v>77</v>
      </c>
      <c r="L2548">
        <v>21.57</v>
      </c>
      <c r="M2548">
        <v>128.69999999999999</v>
      </c>
      <c r="N2548">
        <v>85</v>
      </c>
      <c r="O2548">
        <v>5.79</v>
      </c>
      <c r="P2548">
        <v>6.7</v>
      </c>
      <c r="Q2548">
        <v>3</v>
      </c>
      <c r="R2548">
        <v>1.81</v>
      </c>
      <c r="S2548">
        <v>5</v>
      </c>
      <c r="T2548">
        <v>0</v>
      </c>
    </row>
    <row r="2549" spans="1:20" x14ac:dyDescent="0.2">
      <c r="A2549" t="s">
        <v>40</v>
      </c>
      <c r="B2549" s="4">
        <f>train[[#This Row],[account_length]]/12</f>
        <v>15.416666666666666</v>
      </c>
      <c r="C2549">
        <v>408</v>
      </c>
      <c r="D2549">
        <v>0</v>
      </c>
      <c r="E2549">
        <v>0</v>
      </c>
      <c r="F2549">
        <v>0</v>
      </c>
      <c r="G2549">
        <v>55.6</v>
      </c>
      <c r="H2549">
        <v>97</v>
      </c>
      <c r="I2549">
        <v>9.4499999999999993</v>
      </c>
      <c r="J2549">
        <v>288.7</v>
      </c>
      <c r="K2549">
        <v>83</v>
      </c>
      <c r="L2549">
        <v>24.54</v>
      </c>
      <c r="M2549">
        <v>111.2</v>
      </c>
      <c r="N2549">
        <v>110</v>
      </c>
      <c r="O2549">
        <v>5</v>
      </c>
      <c r="P2549">
        <v>12.1</v>
      </c>
      <c r="Q2549">
        <v>3</v>
      </c>
      <c r="R2549">
        <v>3.27</v>
      </c>
      <c r="S2549">
        <v>2</v>
      </c>
      <c r="T2549">
        <v>0</v>
      </c>
    </row>
    <row r="2550" spans="1:20" x14ac:dyDescent="0.2">
      <c r="A2550" t="s">
        <v>36</v>
      </c>
      <c r="B2550" s="4">
        <f>train[[#This Row],[account_length]]/12</f>
        <v>7.583333333333333</v>
      </c>
      <c r="C2550">
        <v>510</v>
      </c>
      <c r="D2550">
        <v>0</v>
      </c>
      <c r="E2550">
        <v>0</v>
      </c>
      <c r="F2550">
        <v>0</v>
      </c>
      <c r="G2550">
        <v>109.8</v>
      </c>
      <c r="H2550">
        <v>100</v>
      </c>
      <c r="I2550">
        <v>18.670000000000002</v>
      </c>
      <c r="J2550">
        <v>189.6</v>
      </c>
      <c r="K2550">
        <v>104</v>
      </c>
      <c r="L2550">
        <v>16.12</v>
      </c>
      <c r="M2550">
        <v>206.7</v>
      </c>
      <c r="N2550">
        <v>85</v>
      </c>
      <c r="O2550">
        <v>9.3000000000000007</v>
      </c>
      <c r="P2550">
        <v>11.1</v>
      </c>
      <c r="Q2550">
        <v>3</v>
      </c>
      <c r="R2550">
        <v>3</v>
      </c>
      <c r="S2550">
        <v>1</v>
      </c>
      <c r="T2550">
        <v>0</v>
      </c>
    </row>
    <row r="2551" spans="1:20" x14ac:dyDescent="0.2">
      <c r="A2551" t="s">
        <v>31</v>
      </c>
      <c r="B2551" s="4">
        <f>train[[#This Row],[account_length]]/12</f>
        <v>10.916666666666666</v>
      </c>
      <c r="C2551">
        <v>415</v>
      </c>
      <c r="D2551">
        <v>0</v>
      </c>
      <c r="E2551">
        <v>0</v>
      </c>
      <c r="F2551">
        <v>0</v>
      </c>
      <c r="G2551">
        <v>196.1</v>
      </c>
      <c r="H2551">
        <v>89</v>
      </c>
      <c r="I2551">
        <v>33.340000000000003</v>
      </c>
      <c r="J2551">
        <v>185.5</v>
      </c>
      <c r="K2551">
        <v>87</v>
      </c>
      <c r="L2551">
        <v>15.77</v>
      </c>
      <c r="M2551">
        <v>250</v>
      </c>
      <c r="N2551">
        <v>132</v>
      </c>
      <c r="O2551">
        <v>11.25</v>
      </c>
      <c r="P2551">
        <v>5.2</v>
      </c>
      <c r="Q2551">
        <v>6</v>
      </c>
      <c r="R2551">
        <v>1.4</v>
      </c>
      <c r="S2551">
        <v>2</v>
      </c>
      <c r="T2551">
        <v>0</v>
      </c>
    </row>
    <row r="2552" spans="1:20" x14ac:dyDescent="0.2">
      <c r="A2552" t="s">
        <v>30</v>
      </c>
      <c r="B2552" s="4">
        <f>train[[#This Row],[account_length]]/12</f>
        <v>12.75</v>
      </c>
      <c r="C2552">
        <v>510</v>
      </c>
      <c r="D2552">
        <v>0</v>
      </c>
      <c r="E2552">
        <v>0</v>
      </c>
      <c r="F2552">
        <v>0</v>
      </c>
      <c r="G2552">
        <v>166.8</v>
      </c>
      <c r="H2552">
        <v>127</v>
      </c>
      <c r="I2552">
        <v>28.36</v>
      </c>
      <c r="J2552">
        <v>143.5</v>
      </c>
      <c r="K2552">
        <v>121</v>
      </c>
      <c r="L2552">
        <v>12.2</v>
      </c>
      <c r="M2552">
        <v>210.7</v>
      </c>
      <c r="N2552">
        <v>130</v>
      </c>
      <c r="O2552">
        <v>9.48</v>
      </c>
      <c r="P2552">
        <v>11.8</v>
      </c>
      <c r="Q2552">
        <v>4</v>
      </c>
      <c r="R2552">
        <v>3.19</v>
      </c>
      <c r="S2552">
        <v>0</v>
      </c>
      <c r="T2552">
        <v>0</v>
      </c>
    </row>
    <row r="2553" spans="1:20" x14ac:dyDescent="0.2">
      <c r="A2553" t="s">
        <v>68</v>
      </c>
      <c r="B2553" s="4">
        <f>train[[#This Row],[account_length]]/12</f>
        <v>11.75</v>
      </c>
      <c r="C2553">
        <v>408</v>
      </c>
      <c r="D2553">
        <v>0</v>
      </c>
      <c r="E2553">
        <v>0</v>
      </c>
      <c r="F2553">
        <v>0</v>
      </c>
      <c r="G2553">
        <v>242.8</v>
      </c>
      <c r="H2553">
        <v>90</v>
      </c>
      <c r="I2553">
        <v>41.28</v>
      </c>
      <c r="J2553">
        <v>234.1</v>
      </c>
      <c r="K2553">
        <v>80</v>
      </c>
      <c r="L2553">
        <v>19.899999999999999</v>
      </c>
      <c r="M2553">
        <v>211.5</v>
      </c>
      <c r="N2553">
        <v>104</v>
      </c>
      <c r="O2553">
        <v>9.52</v>
      </c>
      <c r="P2553">
        <v>6</v>
      </c>
      <c r="Q2553">
        <v>3</v>
      </c>
      <c r="R2553">
        <v>1.62</v>
      </c>
      <c r="S2553">
        <v>5</v>
      </c>
      <c r="T2553">
        <v>0</v>
      </c>
    </row>
    <row r="2554" spans="1:20" x14ac:dyDescent="0.2">
      <c r="A2554" t="s">
        <v>39</v>
      </c>
      <c r="B2554" s="4">
        <f>train[[#This Row],[account_length]]/12</f>
        <v>14.083333333333334</v>
      </c>
      <c r="C2554">
        <v>408</v>
      </c>
      <c r="D2554">
        <v>0</v>
      </c>
      <c r="E2554">
        <v>0</v>
      </c>
      <c r="F2554">
        <v>0</v>
      </c>
      <c r="G2554">
        <v>266.7</v>
      </c>
      <c r="H2554">
        <v>105</v>
      </c>
      <c r="I2554">
        <v>45.34</v>
      </c>
      <c r="J2554">
        <v>158.19999999999999</v>
      </c>
      <c r="K2554">
        <v>88</v>
      </c>
      <c r="L2554">
        <v>13.45</v>
      </c>
      <c r="M2554">
        <v>287.7</v>
      </c>
      <c r="N2554">
        <v>111</v>
      </c>
      <c r="O2554">
        <v>12.95</v>
      </c>
      <c r="P2554">
        <v>13.8</v>
      </c>
      <c r="Q2554">
        <v>3</v>
      </c>
      <c r="R2554">
        <v>3.73</v>
      </c>
      <c r="S2554">
        <v>3</v>
      </c>
      <c r="T2554">
        <v>1</v>
      </c>
    </row>
    <row r="2555" spans="1:20" x14ac:dyDescent="0.2">
      <c r="A2555" t="s">
        <v>75</v>
      </c>
      <c r="B2555" s="4">
        <f>train[[#This Row],[account_length]]/12</f>
        <v>10.583333333333334</v>
      </c>
      <c r="C2555">
        <v>415</v>
      </c>
      <c r="D2555">
        <v>0</v>
      </c>
      <c r="E2555">
        <v>1</v>
      </c>
      <c r="F2555">
        <v>23</v>
      </c>
      <c r="G2555">
        <v>182</v>
      </c>
      <c r="H2555">
        <v>80</v>
      </c>
      <c r="I2555">
        <v>30.94</v>
      </c>
      <c r="J2555">
        <v>216.1</v>
      </c>
      <c r="K2555">
        <v>85</v>
      </c>
      <c r="L2555">
        <v>18.37</v>
      </c>
      <c r="M2555">
        <v>156.9</v>
      </c>
      <c r="N2555">
        <v>82</v>
      </c>
      <c r="O2555">
        <v>7.06</v>
      </c>
      <c r="P2555">
        <v>9.8000000000000007</v>
      </c>
      <c r="Q2555">
        <v>4</v>
      </c>
      <c r="R2555">
        <v>2.65</v>
      </c>
      <c r="S2555">
        <v>1</v>
      </c>
      <c r="T2555">
        <v>0</v>
      </c>
    </row>
    <row r="2556" spans="1:20" x14ac:dyDescent="0.2">
      <c r="A2556" t="s">
        <v>41</v>
      </c>
      <c r="B2556" s="4">
        <f>train[[#This Row],[account_length]]/12</f>
        <v>4.75</v>
      </c>
      <c r="C2556">
        <v>415</v>
      </c>
      <c r="D2556">
        <v>0</v>
      </c>
      <c r="E2556">
        <v>0</v>
      </c>
      <c r="F2556">
        <v>0</v>
      </c>
      <c r="G2556">
        <v>85.9</v>
      </c>
      <c r="H2556">
        <v>92</v>
      </c>
      <c r="I2556">
        <v>14.6</v>
      </c>
      <c r="J2556">
        <v>193.9</v>
      </c>
      <c r="K2556">
        <v>127</v>
      </c>
      <c r="L2556">
        <v>16.48</v>
      </c>
      <c r="M2556">
        <v>231.5</v>
      </c>
      <c r="N2556">
        <v>93</v>
      </c>
      <c r="O2556">
        <v>10.42</v>
      </c>
      <c r="P2556">
        <v>10.1</v>
      </c>
      <c r="Q2556">
        <v>2</v>
      </c>
      <c r="R2556">
        <v>2.73</v>
      </c>
      <c r="S2556">
        <v>0</v>
      </c>
      <c r="T2556">
        <v>0</v>
      </c>
    </row>
    <row r="2557" spans="1:20" x14ac:dyDescent="0.2">
      <c r="A2557" t="s">
        <v>30</v>
      </c>
      <c r="B2557" s="4">
        <f>train[[#This Row],[account_length]]/12</f>
        <v>10.25</v>
      </c>
      <c r="C2557">
        <v>415</v>
      </c>
      <c r="D2557">
        <v>0</v>
      </c>
      <c r="E2557">
        <v>1</v>
      </c>
      <c r="F2557">
        <v>33</v>
      </c>
      <c r="G2557">
        <v>146.6</v>
      </c>
      <c r="H2557">
        <v>87</v>
      </c>
      <c r="I2557">
        <v>24.92</v>
      </c>
      <c r="J2557">
        <v>114.8</v>
      </c>
      <c r="K2557">
        <v>59</v>
      </c>
      <c r="L2557">
        <v>9.76</v>
      </c>
      <c r="M2557">
        <v>220.4</v>
      </c>
      <c r="N2557">
        <v>99</v>
      </c>
      <c r="O2557">
        <v>9.92</v>
      </c>
      <c r="P2557">
        <v>2.9</v>
      </c>
      <c r="Q2557">
        <v>7</v>
      </c>
      <c r="R2557">
        <v>0.78</v>
      </c>
      <c r="S2557">
        <v>0</v>
      </c>
      <c r="T2557">
        <v>0</v>
      </c>
    </row>
    <row r="2558" spans="1:20" x14ac:dyDescent="0.2">
      <c r="A2558" t="s">
        <v>35</v>
      </c>
      <c r="B2558" s="4">
        <f>train[[#This Row],[account_length]]/12</f>
        <v>8.5833333333333339</v>
      </c>
      <c r="C2558">
        <v>510</v>
      </c>
      <c r="D2558">
        <v>0</v>
      </c>
      <c r="E2558">
        <v>1</v>
      </c>
      <c r="F2558">
        <v>35</v>
      </c>
      <c r="G2558">
        <v>110.5</v>
      </c>
      <c r="H2558">
        <v>101</v>
      </c>
      <c r="I2558">
        <v>18.79</v>
      </c>
      <c r="J2558">
        <v>208.3</v>
      </c>
      <c r="K2558">
        <v>81</v>
      </c>
      <c r="L2558">
        <v>17.71</v>
      </c>
      <c r="M2558">
        <v>87.4</v>
      </c>
      <c r="N2558">
        <v>77</v>
      </c>
      <c r="O2558">
        <v>3.93</v>
      </c>
      <c r="P2558">
        <v>13.9</v>
      </c>
      <c r="Q2558">
        <v>2</v>
      </c>
      <c r="R2558">
        <v>3.75</v>
      </c>
      <c r="S2558">
        <v>4</v>
      </c>
      <c r="T2558">
        <v>1</v>
      </c>
    </row>
    <row r="2559" spans="1:20" x14ac:dyDescent="0.2">
      <c r="A2559" t="s">
        <v>52</v>
      </c>
      <c r="B2559" s="4">
        <f>train[[#This Row],[account_length]]/12</f>
        <v>8.4166666666666661</v>
      </c>
      <c r="C2559">
        <v>415</v>
      </c>
      <c r="D2559">
        <v>0</v>
      </c>
      <c r="E2559">
        <v>0</v>
      </c>
      <c r="F2559">
        <v>0</v>
      </c>
      <c r="G2559">
        <v>118.6</v>
      </c>
      <c r="H2559">
        <v>89</v>
      </c>
      <c r="I2559">
        <v>20.16</v>
      </c>
      <c r="J2559">
        <v>199.6</v>
      </c>
      <c r="K2559">
        <v>97</v>
      </c>
      <c r="L2559">
        <v>16.97</v>
      </c>
      <c r="M2559">
        <v>53.3</v>
      </c>
      <c r="N2559">
        <v>61</v>
      </c>
      <c r="O2559">
        <v>2.4</v>
      </c>
      <c r="P2559">
        <v>11.5</v>
      </c>
      <c r="Q2559">
        <v>5</v>
      </c>
      <c r="R2559">
        <v>3.11</v>
      </c>
      <c r="S2559">
        <v>1</v>
      </c>
      <c r="T2559">
        <v>0</v>
      </c>
    </row>
    <row r="2560" spans="1:20" x14ac:dyDescent="0.2">
      <c r="A2560" t="s">
        <v>46</v>
      </c>
      <c r="B2560" s="4">
        <f>train[[#This Row],[account_length]]/12</f>
        <v>10.25</v>
      </c>
      <c r="C2560">
        <v>415</v>
      </c>
      <c r="D2560">
        <v>0</v>
      </c>
      <c r="E2560">
        <v>1</v>
      </c>
      <c r="F2560">
        <v>22</v>
      </c>
      <c r="G2560">
        <v>197.6</v>
      </c>
      <c r="H2560">
        <v>105</v>
      </c>
      <c r="I2560">
        <v>33.590000000000003</v>
      </c>
      <c r="J2560">
        <v>80</v>
      </c>
      <c r="K2560">
        <v>86</v>
      </c>
      <c r="L2560">
        <v>6.8</v>
      </c>
      <c r="M2560">
        <v>120.8</v>
      </c>
      <c r="N2560">
        <v>82</v>
      </c>
      <c r="O2560">
        <v>5.44</v>
      </c>
      <c r="P2560">
        <v>15.6</v>
      </c>
      <c r="Q2560">
        <v>12</v>
      </c>
      <c r="R2560">
        <v>4.21</v>
      </c>
      <c r="S2560">
        <v>2</v>
      </c>
      <c r="T2560">
        <v>0</v>
      </c>
    </row>
    <row r="2561" spans="1:20" x14ac:dyDescent="0.2">
      <c r="A2561" t="s">
        <v>69</v>
      </c>
      <c r="B2561" s="4">
        <f>train[[#This Row],[account_length]]/12</f>
        <v>6.5</v>
      </c>
      <c r="C2561">
        <v>510</v>
      </c>
      <c r="D2561">
        <v>0</v>
      </c>
      <c r="E2561">
        <v>1</v>
      </c>
      <c r="F2561">
        <v>32</v>
      </c>
      <c r="G2561">
        <v>210.3</v>
      </c>
      <c r="H2561">
        <v>116</v>
      </c>
      <c r="I2561">
        <v>35.75</v>
      </c>
      <c r="J2561">
        <v>192.2</v>
      </c>
      <c r="K2561">
        <v>83</v>
      </c>
      <c r="L2561">
        <v>16.34</v>
      </c>
      <c r="M2561">
        <v>246.1</v>
      </c>
      <c r="N2561">
        <v>92</v>
      </c>
      <c r="O2561">
        <v>11.07</v>
      </c>
      <c r="P2561">
        <v>10.8</v>
      </c>
      <c r="Q2561">
        <v>4</v>
      </c>
      <c r="R2561">
        <v>2.92</v>
      </c>
      <c r="S2561">
        <v>6</v>
      </c>
      <c r="T2561">
        <v>0</v>
      </c>
    </row>
    <row r="2562" spans="1:20" x14ac:dyDescent="0.2">
      <c r="A2562" t="s">
        <v>31</v>
      </c>
      <c r="B2562" s="4">
        <f>train[[#This Row],[account_length]]/12</f>
        <v>8.4166666666666661</v>
      </c>
      <c r="C2562">
        <v>415</v>
      </c>
      <c r="D2562">
        <v>0</v>
      </c>
      <c r="E2562">
        <v>1</v>
      </c>
      <c r="F2562">
        <v>28</v>
      </c>
      <c r="G2562">
        <v>220.3</v>
      </c>
      <c r="H2562">
        <v>96</v>
      </c>
      <c r="I2562">
        <v>37.450000000000003</v>
      </c>
      <c r="J2562">
        <v>285.8</v>
      </c>
      <c r="K2562">
        <v>72</v>
      </c>
      <c r="L2562">
        <v>24.29</v>
      </c>
      <c r="M2562">
        <v>203</v>
      </c>
      <c r="N2562">
        <v>111</v>
      </c>
      <c r="O2562">
        <v>9.14</v>
      </c>
      <c r="P2562">
        <v>9.4</v>
      </c>
      <c r="Q2562">
        <v>6</v>
      </c>
      <c r="R2562">
        <v>2.54</v>
      </c>
      <c r="S2562">
        <v>4</v>
      </c>
      <c r="T2562">
        <v>0</v>
      </c>
    </row>
    <row r="2563" spans="1:20" x14ac:dyDescent="0.2">
      <c r="A2563" t="s">
        <v>27</v>
      </c>
      <c r="B2563" s="4">
        <f>train[[#This Row],[account_length]]/12</f>
        <v>5.583333333333333</v>
      </c>
      <c r="C2563">
        <v>415</v>
      </c>
      <c r="D2563">
        <v>0</v>
      </c>
      <c r="E2563">
        <v>1</v>
      </c>
      <c r="F2563">
        <v>34</v>
      </c>
      <c r="G2563">
        <v>161.69999999999999</v>
      </c>
      <c r="H2563">
        <v>114</v>
      </c>
      <c r="I2563">
        <v>27.49</v>
      </c>
      <c r="J2563">
        <v>207.6</v>
      </c>
      <c r="K2563">
        <v>115</v>
      </c>
      <c r="L2563">
        <v>17.649999999999999</v>
      </c>
      <c r="M2563">
        <v>205.7</v>
      </c>
      <c r="N2563">
        <v>114</v>
      </c>
      <c r="O2563">
        <v>9.26</v>
      </c>
      <c r="P2563">
        <v>9.1999999999999993</v>
      </c>
      <c r="Q2563">
        <v>4</v>
      </c>
      <c r="R2563">
        <v>2.48</v>
      </c>
      <c r="S2563">
        <v>0</v>
      </c>
      <c r="T2563">
        <v>0</v>
      </c>
    </row>
    <row r="2564" spans="1:20" x14ac:dyDescent="0.2">
      <c r="A2564" t="s">
        <v>65</v>
      </c>
      <c r="B2564" s="4">
        <f>train[[#This Row],[account_length]]/12</f>
        <v>5.333333333333333</v>
      </c>
      <c r="C2564">
        <v>415</v>
      </c>
      <c r="D2564">
        <v>1</v>
      </c>
      <c r="E2564">
        <v>0</v>
      </c>
      <c r="F2564">
        <v>0</v>
      </c>
      <c r="G2564">
        <v>146.69999999999999</v>
      </c>
      <c r="H2564">
        <v>83</v>
      </c>
      <c r="I2564">
        <v>24.94</v>
      </c>
      <c r="J2564">
        <v>148.30000000000001</v>
      </c>
      <c r="K2564">
        <v>91</v>
      </c>
      <c r="L2564">
        <v>12.61</v>
      </c>
      <c r="M2564">
        <v>238.6</v>
      </c>
      <c r="N2564">
        <v>69</v>
      </c>
      <c r="O2564">
        <v>10.74</v>
      </c>
      <c r="P2564">
        <v>12.5</v>
      </c>
      <c r="Q2564">
        <v>3</v>
      </c>
      <c r="R2564">
        <v>3.38</v>
      </c>
      <c r="S2564">
        <v>3</v>
      </c>
      <c r="T2564">
        <v>0</v>
      </c>
    </row>
    <row r="2565" spans="1:20" x14ac:dyDescent="0.2">
      <c r="A2565" t="s">
        <v>31</v>
      </c>
      <c r="B2565" s="4">
        <f>train[[#This Row],[account_length]]/12</f>
        <v>14.416666666666666</v>
      </c>
      <c r="C2565">
        <v>510</v>
      </c>
      <c r="D2565">
        <v>0</v>
      </c>
      <c r="E2565">
        <v>0</v>
      </c>
      <c r="F2565">
        <v>0</v>
      </c>
      <c r="G2565">
        <v>109.4</v>
      </c>
      <c r="H2565">
        <v>103</v>
      </c>
      <c r="I2565">
        <v>18.600000000000001</v>
      </c>
      <c r="J2565">
        <v>101.3</v>
      </c>
      <c r="K2565">
        <v>111</v>
      </c>
      <c r="L2565">
        <v>8.61</v>
      </c>
      <c r="M2565">
        <v>167.3</v>
      </c>
      <c r="N2565">
        <v>106</v>
      </c>
      <c r="O2565">
        <v>7.53</v>
      </c>
      <c r="P2565">
        <v>7.8</v>
      </c>
      <c r="Q2565">
        <v>7</v>
      </c>
      <c r="R2565">
        <v>2.11</v>
      </c>
      <c r="S2565">
        <v>1</v>
      </c>
      <c r="T2565">
        <v>0</v>
      </c>
    </row>
    <row r="2566" spans="1:20" x14ac:dyDescent="0.2">
      <c r="A2566" t="s">
        <v>65</v>
      </c>
      <c r="B2566" s="4">
        <f>train[[#This Row],[account_length]]/12</f>
        <v>11.25</v>
      </c>
      <c r="C2566">
        <v>510</v>
      </c>
      <c r="D2566">
        <v>0</v>
      </c>
      <c r="E2566">
        <v>0</v>
      </c>
      <c r="F2566">
        <v>0</v>
      </c>
      <c r="G2566">
        <v>144.1</v>
      </c>
      <c r="H2566">
        <v>115</v>
      </c>
      <c r="I2566">
        <v>24.5</v>
      </c>
      <c r="J2566">
        <v>249.8</v>
      </c>
      <c r="K2566">
        <v>68</v>
      </c>
      <c r="L2566">
        <v>21.23</v>
      </c>
      <c r="M2566">
        <v>211.4</v>
      </c>
      <c r="N2566">
        <v>82</v>
      </c>
      <c r="O2566">
        <v>9.51</v>
      </c>
      <c r="P2566">
        <v>13.6</v>
      </c>
      <c r="Q2566">
        <v>3</v>
      </c>
      <c r="R2566">
        <v>3.67</v>
      </c>
      <c r="S2566">
        <v>1</v>
      </c>
      <c r="T2566">
        <v>0</v>
      </c>
    </row>
    <row r="2567" spans="1:20" x14ac:dyDescent="0.2">
      <c r="A2567" t="s">
        <v>24</v>
      </c>
      <c r="B2567" s="4">
        <f>train[[#This Row],[account_length]]/12</f>
        <v>6.25</v>
      </c>
      <c r="C2567">
        <v>415</v>
      </c>
      <c r="D2567">
        <v>0</v>
      </c>
      <c r="E2567">
        <v>1</v>
      </c>
      <c r="F2567">
        <v>42</v>
      </c>
      <c r="G2567">
        <v>248.9</v>
      </c>
      <c r="H2567">
        <v>93</v>
      </c>
      <c r="I2567">
        <v>42.31</v>
      </c>
      <c r="J2567">
        <v>170.8</v>
      </c>
      <c r="K2567">
        <v>108</v>
      </c>
      <c r="L2567">
        <v>14.52</v>
      </c>
      <c r="M2567">
        <v>104.5</v>
      </c>
      <c r="N2567">
        <v>91</v>
      </c>
      <c r="O2567">
        <v>4.7</v>
      </c>
      <c r="P2567">
        <v>11.2</v>
      </c>
      <c r="Q2567">
        <v>8</v>
      </c>
      <c r="R2567">
        <v>3.02</v>
      </c>
      <c r="S2567">
        <v>1</v>
      </c>
      <c r="T2567">
        <v>0</v>
      </c>
    </row>
    <row r="2568" spans="1:20" x14ac:dyDescent="0.2">
      <c r="A2568" t="s">
        <v>66</v>
      </c>
      <c r="B2568" s="4">
        <f>train[[#This Row],[account_length]]/12</f>
        <v>7.333333333333333</v>
      </c>
      <c r="C2568">
        <v>415</v>
      </c>
      <c r="D2568">
        <v>0</v>
      </c>
      <c r="E2568">
        <v>0</v>
      </c>
      <c r="F2568">
        <v>0</v>
      </c>
      <c r="G2568">
        <v>85.7</v>
      </c>
      <c r="H2568">
        <v>112</v>
      </c>
      <c r="I2568">
        <v>14.57</v>
      </c>
      <c r="J2568">
        <v>221.6</v>
      </c>
      <c r="K2568">
        <v>70</v>
      </c>
      <c r="L2568">
        <v>18.84</v>
      </c>
      <c r="M2568">
        <v>190.6</v>
      </c>
      <c r="N2568">
        <v>75</v>
      </c>
      <c r="O2568">
        <v>8.58</v>
      </c>
      <c r="P2568">
        <v>11.6</v>
      </c>
      <c r="Q2568">
        <v>3</v>
      </c>
      <c r="R2568">
        <v>3.13</v>
      </c>
      <c r="S2568">
        <v>4</v>
      </c>
      <c r="T2568">
        <v>1</v>
      </c>
    </row>
    <row r="2569" spans="1:20" x14ac:dyDescent="0.2">
      <c r="A2569" t="s">
        <v>39</v>
      </c>
      <c r="B2569" s="4">
        <f>train[[#This Row],[account_length]]/12</f>
        <v>9.3333333333333339</v>
      </c>
      <c r="C2569">
        <v>415</v>
      </c>
      <c r="D2569">
        <v>0</v>
      </c>
      <c r="E2569">
        <v>0</v>
      </c>
      <c r="F2569">
        <v>0</v>
      </c>
      <c r="G2569">
        <v>214.8</v>
      </c>
      <c r="H2569">
        <v>112</v>
      </c>
      <c r="I2569">
        <v>36.520000000000003</v>
      </c>
      <c r="J2569">
        <v>209.7</v>
      </c>
      <c r="K2569">
        <v>104</v>
      </c>
      <c r="L2569">
        <v>17.82</v>
      </c>
      <c r="M2569">
        <v>164.4</v>
      </c>
      <c r="N2569">
        <v>97</v>
      </c>
      <c r="O2569">
        <v>7.4</v>
      </c>
      <c r="P2569">
        <v>9.4</v>
      </c>
      <c r="Q2569">
        <v>5</v>
      </c>
      <c r="R2569">
        <v>2.54</v>
      </c>
      <c r="S2569">
        <v>3</v>
      </c>
      <c r="T2569">
        <v>0</v>
      </c>
    </row>
    <row r="2570" spans="1:20" x14ac:dyDescent="0.2">
      <c r="A2570" t="s">
        <v>60</v>
      </c>
      <c r="B2570" s="4">
        <f>train[[#This Row],[account_length]]/12</f>
        <v>9.4166666666666661</v>
      </c>
      <c r="C2570">
        <v>408</v>
      </c>
      <c r="D2570">
        <v>0</v>
      </c>
      <c r="E2570">
        <v>0</v>
      </c>
      <c r="F2570">
        <v>0</v>
      </c>
      <c r="G2570">
        <v>158.9</v>
      </c>
      <c r="H2570">
        <v>137</v>
      </c>
      <c r="I2570">
        <v>27.01</v>
      </c>
      <c r="J2570">
        <v>242.8</v>
      </c>
      <c r="K2570">
        <v>109</v>
      </c>
      <c r="L2570">
        <v>20.64</v>
      </c>
      <c r="M2570">
        <v>247.8</v>
      </c>
      <c r="N2570">
        <v>97</v>
      </c>
      <c r="O2570">
        <v>11.15</v>
      </c>
      <c r="P2570">
        <v>6.5</v>
      </c>
      <c r="Q2570">
        <v>4</v>
      </c>
      <c r="R2570">
        <v>1.76</v>
      </c>
      <c r="S2570">
        <v>0</v>
      </c>
      <c r="T2570">
        <v>0</v>
      </c>
    </row>
    <row r="2571" spans="1:20" x14ac:dyDescent="0.2">
      <c r="A2571" t="s">
        <v>38</v>
      </c>
      <c r="B2571" s="4">
        <f>train[[#This Row],[account_length]]/12</f>
        <v>10.083333333333334</v>
      </c>
      <c r="C2571">
        <v>510</v>
      </c>
      <c r="D2571">
        <v>0</v>
      </c>
      <c r="E2571">
        <v>1</v>
      </c>
      <c r="F2571">
        <v>28</v>
      </c>
      <c r="G2571">
        <v>110</v>
      </c>
      <c r="H2571">
        <v>94</v>
      </c>
      <c r="I2571">
        <v>18.7</v>
      </c>
      <c r="J2571">
        <v>141.5</v>
      </c>
      <c r="K2571">
        <v>76</v>
      </c>
      <c r="L2571">
        <v>12.03</v>
      </c>
      <c r="M2571">
        <v>237.3</v>
      </c>
      <c r="N2571">
        <v>87</v>
      </c>
      <c r="O2571">
        <v>10.68</v>
      </c>
      <c r="P2571">
        <v>6.4</v>
      </c>
      <c r="Q2571">
        <v>3</v>
      </c>
      <c r="R2571">
        <v>1.73</v>
      </c>
      <c r="S2571">
        <v>2</v>
      </c>
      <c r="T2571">
        <v>0</v>
      </c>
    </row>
    <row r="2572" spans="1:20" x14ac:dyDescent="0.2">
      <c r="A2572" t="s">
        <v>63</v>
      </c>
      <c r="B2572" s="4">
        <f>train[[#This Row],[account_length]]/12</f>
        <v>5.833333333333333</v>
      </c>
      <c r="C2572">
        <v>415</v>
      </c>
      <c r="D2572">
        <v>0</v>
      </c>
      <c r="E2572">
        <v>0</v>
      </c>
      <c r="F2572">
        <v>0</v>
      </c>
      <c r="G2572">
        <v>152.80000000000001</v>
      </c>
      <c r="H2572">
        <v>145</v>
      </c>
      <c r="I2572">
        <v>25.98</v>
      </c>
      <c r="J2572">
        <v>183.6</v>
      </c>
      <c r="K2572">
        <v>102</v>
      </c>
      <c r="L2572">
        <v>15.61</v>
      </c>
      <c r="M2572">
        <v>151.80000000000001</v>
      </c>
      <c r="N2572">
        <v>75</v>
      </c>
      <c r="O2572">
        <v>6.83</v>
      </c>
      <c r="P2572">
        <v>10.5</v>
      </c>
      <c r="Q2572">
        <v>2</v>
      </c>
      <c r="R2572">
        <v>2.84</v>
      </c>
      <c r="S2572">
        <v>1</v>
      </c>
      <c r="T2572">
        <v>0</v>
      </c>
    </row>
    <row r="2573" spans="1:20" x14ac:dyDescent="0.2">
      <c r="A2573" t="s">
        <v>49</v>
      </c>
      <c r="B2573" s="4">
        <f>train[[#This Row],[account_length]]/12</f>
        <v>7.5</v>
      </c>
      <c r="C2573">
        <v>415</v>
      </c>
      <c r="D2573">
        <v>0</v>
      </c>
      <c r="E2573">
        <v>0</v>
      </c>
      <c r="F2573">
        <v>0</v>
      </c>
      <c r="G2573">
        <v>145.6</v>
      </c>
      <c r="H2573">
        <v>103</v>
      </c>
      <c r="I2573">
        <v>24.75</v>
      </c>
      <c r="J2573">
        <v>197.1</v>
      </c>
      <c r="K2573">
        <v>137</v>
      </c>
      <c r="L2573">
        <v>16.75</v>
      </c>
      <c r="M2573">
        <v>294.5</v>
      </c>
      <c r="N2573">
        <v>83</v>
      </c>
      <c r="O2573">
        <v>13.25</v>
      </c>
      <c r="P2573">
        <v>10.5</v>
      </c>
      <c r="Q2573">
        <v>4</v>
      </c>
      <c r="R2573">
        <v>2.84</v>
      </c>
      <c r="S2573">
        <v>0</v>
      </c>
      <c r="T2573">
        <v>0</v>
      </c>
    </row>
    <row r="2574" spans="1:20" x14ac:dyDescent="0.2">
      <c r="A2574" t="s">
        <v>33</v>
      </c>
      <c r="B2574" s="4">
        <f>train[[#This Row],[account_length]]/12</f>
        <v>3.25</v>
      </c>
      <c r="C2574">
        <v>408</v>
      </c>
      <c r="D2574">
        <v>0</v>
      </c>
      <c r="E2574">
        <v>0</v>
      </c>
      <c r="F2574">
        <v>0</v>
      </c>
      <c r="G2574">
        <v>93.3</v>
      </c>
      <c r="H2574">
        <v>83</v>
      </c>
      <c r="I2574">
        <v>15.86</v>
      </c>
      <c r="J2574">
        <v>199.6</v>
      </c>
      <c r="K2574">
        <v>114</v>
      </c>
      <c r="L2574">
        <v>16.97</v>
      </c>
      <c r="M2574">
        <v>206.2</v>
      </c>
      <c r="N2574">
        <v>104</v>
      </c>
      <c r="O2574">
        <v>9.2799999999999994</v>
      </c>
      <c r="P2574">
        <v>6.5</v>
      </c>
      <c r="Q2574">
        <v>4</v>
      </c>
      <c r="R2574">
        <v>1.76</v>
      </c>
      <c r="S2574">
        <v>0</v>
      </c>
      <c r="T2574">
        <v>0</v>
      </c>
    </row>
    <row r="2575" spans="1:20" x14ac:dyDescent="0.2">
      <c r="A2575" t="s">
        <v>27</v>
      </c>
      <c r="B2575" s="4">
        <f>train[[#This Row],[account_length]]/12</f>
        <v>11.833333333333334</v>
      </c>
      <c r="C2575">
        <v>408</v>
      </c>
      <c r="D2575">
        <v>0</v>
      </c>
      <c r="E2575">
        <v>0</v>
      </c>
      <c r="F2575">
        <v>0</v>
      </c>
      <c r="G2575">
        <v>216.8</v>
      </c>
      <c r="H2575">
        <v>134</v>
      </c>
      <c r="I2575">
        <v>36.86</v>
      </c>
      <c r="J2575">
        <v>187.8</v>
      </c>
      <c r="K2575">
        <v>106</v>
      </c>
      <c r="L2575">
        <v>15.96</v>
      </c>
      <c r="M2575">
        <v>138.1</v>
      </c>
      <c r="N2575">
        <v>108</v>
      </c>
      <c r="O2575">
        <v>6.21</v>
      </c>
      <c r="P2575">
        <v>8.3000000000000007</v>
      </c>
      <c r="Q2575">
        <v>2</v>
      </c>
      <c r="R2575">
        <v>2.2400000000000002</v>
      </c>
      <c r="S2575">
        <v>0</v>
      </c>
      <c r="T2575">
        <v>0</v>
      </c>
    </row>
    <row r="2576" spans="1:20" x14ac:dyDescent="0.2">
      <c r="A2576" t="s">
        <v>49</v>
      </c>
      <c r="B2576" s="4">
        <f>train[[#This Row],[account_length]]/12</f>
        <v>14.666666666666666</v>
      </c>
      <c r="C2576">
        <v>408</v>
      </c>
      <c r="D2576">
        <v>0</v>
      </c>
      <c r="E2576">
        <v>0</v>
      </c>
      <c r="F2576">
        <v>0</v>
      </c>
      <c r="G2576">
        <v>201.9</v>
      </c>
      <c r="H2576">
        <v>101</v>
      </c>
      <c r="I2576">
        <v>34.32</v>
      </c>
      <c r="J2576">
        <v>154.69999999999999</v>
      </c>
      <c r="K2576">
        <v>78</v>
      </c>
      <c r="L2576">
        <v>13.15</v>
      </c>
      <c r="M2576">
        <v>164.4</v>
      </c>
      <c r="N2576">
        <v>79</v>
      </c>
      <c r="O2576">
        <v>7.4</v>
      </c>
      <c r="P2576">
        <v>9</v>
      </c>
      <c r="Q2576">
        <v>2</v>
      </c>
      <c r="R2576">
        <v>2.4300000000000002</v>
      </c>
      <c r="S2576">
        <v>1</v>
      </c>
      <c r="T2576">
        <v>0</v>
      </c>
    </row>
    <row r="2577" spans="1:20" x14ac:dyDescent="0.2">
      <c r="A2577" t="s">
        <v>61</v>
      </c>
      <c r="B2577" s="4">
        <f>train[[#This Row],[account_length]]/12</f>
        <v>8.75</v>
      </c>
      <c r="C2577">
        <v>408</v>
      </c>
      <c r="D2577">
        <v>0</v>
      </c>
      <c r="E2577">
        <v>0</v>
      </c>
      <c r="F2577">
        <v>0</v>
      </c>
      <c r="G2577">
        <v>146.4</v>
      </c>
      <c r="H2577">
        <v>81</v>
      </c>
      <c r="I2577">
        <v>24.89</v>
      </c>
      <c r="J2577">
        <v>225.1</v>
      </c>
      <c r="K2577">
        <v>80</v>
      </c>
      <c r="L2577">
        <v>19.13</v>
      </c>
      <c r="M2577">
        <v>230.1</v>
      </c>
      <c r="N2577">
        <v>117</v>
      </c>
      <c r="O2577">
        <v>10.35</v>
      </c>
      <c r="P2577">
        <v>8.5</v>
      </c>
      <c r="Q2577">
        <v>2</v>
      </c>
      <c r="R2577">
        <v>2.2999999999999998</v>
      </c>
      <c r="S2577">
        <v>1</v>
      </c>
      <c r="T2577">
        <v>0</v>
      </c>
    </row>
    <row r="2578" spans="1:20" x14ac:dyDescent="0.2">
      <c r="A2578" t="s">
        <v>60</v>
      </c>
      <c r="B2578" s="4">
        <f>train[[#This Row],[account_length]]/12</f>
        <v>4.75</v>
      </c>
      <c r="C2578">
        <v>415</v>
      </c>
      <c r="D2578">
        <v>0</v>
      </c>
      <c r="E2578">
        <v>0</v>
      </c>
      <c r="F2578">
        <v>0</v>
      </c>
      <c r="G2578">
        <v>272.7</v>
      </c>
      <c r="H2578">
        <v>74</v>
      </c>
      <c r="I2578">
        <v>46.36</v>
      </c>
      <c r="J2578">
        <v>224.9</v>
      </c>
      <c r="K2578">
        <v>85</v>
      </c>
      <c r="L2578">
        <v>19.12</v>
      </c>
      <c r="M2578">
        <v>178.2</v>
      </c>
      <c r="N2578">
        <v>104</v>
      </c>
      <c r="O2578">
        <v>8.02</v>
      </c>
      <c r="P2578">
        <v>10.5</v>
      </c>
      <c r="Q2578">
        <v>3</v>
      </c>
      <c r="R2578">
        <v>2.84</v>
      </c>
      <c r="S2578">
        <v>2</v>
      </c>
      <c r="T2578">
        <v>1</v>
      </c>
    </row>
    <row r="2579" spans="1:20" x14ac:dyDescent="0.2">
      <c r="A2579" t="s">
        <v>42</v>
      </c>
      <c r="B2579" s="4">
        <f>train[[#This Row],[account_length]]/12</f>
        <v>7.333333333333333</v>
      </c>
      <c r="C2579">
        <v>415</v>
      </c>
      <c r="D2579">
        <v>0</v>
      </c>
      <c r="E2579">
        <v>0</v>
      </c>
      <c r="F2579">
        <v>0</v>
      </c>
      <c r="G2579">
        <v>172.8</v>
      </c>
      <c r="H2579">
        <v>81</v>
      </c>
      <c r="I2579">
        <v>29.38</v>
      </c>
      <c r="J2579">
        <v>193.4</v>
      </c>
      <c r="K2579">
        <v>90</v>
      </c>
      <c r="L2579">
        <v>16.440000000000001</v>
      </c>
      <c r="M2579">
        <v>89.6</v>
      </c>
      <c r="N2579">
        <v>107</v>
      </c>
      <c r="O2579">
        <v>4.03</v>
      </c>
      <c r="P2579">
        <v>12.8</v>
      </c>
      <c r="Q2579">
        <v>5</v>
      </c>
      <c r="R2579">
        <v>3.46</v>
      </c>
      <c r="S2579">
        <v>2</v>
      </c>
      <c r="T2579">
        <v>0</v>
      </c>
    </row>
    <row r="2580" spans="1:20" x14ac:dyDescent="0.2">
      <c r="A2580" t="s">
        <v>68</v>
      </c>
      <c r="B2580" s="4">
        <f>train[[#This Row],[account_length]]/12</f>
        <v>7.916666666666667</v>
      </c>
      <c r="C2580">
        <v>408</v>
      </c>
      <c r="D2580">
        <v>0</v>
      </c>
      <c r="E2580">
        <v>0</v>
      </c>
      <c r="F2580">
        <v>0</v>
      </c>
      <c r="G2580">
        <v>190.2</v>
      </c>
      <c r="H2580">
        <v>119</v>
      </c>
      <c r="I2580">
        <v>32.33</v>
      </c>
      <c r="J2580">
        <v>157.1</v>
      </c>
      <c r="K2580">
        <v>70</v>
      </c>
      <c r="L2580">
        <v>13.35</v>
      </c>
      <c r="M2580">
        <v>181.5</v>
      </c>
      <c r="N2580">
        <v>120</v>
      </c>
      <c r="O2580">
        <v>8.17</v>
      </c>
      <c r="P2580">
        <v>14</v>
      </c>
      <c r="Q2580">
        <v>6</v>
      </c>
      <c r="R2580">
        <v>3.78</v>
      </c>
      <c r="S2580">
        <v>0</v>
      </c>
      <c r="T2580">
        <v>0</v>
      </c>
    </row>
    <row r="2581" spans="1:20" x14ac:dyDescent="0.2">
      <c r="A2581" t="s">
        <v>53</v>
      </c>
      <c r="B2581" s="4">
        <f>train[[#This Row],[account_length]]/12</f>
        <v>12.25</v>
      </c>
      <c r="C2581">
        <v>415</v>
      </c>
      <c r="D2581">
        <v>0</v>
      </c>
      <c r="E2581">
        <v>0</v>
      </c>
      <c r="F2581">
        <v>0</v>
      </c>
      <c r="G2581">
        <v>130.6</v>
      </c>
      <c r="H2581">
        <v>83</v>
      </c>
      <c r="I2581">
        <v>22.2</v>
      </c>
      <c r="J2581">
        <v>208.1</v>
      </c>
      <c r="K2581">
        <v>144</v>
      </c>
      <c r="L2581">
        <v>17.690000000000001</v>
      </c>
      <c r="M2581">
        <v>204.6</v>
      </c>
      <c r="N2581">
        <v>72</v>
      </c>
      <c r="O2581">
        <v>9.2100000000000009</v>
      </c>
      <c r="P2581">
        <v>15.6</v>
      </c>
      <c r="Q2581">
        <v>3</v>
      </c>
      <c r="R2581">
        <v>4.21</v>
      </c>
      <c r="S2581">
        <v>3</v>
      </c>
      <c r="T2581">
        <v>0</v>
      </c>
    </row>
    <row r="2582" spans="1:20" x14ac:dyDescent="0.2">
      <c r="A2582" t="s">
        <v>43</v>
      </c>
      <c r="B2582" s="4">
        <f>train[[#This Row],[account_length]]/12</f>
        <v>8.4166666666666661</v>
      </c>
      <c r="C2582">
        <v>415</v>
      </c>
      <c r="D2582">
        <v>0</v>
      </c>
      <c r="E2582">
        <v>0</v>
      </c>
      <c r="F2582">
        <v>0</v>
      </c>
      <c r="G2582">
        <v>158.4</v>
      </c>
      <c r="H2582">
        <v>92</v>
      </c>
      <c r="I2582">
        <v>26.93</v>
      </c>
      <c r="J2582">
        <v>188</v>
      </c>
      <c r="K2582">
        <v>117</v>
      </c>
      <c r="L2582">
        <v>15.98</v>
      </c>
      <c r="M2582">
        <v>219.7</v>
      </c>
      <c r="N2582">
        <v>125</v>
      </c>
      <c r="O2582">
        <v>9.89</v>
      </c>
      <c r="P2582">
        <v>13.5</v>
      </c>
      <c r="Q2582">
        <v>4</v>
      </c>
      <c r="R2582">
        <v>3.65</v>
      </c>
      <c r="S2582">
        <v>4</v>
      </c>
      <c r="T2582">
        <v>1</v>
      </c>
    </row>
    <row r="2583" spans="1:20" x14ac:dyDescent="0.2">
      <c r="A2583" t="s">
        <v>67</v>
      </c>
      <c r="B2583" s="4">
        <f>train[[#This Row],[account_length]]/12</f>
        <v>9.5833333333333339</v>
      </c>
      <c r="C2583">
        <v>415</v>
      </c>
      <c r="D2583">
        <v>0</v>
      </c>
      <c r="E2583">
        <v>0</v>
      </c>
      <c r="F2583">
        <v>0</v>
      </c>
      <c r="G2583">
        <v>166.5</v>
      </c>
      <c r="H2583">
        <v>111</v>
      </c>
      <c r="I2583">
        <v>28.31</v>
      </c>
      <c r="J2583">
        <v>236.2</v>
      </c>
      <c r="K2583">
        <v>98</v>
      </c>
      <c r="L2583">
        <v>20.079999999999998</v>
      </c>
      <c r="M2583">
        <v>205.6</v>
      </c>
      <c r="N2583">
        <v>92</v>
      </c>
      <c r="O2583">
        <v>9.25</v>
      </c>
      <c r="P2583">
        <v>15.6</v>
      </c>
      <c r="Q2583">
        <v>2</v>
      </c>
      <c r="R2583">
        <v>4.21</v>
      </c>
      <c r="S2583">
        <v>1</v>
      </c>
      <c r="T2583">
        <v>0</v>
      </c>
    </row>
    <row r="2584" spans="1:20" x14ac:dyDescent="0.2">
      <c r="A2584" t="s">
        <v>67</v>
      </c>
      <c r="B2584" s="4">
        <f>train[[#This Row],[account_length]]/12</f>
        <v>8.5833333333333339</v>
      </c>
      <c r="C2584">
        <v>415</v>
      </c>
      <c r="D2584">
        <v>0</v>
      </c>
      <c r="E2584">
        <v>0</v>
      </c>
      <c r="F2584">
        <v>0</v>
      </c>
      <c r="G2584">
        <v>129.30000000000001</v>
      </c>
      <c r="H2584">
        <v>103</v>
      </c>
      <c r="I2584">
        <v>21.98</v>
      </c>
      <c r="J2584">
        <v>202.8</v>
      </c>
      <c r="K2584">
        <v>89</v>
      </c>
      <c r="L2584">
        <v>17.239999999999998</v>
      </c>
      <c r="M2584">
        <v>233</v>
      </c>
      <c r="N2584">
        <v>126</v>
      </c>
      <c r="O2584">
        <v>10.49</v>
      </c>
      <c r="P2584">
        <v>12.9</v>
      </c>
      <c r="Q2584">
        <v>2</v>
      </c>
      <c r="R2584">
        <v>3.48</v>
      </c>
      <c r="S2584">
        <v>2</v>
      </c>
      <c r="T2584">
        <v>0</v>
      </c>
    </row>
    <row r="2585" spans="1:20" x14ac:dyDescent="0.2">
      <c r="A2585" t="s">
        <v>56</v>
      </c>
      <c r="B2585" s="4">
        <f>train[[#This Row],[account_length]]/12</f>
        <v>6.833333333333333</v>
      </c>
      <c r="C2585">
        <v>415</v>
      </c>
      <c r="D2585">
        <v>0</v>
      </c>
      <c r="E2585">
        <v>0</v>
      </c>
      <c r="F2585">
        <v>0</v>
      </c>
      <c r="G2585">
        <v>199.3</v>
      </c>
      <c r="H2585">
        <v>112</v>
      </c>
      <c r="I2585">
        <v>33.880000000000003</v>
      </c>
      <c r="J2585">
        <v>193.4</v>
      </c>
      <c r="K2585">
        <v>120</v>
      </c>
      <c r="L2585">
        <v>16.440000000000001</v>
      </c>
      <c r="M2585">
        <v>254.4</v>
      </c>
      <c r="N2585">
        <v>117</v>
      </c>
      <c r="O2585">
        <v>11.45</v>
      </c>
      <c r="P2585">
        <v>7</v>
      </c>
      <c r="Q2585">
        <v>10</v>
      </c>
      <c r="R2585">
        <v>1.89</v>
      </c>
      <c r="S2585">
        <v>0</v>
      </c>
      <c r="T2585">
        <v>0</v>
      </c>
    </row>
    <row r="2586" spans="1:20" x14ac:dyDescent="0.2">
      <c r="A2586" t="s">
        <v>49</v>
      </c>
      <c r="B2586" s="4">
        <f>train[[#This Row],[account_length]]/12</f>
        <v>11.75</v>
      </c>
      <c r="C2586">
        <v>415</v>
      </c>
      <c r="D2586">
        <v>0</v>
      </c>
      <c r="E2586">
        <v>0</v>
      </c>
      <c r="F2586">
        <v>0</v>
      </c>
      <c r="G2586">
        <v>185.1</v>
      </c>
      <c r="H2586">
        <v>126</v>
      </c>
      <c r="I2586">
        <v>31.47</v>
      </c>
      <c r="J2586">
        <v>233</v>
      </c>
      <c r="K2586">
        <v>98</v>
      </c>
      <c r="L2586">
        <v>19.809999999999999</v>
      </c>
      <c r="M2586">
        <v>152.19999999999999</v>
      </c>
      <c r="N2586">
        <v>106</v>
      </c>
      <c r="O2586">
        <v>6.85</v>
      </c>
      <c r="P2586">
        <v>9.1</v>
      </c>
      <c r="Q2586">
        <v>7</v>
      </c>
      <c r="R2586">
        <v>2.46</v>
      </c>
      <c r="S2586">
        <v>0</v>
      </c>
      <c r="T2586">
        <v>0</v>
      </c>
    </row>
    <row r="2587" spans="1:20" x14ac:dyDescent="0.2">
      <c r="A2587" t="s">
        <v>75</v>
      </c>
      <c r="B2587" s="4">
        <f>train[[#This Row],[account_length]]/12</f>
        <v>12.416666666666666</v>
      </c>
      <c r="C2587">
        <v>408</v>
      </c>
      <c r="D2587">
        <v>0</v>
      </c>
      <c r="E2587">
        <v>0</v>
      </c>
      <c r="F2587">
        <v>0</v>
      </c>
      <c r="G2587">
        <v>175.4</v>
      </c>
      <c r="H2587">
        <v>80</v>
      </c>
      <c r="I2587">
        <v>29.82</v>
      </c>
      <c r="J2587">
        <v>197.4</v>
      </c>
      <c r="K2587">
        <v>127</v>
      </c>
      <c r="L2587">
        <v>16.78</v>
      </c>
      <c r="M2587">
        <v>188.2</v>
      </c>
      <c r="N2587">
        <v>102</v>
      </c>
      <c r="O2587">
        <v>8.4700000000000006</v>
      </c>
      <c r="P2587">
        <v>9.6999999999999993</v>
      </c>
      <c r="Q2587">
        <v>2</v>
      </c>
      <c r="R2587">
        <v>2.62</v>
      </c>
      <c r="S2587">
        <v>2</v>
      </c>
      <c r="T2587">
        <v>0</v>
      </c>
    </row>
    <row r="2588" spans="1:20" x14ac:dyDescent="0.2">
      <c r="A2588" t="s">
        <v>72</v>
      </c>
      <c r="B2588" s="4">
        <f>train[[#This Row],[account_length]]/12</f>
        <v>10.916666666666666</v>
      </c>
      <c r="C2588">
        <v>510</v>
      </c>
      <c r="D2588">
        <v>0</v>
      </c>
      <c r="E2588">
        <v>0</v>
      </c>
      <c r="F2588">
        <v>0</v>
      </c>
      <c r="G2588">
        <v>263.39999999999998</v>
      </c>
      <c r="H2588">
        <v>123</v>
      </c>
      <c r="I2588">
        <v>44.78</v>
      </c>
      <c r="J2588">
        <v>151.9</v>
      </c>
      <c r="K2588">
        <v>74</v>
      </c>
      <c r="L2588">
        <v>12.91</v>
      </c>
      <c r="M2588">
        <v>218.5</v>
      </c>
      <c r="N2588">
        <v>101</v>
      </c>
      <c r="O2588">
        <v>9.83</v>
      </c>
      <c r="P2588">
        <v>10.7</v>
      </c>
      <c r="Q2588">
        <v>2</v>
      </c>
      <c r="R2588">
        <v>2.89</v>
      </c>
      <c r="S2588">
        <v>2</v>
      </c>
      <c r="T2588">
        <v>0</v>
      </c>
    </row>
    <row r="2589" spans="1:20" x14ac:dyDescent="0.2">
      <c r="A2589" t="s">
        <v>57</v>
      </c>
      <c r="B2589" s="4">
        <f>train[[#This Row],[account_length]]/12</f>
        <v>9.9166666666666661</v>
      </c>
      <c r="C2589">
        <v>510</v>
      </c>
      <c r="D2589">
        <v>0</v>
      </c>
      <c r="E2589">
        <v>0</v>
      </c>
      <c r="F2589">
        <v>0</v>
      </c>
      <c r="G2589">
        <v>94.2</v>
      </c>
      <c r="H2589">
        <v>108</v>
      </c>
      <c r="I2589">
        <v>16.010000000000002</v>
      </c>
      <c r="J2589">
        <v>264.10000000000002</v>
      </c>
      <c r="K2589">
        <v>100</v>
      </c>
      <c r="L2589">
        <v>22.45</v>
      </c>
      <c r="M2589">
        <v>203.7</v>
      </c>
      <c r="N2589">
        <v>79</v>
      </c>
      <c r="O2589">
        <v>9.17</v>
      </c>
      <c r="P2589">
        <v>7.3</v>
      </c>
      <c r="Q2589">
        <v>3</v>
      </c>
      <c r="R2589">
        <v>1.97</v>
      </c>
      <c r="S2589">
        <v>1</v>
      </c>
      <c r="T2589">
        <v>0</v>
      </c>
    </row>
    <row r="2590" spans="1:20" x14ac:dyDescent="0.2">
      <c r="A2590" t="s">
        <v>68</v>
      </c>
      <c r="B2590" s="4">
        <f>train[[#This Row],[account_length]]/12</f>
        <v>9.3333333333333339</v>
      </c>
      <c r="C2590">
        <v>510</v>
      </c>
      <c r="D2590">
        <v>0</v>
      </c>
      <c r="E2590">
        <v>0</v>
      </c>
      <c r="F2590">
        <v>0</v>
      </c>
      <c r="G2590">
        <v>189.4</v>
      </c>
      <c r="H2590">
        <v>83</v>
      </c>
      <c r="I2590">
        <v>32.200000000000003</v>
      </c>
      <c r="J2590">
        <v>219</v>
      </c>
      <c r="K2590">
        <v>89</v>
      </c>
      <c r="L2590">
        <v>18.62</v>
      </c>
      <c r="M2590">
        <v>168</v>
      </c>
      <c r="N2590">
        <v>116</v>
      </c>
      <c r="O2590">
        <v>7.56</v>
      </c>
      <c r="P2590">
        <v>7.1</v>
      </c>
      <c r="Q2590">
        <v>8</v>
      </c>
      <c r="R2590">
        <v>1.92</v>
      </c>
      <c r="S2590">
        <v>3</v>
      </c>
      <c r="T2590">
        <v>0</v>
      </c>
    </row>
    <row r="2591" spans="1:20" x14ac:dyDescent="0.2">
      <c r="A2591" t="s">
        <v>62</v>
      </c>
      <c r="B2591" s="4">
        <f>train[[#This Row],[account_length]]/12</f>
        <v>9.6666666666666661</v>
      </c>
      <c r="C2591">
        <v>510</v>
      </c>
      <c r="D2591">
        <v>0</v>
      </c>
      <c r="E2591">
        <v>1</v>
      </c>
      <c r="F2591">
        <v>35</v>
      </c>
      <c r="G2591">
        <v>118</v>
      </c>
      <c r="H2591">
        <v>103</v>
      </c>
      <c r="I2591">
        <v>20.059999999999999</v>
      </c>
      <c r="J2591">
        <v>167.2</v>
      </c>
      <c r="K2591">
        <v>106</v>
      </c>
      <c r="L2591">
        <v>14.21</v>
      </c>
      <c r="M2591">
        <v>205.7</v>
      </c>
      <c r="N2591">
        <v>102</v>
      </c>
      <c r="O2591">
        <v>9.26</v>
      </c>
      <c r="P2591">
        <v>11.8</v>
      </c>
      <c r="Q2591">
        <v>2</v>
      </c>
      <c r="R2591">
        <v>3.19</v>
      </c>
      <c r="S2591">
        <v>2</v>
      </c>
      <c r="T2591">
        <v>0</v>
      </c>
    </row>
    <row r="2592" spans="1:20" x14ac:dyDescent="0.2">
      <c r="A2592" t="s">
        <v>30</v>
      </c>
      <c r="B2592" s="4">
        <f>train[[#This Row],[account_length]]/12</f>
        <v>7.833333333333333</v>
      </c>
      <c r="C2592">
        <v>415</v>
      </c>
      <c r="D2592">
        <v>0</v>
      </c>
      <c r="E2592">
        <v>0</v>
      </c>
      <c r="F2592">
        <v>0</v>
      </c>
      <c r="G2592">
        <v>212.1</v>
      </c>
      <c r="H2592">
        <v>98</v>
      </c>
      <c r="I2592">
        <v>36.06</v>
      </c>
      <c r="J2592">
        <v>189.4</v>
      </c>
      <c r="K2592">
        <v>89</v>
      </c>
      <c r="L2592">
        <v>16.100000000000001</v>
      </c>
      <c r="M2592">
        <v>352.2</v>
      </c>
      <c r="N2592">
        <v>95</v>
      </c>
      <c r="O2592">
        <v>15.85</v>
      </c>
      <c r="P2592">
        <v>8.4</v>
      </c>
      <c r="Q2592">
        <v>5</v>
      </c>
      <c r="R2592">
        <v>2.27</v>
      </c>
      <c r="S2592">
        <v>3</v>
      </c>
      <c r="T2592">
        <v>0</v>
      </c>
    </row>
    <row r="2593" spans="1:20" x14ac:dyDescent="0.2">
      <c r="A2593" t="s">
        <v>54</v>
      </c>
      <c r="B2593" s="4">
        <f>train[[#This Row],[account_length]]/12</f>
        <v>9.5</v>
      </c>
      <c r="C2593">
        <v>415</v>
      </c>
      <c r="D2593">
        <v>0</v>
      </c>
      <c r="E2593">
        <v>1</v>
      </c>
      <c r="F2593">
        <v>31</v>
      </c>
      <c r="G2593">
        <v>222.8</v>
      </c>
      <c r="H2593">
        <v>98</v>
      </c>
      <c r="I2593">
        <v>37.880000000000003</v>
      </c>
      <c r="J2593">
        <v>180.5</v>
      </c>
      <c r="K2593">
        <v>105</v>
      </c>
      <c r="L2593">
        <v>15.34</v>
      </c>
      <c r="M2593">
        <v>151.30000000000001</v>
      </c>
      <c r="N2593">
        <v>101</v>
      </c>
      <c r="O2593">
        <v>6.81</v>
      </c>
      <c r="P2593">
        <v>13</v>
      </c>
      <c r="Q2593">
        <v>4</v>
      </c>
      <c r="R2593">
        <v>3.51</v>
      </c>
      <c r="S2593">
        <v>0</v>
      </c>
      <c r="T2593">
        <v>0</v>
      </c>
    </row>
    <row r="2594" spans="1:20" x14ac:dyDescent="0.2">
      <c r="A2594" t="s">
        <v>74</v>
      </c>
      <c r="B2594" s="4">
        <f>train[[#This Row],[account_length]]/12</f>
        <v>5.25</v>
      </c>
      <c r="C2594">
        <v>408</v>
      </c>
      <c r="D2594">
        <v>0</v>
      </c>
      <c r="E2594">
        <v>1</v>
      </c>
      <c r="F2594">
        <v>25</v>
      </c>
      <c r="G2594">
        <v>190</v>
      </c>
      <c r="H2594">
        <v>137</v>
      </c>
      <c r="I2594">
        <v>32.299999999999997</v>
      </c>
      <c r="J2594">
        <v>116.6</v>
      </c>
      <c r="K2594">
        <v>76</v>
      </c>
      <c r="L2594">
        <v>9.91</v>
      </c>
      <c r="M2594">
        <v>141.5</v>
      </c>
      <c r="N2594">
        <v>110</v>
      </c>
      <c r="O2594">
        <v>6.37</v>
      </c>
      <c r="P2594">
        <v>12.2</v>
      </c>
      <c r="Q2594">
        <v>2</v>
      </c>
      <c r="R2594">
        <v>3.29</v>
      </c>
      <c r="S2594">
        <v>1</v>
      </c>
      <c r="T2594">
        <v>0</v>
      </c>
    </row>
    <row r="2595" spans="1:20" x14ac:dyDescent="0.2">
      <c r="A2595" t="s">
        <v>41</v>
      </c>
      <c r="B2595" s="4">
        <f>train[[#This Row],[account_length]]/12</f>
        <v>10.833333333333334</v>
      </c>
      <c r="C2595">
        <v>408</v>
      </c>
      <c r="D2595">
        <v>0</v>
      </c>
      <c r="E2595">
        <v>0</v>
      </c>
      <c r="F2595">
        <v>0</v>
      </c>
      <c r="G2595">
        <v>271.8</v>
      </c>
      <c r="H2595">
        <v>129</v>
      </c>
      <c r="I2595">
        <v>46.21</v>
      </c>
      <c r="J2595">
        <v>237.2</v>
      </c>
      <c r="K2595">
        <v>128</v>
      </c>
      <c r="L2595">
        <v>20.16</v>
      </c>
      <c r="M2595">
        <v>210.1</v>
      </c>
      <c r="N2595">
        <v>91</v>
      </c>
      <c r="O2595">
        <v>9.4499999999999993</v>
      </c>
      <c r="P2595">
        <v>8.6999999999999993</v>
      </c>
      <c r="Q2595">
        <v>2</v>
      </c>
      <c r="R2595">
        <v>2.35</v>
      </c>
      <c r="S2595">
        <v>4</v>
      </c>
      <c r="T2595">
        <v>1</v>
      </c>
    </row>
    <row r="2596" spans="1:20" x14ac:dyDescent="0.2">
      <c r="A2596" t="s">
        <v>27</v>
      </c>
      <c r="B2596" s="4">
        <f>train[[#This Row],[account_length]]/12</f>
        <v>10.166666666666666</v>
      </c>
      <c r="C2596">
        <v>408</v>
      </c>
      <c r="D2596">
        <v>0</v>
      </c>
      <c r="E2596">
        <v>1</v>
      </c>
      <c r="F2596">
        <v>29</v>
      </c>
      <c r="G2596">
        <v>195.4</v>
      </c>
      <c r="H2596">
        <v>83</v>
      </c>
      <c r="I2596">
        <v>33.22</v>
      </c>
      <c r="J2596">
        <v>268.2</v>
      </c>
      <c r="K2596">
        <v>93</v>
      </c>
      <c r="L2596">
        <v>22.8</v>
      </c>
      <c r="M2596">
        <v>168</v>
      </c>
      <c r="N2596">
        <v>95</v>
      </c>
      <c r="O2596">
        <v>7.56</v>
      </c>
      <c r="P2596">
        <v>8.4</v>
      </c>
      <c r="Q2596">
        <v>6</v>
      </c>
      <c r="R2596">
        <v>2.27</v>
      </c>
      <c r="S2596">
        <v>3</v>
      </c>
      <c r="T2596">
        <v>0</v>
      </c>
    </row>
    <row r="2597" spans="1:20" x14ac:dyDescent="0.2">
      <c r="A2597" t="s">
        <v>52</v>
      </c>
      <c r="B2597" s="4">
        <f>train[[#This Row],[account_length]]/12</f>
        <v>13.833333333333334</v>
      </c>
      <c r="C2597">
        <v>510</v>
      </c>
      <c r="D2597">
        <v>0</v>
      </c>
      <c r="E2597">
        <v>0</v>
      </c>
      <c r="F2597">
        <v>0</v>
      </c>
      <c r="G2597">
        <v>199.6</v>
      </c>
      <c r="H2597">
        <v>93</v>
      </c>
      <c r="I2597">
        <v>33.93</v>
      </c>
      <c r="J2597">
        <v>214.3</v>
      </c>
      <c r="K2597">
        <v>99</v>
      </c>
      <c r="L2597">
        <v>18.22</v>
      </c>
      <c r="M2597">
        <v>196.8</v>
      </c>
      <c r="N2597">
        <v>110</v>
      </c>
      <c r="O2597">
        <v>8.86</v>
      </c>
      <c r="P2597">
        <v>7.2</v>
      </c>
      <c r="Q2597">
        <v>5</v>
      </c>
      <c r="R2597">
        <v>1.94</v>
      </c>
      <c r="S2597">
        <v>3</v>
      </c>
      <c r="T2597">
        <v>0</v>
      </c>
    </row>
    <row r="2598" spans="1:20" x14ac:dyDescent="0.2">
      <c r="A2598" t="s">
        <v>43</v>
      </c>
      <c r="B2598" s="4">
        <f>train[[#This Row],[account_length]]/12</f>
        <v>6.5</v>
      </c>
      <c r="C2598">
        <v>415</v>
      </c>
      <c r="D2598">
        <v>0</v>
      </c>
      <c r="E2598">
        <v>1</v>
      </c>
      <c r="F2598">
        <v>21</v>
      </c>
      <c r="G2598">
        <v>160.6</v>
      </c>
      <c r="H2598">
        <v>85</v>
      </c>
      <c r="I2598">
        <v>27.3</v>
      </c>
      <c r="J2598">
        <v>223.1</v>
      </c>
      <c r="K2598">
        <v>79</v>
      </c>
      <c r="L2598">
        <v>18.96</v>
      </c>
      <c r="M2598">
        <v>124</v>
      </c>
      <c r="N2598">
        <v>92</v>
      </c>
      <c r="O2598">
        <v>5.58</v>
      </c>
      <c r="P2598">
        <v>9.5</v>
      </c>
      <c r="Q2598">
        <v>1</v>
      </c>
      <c r="R2598">
        <v>2.57</v>
      </c>
      <c r="S2598">
        <v>2</v>
      </c>
      <c r="T2598">
        <v>0</v>
      </c>
    </row>
    <row r="2599" spans="1:20" x14ac:dyDescent="0.2">
      <c r="A2599" t="s">
        <v>32</v>
      </c>
      <c r="B2599" s="4">
        <f>train[[#This Row],[account_length]]/12</f>
        <v>12.333333333333334</v>
      </c>
      <c r="C2599">
        <v>415</v>
      </c>
      <c r="D2599">
        <v>0</v>
      </c>
      <c r="E2599">
        <v>1</v>
      </c>
      <c r="F2599">
        <v>26</v>
      </c>
      <c r="G2599">
        <v>158.69999999999999</v>
      </c>
      <c r="H2599">
        <v>91</v>
      </c>
      <c r="I2599">
        <v>26.98</v>
      </c>
      <c r="J2599">
        <v>160.5</v>
      </c>
      <c r="K2599">
        <v>127</v>
      </c>
      <c r="L2599">
        <v>13.64</v>
      </c>
      <c r="M2599">
        <v>218.3</v>
      </c>
      <c r="N2599">
        <v>88</v>
      </c>
      <c r="O2599">
        <v>9.82</v>
      </c>
      <c r="P2599">
        <v>9.9</v>
      </c>
      <c r="Q2599">
        <v>3</v>
      </c>
      <c r="R2599">
        <v>2.67</v>
      </c>
      <c r="S2599">
        <v>1</v>
      </c>
      <c r="T2599">
        <v>0</v>
      </c>
    </row>
    <row r="2600" spans="1:20" x14ac:dyDescent="0.2">
      <c r="A2600" t="s">
        <v>49</v>
      </c>
      <c r="B2600" s="4">
        <f>train[[#This Row],[account_length]]/12</f>
        <v>12.833333333333334</v>
      </c>
      <c r="C2600">
        <v>510</v>
      </c>
      <c r="D2600">
        <v>0</v>
      </c>
      <c r="E2600">
        <v>0</v>
      </c>
      <c r="F2600">
        <v>0</v>
      </c>
      <c r="G2600">
        <v>154.5</v>
      </c>
      <c r="H2600">
        <v>122</v>
      </c>
      <c r="I2600">
        <v>26.27</v>
      </c>
      <c r="J2600">
        <v>214.2</v>
      </c>
      <c r="K2600">
        <v>71</v>
      </c>
      <c r="L2600">
        <v>18.21</v>
      </c>
      <c r="M2600">
        <v>178</v>
      </c>
      <c r="N2600">
        <v>105</v>
      </c>
      <c r="O2600">
        <v>8.01</v>
      </c>
      <c r="P2600">
        <v>12</v>
      </c>
      <c r="Q2600">
        <v>2</v>
      </c>
      <c r="R2600">
        <v>3.24</v>
      </c>
      <c r="S2600">
        <v>3</v>
      </c>
      <c r="T2600">
        <v>1</v>
      </c>
    </row>
    <row r="2601" spans="1:20" x14ac:dyDescent="0.2">
      <c r="A2601" t="s">
        <v>62</v>
      </c>
      <c r="B2601" s="4">
        <f>train[[#This Row],[account_length]]/12</f>
        <v>9.1666666666666661</v>
      </c>
      <c r="C2601">
        <v>408</v>
      </c>
      <c r="D2601">
        <v>0</v>
      </c>
      <c r="E2601">
        <v>1</v>
      </c>
      <c r="F2601">
        <v>34</v>
      </c>
      <c r="G2601">
        <v>192.3</v>
      </c>
      <c r="H2601">
        <v>114</v>
      </c>
      <c r="I2601">
        <v>32.69</v>
      </c>
      <c r="J2601">
        <v>129.30000000000001</v>
      </c>
      <c r="K2601">
        <v>114</v>
      </c>
      <c r="L2601">
        <v>10.99</v>
      </c>
      <c r="M2601">
        <v>136.30000000000001</v>
      </c>
      <c r="N2601">
        <v>102</v>
      </c>
      <c r="O2601">
        <v>6.13</v>
      </c>
      <c r="P2601">
        <v>6.3</v>
      </c>
      <c r="Q2601">
        <v>12</v>
      </c>
      <c r="R2601">
        <v>1.7</v>
      </c>
      <c r="S2601">
        <v>1</v>
      </c>
      <c r="T2601">
        <v>0</v>
      </c>
    </row>
    <row r="2602" spans="1:20" x14ac:dyDescent="0.2">
      <c r="A2602" t="s">
        <v>39</v>
      </c>
      <c r="B2602" s="4">
        <f>train[[#This Row],[account_length]]/12</f>
        <v>6.25</v>
      </c>
      <c r="C2602">
        <v>415</v>
      </c>
      <c r="D2602">
        <v>0</v>
      </c>
      <c r="E2602">
        <v>0</v>
      </c>
      <c r="F2602">
        <v>0</v>
      </c>
      <c r="G2602">
        <v>305.10000000000002</v>
      </c>
      <c r="H2602">
        <v>106</v>
      </c>
      <c r="I2602">
        <v>51.87</v>
      </c>
      <c r="J2602">
        <v>188</v>
      </c>
      <c r="K2602">
        <v>115</v>
      </c>
      <c r="L2602">
        <v>15.98</v>
      </c>
      <c r="M2602">
        <v>235.4</v>
      </c>
      <c r="N2602">
        <v>116</v>
      </c>
      <c r="O2602">
        <v>10.59</v>
      </c>
      <c r="P2602">
        <v>8.5</v>
      </c>
      <c r="Q2602">
        <v>5</v>
      </c>
      <c r="R2602">
        <v>2.2999999999999998</v>
      </c>
      <c r="S2602">
        <v>0</v>
      </c>
      <c r="T2602">
        <v>1</v>
      </c>
    </row>
    <row r="2603" spans="1:20" x14ac:dyDescent="0.2">
      <c r="A2603" t="s">
        <v>31</v>
      </c>
      <c r="B2603" s="4">
        <f>train[[#This Row],[account_length]]/12</f>
        <v>9.4166666666666661</v>
      </c>
      <c r="C2603">
        <v>510</v>
      </c>
      <c r="D2603">
        <v>0</v>
      </c>
      <c r="E2603">
        <v>0</v>
      </c>
      <c r="F2603">
        <v>0</v>
      </c>
      <c r="G2603">
        <v>72.5</v>
      </c>
      <c r="H2603">
        <v>88</v>
      </c>
      <c r="I2603">
        <v>12.33</v>
      </c>
      <c r="J2603">
        <v>204</v>
      </c>
      <c r="K2603">
        <v>112</v>
      </c>
      <c r="L2603">
        <v>17.34</v>
      </c>
      <c r="M2603">
        <v>117.9</v>
      </c>
      <c r="N2603">
        <v>118</v>
      </c>
      <c r="O2603">
        <v>5.31</v>
      </c>
      <c r="P2603">
        <v>6.6</v>
      </c>
      <c r="Q2603">
        <v>3</v>
      </c>
      <c r="R2603">
        <v>1.78</v>
      </c>
      <c r="S2603">
        <v>1</v>
      </c>
      <c r="T2603">
        <v>0</v>
      </c>
    </row>
    <row r="2604" spans="1:20" x14ac:dyDescent="0.2">
      <c r="A2604" t="s">
        <v>41</v>
      </c>
      <c r="B2604" s="4">
        <f>train[[#This Row],[account_length]]/12</f>
        <v>15.083333333333334</v>
      </c>
      <c r="C2604">
        <v>510</v>
      </c>
      <c r="D2604">
        <v>0</v>
      </c>
      <c r="E2604">
        <v>1</v>
      </c>
      <c r="F2604">
        <v>40</v>
      </c>
      <c r="G2604">
        <v>105.2</v>
      </c>
      <c r="H2604">
        <v>61</v>
      </c>
      <c r="I2604">
        <v>17.88</v>
      </c>
      <c r="J2604">
        <v>341.3</v>
      </c>
      <c r="K2604">
        <v>79</v>
      </c>
      <c r="L2604">
        <v>29.01</v>
      </c>
      <c r="M2604">
        <v>165.7</v>
      </c>
      <c r="N2604">
        <v>97</v>
      </c>
      <c r="O2604">
        <v>7.46</v>
      </c>
      <c r="P2604">
        <v>6.3</v>
      </c>
      <c r="Q2604">
        <v>3</v>
      </c>
      <c r="R2604">
        <v>1.7</v>
      </c>
      <c r="S2604">
        <v>2</v>
      </c>
      <c r="T2604">
        <v>0</v>
      </c>
    </row>
    <row r="2605" spans="1:20" x14ac:dyDescent="0.2">
      <c r="A2605" t="s">
        <v>39</v>
      </c>
      <c r="B2605" s="4">
        <f>train[[#This Row],[account_length]]/12</f>
        <v>4.25</v>
      </c>
      <c r="C2605">
        <v>415</v>
      </c>
      <c r="D2605">
        <v>0</v>
      </c>
      <c r="E2605">
        <v>0</v>
      </c>
      <c r="F2605">
        <v>0</v>
      </c>
      <c r="G2605">
        <v>180.5</v>
      </c>
      <c r="H2605">
        <v>88</v>
      </c>
      <c r="I2605">
        <v>30.69</v>
      </c>
      <c r="J2605">
        <v>134.69999999999999</v>
      </c>
      <c r="K2605">
        <v>102</v>
      </c>
      <c r="L2605">
        <v>11.45</v>
      </c>
      <c r="M2605">
        <v>170.7</v>
      </c>
      <c r="N2605">
        <v>97</v>
      </c>
      <c r="O2605">
        <v>7.68</v>
      </c>
      <c r="P2605">
        <v>10</v>
      </c>
      <c r="Q2605">
        <v>3</v>
      </c>
      <c r="R2605">
        <v>2.7</v>
      </c>
      <c r="S2605">
        <v>2</v>
      </c>
      <c r="T2605">
        <v>0</v>
      </c>
    </row>
    <row r="2606" spans="1:20" x14ac:dyDescent="0.2">
      <c r="A2606" t="s">
        <v>40</v>
      </c>
      <c r="B2606" s="4">
        <f>train[[#This Row],[account_length]]/12</f>
        <v>8.5</v>
      </c>
      <c r="C2606">
        <v>408</v>
      </c>
      <c r="D2606">
        <v>0</v>
      </c>
      <c r="E2606">
        <v>1</v>
      </c>
      <c r="F2606">
        <v>29</v>
      </c>
      <c r="G2606">
        <v>214.7</v>
      </c>
      <c r="H2606">
        <v>86</v>
      </c>
      <c r="I2606">
        <v>36.5</v>
      </c>
      <c r="J2606">
        <v>314.3</v>
      </c>
      <c r="K2606">
        <v>109</v>
      </c>
      <c r="L2606">
        <v>26.72</v>
      </c>
      <c r="M2606">
        <v>280.2</v>
      </c>
      <c r="N2606">
        <v>110</v>
      </c>
      <c r="O2606">
        <v>12.61</v>
      </c>
      <c r="P2606">
        <v>14.3</v>
      </c>
      <c r="Q2606">
        <v>2</v>
      </c>
      <c r="R2606">
        <v>3.86</v>
      </c>
      <c r="S2606">
        <v>0</v>
      </c>
      <c r="T2606">
        <v>0</v>
      </c>
    </row>
    <row r="2607" spans="1:20" x14ac:dyDescent="0.2">
      <c r="A2607" t="s">
        <v>68</v>
      </c>
      <c r="B2607" s="4">
        <f>train[[#This Row],[account_length]]/12</f>
        <v>8.9166666666666661</v>
      </c>
      <c r="C2607">
        <v>408</v>
      </c>
      <c r="D2607">
        <v>0</v>
      </c>
      <c r="E2607">
        <v>0</v>
      </c>
      <c r="F2607">
        <v>0</v>
      </c>
      <c r="G2607">
        <v>86.8</v>
      </c>
      <c r="H2607">
        <v>95</v>
      </c>
      <c r="I2607">
        <v>14.76</v>
      </c>
      <c r="J2607">
        <v>108.1</v>
      </c>
      <c r="K2607">
        <v>85</v>
      </c>
      <c r="L2607">
        <v>9.19</v>
      </c>
      <c r="M2607">
        <v>204.3</v>
      </c>
      <c r="N2607">
        <v>87</v>
      </c>
      <c r="O2607">
        <v>9.19</v>
      </c>
      <c r="P2607">
        <v>13.2</v>
      </c>
      <c r="Q2607">
        <v>3</v>
      </c>
      <c r="R2607">
        <v>3.56</v>
      </c>
      <c r="S2607">
        <v>1</v>
      </c>
      <c r="T2607">
        <v>0</v>
      </c>
    </row>
    <row r="2608" spans="1:20" x14ac:dyDescent="0.2">
      <c r="A2608" t="s">
        <v>31</v>
      </c>
      <c r="B2608" s="4">
        <f>train[[#This Row],[account_length]]/12</f>
        <v>7.333333333333333</v>
      </c>
      <c r="C2608">
        <v>510</v>
      </c>
      <c r="D2608">
        <v>0</v>
      </c>
      <c r="E2608">
        <v>0</v>
      </c>
      <c r="F2608">
        <v>0</v>
      </c>
      <c r="G2608">
        <v>131.5</v>
      </c>
      <c r="H2608">
        <v>99</v>
      </c>
      <c r="I2608">
        <v>22.36</v>
      </c>
      <c r="J2608">
        <v>174.8</v>
      </c>
      <c r="K2608">
        <v>128</v>
      </c>
      <c r="L2608">
        <v>14.86</v>
      </c>
      <c r="M2608">
        <v>184.2</v>
      </c>
      <c r="N2608">
        <v>83</v>
      </c>
      <c r="O2608">
        <v>8.2899999999999991</v>
      </c>
      <c r="P2608">
        <v>7.9</v>
      </c>
      <c r="Q2608">
        <v>2</v>
      </c>
      <c r="R2608">
        <v>2.13</v>
      </c>
      <c r="S2608">
        <v>5</v>
      </c>
      <c r="T2608">
        <v>1</v>
      </c>
    </row>
    <row r="2609" spans="1:20" x14ac:dyDescent="0.2">
      <c r="A2609" t="s">
        <v>53</v>
      </c>
      <c r="B2609" s="4">
        <f>train[[#This Row],[account_length]]/12</f>
        <v>6.833333333333333</v>
      </c>
      <c r="C2609">
        <v>415</v>
      </c>
      <c r="D2609">
        <v>0</v>
      </c>
      <c r="E2609">
        <v>0</v>
      </c>
      <c r="F2609">
        <v>0</v>
      </c>
      <c r="G2609">
        <v>135.4</v>
      </c>
      <c r="H2609">
        <v>102</v>
      </c>
      <c r="I2609">
        <v>23.02</v>
      </c>
      <c r="J2609">
        <v>237.1</v>
      </c>
      <c r="K2609">
        <v>122</v>
      </c>
      <c r="L2609">
        <v>20.149999999999999</v>
      </c>
      <c r="M2609">
        <v>118.3</v>
      </c>
      <c r="N2609">
        <v>91</v>
      </c>
      <c r="O2609">
        <v>5.32</v>
      </c>
      <c r="P2609">
        <v>17.5</v>
      </c>
      <c r="Q2609">
        <v>4</v>
      </c>
      <c r="R2609">
        <v>4.7300000000000004</v>
      </c>
      <c r="S2609">
        <v>0</v>
      </c>
      <c r="T2609">
        <v>0</v>
      </c>
    </row>
    <row r="2610" spans="1:20" x14ac:dyDescent="0.2">
      <c r="A2610" t="s">
        <v>36</v>
      </c>
      <c r="B2610" s="4">
        <f>train[[#This Row],[account_length]]/12</f>
        <v>17</v>
      </c>
      <c r="C2610">
        <v>415</v>
      </c>
      <c r="D2610">
        <v>0</v>
      </c>
      <c r="E2610">
        <v>0</v>
      </c>
      <c r="F2610">
        <v>0</v>
      </c>
      <c r="G2610">
        <v>174.3</v>
      </c>
      <c r="H2610">
        <v>85</v>
      </c>
      <c r="I2610">
        <v>29.63</v>
      </c>
      <c r="J2610">
        <v>254.1</v>
      </c>
      <c r="K2610">
        <v>95</v>
      </c>
      <c r="L2610">
        <v>21.6</v>
      </c>
      <c r="M2610">
        <v>176.4</v>
      </c>
      <c r="N2610">
        <v>96</v>
      </c>
      <c r="O2610">
        <v>7.94</v>
      </c>
      <c r="P2610">
        <v>5.9</v>
      </c>
      <c r="Q2610">
        <v>3</v>
      </c>
      <c r="R2610">
        <v>1.59</v>
      </c>
      <c r="S2610">
        <v>6</v>
      </c>
      <c r="T2610">
        <v>0</v>
      </c>
    </row>
    <row r="2611" spans="1:20" x14ac:dyDescent="0.2">
      <c r="A2611" t="s">
        <v>67</v>
      </c>
      <c r="B2611" s="4">
        <f>train[[#This Row],[account_length]]/12</f>
        <v>10.833333333333334</v>
      </c>
      <c r="C2611">
        <v>510</v>
      </c>
      <c r="D2611">
        <v>0</v>
      </c>
      <c r="E2611">
        <v>0</v>
      </c>
      <c r="F2611">
        <v>0</v>
      </c>
      <c r="G2611">
        <v>203.9</v>
      </c>
      <c r="H2611">
        <v>63</v>
      </c>
      <c r="I2611">
        <v>34.659999999999997</v>
      </c>
      <c r="J2611">
        <v>191.8</v>
      </c>
      <c r="K2611">
        <v>93</v>
      </c>
      <c r="L2611">
        <v>16.3</v>
      </c>
      <c r="M2611">
        <v>132.5</v>
      </c>
      <c r="N2611">
        <v>125</v>
      </c>
      <c r="O2611">
        <v>5.96</v>
      </c>
      <c r="P2611">
        <v>12.1</v>
      </c>
      <c r="Q2611">
        <v>4</v>
      </c>
      <c r="R2611">
        <v>3.27</v>
      </c>
      <c r="S2611">
        <v>3</v>
      </c>
      <c r="T2611">
        <v>0</v>
      </c>
    </row>
    <row r="2612" spans="1:20" x14ac:dyDescent="0.2">
      <c r="A2612" t="s">
        <v>29</v>
      </c>
      <c r="B2612" s="4">
        <f>train[[#This Row],[account_length]]/12</f>
        <v>14.5</v>
      </c>
      <c r="C2612">
        <v>510</v>
      </c>
      <c r="D2612">
        <v>0</v>
      </c>
      <c r="E2612">
        <v>0</v>
      </c>
      <c r="F2612">
        <v>0</v>
      </c>
      <c r="G2612">
        <v>235.5</v>
      </c>
      <c r="H2612">
        <v>108</v>
      </c>
      <c r="I2612">
        <v>40.04</v>
      </c>
      <c r="J2612">
        <v>142.30000000000001</v>
      </c>
      <c r="K2612">
        <v>143</v>
      </c>
      <c r="L2612">
        <v>12.1</v>
      </c>
      <c r="M2612">
        <v>316.7</v>
      </c>
      <c r="N2612">
        <v>131</v>
      </c>
      <c r="O2612">
        <v>14.25</v>
      </c>
      <c r="P2612">
        <v>12.5</v>
      </c>
      <c r="Q2612">
        <v>5</v>
      </c>
      <c r="R2612">
        <v>3.38</v>
      </c>
      <c r="S2612">
        <v>0</v>
      </c>
      <c r="T2612">
        <v>0</v>
      </c>
    </row>
    <row r="2613" spans="1:20" x14ac:dyDescent="0.2">
      <c r="A2613" t="s">
        <v>50</v>
      </c>
      <c r="B2613" s="4">
        <f>train[[#This Row],[account_length]]/12</f>
        <v>10.75</v>
      </c>
      <c r="C2613">
        <v>415</v>
      </c>
      <c r="D2613">
        <v>0</v>
      </c>
      <c r="E2613">
        <v>0</v>
      </c>
      <c r="F2613">
        <v>0</v>
      </c>
      <c r="G2613">
        <v>157</v>
      </c>
      <c r="H2613">
        <v>113</v>
      </c>
      <c r="I2613">
        <v>26.69</v>
      </c>
      <c r="J2613">
        <v>256.89999999999998</v>
      </c>
      <c r="K2613">
        <v>97</v>
      </c>
      <c r="L2613">
        <v>21.84</v>
      </c>
      <c r="M2613">
        <v>185.5</v>
      </c>
      <c r="N2613">
        <v>126</v>
      </c>
      <c r="O2613">
        <v>8.35</v>
      </c>
      <c r="P2613">
        <v>12.1</v>
      </c>
      <c r="Q2613">
        <v>2</v>
      </c>
      <c r="R2613">
        <v>3.27</v>
      </c>
      <c r="S2613">
        <v>2</v>
      </c>
      <c r="T2613">
        <v>0</v>
      </c>
    </row>
    <row r="2614" spans="1:20" x14ac:dyDescent="0.2">
      <c r="A2614" t="s">
        <v>67</v>
      </c>
      <c r="B2614" s="4">
        <f>train[[#This Row],[account_length]]/12</f>
        <v>15.833333333333334</v>
      </c>
      <c r="C2614">
        <v>415</v>
      </c>
      <c r="D2614">
        <v>1</v>
      </c>
      <c r="E2614">
        <v>0</v>
      </c>
      <c r="F2614">
        <v>0</v>
      </c>
      <c r="G2614">
        <v>111.9</v>
      </c>
      <c r="H2614">
        <v>55</v>
      </c>
      <c r="I2614">
        <v>19.02</v>
      </c>
      <c r="J2614">
        <v>223</v>
      </c>
      <c r="K2614">
        <v>124</v>
      </c>
      <c r="L2614">
        <v>18.96</v>
      </c>
      <c r="M2614">
        <v>243.2</v>
      </c>
      <c r="N2614">
        <v>81</v>
      </c>
      <c r="O2614">
        <v>10.94</v>
      </c>
      <c r="P2614">
        <v>10</v>
      </c>
      <c r="Q2614">
        <v>7</v>
      </c>
      <c r="R2614">
        <v>2.7</v>
      </c>
      <c r="S2614">
        <v>3</v>
      </c>
      <c r="T2614">
        <v>0</v>
      </c>
    </row>
    <row r="2615" spans="1:20" x14ac:dyDescent="0.2">
      <c r="A2615" t="s">
        <v>36</v>
      </c>
      <c r="B2615" s="4">
        <f>train[[#This Row],[account_length]]/12</f>
        <v>4.5</v>
      </c>
      <c r="C2615">
        <v>510</v>
      </c>
      <c r="D2615">
        <v>1</v>
      </c>
      <c r="E2615">
        <v>0</v>
      </c>
      <c r="F2615">
        <v>0</v>
      </c>
      <c r="G2615">
        <v>236.3</v>
      </c>
      <c r="H2615">
        <v>91</v>
      </c>
      <c r="I2615">
        <v>40.17</v>
      </c>
      <c r="J2615">
        <v>152.80000000000001</v>
      </c>
      <c r="K2615">
        <v>130</v>
      </c>
      <c r="L2615">
        <v>12.99</v>
      </c>
      <c r="M2615">
        <v>160.30000000000001</v>
      </c>
      <c r="N2615">
        <v>98</v>
      </c>
      <c r="O2615">
        <v>7.21</v>
      </c>
      <c r="P2615">
        <v>11.2</v>
      </c>
      <c r="Q2615">
        <v>8</v>
      </c>
      <c r="R2615">
        <v>3.02</v>
      </c>
      <c r="S2615">
        <v>3</v>
      </c>
      <c r="T2615">
        <v>0</v>
      </c>
    </row>
    <row r="2616" spans="1:20" x14ac:dyDescent="0.2">
      <c r="A2616" t="s">
        <v>57</v>
      </c>
      <c r="B2616" s="4">
        <f>train[[#This Row],[account_length]]/12</f>
        <v>6.5</v>
      </c>
      <c r="C2616">
        <v>408</v>
      </c>
      <c r="D2616">
        <v>0</v>
      </c>
      <c r="E2616">
        <v>0</v>
      </c>
      <c r="F2616">
        <v>0</v>
      </c>
      <c r="G2616">
        <v>163.6</v>
      </c>
      <c r="H2616">
        <v>88</v>
      </c>
      <c r="I2616">
        <v>27.81</v>
      </c>
      <c r="J2616">
        <v>283.39999999999998</v>
      </c>
      <c r="K2616">
        <v>93</v>
      </c>
      <c r="L2616">
        <v>24.09</v>
      </c>
      <c r="M2616">
        <v>262.10000000000002</v>
      </c>
      <c r="N2616">
        <v>108</v>
      </c>
      <c r="O2616">
        <v>11.79</v>
      </c>
      <c r="P2616">
        <v>8.6</v>
      </c>
      <c r="Q2616">
        <v>9</v>
      </c>
      <c r="R2616">
        <v>2.3199999999999998</v>
      </c>
      <c r="S2616">
        <v>0</v>
      </c>
      <c r="T2616">
        <v>0</v>
      </c>
    </row>
    <row r="2617" spans="1:20" x14ac:dyDescent="0.2">
      <c r="A2617" t="s">
        <v>47</v>
      </c>
      <c r="B2617" s="4">
        <f>train[[#This Row],[account_length]]/12</f>
        <v>8.3333333333333339</v>
      </c>
      <c r="C2617">
        <v>415</v>
      </c>
      <c r="D2617">
        <v>0</v>
      </c>
      <c r="E2617">
        <v>1</v>
      </c>
      <c r="F2617">
        <v>29</v>
      </c>
      <c r="G2617">
        <v>213.6</v>
      </c>
      <c r="H2617">
        <v>127</v>
      </c>
      <c r="I2617">
        <v>36.31</v>
      </c>
      <c r="J2617">
        <v>175.9</v>
      </c>
      <c r="K2617">
        <v>82</v>
      </c>
      <c r="L2617">
        <v>14.95</v>
      </c>
      <c r="M2617">
        <v>207.2</v>
      </c>
      <c r="N2617">
        <v>100</v>
      </c>
      <c r="O2617">
        <v>9.32</v>
      </c>
      <c r="P2617">
        <v>8.9</v>
      </c>
      <c r="Q2617">
        <v>3</v>
      </c>
      <c r="R2617">
        <v>2.4</v>
      </c>
      <c r="S2617">
        <v>1</v>
      </c>
      <c r="T2617">
        <v>0</v>
      </c>
    </row>
    <row r="2618" spans="1:20" x14ac:dyDescent="0.2">
      <c r="A2618" t="s">
        <v>31</v>
      </c>
      <c r="B2618" s="4">
        <f>train[[#This Row],[account_length]]/12</f>
        <v>5.833333333333333</v>
      </c>
      <c r="C2618">
        <v>510</v>
      </c>
      <c r="D2618">
        <v>0</v>
      </c>
      <c r="E2618">
        <v>1</v>
      </c>
      <c r="F2618">
        <v>30</v>
      </c>
      <c r="G2618">
        <v>143.4</v>
      </c>
      <c r="H2618">
        <v>72</v>
      </c>
      <c r="I2618">
        <v>24.38</v>
      </c>
      <c r="J2618">
        <v>170</v>
      </c>
      <c r="K2618">
        <v>92</v>
      </c>
      <c r="L2618">
        <v>14.45</v>
      </c>
      <c r="M2618">
        <v>127.9</v>
      </c>
      <c r="N2618">
        <v>68</v>
      </c>
      <c r="O2618">
        <v>5.76</v>
      </c>
      <c r="P2618">
        <v>9.4</v>
      </c>
      <c r="Q2618">
        <v>4</v>
      </c>
      <c r="R2618">
        <v>2.54</v>
      </c>
      <c r="S2618">
        <v>3</v>
      </c>
      <c r="T2618">
        <v>0</v>
      </c>
    </row>
    <row r="2619" spans="1:20" x14ac:dyDescent="0.2">
      <c r="A2619" t="s">
        <v>38</v>
      </c>
      <c r="B2619" s="4">
        <f>train[[#This Row],[account_length]]/12</f>
        <v>9.75</v>
      </c>
      <c r="C2619">
        <v>408</v>
      </c>
      <c r="D2619">
        <v>0</v>
      </c>
      <c r="E2619">
        <v>0</v>
      </c>
      <c r="F2619">
        <v>0</v>
      </c>
      <c r="G2619">
        <v>97.1</v>
      </c>
      <c r="H2619">
        <v>98</v>
      </c>
      <c r="I2619">
        <v>16.510000000000002</v>
      </c>
      <c r="J2619">
        <v>228</v>
      </c>
      <c r="K2619">
        <v>131</v>
      </c>
      <c r="L2619">
        <v>19.38</v>
      </c>
      <c r="M2619">
        <v>240</v>
      </c>
      <c r="N2619">
        <v>111</v>
      </c>
      <c r="O2619">
        <v>10.8</v>
      </c>
      <c r="P2619">
        <v>10.6</v>
      </c>
      <c r="Q2619">
        <v>3</v>
      </c>
      <c r="R2619">
        <v>2.86</v>
      </c>
      <c r="S2619">
        <v>1</v>
      </c>
      <c r="T2619">
        <v>0</v>
      </c>
    </row>
    <row r="2620" spans="1:20" x14ac:dyDescent="0.2">
      <c r="A2620" t="s">
        <v>67</v>
      </c>
      <c r="B2620" s="4">
        <f>train[[#This Row],[account_length]]/12</f>
        <v>5.666666666666667</v>
      </c>
      <c r="C2620">
        <v>415</v>
      </c>
      <c r="D2620">
        <v>0</v>
      </c>
      <c r="E2620">
        <v>0</v>
      </c>
      <c r="F2620">
        <v>0</v>
      </c>
      <c r="G2620">
        <v>94.1</v>
      </c>
      <c r="H2620">
        <v>93</v>
      </c>
      <c r="I2620">
        <v>16</v>
      </c>
      <c r="J2620">
        <v>147.6</v>
      </c>
      <c r="K2620">
        <v>80</v>
      </c>
      <c r="L2620">
        <v>12.55</v>
      </c>
      <c r="M2620">
        <v>213.5</v>
      </c>
      <c r="N2620">
        <v>85</v>
      </c>
      <c r="O2620">
        <v>9.61</v>
      </c>
      <c r="P2620">
        <v>10.1</v>
      </c>
      <c r="Q2620">
        <v>2</v>
      </c>
      <c r="R2620">
        <v>2.73</v>
      </c>
      <c r="S2620">
        <v>0</v>
      </c>
      <c r="T2620">
        <v>0</v>
      </c>
    </row>
    <row r="2621" spans="1:20" x14ac:dyDescent="0.2">
      <c r="A2621" t="s">
        <v>57</v>
      </c>
      <c r="B2621" s="4">
        <f>train[[#This Row],[account_length]]/12</f>
        <v>2.25</v>
      </c>
      <c r="C2621">
        <v>510</v>
      </c>
      <c r="D2621">
        <v>0</v>
      </c>
      <c r="E2621">
        <v>0</v>
      </c>
      <c r="F2621">
        <v>0</v>
      </c>
      <c r="G2621">
        <v>226.3</v>
      </c>
      <c r="H2621">
        <v>95</v>
      </c>
      <c r="I2621">
        <v>38.47</v>
      </c>
      <c r="J2621">
        <v>274.3</v>
      </c>
      <c r="K2621">
        <v>109</v>
      </c>
      <c r="L2621">
        <v>23.32</v>
      </c>
      <c r="M2621">
        <v>242.7</v>
      </c>
      <c r="N2621">
        <v>119</v>
      </c>
      <c r="O2621">
        <v>10.92</v>
      </c>
      <c r="P2621">
        <v>8.1999999999999993</v>
      </c>
      <c r="Q2621">
        <v>3</v>
      </c>
      <c r="R2621">
        <v>2.21</v>
      </c>
      <c r="S2621">
        <v>2</v>
      </c>
      <c r="T2621">
        <v>1</v>
      </c>
    </row>
    <row r="2622" spans="1:20" x14ac:dyDescent="0.2">
      <c r="A2622" t="s">
        <v>68</v>
      </c>
      <c r="B2622" s="4">
        <f>train[[#This Row],[account_length]]/12</f>
        <v>15.083333333333334</v>
      </c>
      <c r="C2622">
        <v>415</v>
      </c>
      <c r="D2622">
        <v>0</v>
      </c>
      <c r="E2622">
        <v>1</v>
      </c>
      <c r="F2622">
        <v>27</v>
      </c>
      <c r="G2622">
        <v>190.3</v>
      </c>
      <c r="H2622">
        <v>93</v>
      </c>
      <c r="I2622">
        <v>32.35</v>
      </c>
      <c r="J2622">
        <v>249</v>
      </c>
      <c r="K2622">
        <v>127</v>
      </c>
      <c r="L2622">
        <v>21.17</v>
      </c>
      <c r="M2622">
        <v>215.7</v>
      </c>
      <c r="N2622">
        <v>82</v>
      </c>
      <c r="O2622">
        <v>9.7100000000000009</v>
      </c>
      <c r="P2622">
        <v>10.6</v>
      </c>
      <c r="Q2622">
        <v>4</v>
      </c>
      <c r="R2622">
        <v>2.86</v>
      </c>
      <c r="S2622">
        <v>1</v>
      </c>
      <c r="T2622">
        <v>0</v>
      </c>
    </row>
    <row r="2623" spans="1:20" x14ac:dyDescent="0.2">
      <c r="A2623" t="s">
        <v>66</v>
      </c>
      <c r="B2623" s="4">
        <f>train[[#This Row],[account_length]]/12</f>
        <v>9.3333333333333339</v>
      </c>
      <c r="C2623">
        <v>415</v>
      </c>
      <c r="D2623">
        <v>0</v>
      </c>
      <c r="E2623">
        <v>0</v>
      </c>
      <c r="F2623">
        <v>0</v>
      </c>
      <c r="G2623">
        <v>185.4</v>
      </c>
      <c r="H2623">
        <v>114</v>
      </c>
      <c r="I2623">
        <v>31.52</v>
      </c>
      <c r="J2623">
        <v>191.4</v>
      </c>
      <c r="K2623">
        <v>119</v>
      </c>
      <c r="L2623">
        <v>16.27</v>
      </c>
      <c r="M2623">
        <v>144</v>
      </c>
      <c r="N2623">
        <v>78</v>
      </c>
      <c r="O2623">
        <v>6.48</v>
      </c>
      <c r="P2623">
        <v>10</v>
      </c>
      <c r="Q2623">
        <v>11</v>
      </c>
      <c r="R2623">
        <v>2.7</v>
      </c>
      <c r="S2623">
        <v>2</v>
      </c>
      <c r="T2623">
        <v>0</v>
      </c>
    </row>
    <row r="2624" spans="1:20" x14ac:dyDescent="0.2">
      <c r="A2624" t="s">
        <v>48</v>
      </c>
      <c r="B2624" s="4">
        <f>train[[#This Row],[account_length]]/12</f>
        <v>7.75</v>
      </c>
      <c r="C2624">
        <v>415</v>
      </c>
      <c r="D2624">
        <v>0</v>
      </c>
      <c r="E2624">
        <v>0</v>
      </c>
      <c r="F2624">
        <v>0</v>
      </c>
      <c r="G2624">
        <v>179.5</v>
      </c>
      <c r="H2624">
        <v>121</v>
      </c>
      <c r="I2624">
        <v>30.52</v>
      </c>
      <c r="J2624">
        <v>191.9</v>
      </c>
      <c r="K2624">
        <v>131</v>
      </c>
      <c r="L2624">
        <v>16.309999999999999</v>
      </c>
      <c r="M2624">
        <v>165.5</v>
      </c>
      <c r="N2624">
        <v>125</v>
      </c>
      <c r="O2624">
        <v>7.45</v>
      </c>
      <c r="P2624">
        <v>12</v>
      </c>
      <c r="Q2624">
        <v>4</v>
      </c>
      <c r="R2624">
        <v>3.24</v>
      </c>
      <c r="S2624">
        <v>0</v>
      </c>
      <c r="T2624">
        <v>0</v>
      </c>
    </row>
    <row r="2625" spans="1:20" x14ac:dyDescent="0.2">
      <c r="A2625" t="s">
        <v>42</v>
      </c>
      <c r="B2625" s="4">
        <f>train[[#This Row],[account_length]]/12</f>
        <v>8.5</v>
      </c>
      <c r="C2625">
        <v>408</v>
      </c>
      <c r="D2625">
        <v>0</v>
      </c>
      <c r="E2625">
        <v>0</v>
      </c>
      <c r="F2625">
        <v>0</v>
      </c>
      <c r="G2625">
        <v>158</v>
      </c>
      <c r="H2625">
        <v>94</v>
      </c>
      <c r="I2625">
        <v>26.86</v>
      </c>
      <c r="J2625">
        <v>207.9</v>
      </c>
      <c r="K2625">
        <v>100</v>
      </c>
      <c r="L2625">
        <v>17.670000000000002</v>
      </c>
      <c r="M2625">
        <v>190.4</v>
      </c>
      <c r="N2625">
        <v>120</v>
      </c>
      <c r="O2625">
        <v>8.57</v>
      </c>
      <c r="P2625">
        <v>10.1</v>
      </c>
      <c r="Q2625">
        <v>10</v>
      </c>
      <c r="R2625">
        <v>2.73</v>
      </c>
      <c r="S2625">
        <v>0</v>
      </c>
      <c r="T2625">
        <v>0</v>
      </c>
    </row>
    <row r="2626" spans="1:20" x14ac:dyDescent="0.2">
      <c r="A2626" t="s">
        <v>27</v>
      </c>
      <c r="B2626" s="4">
        <f>train[[#This Row],[account_length]]/12</f>
        <v>7.75</v>
      </c>
      <c r="C2626">
        <v>415</v>
      </c>
      <c r="D2626">
        <v>0</v>
      </c>
      <c r="E2626">
        <v>0</v>
      </c>
      <c r="F2626">
        <v>0</v>
      </c>
      <c r="G2626">
        <v>173</v>
      </c>
      <c r="H2626">
        <v>131</v>
      </c>
      <c r="I2626">
        <v>29.41</v>
      </c>
      <c r="J2626">
        <v>190.4</v>
      </c>
      <c r="K2626">
        <v>108</v>
      </c>
      <c r="L2626">
        <v>16.18</v>
      </c>
      <c r="M2626">
        <v>290</v>
      </c>
      <c r="N2626">
        <v>66</v>
      </c>
      <c r="O2626">
        <v>13.05</v>
      </c>
      <c r="P2626">
        <v>10.4</v>
      </c>
      <c r="Q2626">
        <v>2</v>
      </c>
      <c r="R2626">
        <v>2.81</v>
      </c>
      <c r="S2626">
        <v>0</v>
      </c>
      <c r="T2626">
        <v>0</v>
      </c>
    </row>
    <row r="2627" spans="1:20" x14ac:dyDescent="0.2">
      <c r="A2627" t="s">
        <v>42</v>
      </c>
      <c r="B2627" s="4">
        <f>train[[#This Row],[account_length]]/12</f>
        <v>8.9166666666666661</v>
      </c>
      <c r="C2627">
        <v>415</v>
      </c>
      <c r="D2627">
        <v>0</v>
      </c>
      <c r="E2627">
        <v>1</v>
      </c>
      <c r="F2627">
        <v>32</v>
      </c>
      <c r="G2627">
        <v>134.19999999999999</v>
      </c>
      <c r="H2627">
        <v>101</v>
      </c>
      <c r="I2627">
        <v>22.81</v>
      </c>
      <c r="J2627">
        <v>211.9</v>
      </c>
      <c r="K2627">
        <v>145</v>
      </c>
      <c r="L2627">
        <v>18.010000000000002</v>
      </c>
      <c r="M2627">
        <v>167.6</v>
      </c>
      <c r="N2627">
        <v>138</v>
      </c>
      <c r="O2627">
        <v>7.54</v>
      </c>
      <c r="P2627">
        <v>8.1999999999999993</v>
      </c>
      <c r="Q2627">
        <v>5</v>
      </c>
      <c r="R2627">
        <v>2.21</v>
      </c>
      <c r="S2627">
        <v>1</v>
      </c>
      <c r="T2627">
        <v>0</v>
      </c>
    </row>
    <row r="2628" spans="1:20" x14ac:dyDescent="0.2">
      <c r="A2628" t="s">
        <v>32</v>
      </c>
      <c r="B2628" s="4">
        <f>train[[#This Row],[account_length]]/12</f>
        <v>8.3333333333333339</v>
      </c>
      <c r="C2628">
        <v>415</v>
      </c>
      <c r="D2628">
        <v>0</v>
      </c>
      <c r="E2628">
        <v>1</v>
      </c>
      <c r="F2628">
        <v>32</v>
      </c>
      <c r="G2628">
        <v>125.2</v>
      </c>
      <c r="H2628">
        <v>123</v>
      </c>
      <c r="I2628">
        <v>21.28</v>
      </c>
      <c r="J2628">
        <v>230.9</v>
      </c>
      <c r="K2628">
        <v>101</v>
      </c>
      <c r="L2628">
        <v>19.63</v>
      </c>
      <c r="M2628">
        <v>192</v>
      </c>
      <c r="N2628">
        <v>106</v>
      </c>
      <c r="O2628">
        <v>8.64</v>
      </c>
      <c r="P2628">
        <v>12.6</v>
      </c>
      <c r="Q2628">
        <v>9</v>
      </c>
      <c r="R2628">
        <v>3.4</v>
      </c>
      <c r="S2628">
        <v>3</v>
      </c>
      <c r="T2628">
        <v>0</v>
      </c>
    </row>
    <row r="2629" spans="1:20" x14ac:dyDescent="0.2">
      <c r="A2629" t="s">
        <v>54</v>
      </c>
      <c r="B2629" s="4">
        <f>train[[#This Row],[account_length]]/12</f>
        <v>9.5833333333333339</v>
      </c>
      <c r="C2629">
        <v>415</v>
      </c>
      <c r="D2629">
        <v>0</v>
      </c>
      <c r="E2629">
        <v>0</v>
      </c>
      <c r="F2629">
        <v>0</v>
      </c>
      <c r="G2629">
        <v>195.9</v>
      </c>
      <c r="H2629">
        <v>111</v>
      </c>
      <c r="I2629">
        <v>33.299999999999997</v>
      </c>
      <c r="J2629">
        <v>227</v>
      </c>
      <c r="K2629">
        <v>108</v>
      </c>
      <c r="L2629">
        <v>19.3</v>
      </c>
      <c r="M2629">
        <v>313.2</v>
      </c>
      <c r="N2629">
        <v>113</v>
      </c>
      <c r="O2629">
        <v>14.09</v>
      </c>
      <c r="P2629">
        <v>13.2</v>
      </c>
      <c r="Q2629">
        <v>1</v>
      </c>
      <c r="R2629">
        <v>3.56</v>
      </c>
      <c r="S2629">
        <v>2</v>
      </c>
      <c r="T2629">
        <v>0</v>
      </c>
    </row>
    <row r="2630" spans="1:20" x14ac:dyDescent="0.2">
      <c r="A2630" t="s">
        <v>51</v>
      </c>
      <c r="B2630" s="4">
        <f>train[[#This Row],[account_length]]/12</f>
        <v>5.25</v>
      </c>
      <c r="C2630">
        <v>510</v>
      </c>
      <c r="D2630">
        <v>0</v>
      </c>
      <c r="E2630">
        <v>1</v>
      </c>
      <c r="F2630">
        <v>13</v>
      </c>
      <c r="G2630">
        <v>214.2</v>
      </c>
      <c r="H2630">
        <v>61</v>
      </c>
      <c r="I2630">
        <v>36.409999999999997</v>
      </c>
      <c r="J2630">
        <v>181.2</v>
      </c>
      <c r="K2630">
        <v>88</v>
      </c>
      <c r="L2630">
        <v>15.4</v>
      </c>
      <c r="M2630">
        <v>174</v>
      </c>
      <c r="N2630">
        <v>68</v>
      </c>
      <c r="O2630">
        <v>7.83</v>
      </c>
      <c r="P2630">
        <v>10.3</v>
      </c>
      <c r="Q2630">
        <v>2</v>
      </c>
      <c r="R2630">
        <v>2.78</v>
      </c>
      <c r="S2630">
        <v>0</v>
      </c>
      <c r="T2630">
        <v>0</v>
      </c>
    </row>
    <row r="2631" spans="1:20" x14ac:dyDescent="0.2">
      <c r="A2631" t="s">
        <v>66</v>
      </c>
      <c r="B2631" s="4">
        <f>train[[#This Row],[account_length]]/12</f>
        <v>4.75</v>
      </c>
      <c r="C2631">
        <v>415</v>
      </c>
      <c r="D2631">
        <v>0</v>
      </c>
      <c r="E2631">
        <v>0</v>
      </c>
      <c r="F2631">
        <v>0</v>
      </c>
      <c r="G2631">
        <v>221.1</v>
      </c>
      <c r="H2631">
        <v>101</v>
      </c>
      <c r="I2631">
        <v>37.590000000000003</v>
      </c>
      <c r="J2631">
        <v>236.7</v>
      </c>
      <c r="K2631">
        <v>65</v>
      </c>
      <c r="L2631">
        <v>20.12</v>
      </c>
      <c r="M2631">
        <v>252.3</v>
      </c>
      <c r="N2631">
        <v>137</v>
      </c>
      <c r="O2631">
        <v>11.35</v>
      </c>
      <c r="P2631">
        <v>9.5</v>
      </c>
      <c r="Q2631">
        <v>1</v>
      </c>
      <c r="R2631">
        <v>2.57</v>
      </c>
      <c r="S2631">
        <v>0</v>
      </c>
      <c r="T2631">
        <v>0</v>
      </c>
    </row>
    <row r="2632" spans="1:20" x14ac:dyDescent="0.2">
      <c r="A2632" t="s">
        <v>63</v>
      </c>
      <c r="B2632" s="4">
        <f>train[[#This Row],[account_length]]/12</f>
        <v>9.9166666666666661</v>
      </c>
      <c r="C2632">
        <v>408</v>
      </c>
      <c r="D2632">
        <v>0</v>
      </c>
      <c r="E2632">
        <v>1</v>
      </c>
      <c r="F2632">
        <v>26</v>
      </c>
      <c r="G2632">
        <v>132</v>
      </c>
      <c r="H2632">
        <v>100</v>
      </c>
      <c r="I2632">
        <v>22.44</v>
      </c>
      <c r="J2632">
        <v>173.3</v>
      </c>
      <c r="K2632">
        <v>121</v>
      </c>
      <c r="L2632">
        <v>14.73</v>
      </c>
      <c r="M2632">
        <v>203.5</v>
      </c>
      <c r="N2632">
        <v>108</v>
      </c>
      <c r="O2632">
        <v>9.16</v>
      </c>
      <c r="P2632">
        <v>11.6</v>
      </c>
      <c r="Q2632">
        <v>5</v>
      </c>
      <c r="R2632">
        <v>3.13</v>
      </c>
      <c r="S2632">
        <v>1</v>
      </c>
      <c r="T2632">
        <v>0</v>
      </c>
    </row>
    <row r="2633" spans="1:20" x14ac:dyDescent="0.2">
      <c r="A2633" t="s">
        <v>48</v>
      </c>
      <c r="B2633" s="4">
        <f>train[[#This Row],[account_length]]/12</f>
        <v>6.083333333333333</v>
      </c>
      <c r="C2633">
        <v>408</v>
      </c>
      <c r="D2633">
        <v>0</v>
      </c>
      <c r="E2633">
        <v>0</v>
      </c>
      <c r="F2633">
        <v>0</v>
      </c>
      <c r="G2633">
        <v>157.6</v>
      </c>
      <c r="H2633">
        <v>92</v>
      </c>
      <c r="I2633">
        <v>26.79</v>
      </c>
      <c r="J2633">
        <v>198.3</v>
      </c>
      <c r="K2633">
        <v>87</v>
      </c>
      <c r="L2633">
        <v>16.86</v>
      </c>
      <c r="M2633">
        <v>364.9</v>
      </c>
      <c r="N2633">
        <v>106</v>
      </c>
      <c r="O2633">
        <v>16.420000000000002</v>
      </c>
      <c r="P2633">
        <v>9.1</v>
      </c>
      <c r="Q2633">
        <v>4</v>
      </c>
      <c r="R2633">
        <v>2.46</v>
      </c>
      <c r="S2633">
        <v>1</v>
      </c>
      <c r="T2633">
        <v>0</v>
      </c>
    </row>
    <row r="2634" spans="1:20" x14ac:dyDescent="0.2">
      <c r="A2634" t="s">
        <v>45</v>
      </c>
      <c r="B2634" s="4">
        <f>train[[#This Row],[account_length]]/12</f>
        <v>8.1666666666666661</v>
      </c>
      <c r="C2634">
        <v>408</v>
      </c>
      <c r="D2634">
        <v>0</v>
      </c>
      <c r="E2634">
        <v>1</v>
      </c>
      <c r="F2634">
        <v>30</v>
      </c>
      <c r="G2634">
        <v>110.3</v>
      </c>
      <c r="H2634">
        <v>71</v>
      </c>
      <c r="I2634">
        <v>18.75</v>
      </c>
      <c r="J2634">
        <v>182.4</v>
      </c>
      <c r="K2634">
        <v>108</v>
      </c>
      <c r="L2634">
        <v>15.5</v>
      </c>
      <c r="M2634">
        <v>183.8</v>
      </c>
      <c r="N2634">
        <v>88</v>
      </c>
      <c r="O2634">
        <v>8.27</v>
      </c>
      <c r="P2634">
        <v>11</v>
      </c>
      <c r="Q2634">
        <v>8</v>
      </c>
      <c r="R2634">
        <v>2.97</v>
      </c>
      <c r="S2634">
        <v>2</v>
      </c>
      <c r="T2634">
        <v>0</v>
      </c>
    </row>
    <row r="2635" spans="1:20" x14ac:dyDescent="0.2">
      <c r="A2635" t="s">
        <v>38</v>
      </c>
      <c r="B2635" s="4">
        <f>train[[#This Row],[account_length]]/12</f>
        <v>11.583333333333334</v>
      </c>
      <c r="C2635">
        <v>415</v>
      </c>
      <c r="D2635">
        <v>1</v>
      </c>
      <c r="E2635">
        <v>0</v>
      </c>
      <c r="F2635">
        <v>0</v>
      </c>
      <c r="G2635">
        <v>161.5</v>
      </c>
      <c r="H2635">
        <v>121</v>
      </c>
      <c r="I2635">
        <v>27.46</v>
      </c>
      <c r="J2635">
        <v>192.9</v>
      </c>
      <c r="K2635">
        <v>137</v>
      </c>
      <c r="L2635">
        <v>16.399999999999999</v>
      </c>
      <c r="M2635">
        <v>168.3</v>
      </c>
      <c r="N2635">
        <v>96</v>
      </c>
      <c r="O2635">
        <v>7.57</v>
      </c>
      <c r="P2635">
        <v>11.2</v>
      </c>
      <c r="Q2635">
        <v>13</v>
      </c>
      <c r="R2635">
        <v>3.02</v>
      </c>
      <c r="S2635">
        <v>0</v>
      </c>
      <c r="T2635">
        <v>0</v>
      </c>
    </row>
    <row r="2636" spans="1:20" x14ac:dyDescent="0.2">
      <c r="A2636" t="s">
        <v>36</v>
      </c>
      <c r="B2636" s="4">
        <f>train[[#This Row],[account_length]]/12</f>
        <v>2.5833333333333335</v>
      </c>
      <c r="C2636">
        <v>408</v>
      </c>
      <c r="D2636">
        <v>0</v>
      </c>
      <c r="E2636">
        <v>1</v>
      </c>
      <c r="F2636">
        <v>28</v>
      </c>
      <c r="G2636">
        <v>171.8</v>
      </c>
      <c r="H2636">
        <v>116</v>
      </c>
      <c r="I2636">
        <v>29.21</v>
      </c>
      <c r="J2636">
        <v>240.7</v>
      </c>
      <c r="K2636">
        <v>125</v>
      </c>
      <c r="L2636">
        <v>20.46</v>
      </c>
      <c r="M2636">
        <v>245.5</v>
      </c>
      <c r="N2636">
        <v>80</v>
      </c>
      <c r="O2636">
        <v>11.05</v>
      </c>
      <c r="P2636">
        <v>10.6</v>
      </c>
      <c r="Q2636">
        <v>7</v>
      </c>
      <c r="R2636">
        <v>2.86</v>
      </c>
      <c r="S2636">
        <v>1</v>
      </c>
      <c r="T2636">
        <v>0</v>
      </c>
    </row>
    <row r="2637" spans="1:20" x14ac:dyDescent="0.2">
      <c r="A2637" t="s">
        <v>73</v>
      </c>
      <c r="B2637" s="4">
        <f>train[[#This Row],[account_length]]/12</f>
        <v>10.75</v>
      </c>
      <c r="C2637">
        <v>510</v>
      </c>
      <c r="D2637">
        <v>0</v>
      </c>
      <c r="E2637">
        <v>1</v>
      </c>
      <c r="F2637">
        <v>32</v>
      </c>
      <c r="G2637">
        <v>211</v>
      </c>
      <c r="H2637">
        <v>99</v>
      </c>
      <c r="I2637">
        <v>35.869999999999997</v>
      </c>
      <c r="J2637">
        <v>155.1</v>
      </c>
      <c r="K2637">
        <v>89</v>
      </c>
      <c r="L2637">
        <v>13.18</v>
      </c>
      <c r="M2637">
        <v>234.8</v>
      </c>
      <c r="N2637">
        <v>96</v>
      </c>
      <c r="O2637">
        <v>10.57</v>
      </c>
      <c r="P2637">
        <v>11.4</v>
      </c>
      <c r="Q2637">
        <v>5</v>
      </c>
      <c r="R2637">
        <v>3.08</v>
      </c>
      <c r="S2637">
        <v>1</v>
      </c>
      <c r="T2637">
        <v>0</v>
      </c>
    </row>
    <row r="2638" spans="1:20" x14ac:dyDescent="0.2">
      <c r="A2638" t="s">
        <v>50</v>
      </c>
      <c r="B2638" s="4">
        <f>train[[#This Row],[account_length]]/12</f>
        <v>9.5833333333333339</v>
      </c>
      <c r="C2638">
        <v>415</v>
      </c>
      <c r="D2638">
        <v>0</v>
      </c>
      <c r="E2638">
        <v>0</v>
      </c>
      <c r="F2638">
        <v>0</v>
      </c>
      <c r="G2638">
        <v>139.30000000000001</v>
      </c>
      <c r="H2638">
        <v>89</v>
      </c>
      <c r="I2638">
        <v>23.68</v>
      </c>
      <c r="J2638">
        <v>192.3</v>
      </c>
      <c r="K2638">
        <v>95</v>
      </c>
      <c r="L2638">
        <v>16.350000000000001</v>
      </c>
      <c r="M2638">
        <v>151</v>
      </c>
      <c r="N2638">
        <v>75</v>
      </c>
      <c r="O2638">
        <v>6.8</v>
      </c>
      <c r="P2638">
        <v>9.3000000000000007</v>
      </c>
      <c r="Q2638">
        <v>3</v>
      </c>
      <c r="R2638">
        <v>2.5099999999999998</v>
      </c>
      <c r="S2638">
        <v>7</v>
      </c>
      <c r="T2638">
        <v>1</v>
      </c>
    </row>
    <row r="2639" spans="1:20" x14ac:dyDescent="0.2">
      <c r="A2639" t="s">
        <v>45</v>
      </c>
      <c r="B2639" s="4">
        <f>train[[#This Row],[account_length]]/12</f>
        <v>9</v>
      </c>
      <c r="C2639">
        <v>415</v>
      </c>
      <c r="D2639">
        <v>0</v>
      </c>
      <c r="E2639">
        <v>0</v>
      </c>
      <c r="F2639">
        <v>0</v>
      </c>
      <c r="G2639">
        <v>291.60000000000002</v>
      </c>
      <c r="H2639">
        <v>99</v>
      </c>
      <c r="I2639">
        <v>49.57</v>
      </c>
      <c r="J2639">
        <v>221.1</v>
      </c>
      <c r="K2639">
        <v>93</v>
      </c>
      <c r="L2639">
        <v>18.79</v>
      </c>
      <c r="M2639">
        <v>229.2</v>
      </c>
      <c r="N2639">
        <v>110</v>
      </c>
      <c r="O2639">
        <v>10.31</v>
      </c>
      <c r="P2639">
        <v>14</v>
      </c>
      <c r="Q2639">
        <v>9</v>
      </c>
      <c r="R2639">
        <v>3.78</v>
      </c>
      <c r="S2639">
        <v>2</v>
      </c>
      <c r="T2639">
        <v>1</v>
      </c>
    </row>
    <row r="2640" spans="1:20" x14ac:dyDescent="0.2">
      <c r="A2640" t="s">
        <v>54</v>
      </c>
      <c r="B2640" s="4">
        <f>train[[#This Row],[account_length]]/12</f>
        <v>11.583333333333334</v>
      </c>
      <c r="C2640">
        <v>408</v>
      </c>
      <c r="D2640">
        <v>0</v>
      </c>
      <c r="E2640">
        <v>0</v>
      </c>
      <c r="F2640">
        <v>0</v>
      </c>
      <c r="G2640">
        <v>139</v>
      </c>
      <c r="H2640">
        <v>110</v>
      </c>
      <c r="I2640">
        <v>23.63</v>
      </c>
      <c r="J2640">
        <v>132.9</v>
      </c>
      <c r="K2640">
        <v>93</v>
      </c>
      <c r="L2640">
        <v>11.3</v>
      </c>
      <c r="M2640">
        <v>272</v>
      </c>
      <c r="N2640">
        <v>120</v>
      </c>
      <c r="O2640">
        <v>12.24</v>
      </c>
      <c r="P2640">
        <v>12.1</v>
      </c>
      <c r="Q2640">
        <v>1</v>
      </c>
      <c r="R2640">
        <v>3.27</v>
      </c>
      <c r="S2640">
        <v>0</v>
      </c>
      <c r="T2640">
        <v>0</v>
      </c>
    </row>
    <row r="2641" spans="1:20" x14ac:dyDescent="0.2">
      <c r="A2641" t="s">
        <v>31</v>
      </c>
      <c r="B2641" s="4">
        <f>train[[#This Row],[account_length]]/12</f>
        <v>8.5</v>
      </c>
      <c r="C2641">
        <v>408</v>
      </c>
      <c r="D2641">
        <v>0</v>
      </c>
      <c r="E2641">
        <v>0</v>
      </c>
      <c r="F2641">
        <v>0</v>
      </c>
      <c r="G2641">
        <v>234.8</v>
      </c>
      <c r="H2641">
        <v>125</v>
      </c>
      <c r="I2641">
        <v>39.92</v>
      </c>
      <c r="J2641">
        <v>199.2</v>
      </c>
      <c r="K2641">
        <v>99</v>
      </c>
      <c r="L2641">
        <v>16.93</v>
      </c>
      <c r="M2641">
        <v>163.19999999999999</v>
      </c>
      <c r="N2641">
        <v>88</v>
      </c>
      <c r="O2641">
        <v>7.34</v>
      </c>
      <c r="P2641">
        <v>10</v>
      </c>
      <c r="Q2641">
        <v>1</v>
      </c>
      <c r="R2641">
        <v>2.7</v>
      </c>
      <c r="S2641">
        <v>4</v>
      </c>
      <c r="T2641">
        <v>0</v>
      </c>
    </row>
    <row r="2642" spans="1:20" x14ac:dyDescent="0.2">
      <c r="A2642" t="s">
        <v>26</v>
      </c>
      <c r="B2642" s="4">
        <f>train[[#This Row],[account_length]]/12</f>
        <v>12.416666666666666</v>
      </c>
      <c r="C2642">
        <v>408</v>
      </c>
      <c r="D2642">
        <v>0</v>
      </c>
      <c r="E2642">
        <v>0</v>
      </c>
      <c r="F2642">
        <v>0</v>
      </c>
      <c r="G2642">
        <v>187.6</v>
      </c>
      <c r="H2642">
        <v>83</v>
      </c>
      <c r="I2642">
        <v>31.89</v>
      </c>
      <c r="J2642">
        <v>201.4</v>
      </c>
      <c r="K2642">
        <v>81</v>
      </c>
      <c r="L2642">
        <v>17.12</v>
      </c>
      <c r="M2642">
        <v>264.2</v>
      </c>
      <c r="N2642">
        <v>79</v>
      </c>
      <c r="O2642">
        <v>11.89</v>
      </c>
      <c r="P2642">
        <v>8.8000000000000007</v>
      </c>
      <c r="Q2642">
        <v>1</v>
      </c>
      <c r="R2642">
        <v>2.38</v>
      </c>
      <c r="S2642">
        <v>1</v>
      </c>
      <c r="T2642">
        <v>0</v>
      </c>
    </row>
    <row r="2643" spans="1:20" x14ac:dyDescent="0.2">
      <c r="A2643" t="s">
        <v>52</v>
      </c>
      <c r="B2643" s="4">
        <f>train[[#This Row],[account_length]]/12</f>
        <v>9.4166666666666661</v>
      </c>
      <c r="C2643">
        <v>415</v>
      </c>
      <c r="D2643">
        <v>0</v>
      </c>
      <c r="E2643">
        <v>0</v>
      </c>
      <c r="F2643">
        <v>0</v>
      </c>
      <c r="G2643">
        <v>159.80000000000001</v>
      </c>
      <c r="H2643">
        <v>143</v>
      </c>
      <c r="I2643">
        <v>27.17</v>
      </c>
      <c r="J2643">
        <v>210.1</v>
      </c>
      <c r="K2643">
        <v>93</v>
      </c>
      <c r="L2643">
        <v>17.86</v>
      </c>
      <c r="M2643">
        <v>175.1</v>
      </c>
      <c r="N2643">
        <v>86</v>
      </c>
      <c r="O2643">
        <v>7.88</v>
      </c>
      <c r="P2643">
        <v>13.1</v>
      </c>
      <c r="Q2643">
        <v>7</v>
      </c>
      <c r="R2643">
        <v>3.54</v>
      </c>
      <c r="S2643">
        <v>2</v>
      </c>
      <c r="T2643">
        <v>0</v>
      </c>
    </row>
    <row r="2644" spans="1:20" x14ac:dyDescent="0.2">
      <c r="A2644" t="s">
        <v>75</v>
      </c>
      <c r="B2644" s="4">
        <f>train[[#This Row],[account_length]]/12</f>
        <v>10.916666666666666</v>
      </c>
      <c r="C2644">
        <v>408</v>
      </c>
      <c r="D2644">
        <v>0</v>
      </c>
      <c r="E2644">
        <v>1</v>
      </c>
      <c r="F2644">
        <v>33</v>
      </c>
      <c r="G2644">
        <v>177.1</v>
      </c>
      <c r="H2644">
        <v>100</v>
      </c>
      <c r="I2644">
        <v>30.11</v>
      </c>
      <c r="J2644">
        <v>194</v>
      </c>
      <c r="K2644">
        <v>85</v>
      </c>
      <c r="L2644">
        <v>16.489999999999998</v>
      </c>
      <c r="M2644">
        <v>253.4</v>
      </c>
      <c r="N2644">
        <v>124</v>
      </c>
      <c r="O2644">
        <v>11.4</v>
      </c>
      <c r="P2644">
        <v>5.2</v>
      </c>
      <c r="Q2644">
        <v>5</v>
      </c>
      <c r="R2644">
        <v>1.4</v>
      </c>
      <c r="S2644">
        <v>1</v>
      </c>
      <c r="T2644">
        <v>0</v>
      </c>
    </row>
    <row r="2645" spans="1:20" x14ac:dyDescent="0.2">
      <c r="A2645" t="s">
        <v>29</v>
      </c>
      <c r="B2645" s="4">
        <f>train[[#This Row],[account_length]]/12</f>
        <v>6.916666666666667</v>
      </c>
      <c r="C2645">
        <v>408</v>
      </c>
      <c r="D2645">
        <v>0</v>
      </c>
      <c r="E2645">
        <v>0</v>
      </c>
      <c r="F2645">
        <v>0</v>
      </c>
      <c r="G2645">
        <v>117.9</v>
      </c>
      <c r="H2645">
        <v>101</v>
      </c>
      <c r="I2645">
        <v>20.04</v>
      </c>
      <c r="J2645">
        <v>160.4</v>
      </c>
      <c r="K2645">
        <v>92</v>
      </c>
      <c r="L2645">
        <v>13.63</v>
      </c>
      <c r="M2645">
        <v>235.3</v>
      </c>
      <c r="N2645">
        <v>150</v>
      </c>
      <c r="O2645">
        <v>10.59</v>
      </c>
      <c r="P2645">
        <v>11.4</v>
      </c>
      <c r="Q2645">
        <v>10</v>
      </c>
      <c r="R2645">
        <v>3.08</v>
      </c>
      <c r="S2645">
        <v>0</v>
      </c>
      <c r="T2645">
        <v>0</v>
      </c>
    </row>
    <row r="2646" spans="1:20" x14ac:dyDescent="0.2">
      <c r="A2646" t="s">
        <v>50</v>
      </c>
      <c r="B2646" s="4">
        <f>train[[#This Row],[account_length]]/12</f>
        <v>8</v>
      </c>
      <c r="C2646">
        <v>415</v>
      </c>
      <c r="D2646">
        <v>0</v>
      </c>
      <c r="E2646">
        <v>1</v>
      </c>
      <c r="F2646">
        <v>21</v>
      </c>
      <c r="G2646">
        <v>247.6</v>
      </c>
      <c r="H2646">
        <v>95</v>
      </c>
      <c r="I2646">
        <v>42.09</v>
      </c>
      <c r="J2646">
        <v>256.3</v>
      </c>
      <c r="K2646">
        <v>150</v>
      </c>
      <c r="L2646">
        <v>21.79</v>
      </c>
      <c r="M2646">
        <v>158.6</v>
      </c>
      <c r="N2646">
        <v>72</v>
      </c>
      <c r="O2646">
        <v>7.14</v>
      </c>
      <c r="P2646">
        <v>10.8</v>
      </c>
      <c r="Q2646">
        <v>6</v>
      </c>
      <c r="R2646">
        <v>2.92</v>
      </c>
      <c r="S2646">
        <v>2</v>
      </c>
      <c r="T2646">
        <v>0</v>
      </c>
    </row>
    <row r="2647" spans="1:20" x14ac:dyDescent="0.2">
      <c r="A2647" t="s">
        <v>48</v>
      </c>
      <c r="B2647" s="4">
        <f>train[[#This Row],[account_length]]/12</f>
        <v>8.1666666666666661</v>
      </c>
      <c r="C2647">
        <v>408</v>
      </c>
      <c r="D2647">
        <v>0</v>
      </c>
      <c r="E2647">
        <v>0</v>
      </c>
      <c r="F2647">
        <v>0</v>
      </c>
      <c r="G2647">
        <v>169.9</v>
      </c>
      <c r="H2647">
        <v>77</v>
      </c>
      <c r="I2647">
        <v>28.88</v>
      </c>
      <c r="J2647">
        <v>138.30000000000001</v>
      </c>
      <c r="K2647">
        <v>155</v>
      </c>
      <c r="L2647">
        <v>11.76</v>
      </c>
      <c r="M2647">
        <v>142.6</v>
      </c>
      <c r="N2647">
        <v>105</v>
      </c>
      <c r="O2647">
        <v>6.42</v>
      </c>
      <c r="P2647">
        <v>8.5</v>
      </c>
      <c r="Q2647">
        <v>7</v>
      </c>
      <c r="R2647">
        <v>2.2999999999999998</v>
      </c>
      <c r="S2647">
        <v>1</v>
      </c>
      <c r="T2647">
        <v>0</v>
      </c>
    </row>
    <row r="2648" spans="1:20" x14ac:dyDescent="0.2">
      <c r="A2648" t="s">
        <v>71</v>
      </c>
      <c r="B2648" s="4">
        <f>train[[#This Row],[account_length]]/12</f>
        <v>0.25</v>
      </c>
      <c r="C2648">
        <v>415</v>
      </c>
      <c r="D2648">
        <v>0</v>
      </c>
      <c r="E2648">
        <v>0</v>
      </c>
      <c r="F2648">
        <v>0</v>
      </c>
      <c r="G2648">
        <v>185</v>
      </c>
      <c r="H2648">
        <v>120</v>
      </c>
      <c r="I2648">
        <v>31.45</v>
      </c>
      <c r="J2648">
        <v>203.7</v>
      </c>
      <c r="K2648">
        <v>129</v>
      </c>
      <c r="L2648">
        <v>17.309999999999999</v>
      </c>
      <c r="M2648">
        <v>170.5</v>
      </c>
      <c r="N2648">
        <v>89</v>
      </c>
      <c r="O2648">
        <v>7.67</v>
      </c>
      <c r="P2648">
        <v>14.1</v>
      </c>
      <c r="Q2648">
        <v>3</v>
      </c>
      <c r="R2648">
        <v>3.81</v>
      </c>
      <c r="S2648">
        <v>3</v>
      </c>
      <c r="T2648">
        <v>0</v>
      </c>
    </row>
    <row r="2649" spans="1:20" x14ac:dyDescent="0.2">
      <c r="A2649" t="s">
        <v>27</v>
      </c>
      <c r="B2649" s="4">
        <f>train[[#This Row],[account_length]]/12</f>
        <v>6.416666666666667</v>
      </c>
      <c r="C2649">
        <v>408</v>
      </c>
      <c r="D2649">
        <v>0</v>
      </c>
      <c r="E2649">
        <v>1</v>
      </c>
      <c r="F2649">
        <v>17</v>
      </c>
      <c r="G2649">
        <v>204.9</v>
      </c>
      <c r="H2649">
        <v>84</v>
      </c>
      <c r="I2649">
        <v>34.83</v>
      </c>
      <c r="J2649">
        <v>201</v>
      </c>
      <c r="K2649">
        <v>102</v>
      </c>
      <c r="L2649">
        <v>17.09</v>
      </c>
      <c r="M2649">
        <v>219.7</v>
      </c>
      <c r="N2649">
        <v>97</v>
      </c>
      <c r="O2649">
        <v>9.89</v>
      </c>
      <c r="P2649">
        <v>11.3</v>
      </c>
      <c r="Q2649">
        <v>5</v>
      </c>
      <c r="R2649">
        <v>3.05</v>
      </c>
      <c r="S2649">
        <v>0</v>
      </c>
      <c r="T2649">
        <v>0</v>
      </c>
    </row>
    <row r="2650" spans="1:20" x14ac:dyDescent="0.2">
      <c r="A2650" t="s">
        <v>75</v>
      </c>
      <c r="B2650" s="4">
        <f>train[[#This Row],[account_length]]/12</f>
        <v>6.25</v>
      </c>
      <c r="C2650">
        <v>408</v>
      </c>
      <c r="D2650">
        <v>0</v>
      </c>
      <c r="E2650">
        <v>1</v>
      </c>
      <c r="F2650">
        <v>24</v>
      </c>
      <c r="G2650">
        <v>225.5</v>
      </c>
      <c r="H2650">
        <v>119</v>
      </c>
      <c r="I2650">
        <v>38.340000000000003</v>
      </c>
      <c r="J2650">
        <v>182</v>
      </c>
      <c r="K2650">
        <v>108</v>
      </c>
      <c r="L2650">
        <v>15.47</v>
      </c>
      <c r="M2650">
        <v>270.89999999999998</v>
      </c>
      <c r="N2650">
        <v>106</v>
      </c>
      <c r="O2650">
        <v>12.19</v>
      </c>
      <c r="P2650">
        <v>9.4</v>
      </c>
      <c r="Q2650">
        <v>2</v>
      </c>
      <c r="R2650">
        <v>2.54</v>
      </c>
      <c r="S2650">
        <v>3</v>
      </c>
      <c r="T2650">
        <v>0</v>
      </c>
    </row>
    <row r="2651" spans="1:20" x14ac:dyDescent="0.2">
      <c r="A2651" t="s">
        <v>34</v>
      </c>
      <c r="B2651" s="4">
        <f>train[[#This Row],[account_length]]/12</f>
        <v>3.3333333333333335</v>
      </c>
      <c r="C2651">
        <v>510</v>
      </c>
      <c r="D2651">
        <v>0</v>
      </c>
      <c r="E2651">
        <v>0</v>
      </c>
      <c r="F2651">
        <v>0</v>
      </c>
      <c r="G2651">
        <v>169.7</v>
      </c>
      <c r="H2651">
        <v>115</v>
      </c>
      <c r="I2651">
        <v>28.85</v>
      </c>
      <c r="J2651">
        <v>141.4</v>
      </c>
      <c r="K2651">
        <v>123</v>
      </c>
      <c r="L2651">
        <v>12.02</v>
      </c>
      <c r="M2651">
        <v>253</v>
      </c>
      <c r="N2651">
        <v>115</v>
      </c>
      <c r="O2651">
        <v>11.39</v>
      </c>
      <c r="P2651">
        <v>10.5</v>
      </c>
      <c r="Q2651">
        <v>3</v>
      </c>
      <c r="R2651">
        <v>2.84</v>
      </c>
      <c r="S2651">
        <v>4</v>
      </c>
      <c r="T2651">
        <v>1</v>
      </c>
    </row>
    <row r="2652" spans="1:20" x14ac:dyDescent="0.2">
      <c r="A2652" t="s">
        <v>24</v>
      </c>
      <c r="B2652" s="4">
        <f>train[[#This Row],[account_length]]/12</f>
        <v>9</v>
      </c>
      <c r="C2652">
        <v>415</v>
      </c>
      <c r="D2652">
        <v>0</v>
      </c>
      <c r="E2652">
        <v>0</v>
      </c>
      <c r="F2652">
        <v>0</v>
      </c>
      <c r="G2652">
        <v>239.3</v>
      </c>
      <c r="H2652">
        <v>102</v>
      </c>
      <c r="I2652">
        <v>40.68</v>
      </c>
      <c r="J2652">
        <v>223.4</v>
      </c>
      <c r="K2652">
        <v>127</v>
      </c>
      <c r="L2652">
        <v>18.989999999999998</v>
      </c>
      <c r="M2652">
        <v>251.4</v>
      </c>
      <c r="N2652">
        <v>104</v>
      </c>
      <c r="O2652">
        <v>11.31</v>
      </c>
      <c r="P2652">
        <v>10.6</v>
      </c>
      <c r="Q2652">
        <v>6</v>
      </c>
      <c r="R2652">
        <v>2.86</v>
      </c>
      <c r="S2652">
        <v>0</v>
      </c>
      <c r="T2652">
        <v>0</v>
      </c>
    </row>
    <row r="2653" spans="1:20" x14ac:dyDescent="0.2">
      <c r="A2653" t="s">
        <v>35</v>
      </c>
      <c r="B2653" s="4">
        <f>train[[#This Row],[account_length]]/12</f>
        <v>8.3333333333333339</v>
      </c>
      <c r="C2653">
        <v>415</v>
      </c>
      <c r="D2653">
        <v>0</v>
      </c>
      <c r="E2653">
        <v>0</v>
      </c>
      <c r="F2653">
        <v>0</v>
      </c>
      <c r="G2653">
        <v>113.3</v>
      </c>
      <c r="H2653">
        <v>96</v>
      </c>
      <c r="I2653">
        <v>19.260000000000002</v>
      </c>
      <c r="J2653">
        <v>197.9</v>
      </c>
      <c r="K2653">
        <v>89</v>
      </c>
      <c r="L2653">
        <v>16.82</v>
      </c>
      <c r="M2653">
        <v>284.5</v>
      </c>
      <c r="N2653">
        <v>93</v>
      </c>
      <c r="O2653">
        <v>12.8</v>
      </c>
      <c r="P2653">
        <v>11.7</v>
      </c>
      <c r="Q2653">
        <v>2</v>
      </c>
      <c r="R2653">
        <v>3.16</v>
      </c>
      <c r="S2653">
        <v>4</v>
      </c>
      <c r="T2653">
        <v>1</v>
      </c>
    </row>
    <row r="2654" spans="1:20" x14ac:dyDescent="0.2">
      <c r="A2654" t="s">
        <v>68</v>
      </c>
      <c r="B2654" s="4">
        <f>train[[#This Row],[account_length]]/12</f>
        <v>1.3333333333333333</v>
      </c>
      <c r="C2654">
        <v>415</v>
      </c>
      <c r="D2654">
        <v>0</v>
      </c>
      <c r="E2654">
        <v>0</v>
      </c>
      <c r="F2654">
        <v>0</v>
      </c>
      <c r="G2654">
        <v>161.9</v>
      </c>
      <c r="H2654">
        <v>100</v>
      </c>
      <c r="I2654">
        <v>27.52</v>
      </c>
      <c r="J2654">
        <v>230.1</v>
      </c>
      <c r="K2654">
        <v>138</v>
      </c>
      <c r="L2654">
        <v>19.559999999999999</v>
      </c>
      <c r="M2654">
        <v>148.80000000000001</v>
      </c>
      <c r="N2654">
        <v>78</v>
      </c>
      <c r="O2654">
        <v>6.7</v>
      </c>
      <c r="P2654">
        <v>10.199999999999999</v>
      </c>
      <c r="Q2654">
        <v>11</v>
      </c>
      <c r="R2654">
        <v>2.75</v>
      </c>
      <c r="S2654">
        <v>3</v>
      </c>
      <c r="T2654">
        <v>0</v>
      </c>
    </row>
    <row r="2655" spans="1:20" x14ac:dyDescent="0.2">
      <c r="A2655" t="s">
        <v>36</v>
      </c>
      <c r="B2655" s="4">
        <f>train[[#This Row],[account_length]]/12</f>
        <v>9.5833333333333339</v>
      </c>
      <c r="C2655">
        <v>510</v>
      </c>
      <c r="D2655">
        <v>0</v>
      </c>
      <c r="E2655">
        <v>1</v>
      </c>
      <c r="F2655">
        <v>16</v>
      </c>
      <c r="G2655">
        <v>133.30000000000001</v>
      </c>
      <c r="H2655">
        <v>110</v>
      </c>
      <c r="I2655">
        <v>22.66</v>
      </c>
      <c r="J2655">
        <v>185.7</v>
      </c>
      <c r="K2655">
        <v>111</v>
      </c>
      <c r="L2655">
        <v>15.78</v>
      </c>
      <c r="M2655">
        <v>161.5</v>
      </c>
      <c r="N2655">
        <v>113</v>
      </c>
      <c r="O2655">
        <v>7.27</v>
      </c>
      <c r="P2655">
        <v>5.6</v>
      </c>
      <c r="Q2655">
        <v>4</v>
      </c>
      <c r="R2655">
        <v>1.51</v>
      </c>
      <c r="S2655">
        <v>2</v>
      </c>
      <c r="T2655">
        <v>0</v>
      </c>
    </row>
    <row r="2656" spans="1:20" x14ac:dyDescent="0.2">
      <c r="A2656" t="s">
        <v>73</v>
      </c>
      <c r="B2656" s="4">
        <f>train[[#This Row],[account_length]]/12</f>
        <v>9</v>
      </c>
      <c r="C2656">
        <v>510</v>
      </c>
      <c r="D2656">
        <v>0</v>
      </c>
      <c r="E2656">
        <v>1</v>
      </c>
      <c r="F2656">
        <v>25</v>
      </c>
      <c r="G2656">
        <v>170.7</v>
      </c>
      <c r="H2656">
        <v>88</v>
      </c>
      <c r="I2656">
        <v>29.02</v>
      </c>
      <c r="J2656">
        <v>109.9</v>
      </c>
      <c r="K2656">
        <v>113</v>
      </c>
      <c r="L2656">
        <v>9.34</v>
      </c>
      <c r="M2656">
        <v>165.7</v>
      </c>
      <c r="N2656">
        <v>99</v>
      </c>
      <c r="O2656">
        <v>7.46</v>
      </c>
      <c r="P2656">
        <v>8.6999999999999993</v>
      </c>
      <c r="Q2656">
        <v>1</v>
      </c>
      <c r="R2656">
        <v>2.35</v>
      </c>
      <c r="S2656">
        <v>3</v>
      </c>
      <c r="T2656">
        <v>0</v>
      </c>
    </row>
    <row r="2657" spans="1:20" x14ac:dyDescent="0.2">
      <c r="A2657" t="s">
        <v>58</v>
      </c>
      <c r="B2657" s="4">
        <f>train[[#This Row],[account_length]]/12</f>
        <v>13.416666666666666</v>
      </c>
      <c r="C2657">
        <v>415</v>
      </c>
      <c r="D2657">
        <v>0</v>
      </c>
      <c r="E2657">
        <v>0</v>
      </c>
      <c r="F2657">
        <v>0</v>
      </c>
      <c r="G2657">
        <v>322.3</v>
      </c>
      <c r="H2657">
        <v>100</v>
      </c>
      <c r="I2657">
        <v>54.79</v>
      </c>
      <c r="J2657">
        <v>230.4</v>
      </c>
      <c r="K2657">
        <v>135</v>
      </c>
      <c r="L2657">
        <v>19.579999999999998</v>
      </c>
      <c r="M2657">
        <v>241.5</v>
      </c>
      <c r="N2657">
        <v>104</v>
      </c>
      <c r="O2657">
        <v>10.87</v>
      </c>
      <c r="P2657">
        <v>7.8</v>
      </c>
      <c r="Q2657">
        <v>5</v>
      </c>
      <c r="R2657">
        <v>2.11</v>
      </c>
      <c r="S2657">
        <v>2</v>
      </c>
      <c r="T2657">
        <v>1</v>
      </c>
    </row>
    <row r="2658" spans="1:20" x14ac:dyDescent="0.2">
      <c r="A2658" t="s">
        <v>74</v>
      </c>
      <c r="B2658" s="4">
        <f>train[[#This Row],[account_length]]/12</f>
        <v>12.25</v>
      </c>
      <c r="C2658">
        <v>415</v>
      </c>
      <c r="D2658">
        <v>0</v>
      </c>
      <c r="E2658">
        <v>0</v>
      </c>
      <c r="F2658">
        <v>0</v>
      </c>
      <c r="G2658">
        <v>124.4</v>
      </c>
      <c r="H2658">
        <v>74</v>
      </c>
      <c r="I2658">
        <v>21.15</v>
      </c>
      <c r="J2658">
        <v>320.89999999999998</v>
      </c>
      <c r="K2658">
        <v>78</v>
      </c>
      <c r="L2658">
        <v>27.28</v>
      </c>
      <c r="M2658">
        <v>157.19999999999999</v>
      </c>
      <c r="N2658">
        <v>126</v>
      </c>
      <c r="O2658">
        <v>7.07</v>
      </c>
      <c r="P2658">
        <v>10.4</v>
      </c>
      <c r="Q2658">
        <v>4</v>
      </c>
      <c r="R2658">
        <v>2.81</v>
      </c>
      <c r="S2658">
        <v>2</v>
      </c>
      <c r="T2658">
        <v>0</v>
      </c>
    </row>
    <row r="2659" spans="1:20" x14ac:dyDescent="0.2">
      <c r="A2659" t="s">
        <v>29</v>
      </c>
      <c r="B2659" s="4">
        <f>train[[#This Row],[account_length]]/12</f>
        <v>8.9166666666666661</v>
      </c>
      <c r="C2659">
        <v>415</v>
      </c>
      <c r="D2659">
        <v>0</v>
      </c>
      <c r="E2659">
        <v>0</v>
      </c>
      <c r="F2659">
        <v>0</v>
      </c>
      <c r="G2659">
        <v>146.9</v>
      </c>
      <c r="H2659">
        <v>94</v>
      </c>
      <c r="I2659">
        <v>24.97</v>
      </c>
      <c r="J2659">
        <v>114.3</v>
      </c>
      <c r="K2659">
        <v>111</v>
      </c>
      <c r="L2659">
        <v>9.7200000000000006</v>
      </c>
      <c r="M2659">
        <v>114.5</v>
      </c>
      <c r="N2659">
        <v>97</v>
      </c>
      <c r="O2659">
        <v>5.15</v>
      </c>
      <c r="P2659">
        <v>11.4</v>
      </c>
      <c r="Q2659">
        <v>5</v>
      </c>
      <c r="R2659">
        <v>3.08</v>
      </c>
      <c r="S2659">
        <v>3</v>
      </c>
      <c r="T2659">
        <v>0</v>
      </c>
    </row>
    <row r="2660" spans="1:20" x14ac:dyDescent="0.2">
      <c r="A2660" t="s">
        <v>31</v>
      </c>
      <c r="B2660" s="4">
        <f>train[[#This Row],[account_length]]/12</f>
        <v>10</v>
      </c>
      <c r="C2660">
        <v>510</v>
      </c>
      <c r="D2660">
        <v>0</v>
      </c>
      <c r="E2660">
        <v>0</v>
      </c>
      <c r="F2660">
        <v>0</v>
      </c>
      <c r="G2660">
        <v>192.6</v>
      </c>
      <c r="H2660">
        <v>123</v>
      </c>
      <c r="I2660">
        <v>32.74</v>
      </c>
      <c r="J2660">
        <v>206.4</v>
      </c>
      <c r="K2660">
        <v>105</v>
      </c>
      <c r="L2660">
        <v>17.54</v>
      </c>
      <c r="M2660">
        <v>283.2</v>
      </c>
      <c r="N2660">
        <v>93</v>
      </c>
      <c r="O2660">
        <v>12.74</v>
      </c>
      <c r="P2660">
        <v>10.8</v>
      </c>
      <c r="Q2660">
        <v>3</v>
      </c>
      <c r="R2660">
        <v>2.92</v>
      </c>
      <c r="S2660">
        <v>1</v>
      </c>
      <c r="T2660">
        <v>0</v>
      </c>
    </row>
    <row r="2661" spans="1:20" x14ac:dyDescent="0.2">
      <c r="A2661" t="s">
        <v>24</v>
      </c>
      <c r="B2661" s="4">
        <f>train[[#This Row],[account_length]]/12</f>
        <v>8.9166666666666661</v>
      </c>
      <c r="C2661">
        <v>408</v>
      </c>
      <c r="D2661">
        <v>0</v>
      </c>
      <c r="E2661">
        <v>1</v>
      </c>
      <c r="F2661">
        <v>36</v>
      </c>
      <c r="G2661">
        <v>96.3</v>
      </c>
      <c r="H2661">
        <v>83</v>
      </c>
      <c r="I2661">
        <v>16.37</v>
      </c>
      <c r="J2661">
        <v>179.6</v>
      </c>
      <c r="K2661">
        <v>91</v>
      </c>
      <c r="L2661">
        <v>15.27</v>
      </c>
      <c r="M2661">
        <v>166.3</v>
      </c>
      <c r="N2661">
        <v>121</v>
      </c>
      <c r="O2661">
        <v>7.48</v>
      </c>
      <c r="P2661">
        <v>10.3</v>
      </c>
      <c r="Q2661">
        <v>2</v>
      </c>
      <c r="R2661">
        <v>2.78</v>
      </c>
      <c r="S2661">
        <v>1</v>
      </c>
      <c r="T2661">
        <v>0</v>
      </c>
    </row>
    <row r="2662" spans="1:20" x14ac:dyDescent="0.2">
      <c r="A2662" t="s">
        <v>47</v>
      </c>
      <c r="B2662" s="4">
        <f>train[[#This Row],[account_length]]/12</f>
        <v>4.833333333333333</v>
      </c>
      <c r="C2662">
        <v>510</v>
      </c>
      <c r="D2662">
        <v>0</v>
      </c>
      <c r="E2662">
        <v>0</v>
      </c>
      <c r="F2662">
        <v>0</v>
      </c>
      <c r="G2662">
        <v>131.9</v>
      </c>
      <c r="H2662">
        <v>96</v>
      </c>
      <c r="I2662">
        <v>22.42</v>
      </c>
      <c r="J2662">
        <v>167.6</v>
      </c>
      <c r="K2662">
        <v>107</v>
      </c>
      <c r="L2662">
        <v>14.25</v>
      </c>
      <c r="M2662">
        <v>205.9</v>
      </c>
      <c r="N2662">
        <v>106</v>
      </c>
      <c r="O2662">
        <v>9.27</v>
      </c>
      <c r="P2662">
        <v>14.7</v>
      </c>
      <c r="Q2662">
        <v>5</v>
      </c>
      <c r="R2662">
        <v>3.97</v>
      </c>
      <c r="S2662">
        <v>3</v>
      </c>
      <c r="T2662">
        <v>0</v>
      </c>
    </row>
    <row r="2663" spans="1:20" x14ac:dyDescent="0.2">
      <c r="A2663" t="s">
        <v>30</v>
      </c>
      <c r="B2663" s="4">
        <f>train[[#This Row],[account_length]]/12</f>
        <v>7.583333333333333</v>
      </c>
      <c r="C2663">
        <v>408</v>
      </c>
      <c r="D2663">
        <v>0</v>
      </c>
      <c r="E2663">
        <v>0</v>
      </c>
      <c r="F2663">
        <v>0</v>
      </c>
      <c r="G2663">
        <v>147.19999999999999</v>
      </c>
      <c r="H2663">
        <v>121</v>
      </c>
      <c r="I2663">
        <v>25.02</v>
      </c>
      <c r="J2663">
        <v>175.2</v>
      </c>
      <c r="K2663">
        <v>87</v>
      </c>
      <c r="L2663">
        <v>14.89</v>
      </c>
      <c r="M2663">
        <v>136.30000000000001</v>
      </c>
      <c r="N2663">
        <v>80</v>
      </c>
      <c r="O2663">
        <v>6.13</v>
      </c>
      <c r="P2663">
        <v>13.3</v>
      </c>
      <c r="Q2663">
        <v>3</v>
      </c>
      <c r="R2663">
        <v>3.59</v>
      </c>
      <c r="S2663">
        <v>2</v>
      </c>
      <c r="T2663">
        <v>0</v>
      </c>
    </row>
    <row r="2664" spans="1:20" x14ac:dyDescent="0.2">
      <c r="A2664" t="s">
        <v>68</v>
      </c>
      <c r="B2664" s="4">
        <f>train[[#This Row],[account_length]]/12</f>
        <v>1.0833333333333333</v>
      </c>
      <c r="C2664">
        <v>415</v>
      </c>
      <c r="D2664">
        <v>0</v>
      </c>
      <c r="E2664">
        <v>0</v>
      </c>
      <c r="F2664">
        <v>0</v>
      </c>
      <c r="G2664">
        <v>143.1</v>
      </c>
      <c r="H2664">
        <v>139</v>
      </c>
      <c r="I2664">
        <v>24.33</v>
      </c>
      <c r="J2664">
        <v>239.6</v>
      </c>
      <c r="K2664">
        <v>88</v>
      </c>
      <c r="L2664">
        <v>20.37</v>
      </c>
      <c r="M2664">
        <v>221.7</v>
      </c>
      <c r="N2664">
        <v>123</v>
      </c>
      <c r="O2664">
        <v>9.98</v>
      </c>
      <c r="P2664">
        <v>7.1</v>
      </c>
      <c r="Q2664">
        <v>5</v>
      </c>
      <c r="R2664">
        <v>1.92</v>
      </c>
      <c r="S2664">
        <v>2</v>
      </c>
      <c r="T2664">
        <v>0</v>
      </c>
    </row>
    <row r="2665" spans="1:20" x14ac:dyDescent="0.2">
      <c r="A2665" t="s">
        <v>32</v>
      </c>
      <c r="B2665" s="4">
        <f>train[[#This Row],[account_length]]/12</f>
        <v>8.6666666666666661</v>
      </c>
      <c r="C2665">
        <v>408</v>
      </c>
      <c r="D2665">
        <v>0</v>
      </c>
      <c r="E2665">
        <v>0</v>
      </c>
      <c r="F2665">
        <v>0</v>
      </c>
      <c r="G2665">
        <v>280.39999999999998</v>
      </c>
      <c r="H2665">
        <v>127</v>
      </c>
      <c r="I2665">
        <v>47.67</v>
      </c>
      <c r="J2665">
        <v>179.4</v>
      </c>
      <c r="K2665">
        <v>79</v>
      </c>
      <c r="L2665">
        <v>15.25</v>
      </c>
      <c r="M2665">
        <v>150.6</v>
      </c>
      <c r="N2665">
        <v>77</v>
      </c>
      <c r="O2665">
        <v>6.78</v>
      </c>
      <c r="P2665">
        <v>15.2</v>
      </c>
      <c r="Q2665">
        <v>6</v>
      </c>
      <c r="R2665">
        <v>4.0999999999999996</v>
      </c>
      <c r="S2665">
        <v>5</v>
      </c>
      <c r="T2665">
        <v>0</v>
      </c>
    </row>
    <row r="2666" spans="1:20" x14ac:dyDescent="0.2">
      <c r="A2666" t="s">
        <v>27</v>
      </c>
      <c r="B2666" s="4">
        <f>train[[#This Row],[account_length]]/12</f>
        <v>7.75</v>
      </c>
      <c r="C2666">
        <v>415</v>
      </c>
      <c r="D2666">
        <v>0</v>
      </c>
      <c r="E2666">
        <v>1</v>
      </c>
      <c r="F2666">
        <v>31</v>
      </c>
      <c r="G2666">
        <v>237.2</v>
      </c>
      <c r="H2666">
        <v>85</v>
      </c>
      <c r="I2666">
        <v>40.32</v>
      </c>
      <c r="J2666">
        <v>213.1</v>
      </c>
      <c r="K2666">
        <v>100</v>
      </c>
      <c r="L2666">
        <v>18.11</v>
      </c>
      <c r="M2666">
        <v>192.7</v>
      </c>
      <c r="N2666">
        <v>87</v>
      </c>
      <c r="O2666">
        <v>8.67</v>
      </c>
      <c r="P2666">
        <v>10.7</v>
      </c>
      <c r="Q2666">
        <v>4</v>
      </c>
      <c r="R2666">
        <v>2.89</v>
      </c>
      <c r="S2666">
        <v>1</v>
      </c>
      <c r="T2666">
        <v>0</v>
      </c>
    </row>
    <row r="2667" spans="1:20" x14ac:dyDescent="0.2">
      <c r="A2667" t="s">
        <v>54</v>
      </c>
      <c r="B2667" s="4">
        <f>train[[#This Row],[account_length]]/12</f>
        <v>7.916666666666667</v>
      </c>
      <c r="C2667">
        <v>510</v>
      </c>
      <c r="D2667">
        <v>0</v>
      </c>
      <c r="E2667">
        <v>0</v>
      </c>
      <c r="F2667">
        <v>0</v>
      </c>
      <c r="G2667">
        <v>184.2</v>
      </c>
      <c r="H2667">
        <v>95</v>
      </c>
      <c r="I2667">
        <v>31.31</v>
      </c>
      <c r="J2667">
        <v>181.6</v>
      </c>
      <c r="K2667">
        <v>101</v>
      </c>
      <c r="L2667">
        <v>15.44</v>
      </c>
      <c r="M2667">
        <v>143.4</v>
      </c>
      <c r="N2667">
        <v>113</v>
      </c>
      <c r="O2667">
        <v>6.45</v>
      </c>
      <c r="P2667">
        <v>12.8</v>
      </c>
      <c r="Q2667">
        <v>4</v>
      </c>
      <c r="R2667">
        <v>3.46</v>
      </c>
      <c r="S2667">
        <v>2</v>
      </c>
      <c r="T2667">
        <v>0</v>
      </c>
    </row>
    <row r="2668" spans="1:20" x14ac:dyDescent="0.2">
      <c r="A2668" t="s">
        <v>43</v>
      </c>
      <c r="B2668" s="4">
        <f>train[[#This Row],[account_length]]/12</f>
        <v>8.6666666666666661</v>
      </c>
      <c r="C2668">
        <v>415</v>
      </c>
      <c r="D2668">
        <v>0</v>
      </c>
      <c r="E2668">
        <v>0</v>
      </c>
      <c r="F2668">
        <v>0</v>
      </c>
      <c r="G2668">
        <v>109.1</v>
      </c>
      <c r="H2668">
        <v>141</v>
      </c>
      <c r="I2668">
        <v>18.55</v>
      </c>
      <c r="J2668">
        <v>187.1</v>
      </c>
      <c r="K2668">
        <v>140</v>
      </c>
      <c r="L2668">
        <v>15.9</v>
      </c>
      <c r="M2668">
        <v>216.6</v>
      </c>
      <c r="N2668">
        <v>100</v>
      </c>
      <c r="O2668">
        <v>9.75</v>
      </c>
      <c r="P2668">
        <v>10</v>
      </c>
      <c r="Q2668">
        <v>4</v>
      </c>
      <c r="R2668">
        <v>2.7</v>
      </c>
      <c r="S2668">
        <v>3</v>
      </c>
      <c r="T2668">
        <v>0</v>
      </c>
    </row>
    <row r="2669" spans="1:20" x14ac:dyDescent="0.2">
      <c r="A2669" t="s">
        <v>46</v>
      </c>
      <c r="B2669" s="4">
        <f>train[[#This Row],[account_length]]/12</f>
        <v>2.9166666666666665</v>
      </c>
      <c r="C2669">
        <v>408</v>
      </c>
      <c r="D2669">
        <v>0</v>
      </c>
      <c r="E2669">
        <v>0</v>
      </c>
      <c r="F2669">
        <v>0</v>
      </c>
      <c r="G2669">
        <v>138.1</v>
      </c>
      <c r="H2669">
        <v>115</v>
      </c>
      <c r="I2669">
        <v>23.48</v>
      </c>
      <c r="J2669">
        <v>158.19999999999999</v>
      </c>
      <c r="K2669">
        <v>82</v>
      </c>
      <c r="L2669">
        <v>13.45</v>
      </c>
      <c r="M2669">
        <v>215.7</v>
      </c>
      <c r="N2669">
        <v>118</v>
      </c>
      <c r="O2669">
        <v>9.7100000000000009</v>
      </c>
      <c r="P2669">
        <v>10.3</v>
      </c>
      <c r="Q2669">
        <v>2</v>
      </c>
      <c r="R2669">
        <v>2.78</v>
      </c>
      <c r="S2669">
        <v>5</v>
      </c>
      <c r="T2669">
        <v>1</v>
      </c>
    </row>
    <row r="2670" spans="1:20" x14ac:dyDescent="0.2">
      <c r="A2670" t="s">
        <v>67</v>
      </c>
      <c r="B2670" s="4">
        <f>train[[#This Row],[account_length]]/12</f>
        <v>11.916666666666666</v>
      </c>
      <c r="C2670">
        <v>510</v>
      </c>
      <c r="D2670">
        <v>0</v>
      </c>
      <c r="E2670">
        <v>0</v>
      </c>
      <c r="F2670">
        <v>0</v>
      </c>
      <c r="G2670">
        <v>155.4</v>
      </c>
      <c r="H2670">
        <v>112</v>
      </c>
      <c r="I2670">
        <v>26.42</v>
      </c>
      <c r="J2670">
        <v>290.89999999999998</v>
      </c>
      <c r="K2670">
        <v>92</v>
      </c>
      <c r="L2670">
        <v>24.73</v>
      </c>
      <c r="M2670">
        <v>228.4</v>
      </c>
      <c r="N2670">
        <v>91</v>
      </c>
      <c r="O2670">
        <v>10.28</v>
      </c>
      <c r="P2670">
        <v>13.9</v>
      </c>
      <c r="Q2670">
        <v>5</v>
      </c>
      <c r="R2670">
        <v>3.75</v>
      </c>
      <c r="S2670">
        <v>1</v>
      </c>
      <c r="T2670">
        <v>0</v>
      </c>
    </row>
    <row r="2671" spans="1:20" x14ac:dyDescent="0.2">
      <c r="A2671" t="s">
        <v>61</v>
      </c>
      <c r="B2671" s="4">
        <f>train[[#This Row],[account_length]]/12</f>
        <v>5.166666666666667</v>
      </c>
      <c r="C2671">
        <v>415</v>
      </c>
      <c r="D2671">
        <v>0</v>
      </c>
      <c r="E2671">
        <v>0</v>
      </c>
      <c r="F2671">
        <v>0</v>
      </c>
      <c r="G2671">
        <v>245.3</v>
      </c>
      <c r="H2671">
        <v>91</v>
      </c>
      <c r="I2671">
        <v>41.7</v>
      </c>
      <c r="J2671">
        <v>122.9</v>
      </c>
      <c r="K2671">
        <v>130</v>
      </c>
      <c r="L2671">
        <v>10.45</v>
      </c>
      <c r="M2671">
        <v>228.4</v>
      </c>
      <c r="N2671">
        <v>102</v>
      </c>
      <c r="O2671">
        <v>10.28</v>
      </c>
      <c r="P2671">
        <v>8.5</v>
      </c>
      <c r="Q2671">
        <v>4</v>
      </c>
      <c r="R2671">
        <v>2.2999999999999998</v>
      </c>
      <c r="S2671">
        <v>4</v>
      </c>
      <c r="T2671">
        <v>0</v>
      </c>
    </row>
    <row r="2672" spans="1:20" x14ac:dyDescent="0.2">
      <c r="A2672" t="s">
        <v>59</v>
      </c>
      <c r="B2672" s="4">
        <f>train[[#This Row],[account_length]]/12</f>
        <v>5</v>
      </c>
      <c r="C2672">
        <v>415</v>
      </c>
      <c r="D2672">
        <v>1</v>
      </c>
      <c r="E2672">
        <v>0</v>
      </c>
      <c r="F2672">
        <v>0</v>
      </c>
      <c r="G2672">
        <v>205.9</v>
      </c>
      <c r="H2672">
        <v>97</v>
      </c>
      <c r="I2672">
        <v>35</v>
      </c>
      <c r="J2672">
        <v>277.39999999999998</v>
      </c>
      <c r="K2672">
        <v>117</v>
      </c>
      <c r="L2672">
        <v>23.58</v>
      </c>
      <c r="M2672">
        <v>202</v>
      </c>
      <c r="N2672">
        <v>139</v>
      </c>
      <c r="O2672">
        <v>9.09</v>
      </c>
      <c r="P2672">
        <v>11</v>
      </c>
      <c r="Q2672">
        <v>2</v>
      </c>
      <c r="R2672">
        <v>2.97</v>
      </c>
      <c r="S2672">
        <v>0</v>
      </c>
      <c r="T2672">
        <v>1</v>
      </c>
    </row>
    <row r="2673" spans="1:20" x14ac:dyDescent="0.2">
      <c r="A2673" t="s">
        <v>66</v>
      </c>
      <c r="B2673" s="4">
        <f>train[[#This Row],[account_length]]/12</f>
        <v>4.666666666666667</v>
      </c>
      <c r="C2673">
        <v>408</v>
      </c>
      <c r="D2673">
        <v>0</v>
      </c>
      <c r="E2673">
        <v>0</v>
      </c>
      <c r="F2673">
        <v>0</v>
      </c>
      <c r="G2673">
        <v>221.9</v>
      </c>
      <c r="H2673">
        <v>112</v>
      </c>
      <c r="I2673">
        <v>37.72</v>
      </c>
      <c r="J2673">
        <v>278.2</v>
      </c>
      <c r="K2673">
        <v>122</v>
      </c>
      <c r="L2673">
        <v>23.65</v>
      </c>
      <c r="M2673">
        <v>288.10000000000002</v>
      </c>
      <c r="N2673">
        <v>85</v>
      </c>
      <c r="O2673">
        <v>12.96</v>
      </c>
      <c r="P2673">
        <v>7.1</v>
      </c>
      <c r="Q2673">
        <v>5</v>
      </c>
      <c r="R2673">
        <v>1.92</v>
      </c>
      <c r="S2673">
        <v>0</v>
      </c>
      <c r="T2673">
        <v>1</v>
      </c>
    </row>
    <row r="2674" spans="1:20" x14ac:dyDescent="0.2">
      <c r="A2674" t="s">
        <v>61</v>
      </c>
      <c r="B2674" s="4">
        <f>train[[#This Row],[account_length]]/12</f>
        <v>15.25</v>
      </c>
      <c r="C2674">
        <v>415</v>
      </c>
      <c r="D2674">
        <v>0</v>
      </c>
      <c r="E2674">
        <v>0</v>
      </c>
      <c r="F2674">
        <v>0</v>
      </c>
      <c r="G2674">
        <v>190</v>
      </c>
      <c r="H2674">
        <v>100</v>
      </c>
      <c r="I2674">
        <v>32.299999999999997</v>
      </c>
      <c r="J2674">
        <v>246.6</v>
      </c>
      <c r="K2674">
        <v>78</v>
      </c>
      <c r="L2674">
        <v>20.96</v>
      </c>
      <c r="M2674">
        <v>304.2</v>
      </c>
      <c r="N2674">
        <v>107</v>
      </c>
      <c r="O2674">
        <v>13.69</v>
      </c>
      <c r="P2674">
        <v>9.5</v>
      </c>
      <c r="Q2674">
        <v>4</v>
      </c>
      <c r="R2674">
        <v>2.57</v>
      </c>
      <c r="S2674">
        <v>1</v>
      </c>
      <c r="T2674">
        <v>0</v>
      </c>
    </row>
    <row r="2675" spans="1:20" x14ac:dyDescent="0.2">
      <c r="A2675" t="s">
        <v>42</v>
      </c>
      <c r="B2675" s="4">
        <f>train[[#This Row],[account_length]]/12</f>
        <v>7.833333333333333</v>
      </c>
      <c r="C2675">
        <v>415</v>
      </c>
      <c r="D2675">
        <v>0</v>
      </c>
      <c r="E2675">
        <v>0</v>
      </c>
      <c r="F2675">
        <v>0</v>
      </c>
      <c r="G2675">
        <v>220.8</v>
      </c>
      <c r="H2675">
        <v>111</v>
      </c>
      <c r="I2675">
        <v>37.54</v>
      </c>
      <c r="J2675">
        <v>156.19999999999999</v>
      </c>
      <c r="K2675">
        <v>67</v>
      </c>
      <c r="L2675">
        <v>13.28</v>
      </c>
      <c r="M2675">
        <v>187.9</v>
      </c>
      <c r="N2675">
        <v>89</v>
      </c>
      <c r="O2675">
        <v>8.4600000000000009</v>
      </c>
      <c r="P2675">
        <v>10.5</v>
      </c>
      <c r="Q2675">
        <v>4</v>
      </c>
      <c r="R2675">
        <v>2.84</v>
      </c>
      <c r="S2675">
        <v>2</v>
      </c>
      <c r="T2675">
        <v>0</v>
      </c>
    </row>
    <row r="2676" spans="1:20" x14ac:dyDescent="0.2">
      <c r="A2676" t="s">
        <v>74</v>
      </c>
      <c r="B2676" s="4">
        <f>train[[#This Row],[account_length]]/12</f>
        <v>6.083333333333333</v>
      </c>
      <c r="C2676">
        <v>415</v>
      </c>
      <c r="D2676">
        <v>0</v>
      </c>
      <c r="E2676">
        <v>1</v>
      </c>
      <c r="F2676">
        <v>47</v>
      </c>
      <c r="G2676">
        <v>173.7</v>
      </c>
      <c r="H2676">
        <v>117</v>
      </c>
      <c r="I2676">
        <v>29.53</v>
      </c>
      <c r="J2676">
        <v>204</v>
      </c>
      <c r="K2676">
        <v>114</v>
      </c>
      <c r="L2676">
        <v>17.34</v>
      </c>
      <c r="M2676">
        <v>174.6</v>
      </c>
      <c r="N2676">
        <v>94</v>
      </c>
      <c r="O2676">
        <v>7.86</v>
      </c>
      <c r="P2676">
        <v>6.3</v>
      </c>
      <c r="Q2676">
        <v>3</v>
      </c>
      <c r="R2676">
        <v>1.7</v>
      </c>
      <c r="S2676">
        <v>2</v>
      </c>
      <c r="T2676">
        <v>0</v>
      </c>
    </row>
    <row r="2677" spans="1:20" x14ac:dyDescent="0.2">
      <c r="A2677" t="s">
        <v>72</v>
      </c>
      <c r="B2677" s="4">
        <f>train[[#This Row],[account_length]]/12</f>
        <v>10.25</v>
      </c>
      <c r="C2677">
        <v>408</v>
      </c>
      <c r="D2677">
        <v>0</v>
      </c>
      <c r="E2677">
        <v>0</v>
      </c>
      <c r="F2677">
        <v>0</v>
      </c>
      <c r="G2677">
        <v>114.8</v>
      </c>
      <c r="H2677">
        <v>94</v>
      </c>
      <c r="I2677">
        <v>19.52</v>
      </c>
      <c r="J2677">
        <v>150</v>
      </c>
      <c r="K2677">
        <v>104</v>
      </c>
      <c r="L2677">
        <v>12.75</v>
      </c>
      <c r="M2677">
        <v>268.60000000000002</v>
      </c>
      <c r="N2677">
        <v>119</v>
      </c>
      <c r="O2677">
        <v>12.09</v>
      </c>
      <c r="P2677">
        <v>9.6</v>
      </c>
      <c r="Q2677">
        <v>4</v>
      </c>
      <c r="R2677">
        <v>2.59</v>
      </c>
      <c r="S2677">
        <v>2</v>
      </c>
      <c r="T2677">
        <v>0</v>
      </c>
    </row>
    <row r="2678" spans="1:20" x14ac:dyDescent="0.2">
      <c r="A2678" t="s">
        <v>32</v>
      </c>
      <c r="B2678" s="4">
        <f>train[[#This Row],[account_length]]/12</f>
        <v>5.333333333333333</v>
      </c>
      <c r="C2678">
        <v>408</v>
      </c>
      <c r="D2678">
        <v>0</v>
      </c>
      <c r="E2678">
        <v>0</v>
      </c>
      <c r="F2678">
        <v>0</v>
      </c>
      <c r="G2678">
        <v>113.8</v>
      </c>
      <c r="H2678">
        <v>97</v>
      </c>
      <c r="I2678">
        <v>19.350000000000001</v>
      </c>
      <c r="J2678">
        <v>192.3</v>
      </c>
      <c r="K2678">
        <v>97</v>
      </c>
      <c r="L2678">
        <v>16.350000000000001</v>
      </c>
      <c r="M2678">
        <v>214.9</v>
      </c>
      <c r="N2678">
        <v>89</v>
      </c>
      <c r="O2678">
        <v>9.67</v>
      </c>
      <c r="P2678">
        <v>10.4</v>
      </c>
      <c r="Q2678">
        <v>1</v>
      </c>
      <c r="R2678">
        <v>2.81</v>
      </c>
      <c r="S2678">
        <v>3</v>
      </c>
      <c r="T2678">
        <v>0</v>
      </c>
    </row>
    <row r="2679" spans="1:20" x14ac:dyDescent="0.2">
      <c r="A2679" t="s">
        <v>50</v>
      </c>
      <c r="B2679" s="4">
        <f>train[[#This Row],[account_length]]/12</f>
        <v>10.583333333333334</v>
      </c>
      <c r="C2679">
        <v>415</v>
      </c>
      <c r="D2679">
        <v>1</v>
      </c>
      <c r="E2679">
        <v>0</v>
      </c>
      <c r="F2679">
        <v>0</v>
      </c>
      <c r="G2679">
        <v>143.19999999999999</v>
      </c>
      <c r="H2679">
        <v>60</v>
      </c>
      <c r="I2679">
        <v>24.34</v>
      </c>
      <c r="J2679">
        <v>179.5</v>
      </c>
      <c r="K2679">
        <v>159</v>
      </c>
      <c r="L2679">
        <v>15.26</v>
      </c>
      <c r="M2679">
        <v>171.8</v>
      </c>
      <c r="N2679">
        <v>122</v>
      </c>
      <c r="O2679">
        <v>7.73</v>
      </c>
      <c r="P2679">
        <v>6.2</v>
      </c>
      <c r="Q2679">
        <v>4</v>
      </c>
      <c r="R2679">
        <v>1.67</v>
      </c>
      <c r="S2679">
        <v>4</v>
      </c>
      <c r="T2679">
        <v>1</v>
      </c>
    </row>
    <row r="2680" spans="1:20" x14ac:dyDescent="0.2">
      <c r="A2680" t="s">
        <v>33</v>
      </c>
      <c r="B2680" s="4">
        <f>train[[#This Row],[account_length]]/12</f>
        <v>2.75</v>
      </c>
      <c r="C2680">
        <v>415</v>
      </c>
      <c r="D2680">
        <v>0</v>
      </c>
      <c r="E2680">
        <v>0</v>
      </c>
      <c r="F2680">
        <v>0</v>
      </c>
      <c r="G2680">
        <v>184.4</v>
      </c>
      <c r="H2680">
        <v>111</v>
      </c>
      <c r="I2680">
        <v>31.35</v>
      </c>
      <c r="J2680">
        <v>203.8</v>
      </c>
      <c r="K2680">
        <v>110</v>
      </c>
      <c r="L2680">
        <v>17.32</v>
      </c>
      <c r="M2680">
        <v>237.4</v>
      </c>
      <c r="N2680">
        <v>100</v>
      </c>
      <c r="O2680">
        <v>10.68</v>
      </c>
      <c r="P2680">
        <v>9.3000000000000007</v>
      </c>
      <c r="Q2680">
        <v>5</v>
      </c>
      <c r="R2680">
        <v>2.5099999999999998</v>
      </c>
      <c r="S2680">
        <v>3</v>
      </c>
      <c r="T2680">
        <v>0</v>
      </c>
    </row>
    <row r="2681" spans="1:20" x14ac:dyDescent="0.2">
      <c r="A2681" t="s">
        <v>46</v>
      </c>
      <c r="B2681" s="4">
        <f>train[[#This Row],[account_length]]/12</f>
        <v>10.25</v>
      </c>
      <c r="C2681">
        <v>408</v>
      </c>
      <c r="D2681">
        <v>0</v>
      </c>
      <c r="E2681">
        <v>0</v>
      </c>
      <c r="F2681">
        <v>0</v>
      </c>
      <c r="G2681">
        <v>224</v>
      </c>
      <c r="H2681">
        <v>99</v>
      </c>
      <c r="I2681">
        <v>38.08</v>
      </c>
      <c r="J2681">
        <v>210.7</v>
      </c>
      <c r="K2681">
        <v>80</v>
      </c>
      <c r="L2681">
        <v>17.91</v>
      </c>
      <c r="M2681">
        <v>231.9</v>
      </c>
      <c r="N2681">
        <v>75</v>
      </c>
      <c r="O2681">
        <v>10.44</v>
      </c>
      <c r="P2681">
        <v>2.1</v>
      </c>
      <c r="Q2681">
        <v>5</v>
      </c>
      <c r="R2681">
        <v>0.56999999999999995</v>
      </c>
      <c r="S2681">
        <v>0</v>
      </c>
      <c r="T2681">
        <v>0</v>
      </c>
    </row>
    <row r="2682" spans="1:20" x14ac:dyDescent="0.2">
      <c r="A2682" t="s">
        <v>62</v>
      </c>
      <c r="B2682" s="4">
        <f>train[[#This Row],[account_length]]/12</f>
        <v>12.333333333333334</v>
      </c>
      <c r="C2682">
        <v>510</v>
      </c>
      <c r="D2682">
        <v>0</v>
      </c>
      <c r="E2682">
        <v>0</v>
      </c>
      <c r="F2682">
        <v>0</v>
      </c>
      <c r="G2682">
        <v>216.2</v>
      </c>
      <c r="H2682">
        <v>95</v>
      </c>
      <c r="I2682">
        <v>36.75</v>
      </c>
      <c r="J2682">
        <v>185.7</v>
      </c>
      <c r="K2682">
        <v>105</v>
      </c>
      <c r="L2682">
        <v>15.78</v>
      </c>
      <c r="M2682">
        <v>300</v>
      </c>
      <c r="N2682">
        <v>143</v>
      </c>
      <c r="O2682">
        <v>13.5</v>
      </c>
      <c r="P2682">
        <v>10</v>
      </c>
      <c r="Q2682">
        <v>5</v>
      </c>
      <c r="R2682">
        <v>2.7</v>
      </c>
      <c r="S2682">
        <v>2</v>
      </c>
      <c r="T2682">
        <v>0</v>
      </c>
    </row>
    <row r="2683" spans="1:20" x14ac:dyDescent="0.2">
      <c r="A2683" t="s">
        <v>55</v>
      </c>
      <c r="B2683" s="4">
        <f>train[[#This Row],[account_length]]/12</f>
        <v>6.75</v>
      </c>
      <c r="C2683">
        <v>415</v>
      </c>
      <c r="D2683">
        <v>0</v>
      </c>
      <c r="E2683">
        <v>0</v>
      </c>
      <c r="F2683">
        <v>0</v>
      </c>
      <c r="G2683">
        <v>129.9</v>
      </c>
      <c r="H2683">
        <v>121</v>
      </c>
      <c r="I2683">
        <v>22.08</v>
      </c>
      <c r="J2683">
        <v>230.1</v>
      </c>
      <c r="K2683">
        <v>105</v>
      </c>
      <c r="L2683">
        <v>19.559999999999999</v>
      </c>
      <c r="M2683">
        <v>140.5</v>
      </c>
      <c r="N2683">
        <v>123</v>
      </c>
      <c r="O2683">
        <v>6.32</v>
      </c>
      <c r="P2683">
        <v>13.3</v>
      </c>
      <c r="Q2683">
        <v>3</v>
      </c>
      <c r="R2683">
        <v>3.59</v>
      </c>
      <c r="S2683">
        <v>0</v>
      </c>
      <c r="T2683">
        <v>0</v>
      </c>
    </row>
    <row r="2684" spans="1:20" x14ac:dyDescent="0.2">
      <c r="A2684" t="s">
        <v>53</v>
      </c>
      <c r="B2684" s="4">
        <f>train[[#This Row],[account_length]]/12</f>
        <v>4.333333333333333</v>
      </c>
      <c r="C2684">
        <v>415</v>
      </c>
      <c r="D2684">
        <v>0</v>
      </c>
      <c r="E2684">
        <v>0</v>
      </c>
      <c r="F2684">
        <v>0</v>
      </c>
      <c r="G2684">
        <v>204.4</v>
      </c>
      <c r="H2684">
        <v>97</v>
      </c>
      <c r="I2684">
        <v>34.75</v>
      </c>
      <c r="J2684">
        <v>273.2</v>
      </c>
      <c r="K2684">
        <v>128</v>
      </c>
      <c r="L2684">
        <v>23.22</v>
      </c>
      <c r="M2684">
        <v>179.6</v>
      </c>
      <c r="N2684">
        <v>118</v>
      </c>
      <c r="O2684">
        <v>8.08</v>
      </c>
      <c r="P2684">
        <v>11</v>
      </c>
      <c r="Q2684">
        <v>5</v>
      </c>
      <c r="R2684">
        <v>2.97</v>
      </c>
      <c r="S2684">
        <v>1</v>
      </c>
      <c r="T2684">
        <v>0</v>
      </c>
    </row>
    <row r="2685" spans="1:20" x14ac:dyDescent="0.2">
      <c r="A2685" t="s">
        <v>51</v>
      </c>
      <c r="B2685" s="4">
        <f>train[[#This Row],[account_length]]/12</f>
        <v>7.583333333333333</v>
      </c>
      <c r="C2685">
        <v>408</v>
      </c>
      <c r="D2685">
        <v>0</v>
      </c>
      <c r="E2685">
        <v>1</v>
      </c>
      <c r="F2685">
        <v>44</v>
      </c>
      <c r="G2685">
        <v>216.6</v>
      </c>
      <c r="H2685">
        <v>101</v>
      </c>
      <c r="I2685">
        <v>36.82</v>
      </c>
      <c r="J2685">
        <v>173.1</v>
      </c>
      <c r="K2685">
        <v>98</v>
      </c>
      <c r="L2685">
        <v>14.71</v>
      </c>
      <c r="M2685">
        <v>242.1</v>
      </c>
      <c r="N2685">
        <v>95</v>
      </c>
      <c r="O2685">
        <v>10.89</v>
      </c>
      <c r="P2685">
        <v>9.1</v>
      </c>
      <c r="Q2685">
        <v>3</v>
      </c>
      <c r="R2685">
        <v>2.46</v>
      </c>
      <c r="S2685">
        <v>1</v>
      </c>
      <c r="T2685">
        <v>0</v>
      </c>
    </row>
    <row r="2686" spans="1:20" x14ac:dyDescent="0.2">
      <c r="A2686" t="s">
        <v>46</v>
      </c>
      <c r="B2686" s="4">
        <f>train[[#This Row],[account_length]]/12</f>
        <v>12.666666666666666</v>
      </c>
      <c r="C2686">
        <v>510</v>
      </c>
      <c r="D2686">
        <v>0</v>
      </c>
      <c r="E2686">
        <v>0</v>
      </c>
      <c r="F2686">
        <v>0</v>
      </c>
      <c r="G2686">
        <v>228.1</v>
      </c>
      <c r="H2686">
        <v>93</v>
      </c>
      <c r="I2686">
        <v>38.78</v>
      </c>
      <c r="J2686">
        <v>136.4</v>
      </c>
      <c r="K2686">
        <v>106</v>
      </c>
      <c r="L2686">
        <v>11.59</v>
      </c>
      <c r="M2686">
        <v>197.3</v>
      </c>
      <c r="N2686">
        <v>107</v>
      </c>
      <c r="O2686">
        <v>8.8800000000000008</v>
      </c>
      <c r="P2686">
        <v>9</v>
      </c>
      <c r="Q2686">
        <v>2</v>
      </c>
      <c r="R2686">
        <v>2.4300000000000002</v>
      </c>
      <c r="S2686">
        <v>1</v>
      </c>
      <c r="T2686">
        <v>0</v>
      </c>
    </row>
    <row r="2687" spans="1:20" x14ac:dyDescent="0.2">
      <c r="A2687" t="s">
        <v>39</v>
      </c>
      <c r="B2687" s="4">
        <f>train[[#This Row],[account_length]]/12</f>
        <v>16.75</v>
      </c>
      <c r="C2687">
        <v>415</v>
      </c>
      <c r="D2687">
        <v>0</v>
      </c>
      <c r="E2687">
        <v>0</v>
      </c>
      <c r="F2687">
        <v>0</v>
      </c>
      <c r="G2687">
        <v>225.9</v>
      </c>
      <c r="H2687">
        <v>110</v>
      </c>
      <c r="I2687">
        <v>38.4</v>
      </c>
      <c r="J2687">
        <v>299.10000000000002</v>
      </c>
      <c r="K2687">
        <v>86</v>
      </c>
      <c r="L2687">
        <v>25.42</v>
      </c>
      <c r="M2687">
        <v>251.3</v>
      </c>
      <c r="N2687">
        <v>81</v>
      </c>
      <c r="O2687">
        <v>11.31</v>
      </c>
      <c r="P2687">
        <v>11.2</v>
      </c>
      <c r="Q2687">
        <v>4</v>
      </c>
      <c r="R2687">
        <v>3.02</v>
      </c>
      <c r="S2687">
        <v>1</v>
      </c>
      <c r="T2687">
        <v>1</v>
      </c>
    </row>
    <row r="2688" spans="1:20" x14ac:dyDescent="0.2">
      <c r="A2688" t="s">
        <v>37</v>
      </c>
      <c r="B2688" s="4">
        <f>train[[#This Row],[account_length]]/12</f>
        <v>6.5</v>
      </c>
      <c r="C2688">
        <v>415</v>
      </c>
      <c r="D2688">
        <v>0</v>
      </c>
      <c r="E2688">
        <v>0</v>
      </c>
      <c r="F2688">
        <v>0</v>
      </c>
      <c r="G2688">
        <v>103.5</v>
      </c>
      <c r="H2688">
        <v>115</v>
      </c>
      <c r="I2688">
        <v>17.600000000000001</v>
      </c>
      <c r="J2688">
        <v>117.9</v>
      </c>
      <c r="K2688">
        <v>102</v>
      </c>
      <c r="L2688">
        <v>10.02</v>
      </c>
      <c r="M2688">
        <v>201</v>
      </c>
      <c r="N2688">
        <v>94</v>
      </c>
      <c r="O2688">
        <v>9.0500000000000007</v>
      </c>
      <c r="P2688">
        <v>12</v>
      </c>
      <c r="Q2688">
        <v>3</v>
      </c>
      <c r="R2688">
        <v>3.24</v>
      </c>
      <c r="S2688">
        <v>4</v>
      </c>
      <c r="T2688">
        <v>1</v>
      </c>
    </row>
    <row r="2689" spans="1:20" x14ac:dyDescent="0.2">
      <c r="A2689" t="s">
        <v>74</v>
      </c>
      <c r="B2689" s="4">
        <f>train[[#This Row],[account_length]]/12</f>
        <v>5.583333333333333</v>
      </c>
      <c r="C2689">
        <v>415</v>
      </c>
      <c r="D2689">
        <v>0</v>
      </c>
      <c r="E2689">
        <v>0</v>
      </c>
      <c r="F2689">
        <v>0</v>
      </c>
      <c r="G2689">
        <v>115.5</v>
      </c>
      <c r="H2689">
        <v>70</v>
      </c>
      <c r="I2689">
        <v>19.64</v>
      </c>
      <c r="J2689">
        <v>252.2</v>
      </c>
      <c r="K2689">
        <v>143</v>
      </c>
      <c r="L2689">
        <v>21.44</v>
      </c>
      <c r="M2689">
        <v>208.9</v>
      </c>
      <c r="N2689">
        <v>91</v>
      </c>
      <c r="O2689">
        <v>9.4</v>
      </c>
      <c r="P2689">
        <v>7.5</v>
      </c>
      <c r="Q2689">
        <v>6</v>
      </c>
      <c r="R2689">
        <v>2.0299999999999998</v>
      </c>
      <c r="S2689">
        <v>0</v>
      </c>
      <c r="T2689">
        <v>0</v>
      </c>
    </row>
    <row r="2690" spans="1:20" x14ac:dyDescent="0.2">
      <c r="A2690" t="s">
        <v>46</v>
      </c>
      <c r="B2690" s="4">
        <f>train[[#This Row],[account_length]]/12</f>
        <v>8.3333333333333339</v>
      </c>
      <c r="C2690">
        <v>408</v>
      </c>
      <c r="D2690">
        <v>0</v>
      </c>
      <c r="E2690">
        <v>0</v>
      </c>
      <c r="F2690">
        <v>0</v>
      </c>
      <c r="G2690">
        <v>218.8</v>
      </c>
      <c r="H2690">
        <v>125</v>
      </c>
      <c r="I2690">
        <v>37.200000000000003</v>
      </c>
      <c r="J2690">
        <v>148.30000000000001</v>
      </c>
      <c r="K2690">
        <v>102</v>
      </c>
      <c r="L2690">
        <v>12.61</v>
      </c>
      <c r="M2690">
        <v>277.8</v>
      </c>
      <c r="N2690">
        <v>97</v>
      </c>
      <c r="O2690">
        <v>12.5</v>
      </c>
      <c r="P2690">
        <v>9.6999999999999993</v>
      </c>
      <c r="Q2690">
        <v>6</v>
      </c>
      <c r="R2690">
        <v>2.62</v>
      </c>
      <c r="S2690">
        <v>1</v>
      </c>
      <c r="T2690">
        <v>0</v>
      </c>
    </row>
    <row r="2691" spans="1:20" x14ac:dyDescent="0.2">
      <c r="A2691" t="s">
        <v>44</v>
      </c>
      <c r="B2691" s="4">
        <f>train[[#This Row],[account_length]]/12</f>
        <v>3.4166666666666665</v>
      </c>
      <c r="C2691">
        <v>510</v>
      </c>
      <c r="D2691">
        <v>0</v>
      </c>
      <c r="E2691">
        <v>0</v>
      </c>
      <c r="F2691">
        <v>0</v>
      </c>
      <c r="G2691">
        <v>223.8</v>
      </c>
      <c r="H2691">
        <v>67</v>
      </c>
      <c r="I2691">
        <v>38.049999999999997</v>
      </c>
      <c r="J2691">
        <v>244.8</v>
      </c>
      <c r="K2691">
        <v>74</v>
      </c>
      <c r="L2691">
        <v>20.81</v>
      </c>
      <c r="M2691">
        <v>223.8</v>
      </c>
      <c r="N2691">
        <v>156</v>
      </c>
      <c r="O2691">
        <v>10.07</v>
      </c>
      <c r="P2691">
        <v>12.3</v>
      </c>
      <c r="Q2691">
        <v>5</v>
      </c>
      <c r="R2691">
        <v>3.32</v>
      </c>
      <c r="S2691">
        <v>3</v>
      </c>
      <c r="T2691">
        <v>0</v>
      </c>
    </row>
    <row r="2692" spans="1:20" x14ac:dyDescent="0.2">
      <c r="A2692" t="s">
        <v>52</v>
      </c>
      <c r="B2692" s="4">
        <f>train[[#This Row],[account_length]]/12</f>
        <v>11.083333333333334</v>
      </c>
      <c r="C2692">
        <v>415</v>
      </c>
      <c r="D2692">
        <v>0</v>
      </c>
      <c r="E2692">
        <v>0</v>
      </c>
      <c r="F2692">
        <v>0</v>
      </c>
      <c r="G2692">
        <v>143.80000000000001</v>
      </c>
      <c r="H2692">
        <v>71</v>
      </c>
      <c r="I2692">
        <v>24.45</v>
      </c>
      <c r="J2692">
        <v>184</v>
      </c>
      <c r="K2692">
        <v>131</v>
      </c>
      <c r="L2692">
        <v>15.64</v>
      </c>
      <c r="M2692">
        <v>275.5</v>
      </c>
      <c r="N2692">
        <v>132</v>
      </c>
      <c r="O2692">
        <v>12.4</v>
      </c>
      <c r="P2692">
        <v>12.9</v>
      </c>
      <c r="Q2692">
        <v>4</v>
      </c>
      <c r="R2692">
        <v>3.48</v>
      </c>
      <c r="S2692">
        <v>3</v>
      </c>
      <c r="T2692">
        <v>0</v>
      </c>
    </row>
    <row r="2693" spans="1:20" x14ac:dyDescent="0.2">
      <c r="A2693" t="s">
        <v>43</v>
      </c>
      <c r="B2693" s="4">
        <f>train[[#This Row],[account_length]]/12</f>
        <v>3</v>
      </c>
      <c r="C2693">
        <v>408</v>
      </c>
      <c r="D2693">
        <v>0</v>
      </c>
      <c r="E2693">
        <v>1</v>
      </c>
      <c r="F2693">
        <v>43</v>
      </c>
      <c r="G2693">
        <v>29.9</v>
      </c>
      <c r="H2693">
        <v>123</v>
      </c>
      <c r="I2693">
        <v>5.08</v>
      </c>
      <c r="J2693">
        <v>129.1</v>
      </c>
      <c r="K2693">
        <v>117</v>
      </c>
      <c r="L2693">
        <v>10.97</v>
      </c>
      <c r="M2693">
        <v>325.89999999999998</v>
      </c>
      <c r="N2693">
        <v>105</v>
      </c>
      <c r="O2693">
        <v>14.67</v>
      </c>
      <c r="P2693">
        <v>8.6</v>
      </c>
      <c r="Q2693">
        <v>6</v>
      </c>
      <c r="R2693">
        <v>2.3199999999999998</v>
      </c>
      <c r="S2693">
        <v>2</v>
      </c>
      <c r="T2693">
        <v>0</v>
      </c>
    </row>
    <row r="2694" spans="1:20" x14ac:dyDescent="0.2">
      <c r="A2694" t="s">
        <v>49</v>
      </c>
      <c r="B2694" s="4">
        <f>train[[#This Row],[account_length]]/12</f>
        <v>4.25</v>
      </c>
      <c r="C2694">
        <v>510</v>
      </c>
      <c r="D2694">
        <v>0</v>
      </c>
      <c r="E2694">
        <v>1</v>
      </c>
      <c r="F2694">
        <v>28</v>
      </c>
      <c r="G2694">
        <v>276.7</v>
      </c>
      <c r="H2694">
        <v>121</v>
      </c>
      <c r="I2694">
        <v>47.04</v>
      </c>
      <c r="J2694">
        <v>203.7</v>
      </c>
      <c r="K2694">
        <v>99</v>
      </c>
      <c r="L2694">
        <v>17.309999999999999</v>
      </c>
      <c r="M2694">
        <v>246.2</v>
      </c>
      <c r="N2694">
        <v>88</v>
      </c>
      <c r="O2694">
        <v>11.08</v>
      </c>
      <c r="P2694">
        <v>8.3000000000000007</v>
      </c>
      <c r="Q2694">
        <v>3</v>
      </c>
      <c r="R2694">
        <v>2.2400000000000002</v>
      </c>
      <c r="S2694">
        <v>0</v>
      </c>
      <c r="T2694">
        <v>0</v>
      </c>
    </row>
    <row r="2695" spans="1:20" x14ac:dyDescent="0.2">
      <c r="A2695" t="s">
        <v>61</v>
      </c>
      <c r="B2695" s="4">
        <f>train[[#This Row],[account_length]]/12</f>
        <v>7</v>
      </c>
      <c r="C2695">
        <v>408</v>
      </c>
      <c r="D2695">
        <v>0</v>
      </c>
      <c r="E2695">
        <v>1</v>
      </c>
      <c r="F2695">
        <v>41</v>
      </c>
      <c r="G2695">
        <v>153.9</v>
      </c>
      <c r="H2695">
        <v>102</v>
      </c>
      <c r="I2695">
        <v>26.16</v>
      </c>
      <c r="J2695">
        <v>140.69999999999999</v>
      </c>
      <c r="K2695">
        <v>117</v>
      </c>
      <c r="L2695">
        <v>11.96</v>
      </c>
      <c r="M2695">
        <v>217.7</v>
      </c>
      <c r="N2695">
        <v>101</v>
      </c>
      <c r="O2695">
        <v>9.8000000000000007</v>
      </c>
      <c r="P2695">
        <v>12.8</v>
      </c>
      <c r="Q2695">
        <v>5</v>
      </c>
      <c r="R2695">
        <v>3.46</v>
      </c>
      <c r="S2695">
        <v>1</v>
      </c>
      <c r="T2695">
        <v>0</v>
      </c>
    </row>
    <row r="2696" spans="1:20" x14ac:dyDescent="0.2">
      <c r="A2696" t="s">
        <v>30</v>
      </c>
      <c r="B2696" s="4">
        <f>train[[#This Row],[account_length]]/12</f>
        <v>7.583333333333333</v>
      </c>
      <c r="C2696">
        <v>415</v>
      </c>
      <c r="D2696">
        <v>0</v>
      </c>
      <c r="E2696">
        <v>0</v>
      </c>
      <c r="F2696">
        <v>0</v>
      </c>
      <c r="G2696">
        <v>190.5</v>
      </c>
      <c r="H2696">
        <v>128</v>
      </c>
      <c r="I2696">
        <v>32.39</v>
      </c>
      <c r="J2696">
        <v>205.5</v>
      </c>
      <c r="K2696">
        <v>103</v>
      </c>
      <c r="L2696">
        <v>17.47</v>
      </c>
      <c r="M2696">
        <v>130.69999999999999</v>
      </c>
      <c r="N2696">
        <v>63</v>
      </c>
      <c r="O2696">
        <v>5.88</v>
      </c>
      <c r="P2696">
        <v>13.8</v>
      </c>
      <c r="Q2696">
        <v>5</v>
      </c>
      <c r="R2696">
        <v>3.73</v>
      </c>
      <c r="S2696">
        <v>0</v>
      </c>
      <c r="T2696">
        <v>0</v>
      </c>
    </row>
    <row r="2697" spans="1:20" x14ac:dyDescent="0.2">
      <c r="A2697" t="s">
        <v>55</v>
      </c>
      <c r="B2697" s="4">
        <f>train[[#This Row],[account_length]]/12</f>
        <v>9.1666666666666661</v>
      </c>
      <c r="C2697">
        <v>408</v>
      </c>
      <c r="D2697">
        <v>0</v>
      </c>
      <c r="E2697">
        <v>0</v>
      </c>
      <c r="F2697">
        <v>0</v>
      </c>
      <c r="G2697">
        <v>192.6</v>
      </c>
      <c r="H2697">
        <v>102</v>
      </c>
      <c r="I2697">
        <v>32.74</v>
      </c>
      <c r="J2697">
        <v>178.9</v>
      </c>
      <c r="K2697">
        <v>118</v>
      </c>
      <c r="L2697">
        <v>15.21</v>
      </c>
      <c r="M2697">
        <v>214.6</v>
      </c>
      <c r="N2697">
        <v>74</v>
      </c>
      <c r="O2697">
        <v>9.66</v>
      </c>
      <c r="P2697">
        <v>9.4</v>
      </c>
      <c r="Q2697">
        <v>4</v>
      </c>
      <c r="R2697">
        <v>2.54</v>
      </c>
      <c r="S2697">
        <v>1</v>
      </c>
      <c r="T2697">
        <v>0</v>
      </c>
    </row>
    <row r="2698" spans="1:20" x14ac:dyDescent="0.2">
      <c r="A2698" t="s">
        <v>54</v>
      </c>
      <c r="B2698" s="4">
        <f>train[[#This Row],[account_length]]/12</f>
        <v>10.083333333333334</v>
      </c>
      <c r="C2698">
        <v>408</v>
      </c>
      <c r="D2698">
        <v>0</v>
      </c>
      <c r="E2698">
        <v>0</v>
      </c>
      <c r="F2698">
        <v>0</v>
      </c>
      <c r="G2698">
        <v>215.6</v>
      </c>
      <c r="H2698">
        <v>74</v>
      </c>
      <c r="I2698">
        <v>36.65</v>
      </c>
      <c r="J2698">
        <v>192.9</v>
      </c>
      <c r="K2698">
        <v>98</v>
      </c>
      <c r="L2698">
        <v>16.399999999999999</v>
      </c>
      <c r="M2698">
        <v>144</v>
      </c>
      <c r="N2698">
        <v>103</v>
      </c>
      <c r="O2698">
        <v>6.48</v>
      </c>
      <c r="P2698">
        <v>10.1</v>
      </c>
      <c r="Q2698">
        <v>4</v>
      </c>
      <c r="R2698">
        <v>2.73</v>
      </c>
      <c r="S2698">
        <v>5</v>
      </c>
      <c r="T2698">
        <v>0</v>
      </c>
    </row>
    <row r="2699" spans="1:20" x14ac:dyDescent="0.2">
      <c r="A2699" t="s">
        <v>31</v>
      </c>
      <c r="B2699" s="4">
        <f>train[[#This Row],[account_length]]/12</f>
        <v>9.0833333333333339</v>
      </c>
      <c r="C2699">
        <v>415</v>
      </c>
      <c r="D2699">
        <v>0</v>
      </c>
      <c r="E2699">
        <v>0</v>
      </c>
      <c r="F2699">
        <v>0</v>
      </c>
      <c r="G2699">
        <v>180</v>
      </c>
      <c r="H2699">
        <v>100</v>
      </c>
      <c r="I2699">
        <v>30.6</v>
      </c>
      <c r="J2699">
        <v>229</v>
      </c>
      <c r="K2699">
        <v>103</v>
      </c>
      <c r="L2699">
        <v>19.47</v>
      </c>
      <c r="M2699">
        <v>139.4</v>
      </c>
      <c r="N2699">
        <v>105</v>
      </c>
      <c r="O2699">
        <v>6.27</v>
      </c>
      <c r="P2699">
        <v>7.8</v>
      </c>
      <c r="Q2699">
        <v>8</v>
      </c>
      <c r="R2699">
        <v>2.11</v>
      </c>
      <c r="S2699">
        <v>3</v>
      </c>
      <c r="T2699">
        <v>0</v>
      </c>
    </row>
    <row r="2700" spans="1:20" x14ac:dyDescent="0.2">
      <c r="A2700" t="s">
        <v>65</v>
      </c>
      <c r="B2700" s="4">
        <f>train[[#This Row],[account_length]]/12</f>
        <v>7.916666666666667</v>
      </c>
      <c r="C2700">
        <v>510</v>
      </c>
      <c r="D2700">
        <v>0</v>
      </c>
      <c r="E2700">
        <v>0</v>
      </c>
      <c r="F2700">
        <v>0</v>
      </c>
      <c r="G2700">
        <v>157.30000000000001</v>
      </c>
      <c r="H2700">
        <v>116</v>
      </c>
      <c r="I2700">
        <v>26.74</v>
      </c>
      <c r="J2700">
        <v>197.5</v>
      </c>
      <c r="K2700">
        <v>77</v>
      </c>
      <c r="L2700">
        <v>16.79</v>
      </c>
      <c r="M2700">
        <v>128.19999999999999</v>
      </c>
      <c r="N2700">
        <v>111</v>
      </c>
      <c r="O2700">
        <v>5.77</v>
      </c>
      <c r="P2700">
        <v>8.4</v>
      </c>
      <c r="Q2700">
        <v>4</v>
      </c>
      <c r="R2700">
        <v>2.27</v>
      </c>
      <c r="S2700">
        <v>2</v>
      </c>
      <c r="T2700">
        <v>0</v>
      </c>
    </row>
    <row r="2701" spans="1:20" x14ac:dyDescent="0.2">
      <c r="A2701" t="s">
        <v>58</v>
      </c>
      <c r="B2701" s="4">
        <f>train[[#This Row],[account_length]]/12</f>
        <v>6</v>
      </c>
      <c r="C2701">
        <v>415</v>
      </c>
      <c r="D2701">
        <v>0</v>
      </c>
      <c r="E2701">
        <v>0</v>
      </c>
      <c r="F2701">
        <v>0</v>
      </c>
      <c r="G2701">
        <v>196.5</v>
      </c>
      <c r="H2701">
        <v>88</v>
      </c>
      <c r="I2701">
        <v>33.409999999999997</v>
      </c>
      <c r="J2701">
        <v>158.6</v>
      </c>
      <c r="K2701">
        <v>129</v>
      </c>
      <c r="L2701">
        <v>13.48</v>
      </c>
      <c r="M2701">
        <v>269.3</v>
      </c>
      <c r="N2701">
        <v>118</v>
      </c>
      <c r="O2701">
        <v>12.12</v>
      </c>
      <c r="P2701">
        <v>6.8</v>
      </c>
      <c r="Q2701">
        <v>3</v>
      </c>
      <c r="R2701">
        <v>1.84</v>
      </c>
      <c r="S2701">
        <v>0</v>
      </c>
      <c r="T2701">
        <v>0</v>
      </c>
    </row>
    <row r="2702" spans="1:20" x14ac:dyDescent="0.2">
      <c r="A2702" t="s">
        <v>31</v>
      </c>
      <c r="B2702" s="4">
        <f>train[[#This Row],[account_length]]/12</f>
        <v>6.083333333333333</v>
      </c>
      <c r="C2702">
        <v>415</v>
      </c>
      <c r="D2702">
        <v>0</v>
      </c>
      <c r="E2702">
        <v>0</v>
      </c>
      <c r="F2702">
        <v>0</v>
      </c>
      <c r="G2702">
        <v>240.3</v>
      </c>
      <c r="H2702">
        <v>130</v>
      </c>
      <c r="I2702">
        <v>40.85</v>
      </c>
      <c r="J2702">
        <v>162.5</v>
      </c>
      <c r="K2702">
        <v>83</v>
      </c>
      <c r="L2702">
        <v>13.81</v>
      </c>
      <c r="M2702">
        <v>231.9</v>
      </c>
      <c r="N2702">
        <v>136</v>
      </c>
      <c r="O2702">
        <v>10.44</v>
      </c>
      <c r="P2702">
        <v>11.9</v>
      </c>
      <c r="Q2702">
        <v>3</v>
      </c>
      <c r="R2702">
        <v>3.21</v>
      </c>
      <c r="S2702">
        <v>0</v>
      </c>
      <c r="T2702">
        <v>0</v>
      </c>
    </row>
    <row r="2703" spans="1:20" x14ac:dyDescent="0.2">
      <c r="A2703" t="s">
        <v>42</v>
      </c>
      <c r="B2703" s="4">
        <f>train[[#This Row],[account_length]]/12</f>
        <v>9</v>
      </c>
      <c r="C2703">
        <v>415</v>
      </c>
      <c r="D2703">
        <v>0</v>
      </c>
      <c r="E2703">
        <v>0</v>
      </c>
      <c r="F2703">
        <v>0</v>
      </c>
      <c r="G2703">
        <v>193.3</v>
      </c>
      <c r="H2703">
        <v>126</v>
      </c>
      <c r="I2703">
        <v>32.86</v>
      </c>
      <c r="J2703">
        <v>154.69999999999999</v>
      </c>
      <c r="K2703">
        <v>85</v>
      </c>
      <c r="L2703">
        <v>13.15</v>
      </c>
      <c r="M2703">
        <v>174.8</v>
      </c>
      <c r="N2703">
        <v>98</v>
      </c>
      <c r="O2703">
        <v>7.87</v>
      </c>
      <c r="P2703">
        <v>9.4</v>
      </c>
      <c r="Q2703">
        <v>6</v>
      </c>
      <c r="R2703">
        <v>2.54</v>
      </c>
      <c r="S2703">
        <v>3</v>
      </c>
      <c r="T2703">
        <v>0</v>
      </c>
    </row>
    <row r="2704" spans="1:20" x14ac:dyDescent="0.2">
      <c r="A2704" t="s">
        <v>31</v>
      </c>
      <c r="B2704" s="4">
        <f>train[[#This Row],[account_length]]/12</f>
        <v>4.833333333333333</v>
      </c>
      <c r="C2704">
        <v>408</v>
      </c>
      <c r="D2704">
        <v>0</v>
      </c>
      <c r="E2704">
        <v>1</v>
      </c>
      <c r="F2704">
        <v>39</v>
      </c>
      <c r="G2704">
        <v>211.9</v>
      </c>
      <c r="H2704">
        <v>40</v>
      </c>
      <c r="I2704">
        <v>36.020000000000003</v>
      </c>
      <c r="J2704">
        <v>274.39999999999998</v>
      </c>
      <c r="K2704">
        <v>76</v>
      </c>
      <c r="L2704">
        <v>23.32</v>
      </c>
      <c r="M2704">
        <v>210.5</v>
      </c>
      <c r="N2704">
        <v>139</v>
      </c>
      <c r="O2704">
        <v>9.4700000000000006</v>
      </c>
      <c r="P2704">
        <v>5.4</v>
      </c>
      <c r="Q2704">
        <v>4</v>
      </c>
      <c r="R2704">
        <v>1.46</v>
      </c>
      <c r="S2704">
        <v>1</v>
      </c>
      <c r="T2704">
        <v>0</v>
      </c>
    </row>
    <row r="2705" spans="1:20" x14ac:dyDescent="0.2">
      <c r="A2705" t="s">
        <v>59</v>
      </c>
      <c r="B2705" s="4">
        <f>train[[#This Row],[account_length]]/12</f>
        <v>6.333333333333333</v>
      </c>
      <c r="C2705">
        <v>510</v>
      </c>
      <c r="D2705">
        <v>1</v>
      </c>
      <c r="E2705">
        <v>0</v>
      </c>
      <c r="F2705">
        <v>0</v>
      </c>
      <c r="G2705">
        <v>246.8</v>
      </c>
      <c r="H2705">
        <v>110</v>
      </c>
      <c r="I2705">
        <v>41.96</v>
      </c>
      <c r="J2705">
        <v>206.3</v>
      </c>
      <c r="K2705">
        <v>63</v>
      </c>
      <c r="L2705">
        <v>17.54</v>
      </c>
      <c r="M2705">
        <v>208.4</v>
      </c>
      <c r="N2705">
        <v>123</v>
      </c>
      <c r="O2705">
        <v>9.3800000000000008</v>
      </c>
      <c r="P2705">
        <v>13.2</v>
      </c>
      <c r="Q2705">
        <v>5</v>
      </c>
      <c r="R2705">
        <v>3.56</v>
      </c>
      <c r="S2705">
        <v>0</v>
      </c>
      <c r="T2705">
        <v>1</v>
      </c>
    </row>
    <row r="2706" spans="1:20" x14ac:dyDescent="0.2">
      <c r="A2706" t="s">
        <v>37</v>
      </c>
      <c r="B2706" s="4">
        <f>train[[#This Row],[account_length]]/12</f>
        <v>8.5833333333333339</v>
      </c>
      <c r="C2706">
        <v>415</v>
      </c>
      <c r="D2706">
        <v>0</v>
      </c>
      <c r="E2706">
        <v>0</v>
      </c>
      <c r="F2706">
        <v>0</v>
      </c>
      <c r="G2706">
        <v>174.7</v>
      </c>
      <c r="H2706">
        <v>151</v>
      </c>
      <c r="I2706">
        <v>29.7</v>
      </c>
      <c r="J2706">
        <v>148</v>
      </c>
      <c r="K2706">
        <v>56</v>
      </c>
      <c r="L2706">
        <v>12.58</v>
      </c>
      <c r="M2706">
        <v>168.2</v>
      </c>
      <c r="N2706">
        <v>109</v>
      </c>
      <c r="O2706">
        <v>7.57</v>
      </c>
      <c r="P2706">
        <v>15.8</v>
      </c>
      <c r="Q2706">
        <v>3</v>
      </c>
      <c r="R2706">
        <v>4.2699999999999996</v>
      </c>
      <c r="S2706">
        <v>6</v>
      </c>
      <c r="T2706">
        <v>1</v>
      </c>
    </row>
    <row r="2707" spans="1:20" x14ac:dyDescent="0.2">
      <c r="A2707" t="s">
        <v>74</v>
      </c>
      <c r="B2707" s="4">
        <f>train[[#This Row],[account_length]]/12</f>
        <v>7.25</v>
      </c>
      <c r="C2707">
        <v>415</v>
      </c>
      <c r="D2707">
        <v>0</v>
      </c>
      <c r="E2707">
        <v>0</v>
      </c>
      <c r="F2707">
        <v>0</v>
      </c>
      <c r="G2707">
        <v>240</v>
      </c>
      <c r="H2707">
        <v>83</v>
      </c>
      <c r="I2707">
        <v>40.799999999999997</v>
      </c>
      <c r="J2707">
        <v>134.1</v>
      </c>
      <c r="K2707">
        <v>106</v>
      </c>
      <c r="L2707">
        <v>11.4</v>
      </c>
      <c r="M2707">
        <v>189.1</v>
      </c>
      <c r="N2707">
        <v>84</v>
      </c>
      <c r="O2707">
        <v>8.51</v>
      </c>
      <c r="P2707">
        <v>9.3000000000000007</v>
      </c>
      <c r="Q2707">
        <v>2</v>
      </c>
      <c r="R2707">
        <v>2.5099999999999998</v>
      </c>
      <c r="S2707">
        <v>0</v>
      </c>
      <c r="T2707">
        <v>1</v>
      </c>
    </row>
    <row r="2708" spans="1:20" x14ac:dyDescent="0.2">
      <c r="A2708" t="s">
        <v>26</v>
      </c>
      <c r="B2708" s="4">
        <f>train[[#This Row],[account_length]]/12</f>
        <v>2.9166666666666665</v>
      </c>
      <c r="C2708">
        <v>510</v>
      </c>
      <c r="D2708">
        <v>0</v>
      </c>
      <c r="E2708">
        <v>1</v>
      </c>
      <c r="F2708">
        <v>37</v>
      </c>
      <c r="G2708">
        <v>181.2</v>
      </c>
      <c r="H2708">
        <v>76</v>
      </c>
      <c r="I2708">
        <v>30.8</v>
      </c>
      <c r="J2708">
        <v>177.6</v>
      </c>
      <c r="K2708">
        <v>98</v>
      </c>
      <c r="L2708">
        <v>15.1</v>
      </c>
      <c r="M2708">
        <v>228</v>
      </c>
      <c r="N2708">
        <v>136</v>
      </c>
      <c r="O2708">
        <v>10.26</v>
      </c>
      <c r="P2708">
        <v>5</v>
      </c>
      <c r="Q2708">
        <v>3</v>
      </c>
      <c r="R2708">
        <v>1.35</v>
      </c>
      <c r="S2708">
        <v>2</v>
      </c>
      <c r="T2708">
        <v>0</v>
      </c>
    </row>
    <row r="2709" spans="1:20" x14ac:dyDescent="0.2">
      <c r="A2709" t="s">
        <v>34</v>
      </c>
      <c r="B2709" s="4">
        <f>train[[#This Row],[account_length]]/12</f>
        <v>7.333333333333333</v>
      </c>
      <c r="C2709">
        <v>415</v>
      </c>
      <c r="D2709">
        <v>0</v>
      </c>
      <c r="E2709">
        <v>0</v>
      </c>
      <c r="F2709">
        <v>0</v>
      </c>
      <c r="G2709">
        <v>113.7</v>
      </c>
      <c r="H2709">
        <v>67</v>
      </c>
      <c r="I2709">
        <v>19.329999999999998</v>
      </c>
      <c r="J2709">
        <v>165.1</v>
      </c>
      <c r="K2709">
        <v>127</v>
      </c>
      <c r="L2709">
        <v>14.03</v>
      </c>
      <c r="M2709">
        <v>141.5</v>
      </c>
      <c r="N2709">
        <v>142</v>
      </c>
      <c r="O2709">
        <v>6.37</v>
      </c>
      <c r="P2709">
        <v>10.8</v>
      </c>
      <c r="Q2709">
        <v>3</v>
      </c>
      <c r="R2709">
        <v>2.92</v>
      </c>
      <c r="S2709">
        <v>1</v>
      </c>
      <c r="T2709">
        <v>0</v>
      </c>
    </row>
    <row r="2710" spans="1:20" x14ac:dyDescent="0.2">
      <c r="A2710" t="s">
        <v>37</v>
      </c>
      <c r="B2710" s="4">
        <f>train[[#This Row],[account_length]]/12</f>
        <v>6.416666666666667</v>
      </c>
      <c r="C2710">
        <v>510</v>
      </c>
      <c r="D2710">
        <v>0</v>
      </c>
      <c r="E2710">
        <v>1</v>
      </c>
      <c r="F2710">
        <v>29</v>
      </c>
      <c r="G2710">
        <v>211.1</v>
      </c>
      <c r="H2710">
        <v>89</v>
      </c>
      <c r="I2710">
        <v>35.89</v>
      </c>
      <c r="J2710">
        <v>223.5</v>
      </c>
      <c r="K2710">
        <v>97</v>
      </c>
      <c r="L2710">
        <v>19</v>
      </c>
      <c r="M2710">
        <v>148.4</v>
      </c>
      <c r="N2710">
        <v>106</v>
      </c>
      <c r="O2710">
        <v>6.68</v>
      </c>
      <c r="P2710">
        <v>9.6999999999999993</v>
      </c>
      <c r="Q2710">
        <v>9</v>
      </c>
      <c r="R2710">
        <v>2.62</v>
      </c>
      <c r="S2710">
        <v>2</v>
      </c>
      <c r="T2710">
        <v>0</v>
      </c>
    </row>
    <row r="2711" spans="1:20" x14ac:dyDescent="0.2">
      <c r="A2711" t="s">
        <v>57</v>
      </c>
      <c r="B2711" s="4">
        <f>train[[#This Row],[account_length]]/12</f>
        <v>2.5</v>
      </c>
      <c r="C2711">
        <v>415</v>
      </c>
      <c r="D2711">
        <v>0</v>
      </c>
      <c r="E2711">
        <v>0</v>
      </c>
      <c r="F2711">
        <v>0</v>
      </c>
      <c r="G2711">
        <v>247.4</v>
      </c>
      <c r="H2711">
        <v>107</v>
      </c>
      <c r="I2711">
        <v>42.06</v>
      </c>
      <c r="J2711">
        <v>175.9</v>
      </c>
      <c r="K2711">
        <v>76</v>
      </c>
      <c r="L2711">
        <v>14.95</v>
      </c>
      <c r="M2711">
        <v>287.39999999999998</v>
      </c>
      <c r="N2711">
        <v>90</v>
      </c>
      <c r="O2711">
        <v>12.93</v>
      </c>
      <c r="P2711">
        <v>11.3</v>
      </c>
      <c r="Q2711">
        <v>2</v>
      </c>
      <c r="R2711">
        <v>3.05</v>
      </c>
      <c r="S2711">
        <v>0</v>
      </c>
      <c r="T2711">
        <v>0</v>
      </c>
    </row>
    <row r="2712" spans="1:20" x14ac:dyDescent="0.2">
      <c r="A2712" t="s">
        <v>54</v>
      </c>
      <c r="B2712" s="4">
        <f>train[[#This Row],[account_length]]/12</f>
        <v>4.416666666666667</v>
      </c>
      <c r="C2712">
        <v>415</v>
      </c>
      <c r="D2712">
        <v>0</v>
      </c>
      <c r="E2712">
        <v>1</v>
      </c>
      <c r="F2712">
        <v>32</v>
      </c>
      <c r="G2712">
        <v>131.19999999999999</v>
      </c>
      <c r="H2712">
        <v>63</v>
      </c>
      <c r="I2712">
        <v>22.3</v>
      </c>
      <c r="J2712">
        <v>227.4</v>
      </c>
      <c r="K2712">
        <v>125</v>
      </c>
      <c r="L2712">
        <v>19.329999999999998</v>
      </c>
      <c r="M2712">
        <v>178.9</v>
      </c>
      <c r="N2712">
        <v>105</v>
      </c>
      <c r="O2712">
        <v>8.0500000000000007</v>
      </c>
      <c r="P2712">
        <v>12.8</v>
      </c>
      <c r="Q2712">
        <v>2</v>
      </c>
      <c r="R2712">
        <v>3.46</v>
      </c>
      <c r="S2712">
        <v>2</v>
      </c>
      <c r="T2712">
        <v>0</v>
      </c>
    </row>
    <row r="2713" spans="1:20" x14ac:dyDescent="0.2">
      <c r="A2713" t="s">
        <v>59</v>
      </c>
      <c r="B2713" s="4">
        <f>train[[#This Row],[account_length]]/12</f>
        <v>12.666666666666666</v>
      </c>
      <c r="C2713">
        <v>510</v>
      </c>
      <c r="D2713">
        <v>0</v>
      </c>
      <c r="E2713">
        <v>0</v>
      </c>
      <c r="F2713">
        <v>0</v>
      </c>
      <c r="G2713">
        <v>161.4</v>
      </c>
      <c r="H2713">
        <v>84</v>
      </c>
      <c r="I2713">
        <v>27.44</v>
      </c>
      <c r="J2713">
        <v>163.6</v>
      </c>
      <c r="K2713">
        <v>88</v>
      </c>
      <c r="L2713">
        <v>13.91</v>
      </c>
      <c r="M2713">
        <v>153.19999999999999</v>
      </c>
      <c r="N2713">
        <v>121</v>
      </c>
      <c r="O2713">
        <v>6.89</v>
      </c>
      <c r="P2713">
        <v>11.8</v>
      </c>
      <c r="Q2713">
        <v>5</v>
      </c>
      <c r="R2713">
        <v>3.19</v>
      </c>
      <c r="S2713">
        <v>1</v>
      </c>
      <c r="T2713">
        <v>0</v>
      </c>
    </row>
    <row r="2714" spans="1:20" x14ac:dyDescent="0.2">
      <c r="A2714" t="s">
        <v>60</v>
      </c>
      <c r="B2714" s="4">
        <f>train[[#This Row],[account_length]]/12</f>
        <v>4.916666666666667</v>
      </c>
      <c r="C2714">
        <v>408</v>
      </c>
      <c r="D2714">
        <v>0</v>
      </c>
      <c r="E2714">
        <v>1</v>
      </c>
      <c r="F2714">
        <v>32</v>
      </c>
      <c r="G2714">
        <v>211.9</v>
      </c>
      <c r="H2714">
        <v>120</v>
      </c>
      <c r="I2714">
        <v>36.020000000000003</v>
      </c>
      <c r="J2714">
        <v>202.9</v>
      </c>
      <c r="K2714">
        <v>136</v>
      </c>
      <c r="L2714">
        <v>17.25</v>
      </c>
      <c r="M2714">
        <v>213.5</v>
      </c>
      <c r="N2714">
        <v>95</v>
      </c>
      <c r="O2714">
        <v>9.61</v>
      </c>
      <c r="P2714">
        <v>8.8000000000000007</v>
      </c>
      <c r="Q2714">
        <v>5</v>
      </c>
      <c r="R2714">
        <v>2.38</v>
      </c>
      <c r="S2714">
        <v>1</v>
      </c>
      <c r="T2714">
        <v>0</v>
      </c>
    </row>
    <row r="2715" spans="1:20" x14ac:dyDescent="0.2">
      <c r="A2715" t="s">
        <v>59</v>
      </c>
      <c r="B2715" s="4">
        <f>train[[#This Row],[account_length]]/12</f>
        <v>11.916666666666666</v>
      </c>
      <c r="C2715">
        <v>510</v>
      </c>
      <c r="D2715">
        <v>0</v>
      </c>
      <c r="E2715">
        <v>0</v>
      </c>
      <c r="F2715">
        <v>0</v>
      </c>
      <c r="G2715">
        <v>160.4</v>
      </c>
      <c r="H2715">
        <v>120</v>
      </c>
      <c r="I2715">
        <v>27.27</v>
      </c>
      <c r="J2715">
        <v>285.89999999999998</v>
      </c>
      <c r="K2715">
        <v>104</v>
      </c>
      <c r="L2715">
        <v>24.3</v>
      </c>
      <c r="M2715">
        <v>182.5</v>
      </c>
      <c r="N2715">
        <v>85</v>
      </c>
      <c r="O2715">
        <v>8.2100000000000009</v>
      </c>
      <c r="P2715">
        <v>6.9</v>
      </c>
      <c r="Q2715">
        <v>4</v>
      </c>
      <c r="R2715">
        <v>1.86</v>
      </c>
      <c r="S2715">
        <v>3</v>
      </c>
      <c r="T2715">
        <v>0</v>
      </c>
    </row>
    <row r="2716" spans="1:20" x14ac:dyDescent="0.2">
      <c r="A2716" t="s">
        <v>73</v>
      </c>
      <c r="B2716" s="4">
        <f>train[[#This Row],[account_length]]/12</f>
        <v>11.833333333333334</v>
      </c>
      <c r="C2716">
        <v>510</v>
      </c>
      <c r="D2716">
        <v>0</v>
      </c>
      <c r="E2716">
        <v>1</v>
      </c>
      <c r="F2716">
        <v>40</v>
      </c>
      <c r="G2716">
        <v>230.7</v>
      </c>
      <c r="H2716">
        <v>101</v>
      </c>
      <c r="I2716">
        <v>39.22</v>
      </c>
      <c r="J2716">
        <v>256.8</v>
      </c>
      <c r="K2716">
        <v>88</v>
      </c>
      <c r="L2716">
        <v>21.83</v>
      </c>
      <c r="M2716">
        <v>263.89999999999998</v>
      </c>
      <c r="N2716">
        <v>92</v>
      </c>
      <c r="O2716">
        <v>11.88</v>
      </c>
      <c r="P2716">
        <v>6.4</v>
      </c>
      <c r="Q2716">
        <v>3</v>
      </c>
      <c r="R2716">
        <v>1.73</v>
      </c>
      <c r="S2716">
        <v>1</v>
      </c>
      <c r="T2716">
        <v>0</v>
      </c>
    </row>
    <row r="2717" spans="1:20" x14ac:dyDescent="0.2">
      <c r="A2717" t="s">
        <v>37</v>
      </c>
      <c r="B2717" s="4">
        <f>train[[#This Row],[account_length]]/12</f>
        <v>8.75</v>
      </c>
      <c r="C2717">
        <v>408</v>
      </c>
      <c r="D2717">
        <v>0</v>
      </c>
      <c r="E2717">
        <v>0</v>
      </c>
      <c r="F2717">
        <v>0</v>
      </c>
      <c r="G2717">
        <v>232.6</v>
      </c>
      <c r="H2717">
        <v>96</v>
      </c>
      <c r="I2717">
        <v>39.54</v>
      </c>
      <c r="J2717">
        <v>253.4</v>
      </c>
      <c r="K2717">
        <v>117</v>
      </c>
      <c r="L2717">
        <v>21.54</v>
      </c>
      <c r="M2717">
        <v>154</v>
      </c>
      <c r="N2717">
        <v>101</v>
      </c>
      <c r="O2717">
        <v>6.93</v>
      </c>
      <c r="P2717">
        <v>10.5</v>
      </c>
      <c r="Q2717">
        <v>9</v>
      </c>
      <c r="R2717">
        <v>2.84</v>
      </c>
      <c r="S2717">
        <v>1</v>
      </c>
      <c r="T2717">
        <v>0</v>
      </c>
    </row>
    <row r="2718" spans="1:20" x14ac:dyDescent="0.2">
      <c r="A2718" t="s">
        <v>67</v>
      </c>
      <c r="B2718" s="4">
        <f>train[[#This Row],[account_length]]/12</f>
        <v>9.25</v>
      </c>
      <c r="C2718">
        <v>408</v>
      </c>
      <c r="D2718">
        <v>0</v>
      </c>
      <c r="E2718">
        <v>0</v>
      </c>
      <c r="F2718">
        <v>0</v>
      </c>
      <c r="G2718">
        <v>294.7</v>
      </c>
      <c r="H2718">
        <v>90</v>
      </c>
      <c r="I2718">
        <v>50.1</v>
      </c>
      <c r="J2718">
        <v>294.60000000000002</v>
      </c>
      <c r="K2718">
        <v>72</v>
      </c>
      <c r="L2718">
        <v>25.04</v>
      </c>
      <c r="M2718">
        <v>260.10000000000002</v>
      </c>
      <c r="N2718">
        <v>121</v>
      </c>
      <c r="O2718">
        <v>11.7</v>
      </c>
      <c r="P2718">
        <v>10.8</v>
      </c>
      <c r="Q2718">
        <v>3</v>
      </c>
      <c r="R2718">
        <v>2.92</v>
      </c>
      <c r="S2718">
        <v>1</v>
      </c>
      <c r="T2718">
        <v>1</v>
      </c>
    </row>
    <row r="2719" spans="1:20" x14ac:dyDescent="0.2">
      <c r="A2719" t="s">
        <v>59</v>
      </c>
      <c r="B2719" s="4">
        <f>train[[#This Row],[account_length]]/12</f>
        <v>11.916666666666666</v>
      </c>
      <c r="C2719">
        <v>510</v>
      </c>
      <c r="D2719">
        <v>0</v>
      </c>
      <c r="E2719">
        <v>0</v>
      </c>
      <c r="F2719">
        <v>0</v>
      </c>
      <c r="G2719">
        <v>133.4</v>
      </c>
      <c r="H2719">
        <v>107</v>
      </c>
      <c r="I2719">
        <v>22.68</v>
      </c>
      <c r="J2719">
        <v>223.9</v>
      </c>
      <c r="K2719">
        <v>117</v>
      </c>
      <c r="L2719">
        <v>19.03</v>
      </c>
      <c r="M2719">
        <v>180.4</v>
      </c>
      <c r="N2719">
        <v>85</v>
      </c>
      <c r="O2719">
        <v>8.1199999999999992</v>
      </c>
      <c r="P2719">
        <v>10.199999999999999</v>
      </c>
      <c r="Q2719">
        <v>13</v>
      </c>
      <c r="R2719">
        <v>2.75</v>
      </c>
      <c r="S2719">
        <v>1</v>
      </c>
      <c r="T2719">
        <v>0</v>
      </c>
    </row>
    <row r="2720" spans="1:20" x14ac:dyDescent="0.2">
      <c r="A2720" t="s">
        <v>63</v>
      </c>
      <c r="B2720" s="4">
        <f>train[[#This Row],[account_length]]/12</f>
        <v>7.75</v>
      </c>
      <c r="C2720">
        <v>408</v>
      </c>
      <c r="D2720">
        <v>0</v>
      </c>
      <c r="E2720">
        <v>1</v>
      </c>
      <c r="F2720">
        <v>22</v>
      </c>
      <c r="G2720">
        <v>306.2</v>
      </c>
      <c r="H2720">
        <v>123</v>
      </c>
      <c r="I2720">
        <v>52.05</v>
      </c>
      <c r="J2720">
        <v>189.7</v>
      </c>
      <c r="K2720">
        <v>83</v>
      </c>
      <c r="L2720">
        <v>16.12</v>
      </c>
      <c r="M2720">
        <v>240.3</v>
      </c>
      <c r="N2720">
        <v>107</v>
      </c>
      <c r="O2720">
        <v>10.81</v>
      </c>
      <c r="P2720">
        <v>11.7</v>
      </c>
      <c r="Q2720">
        <v>2</v>
      </c>
      <c r="R2720">
        <v>3.16</v>
      </c>
      <c r="S2720">
        <v>0</v>
      </c>
      <c r="T2720">
        <v>0</v>
      </c>
    </row>
    <row r="2721" spans="1:20" x14ac:dyDescent="0.2">
      <c r="A2721" t="s">
        <v>65</v>
      </c>
      <c r="B2721" s="4">
        <f>train[[#This Row],[account_length]]/12</f>
        <v>6.583333333333333</v>
      </c>
      <c r="C2721">
        <v>415</v>
      </c>
      <c r="D2721">
        <v>0</v>
      </c>
      <c r="E2721">
        <v>0</v>
      </c>
      <c r="F2721">
        <v>0</v>
      </c>
      <c r="G2721">
        <v>236.8</v>
      </c>
      <c r="H2721">
        <v>135</v>
      </c>
      <c r="I2721">
        <v>40.26</v>
      </c>
      <c r="J2721">
        <v>186.4</v>
      </c>
      <c r="K2721">
        <v>87</v>
      </c>
      <c r="L2721">
        <v>15.84</v>
      </c>
      <c r="M2721">
        <v>126.9</v>
      </c>
      <c r="N2721">
        <v>112</v>
      </c>
      <c r="O2721">
        <v>5.71</v>
      </c>
      <c r="P2721">
        <v>10.4</v>
      </c>
      <c r="Q2721">
        <v>5</v>
      </c>
      <c r="R2721">
        <v>2.81</v>
      </c>
      <c r="S2721">
        <v>2</v>
      </c>
      <c r="T2721">
        <v>0</v>
      </c>
    </row>
    <row r="2722" spans="1:20" x14ac:dyDescent="0.2">
      <c r="A2722" t="s">
        <v>71</v>
      </c>
      <c r="B2722" s="4">
        <f>train[[#This Row],[account_length]]/12</f>
        <v>7.75</v>
      </c>
      <c r="C2722">
        <v>510</v>
      </c>
      <c r="D2722">
        <v>1</v>
      </c>
      <c r="E2722">
        <v>0</v>
      </c>
      <c r="F2722">
        <v>0</v>
      </c>
      <c r="G2722">
        <v>168.4</v>
      </c>
      <c r="H2722">
        <v>114</v>
      </c>
      <c r="I2722">
        <v>28.63</v>
      </c>
      <c r="J2722">
        <v>276</v>
      </c>
      <c r="K2722">
        <v>127</v>
      </c>
      <c r="L2722">
        <v>23.46</v>
      </c>
      <c r="M2722">
        <v>196.2</v>
      </c>
      <c r="N2722">
        <v>48</v>
      </c>
      <c r="O2722">
        <v>8.83</v>
      </c>
      <c r="P2722">
        <v>11.4</v>
      </c>
      <c r="Q2722">
        <v>3</v>
      </c>
      <c r="R2722">
        <v>3.08</v>
      </c>
      <c r="S2722">
        <v>1</v>
      </c>
      <c r="T2722">
        <v>0</v>
      </c>
    </row>
    <row r="2723" spans="1:20" x14ac:dyDescent="0.2">
      <c r="A2723" t="s">
        <v>37</v>
      </c>
      <c r="B2723" s="4">
        <f>train[[#This Row],[account_length]]/12</f>
        <v>8.5833333333333339</v>
      </c>
      <c r="C2723">
        <v>415</v>
      </c>
      <c r="D2723">
        <v>0</v>
      </c>
      <c r="E2723">
        <v>0</v>
      </c>
      <c r="F2723">
        <v>0</v>
      </c>
      <c r="G2723">
        <v>70.900000000000006</v>
      </c>
      <c r="H2723">
        <v>134</v>
      </c>
      <c r="I2723">
        <v>12.05</v>
      </c>
      <c r="J2723">
        <v>134.5</v>
      </c>
      <c r="K2723">
        <v>112</v>
      </c>
      <c r="L2723">
        <v>11.43</v>
      </c>
      <c r="M2723">
        <v>168.8</v>
      </c>
      <c r="N2723">
        <v>164</v>
      </c>
      <c r="O2723">
        <v>7.6</v>
      </c>
      <c r="P2723">
        <v>12</v>
      </c>
      <c r="Q2723">
        <v>6</v>
      </c>
      <c r="R2723">
        <v>3.24</v>
      </c>
      <c r="S2723">
        <v>2</v>
      </c>
      <c r="T2723">
        <v>0</v>
      </c>
    </row>
    <row r="2724" spans="1:20" x14ac:dyDescent="0.2">
      <c r="A2724" t="s">
        <v>51</v>
      </c>
      <c r="B2724" s="4">
        <f>train[[#This Row],[account_length]]/12</f>
        <v>7.75</v>
      </c>
      <c r="C2724">
        <v>415</v>
      </c>
      <c r="D2724">
        <v>0</v>
      </c>
      <c r="E2724">
        <v>0</v>
      </c>
      <c r="F2724">
        <v>0</v>
      </c>
      <c r="G2724">
        <v>152.1</v>
      </c>
      <c r="H2724">
        <v>141</v>
      </c>
      <c r="I2724">
        <v>25.86</v>
      </c>
      <c r="J2724">
        <v>215.5</v>
      </c>
      <c r="K2724">
        <v>107</v>
      </c>
      <c r="L2724">
        <v>18.32</v>
      </c>
      <c r="M2724">
        <v>262.39999999999998</v>
      </c>
      <c r="N2724">
        <v>111</v>
      </c>
      <c r="O2724">
        <v>11.81</v>
      </c>
      <c r="P2724">
        <v>12</v>
      </c>
      <c r="Q2724">
        <v>7</v>
      </c>
      <c r="R2724">
        <v>3.24</v>
      </c>
      <c r="S2724">
        <v>1</v>
      </c>
      <c r="T2724">
        <v>0</v>
      </c>
    </row>
    <row r="2725" spans="1:20" x14ac:dyDescent="0.2">
      <c r="A2725" t="s">
        <v>26</v>
      </c>
      <c r="B2725" s="4">
        <f>train[[#This Row],[account_length]]/12</f>
        <v>12.416666666666666</v>
      </c>
      <c r="C2725">
        <v>510</v>
      </c>
      <c r="D2725">
        <v>1</v>
      </c>
      <c r="E2725">
        <v>0</v>
      </c>
      <c r="F2725">
        <v>0</v>
      </c>
      <c r="G2725">
        <v>180.9</v>
      </c>
      <c r="H2725">
        <v>79</v>
      </c>
      <c r="I2725">
        <v>30.75</v>
      </c>
      <c r="J2725">
        <v>194.9</v>
      </c>
      <c r="K2725">
        <v>83</v>
      </c>
      <c r="L2725">
        <v>16.57</v>
      </c>
      <c r="M2725">
        <v>197.8</v>
      </c>
      <c r="N2725">
        <v>109</v>
      </c>
      <c r="O2725">
        <v>8.9</v>
      </c>
      <c r="P2725">
        <v>8.8000000000000007</v>
      </c>
      <c r="Q2725">
        <v>9</v>
      </c>
      <c r="R2725">
        <v>2.38</v>
      </c>
      <c r="S2725">
        <v>3</v>
      </c>
      <c r="T2725">
        <v>0</v>
      </c>
    </row>
    <row r="2726" spans="1:20" x14ac:dyDescent="0.2">
      <c r="A2726" t="s">
        <v>31</v>
      </c>
      <c r="B2726" s="4">
        <f>train[[#This Row],[account_length]]/12</f>
        <v>1.9166666666666667</v>
      </c>
      <c r="C2726">
        <v>510</v>
      </c>
      <c r="D2726">
        <v>0</v>
      </c>
      <c r="E2726">
        <v>1</v>
      </c>
      <c r="F2726">
        <v>31</v>
      </c>
      <c r="G2726">
        <v>156.6</v>
      </c>
      <c r="H2726">
        <v>84</v>
      </c>
      <c r="I2726">
        <v>26.62</v>
      </c>
      <c r="J2726">
        <v>161.5</v>
      </c>
      <c r="K2726">
        <v>96</v>
      </c>
      <c r="L2726">
        <v>13.73</v>
      </c>
      <c r="M2726">
        <v>294.60000000000002</v>
      </c>
      <c r="N2726">
        <v>107</v>
      </c>
      <c r="O2726">
        <v>13.26</v>
      </c>
      <c r="P2726">
        <v>9.4</v>
      </c>
      <c r="Q2726">
        <v>6</v>
      </c>
      <c r="R2726">
        <v>2.54</v>
      </c>
      <c r="S2726">
        <v>1</v>
      </c>
      <c r="T2726">
        <v>0</v>
      </c>
    </row>
    <row r="2727" spans="1:20" x14ac:dyDescent="0.2">
      <c r="A2727" t="s">
        <v>57</v>
      </c>
      <c r="B2727" s="4">
        <f>train[[#This Row],[account_length]]/12</f>
        <v>18.416666666666668</v>
      </c>
      <c r="C2727">
        <v>510</v>
      </c>
      <c r="D2727">
        <v>0</v>
      </c>
      <c r="E2727">
        <v>1</v>
      </c>
      <c r="F2727">
        <v>24</v>
      </c>
      <c r="G2727">
        <v>180.5</v>
      </c>
      <c r="H2727">
        <v>85</v>
      </c>
      <c r="I2727">
        <v>30.69</v>
      </c>
      <c r="J2727">
        <v>224.1</v>
      </c>
      <c r="K2727">
        <v>92</v>
      </c>
      <c r="L2727">
        <v>19.05</v>
      </c>
      <c r="M2727">
        <v>205.7</v>
      </c>
      <c r="N2727">
        <v>103</v>
      </c>
      <c r="O2727">
        <v>9.26</v>
      </c>
      <c r="P2727">
        <v>2.4</v>
      </c>
      <c r="Q2727">
        <v>3</v>
      </c>
      <c r="R2727">
        <v>0.65</v>
      </c>
      <c r="S2727">
        <v>0</v>
      </c>
      <c r="T2727">
        <v>0</v>
      </c>
    </row>
    <row r="2728" spans="1:20" x14ac:dyDescent="0.2">
      <c r="A2728" t="s">
        <v>70</v>
      </c>
      <c r="B2728" s="4">
        <f>train[[#This Row],[account_length]]/12</f>
        <v>13.666666666666666</v>
      </c>
      <c r="C2728">
        <v>510</v>
      </c>
      <c r="D2728">
        <v>0</v>
      </c>
      <c r="E2728">
        <v>1</v>
      </c>
      <c r="F2728">
        <v>30</v>
      </c>
      <c r="G2728">
        <v>238.8</v>
      </c>
      <c r="H2728">
        <v>100</v>
      </c>
      <c r="I2728">
        <v>40.6</v>
      </c>
      <c r="J2728">
        <v>230</v>
      </c>
      <c r="K2728">
        <v>121</v>
      </c>
      <c r="L2728">
        <v>19.55</v>
      </c>
      <c r="M2728">
        <v>206.3</v>
      </c>
      <c r="N2728">
        <v>66</v>
      </c>
      <c r="O2728">
        <v>9.2799999999999994</v>
      </c>
      <c r="P2728">
        <v>13.2</v>
      </c>
      <c r="Q2728">
        <v>8</v>
      </c>
      <c r="R2728">
        <v>3.56</v>
      </c>
      <c r="S2728">
        <v>1</v>
      </c>
      <c r="T2728">
        <v>0</v>
      </c>
    </row>
    <row r="2729" spans="1:20" x14ac:dyDescent="0.2">
      <c r="A2729" t="s">
        <v>58</v>
      </c>
      <c r="B2729" s="4">
        <f>train[[#This Row],[account_length]]/12</f>
        <v>8.6666666666666661</v>
      </c>
      <c r="C2729">
        <v>415</v>
      </c>
      <c r="D2729">
        <v>0</v>
      </c>
      <c r="E2729">
        <v>1</v>
      </c>
      <c r="F2729">
        <v>18</v>
      </c>
      <c r="G2729">
        <v>182.1</v>
      </c>
      <c r="H2729">
        <v>66</v>
      </c>
      <c r="I2729">
        <v>30.96</v>
      </c>
      <c r="J2729">
        <v>213.6</v>
      </c>
      <c r="K2729">
        <v>65</v>
      </c>
      <c r="L2729">
        <v>18.16</v>
      </c>
      <c r="M2729">
        <v>193</v>
      </c>
      <c r="N2729">
        <v>108</v>
      </c>
      <c r="O2729">
        <v>8.69</v>
      </c>
      <c r="P2729">
        <v>13.4</v>
      </c>
      <c r="Q2729">
        <v>9</v>
      </c>
      <c r="R2729">
        <v>3.62</v>
      </c>
      <c r="S2729">
        <v>2</v>
      </c>
      <c r="T2729">
        <v>0</v>
      </c>
    </row>
    <row r="2730" spans="1:20" x14ac:dyDescent="0.2">
      <c r="A2730" t="s">
        <v>36</v>
      </c>
      <c r="B2730" s="4">
        <f>train[[#This Row],[account_length]]/12</f>
        <v>12.5</v>
      </c>
      <c r="C2730">
        <v>415</v>
      </c>
      <c r="D2730">
        <v>0</v>
      </c>
      <c r="E2730">
        <v>1</v>
      </c>
      <c r="F2730">
        <v>35</v>
      </c>
      <c r="G2730">
        <v>139.6</v>
      </c>
      <c r="H2730">
        <v>72</v>
      </c>
      <c r="I2730">
        <v>23.73</v>
      </c>
      <c r="J2730">
        <v>332.8</v>
      </c>
      <c r="K2730">
        <v>170</v>
      </c>
      <c r="L2730">
        <v>28.29</v>
      </c>
      <c r="M2730">
        <v>213.8</v>
      </c>
      <c r="N2730">
        <v>105</v>
      </c>
      <c r="O2730">
        <v>9.6199999999999992</v>
      </c>
      <c r="P2730">
        <v>8.8000000000000007</v>
      </c>
      <c r="Q2730">
        <v>2</v>
      </c>
      <c r="R2730">
        <v>2.38</v>
      </c>
      <c r="S2730">
        <v>2</v>
      </c>
      <c r="T2730">
        <v>0</v>
      </c>
    </row>
    <row r="2731" spans="1:20" x14ac:dyDescent="0.2">
      <c r="A2731" t="s">
        <v>51</v>
      </c>
      <c r="B2731" s="4">
        <f>train[[#This Row],[account_length]]/12</f>
        <v>15.333333333333334</v>
      </c>
      <c r="C2731">
        <v>408</v>
      </c>
      <c r="D2731">
        <v>0</v>
      </c>
      <c r="E2731">
        <v>1</v>
      </c>
      <c r="F2731">
        <v>12</v>
      </c>
      <c r="G2731">
        <v>200.3</v>
      </c>
      <c r="H2731">
        <v>76</v>
      </c>
      <c r="I2731">
        <v>34.049999999999997</v>
      </c>
      <c r="J2731">
        <v>253.6</v>
      </c>
      <c r="K2731">
        <v>105</v>
      </c>
      <c r="L2731">
        <v>21.56</v>
      </c>
      <c r="M2731">
        <v>149.30000000000001</v>
      </c>
      <c r="N2731">
        <v>93</v>
      </c>
      <c r="O2731">
        <v>6.72</v>
      </c>
      <c r="P2731">
        <v>10.199999999999999</v>
      </c>
      <c r="Q2731">
        <v>5</v>
      </c>
      <c r="R2731">
        <v>2.75</v>
      </c>
      <c r="S2731">
        <v>0</v>
      </c>
      <c r="T2731">
        <v>0</v>
      </c>
    </row>
    <row r="2732" spans="1:20" x14ac:dyDescent="0.2">
      <c r="A2732" t="s">
        <v>43</v>
      </c>
      <c r="B2732" s="4">
        <f>train[[#This Row],[account_length]]/12</f>
        <v>7.333333333333333</v>
      </c>
      <c r="C2732">
        <v>408</v>
      </c>
      <c r="D2732">
        <v>0</v>
      </c>
      <c r="E2732">
        <v>0</v>
      </c>
      <c r="F2732">
        <v>0</v>
      </c>
      <c r="G2732">
        <v>153.5</v>
      </c>
      <c r="H2732">
        <v>94</v>
      </c>
      <c r="I2732">
        <v>26.1</v>
      </c>
      <c r="J2732">
        <v>251.7</v>
      </c>
      <c r="K2732">
        <v>118</v>
      </c>
      <c r="L2732">
        <v>21.39</v>
      </c>
      <c r="M2732">
        <v>182.2</v>
      </c>
      <c r="N2732">
        <v>99</v>
      </c>
      <c r="O2732">
        <v>8.1999999999999993</v>
      </c>
      <c r="P2732">
        <v>8.5</v>
      </c>
      <c r="Q2732">
        <v>6</v>
      </c>
      <c r="R2732">
        <v>2.2999999999999998</v>
      </c>
      <c r="S2732">
        <v>1</v>
      </c>
      <c r="T2732">
        <v>0</v>
      </c>
    </row>
    <row r="2733" spans="1:20" x14ac:dyDescent="0.2">
      <c r="A2733" t="s">
        <v>55</v>
      </c>
      <c r="B2733" s="4">
        <f>train[[#This Row],[account_length]]/12</f>
        <v>5.083333333333333</v>
      </c>
      <c r="C2733">
        <v>415</v>
      </c>
      <c r="D2733">
        <v>1</v>
      </c>
      <c r="E2733">
        <v>1</v>
      </c>
      <c r="F2733">
        <v>29</v>
      </c>
      <c r="G2733">
        <v>128.19999999999999</v>
      </c>
      <c r="H2733">
        <v>119</v>
      </c>
      <c r="I2733">
        <v>21.79</v>
      </c>
      <c r="J2733">
        <v>171.7</v>
      </c>
      <c r="K2733">
        <v>83</v>
      </c>
      <c r="L2733">
        <v>14.59</v>
      </c>
      <c r="M2733">
        <v>250.9</v>
      </c>
      <c r="N2733">
        <v>114</v>
      </c>
      <c r="O2733">
        <v>11.29</v>
      </c>
      <c r="P2733">
        <v>11.7</v>
      </c>
      <c r="Q2733">
        <v>6</v>
      </c>
      <c r="R2733">
        <v>3.16</v>
      </c>
      <c r="S2733">
        <v>3</v>
      </c>
      <c r="T2733">
        <v>0</v>
      </c>
    </row>
    <row r="2734" spans="1:20" x14ac:dyDescent="0.2">
      <c r="A2734" t="s">
        <v>58</v>
      </c>
      <c r="B2734" s="4">
        <f>train[[#This Row],[account_length]]/12</f>
        <v>9.1666666666666661</v>
      </c>
      <c r="C2734">
        <v>408</v>
      </c>
      <c r="D2734">
        <v>0</v>
      </c>
      <c r="E2734">
        <v>0</v>
      </c>
      <c r="F2734">
        <v>0</v>
      </c>
      <c r="G2734">
        <v>159.5</v>
      </c>
      <c r="H2734">
        <v>145</v>
      </c>
      <c r="I2734">
        <v>27.12</v>
      </c>
      <c r="J2734">
        <v>202.3</v>
      </c>
      <c r="K2734">
        <v>101</v>
      </c>
      <c r="L2734">
        <v>17.2</v>
      </c>
      <c r="M2734">
        <v>256</v>
      </c>
      <c r="N2734">
        <v>96</v>
      </c>
      <c r="O2734">
        <v>11.52</v>
      </c>
      <c r="P2734">
        <v>16.7</v>
      </c>
      <c r="Q2734">
        <v>2</v>
      </c>
      <c r="R2734">
        <v>4.51</v>
      </c>
      <c r="S2734">
        <v>2</v>
      </c>
      <c r="T2734">
        <v>0</v>
      </c>
    </row>
    <row r="2735" spans="1:20" x14ac:dyDescent="0.2">
      <c r="A2735" t="s">
        <v>32</v>
      </c>
      <c r="B2735" s="4">
        <f>train[[#This Row],[account_length]]/12</f>
        <v>9.5833333333333339</v>
      </c>
      <c r="C2735">
        <v>415</v>
      </c>
      <c r="D2735">
        <v>0</v>
      </c>
      <c r="E2735">
        <v>0</v>
      </c>
      <c r="F2735">
        <v>0</v>
      </c>
      <c r="G2735">
        <v>226.4</v>
      </c>
      <c r="H2735">
        <v>101</v>
      </c>
      <c r="I2735">
        <v>38.49</v>
      </c>
      <c r="J2735">
        <v>276.8</v>
      </c>
      <c r="K2735">
        <v>60</v>
      </c>
      <c r="L2735">
        <v>23.53</v>
      </c>
      <c r="M2735">
        <v>213.4</v>
      </c>
      <c r="N2735">
        <v>82</v>
      </c>
      <c r="O2735">
        <v>9.6</v>
      </c>
      <c r="P2735">
        <v>12.3</v>
      </c>
      <c r="Q2735">
        <v>4</v>
      </c>
      <c r="R2735">
        <v>3.32</v>
      </c>
      <c r="S2735">
        <v>3</v>
      </c>
      <c r="T2735">
        <v>1</v>
      </c>
    </row>
    <row r="2736" spans="1:20" x14ac:dyDescent="0.2">
      <c r="A2736" t="s">
        <v>50</v>
      </c>
      <c r="B2736" s="4">
        <f>train[[#This Row],[account_length]]/12</f>
        <v>2.75</v>
      </c>
      <c r="C2736">
        <v>408</v>
      </c>
      <c r="D2736">
        <v>0</v>
      </c>
      <c r="E2736">
        <v>0</v>
      </c>
      <c r="F2736">
        <v>0</v>
      </c>
      <c r="G2736">
        <v>251.9</v>
      </c>
      <c r="H2736">
        <v>81</v>
      </c>
      <c r="I2736">
        <v>42.82</v>
      </c>
      <c r="J2736">
        <v>194.6</v>
      </c>
      <c r="K2736">
        <v>96</v>
      </c>
      <c r="L2736">
        <v>16.54</v>
      </c>
      <c r="M2736">
        <v>211.2</v>
      </c>
      <c r="N2736">
        <v>87</v>
      </c>
      <c r="O2736">
        <v>9.5</v>
      </c>
      <c r="P2736">
        <v>8.4</v>
      </c>
      <c r="Q2736">
        <v>3</v>
      </c>
      <c r="R2736">
        <v>2.27</v>
      </c>
      <c r="S2736">
        <v>2</v>
      </c>
      <c r="T2736">
        <v>0</v>
      </c>
    </row>
    <row r="2737" spans="1:20" x14ac:dyDescent="0.2">
      <c r="A2737" t="s">
        <v>66</v>
      </c>
      <c r="B2737" s="4">
        <f>train[[#This Row],[account_length]]/12</f>
        <v>8.3333333333333339</v>
      </c>
      <c r="C2737">
        <v>510</v>
      </c>
      <c r="D2737">
        <v>0</v>
      </c>
      <c r="E2737">
        <v>0</v>
      </c>
      <c r="F2737">
        <v>0</v>
      </c>
      <c r="G2737">
        <v>264.5</v>
      </c>
      <c r="H2737">
        <v>117</v>
      </c>
      <c r="I2737">
        <v>44.97</v>
      </c>
      <c r="J2737">
        <v>194</v>
      </c>
      <c r="K2737">
        <v>111</v>
      </c>
      <c r="L2737">
        <v>16.489999999999998</v>
      </c>
      <c r="M2737">
        <v>262.7</v>
      </c>
      <c r="N2737">
        <v>111</v>
      </c>
      <c r="O2737">
        <v>11.82</v>
      </c>
      <c r="P2737">
        <v>7.5</v>
      </c>
      <c r="Q2737">
        <v>4</v>
      </c>
      <c r="R2737">
        <v>2.0299999999999998</v>
      </c>
      <c r="S2737">
        <v>2</v>
      </c>
      <c r="T2737">
        <v>1</v>
      </c>
    </row>
    <row r="2738" spans="1:20" x14ac:dyDescent="0.2">
      <c r="A2738" t="s">
        <v>36</v>
      </c>
      <c r="B2738" s="4">
        <f>train[[#This Row],[account_length]]/12</f>
        <v>17.416666666666668</v>
      </c>
      <c r="C2738">
        <v>415</v>
      </c>
      <c r="D2738">
        <v>0</v>
      </c>
      <c r="E2738">
        <v>0</v>
      </c>
      <c r="F2738">
        <v>0</v>
      </c>
      <c r="G2738">
        <v>153.69999999999999</v>
      </c>
      <c r="H2738">
        <v>105</v>
      </c>
      <c r="I2738">
        <v>26.13</v>
      </c>
      <c r="J2738">
        <v>188.6</v>
      </c>
      <c r="K2738">
        <v>87</v>
      </c>
      <c r="L2738">
        <v>16.03</v>
      </c>
      <c r="M2738">
        <v>200.8</v>
      </c>
      <c r="N2738">
        <v>95</v>
      </c>
      <c r="O2738">
        <v>9.0399999999999991</v>
      </c>
      <c r="P2738">
        <v>10.7</v>
      </c>
      <c r="Q2738">
        <v>2</v>
      </c>
      <c r="R2738">
        <v>2.89</v>
      </c>
      <c r="S2738">
        <v>0</v>
      </c>
      <c r="T2738">
        <v>0</v>
      </c>
    </row>
    <row r="2739" spans="1:20" x14ac:dyDescent="0.2">
      <c r="A2739" t="s">
        <v>52</v>
      </c>
      <c r="B2739" s="4">
        <f>train[[#This Row],[account_length]]/12</f>
        <v>2.25</v>
      </c>
      <c r="C2739">
        <v>510</v>
      </c>
      <c r="D2739">
        <v>0</v>
      </c>
      <c r="E2739">
        <v>0</v>
      </c>
      <c r="F2739">
        <v>0</v>
      </c>
      <c r="G2739">
        <v>232.1</v>
      </c>
      <c r="H2739">
        <v>81</v>
      </c>
      <c r="I2739">
        <v>39.46</v>
      </c>
      <c r="J2739">
        <v>210.8</v>
      </c>
      <c r="K2739">
        <v>101</v>
      </c>
      <c r="L2739">
        <v>17.920000000000002</v>
      </c>
      <c r="M2739">
        <v>165.4</v>
      </c>
      <c r="N2739">
        <v>87</v>
      </c>
      <c r="O2739">
        <v>7.44</v>
      </c>
      <c r="P2739">
        <v>15</v>
      </c>
      <c r="Q2739">
        <v>6</v>
      </c>
      <c r="R2739">
        <v>4.05</v>
      </c>
      <c r="S2739">
        <v>5</v>
      </c>
      <c r="T2739">
        <v>0</v>
      </c>
    </row>
    <row r="2740" spans="1:20" x14ac:dyDescent="0.2">
      <c r="A2740" t="s">
        <v>72</v>
      </c>
      <c r="B2740" s="4">
        <f>train[[#This Row],[account_length]]/12</f>
        <v>9.75</v>
      </c>
      <c r="C2740">
        <v>415</v>
      </c>
      <c r="D2740">
        <v>0</v>
      </c>
      <c r="E2740">
        <v>0</v>
      </c>
      <c r="F2740">
        <v>0</v>
      </c>
      <c r="G2740">
        <v>201.9</v>
      </c>
      <c r="H2740">
        <v>86</v>
      </c>
      <c r="I2740">
        <v>34.32</v>
      </c>
      <c r="J2740">
        <v>212.3</v>
      </c>
      <c r="K2740">
        <v>96</v>
      </c>
      <c r="L2740">
        <v>18.05</v>
      </c>
      <c r="M2740">
        <v>176.9</v>
      </c>
      <c r="N2740">
        <v>98</v>
      </c>
      <c r="O2740">
        <v>7.96</v>
      </c>
      <c r="P2740">
        <v>7.8</v>
      </c>
      <c r="Q2740">
        <v>10</v>
      </c>
      <c r="R2740">
        <v>2.11</v>
      </c>
      <c r="S2740">
        <v>1</v>
      </c>
      <c r="T2740">
        <v>0</v>
      </c>
    </row>
    <row r="2741" spans="1:20" x14ac:dyDescent="0.2">
      <c r="A2741" t="s">
        <v>27</v>
      </c>
      <c r="B2741" s="4">
        <f>train[[#This Row],[account_length]]/12</f>
        <v>7.25</v>
      </c>
      <c r="C2741">
        <v>408</v>
      </c>
      <c r="D2741">
        <v>0</v>
      </c>
      <c r="E2741">
        <v>0</v>
      </c>
      <c r="F2741">
        <v>0</v>
      </c>
      <c r="G2741">
        <v>186.9</v>
      </c>
      <c r="H2741">
        <v>79</v>
      </c>
      <c r="I2741">
        <v>31.77</v>
      </c>
      <c r="J2741">
        <v>182.6</v>
      </c>
      <c r="K2741">
        <v>105</v>
      </c>
      <c r="L2741">
        <v>15.52</v>
      </c>
      <c r="M2741">
        <v>143.1</v>
      </c>
      <c r="N2741">
        <v>90</v>
      </c>
      <c r="O2741">
        <v>6.44</v>
      </c>
      <c r="P2741">
        <v>4.2</v>
      </c>
      <c r="Q2741">
        <v>14</v>
      </c>
      <c r="R2741">
        <v>1.1299999999999999</v>
      </c>
      <c r="S2741">
        <v>1</v>
      </c>
      <c r="T2741">
        <v>0</v>
      </c>
    </row>
    <row r="2742" spans="1:20" x14ac:dyDescent="0.2">
      <c r="A2742" t="s">
        <v>74</v>
      </c>
      <c r="B2742" s="4">
        <f>train[[#This Row],[account_length]]/12</f>
        <v>10.75</v>
      </c>
      <c r="C2742">
        <v>510</v>
      </c>
      <c r="D2742">
        <v>0</v>
      </c>
      <c r="E2742">
        <v>1</v>
      </c>
      <c r="F2742">
        <v>27</v>
      </c>
      <c r="G2742">
        <v>196.6</v>
      </c>
      <c r="H2742">
        <v>89</v>
      </c>
      <c r="I2742">
        <v>33.42</v>
      </c>
      <c r="J2742">
        <v>180.6</v>
      </c>
      <c r="K2742">
        <v>95</v>
      </c>
      <c r="L2742">
        <v>15.35</v>
      </c>
      <c r="M2742">
        <v>245</v>
      </c>
      <c r="N2742">
        <v>83</v>
      </c>
      <c r="O2742">
        <v>11.03</v>
      </c>
      <c r="P2742">
        <v>6.6</v>
      </c>
      <c r="Q2742">
        <v>5</v>
      </c>
      <c r="R2742">
        <v>1.78</v>
      </c>
      <c r="S2742">
        <v>1</v>
      </c>
      <c r="T2742">
        <v>0</v>
      </c>
    </row>
    <row r="2743" spans="1:20" x14ac:dyDescent="0.2">
      <c r="A2743" t="s">
        <v>51</v>
      </c>
      <c r="B2743" s="4">
        <f>train[[#This Row],[account_length]]/12</f>
        <v>11.833333333333334</v>
      </c>
      <c r="C2743">
        <v>510</v>
      </c>
      <c r="D2743">
        <v>0</v>
      </c>
      <c r="E2743">
        <v>0</v>
      </c>
      <c r="F2743">
        <v>0</v>
      </c>
      <c r="G2743">
        <v>232.1</v>
      </c>
      <c r="H2743">
        <v>102</v>
      </c>
      <c r="I2743">
        <v>39.46</v>
      </c>
      <c r="J2743">
        <v>168.2</v>
      </c>
      <c r="K2743">
        <v>110</v>
      </c>
      <c r="L2743">
        <v>14.3</v>
      </c>
      <c r="M2743">
        <v>197.3</v>
      </c>
      <c r="N2743">
        <v>120</v>
      </c>
      <c r="O2743">
        <v>8.8800000000000008</v>
      </c>
      <c r="P2743">
        <v>9.9</v>
      </c>
      <c r="Q2743">
        <v>3</v>
      </c>
      <c r="R2743">
        <v>2.67</v>
      </c>
      <c r="S2743">
        <v>1</v>
      </c>
      <c r="T2743">
        <v>0</v>
      </c>
    </row>
    <row r="2744" spans="1:20" x14ac:dyDescent="0.2">
      <c r="A2744" t="s">
        <v>26</v>
      </c>
      <c r="B2744" s="4">
        <f>train[[#This Row],[account_length]]/12</f>
        <v>9.3333333333333339</v>
      </c>
      <c r="C2744">
        <v>415</v>
      </c>
      <c r="D2744">
        <v>0</v>
      </c>
      <c r="E2744">
        <v>0</v>
      </c>
      <c r="F2744">
        <v>0</v>
      </c>
      <c r="G2744">
        <v>166</v>
      </c>
      <c r="H2744">
        <v>79</v>
      </c>
      <c r="I2744">
        <v>28.22</v>
      </c>
      <c r="J2744">
        <v>74.599999999999994</v>
      </c>
      <c r="K2744">
        <v>100</v>
      </c>
      <c r="L2744">
        <v>6.34</v>
      </c>
      <c r="M2744">
        <v>247.9</v>
      </c>
      <c r="N2744">
        <v>74</v>
      </c>
      <c r="O2744">
        <v>11.16</v>
      </c>
      <c r="P2744">
        <v>6.3</v>
      </c>
      <c r="Q2744">
        <v>7</v>
      </c>
      <c r="R2744">
        <v>1.7</v>
      </c>
      <c r="S2744">
        <v>0</v>
      </c>
      <c r="T2744">
        <v>0</v>
      </c>
    </row>
    <row r="2745" spans="1:20" x14ac:dyDescent="0.2">
      <c r="A2745" t="s">
        <v>54</v>
      </c>
      <c r="B2745" s="4">
        <f>train[[#This Row],[account_length]]/12</f>
        <v>6.25</v>
      </c>
      <c r="C2745">
        <v>510</v>
      </c>
      <c r="D2745">
        <v>0</v>
      </c>
      <c r="E2745">
        <v>1</v>
      </c>
      <c r="F2745">
        <v>28</v>
      </c>
      <c r="G2745">
        <v>200.6</v>
      </c>
      <c r="H2745">
        <v>96</v>
      </c>
      <c r="I2745">
        <v>34.1</v>
      </c>
      <c r="J2745">
        <v>164.1</v>
      </c>
      <c r="K2745">
        <v>111</v>
      </c>
      <c r="L2745">
        <v>13.95</v>
      </c>
      <c r="M2745">
        <v>169.6</v>
      </c>
      <c r="N2745">
        <v>153</v>
      </c>
      <c r="O2745">
        <v>7.63</v>
      </c>
      <c r="P2745">
        <v>2.5</v>
      </c>
      <c r="Q2745">
        <v>5</v>
      </c>
      <c r="R2745">
        <v>0.68</v>
      </c>
      <c r="S2745">
        <v>1</v>
      </c>
      <c r="T2745">
        <v>0</v>
      </c>
    </row>
    <row r="2746" spans="1:20" x14ac:dyDescent="0.2">
      <c r="A2746" t="s">
        <v>42</v>
      </c>
      <c r="B2746" s="4">
        <f>train[[#This Row],[account_length]]/12</f>
        <v>8.0833333333333339</v>
      </c>
      <c r="C2746">
        <v>408</v>
      </c>
      <c r="D2746">
        <v>0</v>
      </c>
      <c r="E2746">
        <v>1</v>
      </c>
      <c r="F2746">
        <v>25</v>
      </c>
      <c r="G2746">
        <v>141</v>
      </c>
      <c r="H2746">
        <v>101</v>
      </c>
      <c r="I2746">
        <v>23.97</v>
      </c>
      <c r="J2746">
        <v>212</v>
      </c>
      <c r="K2746">
        <v>85</v>
      </c>
      <c r="L2746">
        <v>18.02</v>
      </c>
      <c r="M2746">
        <v>175.2</v>
      </c>
      <c r="N2746">
        <v>138</v>
      </c>
      <c r="O2746">
        <v>7.88</v>
      </c>
      <c r="P2746">
        <v>4.9000000000000004</v>
      </c>
      <c r="Q2746">
        <v>2</v>
      </c>
      <c r="R2746">
        <v>1.32</v>
      </c>
      <c r="S2746">
        <v>3</v>
      </c>
      <c r="T2746">
        <v>0</v>
      </c>
    </row>
    <row r="2747" spans="1:20" x14ac:dyDescent="0.2">
      <c r="A2747" t="s">
        <v>47</v>
      </c>
      <c r="B2747" s="4">
        <f>train[[#This Row],[account_length]]/12</f>
        <v>10.083333333333334</v>
      </c>
      <c r="C2747">
        <v>408</v>
      </c>
      <c r="D2747">
        <v>0</v>
      </c>
      <c r="E2747">
        <v>1</v>
      </c>
      <c r="F2747">
        <v>34</v>
      </c>
      <c r="G2747">
        <v>245</v>
      </c>
      <c r="H2747">
        <v>95</v>
      </c>
      <c r="I2747">
        <v>41.65</v>
      </c>
      <c r="J2747">
        <v>216.9</v>
      </c>
      <c r="K2747">
        <v>66</v>
      </c>
      <c r="L2747">
        <v>18.440000000000001</v>
      </c>
      <c r="M2747">
        <v>112.4</v>
      </c>
      <c r="N2747">
        <v>125</v>
      </c>
      <c r="O2747">
        <v>5.0599999999999996</v>
      </c>
      <c r="P2747">
        <v>7.5</v>
      </c>
      <c r="Q2747">
        <v>8</v>
      </c>
      <c r="R2747">
        <v>2.0299999999999998</v>
      </c>
      <c r="S2747">
        <v>0</v>
      </c>
      <c r="T2747">
        <v>0</v>
      </c>
    </row>
    <row r="2748" spans="1:20" x14ac:dyDescent="0.2">
      <c r="A2748" t="s">
        <v>53</v>
      </c>
      <c r="B2748" s="4">
        <f>train[[#This Row],[account_length]]/12</f>
        <v>11.833333333333334</v>
      </c>
      <c r="C2748">
        <v>415</v>
      </c>
      <c r="D2748">
        <v>1</v>
      </c>
      <c r="E2748">
        <v>0</v>
      </c>
      <c r="F2748">
        <v>0</v>
      </c>
      <c r="G2748">
        <v>140.80000000000001</v>
      </c>
      <c r="H2748">
        <v>140</v>
      </c>
      <c r="I2748">
        <v>23.94</v>
      </c>
      <c r="J2748">
        <v>228.6</v>
      </c>
      <c r="K2748">
        <v>119</v>
      </c>
      <c r="L2748">
        <v>19.43</v>
      </c>
      <c r="M2748">
        <v>152.9</v>
      </c>
      <c r="N2748">
        <v>88</v>
      </c>
      <c r="O2748">
        <v>6.88</v>
      </c>
      <c r="P2748">
        <v>10.9</v>
      </c>
      <c r="Q2748">
        <v>7</v>
      </c>
      <c r="R2748">
        <v>2.94</v>
      </c>
      <c r="S2748">
        <v>1</v>
      </c>
      <c r="T2748">
        <v>0</v>
      </c>
    </row>
    <row r="2749" spans="1:20" x14ac:dyDescent="0.2">
      <c r="A2749" t="s">
        <v>59</v>
      </c>
      <c r="B2749" s="4">
        <f>train[[#This Row],[account_length]]/12</f>
        <v>10.083333333333334</v>
      </c>
      <c r="C2749">
        <v>510</v>
      </c>
      <c r="D2749">
        <v>0</v>
      </c>
      <c r="E2749">
        <v>0</v>
      </c>
      <c r="F2749">
        <v>0</v>
      </c>
      <c r="G2749">
        <v>255.1</v>
      </c>
      <c r="H2749">
        <v>93</v>
      </c>
      <c r="I2749">
        <v>43.37</v>
      </c>
      <c r="J2749">
        <v>266.89999999999998</v>
      </c>
      <c r="K2749">
        <v>97</v>
      </c>
      <c r="L2749">
        <v>22.69</v>
      </c>
      <c r="M2749">
        <v>197.7</v>
      </c>
      <c r="N2749">
        <v>118</v>
      </c>
      <c r="O2749">
        <v>8.9</v>
      </c>
      <c r="P2749">
        <v>8.8000000000000007</v>
      </c>
      <c r="Q2749">
        <v>3</v>
      </c>
      <c r="R2749">
        <v>2.38</v>
      </c>
      <c r="S2749">
        <v>3</v>
      </c>
      <c r="T2749">
        <v>1</v>
      </c>
    </row>
    <row r="2750" spans="1:20" x14ac:dyDescent="0.2">
      <c r="A2750" t="s">
        <v>57</v>
      </c>
      <c r="B2750" s="4">
        <f>train[[#This Row],[account_length]]/12</f>
        <v>7.25</v>
      </c>
      <c r="C2750">
        <v>415</v>
      </c>
      <c r="D2750">
        <v>0</v>
      </c>
      <c r="E2750">
        <v>1</v>
      </c>
      <c r="F2750">
        <v>33</v>
      </c>
      <c r="G2750">
        <v>125</v>
      </c>
      <c r="H2750">
        <v>99</v>
      </c>
      <c r="I2750">
        <v>21.25</v>
      </c>
      <c r="J2750">
        <v>235.3</v>
      </c>
      <c r="K2750">
        <v>81</v>
      </c>
      <c r="L2750">
        <v>20</v>
      </c>
      <c r="M2750">
        <v>215.3</v>
      </c>
      <c r="N2750">
        <v>95</v>
      </c>
      <c r="O2750">
        <v>9.69</v>
      </c>
      <c r="P2750">
        <v>10.199999999999999</v>
      </c>
      <c r="Q2750">
        <v>7</v>
      </c>
      <c r="R2750">
        <v>2.75</v>
      </c>
      <c r="S2750">
        <v>2</v>
      </c>
      <c r="T2750">
        <v>0</v>
      </c>
    </row>
    <row r="2751" spans="1:20" x14ac:dyDescent="0.2">
      <c r="A2751" t="s">
        <v>57</v>
      </c>
      <c r="B2751" s="4">
        <f>train[[#This Row],[account_length]]/12</f>
        <v>2.8333333333333335</v>
      </c>
      <c r="C2751">
        <v>408</v>
      </c>
      <c r="D2751">
        <v>0</v>
      </c>
      <c r="E2751">
        <v>0</v>
      </c>
      <c r="F2751">
        <v>0</v>
      </c>
      <c r="G2751">
        <v>180.6</v>
      </c>
      <c r="H2751">
        <v>65</v>
      </c>
      <c r="I2751">
        <v>30.7</v>
      </c>
      <c r="J2751">
        <v>280.39999999999998</v>
      </c>
      <c r="K2751">
        <v>99</v>
      </c>
      <c r="L2751">
        <v>23.83</v>
      </c>
      <c r="M2751">
        <v>292.39999999999998</v>
      </c>
      <c r="N2751">
        <v>105</v>
      </c>
      <c r="O2751">
        <v>13.16</v>
      </c>
      <c r="P2751">
        <v>5</v>
      </c>
      <c r="Q2751">
        <v>3</v>
      </c>
      <c r="R2751">
        <v>1.35</v>
      </c>
      <c r="S2751">
        <v>1</v>
      </c>
      <c r="T2751">
        <v>0</v>
      </c>
    </row>
    <row r="2752" spans="1:20" x14ac:dyDescent="0.2">
      <c r="A2752" t="s">
        <v>47</v>
      </c>
      <c r="B2752" s="4">
        <f>train[[#This Row],[account_length]]/12</f>
        <v>14.75</v>
      </c>
      <c r="C2752">
        <v>415</v>
      </c>
      <c r="D2752">
        <v>1</v>
      </c>
      <c r="E2752">
        <v>0</v>
      </c>
      <c r="F2752">
        <v>0</v>
      </c>
      <c r="G2752">
        <v>248.7</v>
      </c>
      <c r="H2752">
        <v>118</v>
      </c>
      <c r="I2752">
        <v>42.28</v>
      </c>
      <c r="J2752">
        <v>172.3</v>
      </c>
      <c r="K2752">
        <v>73</v>
      </c>
      <c r="L2752">
        <v>14.65</v>
      </c>
      <c r="M2752">
        <v>191.9</v>
      </c>
      <c r="N2752">
        <v>87</v>
      </c>
      <c r="O2752">
        <v>8.64</v>
      </c>
      <c r="P2752">
        <v>11.3</v>
      </c>
      <c r="Q2752">
        <v>2</v>
      </c>
      <c r="R2752">
        <v>3.05</v>
      </c>
      <c r="S2752">
        <v>1</v>
      </c>
      <c r="T2752">
        <v>1</v>
      </c>
    </row>
    <row r="2753" spans="1:20" x14ac:dyDescent="0.2">
      <c r="A2753" t="s">
        <v>27</v>
      </c>
      <c r="B2753" s="4">
        <f>train[[#This Row],[account_length]]/12</f>
        <v>4.833333333333333</v>
      </c>
      <c r="C2753">
        <v>415</v>
      </c>
      <c r="D2753">
        <v>0</v>
      </c>
      <c r="E2753">
        <v>1</v>
      </c>
      <c r="F2753">
        <v>30</v>
      </c>
      <c r="G2753">
        <v>178.1</v>
      </c>
      <c r="H2753">
        <v>111</v>
      </c>
      <c r="I2753">
        <v>30.28</v>
      </c>
      <c r="J2753">
        <v>236.7</v>
      </c>
      <c r="K2753">
        <v>109</v>
      </c>
      <c r="L2753">
        <v>20.12</v>
      </c>
      <c r="M2753">
        <v>264</v>
      </c>
      <c r="N2753">
        <v>118</v>
      </c>
      <c r="O2753">
        <v>11.88</v>
      </c>
      <c r="P2753">
        <v>8.4</v>
      </c>
      <c r="Q2753">
        <v>2</v>
      </c>
      <c r="R2753">
        <v>2.27</v>
      </c>
      <c r="S2753">
        <v>0</v>
      </c>
      <c r="T2753">
        <v>0</v>
      </c>
    </row>
    <row r="2754" spans="1:20" x14ac:dyDescent="0.2">
      <c r="A2754" t="s">
        <v>50</v>
      </c>
      <c r="B2754" s="4">
        <f>train[[#This Row],[account_length]]/12</f>
        <v>9.4166666666666661</v>
      </c>
      <c r="C2754">
        <v>415</v>
      </c>
      <c r="D2754">
        <v>1</v>
      </c>
      <c r="E2754">
        <v>0</v>
      </c>
      <c r="F2754">
        <v>0</v>
      </c>
      <c r="G2754">
        <v>122.2</v>
      </c>
      <c r="H2754">
        <v>112</v>
      </c>
      <c r="I2754">
        <v>20.77</v>
      </c>
      <c r="J2754">
        <v>131.69999999999999</v>
      </c>
      <c r="K2754">
        <v>94</v>
      </c>
      <c r="L2754">
        <v>11.19</v>
      </c>
      <c r="M2754">
        <v>169.5</v>
      </c>
      <c r="N2754">
        <v>106</v>
      </c>
      <c r="O2754">
        <v>7.63</v>
      </c>
      <c r="P2754">
        <v>10.3</v>
      </c>
      <c r="Q2754">
        <v>9</v>
      </c>
      <c r="R2754">
        <v>2.78</v>
      </c>
      <c r="S2754">
        <v>5</v>
      </c>
      <c r="T2754">
        <v>1</v>
      </c>
    </row>
    <row r="2755" spans="1:20" x14ac:dyDescent="0.2">
      <c r="A2755" t="s">
        <v>70</v>
      </c>
      <c r="B2755" s="4">
        <f>train[[#This Row],[account_length]]/12</f>
        <v>8.4166666666666661</v>
      </c>
      <c r="C2755">
        <v>415</v>
      </c>
      <c r="D2755">
        <v>0</v>
      </c>
      <c r="E2755">
        <v>0</v>
      </c>
      <c r="F2755">
        <v>0</v>
      </c>
      <c r="G2755">
        <v>231.3</v>
      </c>
      <c r="H2755">
        <v>87</v>
      </c>
      <c r="I2755">
        <v>39.32</v>
      </c>
      <c r="J2755">
        <v>224.7</v>
      </c>
      <c r="K2755">
        <v>88</v>
      </c>
      <c r="L2755">
        <v>19.100000000000001</v>
      </c>
      <c r="M2755">
        <v>214.6</v>
      </c>
      <c r="N2755">
        <v>69</v>
      </c>
      <c r="O2755">
        <v>9.66</v>
      </c>
      <c r="P2755">
        <v>7.2</v>
      </c>
      <c r="Q2755">
        <v>7</v>
      </c>
      <c r="R2755">
        <v>1.94</v>
      </c>
      <c r="S2755">
        <v>1</v>
      </c>
      <c r="T2755">
        <v>0</v>
      </c>
    </row>
    <row r="2756" spans="1:20" x14ac:dyDescent="0.2">
      <c r="A2756" t="s">
        <v>52</v>
      </c>
      <c r="B2756" s="4">
        <f>train[[#This Row],[account_length]]/12</f>
        <v>7.416666666666667</v>
      </c>
      <c r="C2756">
        <v>415</v>
      </c>
      <c r="D2756">
        <v>0</v>
      </c>
      <c r="E2756">
        <v>0</v>
      </c>
      <c r="F2756">
        <v>0</v>
      </c>
      <c r="G2756">
        <v>111.2</v>
      </c>
      <c r="H2756">
        <v>101</v>
      </c>
      <c r="I2756">
        <v>18.899999999999999</v>
      </c>
      <c r="J2756">
        <v>122.1</v>
      </c>
      <c r="K2756">
        <v>94</v>
      </c>
      <c r="L2756">
        <v>10.38</v>
      </c>
      <c r="M2756">
        <v>180.8</v>
      </c>
      <c r="N2756">
        <v>85</v>
      </c>
      <c r="O2756">
        <v>8.14</v>
      </c>
      <c r="P2756">
        <v>12.6</v>
      </c>
      <c r="Q2756">
        <v>2</v>
      </c>
      <c r="R2756">
        <v>3.4</v>
      </c>
      <c r="S2756">
        <v>3</v>
      </c>
      <c r="T2756">
        <v>0</v>
      </c>
    </row>
    <row r="2757" spans="1:20" x14ac:dyDescent="0.2">
      <c r="A2757" t="s">
        <v>58</v>
      </c>
      <c r="B2757" s="4">
        <f>train[[#This Row],[account_length]]/12</f>
        <v>6.416666666666667</v>
      </c>
      <c r="C2757">
        <v>408</v>
      </c>
      <c r="D2757">
        <v>1</v>
      </c>
      <c r="E2757">
        <v>1</v>
      </c>
      <c r="F2757">
        <v>44</v>
      </c>
      <c r="G2757">
        <v>103.2</v>
      </c>
      <c r="H2757">
        <v>117</v>
      </c>
      <c r="I2757">
        <v>17.54</v>
      </c>
      <c r="J2757">
        <v>236.3</v>
      </c>
      <c r="K2757">
        <v>86</v>
      </c>
      <c r="L2757">
        <v>20.09</v>
      </c>
      <c r="M2757">
        <v>203.5</v>
      </c>
      <c r="N2757">
        <v>101</v>
      </c>
      <c r="O2757">
        <v>9.16</v>
      </c>
      <c r="P2757">
        <v>11.9</v>
      </c>
      <c r="Q2757">
        <v>2</v>
      </c>
      <c r="R2757">
        <v>3.21</v>
      </c>
      <c r="S2757">
        <v>0</v>
      </c>
      <c r="T2757">
        <v>1</v>
      </c>
    </row>
    <row r="2758" spans="1:20" x14ac:dyDescent="0.2">
      <c r="A2758" t="s">
        <v>26</v>
      </c>
      <c r="B2758" s="4">
        <f>train[[#This Row],[account_length]]/12</f>
        <v>12.166666666666666</v>
      </c>
      <c r="C2758">
        <v>510</v>
      </c>
      <c r="D2758">
        <v>0</v>
      </c>
      <c r="E2758">
        <v>0</v>
      </c>
      <c r="F2758">
        <v>0</v>
      </c>
      <c r="G2758">
        <v>138.4</v>
      </c>
      <c r="H2758">
        <v>104</v>
      </c>
      <c r="I2758">
        <v>23.53</v>
      </c>
      <c r="J2758">
        <v>158.9</v>
      </c>
      <c r="K2758">
        <v>122</v>
      </c>
      <c r="L2758">
        <v>13.51</v>
      </c>
      <c r="M2758">
        <v>47.4</v>
      </c>
      <c r="N2758">
        <v>73</v>
      </c>
      <c r="O2758">
        <v>2.13</v>
      </c>
      <c r="P2758">
        <v>3.9</v>
      </c>
      <c r="Q2758">
        <v>9</v>
      </c>
      <c r="R2758">
        <v>1.05</v>
      </c>
      <c r="S2758">
        <v>4</v>
      </c>
      <c r="T2758">
        <v>1</v>
      </c>
    </row>
    <row r="2759" spans="1:20" x14ac:dyDescent="0.2">
      <c r="A2759" t="s">
        <v>24</v>
      </c>
      <c r="B2759" s="4">
        <f>train[[#This Row],[account_length]]/12</f>
        <v>7.75</v>
      </c>
      <c r="C2759">
        <v>415</v>
      </c>
      <c r="D2759">
        <v>0</v>
      </c>
      <c r="E2759">
        <v>0</v>
      </c>
      <c r="F2759">
        <v>0</v>
      </c>
      <c r="G2759">
        <v>146.30000000000001</v>
      </c>
      <c r="H2759">
        <v>85</v>
      </c>
      <c r="I2759">
        <v>24.87</v>
      </c>
      <c r="J2759">
        <v>216.6</v>
      </c>
      <c r="K2759">
        <v>95</v>
      </c>
      <c r="L2759">
        <v>18.41</v>
      </c>
      <c r="M2759">
        <v>233</v>
      </c>
      <c r="N2759">
        <v>82</v>
      </c>
      <c r="O2759">
        <v>10.49</v>
      </c>
      <c r="P2759">
        <v>11.5</v>
      </c>
      <c r="Q2759">
        <v>3</v>
      </c>
      <c r="R2759">
        <v>3.11</v>
      </c>
      <c r="S2759">
        <v>0</v>
      </c>
      <c r="T2759">
        <v>0</v>
      </c>
    </row>
    <row r="2760" spans="1:20" x14ac:dyDescent="0.2">
      <c r="A2760" t="s">
        <v>61</v>
      </c>
      <c r="B2760" s="4">
        <f>train[[#This Row],[account_length]]/12</f>
        <v>4.583333333333333</v>
      </c>
      <c r="C2760">
        <v>415</v>
      </c>
      <c r="D2760">
        <v>0</v>
      </c>
      <c r="E2760">
        <v>0</v>
      </c>
      <c r="F2760">
        <v>0</v>
      </c>
      <c r="G2760">
        <v>132</v>
      </c>
      <c r="H2760">
        <v>103</v>
      </c>
      <c r="I2760">
        <v>22.44</v>
      </c>
      <c r="J2760">
        <v>279.60000000000002</v>
      </c>
      <c r="K2760">
        <v>114</v>
      </c>
      <c r="L2760">
        <v>23.77</v>
      </c>
      <c r="M2760">
        <v>180</v>
      </c>
      <c r="N2760">
        <v>74</v>
      </c>
      <c r="O2760">
        <v>8.1</v>
      </c>
      <c r="P2760">
        <v>13.5</v>
      </c>
      <c r="Q2760">
        <v>4</v>
      </c>
      <c r="R2760">
        <v>3.65</v>
      </c>
      <c r="S2760">
        <v>0</v>
      </c>
      <c r="T2760">
        <v>0</v>
      </c>
    </row>
    <row r="2761" spans="1:20" x14ac:dyDescent="0.2">
      <c r="A2761" t="s">
        <v>20</v>
      </c>
      <c r="B2761" s="4">
        <f>train[[#This Row],[account_length]]/12</f>
        <v>7.333333333333333</v>
      </c>
      <c r="C2761">
        <v>408</v>
      </c>
      <c r="D2761">
        <v>0</v>
      </c>
      <c r="E2761">
        <v>0</v>
      </c>
      <c r="F2761">
        <v>0</v>
      </c>
      <c r="G2761">
        <v>274.60000000000002</v>
      </c>
      <c r="H2761">
        <v>105</v>
      </c>
      <c r="I2761">
        <v>46.68</v>
      </c>
      <c r="J2761">
        <v>161.1</v>
      </c>
      <c r="K2761">
        <v>121</v>
      </c>
      <c r="L2761">
        <v>13.69</v>
      </c>
      <c r="M2761">
        <v>194.4</v>
      </c>
      <c r="N2761">
        <v>123</v>
      </c>
      <c r="O2761">
        <v>8.75</v>
      </c>
      <c r="P2761">
        <v>9.1999999999999993</v>
      </c>
      <c r="Q2761">
        <v>4</v>
      </c>
      <c r="R2761">
        <v>2.48</v>
      </c>
      <c r="S2761">
        <v>2</v>
      </c>
      <c r="T2761">
        <v>0</v>
      </c>
    </row>
    <row r="2762" spans="1:20" x14ac:dyDescent="0.2">
      <c r="A2762" t="s">
        <v>53</v>
      </c>
      <c r="B2762" s="4">
        <f>train[[#This Row],[account_length]]/12</f>
        <v>5.25</v>
      </c>
      <c r="C2762">
        <v>510</v>
      </c>
      <c r="D2762">
        <v>0</v>
      </c>
      <c r="E2762">
        <v>0</v>
      </c>
      <c r="F2762">
        <v>0</v>
      </c>
      <c r="G2762">
        <v>185.3</v>
      </c>
      <c r="H2762">
        <v>87</v>
      </c>
      <c r="I2762">
        <v>31.5</v>
      </c>
      <c r="J2762">
        <v>225.3</v>
      </c>
      <c r="K2762">
        <v>87</v>
      </c>
      <c r="L2762">
        <v>19.149999999999999</v>
      </c>
      <c r="M2762">
        <v>194.3</v>
      </c>
      <c r="N2762">
        <v>93</v>
      </c>
      <c r="O2762">
        <v>8.74</v>
      </c>
      <c r="P2762">
        <v>11.7</v>
      </c>
      <c r="Q2762">
        <v>3</v>
      </c>
      <c r="R2762">
        <v>3.16</v>
      </c>
      <c r="S2762">
        <v>0</v>
      </c>
      <c r="T2762">
        <v>0</v>
      </c>
    </row>
    <row r="2763" spans="1:20" x14ac:dyDescent="0.2">
      <c r="A2763" t="s">
        <v>70</v>
      </c>
      <c r="B2763" s="4">
        <f>train[[#This Row],[account_length]]/12</f>
        <v>10.583333333333334</v>
      </c>
      <c r="C2763">
        <v>415</v>
      </c>
      <c r="D2763">
        <v>0</v>
      </c>
      <c r="E2763">
        <v>1</v>
      </c>
      <c r="F2763">
        <v>24</v>
      </c>
      <c r="G2763">
        <v>154.80000000000001</v>
      </c>
      <c r="H2763">
        <v>69</v>
      </c>
      <c r="I2763">
        <v>26.32</v>
      </c>
      <c r="J2763">
        <v>177.2</v>
      </c>
      <c r="K2763">
        <v>105</v>
      </c>
      <c r="L2763">
        <v>15.06</v>
      </c>
      <c r="M2763">
        <v>207.6</v>
      </c>
      <c r="N2763">
        <v>102</v>
      </c>
      <c r="O2763">
        <v>9.34</v>
      </c>
      <c r="P2763">
        <v>9</v>
      </c>
      <c r="Q2763">
        <v>4</v>
      </c>
      <c r="R2763">
        <v>2.4300000000000002</v>
      </c>
      <c r="S2763">
        <v>1</v>
      </c>
      <c r="T2763">
        <v>0</v>
      </c>
    </row>
    <row r="2764" spans="1:20" x14ac:dyDescent="0.2">
      <c r="A2764" t="s">
        <v>72</v>
      </c>
      <c r="B2764" s="4">
        <f>train[[#This Row],[account_length]]/12</f>
        <v>4.75</v>
      </c>
      <c r="C2764">
        <v>415</v>
      </c>
      <c r="D2764">
        <v>0</v>
      </c>
      <c r="E2764">
        <v>1</v>
      </c>
      <c r="F2764">
        <v>30</v>
      </c>
      <c r="G2764">
        <v>179.2</v>
      </c>
      <c r="H2764">
        <v>105</v>
      </c>
      <c r="I2764">
        <v>30.46</v>
      </c>
      <c r="J2764">
        <v>283.2</v>
      </c>
      <c r="K2764">
        <v>83</v>
      </c>
      <c r="L2764">
        <v>24.07</v>
      </c>
      <c r="M2764">
        <v>228.1</v>
      </c>
      <c r="N2764">
        <v>77</v>
      </c>
      <c r="O2764">
        <v>10.26</v>
      </c>
      <c r="P2764">
        <v>14.7</v>
      </c>
      <c r="Q2764">
        <v>5</v>
      </c>
      <c r="R2764">
        <v>3.97</v>
      </c>
      <c r="S2764">
        <v>1</v>
      </c>
      <c r="T2764">
        <v>0</v>
      </c>
    </row>
    <row r="2765" spans="1:20" x14ac:dyDescent="0.2">
      <c r="A2765" t="s">
        <v>33</v>
      </c>
      <c r="B2765" s="4">
        <f>train[[#This Row],[account_length]]/12</f>
        <v>11.5</v>
      </c>
      <c r="C2765">
        <v>510</v>
      </c>
      <c r="D2765">
        <v>1</v>
      </c>
      <c r="E2765">
        <v>0</v>
      </c>
      <c r="F2765">
        <v>0</v>
      </c>
      <c r="G2765">
        <v>286.2</v>
      </c>
      <c r="H2765">
        <v>61</v>
      </c>
      <c r="I2765">
        <v>48.65</v>
      </c>
      <c r="J2765">
        <v>187.2</v>
      </c>
      <c r="K2765">
        <v>60</v>
      </c>
      <c r="L2765">
        <v>15.91</v>
      </c>
      <c r="M2765">
        <v>146.19999999999999</v>
      </c>
      <c r="N2765">
        <v>114</v>
      </c>
      <c r="O2765">
        <v>6.58</v>
      </c>
      <c r="P2765">
        <v>11</v>
      </c>
      <c r="Q2765">
        <v>4</v>
      </c>
      <c r="R2765">
        <v>2.97</v>
      </c>
      <c r="S2765">
        <v>2</v>
      </c>
      <c r="T2765">
        <v>1</v>
      </c>
    </row>
    <row r="2766" spans="1:20" x14ac:dyDescent="0.2">
      <c r="A2766" t="s">
        <v>36</v>
      </c>
      <c r="B2766" s="4">
        <f>train[[#This Row],[account_length]]/12</f>
        <v>14.25</v>
      </c>
      <c r="C2766">
        <v>415</v>
      </c>
      <c r="D2766">
        <v>0</v>
      </c>
      <c r="E2766">
        <v>0</v>
      </c>
      <c r="F2766">
        <v>0</v>
      </c>
      <c r="G2766">
        <v>137.5</v>
      </c>
      <c r="H2766">
        <v>110</v>
      </c>
      <c r="I2766">
        <v>23.38</v>
      </c>
      <c r="J2766">
        <v>198.1</v>
      </c>
      <c r="K2766">
        <v>109</v>
      </c>
      <c r="L2766">
        <v>16.84</v>
      </c>
      <c r="M2766">
        <v>292.7</v>
      </c>
      <c r="N2766">
        <v>131</v>
      </c>
      <c r="O2766">
        <v>13.17</v>
      </c>
      <c r="P2766">
        <v>13.3</v>
      </c>
      <c r="Q2766">
        <v>5</v>
      </c>
      <c r="R2766">
        <v>3.59</v>
      </c>
      <c r="S2766">
        <v>2</v>
      </c>
      <c r="T2766">
        <v>0</v>
      </c>
    </row>
    <row r="2767" spans="1:20" x14ac:dyDescent="0.2">
      <c r="A2767" t="s">
        <v>44</v>
      </c>
      <c r="B2767" s="4">
        <f>train[[#This Row],[account_length]]/12</f>
        <v>12.333333333333334</v>
      </c>
      <c r="C2767">
        <v>408</v>
      </c>
      <c r="D2767">
        <v>0</v>
      </c>
      <c r="E2767">
        <v>0</v>
      </c>
      <c r="F2767">
        <v>0</v>
      </c>
      <c r="G2767">
        <v>243</v>
      </c>
      <c r="H2767">
        <v>115</v>
      </c>
      <c r="I2767">
        <v>41.31</v>
      </c>
      <c r="J2767">
        <v>191.8</v>
      </c>
      <c r="K2767">
        <v>91</v>
      </c>
      <c r="L2767">
        <v>16.3</v>
      </c>
      <c r="M2767">
        <v>117.8</v>
      </c>
      <c r="N2767">
        <v>93</v>
      </c>
      <c r="O2767">
        <v>5.3</v>
      </c>
      <c r="P2767">
        <v>13.4</v>
      </c>
      <c r="Q2767">
        <v>5</v>
      </c>
      <c r="R2767">
        <v>3.62</v>
      </c>
      <c r="S2767">
        <v>2</v>
      </c>
      <c r="T2767">
        <v>0</v>
      </c>
    </row>
    <row r="2768" spans="1:20" x14ac:dyDescent="0.2">
      <c r="A2768" t="s">
        <v>58</v>
      </c>
      <c r="B2768" s="4">
        <f>train[[#This Row],[account_length]]/12</f>
        <v>10.583333333333334</v>
      </c>
      <c r="C2768">
        <v>510</v>
      </c>
      <c r="D2768">
        <v>0</v>
      </c>
      <c r="E2768">
        <v>0</v>
      </c>
      <c r="F2768">
        <v>0</v>
      </c>
      <c r="G2768">
        <v>134.9</v>
      </c>
      <c r="H2768">
        <v>79</v>
      </c>
      <c r="I2768">
        <v>22.93</v>
      </c>
      <c r="J2768">
        <v>221.5</v>
      </c>
      <c r="K2768">
        <v>114</v>
      </c>
      <c r="L2768">
        <v>18.829999999999998</v>
      </c>
      <c r="M2768">
        <v>113.8</v>
      </c>
      <c r="N2768">
        <v>118</v>
      </c>
      <c r="O2768">
        <v>5.12</v>
      </c>
      <c r="P2768">
        <v>15</v>
      </c>
      <c r="Q2768">
        <v>2</v>
      </c>
      <c r="R2768">
        <v>4.05</v>
      </c>
      <c r="S2768">
        <v>1</v>
      </c>
      <c r="T2768">
        <v>0</v>
      </c>
    </row>
    <row r="2769" spans="1:20" x14ac:dyDescent="0.2">
      <c r="A2769" t="s">
        <v>52</v>
      </c>
      <c r="B2769" s="4">
        <f>train[[#This Row],[account_length]]/12</f>
        <v>5.083333333333333</v>
      </c>
      <c r="C2769">
        <v>415</v>
      </c>
      <c r="D2769">
        <v>0</v>
      </c>
      <c r="E2769">
        <v>0</v>
      </c>
      <c r="F2769">
        <v>0</v>
      </c>
      <c r="G2769">
        <v>234.2</v>
      </c>
      <c r="H2769">
        <v>76</v>
      </c>
      <c r="I2769">
        <v>39.81</v>
      </c>
      <c r="J2769">
        <v>216.7</v>
      </c>
      <c r="K2769">
        <v>108</v>
      </c>
      <c r="L2769">
        <v>18.420000000000002</v>
      </c>
      <c r="M2769">
        <v>130.6</v>
      </c>
      <c r="N2769">
        <v>122</v>
      </c>
      <c r="O2769">
        <v>5.88</v>
      </c>
      <c r="P2769">
        <v>13.9</v>
      </c>
      <c r="Q2769">
        <v>2</v>
      </c>
      <c r="R2769">
        <v>3.75</v>
      </c>
      <c r="S2769">
        <v>1</v>
      </c>
      <c r="T2769">
        <v>0</v>
      </c>
    </row>
    <row r="2770" spans="1:20" x14ac:dyDescent="0.2">
      <c r="A2770" t="s">
        <v>64</v>
      </c>
      <c r="B2770" s="4">
        <f>train[[#This Row],[account_length]]/12</f>
        <v>10.916666666666666</v>
      </c>
      <c r="C2770">
        <v>415</v>
      </c>
      <c r="D2770">
        <v>0</v>
      </c>
      <c r="E2770">
        <v>0</v>
      </c>
      <c r="F2770">
        <v>0</v>
      </c>
      <c r="G2770">
        <v>175.1</v>
      </c>
      <c r="H2770">
        <v>73</v>
      </c>
      <c r="I2770">
        <v>29.77</v>
      </c>
      <c r="J2770">
        <v>171.9</v>
      </c>
      <c r="K2770">
        <v>116</v>
      </c>
      <c r="L2770">
        <v>14.61</v>
      </c>
      <c r="M2770">
        <v>131.1</v>
      </c>
      <c r="N2770">
        <v>94</v>
      </c>
      <c r="O2770">
        <v>5.9</v>
      </c>
      <c r="P2770">
        <v>7.3</v>
      </c>
      <c r="Q2770">
        <v>6</v>
      </c>
      <c r="R2770">
        <v>1.97</v>
      </c>
      <c r="S2770">
        <v>1</v>
      </c>
      <c r="T2770">
        <v>0</v>
      </c>
    </row>
    <row r="2771" spans="1:20" x14ac:dyDescent="0.2">
      <c r="A2771" t="s">
        <v>57</v>
      </c>
      <c r="B2771" s="4">
        <f>train[[#This Row],[account_length]]/12</f>
        <v>7.333333333333333</v>
      </c>
      <c r="C2771">
        <v>408</v>
      </c>
      <c r="D2771">
        <v>0</v>
      </c>
      <c r="E2771">
        <v>0</v>
      </c>
      <c r="F2771">
        <v>0</v>
      </c>
      <c r="G2771">
        <v>142.19999999999999</v>
      </c>
      <c r="H2771">
        <v>107</v>
      </c>
      <c r="I2771">
        <v>24.17</v>
      </c>
      <c r="J2771">
        <v>262.39999999999998</v>
      </c>
      <c r="K2771">
        <v>84</v>
      </c>
      <c r="L2771">
        <v>22.3</v>
      </c>
      <c r="M2771">
        <v>139.19999999999999</v>
      </c>
      <c r="N2771">
        <v>99</v>
      </c>
      <c r="O2771">
        <v>6.26</v>
      </c>
      <c r="P2771">
        <v>10.1</v>
      </c>
      <c r="Q2771">
        <v>5</v>
      </c>
      <c r="R2771">
        <v>2.73</v>
      </c>
      <c r="S2771">
        <v>1</v>
      </c>
      <c r="T2771">
        <v>0</v>
      </c>
    </row>
    <row r="2772" spans="1:20" x14ac:dyDescent="0.2">
      <c r="A2772" t="s">
        <v>33</v>
      </c>
      <c r="B2772" s="4">
        <f>train[[#This Row],[account_length]]/12</f>
        <v>7.416666666666667</v>
      </c>
      <c r="C2772">
        <v>415</v>
      </c>
      <c r="D2772">
        <v>0</v>
      </c>
      <c r="E2772">
        <v>1</v>
      </c>
      <c r="F2772">
        <v>24</v>
      </c>
      <c r="G2772">
        <v>97.8</v>
      </c>
      <c r="H2772">
        <v>98</v>
      </c>
      <c r="I2772">
        <v>16.63</v>
      </c>
      <c r="J2772">
        <v>207.2</v>
      </c>
      <c r="K2772">
        <v>67</v>
      </c>
      <c r="L2772">
        <v>17.61</v>
      </c>
      <c r="M2772">
        <v>214.5</v>
      </c>
      <c r="N2772">
        <v>126</v>
      </c>
      <c r="O2772">
        <v>9.65</v>
      </c>
      <c r="P2772">
        <v>5.9</v>
      </c>
      <c r="Q2772">
        <v>2</v>
      </c>
      <c r="R2772">
        <v>1.59</v>
      </c>
      <c r="S2772">
        <v>0</v>
      </c>
      <c r="T2772">
        <v>0</v>
      </c>
    </row>
    <row r="2773" spans="1:20" x14ac:dyDescent="0.2">
      <c r="A2773" t="s">
        <v>37</v>
      </c>
      <c r="B2773" s="4">
        <f>train[[#This Row],[account_length]]/12</f>
        <v>6.833333333333333</v>
      </c>
      <c r="C2773">
        <v>415</v>
      </c>
      <c r="D2773">
        <v>0</v>
      </c>
      <c r="E2773">
        <v>0</v>
      </c>
      <c r="F2773">
        <v>0</v>
      </c>
      <c r="G2773">
        <v>266.89999999999998</v>
      </c>
      <c r="H2773">
        <v>83</v>
      </c>
      <c r="I2773">
        <v>45.37</v>
      </c>
      <c r="J2773">
        <v>229.7</v>
      </c>
      <c r="K2773">
        <v>74</v>
      </c>
      <c r="L2773">
        <v>19.52</v>
      </c>
      <c r="M2773">
        <v>251.7</v>
      </c>
      <c r="N2773">
        <v>99</v>
      </c>
      <c r="O2773">
        <v>11.33</v>
      </c>
      <c r="P2773">
        <v>11</v>
      </c>
      <c r="Q2773">
        <v>6</v>
      </c>
      <c r="R2773">
        <v>2.97</v>
      </c>
      <c r="S2773">
        <v>3</v>
      </c>
      <c r="T2773">
        <v>1</v>
      </c>
    </row>
    <row r="2774" spans="1:20" x14ac:dyDescent="0.2">
      <c r="A2774" t="s">
        <v>26</v>
      </c>
      <c r="B2774" s="4">
        <f>train[[#This Row],[account_length]]/12</f>
        <v>11.5</v>
      </c>
      <c r="C2774">
        <v>510</v>
      </c>
      <c r="D2774">
        <v>0</v>
      </c>
      <c r="E2774">
        <v>1</v>
      </c>
      <c r="F2774">
        <v>33</v>
      </c>
      <c r="G2774">
        <v>155.19999999999999</v>
      </c>
      <c r="H2774">
        <v>139</v>
      </c>
      <c r="I2774">
        <v>26.38</v>
      </c>
      <c r="J2774">
        <v>268.3</v>
      </c>
      <c r="K2774">
        <v>79</v>
      </c>
      <c r="L2774">
        <v>22.81</v>
      </c>
      <c r="M2774">
        <v>186.4</v>
      </c>
      <c r="N2774">
        <v>71</v>
      </c>
      <c r="O2774">
        <v>8.39</v>
      </c>
      <c r="P2774">
        <v>9.6999999999999993</v>
      </c>
      <c r="Q2774">
        <v>4</v>
      </c>
      <c r="R2774">
        <v>2.62</v>
      </c>
      <c r="S2774">
        <v>3</v>
      </c>
      <c r="T2774">
        <v>0</v>
      </c>
    </row>
    <row r="2775" spans="1:20" x14ac:dyDescent="0.2">
      <c r="A2775" t="s">
        <v>60</v>
      </c>
      <c r="B2775" s="4">
        <f>train[[#This Row],[account_length]]/12</f>
        <v>9.5833333333333339</v>
      </c>
      <c r="C2775">
        <v>415</v>
      </c>
      <c r="D2775">
        <v>0</v>
      </c>
      <c r="E2775">
        <v>0</v>
      </c>
      <c r="F2775">
        <v>0</v>
      </c>
      <c r="G2775">
        <v>200.2</v>
      </c>
      <c r="H2775">
        <v>92</v>
      </c>
      <c r="I2775">
        <v>34.03</v>
      </c>
      <c r="J2775">
        <v>244.9</v>
      </c>
      <c r="K2775">
        <v>107</v>
      </c>
      <c r="L2775">
        <v>20.82</v>
      </c>
      <c r="M2775">
        <v>190.9</v>
      </c>
      <c r="N2775">
        <v>96</v>
      </c>
      <c r="O2775">
        <v>8.59</v>
      </c>
      <c r="P2775">
        <v>8.8000000000000007</v>
      </c>
      <c r="Q2775">
        <v>3</v>
      </c>
      <c r="R2775">
        <v>2.38</v>
      </c>
      <c r="S2775">
        <v>1</v>
      </c>
      <c r="T2775">
        <v>0</v>
      </c>
    </row>
    <row r="2776" spans="1:20" x14ac:dyDescent="0.2">
      <c r="A2776" t="s">
        <v>31</v>
      </c>
      <c r="B2776" s="4">
        <f>train[[#This Row],[account_length]]/12</f>
        <v>9.75</v>
      </c>
      <c r="C2776">
        <v>510</v>
      </c>
      <c r="D2776">
        <v>1</v>
      </c>
      <c r="E2776">
        <v>0</v>
      </c>
      <c r="F2776">
        <v>0</v>
      </c>
      <c r="G2776">
        <v>198.4</v>
      </c>
      <c r="H2776">
        <v>121</v>
      </c>
      <c r="I2776">
        <v>33.729999999999997</v>
      </c>
      <c r="J2776">
        <v>249.5</v>
      </c>
      <c r="K2776">
        <v>104</v>
      </c>
      <c r="L2776">
        <v>21.21</v>
      </c>
      <c r="M2776">
        <v>162.80000000000001</v>
      </c>
      <c r="N2776">
        <v>115</v>
      </c>
      <c r="O2776">
        <v>7.33</v>
      </c>
      <c r="P2776">
        <v>10.5</v>
      </c>
      <c r="Q2776">
        <v>5</v>
      </c>
      <c r="R2776">
        <v>2.84</v>
      </c>
      <c r="S2776">
        <v>1</v>
      </c>
      <c r="T2776">
        <v>0</v>
      </c>
    </row>
    <row r="2777" spans="1:20" x14ac:dyDescent="0.2">
      <c r="A2777" t="s">
        <v>46</v>
      </c>
      <c r="B2777" s="4">
        <f>train[[#This Row],[account_length]]/12</f>
        <v>5</v>
      </c>
      <c r="C2777">
        <v>415</v>
      </c>
      <c r="D2777">
        <v>0</v>
      </c>
      <c r="E2777">
        <v>0</v>
      </c>
      <c r="F2777">
        <v>0</v>
      </c>
      <c r="G2777">
        <v>180.3</v>
      </c>
      <c r="H2777">
        <v>67</v>
      </c>
      <c r="I2777">
        <v>30.65</v>
      </c>
      <c r="J2777">
        <v>208</v>
      </c>
      <c r="K2777">
        <v>68</v>
      </c>
      <c r="L2777">
        <v>17.68</v>
      </c>
      <c r="M2777">
        <v>181.2</v>
      </c>
      <c r="N2777">
        <v>101</v>
      </c>
      <c r="O2777">
        <v>8.15</v>
      </c>
      <c r="P2777">
        <v>12.8</v>
      </c>
      <c r="Q2777">
        <v>6</v>
      </c>
      <c r="R2777">
        <v>3.46</v>
      </c>
      <c r="S2777">
        <v>2</v>
      </c>
      <c r="T2777">
        <v>0</v>
      </c>
    </row>
    <row r="2778" spans="1:20" x14ac:dyDescent="0.2">
      <c r="A2778" t="s">
        <v>51</v>
      </c>
      <c r="B2778" s="4">
        <f>train[[#This Row],[account_length]]/12</f>
        <v>5.166666666666667</v>
      </c>
      <c r="C2778">
        <v>415</v>
      </c>
      <c r="D2778">
        <v>0</v>
      </c>
      <c r="E2778">
        <v>0</v>
      </c>
      <c r="F2778">
        <v>0</v>
      </c>
      <c r="G2778">
        <v>86.3</v>
      </c>
      <c r="H2778">
        <v>84</v>
      </c>
      <c r="I2778">
        <v>14.67</v>
      </c>
      <c r="J2778">
        <v>238.7</v>
      </c>
      <c r="K2778">
        <v>99</v>
      </c>
      <c r="L2778">
        <v>20.29</v>
      </c>
      <c r="M2778">
        <v>238.4</v>
      </c>
      <c r="N2778">
        <v>79</v>
      </c>
      <c r="O2778">
        <v>10.73</v>
      </c>
      <c r="P2778">
        <v>12.5</v>
      </c>
      <c r="Q2778">
        <v>1</v>
      </c>
      <c r="R2778">
        <v>3.38</v>
      </c>
      <c r="S2778">
        <v>2</v>
      </c>
      <c r="T2778">
        <v>0</v>
      </c>
    </row>
    <row r="2779" spans="1:20" x14ac:dyDescent="0.2">
      <c r="A2779" t="s">
        <v>49</v>
      </c>
      <c r="B2779" s="4">
        <f>train[[#This Row],[account_length]]/12</f>
        <v>11.083333333333334</v>
      </c>
      <c r="C2779">
        <v>510</v>
      </c>
      <c r="D2779">
        <v>0</v>
      </c>
      <c r="E2779">
        <v>0</v>
      </c>
      <c r="F2779">
        <v>0</v>
      </c>
      <c r="G2779">
        <v>295</v>
      </c>
      <c r="H2779">
        <v>141</v>
      </c>
      <c r="I2779">
        <v>50.15</v>
      </c>
      <c r="J2779">
        <v>223.6</v>
      </c>
      <c r="K2779">
        <v>101</v>
      </c>
      <c r="L2779">
        <v>19.010000000000002</v>
      </c>
      <c r="M2779">
        <v>229.4</v>
      </c>
      <c r="N2779">
        <v>109</v>
      </c>
      <c r="O2779">
        <v>10.32</v>
      </c>
      <c r="P2779">
        <v>12.9</v>
      </c>
      <c r="Q2779">
        <v>4</v>
      </c>
      <c r="R2779">
        <v>3.48</v>
      </c>
      <c r="S2779">
        <v>2</v>
      </c>
      <c r="T2779">
        <v>1</v>
      </c>
    </row>
    <row r="2780" spans="1:20" x14ac:dyDescent="0.2">
      <c r="A2780" t="s">
        <v>32</v>
      </c>
      <c r="B2780" s="4">
        <f>train[[#This Row],[account_length]]/12</f>
        <v>10.916666666666666</v>
      </c>
      <c r="C2780">
        <v>408</v>
      </c>
      <c r="D2780">
        <v>0</v>
      </c>
      <c r="E2780">
        <v>0</v>
      </c>
      <c r="F2780">
        <v>0</v>
      </c>
      <c r="G2780">
        <v>240.9</v>
      </c>
      <c r="H2780">
        <v>108</v>
      </c>
      <c r="I2780">
        <v>40.950000000000003</v>
      </c>
      <c r="J2780">
        <v>167.4</v>
      </c>
      <c r="K2780">
        <v>91</v>
      </c>
      <c r="L2780">
        <v>14.23</v>
      </c>
      <c r="M2780">
        <v>322.2</v>
      </c>
      <c r="N2780">
        <v>109</v>
      </c>
      <c r="O2780">
        <v>14.5</v>
      </c>
      <c r="P2780">
        <v>14.7</v>
      </c>
      <c r="Q2780">
        <v>8</v>
      </c>
      <c r="R2780">
        <v>3.97</v>
      </c>
      <c r="S2780">
        <v>3</v>
      </c>
      <c r="T2780">
        <v>0</v>
      </c>
    </row>
    <row r="2781" spans="1:20" x14ac:dyDescent="0.2">
      <c r="A2781" t="s">
        <v>32</v>
      </c>
      <c r="B2781" s="4">
        <f>train[[#This Row],[account_length]]/12</f>
        <v>5.416666666666667</v>
      </c>
      <c r="C2781">
        <v>408</v>
      </c>
      <c r="D2781">
        <v>0</v>
      </c>
      <c r="E2781">
        <v>0</v>
      </c>
      <c r="F2781">
        <v>0</v>
      </c>
      <c r="G2781">
        <v>207.7</v>
      </c>
      <c r="H2781">
        <v>109</v>
      </c>
      <c r="I2781">
        <v>35.31</v>
      </c>
      <c r="J2781">
        <v>217.5</v>
      </c>
      <c r="K2781">
        <v>117</v>
      </c>
      <c r="L2781">
        <v>18.489999999999998</v>
      </c>
      <c r="M2781">
        <v>125.6</v>
      </c>
      <c r="N2781">
        <v>111</v>
      </c>
      <c r="O2781">
        <v>5.65</v>
      </c>
      <c r="P2781">
        <v>8</v>
      </c>
      <c r="Q2781">
        <v>5</v>
      </c>
      <c r="R2781">
        <v>2.16</v>
      </c>
      <c r="S2781">
        <v>1</v>
      </c>
      <c r="T2781">
        <v>0</v>
      </c>
    </row>
    <row r="2782" spans="1:20" x14ac:dyDescent="0.2">
      <c r="A2782" t="s">
        <v>36</v>
      </c>
      <c r="B2782" s="4">
        <f>train[[#This Row],[account_length]]/12</f>
        <v>10</v>
      </c>
      <c r="C2782">
        <v>510</v>
      </c>
      <c r="D2782">
        <v>0</v>
      </c>
      <c r="E2782">
        <v>1</v>
      </c>
      <c r="F2782">
        <v>27</v>
      </c>
      <c r="G2782">
        <v>128.5</v>
      </c>
      <c r="H2782">
        <v>115</v>
      </c>
      <c r="I2782">
        <v>21.85</v>
      </c>
      <c r="J2782">
        <v>163.69999999999999</v>
      </c>
      <c r="K2782">
        <v>91</v>
      </c>
      <c r="L2782">
        <v>13.91</v>
      </c>
      <c r="M2782">
        <v>242.9</v>
      </c>
      <c r="N2782">
        <v>121</v>
      </c>
      <c r="O2782">
        <v>10.93</v>
      </c>
      <c r="P2782">
        <v>0</v>
      </c>
      <c r="Q2782">
        <v>0</v>
      </c>
      <c r="R2782">
        <v>0</v>
      </c>
      <c r="S2782">
        <v>1</v>
      </c>
      <c r="T2782">
        <v>0</v>
      </c>
    </row>
    <row r="2783" spans="1:20" x14ac:dyDescent="0.2">
      <c r="A2783" t="s">
        <v>52</v>
      </c>
      <c r="B2783" s="4">
        <f>train[[#This Row],[account_length]]/12</f>
        <v>11.833333333333334</v>
      </c>
      <c r="C2783">
        <v>510</v>
      </c>
      <c r="D2783">
        <v>0</v>
      </c>
      <c r="E2783">
        <v>1</v>
      </c>
      <c r="F2783">
        <v>22</v>
      </c>
      <c r="G2783">
        <v>224.4</v>
      </c>
      <c r="H2783">
        <v>114</v>
      </c>
      <c r="I2783">
        <v>38.15</v>
      </c>
      <c r="J2783">
        <v>146</v>
      </c>
      <c r="K2783">
        <v>106</v>
      </c>
      <c r="L2783">
        <v>12.41</v>
      </c>
      <c r="M2783">
        <v>241.4</v>
      </c>
      <c r="N2783">
        <v>98</v>
      </c>
      <c r="O2783">
        <v>10.86</v>
      </c>
      <c r="P2783">
        <v>8.8000000000000007</v>
      </c>
      <c r="Q2783">
        <v>2</v>
      </c>
      <c r="R2783">
        <v>2.38</v>
      </c>
      <c r="S2783">
        <v>1</v>
      </c>
      <c r="T2783">
        <v>0</v>
      </c>
    </row>
    <row r="2784" spans="1:20" x14ac:dyDescent="0.2">
      <c r="A2784" t="s">
        <v>26</v>
      </c>
      <c r="B2784" s="4">
        <f>train[[#This Row],[account_length]]/12</f>
        <v>11.166666666666666</v>
      </c>
      <c r="C2784">
        <v>415</v>
      </c>
      <c r="D2784">
        <v>0</v>
      </c>
      <c r="E2784">
        <v>0</v>
      </c>
      <c r="F2784">
        <v>0</v>
      </c>
      <c r="G2784">
        <v>164.9</v>
      </c>
      <c r="H2784">
        <v>115</v>
      </c>
      <c r="I2784">
        <v>28.03</v>
      </c>
      <c r="J2784">
        <v>126.5</v>
      </c>
      <c r="K2784">
        <v>96</v>
      </c>
      <c r="L2784">
        <v>10.75</v>
      </c>
      <c r="M2784">
        <v>238.5</v>
      </c>
      <c r="N2784">
        <v>125</v>
      </c>
      <c r="O2784">
        <v>10.73</v>
      </c>
      <c r="P2784">
        <v>10</v>
      </c>
      <c r="Q2784">
        <v>9</v>
      </c>
      <c r="R2784">
        <v>2.7</v>
      </c>
      <c r="S2784">
        <v>2</v>
      </c>
      <c r="T2784">
        <v>0</v>
      </c>
    </row>
    <row r="2785" spans="1:20" x14ac:dyDescent="0.2">
      <c r="A2785" t="s">
        <v>51</v>
      </c>
      <c r="B2785" s="4">
        <f>train[[#This Row],[account_length]]/12</f>
        <v>7.25</v>
      </c>
      <c r="C2785">
        <v>415</v>
      </c>
      <c r="D2785">
        <v>0</v>
      </c>
      <c r="E2785">
        <v>0</v>
      </c>
      <c r="F2785">
        <v>0</v>
      </c>
      <c r="G2785">
        <v>238</v>
      </c>
      <c r="H2785">
        <v>97</v>
      </c>
      <c r="I2785">
        <v>40.46</v>
      </c>
      <c r="J2785">
        <v>164.5</v>
      </c>
      <c r="K2785">
        <v>97</v>
      </c>
      <c r="L2785">
        <v>13.98</v>
      </c>
      <c r="M2785">
        <v>282.5</v>
      </c>
      <c r="N2785">
        <v>132</v>
      </c>
      <c r="O2785">
        <v>12.71</v>
      </c>
      <c r="P2785">
        <v>10.6</v>
      </c>
      <c r="Q2785">
        <v>6</v>
      </c>
      <c r="R2785">
        <v>2.86</v>
      </c>
      <c r="S2785">
        <v>2</v>
      </c>
      <c r="T2785">
        <v>0</v>
      </c>
    </row>
    <row r="2786" spans="1:20" x14ac:dyDescent="0.2">
      <c r="A2786" t="s">
        <v>24</v>
      </c>
      <c r="B2786" s="4">
        <f>train[[#This Row],[account_length]]/12</f>
        <v>11.583333333333334</v>
      </c>
      <c r="C2786">
        <v>415</v>
      </c>
      <c r="D2786">
        <v>0</v>
      </c>
      <c r="E2786">
        <v>1</v>
      </c>
      <c r="F2786">
        <v>43</v>
      </c>
      <c r="G2786">
        <v>231</v>
      </c>
      <c r="H2786">
        <v>85</v>
      </c>
      <c r="I2786">
        <v>39.270000000000003</v>
      </c>
      <c r="J2786">
        <v>222.3</v>
      </c>
      <c r="K2786">
        <v>82</v>
      </c>
      <c r="L2786">
        <v>18.899999999999999</v>
      </c>
      <c r="M2786">
        <v>148</v>
      </c>
      <c r="N2786">
        <v>105</v>
      </c>
      <c r="O2786">
        <v>6.66</v>
      </c>
      <c r="P2786">
        <v>8.3000000000000007</v>
      </c>
      <c r="Q2786">
        <v>5</v>
      </c>
      <c r="R2786">
        <v>2.2400000000000002</v>
      </c>
      <c r="S2786">
        <v>2</v>
      </c>
      <c r="T2786">
        <v>0</v>
      </c>
    </row>
    <row r="2787" spans="1:20" x14ac:dyDescent="0.2">
      <c r="A2787" t="s">
        <v>50</v>
      </c>
      <c r="B2787" s="4">
        <f>train[[#This Row],[account_length]]/12</f>
        <v>6.333333333333333</v>
      </c>
      <c r="C2787">
        <v>408</v>
      </c>
      <c r="D2787">
        <v>0</v>
      </c>
      <c r="E2787">
        <v>0</v>
      </c>
      <c r="F2787">
        <v>0</v>
      </c>
      <c r="G2787">
        <v>107.3</v>
      </c>
      <c r="H2787">
        <v>140</v>
      </c>
      <c r="I2787">
        <v>18.239999999999998</v>
      </c>
      <c r="J2787">
        <v>238.2</v>
      </c>
      <c r="K2787">
        <v>133</v>
      </c>
      <c r="L2787">
        <v>20.25</v>
      </c>
      <c r="M2787">
        <v>271.8</v>
      </c>
      <c r="N2787">
        <v>116</v>
      </c>
      <c r="O2787">
        <v>12.23</v>
      </c>
      <c r="P2787">
        <v>10</v>
      </c>
      <c r="Q2787">
        <v>3</v>
      </c>
      <c r="R2787">
        <v>2.7</v>
      </c>
      <c r="S2787">
        <v>4</v>
      </c>
      <c r="T2787">
        <v>1</v>
      </c>
    </row>
    <row r="2788" spans="1:20" x14ac:dyDescent="0.2">
      <c r="A2788" t="s">
        <v>55</v>
      </c>
      <c r="B2788" s="4">
        <f>train[[#This Row],[account_length]]/12</f>
        <v>8.3333333333333339</v>
      </c>
      <c r="C2788">
        <v>408</v>
      </c>
      <c r="D2788">
        <v>0</v>
      </c>
      <c r="E2788">
        <v>0</v>
      </c>
      <c r="F2788">
        <v>0</v>
      </c>
      <c r="G2788">
        <v>185</v>
      </c>
      <c r="H2788">
        <v>122</v>
      </c>
      <c r="I2788">
        <v>31.45</v>
      </c>
      <c r="J2788">
        <v>182.5</v>
      </c>
      <c r="K2788">
        <v>92</v>
      </c>
      <c r="L2788">
        <v>15.51</v>
      </c>
      <c r="M2788">
        <v>274.89999999999998</v>
      </c>
      <c r="N2788">
        <v>92</v>
      </c>
      <c r="O2788">
        <v>12.37</v>
      </c>
      <c r="P2788">
        <v>5.0999999999999996</v>
      </c>
      <c r="Q2788">
        <v>8</v>
      </c>
      <c r="R2788">
        <v>1.38</v>
      </c>
      <c r="S2788">
        <v>1</v>
      </c>
      <c r="T2788">
        <v>0</v>
      </c>
    </row>
    <row r="2789" spans="1:20" x14ac:dyDescent="0.2">
      <c r="A2789" t="s">
        <v>63</v>
      </c>
      <c r="B2789" s="4">
        <f>train[[#This Row],[account_length]]/12</f>
        <v>8.25</v>
      </c>
      <c r="C2789">
        <v>415</v>
      </c>
      <c r="D2789">
        <v>0</v>
      </c>
      <c r="E2789">
        <v>1</v>
      </c>
      <c r="F2789">
        <v>31</v>
      </c>
      <c r="G2789">
        <v>244.1</v>
      </c>
      <c r="H2789">
        <v>71</v>
      </c>
      <c r="I2789">
        <v>41.5</v>
      </c>
      <c r="J2789">
        <v>203.4</v>
      </c>
      <c r="K2789">
        <v>58</v>
      </c>
      <c r="L2789">
        <v>17.29</v>
      </c>
      <c r="M2789">
        <v>234</v>
      </c>
      <c r="N2789">
        <v>115</v>
      </c>
      <c r="O2789">
        <v>10.53</v>
      </c>
      <c r="P2789">
        <v>7.7</v>
      </c>
      <c r="Q2789">
        <v>4</v>
      </c>
      <c r="R2789">
        <v>2.08</v>
      </c>
      <c r="S2789">
        <v>3</v>
      </c>
      <c r="T2789">
        <v>0</v>
      </c>
    </row>
    <row r="2790" spans="1:20" x14ac:dyDescent="0.2">
      <c r="A2790" t="s">
        <v>42</v>
      </c>
      <c r="B2790" s="4">
        <f>train[[#This Row],[account_length]]/12</f>
        <v>4</v>
      </c>
      <c r="C2790">
        <v>415</v>
      </c>
      <c r="D2790">
        <v>0</v>
      </c>
      <c r="E2790">
        <v>1</v>
      </c>
      <c r="F2790">
        <v>27</v>
      </c>
      <c r="G2790">
        <v>141.1</v>
      </c>
      <c r="H2790">
        <v>109</v>
      </c>
      <c r="I2790">
        <v>23.99</v>
      </c>
      <c r="J2790">
        <v>224.7</v>
      </c>
      <c r="K2790">
        <v>94</v>
      </c>
      <c r="L2790">
        <v>19.100000000000001</v>
      </c>
      <c r="M2790">
        <v>174.3</v>
      </c>
      <c r="N2790">
        <v>122</v>
      </c>
      <c r="O2790">
        <v>7.84</v>
      </c>
      <c r="P2790">
        <v>13.2</v>
      </c>
      <c r="Q2790">
        <v>2</v>
      </c>
      <c r="R2790">
        <v>3.56</v>
      </c>
      <c r="S2790">
        <v>1</v>
      </c>
      <c r="T2790">
        <v>0</v>
      </c>
    </row>
    <row r="2791" spans="1:20" x14ac:dyDescent="0.2">
      <c r="A2791" t="s">
        <v>70</v>
      </c>
      <c r="B2791" s="4">
        <f>train[[#This Row],[account_length]]/12</f>
        <v>4.75</v>
      </c>
      <c r="C2791">
        <v>415</v>
      </c>
      <c r="D2791">
        <v>0</v>
      </c>
      <c r="E2791">
        <v>0</v>
      </c>
      <c r="F2791">
        <v>0</v>
      </c>
      <c r="G2791">
        <v>158.1</v>
      </c>
      <c r="H2791">
        <v>117</v>
      </c>
      <c r="I2791">
        <v>26.88</v>
      </c>
      <c r="J2791">
        <v>115.2</v>
      </c>
      <c r="K2791">
        <v>149</v>
      </c>
      <c r="L2791">
        <v>9.7899999999999991</v>
      </c>
      <c r="M2791">
        <v>182.4</v>
      </c>
      <c r="N2791">
        <v>92</v>
      </c>
      <c r="O2791">
        <v>8.2100000000000009</v>
      </c>
      <c r="P2791">
        <v>11.8</v>
      </c>
      <c r="Q2791">
        <v>7</v>
      </c>
      <c r="R2791">
        <v>3.19</v>
      </c>
      <c r="S2791">
        <v>0</v>
      </c>
      <c r="T2791">
        <v>0</v>
      </c>
    </row>
    <row r="2792" spans="1:20" x14ac:dyDescent="0.2">
      <c r="A2792" t="s">
        <v>70</v>
      </c>
      <c r="B2792" s="4">
        <f>train[[#This Row],[account_length]]/12</f>
        <v>14.166666666666666</v>
      </c>
      <c r="C2792">
        <v>415</v>
      </c>
      <c r="D2792">
        <v>0</v>
      </c>
      <c r="E2792">
        <v>1</v>
      </c>
      <c r="F2792">
        <v>42</v>
      </c>
      <c r="G2792">
        <v>199.5</v>
      </c>
      <c r="H2792">
        <v>119</v>
      </c>
      <c r="I2792">
        <v>33.92</v>
      </c>
      <c r="J2792">
        <v>135</v>
      </c>
      <c r="K2792">
        <v>90</v>
      </c>
      <c r="L2792">
        <v>11.48</v>
      </c>
      <c r="M2792">
        <v>184.6</v>
      </c>
      <c r="N2792">
        <v>49</v>
      </c>
      <c r="O2792">
        <v>8.31</v>
      </c>
      <c r="P2792">
        <v>10.9</v>
      </c>
      <c r="Q2792">
        <v>3</v>
      </c>
      <c r="R2792">
        <v>2.94</v>
      </c>
      <c r="S2792">
        <v>4</v>
      </c>
      <c r="T2792">
        <v>1</v>
      </c>
    </row>
    <row r="2793" spans="1:20" x14ac:dyDescent="0.2">
      <c r="A2793" t="s">
        <v>43</v>
      </c>
      <c r="B2793" s="4">
        <f>train[[#This Row],[account_length]]/12</f>
        <v>6.5</v>
      </c>
      <c r="C2793">
        <v>415</v>
      </c>
      <c r="D2793">
        <v>0</v>
      </c>
      <c r="E2793">
        <v>0</v>
      </c>
      <c r="F2793">
        <v>0</v>
      </c>
      <c r="G2793">
        <v>109.5</v>
      </c>
      <c r="H2793">
        <v>105</v>
      </c>
      <c r="I2793">
        <v>18.62</v>
      </c>
      <c r="J2793">
        <v>286.10000000000002</v>
      </c>
      <c r="K2793">
        <v>90</v>
      </c>
      <c r="L2793">
        <v>24.32</v>
      </c>
      <c r="M2793">
        <v>247.6</v>
      </c>
      <c r="N2793">
        <v>113</v>
      </c>
      <c r="O2793">
        <v>11.14</v>
      </c>
      <c r="P2793">
        <v>4.9000000000000004</v>
      </c>
      <c r="Q2793">
        <v>9</v>
      </c>
      <c r="R2793">
        <v>1.32</v>
      </c>
      <c r="S2793">
        <v>1</v>
      </c>
      <c r="T2793">
        <v>0</v>
      </c>
    </row>
    <row r="2794" spans="1:20" x14ac:dyDescent="0.2">
      <c r="A2794" t="s">
        <v>56</v>
      </c>
      <c r="B2794" s="4">
        <f>train[[#This Row],[account_length]]/12</f>
        <v>10.583333333333334</v>
      </c>
      <c r="C2794">
        <v>510</v>
      </c>
      <c r="D2794">
        <v>0</v>
      </c>
      <c r="E2794">
        <v>0</v>
      </c>
      <c r="F2794">
        <v>0</v>
      </c>
      <c r="G2794">
        <v>107.9</v>
      </c>
      <c r="H2794">
        <v>128</v>
      </c>
      <c r="I2794">
        <v>18.34</v>
      </c>
      <c r="J2794">
        <v>187</v>
      </c>
      <c r="K2794">
        <v>77</v>
      </c>
      <c r="L2794">
        <v>15.9</v>
      </c>
      <c r="M2794">
        <v>218.5</v>
      </c>
      <c r="N2794">
        <v>95</v>
      </c>
      <c r="O2794">
        <v>9.83</v>
      </c>
      <c r="P2794">
        <v>0</v>
      </c>
      <c r="Q2794">
        <v>0</v>
      </c>
      <c r="R2794">
        <v>0</v>
      </c>
      <c r="S2794">
        <v>0</v>
      </c>
      <c r="T2794">
        <v>0</v>
      </c>
    </row>
    <row r="2795" spans="1:20" x14ac:dyDescent="0.2">
      <c r="A2795" t="s">
        <v>53</v>
      </c>
      <c r="B2795" s="4">
        <f>train[[#This Row],[account_length]]/12</f>
        <v>9.9166666666666661</v>
      </c>
      <c r="C2795">
        <v>510</v>
      </c>
      <c r="D2795">
        <v>1</v>
      </c>
      <c r="E2795">
        <v>1</v>
      </c>
      <c r="F2795">
        <v>22</v>
      </c>
      <c r="G2795">
        <v>172.1</v>
      </c>
      <c r="H2795">
        <v>119</v>
      </c>
      <c r="I2795">
        <v>29.26</v>
      </c>
      <c r="J2795">
        <v>223.6</v>
      </c>
      <c r="K2795">
        <v>133</v>
      </c>
      <c r="L2795">
        <v>19.010000000000002</v>
      </c>
      <c r="M2795">
        <v>150</v>
      </c>
      <c r="N2795">
        <v>94</v>
      </c>
      <c r="O2795">
        <v>6.75</v>
      </c>
      <c r="P2795">
        <v>13.9</v>
      </c>
      <c r="Q2795">
        <v>20</v>
      </c>
      <c r="R2795">
        <v>3.75</v>
      </c>
      <c r="S2795">
        <v>1</v>
      </c>
      <c r="T2795">
        <v>1</v>
      </c>
    </row>
    <row r="2796" spans="1:20" x14ac:dyDescent="0.2">
      <c r="A2796" t="s">
        <v>33</v>
      </c>
      <c r="B2796" s="4">
        <f>train[[#This Row],[account_length]]/12</f>
        <v>7.916666666666667</v>
      </c>
      <c r="C2796">
        <v>408</v>
      </c>
      <c r="D2796">
        <v>0</v>
      </c>
      <c r="E2796">
        <v>0</v>
      </c>
      <c r="F2796">
        <v>0</v>
      </c>
      <c r="G2796">
        <v>160</v>
      </c>
      <c r="H2796">
        <v>133</v>
      </c>
      <c r="I2796">
        <v>27.2</v>
      </c>
      <c r="J2796">
        <v>215.3</v>
      </c>
      <c r="K2796">
        <v>98</v>
      </c>
      <c r="L2796">
        <v>18.3</v>
      </c>
      <c r="M2796">
        <v>188.9</v>
      </c>
      <c r="N2796">
        <v>87</v>
      </c>
      <c r="O2796">
        <v>8.5</v>
      </c>
      <c r="P2796">
        <v>9.1</v>
      </c>
      <c r="Q2796">
        <v>4</v>
      </c>
      <c r="R2796">
        <v>2.46</v>
      </c>
      <c r="S2796">
        <v>0</v>
      </c>
      <c r="T2796">
        <v>0</v>
      </c>
    </row>
    <row r="2797" spans="1:20" x14ac:dyDescent="0.2">
      <c r="A2797" t="s">
        <v>71</v>
      </c>
      <c r="B2797" s="4">
        <f>train[[#This Row],[account_length]]/12</f>
        <v>9.1666666666666661</v>
      </c>
      <c r="C2797">
        <v>415</v>
      </c>
      <c r="D2797">
        <v>0</v>
      </c>
      <c r="E2797">
        <v>0</v>
      </c>
      <c r="F2797">
        <v>0</v>
      </c>
      <c r="G2797">
        <v>227.7</v>
      </c>
      <c r="H2797">
        <v>88</v>
      </c>
      <c r="I2797">
        <v>38.71</v>
      </c>
      <c r="J2797">
        <v>170</v>
      </c>
      <c r="K2797">
        <v>96</v>
      </c>
      <c r="L2797">
        <v>14.45</v>
      </c>
      <c r="M2797">
        <v>128.69999999999999</v>
      </c>
      <c r="N2797">
        <v>57</v>
      </c>
      <c r="O2797">
        <v>5.79</v>
      </c>
      <c r="P2797">
        <v>11.7</v>
      </c>
      <c r="Q2797">
        <v>5</v>
      </c>
      <c r="R2797">
        <v>3.16</v>
      </c>
      <c r="S2797">
        <v>1</v>
      </c>
      <c r="T2797">
        <v>0</v>
      </c>
    </row>
    <row r="2798" spans="1:20" x14ac:dyDescent="0.2">
      <c r="A2798" t="s">
        <v>74</v>
      </c>
      <c r="B2798" s="4">
        <f>train[[#This Row],[account_length]]/12</f>
        <v>6.166666666666667</v>
      </c>
      <c r="C2798">
        <v>510</v>
      </c>
      <c r="D2798">
        <v>0</v>
      </c>
      <c r="E2798">
        <v>0</v>
      </c>
      <c r="F2798">
        <v>0</v>
      </c>
      <c r="G2798">
        <v>203.8</v>
      </c>
      <c r="H2798">
        <v>77</v>
      </c>
      <c r="I2798">
        <v>34.65</v>
      </c>
      <c r="J2798">
        <v>205.1</v>
      </c>
      <c r="K2798">
        <v>111</v>
      </c>
      <c r="L2798">
        <v>17.43</v>
      </c>
      <c r="M2798">
        <v>154.9</v>
      </c>
      <c r="N2798">
        <v>109</v>
      </c>
      <c r="O2798">
        <v>6.97</v>
      </c>
      <c r="P2798">
        <v>9</v>
      </c>
      <c r="Q2798">
        <v>2</v>
      </c>
      <c r="R2798">
        <v>2.4300000000000002</v>
      </c>
      <c r="S2798">
        <v>1</v>
      </c>
      <c r="T2798">
        <v>0</v>
      </c>
    </row>
    <row r="2799" spans="1:20" x14ac:dyDescent="0.2">
      <c r="A2799" t="s">
        <v>66</v>
      </c>
      <c r="B2799" s="4">
        <f>train[[#This Row],[account_length]]/12</f>
        <v>12.333333333333334</v>
      </c>
      <c r="C2799">
        <v>408</v>
      </c>
      <c r="D2799">
        <v>0</v>
      </c>
      <c r="E2799">
        <v>1</v>
      </c>
      <c r="F2799">
        <v>33</v>
      </c>
      <c r="G2799">
        <v>241.7</v>
      </c>
      <c r="H2799">
        <v>84</v>
      </c>
      <c r="I2799">
        <v>41.09</v>
      </c>
      <c r="J2799">
        <v>165.8</v>
      </c>
      <c r="K2799">
        <v>84</v>
      </c>
      <c r="L2799">
        <v>14.09</v>
      </c>
      <c r="M2799">
        <v>160.6</v>
      </c>
      <c r="N2799">
        <v>80</v>
      </c>
      <c r="O2799">
        <v>7.23</v>
      </c>
      <c r="P2799">
        <v>11.3</v>
      </c>
      <c r="Q2799">
        <v>3</v>
      </c>
      <c r="R2799">
        <v>3.05</v>
      </c>
      <c r="S2799">
        <v>1</v>
      </c>
      <c r="T2799">
        <v>0</v>
      </c>
    </row>
    <row r="2800" spans="1:20" x14ac:dyDescent="0.2">
      <c r="A2800" t="s">
        <v>49</v>
      </c>
      <c r="B2800" s="4">
        <f>train[[#This Row],[account_length]]/12</f>
        <v>6.916666666666667</v>
      </c>
      <c r="C2800">
        <v>510</v>
      </c>
      <c r="D2800">
        <v>0</v>
      </c>
      <c r="E2800">
        <v>0</v>
      </c>
      <c r="F2800">
        <v>0</v>
      </c>
      <c r="G2800">
        <v>78.099999999999994</v>
      </c>
      <c r="H2800">
        <v>70</v>
      </c>
      <c r="I2800">
        <v>13.28</v>
      </c>
      <c r="J2800">
        <v>239.3</v>
      </c>
      <c r="K2800">
        <v>115</v>
      </c>
      <c r="L2800">
        <v>20.34</v>
      </c>
      <c r="M2800">
        <v>144.4</v>
      </c>
      <c r="N2800">
        <v>112</v>
      </c>
      <c r="O2800">
        <v>6.5</v>
      </c>
      <c r="P2800">
        <v>12.3</v>
      </c>
      <c r="Q2800">
        <v>4</v>
      </c>
      <c r="R2800">
        <v>3.32</v>
      </c>
      <c r="S2800">
        <v>1</v>
      </c>
      <c r="T2800">
        <v>0</v>
      </c>
    </row>
    <row r="2801" spans="1:20" x14ac:dyDescent="0.2">
      <c r="A2801" t="s">
        <v>58</v>
      </c>
      <c r="B2801" s="4">
        <f>train[[#This Row],[account_length]]/12</f>
        <v>6.083333333333333</v>
      </c>
      <c r="C2801">
        <v>408</v>
      </c>
      <c r="D2801">
        <v>0</v>
      </c>
      <c r="E2801">
        <v>0</v>
      </c>
      <c r="F2801">
        <v>0</v>
      </c>
      <c r="G2801">
        <v>187.8</v>
      </c>
      <c r="H2801">
        <v>95</v>
      </c>
      <c r="I2801">
        <v>31.93</v>
      </c>
      <c r="J2801">
        <v>149.19999999999999</v>
      </c>
      <c r="K2801">
        <v>143</v>
      </c>
      <c r="L2801">
        <v>12.68</v>
      </c>
      <c r="M2801">
        <v>201.4</v>
      </c>
      <c r="N2801">
        <v>113</v>
      </c>
      <c r="O2801">
        <v>9.06</v>
      </c>
      <c r="P2801">
        <v>11</v>
      </c>
      <c r="Q2801">
        <v>4</v>
      </c>
      <c r="R2801">
        <v>2.97</v>
      </c>
      <c r="S2801">
        <v>2</v>
      </c>
      <c r="T2801">
        <v>0</v>
      </c>
    </row>
    <row r="2802" spans="1:20" x14ac:dyDescent="0.2">
      <c r="A2802" t="s">
        <v>43</v>
      </c>
      <c r="B2802" s="4">
        <f>train[[#This Row],[account_length]]/12</f>
        <v>9.25</v>
      </c>
      <c r="C2802">
        <v>415</v>
      </c>
      <c r="D2802">
        <v>0</v>
      </c>
      <c r="E2802">
        <v>1</v>
      </c>
      <c r="F2802">
        <v>21</v>
      </c>
      <c r="G2802">
        <v>127.1</v>
      </c>
      <c r="H2802">
        <v>94</v>
      </c>
      <c r="I2802">
        <v>21.61</v>
      </c>
      <c r="J2802">
        <v>228.3</v>
      </c>
      <c r="K2802">
        <v>116</v>
      </c>
      <c r="L2802">
        <v>19.41</v>
      </c>
      <c r="M2802">
        <v>166.7</v>
      </c>
      <c r="N2802">
        <v>108</v>
      </c>
      <c r="O2802">
        <v>7.5</v>
      </c>
      <c r="P2802">
        <v>7.1</v>
      </c>
      <c r="Q2802">
        <v>3</v>
      </c>
      <c r="R2802">
        <v>1.92</v>
      </c>
      <c r="S2802">
        <v>1</v>
      </c>
      <c r="T2802">
        <v>0</v>
      </c>
    </row>
    <row r="2803" spans="1:20" x14ac:dyDescent="0.2">
      <c r="A2803" t="s">
        <v>56</v>
      </c>
      <c r="B2803" s="4">
        <f>train[[#This Row],[account_length]]/12</f>
        <v>7</v>
      </c>
      <c r="C2803">
        <v>415</v>
      </c>
      <c r="D2803">
        <v>0</v>
      </c>
      <c r="E2803">
        <v>0</v>
      </c>
      <c r="F2803">
        <v>0</v>
      </c>
      <c r="G2803">
        <v>280</v>
      </c>
      <c r="H2803">
        <v>113</v>
      </c>
      <c r="I2803">
        <v>47.6</v>
      </c>
      <c r="J2803">
        <v>202.2</v>
      </c>
      <c r="K2803">
        <v>90</v>
      </c>
      <c r="L2803">
        <v>17.190000000000001</v>
      </c>
      <c r="M2803">
        <v>156.80000000000001</v>
      </c>
      <c r="N2803">
        <v>103</v>
      </c>
      <c r="O2803">
        <v>7.06</v>
      </c>
      <c r="P2803">
        <v>10.4</v>
      </c>
      <c r="Q2803">
        <v>4</v>
      </c>
      <c r="R2803">
        <v>2.81</v>
      </c>
      <c r="S2803">
        <v>0</v>
      </c>
      <c r="T2803">
        <v>1</v>
      </c>
    </row>
    <row r="2804" spans="1:20" x14ac:dyDescent="0.2">
      <c r="A2804" t="s">
        <v>30</v>
      </c>
      <c r="B2804" s="4">
        <f>train[[#This Row],[account_length]]/12</f>
        <v>6.25</v>
      </c>
      <c r="C2804">
        <v>510</v>
      </c>
      <c r="D2804">
        <v>1</v>
      </c>
      <c r="E2804">
        <v>0</v>
      </c>
      <c r="F2804">
        <v>0</v>
      </c>
      <c r="G2804">
        <v>153.19999999999999</v>
      </c>
      <c r="H2804">
        <v>78</v>
      </c>
      <c r="I2804">
        <v>26.04</v>
      </c>
      <c r="J2804">
        <v>210.8</v>
      </c>
      <c r="K2804">
        <v>99</v>
      </c>
      <c r="L2804">
        <v>17.920000000000002</v>
      </c>
      <c r="M2804">
        <v>153.5</v>
      </c>
      <c r="N2804">
        <v>100</v>
      </c>
      <c r="O2804">
        <v>6.91</v>
      </c>
      <c r="P2804">
        <v>7.8</v>
      </c>
      <c r="Q2804">
        <v>3</v>
      </c>
      <c r="R2804">
        <v>2.11</v>
      </c>
      <c r="S2804">
        <v>1</v>
      </c>
      <c r="T2804">
        <v>0</v>
      </c>
    </row>
    <row r="2805" spans="1:20" x14ac:dyDescent="0.2">
      <c r="A2805" t="s">
        <v>51</v>
      </c>
      <c r="B2805" s="4">
        <f>train[[#This Row],[account_length]]/12</f>
        <v>9.5</v>
      </c>
      <c r="C2805">
        <v>415</v>
      </c>
      <c r="D2805">
        <v>0</v>
      </c>
      <c r="E2805">
        <v>1</v>
      </c>
      <c r="F2805">
        <v>26</v>
      </c>
      <c r="G2805">
        <v>137.1</v>
      </c>
      <c r="H2805">
        <v>88</v>
      </c>
      <c r="I2805">
        <v>23.31</v>
      </c>
      <c r="J2805">
        <v>155.69999999999999</v>
      </c>
      <c r="K2805">
        <v>125</v>
      </c>
      <c r="L2805">
        <v>13.23</v>
      </c>
      <c r="M2805">
        <v>247.6</v>
      </c>
      <c r="N2805">
        <v>94</v>
      </c>
      <c r="O2805">
        <v>11.14</v>
      </c>
      <c r="P2805">
        <v>11.5</v>
      </c>
      <c r="Q2805">
        <v>7</v>
      </c>
      <c r="R2805">
        <v>3.11</v>
      </c>
      <c r="S2805">
        <v>2</v>
      </c>
      <c r="T2805">
        <v>0</v>
      </c>
    </row>
    <row r="2806" spans="1:20" x14ac:dyDescent="0.2">
      <c r="A2806" t="s">
        <v>72</v>
      </c>
      <c r="B2806" s="4">
        <f>train[[#This Row],[account_length]]/12</f>
        <v>5.916666666666667</v>
      </c>
      <c r="C2806">
        <v>510</v>
      </c>
      <c r="D2806">
        <v>1</v>
      </c>
      <c r="E2806">
        <v>0</v>
      </c>
      <c r="F2806">
        <v>0</v>
      </c>
      <c r="G2806">
        <v>186.1</v>
      </c>
      <c r="H2806">
        <v>114</v>
      </c>
      <c r="I2806">
        <v>31.64</v>
      </c>
      <c r="J2806">
        <v>198.6</v>
      </c>
      <c r="K2806">
        <v>140</v>
      </c>
      <c r="L2806">
        <v>16.88</v>
      </c>
      <c r="M2806">
        <v>206.5</v>
      </c>
      <c r="N2806">
        <v>80</v>
      </c>
      <c r="O2806">
        <v>9.2899999999999991</v>
      </c>
      <c r="P2806">
        <v>13.8</v>
      </c>
      <c r="Q2806">
        <v>5</v>
      </c>
      <c r="R2806">
        <v>3.73</v>
      </c>
      <c r="S2806">
        <v>4</v>
      </c>
      <c r="T2806">
        <v>1</v>
      </c>
    </row>
    <row r="2807" spans="1:20" x14ac:dyDescent="0.2">
      <c r="A2807" t="s">
        <v>32</v>
      </c>
      <c r="B2807" s="4">
        <f>train[[#This Row],[account_length]]/12</f>
        <v>4.833333333333333</v>
      </c>
      <c r="C2807">
        <v>415</v>
      </c>
      <c r="D2807">
        <v>0</v>
      </c>
      <c r="E2807">
        <v>1</v>
      </c>
      <c r="F2807">
        <v>22</v>
      </c>
      <c r="G2807">
        <v>224.1</v>
      </c>
      <c r="H2807">
        <v>127</v>
      </c>
      <c r="I2807">
        <v>38.1</v>
      </c>
      <c r="J2807">
        <v>238.8</v>
      </c>
      <c r="K2807">
        <v>85</v>
      </c>
      <c r="L2807">
        <v>20.3</v>
      </c>
      <c r="M2807">
        <v>174.2</v>
      </c>
      <c r="N2807">
        <v>86</v>
      </c>
      <c r="O2807">
        <v>7.84</v>
      </c>
      <c r="P2807">
        <v>11.5</v>
      </c>
      <c r="Q2807">
        <v>7</v>
      </c>
      <c r="R2807">
        <v>3.11</v>
      </c>
      <c r="S2807">
        <v>2</v>
      </c>
      <c r="T2807">
        <v>0</v>
      </c>
    </row>
    <row r="2808" spans="1:20" x14ac:dyDescent="0.2">
      <c r="A2808" t="s">
        <v>68</v>
      </c>
      <c r="B2808" s="4">
        <f>train[[#This Row],[account_length]]/12</f>
        <v>8.8333333333333339</v>
      </c>
      <c r="C2808">
        <v>408</v>
      </c>
      <c r="D2808">
        <v>0</v>
      </c>
      <c r="E2808">
        <v>1</v>
      </c>
      <c r="F2808">
        <v>29</v>
      </c>
      <c r="G2808">
        <v>83.6</v>
      </c>
      <c r="H2808">
        <v>131</v>
      </c>
      <c r="I2808">
        <v>14.21</v>
      </c>
      <c r="J2808">
        <v>203.9</v>
      </c>
      <c r="K2808">
        <v>131</v>
      </c>
      <c r="L2808">
        <v>17.329999999999998</v>
      </c>
      <c r="M2808">
        <v>229.5</v>
      </c>
      <c r="N2808">
        <v>73</v>
      </c>
      <c r="O2808">
        <v>10.33</v>
      </c>
      <c r="P2808">
        <v>8.1</v>
      </c>
      <c r="Q2808">
        <v>3</v>
      </c>
      <c r="R2808">
        <v>2.19</v>
      </c>
      <c r="S2808">
        <v>1</v>
      </c>
      <c r="T2808">
        <v>0</v>
      </c>
    </row>
    <row r="2809" spans="1:20" x14ac:dyDescent="0.2">
      <c r="A2809" t="s">
        <v>26</v>
      </c>
      <c r="B2809" s="4">
        <f>train[[#This Row],[account_length]]/12</f>
        <v>14.333333333333334</v>
      </c>
      <c r="C2809">
        <v>408</v>
      </c>
      <c r="D2809">
        <v>0</v>
      </c>
      <c r="E2809">
        <v>0</v>
      </c>
      <c r="F2809">
        <v>0</v>
      </c>
      <c r="G2809">
        <v>203.9</v>
      </c>
      <c r="H2809">
        <v>109</v>
      </c>
      <c r="I2809">
        <v>34.659999999999997</v>
      </c>
      <c r="J2809">
        <v>234</v>
      </c>
      <c r="K2809">
        <v>123</v>
      </c>
      <c r="L2809">
        <v>19.89</v>
      </c>
      <c r="M2809">
        <v>160.69999999999999</v>
      </c>
      <c r="N2809">
        <v>65</v>
      </c>
      <c r="O2809">
        <v>7.23</v>
      </c>
      <c r="P2809">
        <v>17.8</v>
      </c>
      <c r="Q2809">
        <v>4</v>
      </c>
      <c r="R2809">
        <v>4.8099999999999996</v>
      </c>
      <c r="S2809">
        <v>4</v>
      </c>
      <c r="T2809">
        <v>0</v>
      </c>
    </row>
    <row r="2810" spans="1:20" x14ac:dyDescent="0.2">
      <c r="A2810" t="s">
        <v>34</v>
      </c>
      <c r="B2810" s="4">
        <f>train[[#This Row],[account_length]]/12</f>
        <v>3.75</v>
      </c>
      <c r="C2810">
        <v>415</v>
      </c>
      <c r="D2810">
        <v>0</v>
      </c>
      <c r="E2810">
        <v>0</v>
      </c>
      <c r="F2810">
        <v>0</v>
      </c>
      <c r="G2810">
        <v>211.3</v>
      </c>
      <c r="H2810">
        <v>87</v>
      </c>
      <c r="I2810">
        <v>35.92</v>
      </c>
      <c r="J2810">
        <v>165.7</v>
      </c>
      <c r="K2810">
        <v>97</v>
      </c>
      <c r="L2810">
        <v>14.08</v>
      </c>
      <c r="M2810">
        <v>265.89999999999998</v>
      </c>
      <c r="N2810">
        <v>72</v>
      </c>
      <c r="O2810">
        <v>11.97</v>
      </c>
      <c r="P2810">
        <v>13.3</v>
      </c>
      <c r="Q2810">
        <v>6</v>
      </c>
      <c r="R2810">
        <v>3.59</v>
      </c>
      <c r="S2810">
        <v>1</v>
      </c>
      <c r="T2810">
        <v>0</v>
      </c>
    </row>
    <row r="2811" spans="1:20" x14ac:dyDescent="0.2">
      <c r="A2811" t="s">
        <v>64</v>
      </c>
      <c r="B2811" s="4">
        <f>train[[#This Row],[account_length]]/12</f>
        <v>8.3333333333333339</v>
      </c>
      <c r="C2811">
        <v>408</v>
      </c>
      <c r="D2811">
        <v>1</v>
      </c>
      <c r="E2811">
        <v>0</v>
      </c>
      <c r="F2811">
        <v>0</v>
      </c>
      <c r="G2811">
        <v>219.4</v>
      </c>
      <c r="H2811">
        <v>112</v>
      </c>
      <c r="I2811">
        <v>37.299999999999997</v>
      </c>
      <c r="J2811">
        <v>225.7</v>
      </c>
      <c r="K2811">
        <v>102</v>
      </c>
      <c r="L2811">
        <v>19.18</v>
      </c>
      <c r="M2811">
        <v>255.3</v>
      </c>
      <c r="N2811">
        <v>95</v>
      </c>
      <c r="O2811">
        <v>11.49</v>
      </c>
      <c r="P2811">
        <v>12</v>
      </c>
      <c r="Q2811">
        <v>4</v>
      </c>
      <c r="R2811">
        <v>3.24</v>
      </c>
      <c r="S2811">
        <v>4</v>
      </c>
      <c r="T2811">
        <v>0</v>
      </c>
    </row>
    <row r="2812" spans="1:20" x14ac:dyDescent="0.2">
      <c r="A2812" t="s">
        <v>36</v>
      </c>
      <c r="B2812" s="4">
        <f>train[[#This Row],[account_length]]/12</f>
        <v>7.833333333333333</v>
      </c>
      <c r="C2812">
        <v>415</v>
      </c>
      <c r="D2812">
        <v>0</v>
      </c>
      <c r="E2812">
        <v>0</v>
      </c>
      <c r="F2812">
        <v>0</v>
      </c>
      <c r="G2812">
        <v>190.4</v>
      </c>
      <c r="H2812">
        <v>91</v>
      </c>
      <c r="I2812">
        <v>32.369999999999997</v>
      </c>
      <c r="J2812">
        <v>92</v>
      </c>
      <c r="K2812">
        <v>107</v>
      </c>
      <c r="L2812">
        <v>7.82</v>
      </c>
      <c r="M2812">
        <v>224.8</v>
      </c>
      <c r="N2812">
        <v>108</v>
      </c>
      <c r="O2812">
        <v>10.119999999999999</v>
      </c>
      <c r="P2812">
        <v>13.6</v>
      </c>
      <c r="Q2812">
        <v>17</v>
      </c>
      <c r="R2812">
        <v>3.67</v>
      </c>
      <c r="S2812">
        <v>2</v>
      </c>
      <c r="T2812">
        <v>0</v>
      </c>
    </row>
    <row r="2813" spans="1:20" x14ac:dyDescent="0.2">
      <c r="A2813" t="s">
        <v>30</v>
      </c>
      <c r="B2813" s="4">
        <f>train[[#This Row],[account_length]]/12</f>
        <v>10.666666666666666</v>
      </c>
      <c r="C2813">
        <v>415</v>
      </c>
      <c r="D2813">
        <v>0</v>
      </c>
      <c r="E2813">
        <v>0</v>
      </c>
      <c r="F2813">
        <v>0</v>
      </c>
      <c r="G2813">
        <v>147.69999999999999</v>
      </c>
      <c r="H2813">
        <v>94</v>
      </c>
      <c r="I2813">
        <v>25.11</v>
      </c>
      <c r="J2813">
        <v>283.3</v>
      </c>
      <c r="K2813">
        <v>83</v>
      </c>
      <c r="L2813">
        <v>24.08</v>
      </c>
      <c r="M2813">
        <v>188.3</v>
      </c>
      <c r="N2813">
        <v>124</v>
      </c>
      <c r="O2813">
        <v>8.4700000000000006</v>
      </c>
      <c r="P2813">
        <v>6.9</v>
      </c>
      <c r="Q2813">
        <v>5</v>
      </c>
      <c r="R2813">
        <v>1.86</v>
      </c>
      <c r="S2813">
        <v>2</v>
      </c>
      <c r="T2813">
        <v>0</v>
      </c>
    </row>
    <row r="2814" spans="1:20" x14ac:dyDescent="0.2">
      <c r="A2814" t="s">
        <v>43</v>
      </c>
      <c r="B2814" s="4">
        <f>train[[#This Row],[account_length]]/12</f>
        <v>15.083333333333334</v>
      </c>
      <c r="C2814">
        <v>408</v>
      </c>
      <c r="D2814">
        <v>0</v>
      </c>
      <c r="E2814">
        <v>0</v>
      </c>
      <c r="F2814">
        <v>0</v>
      </c>
      <c r="G2814">
        <v>229.9</v>
      </c>
      <c r="H2814">
        <v>130</v>
      </c>
      <c r="I2814">
        <v>39.08</v>
      </c>
      <c r="J2814">
        <v>144.4</v>
      </c>
      <c r="K2814">
        <v>93</v>
      </c>
      <c r="L2814">
        <v>12.27</v>
      </c>
      <c r="M2814">
        <v>262.39999999999998</v>
      </c>
      <c r="N2814">
        <v>110</v>
      </c>
      <c r="O2814">
        <v>11.81</v>
      </c>
      <c r="P2814">
        <v>14.2</v>
      </c>
      <c r="Q2814">
        <v>4</v>
      </c>
      <c r="R2814">
        <v>3.83</v>
      </c>
      <c r="S2814">
        <v>2</v>
      </c>
      <c r="T2814">
        <v>0</v>
      </c>
    </row>
    <row r="2815" spans="1:20" x14ac:dyDescent="0.2">
      <c r="A2815" t="s">
        <v>37</v>
      </c>
      <c r="B2815" s="4">
        <f>train[[#This Row],[account_length]]/12</f>
        <v>10.583333333333334</v>
      </c>
      <c r="C2815">
        <v>408</v>
      </c>
      <c r="D2815">
        <v>0</v>
      </c>
      <c r="E2815">
        <v>0</v>
      </c>
      <c r="F2815">
        <v>0</v>
      </c>
      <c r="G2815">
        <v>102.8</v>
      </c>
      <c r="H2815">
        <v>128</v>
      </c>
      <c r="I2815">
        <v>17.48</v>
      </c>
      <c r="J2815">
        <v>143.69999999999999</v>
      </c>
      <c r="K2815">
        <v>95</v>
      </c>
      <c r="L2815">
        <v>12.21</v>
      </c>
      <c r="M2815">
        <v>191.4</v>
      </c>
      <c r="N2815">
        <v>97</v>
      </c>
      <c r="O2815">
        <v>8.61</v>
      </c>
      <c r="P2815">
        <v>10</v>
      </c>
      <c r="Q2815">
        <v>5</v>
      </c>
      <c r="R2815">
        <v>2.7</v>
      </c>
      <c r="S2815">
        <v>1</v>
      </c>
      <c r="T2815">
        <v>0</v>
      </c>
    </row>
    <row r="2816" spans="1:20" x14ac:dyDescent="0.2">
      <c r="A2816" t="s">
        <v>29</v>
      </c>
      <c r="B2816" s="4">
        <f>train[[#This Row],[account_length]]/12</f>
        <v>7.416666666666667</v>
      </c>
      <c r="C2816">
        <v>415</v>
      </c>
      <c r="D2816">
        <v>0</v>
      </c>
      <c r="E2816">
        <v>0</v>
      </c>
      <c r="F2816">
        <v>0</v>
      </c>
      <c r="G2816">
        <v>178.7</v>
      </c>
      <c r="H2816">
        <v>81</v>
      </c>
      <c r="I2816">
        <v>30.38</v>
      </c>
      <c r="J2816">
        <v>233.7</v>
      </c>
      <c r="K2816">
        <v>74</v>
      </c>
      <c r="L2816">
        <v>19.86</v>
      </c>
      <c r="M2816">
        <v>131.9</v>
      </c>
      <c r="N2816">
        <v>120</v>
      </c>
      <c r="O2816">
        <v>5.94</v>
      </c>
      <c r="P2816">
        <v>9.1</v>
      </c>
      <c r="Q2816">
        <v>4</v>
      </c>
      <c r="R2816">
        <v>2.46</v>
      </c>
      <c r="S2816">
        <v>1</v>
      </c>
      <c r="T2816">
        <v>0</v>
      </c>
    </row>
    <row r="2817" spans="1:20" x14ac:dyDescent="0.2">
      <c r="A2817" t="s">
        <v>66</v>
      </c>
      <c r="B2817" s="4">
        <f>train[[#This Row],[account_length]]/12</f>
        <v>12.416666666666666</v>
      </c>
      <c r="C2817">
        <v>415</v>
      </c>
      <c r="D2817">
        <v>0</v>
      </c>
      <c r="E2817">
        <v>1</v>
      </c>
      <c r="F2817">
        <v>18</v>
      </c>
      <c r="G2817">
        <v>148.5</v>
      </c>
      <c r="H2817">
        <v>106</v>
      </c>
      <c r="I2817">
        <v>25.25</v>
      </c>
      <c r="J2817">
        <v>114.5</v>
      </c>
      <c r="K2817">
        <v>106</v>
      </c>
      <c r="L2817">
        <v>9.73</v>
      </c>
      <c r="M2817">
        <v>178.3</v>
      </c>
      <c r="N2817">
        <v>98</v>
      </c>
      <c r="O2817">
        <v>8.02</v>
      </c>
      <c r="P2817">
        <v>6.5</v>
      </c>
      <c r="Q2817">
        <v>4</v>
      </c>
      <c r="R2817">
        <v>1.76</v>
      </c>
      <c r="S2817">
        <v>0</v>
      </c>
      <c r="T2817">
        <v>0</v>
      </c>
    </row>
    <row r="2818" spans="1:20" x14ac:dyDescent="0.2">
      <c r="A2818" t="s">
        <v>67</v>
      </c>
      <c r="B2818" s="4">
        <f>train[[#This Row],[account_length]]/12</f>
        <v>8.5833333333333339</v>
      </c>
      <c r="C2818">
        <v>510</v>
      </c>
      <c r="D2818">
        <v>0</v>
      </c>
      <c r="E2818">
        <v>1</v>
      </c>
      <c r="F2818">
        <v>29</v>
      </c>
      <c r="G2818">
        <v>164.1</v>
      </c>
      <c r="H2818">
        <v>111</v>
      </c>
      <c r="I2818">
        <v>27.9</v>
      </c>
      <c r="J2818">
        <v>219.1</v>
      </c>
      <c r="K2818">
        <v>96</v>
      </c>
      <c r="L2818">
        <v>18.62</v>
      </c>
      <c r="M2818">
        <v>220.3</v>
      </c>
      <c r="N2818">
        <v>108</v>
      </c>
      <c r="O2818">
        <v>9.91</v>
      </c>
      <c r="P2818">
        <v>12.3</v>
      </c>
      <c r="Q2818">
        <v>9</v>
      </c>
      <c r="R2818">
        <v>3.32</v>
      </c>
      <c r="S2818">
        <v>0</v>
      </c>
      <c r="T2818">
        <v>0</v>
      </c>
    </row>
    <row r="2819" spans="1:20" x14ac:dyDescent="0.2">
      <c r="A2819" t="s">
        <v>57</v>
      </c>
      <c r="B2819" s="4">
        <f>train[[#This Row],[account_length]]/12</f>
        <v>13.583333333333334</v>
      </c>
      <c r="C2819">
        <v>415</v>
      </c>
      <c r="D2819">
        <v>1</v>
      </c>
      <c r="E2819">
        <v>0</v>
      </c>
      <c r="F2819">
        <v>0</v>
      </c>
      <c r="G2819">
        <v>197.2</v>
      </c>
      <c r="H2819">
        <v>90</v>
      </c>
      <c r="I2819">
        <v>33.520000000000003</v>
      </c>
      <c r="J2819">
        <v>188.5</v>
      </c>
      <c r="K2819">
        <v>113</v>
      </c>
      <c r="L2819">
        <v>16.02</v>
      </c>
      <c r="M2819">
        <v>211.1</v>
      </c>
      <c r="N2819">
        <v>94</v>
      </c>
      <c r="O2819">
        <v>9.5</v>
      </c>
      <c r="P2819">
        <v>7.8</v>
      </c>
      <c r="Q2819">
        <v>8</v>
      </c>
      <c r="R2819">
        <v>2.11</v>
      </c>
      <c r="S2819">
        <v>1</v>
      </c>
      <c r="T2819">
        <v>0</v>
      </c>
    </row>
    <row r="2820" spans="1:20" x14ac:dyDescent="0.2">
      <c r="A2820" t="s">
        <v>48</v>
      </c>
      <c r="B2820" s="4">
        <f>train[[#This Row],[account_length]]/12</f>
        <v>10.166666666666666</v>
      </c>
      <c r="C2820">
        <v>510</v>
      </c>
      <c r="D2820">
        <v>1</v>
      </c>
      <c r="E2820">
        <v>0</v>
      </c>
      <c r="F2820">
        <v>0</v>
      </c>
      <c r="G2820">
        <v>140</v>
      </c>
      <c r="H2820">
        <v>101</v>
      </c>
      <c r="I2820">
        <v>23.8</v>
      </c>
      <c r="J2820">
        <v>196.4</v>
      </c>
      <c r="K2820">
        <v>77</v>
      </c>
      <c r="L2820">
        <v>16.690000000000001</v>
      </c>
      <c r="M2820">
        <v>120.1</v>
      </c>
      <c r="N2820">
        <v>133</v>
      </c>
      <c r="O2820">
        <v>5.4</v>
      </c>
      <c r="P2820">
        <v>9.6999999999999993</v>
      </c>
      <c r="Q2820">
        <v>4</v>
      </c>
      <c r="R2820">
        <v>2.62</v>
      </c>
      <c r="S2820">
        <v>4</v>
      </c>
      <c r="T2820">
        <v>1</v>
      </c>
    </row>
    <row r="2821" spans="1:20" x14ac:dyDescent="0.2">
      <c r="A2821" t="s">
        <v>64</v>
      </c>
      <c r="B2821" s="4">
        <f>train[[#This Row],[account_length]]/12</f>
        <v>5</v>
      </c>
      <c r="C2821">
        <v>415</v>
      </c>
      <c r="D2821">
        <v>0</v>
      </c>
      <c r="E2821">
        <v>0</v>
      </c>
      <c r="F2821">
        <v>0</v>
      </c>
      <c r="G2821">
        <v>193.9</v>
      </c>
      <c r="H2821">
        <v>118</v>
      </c>
      <c r="I2821">
        <v>32.96</v>
      </c>
      <c r="J2821">
        <v>85</v>
      </c>
      <c r="K2821">
        <v>110</v>
      </c>
      <c r="L2821">
        <v>7.23</v>
      </c>
      <c r="M2821">
        <v>210.1</v>
      </c>
      <c r="N2821">
        <v>134</v>
      </c>
      <c r="O2821">
        <v>9.4499999999999993</v>
      </c>
      <c r="P2821">
        <v>13.2</v>
      </c>
      <c r="Q2821">
        <v>8</v>
      </c>
      <c r="R2821">
        <v>3.56</v>
      </c>
      <c r="S2821">
        <v>3</v>
      </c>
      <c r="T2821">
        <v>0</v>
      </c>
    </row>
    <row r="2822" spans="1:20" x14ac:dyDescent="0.2">
      <c r="A2822" t="s">
        <v>49</v>
      </c>
      <c r="B2822" s="4">
        <f>train[[#This Row],[account_length]]/12</f>
        <v>5.166666666666667</v>
      </c>
      <c r="C2822">
        <v>408</v>
      </c>
      <c r="D2822">
        <v>0</v>
      </c>
      <c r="E2822">
        <v>0</v>
      </c>
      <c r="F2822">
        <v>0</v>
      </c>
      <c r="G2822">
        <v>321.10000000000002</v>
      </c>
      <c r="H2822">
        <v>105</v>
      </c>
      <c r="I2822">
        <v>54.59</v>
      </c>
      <c r="J2822">
        <v>265.5</v>
      </c>
      <c r="K2822">
        <v>122</v>
      </c>
      <c r="L2822">
        <v>22.57</v>
      </c>
      <c r="M2822">
        <v>180.5</v>
      </c>
      <c r="N2822">
        <v>72</v>
      </c>
      <c r="O2822">
        <v>8.1199999999999992</v>
      </c>
      <c r="P2822">
        <v>11.5</v>
      </c>
      <c r="Q2822">
        <v>2</v>
      </c>
      <c r="R2822">
        <v>3.11</v>
      </c>
      <c r="S2822">
        <v>4</v>
      </c>
      <c r="T2822">
        <v>1</v>
      </c>
    </row>
    <row r="2823" spans="1:20" x14ac:dyDescent="0.2">
      <c r="A2823" t="s">
        <v>32</v>
      </c>
      <c r="B2823" s="4">
        <f>train[[#This Row],[account_length]]/12</f>
        <v>9.75</v>
      </c>
      <c r="C2823">
        <v>415</v>
      </c>
      <c r="D2823">
        <v>0</v>
      </c>
      <c r="E2823">
        <v>0</v>
      </c>
      <c r="F2823">
        <v>0</v>
      </c>
      <c r="G2823">
        <v>118.4</v>
      </c>
      <c r="H2823">
        <v>126</v>
      </c>
      <c r="I2823">
        <v>20.13</v>
      </c>
      <c r="J2823">
        <v>249.3</v>
      </c>
      <c r="K2823">
        <v>97</v>
      </c>
      <c r="L2823">
        <v>21.19</v>
      </c>
      <c r="M2823">
        <v>227</v>
      </c>
      <c r="N2823">
        <v>56</v>
      </c>
      <c r="O2823">
        <v>10.220000000000001</v>
      </c>
      <c r="P2823">
        <v>13.6</v>
      </c>
      <c r="Q2823">
        <v>3</v>
      </c>
      <c r="R2823">
        <v>3.67</v>
      </c>
      <c r="S2823">
        <v>5</v>
      </c>
      <c r="T2823">
        <v>1</v>
      </c>
    </row>
    <row r="2824" spans="1:20" x14ac:dyDescent="0.2">
      <c r="A2824" t="s">
        <v>31</v>
      </c>
      <c r="B2824" s="4">
        <f>train[[#This Row],[account_length]]/12</f>
        <v>13.25</v>
      </c>
      <c r="C2824">
        <v>415</v>
      </c>
      <c r="D2824">
        <v>0</v>
      </c>
      <c r="E2824">
        <v>0</v>
      </c>
      <c r="F2824">
        <v>0</v>
      </c>
      <c r="G2824">
        <v>169.8</v>
      </c>
      <c r="H2824">
        <v>114</v>
      </c>
      <c r="I2824">
        <v>28.87</v>
      </c>
      <c r="J2824">
        <v>197.7</v>
      </c>
      <c r="K2824">
        <v>105</v>
      </c>
      <c r="L2824">
        <v>16.8</v>
      </c>
      <c r="M2824">
        <v>193.7</v>
      </c>
      <c r="N2824">
        <v>82</v>
      </c>
      <c r="O2824">
        <v>8.7200000000000006</v>
      </c>
      <c r="P2824">
        <v>11.6</v>
      </c>
      <c r="Q2824">
        <v>4</v>
      </c>
      <c r="R2824">
        <v>3.13</v>
      </c>
      <c r="S2824">
        <v>1</v>
      </c>
      <c r="T2824">
        <v>0</v>
      </c>
    </row>
    <row r="2825" spans="1:20" x14ac:dyDescent="0.2">
      <c r="A2825" t="s">
        <v>20</v>
      </c>
      <c r="B2825" s="4">
        <f>train[[#This Row],[account_length]]/12</f>
        <v>6.5</v>
      </c>
      <c r="C2825">
        <v>408</v>
      </c>
      <c r="D2825">
        <v>0</v>
      </c>
      <c r="E2825">
        <v>0</v>
      </c>
      <c r="F2825">
        <v>0</v>
      </c>
      <c r="G2825">
        <v>193.4</v>
      </c>
      <c r="H2825">
        <v>99</v>
      </c>
      <c r="I2825">
        <v>32.880000000000003</v>
      </c>
      <c r="J2825">
        <v>116.9</v>
      </c>
      <c r="K2825">
        <v>88</v>
      </c>
      <c r="L2825">
        <v>9.94</v>
      </c>
      <c r="M2825">
        <v>243.3</v>
      </c>
      <c r="N2825">
        <v>109</v>
      </c>
      <c r="O2825">
        <v>10.95</v>
      </c>
      <c r="P2825">
        <v>9.3000000000000007</v>
      </c>
      <c r="Q2825">
        <v>4</v>
      </c>
      <c r="R2825">
        <v>2.5099999999999998</v>
      </c>
      <c r="S2825">
        <v>2</v>
      </c>
      <c r="T2825">
        <v>0</v>
      </c>
    </row>
    <row r="2826" spans="1:20" x14ac:dyDescent="0.2">
      <c r="A2826" t="s">
        <v>20</v>
      </c>
      <c r="B2826" s="4">
        <f>train[[#This Row],[account_length]]/12</f>
        <v>8</v>
      </c>
      <c r="C2826">
        <v>415</v>
      </c>
      <c r="D2826">
        <v>0</v>
      </c>
      <c r="E2826">
        <v>0</v>
      </c>
      <c r="F2826">
        <v>0</v>
      </c>
      <c r="G2826">
        <v>106.6</v>
      </c>
      <c r="H2826">
        <v>128</v>
      </c>
      <c r="I2826">
        <v>18.12</v>
      </c>
      <c r="J2826">
        <v>284.8</v>
      </c>
      <c r="K2826">
        <v>87</v>
      </c>
      <c r="L2826">
        <v>24.21</v>
      </c>
      <c r="M2826">
        <v>178.9</v>
      </c>
      <c r="N2826">
        <v>92</v>
      </c>
      <c r="O2826">
        <v>8.0500000000000007</v>
      </c>
      <c r="P2826">
        <v>14.9</v>
      </c>
      <c r="Q2826">
        <v>7</v>
      </c>
      <c r="R2826">
        <v>4.0199999999999996</v>
      </c>
      <c r="S2826">
        <v>1</v>
      </c>
      <c r="T2826">
        <v>0</v>
      </c>
    </row>
    <row r="2827" spans="1:20" x14ac:dyDescent="0.2">
      <c r="A2827" t="s">
        <v>43</v>
      </c>
      <c r="B2827" s="4">
        <f>train[[#This Row],[account_length]]/12</f>
        <v>6.583333333333333</v>
      </c>
      <c r="C2827">
        <v>415</v>
      </c>
      <c r="D2827">
        <v>0</v>
      </c>
      <c r="E2827">
        <v>0</v>
      </c>
      <c r="F2827">
        <v>0</v>
      </c>
      <c r="G2827">
        <v>134.69999999999999</v>
      </c>
      <c r="H2827">
        <v>98</v>
      </c>
      <c r="I2827">
        <v>22.9</v>
      </c>
      <c r="J2827">
        <v>189.7</v>
      </c>
      <c r="K2827">
        <v>68</v>
      </c>
      <c r="L2827">
        <v>16.12</v>
      </c>
      <c r="M2827">
        <v>221.4</v>
      </c>
      <c r="N2827">
        <v>128</v>
      </c>
      <c r="O2827">
        <v>9.9600000000000009</v>
      </c>
      <c r="P2827">
        <v>11.8</v>
      </c>
      <c r="Q2827">
        <v>5</v>
      </c>
      <c r="R2827">
        <v>3.19</v>
      </c>
      <c r="S2827">
        <v>2</v>
      </c>
      <c r="T2827">
        <v>0</v>
      </c>
    </row>
    <row r="2828" spans="1:20" x14ac:dyDescent="0.2">
      <c r="A2828" t="s">
        <v>42</v>
      </c>
      <c r="B2828" s="4">
        <f>train[[#This Row],[account_length]]/12</f>
        <v>16</v>
      </c>
      <c r="C2828">
        <v>415</v>
      </c>
      <c r="D2828">
        <v>0</v>
      </c>
      <c r="E2828">
        <v>1</v>
      </c>
      <c r="F2828">
        <v>36</v>
      </c>
      <c r="G2828">
        <v>156.19999999999999</v>
      </c>
      <c r="H2828">
        <v>77</v>
      </c>
      <c r="I2828">
        <v>26.55</v>
      </c>
      <c r="J2828">
        <v>215.5</v>
      </c>
      <c r="K2828">
        <v>126</v>
      </c>
      <c r="L2828">
        <v>18.32</v>
      </c>
      <c r="M2828">
        <v>279.10000000000002</v>
      </c>
      <c r="N2828">
        <v>83</v>
      </c>
      <c r="O2828">
        <v>12.56</v>
      </c>
      <c r="P2828">
        <v>9.9</v>
      </c>
      <c r="Q2828">
        <v>6</v>
      </c>
      <c r="R2828">
        <v>2.67</v>
      </c>
      <c r="S2828">
        <v>2</v>
      </c>
      <c r="T2828">
        <v>0</v>
      </c>
    </row>
    <row r="2829" spans="1:20" x14ac:dyDescent="0.2">
      <c r="A2829" t="s">
        <v>31</v>
      </c>
      <c r="B2829" s="4">
        <f>train[[#This Row],[account_length]]/12</f>
        <v>5.666666666666667</v>
      </c>
      <c r="C2829">
        <v>415</v>
      </c>
      <c r="D2829">
        <v>0</v>
      </c>
      <c r="E2829">
        <v>0</v>
      </c>
      <c r="F2829">
        <v>0</v>
      </c>
      <c r="G2829">
        <v>231.1</v>
      </c>
      <c r="H2829">
        <v>57</v>
      </c>
      <c r="I2829">
        <v>39.29</v>
      </c>
      <c r="J2829">
        <v>153.4</v>
      </c>
      <c r="K2829">
        <v>55</v>
      </c>
      <c r="L2829">
        <v>13.04</v>
      </c>
      <c r="M2829">
        <v>191.3</v>
      </c>
      <c r="N2829">
        <v>123</v>
      </c>
      <c r="O2829">
        <v>8.61</v>
      </c>
      <c r="P2829">
        <v>9.6</v>
      </c>
      <c r="Q2829">
        <v>4</v>
      </c>
      <c r="R2829">
        <v>2.59</v>
      </c>
      <c r="S2829">
        <v>3</v>
      </c>
      <c r="T2829">
        <v>0</v>
      </c>
    </row>
    <row r="2830" spans="1:20" x14ac:dyDescent="0.2">
      <c r="A2830" t="s">
        <v>33</v>
      </c>
      <c r="B2830" s="4">
        <f>train[[#This Row],[account_length]]/12</f>
        <v>2.3333333333333335</v>
      </c>
      <c r="C2830">
        <v>510</v>
      </c>
      <c r="D2830">
        <v>0</v>
      </c>
      <c r="E2830">
        <v>0</v>
      </c>
      <c r="F2830">
        <v>0</v>
      </c>
      <c r="G2830">
        <v>180.8</v>
      </c>
      <c r="H2830">
        <v>109</v>
      </c>
      <c r="I2830">
        <v>30.74</v>
      </c>
      <c r="J2830">
        <v>288.8</v>
      </c>
      <c r="K2830">
        <v>58</v>
      </c>
      <c r="L2830">
        <v>24.55</v>
      </c>
      <c r="M2830">
        <v>191.9</v>
      </c>
      <c r="N2830">
        <v>91</v>
      </c>
      <c r="O2830">
        <v>8.64</v>
      </c>
      <c r="P2830">
        <v>14.1</v>
      </c>
      <c r="Q2830">
        <v>6</v>
      </c>
      <c r="R2830">
        <v>3.81</v>
      </c>
      <c r="S2830">
        <v>2</v>
      </c>
      <c r="T2830">
        <v>0</v>
      </c>
    </row>
    <row r="2831" spans="1:20" x14ac:dyDescent="0.2">
      <c r="A2831" t="s">
        <v>74</v>
      </c>
      <c r="B2831" s="4">
        <f>train[[#This Row],[account_length]]/12</f>
        <v>15.333333333333334</v>
      </c>
      <c r="C2831">
        <v>510</v>
      </c>
      <c r="D2831">
        <v>1</v>
      </c>
      <c r="E2831">
        <v>0</v>
      </c>
      <c r="F2831">
        <v>0</v>
      </c>
      <c r="G2831">
        <v>213.8</v>
      </c>
      <c r="H2831">
        <v>105</v>
      </c>
      <c r="I2831">
        <v>36.35</v>
      </c>
      <c r="J2831">
        <v>159.6</v>
      </c>
      <c r="K2831">
        <v>84</v>
      </c>
      <c r="L2831">
        <v>13.57</v>
      </c>
      <c r="M2831">
        <v>139.19999999999999</v>
      </c>
      <c r="N2831">
        <v>137</v>
      </c>
      <c r="O2831">
        <v>6.26</v>
      </c>
      <c r="P2831">
        <v>5</v>
      </c>
      <c r="Q2831">
        <v>10</v>
      </c>
      <c r="R2831">
        <v>1.35</v>
      </c>
      <c r="S2831">
        <v>2</v>
      </c>
      <c r="T2831">
        <v>0</v>
      </c>
    </row>
    <row r="2832" spans="1:20" x14ac:dyDescent="0.2">
      <c r="A2832" t="s">
        <v>71</v>
      </c>
      <c r="B2832" s="4">
        <f>train[[#This Row],[account_length]]/12</f>
        <v>6.166666666666667</v>
      </c>
      <c r="C2832">
        <v>415</v>
      </c>
      <c r="D2832">
        <v>0</v>
      </c>
      <c r="E2832">
        <v>1</v>
      </c>
      <c r="F2832">
        <v>25</v>
      </c>
      <c r="G2832">
        <v>234.4</v>
      </c>
      <c r="H2832">
        <v>113</v>
      </c>
      <c r="I2832">
        <v>39.85</v>
      </c>
      <c r="J2832">
        <v>265.89999999999998</v>
      </c>
      <c r="K2832">
        <v>82</v>
      </c>
      <c r="L2832">
        <v>22.6</v>
      </c>
      <c r="M2832">
        <v>241.4</v>
      </c>
      <c r="N2832">
        <v>77</v>
      </c>
      <c r="O2832">
        <v>10.86</v>
      </c>
      <c r="P2832">
        <v>13.7</v>
      </c>
      <c r="Q2832">
        <v>4</v>
      </c>
      <c r="R2832">
        <v>3.7</v>
      </c>
      <c r="S2832">
        <v>0</v>
      </c>
      <c r="T2832">
        <v>0</v>
      </c>
    </row>
    <row r="2833" spans="1:20" x14ac:dyDescent="0.2">
      <c r="A2833" t="s">
        <v>35</v>
      </c>
      <c r="B2833" s="4">
        <f>train[[#This Row],[account_length]]/12</f>
        <v>11.416666666666666</v>
      </c>
      <c r="C2833">
        <v>510</v>
      </c>
      <c r="D2833">
        <v>0</v>
      </c>
      <c r="E2833">
        <v>0</v>
      </c>
      <c r="F2833">
        <v>0</v>
      </c>
      <c r="G2833">
        <v>223.6</v>
      </c>
      <c r="H2833">
        <v>86</v>
      </c>
      <c r="I2833">
        <v>38.01</v>
      </c>
      <c r="J2833">
        <v>244.8</v>
      </c>
      <c r="K2833">
        <v>139</v>
      </c>
      <c r="L2833">
        <v>20.81</v>
      </c>
      <c r="M2833">
        <v>94.2</v>
      </c>
      <c r="N2833">
        <v>81</v>
      </c>
      <c r="O2833">
        <v>4.24</v>
      </c>
      <c r="P2833">
        <v>9.5</v>
      </c>
      <c r="Q2833">
        <v>7</v>
      </c>
      <c r="R2833">
        <v>2.57</v>
      </c>
      <c r="S2833">
        <v>0</v>
      </c>
      <c r="T2833">
        <v>0</v>
      </c>
    </row>
    <row r="2834" spans="1:20" x14ac:dyDescent="0.2">
      <c r="A2834" t="s">
        <v>20</v>
      </c>
      <c r="B2834" s="4">
        <f>train[[#This Row],[account_length]]/12</f>
        <v>8.5833333333333339</v>
      </c>
      <c r="C2834">
        <v>408</v>
      </c>
      <c r="D2834">
        <v>0</v>
      </c>
      <c r="E2834">
        <v>1</v>
      </c>
      <c r="F2834">
        <v>29</v>
      </c>
      <c r="G2834">
        <v>294.7</v>
      </c>
      <c r="H2834">
        <v>95</v>
      </c>
      <c r="I2834">
        <v>50.1</v>
      </c>
      <c r="J2834">
        <v>237.3</v>
      </c>
      <c r="K2834">
        <v>105</v>
      </c>
      <c r="L2834">
        <v>20.170000000000002</v>
      </c>
      <c r="M2834">
        <v>300.3</v>
      </c>
      <c r="N2834">
        <v>127</v>
      </c>
      <c r="O2834">
        <v>13.51</v>
      </c>
      <c r="P2834">
        <v>13.7</v>
      </c>
      <c r="Q2834">
        <v>6</v>
      </c>
      <c r="R2834">
        <v>3.7</v>
      </c>
      <c r="S2834">
        <v>1</v>
      </c>
      <c r="T2834">
        <v>0</v>
      </c>
    </row>
    <row r="2835" spans="1:20" x14ac:dyDescent="0.2">
      <c r="A2835" t="s">
        <v>61</v>
      </c>
      <c r="B2835" s="4">
        <f>train[[#This Row],[account_length]]/12</f>
        <v>8.25</v>
      </c>
      <c r="C2835">
        <v>415</v>
      </c>
      <c r="D2835">
        <v>0</v>
      </c>
      <c r="E2835">
        <v>0</v>
      </c>
      <c r="F2835">
        <v>0</v>
      </c>
      <c r="G2835">
        <v>216.8</v>
      </c>
      <c r="H2835">
        <v>123</v>
      </c>
      <c r="I2835">
        <v>36.86</v>
      </c>
      <c r="J2835">
        <v>126.4</v>
      </c>
      <c r="K2835">
        <v>88</v>
      </c>
      <c r="L2835">
        <v>10.74</v>
      </c>
      <c r="M2835">
        <v>220.6</v>
      </c>
      <c r="N2835">
        <v>82</v>
      </c>
      <c r="O2835">
        <v>9.93</v>
      </c>
      <c r="P2835">
        <v>15.7</v>
      </c>
      <c r="Q2835">
        <v>2</v>
      </c>
      <c r="R2835">
        <v>4.24</v>
      </c>
      <c r="S2835">
        <v>1</v>
      </c>
      <c r="T2835">
        <v>0</v>
      </c>
    </row>
    <row r="2836" spans="1:20" x14ac:dyDescent="0.2">
      <c r="A2836" t="s">
        <v>43</v>
      </c>
      <c r="B2836" s="4">
        <f>train[[#This Row],[account_length]]/12</f>
        <v>9</v>
      </c>
      <c r="C2836">
        <v>415</v>
      </c>
      <c r="D2836">
        <v>0</v>
      </c>
      <c r="E2836">
        <v>0</v>
      </c>
      <c r="F2836">
        <v>0</v>
      </c>
      <c r="G2836">
        <v>197.4</v>
      </c>
      <c r="H2836">
        <v>78</v>
      </c>
      <c r="I2836">
        <v>33.56</v>
      </c>
      <c r="J2836">
        <v>124</v>
      </c>
      <c r="K2836">
        <v>101</v>
      </c>
      <c r="L2836">
        <v>10.54</v>
      </c>
      <c r="M2836">
        <v>204.5</v>
      </c>
      <c r="N2836">
        <v>107</v>
      </c>
      <c r="O2836">
        <v>9.1999999999999993</v>
      </c>
      <c r="P2836">
        <v>7.7</v>
      </c>
      <c r="Q2836">
        <v>4</v>
      </c>
      <c r="R2836">
        <v>2.08</v>
      </c>
      <c r="S2836">
        <v>2</v>
      </c>
      <c r="T2836">
        <v>0</v>
      </c>
    </row>
    <row r="2837" spans="1:20" x14ac:dyDescent="0.2">
      <c r="A2837" t="s">
        <v>34</v>
      </c>
      <c r="B2837" s="4">
        <f>train[[#This Row],[account_length]]/12</f>
        <v>9.75</v>
      </c>
      <c r="C2837">
        <v>415</v>
      </c>
      <c r="D2837">
        <v>0</v>
      </c>
      <c r="E2837">
        <v>0</v>
      </c>
      <c r="F2837">
        <v>0</v>
      </c>
      <c r="G2837">
        <v>226.5</v>
      </c>
      <c r="H2837">
        <v>85</v>
      </c>
      <c r="I2837">
        <v>38.51</v>
      </c>
      <c r="J2837">
        <v>141.6</v>
      </c>
      <c r="K2837">
        <v>68</v>
      </c>
      <c r="L2837">
        <v>12.04</v>
      </c>
      <c r="M2837">
        <v>223</v>
      </c>
      <c r="N2837">
        <v>90</v>
      </c>
      <c r="O2837">
        <v>10.039999999999999</v>
      </c>
      <c r="P2837">
        <v>6.9</v>
      </c>
      <c r="Q2837">
        <v>5</v>
      </c>
      <c r="R2837">
        <v>1.86</v>
      </c>
      <c r="S2837">
        <v>1</v>
      </c>
      <c r="T2837">
        <v>0</v>
      </c>
    </row>
    <row r="2838" spans="1:20" x14ac:dyDescent="0.2">
      <c r="A2838" t="s">
        <v>75</v>
      </c>
      <c r="B2838" s="4">
        <f>train[[#This Row],[account_length]]/12</f>
        <v>5.25</v>
      </c>
      <c r="C2838">
        <v>415</v>
      </c>
      <c r="D2838">
        <v>0</v>
      </c>
      <c r="E2838">
        <v>1</v>
      </c>
      <c r="F2838">
        <v>32</v>
      </c>
      <c r="G2838">
        <v>218.9</v>
      </c>
      <c r="H2838">
        <v>124</v>
      </c>
      <c r="I2838">
        <v>37.21</v>
      </c>
      <c r="J2838">
        <v>214.3</v>
      </c>
      <c r="K2838">
        <v>125</v>
      </c>
      <c r="L2838">
        <v>18.22</v>
      </c>
      <c r="M2838">
        <v>260.3</v>
      </c>
      <c r="N2838">
        <v>120</v>
      </c>
      <c r="O2838">
        <v>11.71</v>
      </c>
      <c r="P2838">
        <v>12.9</v>
      </c>
      <c r="Q2838">
        <v>3</v>
      </c>
      <c r="R2838">
        <v>3.48</v>
      </c>
      <c r="S2838">
        <v>1</v>
      </c>
      <c r="T2838">
        <v>0</v>
      </c>
    </row>
    <row r="2839" spans="1:20" x14ac:dyDescent="0.2">
      <c r="A2839" t="s">
        <v>29</v>
      </c>
      <c r="B2839" s="4">
        <f>train[[#This Row],[account_length]]/12</f>
        <v>11.5</v>
      </c>
      <c r="C2839">
        <v>510</v>
      </c>
      <c r="D2839">
        <v>0</v>
      </c>
      <c r="E2839">
        <v>0</v>
      </c>
      <c r="F2839">
        <v>0</v>
      </c>
      <c r="G2839">
        <v>89.1</v>
      </c>
      <c r="H2839">
        <v>117</v>
      </c>
      <c r="I2839">
        <v>15.15</v>
      </c>
      <c r="J2839">
        <v>126.8</v>
      </c>
      <c r="K2839">
        <v>46</v>
      </c>
      <c r="L2839">
        <v>10.78</v>
      </c>
      <c r="M2839">
        <v>190.5</v>
      </c>
      <c r="N2839">
        <v>71</v>
      </c>
      <c r="O2839">
        <v>8.57</v>
      </c>
      <c r="P2839">
        <v>9.9</v>
      </c>
      <c r="Q2839">
        <v>4</v>
      </c>
      <c r="R2839">
        <v>2.67</v>
      </c>
      <c r="S2839">
        <v>2</v>
      </c>
      <c r="T2839">
        <v>0</v>
      </c>
    </row>
    <row r="2840" spans="1:20" x14ac:dyDescent="0.2">
      <c r="A2840" t="s">
        <v>39</v>
      </c>
      <c r="B2840" s="4">
        <f>train[[#This Row],[account_length]]/12</f>
        <v>10.666666666666666</v>
      </c>
      <c r="C2840">
        <v>415</v>
      </c>
      <c r="D2840">
        <v>0</v>
      </c>
      <c r="E2840">
        <v>1</v>
      </c>
      <c r="F2840">
        <v>43</v>
      </c>
      <c r="G2840">
        <v>177.8</v>
      </c>
      <c r="H2840">
        <v>100</v>
      </c>
      <c r="I2840">
        <v>30.23</v>
      </c>
      <c r="J2840">
        <v>147.30000000000001</v>
      </c>
      <c r="K2840">
        <v>89</v>
      </c>
      <c r="L2840">
        <v>12.52</v>
      </c>
      <c r="M2840">
        <v>194.2</v>
      </c>
      <c r="N2840">
        <v>92</v>
      </c>
      <c r="O2840">
        <v>8.74</v>
      </c>
      <c r="P2840">
        <v>11.9</v>
      </c>
      <c r="Q2840">
        <v>1</v>
      </c>
      <c r="R2840">
        <v>3.21</v>
      </c>
      <c r="S2840">
        <v>0</v>
      </c>
      <c r="T2840">
        <v>0</v>
      </c>
    </row>
    <row r="2841" spans="1:20" x14ac:dyDescent="0.2">
      <c r="A2841" t="s">
        <v>39</v>
      </c>
      <c r="B2841" s="4">
        <f>train[[#This Row],[account_length]]/12</f>
        <v>11.666666666666666</v>
      </c>
      <c r="C2841">
        <v>415</v>
      </c>
      <c r="D2841">
        <v>0</v>
      </c>
      <c r="E2841">
        <v>0</v>
      </c>
      <c r="F2841">
        <v>0</v>
      </c>
      <c r="G2841">
        <v>93.2</v>
      </c>
      <c r="H2841">
        <v>109</v>
      </c>
      <c r="I2841">
        <v>15.84</v>
      </c>
      <c r="J2841">
        <v>197.6</v>
      </c>
      <c r="K2841">
        <v>116</v>
      </c>
      <c r="L2841">
        <v>16.8</v>
      </c>
      <c r="M2841">
        <v>219.8</v>
      </c>
      <c r="N2841">
        <v>94</v>
      </c>
      <c r="O2841">
        <v>9.89</v>
      </c>
      <c r="P2841">
        <v>10.5</v>
      </c>
      <c r="Q2841">
        <v>2</v>
      </c>
      <c r="R2841">
        <v>2.84</v>
      </c>
      <c r="S2841">
        <v>1</v>
      </c>
      <c r="T2841">
        <v>0</v>
      </c>
    </row>
    <row r="2842" spans="1:20" x14ac:dyDescent="0.2">
      <c r="A2842" t="s">
        <v>66</v>
      </c>
      <c r="B2842" s="4">
        <f>train[[#This Row],[account_length]]/12</f>
        <v>8.5</v>
      </c>
      <c r="C2842">
        <v>415</v>
      </c>
      <c r="D2842">
        <v>0</v>
      </c>
      <c r="E2842">
        <v>0</v>
      </c>
      <c r="F2842">
        <v>0</v>
      </c>
      <c r="G2842">
        <v>228.1</v>
      </c>
      <c r="H2842">
        <v>86</v>
      </c>
      <c r="I2842">
        <v>38.78</v>
      </c>
      <c r="J2842">
        <v>156</v>
      </c>
      <c r="K2842">
        <v>97</v>
      </c>
      <c r="L2842">
        <v>13.26</v>
      </c>
      <c r="M2842">
        <v>227.9</v>
      </c>
      <c r="N2842">
        <v>124</v>
      </c>
      <c r="O2842">
        <v>10.26</v>
      </c>
      <c r="P2842">
        <v>10.6</v>
      </c>
      <c r="Q2842">
        <v>9</v>
      </c>
      <c r="R2842">
        <v>2.86</v>
      </c>
      <c r="S2842">
        <v>1</v>
      </c>
      <c r="T2842">
        <v>0</v>
      </c>
    </row>
    <row r="2843" spans="1:20" x14ac:dyDescent="0.2">
      <c r="A2843" t="s">
        <v>60</v>
      </c>
      <c r="B2843" s="4">
        <f>train[[#This Row],[account_length]]/12</f>
        <v>8</v>
      </c>
      <c r="C2843">
        <v>408</v>
      </c>
      <c r="D2843">
        <v>0</v>
      </c>
      <c r="E2843">
        <v>0</v>
      </c>
      <c r="F2843">
        <v>0</v>
      </c>
      <c r="G2843">
        <v>208.1</v>
      </c>
      <c r="H2843">
        <v>93</v>
      </c>
      <c r="I2843">
        <v>35.380000000000003</v>
      </c>
      <c r="J2843">
        <v>189.2</v>
      </c>
      <c r="K2843">
        <v>107</v>
      </c>
      <c r="L2843">
        <v>16.079999999999998</v>
      </c>
      <c r="M2843">
        <v>279.60000000000002</v>
      </c>
      <c r="N2843">
        <v>90</v>
      </c>
      <c r="O2843">
        <v>12.58</v>
      </c>
      <c r="P2843">
        <v>7.4</v>
      </c>
      <c r="Q2843">
        <v>2</v>
      </c>
      <c r="R2843">
        <v>2</v>
      </c>
      <c r="S2843">
        <v>1</v>
      </c>
      <c r="T2843">
        <v>0</v>
      </c>
    </row>
    <row r="2844" spans="1:20" x14ac:dyDescent="0.2">
      <c r="A2844" t="s">
        <v>70</v>
      </c>
      <c r="B2844" s="4">
        <f>train[[#This Row],[account_length]]/12</f>
        <v>14.833333333333334</v>
      </c>
      <c r="C2844">
        <v>415</v>
      </c>
      <c r="D2844">
        <v>0</v>
      </c>
      <c r="E2844">
        <v>1</v>
      </c>
      <c r="F2844">
        <v>22</v>
      </c>
      <c r="G2844">
        <v>112.8</v>
      </c>
      <c r="H2844">
        <v>66</v>
      </c>
      <c r="I2844">
        <v>19.18</v>
      </c>
      <c r="J2844">
        <v>232.6</v>
      </c>
      <c r="K2844">
        <v>100</v>
      </c>
      <c r="L2844">
        <v>19.77</v>
      </c>
      <c r="M2844">
        <v>194.8</v>
      </c>
      <c r="N2844">
        <v>119</v>
      </c>
      <c r="O2844">
        <v>8.77</v>
      </c>
      <c r="P2844">
        <v>14.3</v>
      </c>
      <c r="Q2844">
        <v>3</v>
      </c>
      <c r="R2844">
        <v>3.86</v>
      </c>
      <c r="S2844">
        <v>1</v>
      </c>
      <c r="T2844">
        <v>0</v>
      </c>
    </row>
    <row r="2845" spans="1:20" x14ac:dyDescent="0.2">
      <c r="A2845" t="s">
        <v>60</v>
      </c>
      <c r="B2845" s="4">
        <f>train[[#This Row],[account_length]]/12</f>
        <v>6.25</v>
      </c>
      <c r="C2845">
        <v>415</v>
      </c>
      <c r="D2845">
        <v>0</v>
      </c>
      <c r="E2845">
        <v>0</v>
      </c>
      <c r="F2845">
        <v>0</v>
      </c>
      <c r="G2845">
        <v>225.3</v>
      </c>
      <c r="H2845">
        <v>124</v>
      </c>
      <c r="I2845">
        <v>38.299999999999997</v>
      </c>
      <c r="J2845">
        <v>228</v>
      </c>
      <c r="K2845">
        <v>81</v>
      </c>
      <c r="L2845">
        <v>19.38</v>
      </c>
      <c r="M2845">
        <v>254.3</v>
      </c>
      <c r="N2845">
        <v>106</v>
      </c>
      <c r="O2845">
        <v>11.44</v>
      </c>
      <c r="P2845">
        <v>11.7</v>
      </c>
      <c r="Q2845">
        <v>3</v>
      </c>
      <c r="R2845">
        <v>3.16</v>
      </c>
      <c r="S2845">
        <v>1</v>
      </c>
      <c r="T2845">
        <v>0</v>
      </c>
    </row>
    <row r="2846" spans="1:20" x14ac:dyDescent="0.2">
      <c r="A2846" t="s">
        <v>58</v>
      </c>
      <c r="B2846" s="4">
        <f>train[[#This Row],[account_length]]/12</f>
        <v>8.8333333333333339</v>
      </c>
      <c r="C2846">
        <v>415</v>
      </c>
      <c r="D2846">
        <v>0</v>
      </c>
      <c r="E2846">
        <v>1</v>
      </c>
      <c r="F2846">
        <v>25</v>
      </c>
      <c r="G2846">
        <v>169.4</v>
      </c>
      <c r="H2846">
        <v>105</v>
      </c>
      <c r="I2846">
        <v>28.8</v>
      </c>
      <c r="J2846">
        <v>240.5</v>
      </c>
      <c r="K2846">
        <v>108</v>
      </c>
      <c r="L2846">
        <v>20.440000000000001</v>
      </c>
      <c r="M2846">
        <v>159.4</v>
      </c>
      <c r="N2846">
        <v>114</v>
      </c>
      <c r="O2846">
        <v>7.17</v>
      </c>
      <c r="P2846">
        <v>13.9</v>
      </c>
      <c r="Q2846">
        <v>5</v>
      </c>
      <c r="R2846">
        <v>3.75</v>
      </c>
      <c r="S2846">
        <v>4</v>
      </c>
      <c r="T2846">
        <v>0</v>
      </c>
    </row>
    <row r="2847" spans="1:20" x14ac:dyDescent="0.2">
      <c r="A2847" t="s">
        <v>45</v>
      </c>
      <c r="B2847" s="4">
        <f>train[[#This Row],[account_length]]/12</f>
        <v>13.166666666666666</v>
      </c>
      <c r="C2847">
        <v>510</v>
      </c>
      <c r="D2847">
        <v>0</v>
      </c>
      <c r="E2847">
        <v>0</v>
      </c>
      <c r="F2847">
        <v>0</v>
      </c>
      <c r="G2847">
        <v>193.3</v>
      </c>
      <c r="H2847">
        <v>121</v>
      </c>
      <c r="I2847">
        <v>32.86</v>
      </c>
      <c r="J2847">
        <v>208.1</v>
      </c>
      <c r="K2847">
        <v>97</v>
      </c>
      <c r="L2847">
        <v>17.690000000000001</v>
      </c>
      <c r="M2847">
        <v>228.1</v>
      </c>
      <c r="N2847">
        <v>99</v>
      </c>
      <c r="O2847">
        <v>10.26</v>
      </c>
      <c r="P2847">
        <v>7.1</v>
      </c>
      <c r="Q2847">
        <v>9</v>
      </c>
      <c r="R2847">
        <v>1.92</v>
      </c>
      <c r="S2847">
        <v>1</v>
      </c>
      <c r="T2847">
        <v>0</v>
      </c>
    </row>
    <row r="2848" spans="1:20" x14ac:dyDescent="0.2">
      <c r="A2848" t="s">
        <v>41</v>
      </c>
      <c r="B2848" s="4">
        <f>train[[#This Row],[account_length]]/12</f>
        <v>8.5</v>
      </c>
      <c r="C2848">
        <v>510</v>
      </c>
      <c r="D2848">
        <v>0</v>
      </c>
      <c r="E2848">
        <v>0</v>
      </c>
      <c r="F2848">
        <v>0</v>
      </c>
      <c r="G2848">
        <v>95.6</v>
      </c>
      <c r="H2848">
        <v>88</v>
      </c>
      <c r="I2848">
        <v>16.25</v>
      </c>
      <c r="J2848">
        <v>167.6</v>
      </c>
      <c r="K2848">
        <v>106</v>
      </c>
      <c r="L2848">
        <v>14.25</v>
      </c>
      <c r="M2848">
        <v>177.3</v>
      </c>
      <c r="N2848">
        <v>95</v>
      </c>
      <c r="O2848">
        <v>7.98</v>
      </c>
      <c r="P2848">
        <v>9.8000000000000007</v>
      </c>
      <c r="Q2848">
        <v>2</v>
      </c>
      <c r="R2848">
        <v>2.65</v>
      </c>
      <c r="S2848">
        <v>3</v>
      </c>
      <c r="T2848">
        <v>0</v>
      </c>
    </row>
    <row r="2849" spans="1:20" x14ac:dyDescent="0.2">
      <c r="A2849" t="s">
        <v>71</v>
      </c>
      <c r="B2849" s="4">
        <f>train[[#This Row],[account_length]]/12</f>
        <v>7.666666666666667</v>
      </c>
      <c r="C2849">
        <v>510</v>
      </c>
      <c r="D2849">
        <v>0</v>
      </c>
      <c r="E2849">
        <v>1</v>
      </c>
      <c r="F2849">
        <v>25</v>
      </c>
      <c r="G2849">
        <v>79.8</v>
      </c>
      <c r="H2849">
        <v>99</v>
      </c>
      <c r="I2849">
        <v>13.57</v>
      </c>
      <c r="J2849">
        <v>313.60000000000002</v>
      </c>
      <c r="K2849">
        <v>120</v>
      </c>
      <c r="L2849">
        <v>26.66</v>
      </c>
      <c r="M2849">
        <v>135.5</v>
      </c>
      <c r="N2849">
        <v>104</v>
      </c>
      <c r="O2849">
        <v>6.1</v>
      </c>
      <c r="P2849">
        <v>9.3000000000000007</v>
      </c>
      <c r="Q2849">
        <v>8</v>
      </c>
      <c r="R2849">
        <v>2.5099999999999998</v>
      </c>
      <c r="S2849">
        <v>2</v>
      </c>
      <c r="T2849">
        <v>0</v>
      </c>
    </row>
    <row r="2850" spans="1:20" x14ac:dyDescent="0.2">
      <c r="A2850" t="s">
        <v>20</v>
      </c>
      <c r="B2850" s="4">
        <f>train[[#This Row],[account_length]]/12</f>
        <v>5.75</v>
      </c>
      <c r="C2850">
        <v>415</v>
      </c>
      <c r="D2850">
        <v>0</v>
      </c>
      <c r="E2850">
        <v>0</v>
      </c>
      <c r="F2850">
        <v>0</v>
      </c>
      <c r="G2850">
        <v>229.2</v>
      </c>
      <c r="H2850">
        <v>111</v>
      </c>
      <c r="I2850">
        <v>38.96</v>
      </c>
      <c r="J2850">
        <v>165.3</v>
      </c>
      <c r="K2850">
        <v>104</v>
      </c>
      <c r="L2850">
        <v>14.05</v>
      </c>
      <c r="M2850">
        <v>235.1</v>
      </c>
      <c r="N2850">
        <v>80</v>
      </c>
      <c r="O2850">
        <v>10.58</v>
      </c>
      <c r="P2850">
        <v>5.2</v>
      </c>
      <c r="Q2850">
        <v>5</v>
      </c>
      <c r="R2850">
        <v>1.4</v>
      </c>
      <c r="S2850">
        <v>1</v>
      </c>
      <c r="T2850">
        <v>0</v>
      </c>
    </row>
    <row r="2851" spans="1:20" x14ac:dyDescent="0.2">
      <c r="A2851" t="s">
        <v>52</v>
      </c>
      <c r="B2851" s="4">
        <f>train[[#This Row],[account_length]]/12</f>
        <v>9.75</v>
      </c>
      <c r="C2851">
        <v>415</v>
      </c>
      <c r="D2851">
        <v>0</v>
      </c>
      <c r="E2851">
        <v>1</v>
      </c>
      <c r="F2851">
        <v>38</v>
      </c>
      <c r="G2851">
        <v>259.3</v>
      </c>
      <c r="H2851">
        <v>94</v>
      </c>
      <c r="I2851">
        <v>44.08</v>
      </c>
      <c r="J2851">
        <v>245.6</v>
      </c>
      <c r="K2851">
        <v>71</v>
      </c>
      <c r="L2851">
        <v>20.88</v>
      </c>
      <c r="M2851">
        <v>269.3</v>
      </c>
      <c r="N2851">
        <v>125</v>
      </c>
      <c r="O2851">
        <v>12.12</v>
      </c>
      <c r="P2851">
        <v>9.1999999999999993</v>
      </c>
      <c r="Q2851">
        <v>1</v>
      </c>
      <c r="R2851">
        <v>2.48</v>
      </c>
      <c r="S2851">
        <v>3</v>
      </c>
      <c r="T2851">
        <v>0</v>
      </c>
    </row>
    <row r="2852" spans="1:20" x14ac:dyDescent="0.2">
      <c r="A2852" t="s">
        <v>69</v>
      </c>
      <c r="B2852" s="4">
        <f>train[[#This Row],[account_length]]/12</f>
        <v>6.333333333333333</v>
      </c>
      <c r="C2852">
        <v>415</v>
      </c>
      <c r="D2852">
        <v>0</v>
      </c>
      <c r="E2852">
        <v>1</v>
      </c>
      <c r="F2852">
        <v>41</v>
      </c>
      <c r="G2852">
        <v>212.6</v>
      </c>
      <c r="H2852">
        <v>110</v>
      </c>
      <c r="I2852">
        <v>36.14</v>
      </c>
      <c r="J2852">
        <v>172.7</v>
      </c>
      <c r="K2852">
        <v>97</v>
      </c>
      <c r="L2852">
        <v>14.68</v>
      </c>
      <c r="M2852">
        <v>186.3</v>
      </c>
      <c r="N2852">
        <v>78</v>
      </c>
      <c r="O2852">
        <v>8.3800000000000008</v>
      </c>
      <c r="P2852">
        <v>10.1</v>
      </c>
      <c r="Q2852">
        <v>5</v>
      </c>
      <c r="R2852">
        <v>2.73</v>
      </c>
      <c r="S2852">
        <v>0</v>
      </c>
      <c r="T2852">
        <v>0</v>
      </c>
    </row>
    <row r="2853" spans="1:20" x14ac:dyDescent="0.2">
      <c r="A2853" t="s">
        <v>37</v>
      </c>
      <c r="B2853" s="4">
        <f>train[[#This Row],[account_length]]/12</f>
        <v>6</v>
      </c>
      <c r="C2853">
        <v>415</v>
      </c>
      <c r="D2853">
        <v>1</v>
      </c>
      <c r="E2853">
        <v>0</v>
      </c>
      <c r="F2853">
        <v>0</v>
      </c>
      <c r="G2853">
        <v>101</v>
      </c>
      <c r="H2853">
        <v>110</v>
      </c>
      <c r="I2853">
        <v>17.170000000000002</v>
      </c>
      <c r="J2853">
        <v>240</v>
      </c>
      <c r="K2853">
        <v>70</v>
      </c>
      <c r="L2853">
        <v>20.399999999999999</v>
      </c>
      <c r="M2853">
        <v>333.5</v>
      </c>
      <c r="N2853">
        <v>105</v>
      </c>
      <c r="O2853">
        <v>15.01</v>
      </c>
      <c r="P2853">
        <v>11.1</v>
      </c>
      <c r="Q2853">
        <v>6</v>
      </c>
      <c r="R2853">
        <v>3</v>
      </c>
      <c r="S2853">
        <v>0</v>
      </c>
      <c r="T2853">
        <v>0</v>
      </c>
    </row>
    <row r="2854" spans="1:20" x14ac:dyDescent="0.2">
      <c r="A2854" t="s">
        <v>44</v>
      </c>
      <c r="B2854" s="4">
        <f>train[[#This Row],[account_length]]/12</f>
        <v>9.5833333333333339</v>
      </c>
      <c r="C2854">
        <v>415</v>
      </c>
      <c r="D2854">
        <v>1</v>
      </c>
      <c r="E2854">
        <v>1</v>
      </c>
      <c r="F2854">
        <v>6</v>
      </c>
      <c r="G2854">
        <v>140.1</v>
      </c>
      <c r="H2854">
        <v>125</v>
      </c>
      <c r="I2854">
        <v>23.82</v>
      </c>
      <c r="J2854">
        <v>157.9</v>
      </c>
      <c r="K2854">
        <v>100</v>
      </c>
      <c r="L2854">
        <v>13.42</v>
      </c>
      <c r="M2854">
        <v>249.4</v>
      </c>
      <c r="N2854">
        <v>96</v>
      </c>
      <c r="O2854">
        <v>11.22</v>
      </c>
      <c r="P2854">
        <v>10.1</v>
      </c>
      <c r="Q2854">
        <v>3</v>
      </c>
      <c r="R2854">
        <v>2.73</v>
      </c>
      <c r="S2854">
        <v>1</v>
      </c>
      <c r="T2854">
        <v>0</v>
      </c>
    </row>
    <row r="2855" spans="1:20" x14ac:dyDescent="0.2">
      <c r="A2855" t="s">
        <v>49</v>
      </c>
      <c r="B2855" s="4">
        <f>train[[#This Row],[account_length]]/12</f>
        <v>5.666666666666667</v>
      </c>
      <c r="C2855">
        <v>408</v>
      </c>
      <c r="D2855">
        <v>0</v>
      </c>
      <c r="E2855">
        <v>0</v>
      </c>
      <c r="F2855">
        <v>0</v>
      </c>
      <c r="G2855">
        <v>150.4</v>
      </c>
      <c r="H2855">
        <v>106</v>
      </c>
      <c r="I2855">
        <v>25.57</v>
      </c>
      <c r="J2855">
        <v>199</v>
      </c>
      <c r="K2855">
        <v>131</v>
      </c>
      <c r="L2855">
        <v>16.920000000000002</v>
      </c>
      <c r="M2855">
        <v>109.7</v>
      </c>
      <c r="N2855">
        <v>103</v>
      </c>
      <c r="O2855">
        <v>4.9400000000000004</v>
      </c>
      <c r="P2855">
        <v>12.3</v>
      </c>
      <c r="Q2855">
        <v>3</v>
      </c>
      <c r="R2855">
        <v>3.32</v>
      </c>
      <c r="S2855">
        <v>3</v>
      </c>
      <c r="T2855">
        <v>0</v>
      </c>
    </row>
    <row r="2856" spans="1:20" x14ac:dyDescent="0.2">
      <c r="A2856" t="s">
        <v>42</v>
      </c>
      <c r="B2856" s="4">
        <f>train[[#This Row],[account_length]]/12</f>
        <v>8.0833333333333339</v>
      </c>
      <c r="C2856">
        <v>415</v>
      </c>
      <c r="D2856">
        <v>0</v>
      </c>
      <c r="E2856">
        <v>0</v>
      </c>
      <c r="F2856">
        <v>0</v>
      </c>
      <c r="G2856">
        <v>100.8</v>
      </c>
      <c r="H2856">
        <v>74</v>
      </c>
      <c r="I2856">
        <v>17.14</v>
      </c>
      <c r="J2856">
        <v>233.8</v>
      </c>
      <c r="K2856">
        <v>88</v>
      </c>
      <c r="L2856">
        <v>19.87</v>
      </c>
      <c r="M2856">
        <v>208.7</v>
      </c>
      <c r="N2856">
        <v>79</v>
      </c>
      <c r="O2856">
        <v>9.39</v>
      </c>
      <c r="P2856">
        <v>12.6</v>
      </c>
      <c r="Q2856">
        <v>3</v>
      </c>
      <c r="R2856">
        <v>3.4</v>
      </c>
      <c r="S2856">
        <v>2</v>
      </c>
      <c r="T2856">
        <v>0</v>
      </c>
    </row>
    <row r="2857" spans="1:20" x14ac:dyDescent="0.2">
      <c r="A2857" t="s">
        <v>34</v>
      </c>
      <c r="B2857" s="4">
        <f>train[[#This Row],[account_length]]/12</f>
        <v>7.666666666666667</v>
      </c>
      <c r="C2857">
        <v>415</v>
      </c>
      <c r="D2857">
        <v>0</v>
      </c>
      <c r="E2857">
        <v>0</v>
      </c>
      <c r="F2857">
        <v>0</v>
      </c>
      <c r="G2857">
        <v>138.1</v>
      </c>
      <c r="H2857">
        <v>131</v>
      </c>
      <c r="I2857">
        <v>23.48</v>
      </c>
      <c r="J2857">
        <v>175.7</v>
      </c>
      <c r="K2857">
        <v>128</v>
      </c>
      <c r="L2857">
        <v>14.93</v>
      </c>
      <c r="M2857">
        <v>192.7</v>
      </c>
      <c r="N2857">
        <v>119</v>
      </c>
      <c r="O2857">
        <v>8.67</v>
      </c>
      <c r="P2857">
        <v>10</v>
      </c>
      <c r="Q2857">
        <v>3</v>
      </c>
      <c r="R2857">
        <v>2.7</v>
      </c>
      <c r="S2857">
        <v>3</v>
      </c>
      <c r="T2857">
        <v>0</v>
      </c>
    </row>
    <row r="2858" spans="1:20" x14ac:dyDescent="0.2">
      <c r="A2858" t="s">
        <v>70</v>
      </c>
      <c r="B2858" s="4">
        <f>train[[#This Row],[account_length]]/12</f>
        <v>7.5</v>
      </c>
      <c r="C2858">
        <v>415</v>
      </c>
      <c r="D2858">
        <v>0</v>
      </c>
      <c r="E2858">
        <v>1</v>
      </c>
      <c r="F2858">
        <v>30</v>
      </c>
      <c r="G2858">
        <v>191.3</v>
      </c>
      <c r="H2858">
        <v>104</v>
      </c>
      <c r="I2858">
        <v>32.520000000000003</v>
      </c>
      <c r="J2858">
        <v>257.10000000000002</v>
      </c>
      <c r="K2858">
        <v>109</v>
      </c>
      <c r="L2858">
        <v>21.85</v>
      </c>
      <c r="M2858">
        <v>177.7</v>
      </c>
      <c r="N2858">
        <v>89</v>
      </c>
      <c r="O2858">
        <v>8</v>
      </c>
      <c r="P2858">
        <v>11</v>
      </c>
      <c r="Q2858">
        <v>1</v>
      </c>
      <c r="R2858">
        <v>2.97</v>
      </c>
      <c r="S2858">
        <v>1</v>
      </c>
      <c r="T2858">
        <v>0</v>
      </c>
    </row>
    <row r="2859" spans="1:20" x14ac:dyDescent="0.2">
      <c r="A2859" t="s">
        <v>67</v>
      </c>
      <c r="B2859" s="4">
        <f>train[[#This Row],[account_length]]/12</f>
        <v>6</v>
      </c>
      <c r="C2859">
        <v>510</v>
      </c>
      <c r="D2859">
        <v>0</v>
      </c>
      <c r="E2859">
        <v>0</v>
      </c>
      <c r="F2859">
        <v>0</v>
      </c>
      <c r="G2859">
        <v>168.3</v>
      </c>
      <c r="H2859">
        <v>76</v>
      </c>
      <c r="I2859">
        <v>28.61</v>
      </c>
      <c r="J2859">
        <v>212.4</v>
      </c>
      <c r="K2859">
        <v>126</v>
      </c>
      <c r="L2859">
        <v>18.05</v>
      </c>
      <c r="M2859">
        <v>200.2</v>
      </c>
      <c r="N2859">
        <v>132</v>
      </c>
      <c r="O2859">
        <v>9.01</v>
      </c>
      <c r="P2859">
        <v>12</v>
      </c>
      <c r="Q2859">
        <v>3</v>
      </c>
      <c r="R2859">
        <v>3.24</v>
      </c>
      <c r="S2859">
        <v>2</v>
      </c>
      <c r="T2859">
        <v>0</v>
      </c>
    </row>
    <row r="2860" spans="1:20" x14ac:dyDescent="0.2">
      <c r="A2860" t="s">
        <v>56</v>
      </c>
      <c r="B2860" s="4">
        <f>train[[#This Row],[account_length]]/12</f>
        <v>6.083333333333333</v>
      </c>
      <c r="C2860">
        <v>415</v>
      </c>
      <c r="D2860">
        <v>0</v>
      </c>
      <c r="E2860">
        <v>0</v>
      </c>
      <c r="F2860">
        <v>0</v>
      </c>
      <c r="G2860">
        <v>137.6</v>
      </c>
      <c r="H2860">
        <v>113</v>
      </c>
      <c r="I2860">
        <v>23.39</v>
      </c>
      <c r="J2860">
        <v>179.7</v>
      </c>
      <c r="K2860">
        <v>75</v>
      </c>
      <c r="L2860">
        <v>15.27</v>
      </c>
      <c r="M2860">
        <v>172.8</v>
      </c>
      <c r="N2860">
        <v>71</v>
      </c>
      <c r="O2860">
        <v>7.78</v>
      </c>
      <c r="P2860">
        <v>10.7</v>
      </c>
      <c r="Q2860">
        <v>2</v>
      </c>
      <c r="R2860">
        <v>2.89</v>
      </c>
      <c r="S2860">
        <v>1</v>
      </c>
      <c r="T2860">
        <v>1</v>
      </c>
    </row>
    <row r="2861" spans="1:20" x14ac:dyDescent="0.2">
      <c r="A2861" t="s">
        <v>20</v>
      </c>
      <c r="B2861" s="4">
        <f>train[[#This Row],[account_length]]/12</f>
        <v>4.5</v>
      </c>
      <c r="C2861">
        <v>415</v>
      </c>
      <c r="D2861">
        <v>0</v>
      </c>
      <c r="E2861">
        <v>0</v>
      </c>
      <c r="F2861">
        <v>0</v>
      </c>
      <c r="G2861">
        <v>255.4</v>
      </c>
      <c r="H2861">
        <v>122</v>
      </c>
      <c r="I2861">
        <v>43.42</v>
      </c>
      <c r="J2861">
        <v>22.3</v>
      </c>
      <c r="K2861">
        <v>87</v>
      </c>
      <c r="L2861">
        <v>1.9</v>
      </c>
      <c r="M2861">
        <v>152.6</v>
      </c>
      <c r="N2861">
        <v>72</v>
      </c>
      <c r="O2861">
        <v>6.87</v>
      </c>
      <c r="P2861">
        <v>11.1</v>
      </c>
      <c r="Q2861">
        <v>6</v>
      </c>
      <c r="R2861">
        <v>3</v>
      </c>
      <c r="S2861">
        <v>0</v>
      </c>
      <c r="T2861">
        <v>0</v>
      </c>
    </row>
    <row r="2862" spans="1:20" x14ac:dyDescent="0.2">
      <c r="A2862" t="s">
        <v>69</v>
      </c>
      <c r="B2862" s="4">
        <f>train[[#This Row],[account_length]]/12</f>
        <v>13.416666666666666</v>
      </c>
      <c r="C2862">
        <v>415</v>
      </c>
      <c r="D2862">
        <v>0</v>
      </c>
      <c r="E2862">
        <v>0</v>
      </c>
      <c r="F2862">
        <v>0</v>
      </c>
      <c r="G2862">
        <v>166.2</v>
      </c>
      <c r="H2862">
        <v>125</v>
      </c>
      <c r="I2862">
        <v>28.25</v>
      </c>
      <c r="J2862">
        <v>279.39999999999998</v>
      </c>
      <c r="K2862">
        <v>78</v>
      </c>
      <c r="L2862">
        <v>23.75</v>
      </c>
      <c r="M2862">
        <v>181</v>
      </c>
      <c r="N2862">
        <v>85</v>
      </c>
      <c r="O2862">
        <v>8.15</v>
      </c>
      <c r="P2862">
        <v>13.4</v>
      </c>
      <c r="Q2862">
        <v>6</v>
      </c>
      <c r="R2862">
        <v>3.62</v>
      </c>
      <c r="S2862">
        <v>1</v>
      </c>
      <c r="T2862">
        <v>0</v>
      </c>
    </row>
    <row r="2863" spans="1:20" x14ac:dyDescent="0.2">
      <c r="A2863" t="s">
        <v>56</v>
      </c>
      <c r="B2863" s="4">
        <f>train[[#This Row],[account_length]]/12</f>
        <v>10.416666666666666</v>
      </c>
      <c r="C2863">
        <v>510</v>
      </c>
      <c r="D2863">
        <v>1</v>
      </c>
      <c r="E2863">
        <v>0</v>
      </c>
      <c r="F2863">
        <v>0</v>
      </c>
      <c r="G2863">
        <v>158.69999999999999</v>
      </c>
      <c r="H2863">
        <v>112</v>
      </c>
      <c r="I2863">
        <v>26.98</v>
      </c>
      <c r="J2863">
        <v>155.69999999999999</v>
      </c>
      <c r="K2863">
        <v>126</v>
      </c>
      <c r="L2863">
        <v>13.23</v>
      </c>
      <c r="M2863">
        <v>246</v>
      </c>
      <c r="N2863">
        <v>110</v>
      </c>
      <c r="O2863">
        <v>11.07</v>
      </c>
      <c r="P2863">
        <v>8.3000000000000007</v>
      </c>
      <c r="Q2863">
        <v>1</v>
      </c>
      <c r="R2863">
        <v>2.2400000000000002</v>
      </c>
      <c r="S2863">
        <v>2</v>
      </c>
      <c r="T2863">
        <v>1</v>
      </c>
    </row>
    <row r="2864" spans="1:20" x14ac:dyDescent="0.2">
      <c r="A2864" t="s">
        <v>52</v>
      </c>
      <c r="B2864" s="4">
        <f>train[[#This Row],[account_length]]/12</f>
        <v>16.166666666666668</v>
      </c>
      <c r="C2864">
        <v>415</v>
      </c>
      <c r="D2864">
        <v>0</v>
      </c>
      <c r="E2864">
        <v>0</v>
      </c>
      <c r="F2864">
        <v>0</v>
      </c>
      <c r="G2864">
        <v>258.3</v>
      </c>
      <c r="H2864">
        <v>76</v>
      </c>
      <c r="I2864">
        <v>43.91</v>
      </c>
      <c r="J2864">
        <v>306</v>
      </c>
      <c r="K2864">
        <v>88</v>
      </c>
      <c r="L2864">
        <v>26.01</v>
      </c>
      <c r="M2864">
        <v>241.8</v>
      </c>
      <c r="N2864">
        <v>106</v>
      </c>
      <c r="O2864">
        <v>10.88</v>
      </c>
      <c r="P2864">
        <v>13.6</v>
      </c>
      <c r="Q2864">
        <v>4</v>
      </c>
      <c r="R2864">
        <v>3.67</v>
      </c>
      <c r="S2864">
        <v>1</v>
      </c>
      <c r="T2864">
        <v>1</v>
      </c>
    </row>
    <row r="2865" spans="1:20" x14ac:dyDescent="0.2">
      <c r="A2865" t="s">
        <v>35</v>
      </c>
      <c r="B2865" s="4">
        <f>train[[#This Row],[account_length]]/12</f>
        <v>5.75</v>
      </c>
      <c r="C2865">
        <v>510</v>
      </c>
      <c r="D2865">
        <v>0</v>
      </c>
      <c r="E2865">
        <v>1</v>
      </c>
      <c r="F2865">
        <v>40</v>
      </c>
      <c r="G2865">
        <v>77</v>
      </c>
      <c r="H2865">
        <v>106</v>
      </c>
      <c r="I2865">
        <v>13.09</v>
      </c>
      <c r="J2865">
        <v>161.69999999999999</v>
      </c>
      <c r="K2865">
        <v>94</v>
      </c>
      <c r="L2865">
        <v>13.74</v>
      </c>
      <c r="M2865">
        <v>188.6</v>
      </c>
      <c r="N2865">
        <v>82</v>
      </c>
      <c r="O2865">
        <v>8.49</v>
      </c>
      <c r="P2865">
        <v>12.5</v>
      </c>
      <c r="Q2865">
        <v>6</v>
      </c>
      <c r="R2865">
        <v>3.38</v>
      </c>
      <c r="S2865">
        <v>1</v>
      </c>
      <c r="T2865">
        <v>0</v>
      </c>
    </row>
    <row r="2866" spans="1:20" x14ac:dyDescent="0.2">
      <c r="A2866" t="s">
        <v>51</v>
      </c>
      <c r="B2866" s="4">
        <f>train[[#This Row],[account_length]]/12</f>
        <v>11.75</v>
      </c>
      <c r="C2866">
        <v>415</v>
      </c>
      <c r="D2866">
        <v>0</v>
      </c>
      <c r="E2866">
        <v>1</v>
      </c>
      <c r="F2866">
        <v>33</v>
      </c>
      <c r="G2866">
        <v>168.4</v>
      </c>
      <c r="H2866">
        <v>127</v>
      </c>
      <c r="I2866">
        <v>28.63</v>
      </c>
      <c r="J2866">
        <v>185.1</v>
      </c>
      <c r="K2866">
        <v>106</v>
      </c>
      <c r="L2866">
        <v>15.73</v>
      </c>
      <c r="M2866">
        <v>220</v>
      </c>
      <c r="N2866">
        <v>78</v>
      </c>
      <c r="O2866">
        <v>9.9</v>
      </c>
      <c r="P2866">
        <v>11</v>
      </c>
      <c r="Q2866">
        <v>4</v>
      </c>
      <c r="R2866">
        <v>2.97</v>
      </c>
      <c r="S2866">
        <v>2</v>
      </c>
      <c r="T2866">
        <v>0</v>
      </c>
    </row>
    <row r="2867" spans="1:20" x14ac:dyDescent="0.2">
      <c r="A2867" t="s">
        <v>57</v>
      </c>
      <c r="B2867" s="4">
        <f>train[[#This Row],[account_length]]/12</f>
        <v>8.1666666666666661</v>
      </c>
      <c r="C2867">
        <v>415</v>
      </c>
      <c r="D2867">
        <v>0</v>
      </c>
      <c r="E2867">
        <v>0</v>
      </c>
      <c r="F2867">
        <v>0</v>
      </c>
      <c r="G2867">
        <v>307.2</v>
      </c>
      <c r="H2867">
        <v>65</v>
      </c>
      <c r="I2867">
        <v>52.22</v>
      </c>
      <c r="J2867">
        <v>138.6</v>
      </c>
      <c r="K2867">
        <v>97</v>
      </c>
      <c r="L2867">
        <v>11.78</v>
      </c>
      <c r="M2867">
        <v>381.6</v>
      </c>
      <c r="N2867">
        <v>99</v>
      </c>
      <c r="O2867">
        <v>17.170000000000002</v>
      </c>
      <c r="P2867">
        <v>10.199999999999999</v>
      </c>
      <c r="Q2867">
        <v>4</v>
      </c>
      <c r="R2867">
        <v>2.75</v>
      </c>
      <c r="S2867">
        <v>2</v>
      </c>
      <c r="T2867">
        <v>1</v>
      </c>
    </row>
    <row r="2868" spans="1:20" x14ac:dyDescent="0.2">
      <c r="A2868" t="s">
        <v>20</v>
      </c>
      <c r="B2868" s="4">
        <f>train[[#This Row],[account_length]]/12</f>
        <v>9.1666666666666661</v>
      </c>
      <c r="C2868">
        <v>510</v>
      </c>
      <c r="D2868">
        <v>0</v>
      </c>
      <c r="E2868">
        <v>0</v>
      </c>
      <c r="F2868">
        <v>0</v>
      </c>
      <c r="G2868">
        <v>175.6</v>
      </c>
      <c r="H2868">
        <v>91</v>
      </c>
      <c r="I2868">
        <v>29.85</v>
      </c>
      <c r="J2868">
        <v>236.5</v>
      </c>
      <c r="K2868">
        <v>127</v>
      </c>
      <c r="L2868">
        <v>20.100000000000001</v>
      </c>
      <c r="M2868">
        <v>194.9</v>
      </c>
      <c r="N2868">
        <v>114</v>
      </c>
      <c r="O2868">
        <v>8.77</v>
      </c>
      <c r="P2868">
        <v>9.5</v>
      </c>
      <c r="Q2868">
        <v>8</v>
      </c>
      <c r="R2868">
        <v>2.57</v>
      </c>
      <c r="S2868">
        <v>0</v>
      </c>
      <c r="T2868">
        <v>0</v>
      </c>
    </row>
    <row r="2869" spans="1:20" x14ac:dyDescent="0.2">
      <c r="A2869" t="s">
        <v>66</v>
      </c>
      <c r="B2869" s="4">
        <f>train[[#This Row],[account_length]]/12</f>
        <v>5.833333333333333</v>
      </c>
      <c r="C2869">
        <v>415</v>
      </c>
      <c r="D2869">
        <v>0</v>
      </c>
      <c r="E2869">
        <v>0</v>
      </c>
      <c r="F2869">
        <v>0</v>
      </c>
      <c r="G2869">
        <v>169.1</v>
      </c>
      <c r="H2869">
        <v>48</v>
      </c>
      <c r="I2869">
        <v>28.75</v>
      </c>
      <c r="J2869">
        <v>219.8</v>
      </c>
      <c r="K2869">
        <v>62</v>
      </c>
      <c r="L2869">
        <v>18.68</v>
      </c>
      <c r="M2869">
        <v>193.5</v>
      </c>
      <c r="N2869">
        <v>105</v>
      </c>
      <c r="O2869">
        <v>8.7100000000000009</v>
      </c>
      <c r="P2869">
        <v>10.7</v>
      </c>
      <c r="Q2869">
        <v>8</v>
      </c>
      <c r="R2869">
        <v>2.89</v>
      </c>
      <c r="S2869">
        <v>3</v>
      </c>
      <c r="T2869">
        <v>0</v>
      </c>
    </row>
    <row r="2870" spans="1:20" x14ac:dyDescent="0.2">
      <c r="A2870" t="s">
        <v>61</v>
      </c>
      <c r="B2870" s="4">
        <f>train[[#This Row],[account_length]]/12</f>
        <v>6</v>
      </c>
      <c r="C2870">
        <v>415</v>
      </c>
      <c r="D2870">
        <v>0</v>
      </c>
      <c r="E2870">
        <v>0</v>
      </c>
      <c r="F2870">
        <v>0</v>
      </c>
      <c r="G2870">
        <v>190.7</v>
      </c>
      <c r="H2870">
        <v>111</v>
      </c>
      <c r="I2870">
        <v>32.42</v>
      </c>
      <c r="J2870">
        <v>241.6</v>
      </c>
      <c r="K2870">
        <v>103</v>
      </c>
      <c r="L2870">
        <v>20.54</v>
      </c>
      <c r="M2870">
        <v>278.10000000000002</v>
      </c>
      <c r="N2870">
        <v>95</v>
      </c>
      <c r="O2870">
        <v>12.51</v>
      </c>
      <c r="P2870">
        <v>4.4000000000000004</v>
      </c>
      <c r="Q2870">
        <v>3</v>
      </c>
      <c r="R2870">
        <v>1.19</v>
      </c>
      <c r="S2870">
        <v>1</v>
      </c>
      <c r="T2870">
        <v>0</v>
      </c>
    </row>
    <row r="2871" spans="1:20" x14ac:dyDescent="0.2">
      <c r="A2871" t="s">
        <v>31</v>
      </c>
      <c r="B2871" s="4">
        <f>train[[#This Row],[account_length]]/12</f>
        <v>5.5</v>
      </c>
      <c r="C2871">
        <v>415</v>
      </c>
      <c r="D2871">
        <v>0</v>
      </c>
      <c r="E2871">
        <v>0</v>
      </c>
      <c r="F2871">
        <v>0</v>
      </c>
      <c r="G2871">
        <v>239.6</v>
      </c>
      <c r="H2871">
        <v>120</v>
      </c>
      <c r="I2871">
        <v>40.729999999999997</v>
      </c>
      <c r="J2871">
        <v>230.3</v>
      </c>
      <c r="K2871">
        <v>110</v>
      </c>
      <c r="L2871">
        <v>19.579999999999998</v>
      </c>
      <c r="M2871">
        <v>153</v>
      </c>
      <c r="N2871">
        <v>82</v>
      </c>
      <c r="O2871">
        <v>6.89</v>
      </c>
      <c r="P2871">
        <v>8.6</v>
      </c>
      <c r="Q2871">
        <v>3</v>
      </c>
      <c r="R2871">
        <v>2.3199999999999998</v>
      </c>
      <c r="S2871">
        <v>1</v>
      </c>
      <c r="T2871">
        <v>0</v>
      </c>
    </row>
    <row r="2872" spans="1:20" x14ac:dyDescent="0.2">
      <c r="A2872" t="s">
        <v>60</v>
      </c>
      <c r="B2872" s="4">
        <f>train[[#This Row],[account_length]]/12</f>
        <v>6.583333333333333</v>
      </c>
      <c r="C2872">
        <v>510</v>
      </c>
      <c r="D2872">
        <v>0</v>
      </c>
      <c r="E2872">
        <v>0</v>
      </c>
      <c r="F2872">
        <v>0</v>
      </c>
      <c r="G2872">
        <v>121.3</v>
      </c>
      <c r="H2872">
        <v>112</v>
      </c>
      <c r="I2872">
        <v>20.62</v>
      </c>
      <c r="J2872">
        <v>282.8</v>
      </c>
      <c r="K2872">
        <v>107</v>
      </c>
      <c r="L2872">
        <v>24.04</v>
      </c>
      <c r="M2872">
        <v>123.1</v>
      </c>
      <c r="N2872">
        <v>83</v>
      </c>
      <c r="O2872">
        <v>5.54</v>
      </c>
      <c r="P2872">
        <v>7.4</v>
      </c>
      <c r="Q2872">
        <v>4</v>
      </c>
      <c r="R2872">
        <v>2</v>
      </c>
      <c r="S2872">
        <v>1</v>
      </c>
      <c r="T2872">
        <v>0</v>
      </c>
    </row>
    <row r="2873" spans="1:20" x14ac:dyDescent="0.2">
      <c r="A2873" t="s">
        <v>53</v>
      </c>
      <c r="B2873" s="4">
        <f>train[[#This Row],[account_length]]/12</f>
        <v>5.083333333333333</v>
      </c>
      <c r="C2873">
        <v>408</v>
      </c>
      <c r="D2873">
        <v>0</v>
      </c>
      <c r="E2873">
        <v>0</v>
      </c>
      <c r="F2873">
        <v>0</v>
      </c>
      <c r="G2873">
        <v>208.4</v>
      </c>
      <c r="H2873">
        <v>102</v>
      </c>
      <c r="I2873">
        <v>35.43</v>
      </c>
      <c r="J2873">
        <v>326.10000000000002</v>
      </c>
      <c r="K2873">
        <v>96</v>
      </c>
      <c r="L2873">
        <v>27.72</v>
      </c>
      <c r="M2873">
        <v>201.9</v>
      </c>
      <c r="N2873">
        <v>73</v>
      </c>
      <c r="O2873">
        <v>9.09</v>
      </c>
      <c r="P2873">
        <v>10.1</v>
      </c>
      <c r="Q2873">
        <v>8</v>
      </c>
      <c r="R2873">
        <v>2.73</v>
      </c>
      <c r="S2873">
        <v>1</v>
      </c>
      <c r="T2873">
        <v>1</v>
      </c>
    </row>
    <row r="2874" spans="1:20" x14ac:dyDescent="0.2">
      <c r="A2874" t="s">
        <v>41</v>
      </c>
      <c r="B2874" s="4">
        <f>train[[#This Row],[account_length]]/12</f>
        <v>8.0833333333333339</v>
      </c>
      <c r="C2874">
        <v>510</v>
      </c>
      <c r="D2874">
        <v>1</v>
      </c>
      <c r="E2874">
        <v>0</v>
      </c>
      <c r="F2874">
        <v>0</v>
      </c>
      <c r="G2874">
        <v>230.6</v>
      </c>
      <c r="H2874">
        <v>131</v>
      </c>
      <c r="I2874">
        <v>39.200000000000003</v>
      </c>
      <c r="J2874">
        <v>261.3</v>
      </c>
      <c r="K2874">
        <v>136</v>
      </c>
      <c r="L2874">
        <v>22.21</v>
      </c>
      <c r="M2874">
        <v>157.1</v>
      </c>
      <c r="N2874">
        <v>96</v>
      </c>
      <c r="O2874">
        <v>7.07</v>
      </c>
      <c r="P2874">
        <v>6.8</v>
      </c>
      <c r="Q2874">
        <v>4</v>
      </c>
      <c r="R2874">
        <v>1.84</v>
      </c>
      <c r="S2874">
        <v>0</v>
      </c>
      <c r="T2874">
        <v>0</v>
      </c>
    </row>
    <row r="2875" spans="1:20" x14ac:dyDescent="0.2">
      <c r="A2875" t="s">
        <v>45</v>
      </c>
      <c r="B2875" s="4">
        <f>train[[#This Row],[account_length]]/12</f>
        <v>5.25</v>
      </c>
      <c r="C2875">
        <v>415</v>
      </c>
      <c r="D2875">
        <v>0</v>
      </c>
      <c r="E2875">
        <v>0</v>
      </c>
      <c r="F2875">
        <v>0</v>
      </c>
      <c r="G2875">
        <v>112.5</v>
      </c>
      <c r="H2875">
        <v>95</v>
      </c>
      <c r="I2875">
        <v>19.13</v>
      </c>
      <c r="J2875">
        <v>211.2</v>
      </c>
      <c r="K2875">
        <v>67</v>
      </c>
      <c r="L2875">
        <v>17.95</v>
      </c>
      <c r="M2875">
        <v>227.5</v>
      </c>
      <c r="N2875">
        <v>96</v>
      </c>
      <c r="O2875">
        <v>10.24</v>
      </c>
      <c r="P2875">
        <v>11.1</v>
      </c>
      <c r="Q2875">
        <v>8</v>
      </c>
      <c r="R2875">
        <v>3</v>
      </c>
      <c r="S2875">
        <v>0</v>
      </c>
      <c r="T2875">
        <v>0</v>
      </c>
    </row>
    <row r="2876" spans="1:20" x14ac:dyDescent="0.2">
      <c r="A2876" t="s">
        <v>64</v>
      </c>
      <c r="B2876" s="4">
        <f>train[[#This Row],[account_length]]/12</f>
        <v>8.75</v>
      </c>
      <c r="C2876">
        <v>510</v>
      </c>
      <c r="D2876">
        <v>0</v>
      </c>
      <c r="E2876">
        <v>0</v>
      </c>
      <c r="F2876">
        <v>0</v>
      </c>
      <c r="G2876">
        <v>167.7</v>
      </c>
      <c r="H2876">
        <v>93</v>
      </c>
      <c r="I2876">
        <v>28.51</v>
      </c>
      <c r="J2876">
        <v>234.1</v>
      </c>
      <c r="K2876">
        <v>103</v>
      </c>
      <c r="L2876">
        <v>19.899999999999999</v>
      </c>
      <c r="M2876">
        <v>169.7</v>
      </c>
      <c r="N2876">
        <v>121</v>
      </c>
      <c r="O2876">
        <v>7.64</v>
      </c>
      <c r="P2876">
        <v>6.9</v>
      </c>
      <c r="Q2876">
        <v>5</v>
      </c>
      <c r="R2876">
        <v>1.86</v>
      </c>
      <c r="S2876">
        <v>3</v>
      </c>
      <c r="T2876">
        <v>0</v>
      </c>
    </row>
    <row r="2877" spans="1:20" x14ac:dyDescent="0.2">
      <c r="A2877" t="s">
        <v>52</v>
      </c>
      <c r="B2877" s="4">
        <f>train[[#This Row],[account_length]]/12</f>
        <v>13.25</v>
      </c>
      <c r="C2877">
        <v>408</v>
      </c>
      <c r="D2877">
        <v>0</v>
      </c>
      <c r="E2877">
        <v>0</v>
      </c>
      <c r="F2877">
        <v>0</v>
      </c>
      <c r="G2877">
        <v>180.1</v>
      </c>
      <c r="H2877">
        <v>103</v>
      </c>
      <c r="I2877">
        <v>30.62</v>
      </c>
      <c r="J2877">
        <v>193.4</v>
      </c>
      <c r="K2877">
        <v>148</v>
      </c>
      <c r="L2877">
        <v>16.440000000000001</v>
      </c>
      <c r="M2877">
        <v>251.2</v>
      </c>
      <c r="N2877">
        <v>109</v>
      </c>
      <c r="O2877">
        <v>11.3</v>
      </c>
      <c r="P2877">
        <v>13.4</v>
      </c>
      <c r="Q2877">
        <v>5</v>
      </c>
      <c r="R2877">
        <v>3.62</v>
      </c>
      <c r="S2877">
        <v>0</v>
      </c>
      <c r="T2877">
        <v>0</v>
      </c>
    </row>
    <row r="2878" spans="1:20" x14ac:dyDescent="0.2">
      <c r="A2878" t="s">
        <v>61</v>
      </c>
      <c r="B2878" s="4">
        <f>train[[#This Row],[account_length]]/12</f>
        <v>6.916666666666667</v>
      </c>
      <c r="C2878">
        <v>510</v>
      </c>
      <c r="D2878">
        <v>0</v>
      </c>
      <c r="E2878">
        <v>0</v>
      </c>
      <c r="F2878">
        <v>0</v>
      </c>
      <c r="G2878">
        <v>129.6</v>
      </c>
      <c r="H2878">
        <v>81</v>
      </c>
      <c r="I2878">
        <v>22.03</v>
      </c>
      <c r="J2878">
        <v>189.7</v>
      </c>
      <c r="K2878">
        <v>117</v>
      </c>
      <c r="L2878">
        <v>16.12</v>
      </c>
      <c r="M2878">
        <v>219</v>
      </c>
      <c r="N2878">
        <v>118</v>
      </c>
      <c r="O2878">
        <v>9.86</v>
      </c>
      <c r="P2878">
        <v>9.8000000000000007</v>
      </c>
      <c r="Q2878">
        <v>4</v>
      </c>
      <c r="R2878">
        <v>2.65</v>
      </c>
      <c r="S2878">
        <v>2</v>
      </c>
      <c r="T2878">
        <v>0</v>
      </c>
    </row>
    <row r="2879" spans="1:20" x14ac:dyDescent="0.2">
      <c r="A2879" t="s">
        <v>57</v>
      </c>
      <c r="B2879" s="4">
        <f>train[[#This Row],[account_length]]/12</f>
        <v>7.75</v>
      </c>
      <c r="C2879">
        <v>510</v>
      </c>
      <c r="D2879">
        <v>0</v>
      </c>
      <c r="E2879">
        <v>0</v>
      </c>
      <c r="F2879">
        <v>0</v>
      </c>
      <c r="G2879">
        <v>215.5</v>
      </c>
      <c r="H2879">
        <v>108</v>
      </c>
      <c r="I2879">
        <v>36.64</v>
      </c>
      <c r="J2879">
        <v>230.9</v>
      </c>
      <c r="K2879">
        <v>70</v>
      </c>
      <c r="L2879">
        <v>19.63</v>
      </c>
      <c r="M2879">
        <v>144.1</v>
      </c>
      <c r="N2879">
        <v>134</v>
      </c>
      <c r="O2879">
        <v>6.48</v>
      </c>
      <c r="P2879">
        <v>13.2</v>
      </c>
      <c r="Q2879">
        <v>4</v>
      </c>
      <c r="R2879">
        <v>3.56</v>
      </c>
      <c r="S2879">
        <v>0</v>
      </c>
      <c r="T2879">
        <v>0</v>
      </c>
    </row>
    <row r="2880" spans="1:20" x14ac:dyDescent="0.2">
      <c r="A2880" t="s">
        <v>55</v>
      </c>
      <c r="B2880" s="4">
        <f>train[[#This Row],[account_length]]/12</f>
        <v>8.1666666666666661</v>
      </c>
      <c r="C2880">
        <v>415</v>
      </c>
      <c r="D2880">
        <v>0</v>
      </c>
      <c r="E2880">
        <v>0</v>
      </c>
      <c r="F2880">
        <v>0</v>
      </c>
      <c r="G2880">
        <v>211.9</v>
      </c>
      <c r="H2880">
        <v>65</v>
      </c>
      <c r="I2880">
        <v>36.020000000000003</v>
      </c>
      <c r="J2880">
        <v>224.6</v>
      </c>
      <c r="K2880">
        <v>95</v>
      </c>
      <c r="L2880">
        <v>19.09</v>
      </c>
      <c r="M2880">
        <v>233</v>
      </c>
      <c r="N2880">
        <v>81</v>
      </c>
      <c r="O2880">
        <v>10.49</v>
      </c>
      <c r="P2880">
        <v>9.9</v>
      </c>
      <c r="Q2880">
        <v>3</v>
      </c>
      <c r="R2880">
        <v>2.67</v>
      </c>
      <c r="S2880">
        <v>2</v>
      </c>
      <c r="T2880">
        <v>0</v>
      </c>
    </row>
    <row r="2881" spans="1:20" x14ac:dyDescent="0.2">
      <c r="A2881" t="s">
        <v>24</v>
      </c>
      <c r="B2881" s="4">
        <f>train[[#This Row],[account_length]]/12</f>
        <v>13.583333333333334</v>
      </c>
      <c r="C2881">
        <v>415</v>
      </c>
      <c r="D2881">
        <v>0</v>
      </c>
      <c r="E2881">
        <v>0</v>
      </c>
      <c r="F2881">
        <v>0</v>
      </c>
      <c r="G2881">
        <v>82</v>
      </c>
      <c r="H2881">
        <v>95</v>
      </c>
      <c r="I2881">
        <v>13.94</v>
      </c>
      <c r="J2881">
        <v>125.2</v>
      </c>
      <c r="K2881">
        <v>103</v>
      </c>
      <c r="L2881">
        <v>10.64</v>
      </c>
      <c r="M2881">
        <v>171.3</v>
      </c>
      <c r="N2881">
        <v>107</v>
      </c>
      <c r="O2881">
        <v>7.71</v>
      </c>
      <c r="P2881">
        <v>8</v>
      </c>
      <c r="Q2881">
        <v>4</v>
      </c>
      <c r="R2881">
        <v>2.16</v>
      </c>
      <c r="S2881">
        <v>1</v>
      </c>
      <c r="T2881">
        <v>0</v>
      </c>
    </row>
    <row r="2882" spans="1:20" x14ac:dyDescent="0.2">
      <c r="A2882" t="s">
        <v>27</v>
      </c>
      <c r="B2882" s="4">
        <f>train[[#This Row],[account_length]]/12</f>
        <v>14.083333333333334</v>
      </c>
      <c r="C2882">
        <v>408</v>
      </c>
      <c r="D2882">
        <v>0</v>
      </c>
      <c r="E2882">
        <v>1</v>
      </c>
      <c r="F2882">
        <v>22</v>
      </c>
      <c r="G2882">
        <v>149.1</v>
      </c>
      <c r="H2882">
        <v>103</v>
      </c>
      <c r="I2882">
        <v>25.35</v>
      </c>
      <c r="J2882">
        <v>207.2</v>
      </c>
      <c r="K2882">
        <v>91</v>
      </c>
      <c r="L2882">
        <v>17.61</v>
      </c>
      <c r="M2882">
        <v>265.39999999999998</v>
      </c>
      <c r="N2882">
        <v>92</v>
      </c>
      <c r="O2882">
        <v>11.94</v>
      </c>
      <c r="P2882">
        <v>11.4</v>
      </c>
      <c r="Q2882">
        <v>7</v>
      </c>
      <c r="R2882">
        <v>3.08</v>
      </c>
      <c r="S2882">
        <v>2</v>
      </c>
      <c r="T2882">
        <v>0</v>
      </c>
    </row>
    <row r="2883" spans="1:20" x14ac:dyDescent="0.2">
      <c r="A2883" t="s">
        <v>62</v>
      </c>
      <c r="B2883" s="4">
        <f>train[[#This Row],[account_length]]/12</f>
        <v>9.25</v>
      </c>
      <c r="C2883">
        <v>415</v>
      </c>
      <c r="D2883">
        <v>0</v>
      </c>
      <c r="E2883">
        <v>0</v>
      </c>
      <c r="F2883">
        <v>0</v>
      </c>
      <c r="G2883">
        <v>304.60000000000002</v>
      </c>
      <c r="H2883">
        <v>56</v>
      </c>
      <c r="I2883">
        <v>51.78</v>
      </c>
      <c r="J2883">
        <v>157.6</v>
      </c>
      <c r="K2883">
        <v>101</v>
      </c>
      <c r="L2883">
        <v>13.4</v>
      </c>
      <c r="M2883">
        <v>188.2</v>
      </c>
      <c r="N2883">
        <v>116</v>
      </c>
      <c r="O2883">
        <v>8.4700000000000006</v>
      </c>
      <c r="P2883">
        <v>12.4</v>
      </c>
      <c r="Q2883">
        <v>1</v>
      </c>
      <c r="R2883">
        <v>3.35</v>
      </c>
      <c r="S2883">
        <v>1</v>
      </c>
      <c r="T2883">
        <v>1</v>
      </c>
    </row>
    <row r="2884" spans="1:20" x14ac:dyDescent="0.2">
      <c r="A2884" t="s">
        <v>71</v>
      </c>
      <c r="B2884" s="4">
        <f>train[[#This Row],[account_length]]/12</f>
        <v>13.583333333333334</v>
      </c>
      <c r="C2884">
        <v>510</v>
      </c>
      <c r="D2884">
        <v>0</v>
      </c>
      <c r="E2884">
        <v>0</v>
      </c>
      <c r="F2884">
        <v>0</v>
      </c>
      <c r="G2884">
        <v>277.7</v>
      </c>
      <c r="H2884">
        <v>118</v>
      </c>
      <c r="I2884">
        <v>47.21</v>
      </c>
      <c r="J2884">
        <v>115.3</v>
      </c>
      <c r="K2884">
        <v>91</v>
      </c>
      <c r="L2884">
        <v>9.8000000000000007</v>
      </c>
      <c r="M2884">
        <v>170.3</v>
      </c>
      <c r="N2884">
        <v>90</v>
      </c>
      <c r="O2884">
        <v>7.66</v>
      </c>
      <c r="P2884">
        <v>10.4</v>
      </c>
      <c r="Q2884">
        <v>8</v>
      </c>
      <c r="R2884">
        <v>2.81</v>
      </c>
      <c r="S2884">
        <v>0</v>
      </c>
      <c r="T2884">
        <v>0</v>
      </c>
    </row>
    <row r="2885" spans="1:20" x14ac:dyDescent="0.2">
      <c r="A2885" t="s">
        <v>30</v>
      </c>
      <c r="B2885" s="4">
        <f>train[[#This Row],[account_length]]/12</f>
        <v>7.083333333333333</v>
      </c>
      <c r="C2885">
        <v>408</v>
      </c>
      <c r="D2885">
        <v>0</v>
      </c>
      <c r="E2885">
        <v>0</v>
      </c>
      <c r="F2885">
        <v>0</v>
      </c>
      <c r="G2885">
        <v>209.1</v>
      </c>
      <c r="H2885">
        <v>57</v>
      </c>
      <c r="I2885">
        <v>35.549999999999997</v>
      </c>
      <c r="J2885">
        <v>110.7</v>
      </c>
      <c r="K2885">
        <v>111</v>
      </c>
      <c r="L2885">
        <v>9.41</v>
      </c>
      <c r="M2885">
        <v>113.3</v>
      </c>
      <c r="N2885">
        <v>113</v>
      </c>
      <c r="O2885">
        <v>5.0999999999999996</v>
      </c>
      <c r="P2885">
        <v>12.8</v>
      </c>
      <c r="Q2885">
        <v>4</v>
      </c>
      <c r="R2885">
        <v>3.46</v>
      </c>
      <c r="S2885">
        <v>1</v>
      </c>
      <c r="T2885">
        <v>0</v>
      </c>
    </row>
    <row r="2886" spans="1:20" x14ac:dyDescent="0.2">
      <c r="A2886" t="s">
        <v>40</v>
      </c>
      <c r="B2886" s="4">
        <f>train[[#This Row],[account_length]]/12</f>
        <v>15.833333333333334</v>
      </c>
      <c r="C2886">
        <v>415</v>
      </c>
      <c r="D2886">
        <v>0</v>
      </c>
      <c r="E2886">
        <v>0</v>
      </c>
      <c r="F2886">
        <v>0</v>
      </c>
      <c r="G2886">
        <v>196.1</v>
      </c>
      <c r="H2886">
        <v>95</v>
      </c>
      <c r="I2886">
        <v>33.340000000000003</v>
      </c>
      <c r="J2886">
        <v>228.3</v>
      </c>
      <c r="K2886">
        <v>88</v>
      </c>
      <c r="L2886">
        <v>19.41</v>
      </c>
      <c r="M2886">
        <v>243.6</v>
      </c>
      <c r="N2886">
        <v>95</v>
      </c>
      <c r="O2886">
        <v>10.96</v>
      </c>
      <c r="P2886">
        <v>7.6</v>
      </c>
      <c r="Q2886">
        <v>3</v>
      </c>
      <c r="R2886">
        <v>2.0499999999999998</v>
      </c>
      <c r="S2886">
        <v>3</v>
      </c>
      <c r="T2886">
        <v>0</v>
      </c>
    </row>
    <row r="2887" spans="1:20" x14ac:dyDescent="0.2">
      <c r="A2887" t="s">
        <v>40</v>
      </c>
      <c r="B2887" s="4">
        <f>train[[#This Row],[account_length]]/12</f>
        <v>3.25</v>
      </c>
      <c r="C2887">
        <v>510</v>
      </c>
      <c r="D2887">
        <v>0</v>
      </c>
      <c r="E2887">
        <v>0</v>
      </c>
      <c r="F2887">
        <v>0</v>
      </c>
      <c r="G2887">
        <v>121.6</v>
      </c>
      <c r="H2887">
        <v>99</v>
      </c>
      <c r="I2887">
        <v>20.67</v>
      </c>
      <c r="J2887">
        <v>267.60000000000002</v>
      </c>
      <c r="K2887">
        <v>99</v>
      </c>
      <c r="L2887">
        <v>22.75</v>
      </c>
      <c r="M2887">
        <v>99.7</v>
      </c>
      <c r="N2887">
        <v>88</v>
      </c>
      <c r="O2887">
        <v>4.49</v>
      </c>
      <c r="P2887">
        <v>7.1</v>
      </c>
      <c r="Q2887">
        <v>2</v>
      </c>
      <c r="R2887">
        <v>1.92</v>
      </c>
      <c r="S2887">
        <v>1</v>
      </c>
      <c r="T2887">
        <v>0</v>
      </c>
    </row>
    <row r="2888" spans="1:20" x14ac:dyDescent="0.2">
      <c r="A2888" t="s">
        <v>43</v>
      </c>
      <c r="B2888" s="4">
        <f>train[[#This Row],[account_length]]/12</f>
        <v>7</v>
      </c>
      <c r="C2888">
        <v>415</v>
      </c>
      <c r="D2888">
        <v>0</v>
      </c>
      <c r="E2888">
        <v>0</v>
      </c>
      <c r="F2888">
        <v>0</v>
      </c>
      <c r="G2888">
        <v>204.1</v>
      </c>
      <c r="H2888">
        <v>132</v>
      </c>
      <c r="I2888">
        <v>34.700000000000003</v>
      </c>
      <c r="J2888">
        <v>164.4</v>
      </c>
      <c r="K2888">
        <v>117</v>
      </c>
      <c r="L2888">
        <v>13.97</v>
      </c>
      <c r="M2888">
        <v>165.1</v>
      </c>
      <c r="N2888">
        <v>123</v>
      </c>
      <c r="O2888">
        <v>7.43</v>
      </c>
      <c r="P2888">
        <v>0</v>
      </c>
      <c r="Q2888">
        <v>0</v>
      </c>
      <c r="R2888">
        <v>0</v>
      </c>
      <c r="S2888">
        <v>1</v>
      </c>
      <c r="T2888">
        <v>0</v>
      </c>
    </row>
    <row r="2889" spans="1:20" x14ac:dyDescent="0.2">
      <c r="A2889" t="s">
        <v>37</v>
      </c>
      <c r="B2889" s="4">
        <f>train[[#This Row],[account_length]]/12</f>
        <v>5.916666666666667</v>
      </c>
      <c r="C2889">
        <v>415</v>
      </c>
      <c r="D2889">
        <v>0</v>
      </c>
      <c r="E2889">
        <v>0</v>
      </c>
      <c r="F2889">
        <v>0</v>
      </c>
      <c r="G2889">
        <v>212.1</v>
      </c>
      <c r="H2889">
        <v>114</v>
      </c>
      <c r="I2889">
        <v>36.06</v>
      </c>
      <c r="J2889">
        <v>235.9</v>
      </c>
      <c r="K2889">
        <v>91</v>
      </c>
      <c r="L2889">
        <v>20.05</v>
      </c>
      <c r="M2889">
        <v>207.7</v>
      </c>
      <c r="N2889">
        <v>135</v>
      </c>
      <c r="O2889">
        <v>9.35</v>
      </c>
      <c r="P2889">
        <v>11.3</v>
      </c>
      <c r="Q2889">
        <v>5</v>
      </c>
      <c r="R2889">
        <v>3.05</v>
      </c>
      <c r="S2889">
        <v>4</v>
      </c>
      <c r="T2889">
        <v>0</v>
      </c>
    </row>
    <row r="2890" spans="1:20" x14ac:dyDescent="0.2">
      <c r="A2890" t="s">
        <v>44</v>
      </c>
      <c r="B2890" s="4">
        <f>train[[#This Row],[account_length]]/12</f>
        <v>9.5</v>
      </c>
      <c r="C2890">
        <v>415</v>
      </c>
      <c r="D2890">
        <v>0</v>
      </c>
      <c r="E2890">
        <v>0</v>
      </c>
      <c r="F2890">
        <v>0</v>
      </c>
      <c r="G2890">
        <v>178.3</v>
      </c>
      <c r="H2890">
        <v>86</v>
      </c>
      <c r="I2890">
        <v>30.31</v>
      </c>
      <c r="J2890">
        <v>176.5</v>
      </c>
      <c r="K2890">
        <v>99</v>
      </c>
      <c r="L2890">
        <v>15</v>
      </c>
      <c r="M2890">
        <v>187.1</v>
      </c>
      <c r="N2890">
        <v>83</v>
      </c>
      <c r="O2890">
        <v>8.42</v>
      </c>
      <c r="P2890">
        <v>13.8</v>
      </c>
      <c r="Q2890">
        <v>2</v>
      </c>
      <c r="R2890">
        <v>3.73</v>
      </c>
      <c r="S2890">
        <v>1</v>
      </c>
      <c r="T2890">
        <v>0</v>
      </c>
    </row>
    <row r="2891" spans="1:20" x14ac:dyDescent="0.2">
      <c r="A2891" t="s">
        <v>69</v>
      </c>
      <c r="B2891" s="4">
        <f>train[[#This Row],[account_length]]/12</f>
        <v>11.25</v>
      </c>
      <c r="C2891">
        <v>415</v>
      </c>
      <c r="D2891">
        <v>0</v>
      </c>
      <c r="E2891">
        <v>0</v>
      </c>
      <c r="F2891">
        <v>0</v>
      </c>
      <c r="G2891">
        <v>181.8</v>
      </c>
      <c r="H2891">
        <v>92</v>
      </c>
      <c r="I2891">
        <v>30.91</v>
      </c>
      <c r="J2891">
        <v>159.6</v>
      </c>
      <c r="K2891">
        <v>63</v>
      </c>
      <c r="L2891">
        <v>13.57</v>
      </c>
      <c r="M2891">
        <v>232.4</v>
      </c>
      <c r="N2891">
        <v>78</v>
      </c>
      <c r="O2891">
        <v>10.46</v>
      </c>
      <c r="P2891">
        <v>7</v>
      </c>
      <c r="Q2891">
        <v>6</v>
      </c>
      <c r="R2891">
        <v>1.89</v>
      </c>
      <c r="S2891">
        <v>0</v>
      </c>
      <c r="T2891">
        <v>0</v>
      </c>
    </row>
    <row r="2892" spans="1:20" x14ac:dyDescent="0.2">
      <c r="A2892" t="s">
        <v>41</v>
      </c>
      <c r="B2892" s="4">
        <f>train[[#This Row],[account_length]]/12</f>
        <v>7.75</v>
      </c>
      <c r="C2892">
        <v>415</v>
      </c>
      <c r="D2892">
        <v>0</v>
      </c>
      <c r="E2892">
        <v>0</v>
      </c>
      <c r="F2892">
        <v>0</v>
      </c>
      <c r="G2892">
        <v>120.6</v>
      </c>
      <c r="H2892">
        <v>104</v>
      </c>
      <c r="I2892">
        <v>20.5</v>
      </c>
      <c r="J2892">
        <v>205.5</v>
      </c>
      <c r="K2892">
        <v>95</v>
      </c>
      <c r="L2892">
        <v>17.47</v>
      </c>
      <c r="M2892">
        <v>182.5</v>
      </c>
      <c r="N2892">
        <v>107</v>
      </c>
      <c r="O2892">
        <v>8.2100000000000009</v>
      </c>
      <c r="P2892">
        <v>9.6</v>
      </c>
      <c r="Q2892">
        <v>6</v>
      </c>
      <c r="R2892">
        <v>2.59</v>
      </c>
      <c r="S2892">
        <v>2</v>
      </c>
      <c r="T2892">
        <v>0</v>
      </c>
    </row>
    <row r="2893" spans="1:20" x14ac:dyDescent="0.2">
      <c r="A2893" t="s">
        <v>38</v>
      </c>
      <c r="B2893" s="4">
        <f>train[[#This Row],[account_length]]/12</f>
        <v>6.833333333333333</v>
      </c>
      <c r="C2893">
        <v>415</v>
      </c>
      <c r="D2893">
        <v>0</v>
      </c>
      <c r="E2893">
        <v>0</v>
      </c>
      <c r="F2893">
        <v>0</v>
      </c>
      <c r="G2893">
        <v>172.4</v>
      </c>
      <c r="H2893">
        <v>112</v>
      </c>
      <c r="I2893">
        <v>29.31</v>
      </c>
      <c r="J2893">
        <v>131.69999999999999</v>
      </c>
      <c r="K2893">
        <v>89</v>
      </c>
      <c r="L2893">
        <v>11.19</v>
      </c>
      <c r="M2893">
        <v>182.8</v>
      </c>
      <c r="N2893">
        <v>78</v>
      </c>
      <c r="O2893">
        <v>8.23</v>
      </c>
      <c r="P2893">
        <v>8.8000000000000007</v>
      </c>
      <c r="Q2893">
        <v>9</v>
      </c>
      <c r="R2893">
        <v>2.38</v>
      </c>
      <c r="S2893">
        <v>1</v>
      </c>
      <c r="T2893">
        <v>0</v>
      </c>
    </row>
    <row r="2894" spans="1:20" x14ac:dyDescent="0.2">
      <c r="A2894" t="s">
        <v>31</v>
      </c>
      <c r="B2894" s="4">
        <f>train[[#This Row],[account_length]]/12</f>
        <v>5.333333333333333</v>
      </c>
      <c r="C2894">
        <v>415</v>
      </c>
      <c r="D2894">
        <v>0</v>
      </c>
      <c r="E2894">
        <v>0</v>
      </c>
      <c r="F2894">
        <v>0</v>
      </c>
      <c r="G2894">
        <v>160.6</v>
      </c>
      <c r="H2894">
        <v>110</v>
      </c>
      <c r="I2894">
        <v>27.3</v>
      </c>
      <c r="J2894">
        <v>171.9</v>
      </c>
      <c r="K2894">
        <v>97</v>
      </c>
      <c r="L2894">
        <v>14.61</v>
      </c>
      <c r="M2894">
        <v>105.2</v>
      </c>
      <c r="N2894">
        <v>56</v>
      </c>
      <c r="O2894">
        <v>4.7300000000000004</v>
      </c>
      <c r="P2894">
        <v>7.3</v>
      </c>
      <c r="Q2894">
        <v>2</v>
      </c>
      <c r="R2894">
        <v>1.97</v>
      </c>
      <c r="S2894">
        <v>0</v>
      </c>
      <c r="T2894">
        <v>1</v>
      </c>
    </row>
    <row r="2895" spans="1:20" x14ac:dyDescent="0.2">
      <c r="A2895" t="s">
        <v>42</v>
      </c>
      <c r="B2895" s="4">
        <f>train[[#This Row],[account_length]]/12</f>
        <v>6.333333333333333</v>
      </c>
      <c r="C2895">
        <v>408</v>
      </c>
      <c r="D2895">
        <v>0</v>
      </c>
      <c r="E2895">
        <v>1</v>
      </c>
      <c r="F2895">
        <v>12</v>
      </c>
      <c r="G2895">
        <v>98.4</v>
      </c>
      <c r="H2895">
        <v>100</v>
      </c>
      <c r="I2895">
        <v>16.73</v>
      </c>
      <c r="J2895">
        <v>187.5</v>
      </c>
      <c r="K2895">
        <v>119</v>
      </c>
      <c r="L2895">
        <v>15.94</v>
      </c>
      <c r="M2895">
        <v>177</v>
      </c>
      <c r="N2895">
        <v>68</v>
      </c>
      <c r="O2895">
        <v>7.97</v>
      </c>
      <c r="P2895">
        <v>15.1</v>
      </c>
      <c r="Q2895">
        <v>3</v>
      </c>
      <c r="R2895">
        <v>4.08</v>
      </c>
      <c r="S2895">
        <v>1</v>
      </c>
      <c r="T2895">
        <v>0</v>
      </c>
    </row>
    <row r="2896" spans="1:20" x14ac:dyDescent="0.2">
      <c r="A2896" t="s">
        <v>70</v>
      </c>
      <c r="B2896" s="4">
        <f>train[[#This Row],[account_length]]/12</f>
        <v>9.3333333333333339</v>
      </c>
      <c r="C2896">
        <v>415</v>
      </c>
      <c r="D2896">
        <v>0</v>
      </c>
      <c r="E2896">
        <v>0</v>
      </c>
      <c r="F2896">
        <v>0</v>
      </c>
      <c r="G2896">
        <v>109</v>
      </c>
      <c r="H2896">
        <v>126</v>
      </c>
      <c r="I2896">
        <v>18.53</v>
      </c>
      <c r="J2896">
        <v>212.7</v>
      </c>
      <c r="K2896">
        <v>106</v>
      </c>
      <c r="L2896">
        <v>18.079999999999998</v>
      </c>
      <c r="M2896">
        <v>208.3</v>
      </c>
      <c r="N2896">
        <v>92</v>
      </c>
      <c r="O2896">
        <v>9.3699999999999992</v>
      </c>
      <c r="P2896">
        <v>7.9</v>
      </c>
      <c r="Q2896">
        <v>3</v>
      </c>
      <c r="R2896">
        <v>2.13</v>
      </c>
      <c r="S2896">
        <v>1</v>
      </c>
      <c r="T2896">
        <v>0</v>
      </c>
    </row>
    <row r="2897" spans="1:20" x14ac:dyDescent="0.2">
      <c r="A2897" t="s">
        <v>57</v>
      </c>
      <c r="B2897" s="4">
        <f>train[[#This Row],[account_length]]/12</f>
        <v>11.416666666666666</v>
      </c>
      <c r="C2897">
        <v>415</v>
      </c>
      <c r="D2897">
        <v>0</v>
      </c>
      <c r="E2897">
        <v>0</v>
      </c>
      <c r="F2897">
        <v>0</v>
      </c>
      <c r="G2897">
        <v>144.5</v>
      </c>
      <c r="H2897">
        <v>119</v>
      </c>
      <c r="I2897">
        <v>24.57</v>
      </c>
      <c r="J2897">
        <v>167.3</v>
      </c>
      <c r="K2897">
        <v>89</v>
      </c>
      <c r="L2897">
        <v>14.22</v>
      </c>
      <c r="M2897">
        <v>175.1</v>
      </c>
      <c r="N2897">
        <v>76</v>
      </c>
      <c r="O2897">
        <v>7.88</v>
      </c>
      <c r="P2897">
        <v>6.1</v>
      </c>
      <c r="Q2897">
        <v>4</v>
      </c>
      <c r="R2897">
        <v>1.65</v>
      </c>
      <c r="S2897">
        <v>5</v>
      </c>
      <c r="T2897">
        <v>1</v>
      </c>
    </row>
    <row r="2898" spans="1:20" x14ac:dyDescent="0.2">
      <c r="A2898" t="s">
        <v>37</v>
      </c>
      <c r="B2898" s="4">
        <f>train[[#This Row],[account_length]]/12</f>
        <v>11.666666666666666</v>
      </c>
      <c r="C2898">
        <v>510</v>
      </c>
      <c r="D2898">
        <v>0</v>
      </c>
      <c r="E2898">
        <v>0</v>
      </c>
      <c r="F2898">
        <v>0</v>
      </c>
      <c r="G2898">
        <v>193.1</v>
      </c>
      <c r="H2898">
        <v>82</v>
      </c>
      <c r="I2898">
        <v>32.83</v>
      </c>
      <c r="J2898">
        <v>260.3</v>
      </c>
      <c r="K2898">
        <v>107</v>
      </c>
      <c r="L2898">
        <v>22.13</v>
      </c>
      <c r="M2898">
        <v>241.3</v>
      </c>
      <c r="N2898">
        <v>93</v>
      </c>
      <c r="O2898">
        <v>10.86</v>
      </c>
      <c r="P2898">
        <v>13.3</v>
      </c>
      <c r="Q2898">
        <v>5</v>
      </c>
      <c r="R2898">
        <v>3.59</v>
      </c>
      <c r="S2898">
        <v>2</v>
      </c>
      <c r="T2898">
        <v>0</v>
      </c>
    </row>
    <row r="2899" spans="1:20" x14ac:dyDescent="0.2">
      <c r="A2899" t="s">
        <v>39</v>
      </c>
      <c r="B2899" s="4">
        <f>train[[#This Row],[account_length]]/12</f>
        <v>8.8333333333333339</v>
      </c>
      <c r="C2899">
        <v>415</v>
      </c>
      <c r="D2899">
        <v>0</v>
      </c>
      <c r="E2899">
        <v>0</v>
      </c>
      <c r="F2899">
        <v>0</v>
      </c>
      <c r="G2899">
        <v>182.8</v>
      </c>
      <c r="H2899">
        <v>96</v>
      </c>
      <c r="I2899">
        <v>31.08</v>
      </c>
      <c r="J2899">
        <v>193.7</v>
      </c>
      <c r="K2899">
        <v>93</v>
      </c>
      <c r="L2899">
        <v>16.46</v>
      </c>
      <c r="M2899">
        <v>219.5</v>
      </c>
      <c r="N2899">
        <v>113</v>
      </c>
      <c r="O2899">
        <v>9.8800000000000008</v>
      </c>
      <c r="P2899">
        <v>7.7</v>
      </c>
      <c r="Q2899">
        <v>2</v>
      </c>
      <c r="R2899">
        <v>2.08</v>
      </c>
      <c r="S2899">
        <v>2</v>
      </c>
      <c r="T2899">
        <v>0</v>
      </c>
    </row>
    <row r="2900" spans="1:20" x14ac:dyDescent="0.2">
      <c r="A2900" t="s">
        <v>57</v>
      </c>
      <c r="B2900" s="4">
        <f>train[[#This Row],[account_length]]/12</f>
        <v>13.833333333333334</v>
      </c>
      <c r="C2900">
        <v>510</v>
      </c>
      <c r="D2900">
        <v>0</v>
      </c>
      <c r="E2900">
        <v>1</v>
      </c>
      <c r="F2900">
        <v>32</v>
      </c>
      <c r="G2900">
        <v>148.4</v>
      </c>
      <c r="H2900">
        <v>86</v>
      </c>
      <c r="I2900">
        <v>25.23</v>
      </c>
      <c r="J2900">
        <v>170.6</v>
      </c>
      <c r="K2900">
        <v>119</v>
      </c>
      <c r="L2900">
        <v>14.5</v>
      </c>
      <c r="M2900">
        <v>201.5</v>
      </c>
      <c r="N2900">
        <v>124</v>
      </c>
      <c r="O2900">
        <v>9.07</v>
      </c>
      <c r="P2900">
        <v>11.3</v>
      </c>
      <c r="Q2900">
        <v>12</v>
      </c>
      <c r="R2900">
        <v>3.05</v>
      </c>
      <c r="S2900">
        <v>1</v>
      </c>
      <c r="T2900">
        <v>0</v>
      </c>
    </row>
    <row r="2901" spans="1:20" x14ac:dyDescent="0.2">
      <c r="A2901" t="s">
        <v>71</v>
      </c>
      <c r="B2901" s="4">
        <f>train[[#This Row],[account_length]]/12</f>
        <v>11.416666666666666</v>
      </c>
      <c r="C2901">
        <v>408</v>
      </c>
      <c r="D2901">
        <v>0</v>
      </c>
      <c r="E2901">
        <v>0</v>
      </c>
      <c r="F2901">
        <v>0</v>
      </c>
      <c r="G2901">
        <v>75.8</v>
      </c>
      <c r="H2901">
        <v>107</v>
      </c>
      <c r="I2901">
        <v>12.89</v>
      </c>
      <c r="J2901">
        <v>256.89999999999998</v>
      </c>
      <c r="K2901">
        <v>98</v>
      </c>
      <c r="L2901">
        <v>21.84</v>
      </c>
      <c r="M2901">
        <v>204.4</v>
      </c>
      <c r="N2901">
        <v>118</v>
      </c>
      <c r="O2901">
        <v>9.1999999999999993</v>
      </c>
      <c r="P2901">
        <v>10.5</v>
      </c>
      <c r="Q2901">
        <v>3</v>
      </c>
      <c r="R2901">
        <v>2.84</v>
      </c>
      <c r="S2901">
        <v>2</v>
      </c>
      <c r="T2901">
        <v>0</v>
      </c>
    </row>
    <row r="2902" spans="1:20" x14ac:dyDescent="0.2">
      <c r="A2902" t="s">
        <v>71</v>
      </c>
      <c r="B2902" s="4">
        <f>train[[#This Row],[account_length]]/12</f>
        <v>13.416666666666666</v>
      </c>
      <c r="C2902">
        <v>415</v>
      </c>
      <c r="D2902">
        <v>0</v>
      </c>
      <c r="E2902">
        <v>0</v>
      </c>
      <c r="F2902">
        <v>0</v>
      </c>
      <c r="G2902">
        <v>198</v>
      </c>
      <c r="H2902">
        <v>90</v>
      </c>
      <c r="I2902">
        <v>33.659999999999997</v>
      </c>
      <c r="J2902">
        <v>186.4</v>
      </c>
      <c r="K2902">
        <v>102</v>
      </c>
      <c r="L2902">
        <v>15.84</v>
      </c>
      <c r="M2902">
        <v>219.2</v>
      </c>
      <c r="N2902">
        <v>90</v>
      </c>
      <c r="O2902">
        <v>9.86</v>
      </c>
      <c r="P2902">
        <v>9.3000000000000007</v>
      </c>
      <c r="Q2902">
        <v>2</v>
      </c>
      <c r="R2902">
        <v>2.5099999999999998</v>
      </c>
      <c r="S2902">
        <v>1</v>
      </c>
      <c r="T2902">
        <v>0</v>
      </c>
    </row>
    <row r="2903" spans="1:20" x14ac:dyDescent="0.2">
      <c r="A2903" t="s">
        <v>54</v>
      </c>
      <c r="B2903" s="4">
        <f>train[[#This Row],[account_length]]/12</f>
        <v>10</v>
      </c>
      <c r="C2903">
        <v>415</v>
      </c>
      <c r="D2903">
        <v>0</v>
      </c>
      <c r="E2903">
        <v>0</v>
      </c>
      <c r="F2903">
        <v>0</v>
      </c>
      <c r="G2903">
        <v>253.2</v>
      </c>
      <c r="H2903">
        <v>95</v>
      </c>
      <c r="I2903">
        <v>43.04</v>
      </c>
      <c r="J2903">
        <v>210.8</v>
      </c>
      <c r="K2903">
        <v>86</v>
      </c>
      <c r="L2903">
        <v>17.920000000000002</v>
      </c>
      <c r="M2903">
        <v>253.9</v>
      </c>
      <c r="N2903">
        <v>81</v>
      </c>
      <c r="O2903">
        <v>11.43</v>
      </c>
      <c r="P2903">
        <v>9.5</v>
      </c>
      <c r="Q2903">
        <v>4</v>
      </c>
      <c r="R2903">
        <v>2.57</v>
      </c>
      <c r="S2903">
        <v>5</v>
      </c>
      <c r="T2903">
        <v>1</v>
      </c>
    </row>
    <row r="2904" spans="1:20" x14ac:dyDescent="0.2">
      <c r="A2904" t="s">
        <v>71</v>
      </c>
      <c r="B2904" s="4">
        <f>train[[#This Row],[account_length]]/12</f>
        <v>15.583333333333334</v>
      </c>
      <c r="C2904">
        <v>510</v>
      </c>
      <c r="D2904">
        <v>0</v>
      </c>
      <c r="E2904">
        <v>1</v>
      </c>
      <c r="F2904">
        <v>25</v>
      </c>
      <c r="G2904">
        <v>199.9</v>
      </c>
      <c r="H2904">
        <v>64</v>
      </c>
      <c r="I2904">
        <v>33.979999999999997</v>
      </c>
      <c r="J2904">
        <v>134.6</v>
      </c>
      <c r="K2904">
        <v>110</v>
      </c>
      <c r="L2904">
        <v>11.44</v>
      </c>
      <c r="M2904">
        <v>210.4</v>
      </c>
      <c r="N2904">
        <v>78</v>
      </c>
      <c r="O2904">
        <v>9.4700000000000006</v>
      </c>
      <c r="P2904">
        <v>11.7</v>
      </c>
      <c r="Q2904">
        <v>6</v>
      </c>
      <c r="R2904">
        <v>3.16</v>
      </c>
      <c r="S2904">
        <v>3</v>
      </c>
      <c r="T2904">
        <v>0</v>
      </c>
    </row>
    <row r="2905" spans="1:20" x14ac:dyDescent="0.2">
      <c r="A2905" t="s">
        <v>52</v>
      </c>
      <c r="B2905" s="4">
        <f>train[[#This Row],[account_length]]/12</f>
        <v>8.5</v>
      </c>
      <c r="C2905">
        <v>415</v>
      </c>
      <c r="D2905">
        <v>0</v>
      </c>
      <c r="E2905">
        <v>1</v>
      </c>
      <c r="F2905">
        <v>25</v>
      </c>
      <c r="G2905">
        <v>187.5</v>
      </c>
      <c r="H2905">
        <v>105</v>
      </c>
      <c r="I2905">
        <v>31.88</v>
      </c>
      <c r="J2905">
        <v>272.3</v>
      </c>
      <c r="K2905">
        <v>88</v>
      </c>
      <c r="L2905">
        <v>23.15</v>
      </c>
      <c r="M2905">
        <v>216.4</v>
      </c>
      <c r="N2905">
        <v>91</v>
      </c>
      <c r="O2905">
        <v>9.74</v>
      </c>
      <c r="P2905">
        <v>11.7</v>
      </c>
      <c r="Q2905">
        <v>2</v>
      </c>
      <c r="R2905">
        <v>3.16</v>
      </c>
      <c r="S2905">
        <v>2</v>
      </c>
      <c r="T2905">
        <v>0</v>
      </c>
    </row>
    <row r="2906" spans="1:20" x14ac:dyDescent="0.2">
      <c r="A2906" t="s">
        <v>34</v>
      </c>
      <c r="B2906" s="4">
        <f>train[[#This Row],[account_length]]/12</f>
        <v>6.833333333333333</v>
      </c>
      <c r="C2906">
        <v>408</v>
      </c>
      <c r="D2906">
        <v>0</v>
      </c>
      <c r="E2906">
        <v>0</v>
      </c>
      <c r="F2906">
        <v>0</v>
      </c>
      <c r="G2906">
        <v>183.6</v>
      </c>
      <c r="H2906">
        <v>111</v>
      </c>
      <c r="I2906">
        <v>31.21</v>
      </c>
      <c r="J2906">
        <v>303.5</v>
      </c>
      <c r="K2906">
        <v>88</v>
      </c>
      <c r="L2906">
        <v>25.8</v>
      </c>
      <c r="M2906">
        <v>189.8</v>
      </c>
      <c r="N2906">
        <v>115</v>
      </c>
      <c r="O2906">
        <v>8.5399999999999991</v>
      </c>
      <c r="P2906">
        <v>10.3</v>
      </c>
      <c r="Q2906">
        <v>6</v>
      </c>
      <c r="R2906">
        <v>2.78</v>
      </c>
      <c r="S2906">
        <v>0</v>
      </c>
      <c r="T2906">
        <v>0</v>
      </c>
    </row>
    <row r="2907" spans="1:20" x14ac:dyDescent="0.2">
      <c r="A2907" t="s">
        <v>53</v>
      </c>
      <c r="B2907" s="4">
        <f>train[[#This Row],[account_length]]/12</f>
        <v>8.3333333333333339</v>
      </c>
      <c r="C2907">
        <v>510</v>
      </c>
      <c r="D2907">
        <v>0</v>
      </c>
      <c r="E2907">
        <v>1</v>
      </c>
      <c r="F2907">
        <v>21</v>
      </c>
      <c r="G2907">
        <v>86.1</v>
      </c>
      <c r="H2907">
        <v>95</v>
      </c>
      <c r="I2907">
        <v>14.64</v>
      </c>
      <c r="J2907">
        <v>189.9</v>
      </c>
      <c r="K2907">
        <v>126</v>
      </c>
      <c r="L2907">
        <v>16.14</v>
      </c>
      <c r="M2907">
        <v>201.3</v>
      </c>
      <c r="N2907">
        <v>113</v>
      </c>
      <c r="O2907">
        <v>9.06</v>
      </c>
      <c r="P2907">
        <v>11.7</v>
      </c>
      <c r="Q2907">
        <v>4</v>
      </c>
      <c r="R2907">
        <v>3.16</v>
      </c>
      <c r="S2907">
        <v>0</v>
      </c>
      <c r="T2907">
        <v>0</v>
      </c>
    </row>
    <row r="2908" spans="1:20" x14ac:dyDescent="0.2">
      <c r="A2908" t="s">
        <v>50</v>
      </c>
      <c r="B2908" s="4">
        <f>train[[#This Row],[account_length]]/12</f>
        <v>3.75</v>
      </c>
      <c r="C2908">
        <v>408</v>
      </c>
      <c r="D2908">
        <v>0</v>
      </c>
      <c r="E2908">
        <v>0</v>
      </c>
      <c r="F2908">
        <v>0</v>
      </c>
      <c r="G2908">
        <v>126.8</v>
      </c>
      <c r="H2908">
        <v>83</v>
      </c>
      <c r="I2908">
        <v>21.56</v>
      </c>
      <c r="J2908">
        <v>157.80000000000001</v>
      </c>
      <c r="K2908">
        <v>100</v>
      </c>
      <c r="L2908">
        <v>13.41</v>
      </c>
      <c r="M2908">
        <v>158.30000000000001</v>
      </c>
      <c r="N2908">
        <v>97</v>
      </c>
      <c r="O2908">
        <v>7.12</v>
      </c>
      <c r="P2908">
        <v>11</v>
      </c>
      <c r="Q2908">
        <v>4</v>
      </c>
      <c r="R2908">
        <v>2.97</v>
      </c>
      <c r="S2908">
        <v>3</v>
      </c>
      <c r="T2908">
        <v>0</v>
      </c>
    </row>
    <row r="2909" spans="1:20" x14ac:dyDescent="0.2">
      <c r="A2909" t="s">
        <v>71</v>
      </c>
      <c r="B2909" s="4">
        <f>train[[#This Row],[account_length]]/12</f>
        <v>9.5</v>
      </c>
      <c r="C2909">
        <v>415</v>
      </c>
      <c r="D2909">
        <v>0</v>
      </c>
      <c r="E2909">
        <v>0</v>
      </c>
      <c r="F2909">
        <v>0</v>
      </c>
      <c r="G2909">
        <v>108.3</v>
      </c>
      <c r="H2909">
        <v>95</v>
      </c>
      <c r="I2909">
        <v>18.41</v>
      </c>
      <c r="J2909">
        <v>168.3</v>
      </c>
      <c r="K2909">
        <v>104</v>
      </c>
      <c r="L2909">
        <v>14.31</v>
      </c>
      <c r="M2909">
        <v>153.1</v>
      </c>
      <c r="N2909">
        <v>109</v>
      </c>
      <c r="O2909">
        <v>6.89</v>
      </c>
      <c r="P2909">
        <v>9.1</v>
      </c>
      <c r="Q2909">
        <v>2</v>
      </c>
      <c r="R2909">
        <v>2.46</v>
      </c>
      <c r="S2909">
        <v>1</v>
      </c>
      <c r="T2909">
        <v>0</v>
      </c>
    </row>
    <row r="2910" spans="1:20" x14ac:dyDescent="0.2">
      <c r="A2910" t="s">
        <v>31</v>
      </c>
      <c r="B2910" s="4">
        <f>train[[#This Row],[account_length]]/12</f>
        <v>3.5833333333333335</v>
      </c>
      <c r="C2910">
        <v>408</v>
      </c>
      <c r="D2910">
        <v>1</v>
      </c>
      <c r="E2910">
        <v>0</v>
      </c>
      <c r="F2910">
        <v>0</v>
      </c>
      <c r="G2910">
        <v>160.5</v>
      </c>
      <c r="H2910">
        <v>92</v>
      </c>
      <c r="I2910">
        <v>27.29</v>
      </c>
      <c r="J2910">
        <v>235.8</v>
      </c>
      <c r="K2910">
        <v>121</v>
      </c>
      <c r="L2910">
        <v>20.04</v>
      </c>
      <c r="M2910">
        <v>111.8</v>
      </c>
      <c r="N2910">
        <v>95</v>
      </c>
      <c r="O2910">
        <v>5.03</v>
      </c>
      <c r="P2910">
        <v>13.8</v>
      </c>
      <c r="Q2910">
        <v>5</v>
      </c>
      <c r="R2910">
        <v>3.73</v>
      </c>
      <c r="S2910">
        <v>1</v>
      </c>
      <c r="T2910">
        <v>1</v>
      </c>
    </row>
    <row r="2911" spans="1:20" x14ac:dyDescent="0.2">
      <c r="A2911" t="s">
        <v>72</v>
      </c>
      <c r="B2911" s="4">
        <f>train[[#This Row],[account_length]]/12</f>
        <v>8.5833333333333339</v>
      </c>
      <c r="C2911">
        <v>408</v>
      </c>
      <c r="D2911">
        <v>0</v>
      </c>
      <c r="E2911">
        <v>0</v>
      </c>
      <c r="F2911">
        <v>0</v>
      </c>
      <c r="G2911">
        <v>147.30000000000001</v>
      </c>
      <c r="H2911">
        <v>81</v>
      </c>
      <c r="I2911">
        <v>25.04</v>
      </c>
      <c r="J2911">
        <v>158.4</v>
      </c>
      <c r="K2911">
        <v>88</v>
      </c>
      <c r="L2911">
        <v>13.46</v>
      </c>
      <c r="M2911">
        <v>193.8</v>
      </c>
      <c r="N2911">
        <v>103</v>
      </c>
      <c r="O2911">
        <v>8.7200000000000006</v>
      </c>
      <c r="P2911">
        <v>11</v>
      </c>
      <c r="Q2911">
        <v>3</v>
      </c>
      <c r="R2911">
        <v>2.97</v>
      </c>
      <c r="S2911">
        <v>2</v>
      </c>
      <c r="T2911">
        <v>0</v>
      </c>
    </row>
    <row r="2912" spans="1:20" x14ac:dyDescent="0.2">
      <c r="A2912" t="s">
        <v>54</v>
      </c>
      <c r="B2912" s="4">
        <f>train[[#This Row],[account_length]]/12</f>
        <v>4.75</v>
      </c>
      <c r="C2912">
        <v>510</v>
      </c>
      <c r="D2912">
        <v>0</v>
      </c>
      <c r="E2912">
        <v>0</v>
      </c>
      <c r="F2912">
        <v>0</v>
      </c>
      <c r="G2912">
        <v>165.1</v>
      </c>
      <c r="H2912">
        <v>91</v>
      </c>
      <c r="I2912">
        <v>28.07</v>
      </c>
      <c r="J2912">
        <v>240.8</v>
      </c>
      <c r="K2912">
        <v>56</v>
      </c>
      <c r="L2912">
        <v>20.47</v>
      </c>
      <c r="M2912">
        <v>277</v>
      </c>
      <c r="N2912">
        <v>100</v>
      </c>
      <c r="O2912">
        <v>12.47</v>
      </c>
      <c r="P2912">
        <v>9.5</v>
      </c>
      <c r="Q2912">
        <v>3</v>
      </c>
      <c r="R2912">
        <v>2.57</v>
      </c>
      <c r="S2912">
        <v>2</v>
      </c>
      <c r="T2912">
        <v>0</v>
      </c>
    </row>
    <row r="2913" spans="1:20" x14ac:dyDescent="0.2">
      <c r="A2913" t="s">
        <v>58</v>
      </c>
      <c r="B2913" s="4">
        <f>train[[#This Row],[account_length]]/12</f>
        <v>4.333333333333333</v>
      </c>
      <c r="C2913">
        <v>408</v>
      </c>
      <c r="D2913">
        <v>0</v>
      </c>
      <c r="E2913">
        <v>1</v>
      </c>
      <c r="F2913">
        <v>31</v>
      </c>
      <c r="G2913">
        <v>122.2</v>
      </c>
      <c r="H2913">
        <v>88</v>
      </c>
      <c r="I2913">
        <v>20.77</v>
      </c>
      <c r="J2913">
        <v>139</v>
      </c>
      <c r="K2913">
        <v>100</v>
      </c>
      <c r="L2913">
        <v>11.82</v>
      </c>
      <c r="M2913">
        <v>141.9</v>
      </c>
      <c r="N2913">
        <v>141</v>
      </c>
      <c r="O2913">
        <v>6.39</v>
      </c>
      <c r="P2913">
        <v>5.7</v>
      </c>
      <c r="Q2913">
        <v>10</v>
      </c>
      <c r="R2913">
        <v>1.54</v>
      </c>
      <c r="S2913">
        <v>3</v>
      </c>
      <c r="T2913">
        <v>0</v>
      </c>
    </row>
    <row r="2914" spans="1:20" x14ac:dyDescent="0.2">
      <c r="A2914" t="s">
        <v>34</v>
      </c>
      <c r="B2914" s="4">
        <f>train[[#This Row],[account_length]]/12</f>
        <v>6.166666666666667</v>
      </c>
      <c r="C2914">
        <v>408</v>
      </c>
      <c r="D2914">
        <v>0</v>
      </c>
      <c r="E2914">
        <v>0</v>
      </c>
      <c r="F2914">
        <v>0</v>
      </c>
      <c r="G2914">
        <v>156.30000000000001</v>
      </c>
      <c r="H2914">
        <v>102</v>
      </c>
      <c r="I2914">
        <v>26.57</v>
      </c>
      <c r="J2914">
        <v>273.10000000000002</v>
      </c>
      <c r="K2914">
        <v>118</v>
      </c>
      <c r="L2914">
        <v>23.21</v>
      </c>
      <c r="M2914">
        <v>215.8</v>
      </c>
      <c r="N2914">
        <v>113</v>
      </c>
      <c r="O2914">
        <v>9.7100000000000009</v>
      </c>
      <c r="P2914">
        <v>9</v>
      </c>
      <c r="Q2914">
        <v>4</v>
      </c>
      <c r="R2914">
        <v>2.4300000000000002</v>
      </c>
      <c r="S2914">
        <v>3</v>
      </c>
      <c r="T2914">
        <v>0</v>
      </c>
    </row>
    <row r="2915" spans="1:20" x14ac:dyDescent="0.2">
      <c r="A2915" t="s">
        <v>68</v>
      </c>
      <c r="B2915" s="4">
        <f>train[[#This Row],[account_length]]/12</f>
        <v>6.166666666666667</v>
      </c>
      <c r="C2915">
        <v>408</v>
      </c>
      <c r="D2915">
        <v>0</v>
      </c>
      <c r="E2915">
        <v>1</v>
      </c>
      <c r="F2915">
        <v>46</v>
      </c>
      <c r="G2915">
        <v>277.7</v>
      </c>
      <c r="H2915">
        <v>109</v>
      </c>
      <c r="I2915">
        <v>47.21</v>
      </c>
      <c r="J2915">
        <v>270</v>
      </c>
      <c r="K2915">
        <v>114</v>
      </c>
      <c r="L2915">
        <v>22.95</v>
      </c>
      <c r="M2915">
        <v>165.3</v>
      </c>
      <c r="N2915">
        <v>82</v>
      </c>
      <c r="O2915">
        <v>7.44</v>
      </c>
      <c r="P2915">
        <v>10.4</v>
      </c>
      <c r="Q2915">
        <v>2</v>
      </c>
      <c r="R2915">
        <v>2.81</v>
      </c>
      <c r="S2915">
        <v>1</v>
      </c>
      <c r="T2915">
        <v>0</v>
      </c>
    </row>
    <row r="2916" spans="1:20" x14ac:dyDescent="0.2">
      <c r="A2916" t="s">
        <v>45</v>
      </c>
      <c r="B2916" s="4">
        <f>train[[#This Row],[account_length]]/12</f>
        <v>3.3333333333333335</v>
      </c>
      <c r="C2916">
        <v>415</v>
      </c>
      <c r="D2916">
        <v>1</v>
      </c>
      <c r="E2916">
        <v>1</v>
      </c>
      <c r="F2916">
        <v>21</v>
      </c>
      <c r="G2916">
        <v>147.4</v>
      </c>
      <c r="H2916">
        <v>117</v>
      </c>
      <c r="I2916">
        <v>25.06</v>
      </c>
      <c r="J2916">
        <v>262.8</v>
      </c>
      <c r="K2916">
        <v>110</v>
      </c>
      <c r="L2916">
        <v>22.34</v>
      </c>
      <c r="M2916">
        <v>202</v>
      </c>
      <c r="N2916">
        <v>97</v>
      </c>
      <c r="O2916">
        <v>9.09</v>
      </c>
      <c r="P2916">
        <v>10.9</v>
      </c>
      <c r="Q2916">
        <v>5</v>
      </c>
      <c r="R2916">
        <v>2.94</v>
      </c>
      <c r="S2916">
        <v>0</v>
      </c>
      <c r="T2916">
        <v>0</v>
      </c>
    </row>
    <row r="2917" spans="1:20" x14ac:dyDescent="0.2">
      <c r="A2917" t="s">
        <v>73</v>
      </c>
      <c r="B2917" s="4">
        <f>train[[#This Row],[account_length]]/12</f>
        <v>6.916666666666667</v>
      </c>
      <c r="C2917">
        <v>415</v>
      </c>
      <c r="D2917">
        <v>0</v>
      </c>
      <c r="E2917">
        <v>0</v>
      </c>
      <c r="F2917">
        <v>0</v>
      </c>
      <c r="G2917">
        <v>228.4</v>
      </c>
      <c r="H2917">
        <v>113</v>
      </c>
      <c r="I2917">
        <v>38.83</v>
      </c>
      <c r="J2917">
        <v>163.30000000000001</v>
      </c>
      <c r="K2917">
        <v>103</v>
      </c>
      <c r="L2917">
        <v>13.88</v>
      </c>
      <c r="M2917">
        <v>248</v>
      </c>
      <c r="N2917">
        <v>114</v>
      </c>
      <c r="O2917">
        <v>11.16</v>
      </c>
      <c r="P2917">
        <v>7.8</v>
      </c>
      <c r="Q2917">
        <v>6</v>
      </c>
      <c r="R2917">
        <v>2.11</v>
      </c>
      <c r="S2917">
        <v>1</v>
      </c>
      <c r="T2917">
        <v>0</v>
      </c>
    </row>
    <row r="2918" spans="1:20" x14ac:dyDescent="0.2">
      <c r="A2918" t="s">
        <v>33</v>
      </c>
      <c r="B2918" s="4">
        <f>train[[#This Row],[account_length]]/12</f>
        <v>8.5</v>
      </c>
      <c r="C2918">
        <v>510</v>
      </c>
      <c r="D2918">
        <v>0</v>
      </c>
      <c r="E2918">
        <v>0</v>
      </c>
      <c r="F2918">
        <v>0</v>
      </c>
      <c r="G2918">
        <v>184.6</v>
      </c>
      <c r="H2918">
        <v>133</v>
      </c>
      <c r="I2918">
        <v>31.38</v>
      </c>
      <c r="J2918">
        <v>166.8</v>
      </c>
      <c r="K2918">
        <v>94</v>
      </c>
      <c r="L2918">
        <v>14.18</v>
      </c>
      <c r="M2918">
        <v>225.2</v>
      </c>
      <c r="N2918">
        <v>105</v>
      </c>
      <c r="O2918">
        <v>10.130000000000001</v>
      </c>
      <c r="P2918">
        <v>6.8</v>
      </c>
      <c r="Q2918">
        <v>8</v>
      </c>
      <c r="R2918">
        <v>1.84</v>
      </c>
      <c r="S2918">
        <v>1</v>
      </c>
      <c r="T2918">
        <v>0</v>
      </c>
    </row>
    <row r="2919" spans="1:20" x14ac:dyDescent="0.2">
      <c r="A2919" t="s">
        <v>63</v>
      </c>
      <c r="B2919" s="4">
        <f>train[[#This Row],[account_length]]/12</f>
        <v>6.583333333333333</v>
      </c>
      <c r="C2919">
        <v>408</v>
      </c>
      <c r="D2919">
        <v>0</v>
      </c>
      <c r="E2919">
        <v>1</v>
      </c>
      <c r="F2919">
        <v>25</v>
      </c>
      <c r="G2919">
        <v>219</v>
      </c>
      <c r="H2919">
        <v>95</v>
      </c>
      <c r="I2919">
        <v>37.229999999999997</v>
      </c>
      <c r="J2919">
        <v>241.9</v>
      </c>
      <c r="K2919">
        <v>95</v>
      </c>
      <c r="L2919">
        <v>20.56</v>
      </c>
      <c r="M2919">
        <v>203.4</v>
      </c>
      <c r="N2919">
        <v>102</v>
      </c>
      <c r="O2919">
        <v>9.15</v>
      </c>
      <c r="P2919">
        <v>5.6</v>
      </c>
      <c r="Q2919">
        <v>5</v>
      </c>
      <c r="R2919">
        <v>1.51</v>
      </c>
      <c r="S2919">
        <v>4</v>
      </c>
      <c r="T2919">
        <v>0</v>
      </c>
    </row>
    <row r="2920" spans="1:20" x14ac:dyDescent="0.2">
      <c r="A2920" t="s">
        <v>71</v>
      </c>
      <c r="B2920" s="4">
        <f>train[[#This Row],[account_length]]/12</f>
        <v>9.1666666666666661</v>
      </c>
      <c r="C2920">
        <v>510</v>
      </c>
      <c r="D2920">
        <v>0</v>
      </c>
      <c r="E2920">
        <v>0</v>
      </c>
      <c r="F2920">
        <v>0</v>
      </c>
      <c r="G2920">
        <v>220.9</v>
      </c>
      <c r="H2920">
        <v>100</v>
      </c>
      <c r="I2920">
        <v>37.549999999999997</v>
      </c>
      <c r="J2920">
        <v>279.60000000000002</v>
      </c>
      <c r="K2920">
        <v>76</v>
      </c>
      <c r="L2920">
        <v>23.77</v>
      </c>
      <c r="M2920">
        <v>239.8</v>
      </c>
      <c r="N2920">
        <v>107</v>
      </c>
      <c r="O2920">
        <v>10.79</v>
      </c>
      <c r="P2920">
        <v>13.5</v>
      </c>
      <c r="Q2920">
        <v>9</v>
      </c>
      <c r="R2920">
        <v>3.65</v>
      </c>
      <c r="S2920">
        <v>1</v>
      </c>
      <c r="T2920">
        <v>1</v>
      </c>
    </row>
    <row r="2921" spans="1:20" x14ac:dyDescent="0.2">
      <c r="A2921" t="s">
        <v>68</v>
      </c>
      <c r="B2921" s="4">
        <f>train[[#This Row],[account_length]]/12</f>
        <v>5.75</v>
      </c>
      <c r="C2921">
        <v>408</v>
      </c>
      <c r="D2921">
        <v>0</v>
      </c>
      <c r="E2921">
        <v>1</v>
      </c>
      <c r="F2921">
        <v>27</v>
      </c>
      <c r="G2921">
        <v>188.4</v>
      </c>
      <c r="H2921">
        <v>104</v>
      </c>
      <c r="I2921">
        <v>32.03</v>
      </c>
      <c r="J2921">
        <v>320.60000000000002</v>
      </c>
      <c r="K2921">
        <v>128</v>
      </c>
      <c r="L2921">
        <v>27.25</v>
      </c>
      <c r="M2921">
        <v>161.69999999999999</v>
      </c>
      <c r="N2921">
        <v>120</v>
      </c>
      <c r="O2921">
        <v>7.28</v>
      </c>
      <c r="P2921">
        <v>9.6999999999999993</v>
      </c>
      <c r="Q2921">
        <v>7</v>
      </c>
      <c r="R2921">
        <v>2.62</v>
      </c>
      <c r="S2921">
        <v>1</v>
      </c>
      <c r="T2921">
        <v>0</v>
      </c>
    </row>
    <row r="2922" spans="1:20" x14ac:dyDescent="0.2">
      <c r="A2922" t="s">
        <v>32</v>
      </c>
      <c r="B2922" s="4">
        <f>train[[#This Row],[account_length]]/12</f>
        <v>4.666666666666667</v>
      </c>
      <c r="C2922">
        <v>510</v>
      </c>
      <c r="D2922">
        <v>0</v>
      </c>
      <c r="E2922">
        <v>0</v>
      </c>
      <c r="F2922">
        <v>0</v>
      </c>
      <c r="G2922">
        <v>254.8</v>
      </c>
      <c r="H2922">
        <v>83</v>
      </c>
      <c r="I2922">
        <v>43.32</v>
      </c>
      <c r="J2922">
        <v>194</v>
      </c>
      <c r="K2922">
        <v>98</v>
      </c>
      <c r="L2922">
        <v>16.489999999999998</v>
      </c>
      <c r="M2922">
        <v>186.2</v>
      </c>
      <c r="N2922">
        <v>118</v>
      </c>
      <c r="O2922">
        <v>8.3800000000000008</v>
      </c>
      <c r="P2922">
        <v>13.5</v>
      </c>
      <c r="Q2922">
        <v>2</v>
      </c>
      <c r="R2922">
        <v>3.65</v>
      </c>
      <c r="S2922">
        <v>4</v>
      </c>
      <c r="T2922">
        <v>0</v>
      </c>
    </row>
    <row r="2923" spans="1:20" x14ac:dyDescent="0.2">
      <c r="A2923" t="s">
        <v>55</v>
      </c>
      <c r="B2923" s="4">
        <f>train[[#This Row],[account_length]]/12</f>
        <v>11.083333333333334</v>
      </c>
      <c r="C2923">
        <v>510</v>
      </c>
      <c r="D2923">
        <v>0</v>
      </c>
      <c r="E2923">
        <v>0</v>
      </c>
      <c r="F2923">
        <v>0</v>
      </c>
      <c r="G2923">
        <v>338.4</v>
      </c>
      <c r="H2923">
        <v>86</v>
      </c>
      <c r="I2923">
        <v>57.53</v>
      </c>
      <c r="J2923">
        <v>234.6</v>
      </c>
      <c r="K2923">
        <v>97</v>
      </c>
      <c r="L2923">
        <v>19.940000000000001</v>
      </c>
      <c r="M2923">
        <v>264.8</v>
      </c>
      <c r="N2923">
        <v>139</v>
      </c>
      <c r="O2923">
        <v>11.92</v>
      </c>
      <c r="P2923">
        <v>14.8</v>
      </c>
      <c r="Q2923">
        <v>4</v>
      </c>
      <c r="R2923">
        <v>4</v>
      </c>
      <c r="S2923">
        <v>3</v>
      </c>
      <c r="T2923">
        <v>1</v>
      </c>
    </row>
    <row r="2924" spans="1:20" x14ac:dyDescent="0.2">
      <c r="A2924" t="s">
        <v>38</v>
      </c>
      <c r="B2924" s="4">
        <f>train[[#This Row],[account_length]]/12</f>
        <v>10.916666666666666</v>
      </c>
      <c r="C2924">
        <v>415</v>
      </c>
      <c r="D2924">
        <v>0</v>
      </c>
      <c r="E2924">
        <v>0</v>
      </c>
      <c r="F2924">
        <v>0</v>
      </c>
      <c r="G2924">
        <v>143.1</v>
      </c>
      <c r="H2924">
        <v>114</v>
      </c>
      <c r="I2924">
        <v>24.33</v>
      </c>
      <c r="J2924">
        <v>138.1</v>
      </c>
      <c r="K2924">
        <v>119</v>
      </c>
      <c r="L2924">
        <v>11.74</v>
      </c>
      <c r="M2924">
        <v>199.4</v>
      </c>
      <c r="N2924">
        <v>100</v>
      </c>
      <c r="O2924">
        <v>8.9700000000000006</v>
      </c>
      <c r="P2924">
        <v>8.9</v>
      </c>
      <c r="Q2924">
        <v>3</v>
      </c>
      <c r="R2924">
        <v>2.4</v>
      </c>
      <c r="S2924">
        <v>3</v>
      </c>
      <c r="T2924">
        <v>0</v>
      </c>
    </row>
    <row r="2925" spans="1:20" x14ac:dyDescent="0.2">
      <c r="A2925" t="s">
        <v>74</v>
      </c>
      <c r="B2925" s="4">
        <f>train[[#This Row],[account_length]]/12</f>
        <v>5</v>
      </c>
      <c r="C2925">
        <v>415</v>
      </c>
      <c r="D2925">
        <v>0</v>
      </c>
      <c r="E2925">
        <v>1</v>
      </c>
      <c r="F2925">
        <v>20</v>
      </c>
      <c r="G2925">
        <v>118.3</v>
      </c>
      <c r="H2925">
        <v>113</v>
      </c>
      <c r="I2925">
        <v>20.11</v>
      </c>
      <c r="J2925">
        <v>253.8</v>
      </c>
      <c r="K2925">
        <v>97</v>
      </c>
      <c r="L2925">
        <v>21.57</v>
      </c>
      <c r="M2925">
        <v>172.8</v>
      </c>
      <c r="N2925">
        <v>78</v>
      </c>
      <c r="O2925">
        <v>7.78</v>
      </c>
      <c r="P2925">
        <v>9.4</v>
      </c>
      <c r="Q2925">
        <v>4</v>
      </c>
      <c r="R2925">
        <v>2.54</v>
      </c>
      <c r="S2925">
        <v>1</v>
      </c>
      <c r="T2925">
        <v>0</v>
      </c>
    </row>
    <row r="2926" spans="1:20" x14ac:dyDescent="0.2">
      <c r="A2926" t="s">
        <v>73</v>
      </c>
      <c r="B2926" s="4">
        <f>train[[#This Row],[account_length]]/12</f>
        <v>7.666666666666667</v>
      </c>
      <c r="C2926">
        <v>510</v>
      </c>
      <c r="D2926">
        <v>0</v>
      </c>
      <c r="E2926">
        <v>0</v>
      </c>
      <c r="F2926">
        <v>0</v>
      </c>
      <c r="G2926">
        <v>185.9</v>
      </c>
      <c r="H2926">
        <v>111</v>
      </c>
      <c r="I2926">
        <v>31.6</v>
      </c>
      <c r="J2926">
        <v>216.8</v>
      </c>
      <c r="K2926">
        <v>93</v>
      </c>
      <c r="L2926">
        <v>18.43</v>
      </c>
      <c r="M2926">
        <v>231</v>
      </c>
      <c r="N2926">
        <v>58</v>
      </c>
      <c r="O2926">
        <v>10.4</v>
      </c>
      <c r="P2926">
        <v>8.5</v>
      </c>
      <c r="Q2926">
        <v>2</v>
      </c>
      <c r="R2926">
        <v>2.2999999999999998</v>
      </c>
      <c r="S2926">
        <v>1</v>
      </c>
      <c r="T2926">
        <v>0</v>
      </c>
    </row>
    <row r="2927" spans="1:20" x14ac:dyDescent="0.2">
      <c r="A2927" t="s">
        <v>53</v>
      </c>
      <c r="B2927" s="4">
        <f>train[[#This Row],[account_length]]/12</f>
        <v>4.333333333333333</v>
      </c>
      <c r="C2927">
        <v>510</v>
      </c>
      <c r="D2927">
        <v>0</v>
      </c>
      <c r="E2927">
        <v>0</v>
      </c>
      <c r="F2927">
        <v>0</v>
      </c>
      <c r="G2927">
        <v>219</v>
      </c>
      <c r="H2927">
        <v>100</v>
      </c>
      <c r="I2927">
        <v>37.229999999999997</v>
      </c>
      <c r="J2927">
        <v>148.9</v>
      </c>
      <c r="K2927">
        <v>110</v>
      </c>
      <c r="L2927">
        <v>12.66</v>
      </c>
      <c r="M2927">
        <v>151.80000000000001</v>
      </c>
      <c r="N2927">
        <v>129</v>
      </c>
      <c r="O2927">
        <v>6.83</v>
      </c>
      <c r="P2927">
        <v>11.9</v>
      </c>
      <c r="Q2927">
        <v>8</v>
      </c>
      <c r="R2927">
        <v>3.21</v>
      </c>
      <c r="S2927">
        <v>3</v>
      </c>
      <c r="T2927">
        <v>0</v>
      </c>
    </row>
    <row r="2928" spans="1:20" x14ac:dyDescent="0.2">
      <c r="A2928" t="s">
        <v>58</v>
      </c>
      <c r="B2928" s="4">
        <f>train[[#This Row],[account_length]]/12</f>
        <v>11.25</v>
      </c>
      <c r="C2928">
        <v>510</v>
      </c>
      <c r="D2928">
        <v>0</v>
      </c>
      <c r="E2928">
        <v>1</v>
      </c>
      <c r="F2928">
        <v>18</v>
      </c>
      <c r="G2928">
        <v>180.1</v>
      </c>
      <c r="H2928">
        <v>90</v>
      </c>
      <c r="I2928">
        <v>30.62</v>
      </c>
      <c r="J2928">
        <v>152.5</v>
      </c>
      <c r="K2928">
        <v>65</v>
      </c>
      <c r="L2928">
        <v>12.96</v>
      </c>
      <c r="M2928">
        <v>258.2</v>
      </c>
      <c r="N2928">
        <v>85</v>
      </c>
      <c r="O2928">
        <v>11.62</v>
      </c>
      <c r="P2928">
        <v>12.7</v>
      </c>
      <c r="Q2928">
        <v>9</v>
      </c>
      <c r="R2928">
        <v>3.43</v>
      </c>
      <c r="S2928">
        <v>1</v>
      </c>
      <c r="T2928">
        <v>0</v>
      </c>
    </row>
    <row r="2929" spans="1:20" x14ac:dyDescent="0.2">
      <c r="A2929" t="s">
        <v>48</v>
      </c>
      <c r="B2929" s="4">
        <f>train[[#This Row],[account_length]]/12</f>
        <v>8.9166666666666661</v>
      </c>
      <c r="C2929">
        <v>408</v>
      </c>
      <c r="D2929">
        <v>0</v>
      </c>
      <c r="E2929">
        <v>0</v>
      </c>
      <c r="F2929">
        <v>0</v>
      </c>
      <c r="G2929">
        <v>114.9</v>
      </c>
      <c r="H2929">
        <v>119</v>
      </c>
      <c r="I2929">
        <v>19.53</v>
      </c>
      <c r="J2929">
        <v>239.7</v>
      </c>
      <c r="K2929">
        <v>91</v>
      </c>
      <c r="L2929">
        <v>20.37</v>
      </c>
      <c r="M2929">
        <v>165.3</v>
      </c>
      <c r="N2929">
        <v>112</v>
      </c>
      <c r="O2929">
        <v>7.44</v>
      </c>
      <c r="P2929">
        <v>12.6</v>
      </c>
      <c r="Q2929">
        <v>5</v>
      </c>
      <c r="R2929">
        <v>3.4</v>
      </c>
      <c r="S2929">
        <v>2</v>
      </c>
      <c r="T2929">
        <v>0</v>
      </c>
    </row>
    <row r="2930" spans="1:20" x14ac:dyDescent="0.2">
      <c r="A2930" t="s">
        <v>73</v>
      </c>
      <c r="B2930" s="4">
        <f>train[[#This Row],[account_length]]/12</f>
        <v>9.1666666666666661</v>
      </c>
      <c r="C2930">
        <v>510</v>
      </c>
      <c r="D2930">
        <v>0</v>
      </c>
      <c r="E2930">
        <v>0</v>
      </c>
      <c r="F2930">
        <v>0</v>
      </c>
      <c r="G2930">
        <v>158.6</v>
      </c>
      <c r="H2930">
        <v>97</v>
      </c>
      <c r="I2930">
        <v>26.96</v>
      </c>
      <c r="J2930">
        <v>204.4</v>
      </c>
      <c r="K2930">
        <v>123</v>
      </c>
      <c r="L2930">
        <v>17.37</v>
      </c>
      <c r="M2930">
        <v>182.5</v>
      </c>
      <c r="N2930">
        <v>123</v>
      </c>
      <c r="O2930">
        <v>8.2100000000000009</v>
      </c>
      <c r="P2930">
        <v>11.3</v>
      </c>
      <c r="Q2930">
        <v>3</v>
      </c>
      <c r="R2930">
        <v>3.05</v>
      </c>
      <c r="S2930">
        <v>2</v>
      </c>
      <c r="T2930">
        <v>0</v>
      </c>
    </row>
    <row r="2931" spans="1:20" x14ac:dyDescent="0.2">
      <c r="A2931" t="s">
        <v>54</v>
      </c>
      <c r="B2931" s="4">
        <f>train[[#This Row],[account_length]]/12</f>
        <v>9.0833333333333339</v>
      </c>
      <c r="C2931">
        <v>415</v>
      </c>
      <c r="D2931">
        <v>1</v>
      </c>
      <c r="E2931">
        <v>1</v>
      </c>
      <c r="F2931">
        <v>36</v>
      </c>
      <c r="G2931">
        <v>244.2</v>
      </c>
      <c r="H2931">
        <v>147</v>
      </c>
      <c r="I2931">
        <v>41.51</v>
      </c>
      <c r="J2931">
        <v>199.7</v>
      </c>
      <c r="K2931">
        <v>65</v>
      </c>
      <c r="L2931">
        <v>16.97</v>
      </c>
      <c r="M2931">
        <v>144.4</v>
      </c>
      <c r="N2931">
        <v>109</v>
      </c>
      <c r="O2931">
        <v>6.5</v>
      </c>
      <c r="P2931">
        <v>15.4</v>
      </c>
      <c r="Q2931">
        <v>3</v>
      </c>
      <c r="R2931">
        <v>4.16</v>
      </c>
      <c r="S2931">
        <v>2</v>
      </c>
      <c r="T2931">
        <v>1</v>
      </c>
    </row>
    <row r="2932" spans="1:20" x14ac:dyDescent="0.2">
      <c r="A2932" t="s">
        <v>36</v>
      </c>
      <c r="B2932" s="4">
        <f>train[[#This Row],[account_length]]/12</f>
        <v>7.5</v>
      </c>
      <c r="C2932">
        <v>415</v>
      </c>
      <c r="D2932">
        <v>0</v>
      </c>
      <c r="E2932">
        <v>0</v>
      </c>
      <c r="F2932">
        <v>0</v>
      </c>
      <c r="G2932">
        <v>180</v>
      </c>
      <c r="H2932">
        <v>58</v>
      </c>
      <c r="I2932">
        <v>30.6</v>
      </c>
      <c r="J2932">
        <v>229.4</v>
      </c>
      <c r="K2932">
        <v>88</v>
      </c>
      <c r="L2932">
        <v>19.5</v>
      </c>
      <c r="M2932">
        <v>162.19999999999999</v>
      </c>
      <c r="N2932">
        <v>110</v>
      </c>
      <c r="O2932">
        <v>7.3</v>
      </c>
      <c r="P2932">
        <v>13.2</v>
      </c>
      <c r="Q2932">
        <v>9</v>
      </c>
      <c r="R2932">
        <v>3.56</v>
      </c>
      <c r="S2932">
        <v>1</v>
      </c>
      <c r="T2932">
        <v>0</v>
      </c>
    </row>
    <row r="2933" spans="1:20" x14ac:dyDescent="0.2">
      <c r="A2933" t="s">
        <v>69</v>
      </c>
      <c r="B2933" s="4">
        <f>train[[#This Row],[account_length]]/12</f>
        <v>9.5833333333333339</v>
      </c>
      <c r="C2933">
        <v>415</v>
      </c>
      <c r="D2933">
        <v>0</v>
      </c>
      <c r="E2933">
        <v>0</v>
      </c>
      <c r="F2933">
        <v>0</v>
      </c>
      <c r="G2933">
        <v>135.4</v>
      </c>
      <c r="H2933">
        <v>104</v>
      </c>
      <c r="I2933">
        <v>23.02</v>
      </c>
      <c r="J2933">
        <v>138.80000000000001</v>
      </c>
      <c r="K2933">
        <v>91</v>
      </c>
      <c r="L2933">
        <v>11.8</v>
      </c>
      <c r="M2933">
        <v>208.5</v>
      </c>
      <c r="N2933">
        <v>92</v>
      </c>
      <c r="O2933">
        <v>9.3800000000000008</v>
      </c>
      <c r="P2933">
        <v>5.4</v>
      </c>
      <c r="Q2933">
        <v>3</v>
      </c>
      <c r="R2933">
        <v>1.46</v>
      </c>
      <c r="S2933">
        <v>1</v>
      </c>
      <c r="T2933">
        <v>0</v>
      </c>
    </row>
    <row r="2934" spans="1:20" x14ac:dyDescent="0.2">
      <c r="A2934" t="s">
        <v>66</v>
      </c>
      <c r="B2934" s="4">
        <f>train[[#This Row],[account_length]]/12</f>
        <v>6.083333333333333</v>
      </c>
      <c r="C2934">
        <v>408</v>
      </c>
      <c r="D2934">
        <v>0</v>
      </c>
      <c r="E2934">
        <v>0</v>
      </c>
      <c r="F2934">
        <v>0</v>
      </c>
      <c r="G2934">
        <v>272.39999999999998</v>
      </c>
      <c r="H2934">
        <v>112</v>
      </c>
      <c r="I2934">
        <v>46.31</v>
      </c>
      <c r="J2934">
        <v>252.2</v>
      </c>
      <c r="K2934">
        <v>91</v>
      </c>
      <c r="L2934">
        <v>21.44</v>
      </c>
      <c r="M2934">
        <v>255.4</v>
      </c>
      <c r="N2934">
        <v>112</v>
      </c>
      <c r="O2934">
        <v>11.49</v>
      </c>
      <c r="P2934">
        <v>10.9</v>
      </c>
      <c r="Q2934">
        <v>5</v>
      </c>
      <c r="R2934">
        <v>2.94</v>
      </c>
      <c r="S2934">
        <v>1</v>
      </c>
      <c r="T2934">
        <v>1</v>
      </c>
    </row>
    <row r="2935" spans="1:20" x14ac:dyDescent="0.2">
      <c r="A2935" t="s">
        <v>24</v>
      </c>
      <c r="B2935" s="4">
        <f>train[[#This Row],[account_length]]/12</f>
        <v>10.583333333333334</v>
      </c>
      <c r="C2935">
        <v>510</v>
      </c>
      <c r="D2935">
        <v>0</v>
      </c>
      <c r="E2935">
        <v>0</v>
      </c>
      <c r="F2935">
        <v>0</v>
      </c>
      <c r="G2935">
        <v>262.89999999999998</v>
      </c>
      <c r="H2935">
        <v>95</v>
      </c>
      <c r="I2935">
        <v>44.69</v>
      </c>
      <c r="J2935">
        <v>175.9</v>
      </c>
      <c r="K2935">
        <v>126</v>
      </c>
      <c r="L2935">
        <v>14.95</v>
      </c>
      <c r="M2935">
        <v>202.1</v>
      </c>
      <c r="N2935">
        <v>101</v>
      </c>
      <c r="O2935">
        <v>9.09</v>
      </c>
      <c r="P2935">
        <v>7.5</v>
      </c>
      <c r="Q2935">
        <v>5</v>
      </c>
      <c r="R2935">
        <v>2.0299999999999998</v>
      </c>
      <c r="S2935">
        <v>1</v>
      </c>
      <c r="T2935">
        <v>0</v>
      </c>
    </row>
    <row r="2936" spans="1:20" x14ac:dyDescent="0.2">
      <c r="A2936" t="s">
        <v>54</v>
      </c>
      <c r="B2936" s="4">
        <f>train[[#This Row],[account_length]]/12</f>
        <v>6.583333333333333</v>
      </c>
      <c r="C2936">
        <v>415</v>
      </c>
      <c r="D2936">
        <v>0</v>
      </c>
      <c r="E2936">
        <v>0</v>
      </c>
      <c r="F2936">
        <v>0</v>
      </c>
      <c r="G2936">
        <v>66.7</v>
      </c>
      <c r="H2936">
        <v>124</v>
      </c>
      <c r="I2936">
        <v>11.34</v>
      </c>
      <c r="J2936">
        <v>204</v>
      </c>
      <c r="K2936">
        <v>91</v>
      </c>
      <c r="L2936">
        <v>17.34</v>
      </c>
      <c r="M2936">
        <v>254.7</v>
      </c>
      <c r="N2936">
        <v>110</v>
      </c>
      <c r="O2936">
        <v>11.46</v>
      </c>
      <c r="P2936">
        <v>15.1</v>
      </c>
      <c r="Q2936">
        <v>2</v>
      </c>
      <c r="R2936">
        <v>4.08</v>
      </c>
      <c r="S2936">
        <v>1</v>
      </c>
      <c r="T2936">
        <v>0</v>
      </c>
    </row>
    <row r="2937" spans="1:20" x14ac:dyDescent="0.2">
      <c r="A2937" t="s">
        <v>74</v>
      </c>
      <c r="B2937" s="4">
        <f>train[[#This Row],[account_length]]/12</f>
        <v>11.083333333333334</v>
      </c>
      <c r="C2937">
        <v>408</v>
      </c>
      <c r="D2937">
        <v>0</v>
      </c>
      <c r="E2937">
        <v>0</v>
      </c>
      <c r="F2937">
        <v>0</v>
      </c>
      <c r="G2937">
        <v>240.8</v>
      </c>
      <c r="H2937">
        <v>72</v>
      </c>
      <c r="I2937">
        <v>40.94</v>
      </c>
      <c r="J2937">
        <v>202.7</v>
      </c>
      <c r="K2937">
        <v>62</v>
      </c>
      <c r="L2937">
        <v>17.23</v>
      </c>
      <c r="M2937">
        <v>212.9</v>
      </c>
      <c r="N2937">
        <v>76</v>
      </c>
      <c r="O2937">
        <v>9.58</v>
      </c>
      <c r="P2937">
        <v>7.7</v>
      </c>
      <c r="Q2937">
        <v>5</v>
      </c>
      <c r="R2937">
        <v>2.08</v>
      </c>
      <c r="S2937">
        <v>1</v>
      </c>
      <c r="T2937">
        <v>0</v>
      </c>
    </row>
    <row r="2938" spans="1:20" x14ac:dyDescent="0.2">
      <c r="A2938" t="s">
        <v>65</v>
      </c>
      <c r="B2938" s="4">
        <f>train[[#This Row],[account_length]]/12</f>
        <v>3.9166666666666665</v>
      </c>
      <c r="C2938">
        <v>415</v>
      </c>
      <c r="D2938">
        <v>0</v>
      </c>
      <c r="E2938">
        <v>1</v>
      </c>
      <c r="F2938">
        <v>40</v>
      </c>
      <c r="G2938">
        <v>158.30000000000001</v>
      </c>
      <c r="H2938">
        <v>90</v>
      </c>
      <c r="I2938">
        <v>26.91</v>
      </c>
      <c r="J2938">
        <v>213.2</v>
      </c>
      <c r="K2938">
        <v>71</v>
      </c>
      <c r="L2938">
        <v>18.12</v>
      </c>
      <c r="M2938">
        <v>123</v>
      </c>
      <c r="N2938">
        <v>132</v>
      </c>
      <c r="O2938">
        <v>5.54</v>
      </c>
      <c r="P2938">
        <v>14</v>
      </c>
      <c r="Q2938">
        <v>2</v>
      </c>
      <c r="R2938">
        <v>3.78</v>
      </c>
      <c r="S2938">
        <v>2</v>
      </c>
      <c r="T2938">
        <v>0</v>
      </c>
    </row>
    <row r="2939" spans="1:20" x14ac:dyDescent="0.2">
      <c r="A2939" t="s">
        <v>41</v>
      </c>
      <c r="B2939" s="4">
        <f>train[[#This Row],[account_length]]/12</f>
        <v>4.416666666666667</v>
      </c>
      <c r="C2939">
        <v>510</v>
      </c>
      <c r="D2939">
        <v>0</v>
      </c>
      <c r="E2939">
        <v>1</v>
      </c>
      <c r="F2939">
        <v>24</v>
      </c>
      <c r="G2939">
        <v>201.7</v>
      </c>
      <c r="H2939">
        <v>87</v>
      </c>
      <c r="I2939">
        <v>34.29</v>
      </c>
      <c r="J2939">
        <v>251.7</v>
      </c>
      <c r="K2939">
        <v>97</v>
      </c>
      <c r="L2939">
        <v>21.39</v>
      </c>
      <c r="M2939">
        <v>297.39999999999998</v>
      </c>
      <c r="N2939">
        <v>95</v>
      </c>
      <c r="O2939">
        <v>13.38</v>
      </c>
      <c r="P2939">
        <v>7.9</v>
      </c>
      <c r="Q2939">
        <v>5</v>
      </c>
      <c r="R2939">
        <v>2.13</v>
      </c>
      <c r="S2939">
        <v>0</v>
      </c>
      <c r="T2939">
        <v>0</v>
      </c>
    </row>
    <row r="2940" spans="1:20" x14ac:dyDescent="0.2">
      <c r="A2940" t="s">
        <v>46</v>
      </c>
      <c r="B2940" s="4">
        <f>train[[#This Row],[account_length]]/12</f>
        <v>12.333333333333334</v>
      </c>
      <c r="C2940">
        <v>510</v>
      </c>
      <c r="D2940">
        <v>0</v>
      </c>
      <c r="E2940">
        <v>0</v>
      </c>
      <c r="F2940">
        <v>0</v>
      </c>
      <c r="G2940">
        <v>168.8</v>
      </c>
      <c r="H2940">
        <v>102</v>
      </c>
      <c r="I2940">
        <v>28.7</v>
      </c>
      <c r="J2940">
        <v>248.1</v>
      </c>
      <c r="K2940">
        <v>125</v>
      </c>
      <c r="L2940">
        <v>21.09</v>
      </c>
      <c r="M2940">
        <v>250.7</v>
      </c>
      <c r="N2940">
        <v>96</v>
      </c>
      <c r="O2940">
        <v>11.28</v>
      </c>
      <c r="P2940">
        <v>10.6</v>
      </c>
      <c r="Q2940">
        <v>4</v>
      </c>
      <c r="R2940">
        <v>2.86</v>
      </c>
      <c r="S2940">
        <v>1</v>
      </c>
      <c r="T2940">
        <v>0</v>
      </c>
    </row>
    <row r="2941" spans="1:20" x14ac:dyDescent="0.2">
      <c r="A2941" t="s">
        <v>27</v>
      </c>
      <c r="B2941" s="4">
        <f>train[[#This Row],[account_length]]/12</f>
        <v>6</v>
      </c>
      <c r="C2941">
        <v>415</v>
      </c>
      <c r="D2941">
        <v>0</v>
      </c>
      <c r="E2941">
        <v>0</v>
      </c>
      <c r="F2941">
        <v>0</v>
      </c>
      <c r="G2941">
        <v>141.9</v>
      </c>
      <c r="H2941">
        <v>98</v>
      </c>
      <c r="I2941">
        <v>24.12</v>
      </c>
      <c r="J2941">
        <v>188.1</v>
      </c>
      <c r="K2941">
        <v>63</v>
      </c>
      <c r="L2941">
        <v>15.99</v>
      </c>
      <c r="M2941">
        <v>115.2</v>
      </c>
      <c r="N2941">
        <v>49</v>
      </c>
      <c r="O2941">
        <v>5.18</v>
      </c>
      <c r="P2941">
        <v>12</v>
      </c>
      <c r="Q2941">
        <v>5</v>
      </c>
      <c r="R2941">
        <v>3.24</v>
      </c>
      <c r="S2941">
        <v>2</v>
      </c>
      <c r="T2941">
        <v>0</v>
      </c>
    </row>
    <row r="2942" spans="1:20" x14ac:dyDescent="0.2">
      <c r="A2942" t="s">
        <v>30</v>
      </c>
      <c r="B2942" s="4">
        <f>train[[#This Row],[account_length]]/12</f>
        <v>8</v>
      </c>
      <c r="C2942">
        <v>510</v>
      </c>
      <c r="D2942">
        <v>0</v>
      </c>
      <c r="E2942">
        <v>0</v>
      </c>
      <c r="F2942">
        <v>0</v>
      </c>
      <c r="G2942">
        <v>182.6</v>
      </c>
      <c r="H2942">
        <v>75</v>
      </c>
      <c r="I2942">
        <v>31.04</v>
      </c>
      <c r="J2942">
        <v>188.6</v>
      </c>
      <c r="K2942">
        <v>67</v>
      </c>
      <c r="L2942">
        <v>16.03</v>
      </c>
      <c r="M2942">
        <v>137.69999999999999</v>
      </c>
      <c r="N2942">
        <v>81</v>
      </c>
      <c r="O2942">
        <v>6.2</v>
      </c>
      <c r="P2942">
        <v>9.5</v>
      </c>
      <c r="Q2942">
        <v>3</v>
      </c>
      <c r="R2942">
        <v>2.57</v>
      </c>
      <c r="S2942">
        <v>5</v>
      </c>
      <c r="T2942">
        <v>1</v>
      </c>
    </row>
    <row r="2943" spans="1:20" x14ac:dyDescent="0.2">
      <c r="A2943" t="s">
        <v>72</v>
      </c>
      <c r="B2943" s="4">
        <f>train[[#This Row],[account_length]]/12</f>
        <v>4.583333333333333</v>
      </c>
      <c r="C2943">
        <v>415</v>
      </c>
      <c r="D2943">
        <v>0</v>
      </c>
      <c r="E2943">
        <v>0</v>
      </c>
      <c r="F2943">
        <v>0</v>
      </c>
      <c r="G2943">
        <v>203.7</v>
      </c>
      <c r="H2943">
        <v>80</v>
      </c>
      <c r="I2943">
        <v>34.630000000000003</v>
      </c>
      <c r="J2943">
        <v>230.2</v>
      </c>
      <c r="K2943">
        <v>112</v>
      </c>
      <c r="L2943">
        <v>19.57</v>
      </c>
      <c r="M2943">
        <v>120.3</v>
      </c>
      <c r="N2943">
        <v>48</v>
      </c>
      <c r="O2943">
        <v>5.41</v>
      </c>
      <c r="P2943">
        <v>9.4</v>
      </c>
      <c r="Q2943">
        <v>1</v>
      </c>
      <c r="R2943">
        <v>2.54</v>
      </c>
      <c r="S2943">
        <v>3</v>
      </c>
      <c r="T2943">
        <v>0</v>
      </c>
    </row>
    <row r="2944" spans="1:20" x14ac:dyDescent="0.2">
      <c r="A2944" t="s">
        <v>53</v>
      </c>
      <c r="B2944" s="4">
        <f>train[[#This Row],[account_length]]/12</f>
        <v>11.916666666666666</v>
      </c>
      <c r="C2944">
        <v>415</v>
      </c>
      <c r="D2944">
        <v>0</v>
      </c>
      <c r="E2944">
        <v>0</v>
      </c>
      <c r="F2944">
        <v>0</v>
      </c>
      <c r="G2944">
        <v>191.6</v>
      </c>
      <c r="H2944">
        <v>53</v>
      </c>
      <c r="I2944">
        <v>32.57</v>
      </c>
      <c r="J2944">
        <v>104.6</v>
      </c>
      <c r="K2944">
        <v>104</v>
      </c>
      <c r="L2944">
        <v>8.89</v>
      </c>
      <c r="M2944">
        <v>195.8</v>
      </c>
      <c r="N2944">
        <v>125</v>
      </c>
      <c r="O2944">
        <v>8.81</v>
      </c>
      <c r="P2944">
        <v>10.7</v>
      </c>
      <c r="Q2944">
        <v>9</v>
      </c>
      <c r="R2944">
        <v>2.89</v>
      </c>
      <c r="S2944">
        <v>3</v>
      </c>
      <c r="T2944">
        <v>0</v>
      </c>
    </row>
    <row r="2945" spans="1:20" x14ac:dyDescent="0.2">
      <c r="A2945" t="s">
        <v>32</v>
      </c>
      <c r="B2945" s="4">
        <f>train[[#This Row],[account_length]]/12</f>
        <v>5</v>
      </c>
      <c r="C2945">
        <v>415</v>
      </c>
      <c r="D2945">
        <v>0</v>
      </c>
      <c r="E2945">
        <v>0</v>
      </c>
      <c r="F2945">
        <v>0</v>
      </c>
      <c r="G2945">
        <v>136.4</v>
      </c>
      <c r="H2945">
        <v>147</v>
      </c>
      <c r="I2945">
        <v>23.19</v>
      </c>
      <c r="J2945">
        <v>219.9</v>
      </c>
      <c r="K2945">
        <v>101</v>
      </c>
      <c r="L2945">
        <v>18.690000000000001</v>
      </c>
      <c r="M2945">
        <v>99.7</v>
      </c>
      <c r="N2945">
        <v>73</v>
      </c>
      <c r="O2945">
        <v>4.49</v>
      </c>
      <c r="P2945">
        <v>7</v>
      </c>
      <c r="Q2945">
        <v>3</v>
      </c>
      <c r="R2945">
        <v>1.89</v>
      </c>
      <c r="S2945">
        <v>0</v>
      </c>
      <c r="T2945">
        <v>0</v>
      </c>
    </row>
    <row r="2946" spans="1:20" x14ac:dyDescent="0.2">
      <c r="A2946" t="s">
        <v>41</v>
      </c>
      <c r="B2946" s="4">
        <f>train[[#This Row],[account_length]]/12</f>
        <v>7.5</v>
      </c>
      <c r="C2946">
        <v>415</v>
      </c>
      <c r="D2946">
        <v>0</v>
      </c>
      <c r="E2946">
        <v>1</v>
      </c>
      <c r="F2946">
        <v>30</v>
      </c>
      <c r="G2946">
        <v>168.2</v>
      </c>
      <c r="H2946">
        <v>103</v>
      </c>
      <c r="I2946">
        <v>28.59</v>
      </c>
      <c r="J2946">
        <v>220.9</v>
      </c>
      <c r="K2946">
        <v>75</v>
      </c>
      <c r="L2946">
        <v>18.78</v>
      </c>
      <c r="M2946">
        <v>224.3</v>
      </c>
      <c r="N2946">
        <v>105</v>
      </c>
      <c r="O2946">
        <v>10.09</v>
      </c>
      <c r="P2946">
        <v>8.1999999999999993</v>
      </c>
      <c r="Q2946">
        <v>2</v>
      </c>
      <c r="R2946">
        <v>2.21</v>
      </c>
      <c r="S2946">
        <v>0</v>
      </c>
      <c r="T2946">
        <v>0</v>
      </c>
    </row>
    <row r="2947" spans="1:20" x14ac:dyDescent="0.2">
      <c r="A2947" t="s">
        <v>39</v>
      </c>
      <c r="B2947" s="4">
        <f>train[[#This Row],[account_length]]/12</f>
        <v>5.416666666666667</v>
      </c>
      <c r="C2947">
        <v>415</v>
      </c>
      <c r="D2947">
        <v>0</v>
      </c>
      <c r="E2947">
        <v>0</v>
      </c>
      <c r="F2947">
        <v>0</v>
      </c>
      <c r="G2947">
        <v>217.9</v>
      </c>
      <c r="H2947">
        <v>89</v>
      </c>
      <c r="I2947">
        <v>37.04</v>
      </c>
      <c r="J2947">
        <v>238.8</v>
      </c>
      <c r="K2947">
        <v>101</v>
      </c>
      <c r="L2947">
        <v>20.3</v>
      </c>
      <c r="M2947">
        <v>194.4</v>
      </c>
      <c r="N2947">
        <v>105</v>
      </c>
      <c r="O2947">
        <v>8.75</v>
      </c>
      <c r="P2947">
        <v>6.6</v>
      </c>
      <c r="Q2947">
        <v>4</v>
      </c>
      <c r="R2947">
        <v>1.78</v>
      </c>
      <c r="S2947">
        <v>0</v>
      </c>
      <c r="T2947">
        <v>0</v>
      </c>
    </row>
    <row r="2948" spans="1:20" x14ac:dyDescent="0.2">
      <c r="A2948" t="s">
        <v>34</v>
      </c>
      <c r="B2948" s="4">
        <f>train[[#This Row],[account_length]]/12</f>
        <v>7.75</v>
      </c>
      <c r="C2948">
        <v>408</v>
      </c>
      <c r="D2948">
        <v>0</v>
      </c>
      <c r="E2948">
        <v>0</v>
      </c>
      <c r="F2948">
        <v>0</v>
      </c>
      <c r="G2948">
        <v>198.1</v>
      </c>
      <c r="H2948">
        <v>93</v>
      </c>
      <c r="I2948">
        <v>33.68</v>
      </c>
      <c r="J2948">
        <v>236.1</v>
      </c>
      <c r="K2948">
        <v>95</v>
      </c>
      <c r="L2948">
        <v>20.07</v>
      </c>
      <c r="M2948">
        <v>127.3</v>
      </c>
      <c r="N2948">
        <v>121</v>
      </c>
      <c r="O2948">
        <v>5.73</v>
      </c>
      <c r="P2948">
        <v>12.6</v>
      </c>
      <c r="Q2948">
        <v>4</v>
      </c>
      <c r="R2948">
        <v>3.4</v>
      </c>
      <c r="S2948">
        <v>2</v>
      </c>
      <c r="T2948">
        <v>0</v>
      </c>
    </row>
    <row r="2949" spans="1:20" x14ac:dyDescent="0.2">
      <c r="A2949" t="s">
        <v>55</v>
      </c>
      <c r="B2949" s="4">
        <f>train[[#This Row],[account_length]]/12</f>
        <v>9.75</v>
      </c>
      <c r="C2949">
        <v>408</v>
      </c>
      <c r="D2949">
        <v>1</v>
      </c>
      <c r="E2949">
        <v>1</v>
      </c>
      <c r="F2949">
        <v>15</v>
      </c>
      <c r="G2949">
        <v>178.8</v>
      </c>
      <c r="H2949">
        <v>81</v>
      </c>
      <c r="I2949">
        <v>30.4</v>
      </c>
      <c r="J2949">
        <v>286.10000000000002</v>
      </c>
      <c r="K2949">
        <v>85</v>
      </c>
      <c r="L2949">
        <v>24.32</v>
      </c>
      <c r="M2949">
        <v>229.4</v>
      </c>
      <c r="N2949">
        <v>128</v>
      </c>
      <c r="O2949">
        <v>10.32</v>
      </c>
      <c r="P2949">
        <v>7.1</v>
      </c>
      <c r="Q2949">
        <v>5</v>
      </c>
      <c r="R2949">
        <v>1.92</v>
      </c>
      <c r="S2949">
        <v>1</v>
      </c>
      <c r="T2949">
        <v>0</v>
      </c>
    </row>
    <row r="2950" spans="1:20" x14ac:dyDescent="0.2">
      <c r="A2950" t="s">
        <v>68</v>
      </c>
      <c r="B2950" s="4">
        <f>train[[#This Row],[account_length]]/12</f>
        <v>8</v>
      </c>
      <c r="C2950">
        <v>415</v>
      </c>
      <c r="D2950">
        <v>0</v>
      </c>
      <c r="E2950">
        <v>1</v>
      </c>
      <c r="F2950">
        <v>18</v>
      </c>
      <c r="G2950">
        <v>262.89999999999998</v>
      </c>
      <c r="H2950">
        <v>57</v>
      </c>
      <c r="I2950">
        <v>44.69</v>
      </c>
      <c r="J2950">
        <v>190.2</v>
      </c>
      <c r="K2950">
        <v>107</v>
      </c>
      <c r="L2950">
        <v>16.170000000000002</v>
      </c>
      <c r="M2950">
        <v>293.5</v>
      </c>
      <c r="N2950">
        <v>103</v>
      </c>
      <c r="O2950">
        <v>13.21</v>
      </c>
      <c r="P2950">
        <v>11.8</v>
      </c>
      <c r="Q2950">
        <v>4</v>
      </c>
      <c r="R2950">
        <v>3.19</v>
      </c>
      <c r="S2950">
        <v>3</v>
      </c>
      <c r="T2950">
        <v>0</v>
      </c>
    </row>
    <row r="2951" spans="1:20" x14ac:dyDescent="0.2">
      <c r="A2951" t="s">
        <v>62</v>
      </c>
      <c r="B2951" s="4">
        <f>train[[#This Row],[account_length]]/12</f>
        <v>5</v>
      </c>
      <c r="C2951">
        <v>415</v>
      </c>
      <c r="D2951">
        <v>0</v>
      </c>
      <c r="E2951">
        <v>0</v>
      </c>
      <c r="F2951">
        <v>0</v>
      </c>
      <c r="G2951">
        <v>197</v>
      </c>
      <c r="H2951">
        <v>130</v>
      </c>
      <c r="I2951">
        <v>33.49</v>
      </c>
      <c r="J2951">
        <v>219.2</v>
      </c>
      <c r="K2951">
        <v>105</v>
      </c>
      <c r="L2951">
        <v>18.63</v>
      </c>
      <c r="M2951">
        <v>102.8</v>
      </c>
      <c r="N2951">
        <v>113</v>
      </c>
      <c r="O2951">
        <v>4.63</v>
      </c>
      <c r="P2951">
        <v>12.6</v>
      </c>
      <c r="Q2951">
        <v>4</v>
      </c>
      <c r="R2951">
        <v>3.4</v>
      </c>
      <c r="S2951">
        <v>1</v>
      </c>
      <c r="T2951">
        <v>0</v>
      </c>
    </row>
    <row r="2952" spans="1:20" x14ac:dyDescent="0.2">
      <c r="A2952" t="s">
        <v>34</v>
      </c>
      <c r="B2952" s="4">
        <f>train[[#This Row],[account_length]]/12</f>
        <v>13.083333333333334</v>
      </c>
      <c r="C2952">
        <v>510</v>
      </c>
      <c r="D2952">
        <v>0</v>
      </c>
      <c r="E2952">
        <v>0</v>
      </c>
      <c r="F2952">
        <v>0</v>
      </c>
      <c r="G2952">
        <v>102.9</v>
      </c>
      <c r="H2952">
        <v>94</v>
      </c>
      <c r="I2952">
        <v>17.489999999999998</v>
      </c>
      <c r="J2952">
        <v>229.1</v>
      </c>
      <c r="K2952">
        <v>96</v>
      </c>
      <c r="L2952">
        <v>19.47</v>
      </c>
      <c r="M2952">
        <v>198.7</v>
      </c>
      <c r="N2952">
        <v>129</v>
      </c>
      <c r="O2952">
        <v>8.94</v>
      </c>
      <c r="P2952">
        <v>13.6</v>
      </c>
      <c r="Q2952">
        <v>2</v>
      </c>
      <c r="R2952">
        <v>3.67</v>
      </c>
      <c r="S2952">
        <v>1</v>
      </c>
      <c r="T2952">
        <v>0</v>
      </c>
    </row>
    <row r="2953" spans="1:20" x14ac:dyDescent="0.2">
      <c r="A2953" t="s">
        <v>55</v>
      </c>
      <c r="B2953" s="4">
        <f>train[[#This Row],[account_length]]/12</f>
        <v>7.416666666666667</v>
      </c>
      <c r="C2953">
        <v>408</v>
      </c>
      <c r="D2953">
        <v>0</v>
      </c>
      <c r="E2953">
        <v>0</v>
      </c>
      <c r="F2953">
        <v>0</v>
      </c>
      <c r="G2953">
        <v>144.19999999999999</v>
      </c>
      <c r="H2953">
        <v>74</v>
      </c>
      <c r="I2953">
        <v>24.51</v>
      </c>
      <c r="J2953">
        <v>164.7</v>
      </c>
      <c r="K2953">
        <v>119</v>
      </c>
      <c r="L2953">
        <v>14</v>
      </c>
      <c r="M2953">
        <v>279.2</v>
      </c>
      <c r="N2953">
        <v>121</v>
      </c>
      <c r="O2953">
        <v>12.56</v>
      </c>
      <c r="P2953">
        <v>12.1</v>
      </c>
      <c r="Q2953">
        <v>7</v>
      </c>
      <c r="R2953">
        <v>3.27</v>
      </c>
      <c r="S2953">
        <v>4</v>
      </c>
      <c r="T2953">
        <v>1</v>
      </c>
    </row>
    <row r="2954" spans="1:20" x14ac:dyDescent="0.2">
      <c r="A2954" t="s">
        <v>73</v>
      </c>
      <c r="B2954" s="4">
        <f>train[[#This Row],[account_length]]/12</f>
        <v>7.583333333333333</v>
      </c>
      <c r="C2954">
        <v>415</v>
      </c>
      <c r="D2954">
        <v>0</v>
      </c>
      <c r="E2954">
        <v>0</v>
      </c>
      <c r="F2954">
        <v>0</v>
      </c>
      <c r="G2954">
        <v>139.80000000000001</v>
      </c>
      <c r="H2954">
        <v>109</v>
      </c>
      <c r="I2954">
        <v>23.77</v>
      </c>
      <c r="J2954">
        <v>157</v>
      </c>
      <c r="K2954">
        <v>91</v>
      </c>
      <c r="L2954">
        <v>13.35</v>
      </c>
      <c r="M2954">
        <v>218.6</v>
      </c>
      <c r="N2954">
        <v>122</v>
      </c>
      <c r="O2954">
        <v>9.84</v>
      </c>
      <c r="P2954">
        <v>13.6</v>
      </c>
      <c r="Q2954">
        <v>4</v>
      </c>
      <c r="R2954">
        <v>3.67</v>
      </c>
      <c r="S2954">
        <v>3</v>
      </c>
      <c r="T2954">
        <v>0</v>
      </c>
    </row>
    <row r="2955" spans="1:20" x14ac:dyDescent="0.2">
      <c r="A2955" t="s">
        <v>38</v>
      </c>
      <c r="B2955" s="4">
        <f>train[[#This Row],[account_length]]/12</f>
        <v>8.6666666666666661</v>
      </c>
      <c r="C2955">
        <v>415</v>
      </c>
      <c r="D2955">
        <v>0</v>
      </c>
      <c r="E2955">
        <v>0</v>
      </c>
      <c r="F2955">
        <v>0</v>
      </c>
      <c r="G2955">
        <v>139.69999999999999</v>
      </c>
      <c r="H2955">
        <v>112</v>
      </c>
      <c r="I2955">
        <v>23.75</v>
      </c>
      <c r="J2955">
        <v>199.8</v>
      </c>
      <c r="K2955">
        <v>127</v>
      </c>
      <c r="L2955">
        <v>16.98</v>
      </c>
      <c r="M2955">
        <v>189.3</v>
      </c>
      <c r="N2955">
        <v>104</v>
      </c>
      <c r="O2955">
        <v>8.52</v>
      </c>
      <c r="P2955">
        <v>10.3</v>
      </c>
      <c r="Q2955">
        <v>2</v>
      </c>
      <c r="R2955">
        <v>2.78</v>
      </c>
      <c r="S2955">
        <v>2</v>
      </c>
      <c r="T2955">
        <v>0</v>
      </c>
    </row>
    <row r="2956" spans="1:20" x14ac:dyDescent="0.2">
      <c r="A2956" t="s">
        <v>43</v>
      </c>
      <c r="B2956" s="4">
        <f>train[[#This Row],[account_length]]/12</f>
        <v>3.3333333333333335</v>
      </c>
      <c r="C2956">
        <v>415</v>
      </c>
      <c r="D2956">
        <v>0</v>
      </c>
      <c r="E2956">
        <v>0</v>
      </c>
      <c r="F2956">
        <v>0</v>
      </c>
      <c r="G2956">
        <v>309.39999999999998</v>
      </c>
      <c r="H2956">
        <v>86</v>
      </c>
      <c r="I2956">
        <v>52.6</v>
      </c>
      <c r="J2956">
        <v>271.3</v>
      </c>
      <c r="K2956">
        <v>98</v>
      </c>
      <c r="L2956">
        <v>23.06</v>
      </c>
      <c r="M2956">
        <v>197.1</v>
      </c>
      <c r="N2956">
        <v>116</v>
      </c>
      <c r="O2956">
        <v>8.8699999999999992</v>
      </c>
      <c r="P2956">
        <v>11.2</v>
      </c>
      <c r="Q2956">
        <v>5</v>
      </c>
      <c r="R2956">
        <v>3.02</v>
      </c>
      <c r="S2956">
        <v>3</v>
      </c>
      <c r="T2956">
        <v>1</v>
      </c>
    </row>
    <row r="2957" spans="1:20" x14ac:dyDescent="0.2">
      <c r="A2957" t="s">
        <v>31</v>
      </c>
      <c r="B2957" s="4">
        <f>train[[#This Row],[account_length]]/12</f>
        <v>13.416666666666666</v>
      </c>
      <c r="C2957">
        <v>415</v>
      </c>
      <c r="D2957">
        <v>0</v>
      </c>
      <c r="E2957">
        <v>0</v>
      </c>
      <c r="F2957">
        <v>0</v>
      </c>
      <c r="G2957">
        <v>159.6</v>
      </c>
      <c r="H2957">
        <v>102</v>
      </c>
      <c r="I2957">
        <v>27.13</v>
      </c>
      <c r="J2957">
        <v>212.6</v>
      </c>
      <c r="K2957">
        <v>119</v>
      </c>
      <c r="L2957">
        <v>18.07</v>
      </c>
      <c r="M2957">
        <v>151.4</v>
      </c>
      <c r="N2957">
        <v>83</v>
      </c>
      <c r="O2957">
        <v>6.81</v>
      </c>
      <c r="P2957">
        <v>12.6</v>
      </c>
      <c r="Q2957">
        <v>7</v>
      </c>
      <c r="R2957">
        <v>3.4</v>
      </c>
      <c r="S2957">
        <v>5</v>
      </c>
      <c r="T2957">
        <v>1</v>
      </c>
    </row>
    <row r="2958" spans="1:20" x14ac:dyDescent="0.2">
      <c r="A2958" t="s">
        <v>65</v>
      </c>
      <c r="B2958" s="4">
        <f>train[[#This Row],[account_length]]/12</f>
        <v>10.916666666666666</v>
      </c>
      <c r="C2958">
        <v>408</v>
      </c>
      <c r="D2958">
        <v>0</v>
      </c>
      <c r="E2958">
        <v>1</v>
      </c>
      <c r="F2958">
        <v>29</v>
      </c>
      <c r="G2958">
        <v>239.7</v>
      </c>
      <c r="H2958">
        <v>102</v>
      </c>
      <c r="I2958">
        <v>40.75</v>
      </c>
      <c r="J2958">
        <v>212.8</v>
      </c>
      <c r="K2958">
        <v>109</v>
      </c>
      <c r="L2958">
        <v>18.09</v>
      </c>
      <c r="M2958">
        <v>187.7</v>
      </c>
      <c r="N2958">
        <v>77</v>
      </c>
      <c r="O2958">
        <v>8.4499999999999993</v>
      </c>
      <c r="P2958">
        <v>10.5</v>
      </c>
      <c r="Q2958">
        <v>2</v>
      </c>
      <c r="R2958">
        <v>2.84</v>
      </c>
      <c r="S2958">
        <v>1</v>
      </c>
      <c r="T2958">
        <v>0</v>
      </c>
    </row>
    <row r="2959" spans="1:20" x14ac:dyDescent="0.2">
      <c r="A2959" t="s">
        <v>63</v>
      </c>
      <c r="B2959" s="4">
        <f>train[[#This Row],[account_length]]/12</f>
        <v>6.583333333333333</v>
      </c>
      <c r="C2959">
        <v>510</v>
      </c>
      <c r="D2959">
        <v>0</v>
      </c>
      <c r="E2959">
        <v>0</v>
      </c>
      <c r="F2959">
        <v>0</v>
      </c>
      <c r="G2959">
        <v>161.1</v>
      </c>
      <c r="H2959">
        <v>110</v>
      </c>
      <c r="I2959">
        <v>27.39</v>
      </c>
      <c r="J2959">
        <v>170.6</v>
      </c>
      <c r="K2959">
        <v>111</v>
      </c>
      <c r="L2959">
        <v>14.5</v>
      </c>
      <c r="M2959">
        <v>274.39999999999998</v>
      </c>
      <c r="N2959">
        <v>80</v>
      </c>
      <c r="O2959">
        <v>12.35</v>
      </c>
      <c r="P2959">
        <v>7.6</v>
      </c>
      <c r="Q2959">
        <v>2</v>
      </c>
      <c r="R2959">
        <v>2.0499999999999998</v>
      </c>
      <c r="S2959">
        <v>2</v>
      </c>
      <c r="T2959">
        <v>0</v>
      </c>
    </row>
    <row r="2960" spans="1:20" x14ac:dyDescent="0.2">
      <c r="A2960" t="s">
        <v>45</v>
      </c>
      <c r="B2960" s="4">
        <f>train[[#This Row],[account_length]]/12</f>
        <v>13.416666666666666</v>
      </c>
      <c r="C2960">
        <v>408</v>
      </c>
      <c r="D2960">
        <v>0</v>
      </c>
      <c r="E2960">
        <v>0</v>
      </c>
      <c r="F2960">
        <v>0</v>
      </c>
      <c r="G2960">
        <v>165.4</v>
      </c>
      <c r="H2960">
        <v>88</v>
      </c>
      <c r="I2960">
        <v>28.12</v>
      </c>
      <c r="J2960">
        <v>209.7</v>
      </c>
      <c r="K2960">
        <v>111</v>
      </c>
      <c r="L2960">
        <v>17.82</v>
      </c>
      <c r="M2960">
        <v>270.7</v>
      </c>
      <c r="N2960">
        <v>129</v>
      </c>
      <c r="O2960">
        <v>12.18</v>
      </c>
      <c r="P2960">
        <v>10.5</v>
      </c>
      <c r="Q2960">
        <v>3</v>
      </c>
      <c r="R2960">
        <v>2.84</v>
      </c>
      <c r="S2960">
        <v>4</v>
      </c>
      <c r="T2960">
        <v>0</v>
      </c>
    </row>
    <row r="2961" spans="1:20" x14ac:dyDescent="0.2">
      <c r="A2961" t="s">
        <v>67</v>
      </c>
      <c r="B2961" s="4">
        <f>train[[#This Row],[account_length]]/12</f>
        <v>9</v>
      </c>
      <c r="C2961">
        <v>415</v>
      </c>
      <c r="D2961">
        <v>0</v>
      </c>
      <c r="E2961">
        <v>1</v>
      </c>
      <c r="F2961">
        <v>28</v>
      </c>
      <c r="G2961">
        <v>221.3</v>
      </c>
      <c r="H2961">
        <v>117</v>
      </c>
      <c r="I2961">
        <v>37.619999999999997</v>
      </c>
      <c r="J2961">
        <v>156</v>
      </c>
      <c r="K2961">
        <v>102</v>
      </c>
      <c r="L2961">
        <v>13.26</v>
      </c>
      <c r="M2961">
        <v>159.30000000000001</v>
      </c>
      <c r="N2961">
        <v>80</v>
      </c>
      <c r="O2961">
        <v>7.17</v>
      </c>
      <c r="P2961">
        <v>8.6999999999999993</v>
      </c>
      <c r="Q2961">
        <v>3</v>
      </c>
      <c r="R2961">
        <v>2.35</v>
      </c>
      <c r="S2961">
        <v>0</v>
      </c>
      <c r="T2961">
        <v>0</v>
      </c>
    </row>
    <row r="2962" spans="1:20" x14ac:dyDescent="0.2">
      <c r="A2962" t="s">
        <v>31</v>
      </c>
      <c r="B2962" s="4">
        <f>train[[#This Row],[account_length]]/12</f>
        <v>5.75</v>
      </c>
      <c r="C2962">
        <v>415</v>
      </c>
      <c r="D2962">
        <v>1</v>
      </c>
      <c r="E2962">
        <v>0</v>
      </c>
      <c r="F2962">
        <v>0</v>
      </c>
      <c r="G2962">
        <v>176.8</v>
      </c>
      <c r="H2962">
        <v>89</v>
      </c>
      <c r="I2962">
        <v>30.06</v>
      </c>
      <c r="J2962">
        <v>196</v>
      </c>
      <c r="K2962">
        <v>89</v>
      </c>
      <c r="L2962">
        <v>16.66</v>
      </c>
      <c r="M2962">
        <v>232.6</v>
      </c>
      <c r="N2962">
        <v>151</v>
      </c>
      <c r="O2962">
        <v>10.47</v>
      </c>
      <c r="P2962">
        <v>13.1</v>
      </c>
      <c r="Q2962">
        <v>5</v>
      </c>
      <c r="R2962">
        <v>3.54</v>
      </c>
      <c r="S2962">
        <v>1</v>
      </c>
      <c r="T2962">
        <v>1</v>
      </c>
    </row>
    <row r="2963" spans="1:20" x14ac:dyDescent="0.2">
      <c r="A2963" t="s">
        <v>58</v>
      </c>
      <c r="B2963" s="4">
        <f>train[[#This Row],[account_length]]/12</f>
        <v>6.666666666666667</v>
      </c>
      <c r="C2963">
        <v>408</v>
      </c>
      <c r="D2963">
        <v>0</v>
      </c>
      <c r="E2963">
        <v>0</v>
      </c>
      <c r="F2963">
        <v>0</v>
      </c>
      <c r="G2963">
        <v>196</v>
      </c>
      <c r="H2963">
        <v>75</v>
      </c>
      <c r="I2963">
        <v>33.32</v>
      </c>
      <c r="J2963">
        <v>237.8</v>
      </c>
      <c r="K2963">
        <v>112</v>
      </c>
      <c r="L2963">
        <v>20.21</v>
      </c>
      <c r="M2963">
        <v>220.1</v>
      </c>
      <c r="N2963">
        <v>127</v>
      </c>
      <c r="O2963">
        <v>9.9</v>
      </c>
      <c r="P2963">
        <v>13.9</v>
      </c>
      <c r="Q2963">
        <v>5</v>
      </c>
      <c r="R2963">
        <v>3.75</v>
      </c>
      <c r="S2963">
        <v>1</v>
      </c>
      <c r="T2963">
        <v>0</v>
      </c>
    </row>
    <row r="2964" spans="1:20" x14ac:dyDescent="0.2">
      <c r="A2964" t="s">
        <v>66</v>
      </c>
      <c r="B2964" s="4">
        <f>train[[#This Row],[account_length]]/12</f>
        <v>12.166666666666666</v>
      </c>
      <c r="C2964">
        <v>415</v>
      </c>
      <c r="D2964">
        <v>0</v>
      </c>
      <c r="E2964">
        <v>0</v>
      </c>
      <c r="F2964">
        <v>0</v>
      </c>
      <c r="G2964">
        <v>174.3</v>
      </c>
      <c r="H2964">
        <v>113</v>
      </c>
      <c r="I2964">
        <v>29.63</v>
      </c>
      <c r="J2964">
        <v>200.7</v>
      </c>
      <c r="K2964">
        <v>107</v>
      </c>
      <c r="L2964">
        <v>17.059999999999999</v>
      </c>
      <c r="M2964">
        <v>281.2</v>
      </c>
      <c r="N2964">
        <v>145</v>
      </c>
      <c r="O2964">
        <v>12.65</v>
      </c>
      <c r="P2964">
        <v>11.6</v>
      </c>
      <c r="Q2964">
        <v>3</v>
      </c>
      <c r="R2964">
        <v>3.13</v>
      </c>
      <c r="S2964">
        <v>4</v>
      </c>
      <c r="T2964">
        <v>0</v>
      </c>
    </row>
    <row r="2965" spans="1:20" x14ac:dyDescent="0.2">
      <c r="A2965" t="s">
        <v>44</v>
      </c>
      <c r="B2965" s="4">
        <f>train[[#This Row],[account_length]]/12</f>
        <v>9.4166666666666661</v>
      </c>
      <c r="C2965">
        <v>408</v>
      </c>
      <c r="D2965">
        <v>0</v>
      </c>
      <c r="E2965">
        <v>0</v>
      </c>
      <c r="F2965">
        <v>0</v>
      </c>
      <c r="G2965">
        <v>158.4</v>
      </c>
      <c r="H2965">
        <v>107</v>
      </c>
      <c r="I2965">
        <v>26.93</v>
      </c>
      <c r="J2965">
        <v>142.19999999999999</v>
      </c>
      <c r="K2965">
        <v>104</v>
      </c>
      <c r="L2965">
        <v>12.09</v>
      </c>
      <c r="M2965">
        <v>174.7</v>
      </c>
      <c r="N2965">
        <v>108</v>
      </c>
      <c r="O2965">
        <v>7.86</v>
      </c>
      <c r="P2965">
        <v>14.9</v>
      </c>
      <c r="Q2965">
        <v>2</v>
      </c>
      <c r="R2965">
        <v>4.0199999999999996</v>
      </c>
      <c r="S2965">
        <v>0</v>
      </c>
      <c r="T2965">
        <v>0</v>
      </c>
    </row>
    <row r="2966" spans="1:20" x14ac:dyDescent="0.2">
      <c r="A2966" t="s">
        <v>66</v>
      </c>
      <c r="B2966" s="4">
        <f>train[[#This Row],[account_length]]/12</f>
        <v>2.4166666666666665</v>
      </c>
      <c r="C2966">
        <v>415</v>
      </c>
      <c r="D2966">
        <v>0</v>
      </c>
      <c r="E2966">
        <v>1</v>
      </c>
      <c r="F2966">
        <v>38</v>
      </c>
      <c r="G2966">
        <v>149.4</v>
      </c>
      <c r="H2966">
        <v>93</v>
      </c>
      <c r="I2966">
        <v>25.4</v>
      </c>
      <c r="J2966">
        <v>189.8</v>
      </c>
      <c r="K2966">
        <v>96</v>
      </c>
      <c r="L2966">
        <v>16.13</v>
      </c>
      <c r="M2966">
        <v>127.4</v>
      </c>
      <c r="N2966">
        <v>71</v>
      </c>
      <c r="O2966">
        <v>5.73</v>
      </c>
      <c r="P2966">
        <v>6</v>
      </c>
      <c r="Q2966">
        <v>3</v>
      </c>
      <c r="R2966">
        <v>1.62</v>
      </c>
      <c r="S2966">
        <v>1</v>
      </c>
      <c r="T2966">
        <v>0</v>
      </c>
    </row>
    <row r="2967" spans="1:20" x14ac:dyDescent="0.2">
      <c r="A2967" t="s">
        <v>65</v>
      </c>
      <c r="B2967" s="4">
        <f>train[[#This Row],[account_length]]/12</f>
        <v>6.5</v>
      </c>
      <c r="C2967">
        <v>415</v>
      </c>
      <c r="D2967">
        <v>0</v>
      </c>
      <c r="E2967">
        <v>0</v>
      </c>
      <c r="F2967">
        <v>0</v>
      </c>
      <c r="G2967">
        <v>145.5</v>
      </c>
      <c r="H2967">
        <v>124</v>
      </c>
      <c r="I2967">
        <v>24.74</v>
      </c>
      <c r="J2967">
        <v>143.4</v>
      </c>
      <c r="K2967">
        <v>71</v>
      </c>
      <c r="L2967">
        <v>12.19</v>
      </c>
      <c r="M2967">
        <v>291.10000000000002</v>
      </c>
      <c r="N2967">
        <v>123</v>
      </c>
      <c r="O2967">
        <v>13.1</v>
      </c>
      <c r="P2967">
        <v>9.5</v>
      </c>
      <c r="Q2967">
        <v>5</v>
      </c>
      <c r="R2967">
        <v>2.57</v>
      </c>
      <c r="S2967">
        <v>3</v>
      </c>
      <c r="T2967">
        <v>0</v>
      </c>
    </row>
    <row r="2968" spans="1:20" x14ac:dyDescent="0.2">
      <c r="A2968" t="s">
        <v>48</v>
      </c>
      <c r="B2968" s="4">
        <f>train[[#This Row],[account_length]]/12</f>
        <v>10</v>
      </c>
      <c r="C2968">
        <v>510</v>
      </c>
      <c r="D2968">
        <v>0</v>
      </c>
      <c r="E2968">
        <v>0</v>
      </c>
      <c r="F2968">
        <v>0</v>
      </c>
      <c r="G2968">
        <v>147.69999999999999</v>
      </c>
      <c r="H2968">
        <v>101</v>
      </c>
      <c r="I2968">
        <v>25.11</v>
      </c>
      <c r="J2968">
        <v>144.1</v>
      </c>
      <c r="K2968">
        <v>71</v>
      </c>
      <c r="L2968">
        <v>12.25</v>
      </c>
      <c r="M2968">
        <v>237</v>
      </c>
      <c r="N2968">
        <v>115</v>
      </c>
      <c r="O2968">
        <v>10.67</v>
      </c>
      <c r="P2968">
        <v>11.1</v>
      </c>
      <c r="Q2968">
        <v>5</v>
      </c>
      <c r="R2968">
        <v>3</v>
      </c>
      <c r="S2968">
        <v>0</v>
      </c>
      <c r="T2968">
        <v>0</v>
      </c>
    </row>
    <row r="2969" spans="1:20" x14ac:dyDescent="0.2">
      <c r="A2969" t="s">
        <v>32</v>
      </c>
      <c r="B2969" s="4">
        <f>train[[#This Row],[account_length]]/12</f>
        <v>15.416666666666666</v>
      </c>
      <c r="C2969">
        <v>415</v>
      </c>
      <c r="D2969">
        <v>0</v>
      </c>
      <c r="E2969">
        <v>0</v>
      </c>
      <c r="F2969">
        <v>0</v>
      </c>
      <c r="G2969">
        <v>89.4</v>
      </c>
      <c r="H2969">
        <v>77</v>
      </c>
      <c r="I2969">
        <v>15.2</v>
      </c>
      <c r="J2969">
        <v>288.89999999999998</v>
      </c>
      <c r="K2969">
        <v>128</v>
      </c>
      <c r="L2969">
        <v>24.56</v>
      </c>
      <c r="M2969">
        <v>162.9</v>
      </c>
      <c r="N2969">
        <v>93</v>
      </c>
      <c r="O2969">
        <v>7.33</v>
      </c>
      <c r="P2969">
        <v>10.4</v>
      </c>
      <c r="Q2969">
        <v>2</v>
      </c>
      <c r="R2969">
        <v>2.81</v>
      </c>
      <c r="S2969">
        <v>3</v>
      </c>
      <c r="T2969">
        <v>0</v>
      </c>
    </row>
    <row r="2970" spans="1:20" x14ac:dyDescent="0.2">
      <c r="A2970" t="s">
        <v>38</v>
      </c>
      <c r="B2970" s="4">
        <f>train[[#This Row],[account_length]]/12</f>
        <v>10.833333333333334</v>
      </c>
      <c r="C2970">
        <v>415</v>
      </c>
      <c r="D2970">
        <v>0</v>
      </c>
      <c r="E2970">
        <v>0</v>
      </c>
      <c r="F2970">
        <v>0</v>
      </c>
      <c r="G2970">
        <v>138.69999999999999</v>
      </c>
      <c r="H2970">
        <v>68</v>
      </c>
      <c r="I2970">
        <v>23.58</v>
      </c>
      <c r="J2970">
        <v>205.6</v>
      </c>
      <c r="K2970">
        <v>102</v>
      </c>
      <c r="L2970">
        <v>17.48</v>
      </c>
      <c r="M2970">
        <v>231.2</v>
      </c>
      <c r="N2970">
        <v>108</v>
      </c>
      <c r="O2970">
        <v>10.4</v>
      </c>
      <c r="P2970">
        <v>13.6</v>
      </c>
      <c r="Q2970">
        <v>3</v>
      </c>
      <c r="R2970">
        <v>3.67</v>
      </c>
      <c r="S2970">
        <v>2</v>
      </c>
      <c r="T2970">
        <v>0</v>
      </c>
    </row>
    <row r="2971" spans="1:20" x14ac:dyDescent="0.2">
      <c r="A2971" t="s">
        <v>63</v>
      </c>
      <c r="B2971" s="4">
        <f>train[[#This Row],[account_length]]/12</f>
        <v>4.916666666666667</v>
      </c>
      <c r="C2971">
        <v>415</v>
      </c>
      <c r="D2971">
        <v>0</v>
      </c>
      <c r="E2971">
        <v>1</v>
      </c>
      <c r="F2971">
        <v>26</v>
      </c>
      <c r="G2971">
        <v>205.4</v>
      </c>
      <c r="H2971">
        <v>68</v>
      </c>
      <c r="I2971">
        <v>34.92</v>
      </c>
      <c r="J2971">
        <v>115</v>
      </c>
      <c r="K2971">
        <v>115</v>
      </c>
      <c r="L2971">
        <v>9.7799999999999994</v>
      </c>
      <c r="M2971">
        <v>214.7</v>
      </c>
      <c r="N2971">
        <v>130</v>
      </c>
      <c r="O2971">
        <v>9.66</v>
      </c>
      <c r="P2971">
        <v>9.4</v>
      </c>
      <c r="Q2971">
        <v>2</v>
      </c>
      <c r="R2971">
        <v>2.54</v>
      </c>
      <c r="S2971">
        <v>5</v>
      </c>
      <c r="T2971">
        <v>0</v>
      </c>
    </row>
    <row r="2972" spans="1:20" x14ac:dyDescent="0.2">
      <c r="A2972" t="s">
        <v>37</v>
      </c>
      <c r="B2972" s="4">
        <f>train[[#This Row],[account_length]]/12</f>
        <v>11.583333333333334</v>
      </c>
      <c r="C2972">
        <v>408</v>
      </c>
      <c r="D2972">
        <v>0</v>
      </c>
      <c r="E2972">
        <v>0</v>
      </c>
      <c r="F2972">
        <v>0</v>
      </c>
      <c r="G2972">
        <v>187.4</v>
      </c>
      <c r="H2972">
        <v>86</v>
      </c>
      <c r="I2972">
        <v>31.86</v>
      </c>
      <c r="J2972">
        <v>169.3</v>
      </c>
      <c r="K2972">
        <v>116</v>
      </c>
      <c r="L2972">
        <v>14.39</v>
      </c>
      <c r="M2972">
        <v>153.4</v>
      </c>
      <c r="N2972">
        <v>88</v>
      </c>
      <c r="O2972">
        <v>6.9</v>
      </c>
      <c r="P2972">
        <v>11.7</v>
      </c>
      <c r="Q2972">
        <v>3</v>
      </c>
      <c r="R2972">
        <v>3.16</v>
      </c>
      <c r="S2972">
        <v>1</v>
      </c>
      <c r="T2972">
        <v>0</v>
      </c>
    </row>
    <row r="2973" spans="1:20" x14ac:dyDescent="0.2">
      <c r="A2973" t="s">
        <v>54</v>
      </c>
      <c r="B2973" s="4">
        <f>train[[#This Row],[account_length]]/12</f>
        <v>1</v>
      </c>
      <c r="C2973">
        <v>415</v>
      </c>
      <c r="D2973">
        <v>0</v>
      </c>
      <c r="E2973">
        <v>0</v>
      </c>
      <c r="F2973">
        <v>0</v>
      </c>
      <c r="G2973">
        <v>206.1</v>
      </c>
      <c r="H2973">
        <v>105</v>
      </c>
      <c r="I2973">
        <v>35.04</v>
      </c>
      <c r="J2973">
        <v>246.6</v>
      </c>
      <c r="K2973">
        <v>104</v>
      </c>
      <c r="L2973">
        <v>20.96</v>
      </c>
      <c r="M2973">
        <v>254.6</v>
      </c>
      <c r="N2973">
        <v>83</v>
      </c>
      <c r="O2973">
        <v>11.46</v>
      </c>
      <c r="P2973">
        <v>12.1</v>
      </c>
      <c r="Q2973">
        <v>7</v>
      </c>
      <c r="R2973">
        <v>3.27</v>
      </c>
      <c r="S2973">
        <v>2</v>
      </c>
      <c r="T2973">
        <v>0</v>
      </c>
    </row>
    <row r="2974" spans="1:20" x14ac:dyDescent="0.2">
      <c r="A2974" t="s">
        <v>60</v>
      </c>
      <c r="B2974" s="4">
        <f>train[[#This Row],[account_length]]/12</f>
        <v>3.5</v>
      </c>
      <c r="C2974">
        <v>408</v>
      </c>
      <c r="D2974">
        <v>0</v>
      </c>
      <c r="E2974">
        <v>1</v>
      </c>
      <c r="F2974">
        <v>34</v>
      </c>
      <c r="G2974">
        <v>131.5</v>
      </c>
      <c r="H2974">
        <v>143</v>
      </c>
      <c r="I2974">
        <v>22.36</v>
      </c>
      <c r="J2974">
        <v>185.3</v>
      </c>
      <c r="K2974">
        <v>109</v>
      </c>
      <c r="L2974">
        <v>15.75</v>
      </c>
      <c r="M2974">
        <v>177.3</v>
      </c>
      <c r="N2974">
        <v>117</v>
      </c>
      <c r="O2974">
        <v>7.98</v>
      </c>
      <c r="P2974">
        <v>10.9</v>
      </c>
      <c r="Q2974">
        <v>5</v>
      </c>
      <c r="R2974">
        <v>2.94</v>
      </c>
      <c r="S2974">
        <v>0</v>
      </c>
      <c r="T2974">
        <v>0</v>
      </c>
    </row>
    <row r="2975" spans="1:20" x14ac:dyDescent="0.2">
      <c r="A2975" t="s">
        <v>44</v>
      </c>
      <c r="B2975" s="4">
        <f>train[[#This Row],[account_length]]/12</f>
        <v>5.25</v>
      </c>
      <c r="C2975">
        <v>415</v>
      </c>
      <c r="D2975">
        <v>0</v>
      </c>
      <c r="E2975">
        <v>0</v>
      </c>
      <c r="F2975">
        <v>0</v>
      </c>
      <c r="G2975">
        <v>120.1</v>
      </c>
      <c r="H2975">
        <v>103</v>
      </c>
      <c r="I2975">
        <v>20.420000000000002</v>
      </c>
      <c r="J2975">
        <v>179.2</v>
      </c>
      <c r="K2975">
        <v>132</v>
      </c>
      <c r="L2975">
        <v>15.23</v>
      </c>
      <c r="M2975">
        <v>127.3</v>
      </c>
      <c r="N2975">
        <v>82</v>
      </c>
      <c r="O2975">
        <v>5.73</v>
      </c>
      <c r="P2975">
        <v>6.3</v>
      </c>
      <c r="Q2975">
        <v>4</v>
      </c>
      <c r="R2975">
        <v>1.7</v>
      </c>
      <c r="S2975">
        <v>1</v>
      </c>
      <c r="T2975">
        <v>0</v>
      </c>
    </row>
    <row r="2976" spans="1:20" x14ac:dyDescent="0.2">
      <c r="A2976" t="s">
        <v>36</v>
      </c>
      <c r="B2976" s="4">
        <f>train[[#This Row],[account_length]]/12</f>
        <v>11.916666666666666</v>
      </c>
      <c r="C2976">
        <v>415</v>
      </c>
      <c r="D2976">
        <v>0</v>
      </c>
      <c r="E2976">
        <v>0</v>
      </c>
      <c r="F2976">
        <v>0</v>
      </c>
      <c r="G2976">
        <v>168.6</v>
      </c>
      <c r="H2976">
        <v>85</v>
      </c>
      <c r="I2976">
        <v>28.66</v>
      </c>
      <c r="J2976">
        <v>176.3</v>
      </c>
      <c r="K2976">
        <v>89</v>
      </c>
      <c r="L2976">
        <v>14.99</v>
      </c>
      <c r="M2976">
        <v>282.3</v>
      </c>
      <c r="N2976">
        <v>69</v>
      </c>
      <c r="O2976">
        <v>12.7</v>
      </c>
      <c r="P2976">
        <v>13.3</v>
      </c>
      <c r="Q2976">
        <v>10</v>
      </c>
      <c r="R2976">
        <v>3.59</v>
      </c>
      <c r="S2976">
        <v>1</v>
      </c>
      <c r="T2976">
        <v>0</v>
      </c>
    </row>
    <row r="2977" spans="1:20" x14ac:dyDescent="0.2">
      <c r="A2977" t="s">
        <v>50</v>
      </c>
      <c r="B2977" s="4">
        <f>train[[#This Row],[account_length]]/12</f>
        <v>13</v>
      </c>
      <c r="C2977">
        <v>510</v>
      </c>
      <c r="D2977">
        <v>0</v>
      </c>
      <c r="E2977">
        <v>0</v>
      </c>
      <c r="F2977">
        <v>0</v>
      </c>
      <c r="G2977">
        <v>189.4</v>
      </c>
      <c r="H2977">
        <v>114</v>
      </c>
      <c r="I2977">
        <v>32.200000000000003</v>
      </c>
      <c r="J2977">
        <v>145.69999999999999</v>
      </c>
      <c r="K2977">
        <v>96</v>
      </c>
      <c r="L2977">
        <v>12.38</v>
      </c>
      <c r="M2977">
        <v>192.8</v>
      </c>
      <c r="N2977">
        <v>121</v>
      </c>
      <c r="O2977">
        <v>8.68</v>
      </c>
      <c r="P2977">
        <v>4.5</v>
      </c>
      <c r="Q2977">
        <v>13</v>
      </c>
      <c r="R2977">
        <v>1.22</v>
      </c>
      <c r="S2977">
        <v>0</v>
      </c>
      <c r="T2977">
        <v>0</v>
      </c>
    </row>
    <row r="2978" spans="1:20" x14ac:dyDescent="0.2">
      <c r="A2978" t="s">
        <v>39</v>
      </c>
      <c r="B2978" s="4">
        <f>train[[#This Row],[account_length]]/12</f>
        <v>8.1666666666666661</v>
      </c>
      <c r="C2978">
        <v>408</v>
      </c>
      <c r="D2978">
        <v>0</v>
      </c>
      <c r="E2978">
        <v>0</v>
      </c>
      <c r="F2978">
        <v>0</v>
      </c>
      <c r="G2978">
        <v>158.5</v>
      </c>
      <c r="H2978">
        <v>90</v>
      </c>
      <c r="I2978">
        <v>26.95</v>
      </c>
      <c r="J2978">
        <v>254.4</v>
      </c>
      <c r="K2978">
        <v>67</v>
      </c>
      <c r="L2978">
        <v>21.62</v>
      </c>
      <c r="M2978">
        <v>178.4</v>
      </c>
      <c r="N2978">
        <v>104</v>
      </c>
      <c r="O2978">
        <v>8.0299999999999994</v>
      </c>
      <c r="P2978">
        <v>14.8</v>
      </c>
      <c r="Q2978">
        <v>5</v>
      </c>
      <c r="R2978">
        <v>4</v>
      </c>
      <c r="S2978">
        <v>2</v>
      </c>
      <c r="T2978">
        <v>0</v>
      </c>
    </row>
    <row r="2979" spans="1:20" x14ac:dyDescent="0.2">
      <c r="A2979" t="s">
        <v>30</v>
      </c>
      <c r="B2979" s="4">
        <f>train[[#This Row],[account_length]]/12</f>
        <v>11.666666666666666</v>
      </c>
      <c r="C2979">
        <v>415</v>
      </c>
      <c r="D2979">
        <v>0</v>
      </c>
      <c r="E2979">
        <v>1</v>
      </c>
      <c r="F2979">
        <v>27</v>
      </c>
      <c r="G2979">
        <v>176</v>
      </c>
      <c r="H2979">
        <v>141</v>
      </c>
      <c r="I2979">
        <v>29.92</v>
      </c>
      <c r="J2979">
        <v>201.3</v>
      </c>
      <c r="K2979">
        <v>143</v>
      </c>
      <c r="L2979">
        <v>17.11</v>
      </c>
      <c r="M2979">
        <v>167.9</v>
      </c>
      <c r="N2979">
        <v>93</v>
      </c>
      <c r="O2979">
        <v>7.56</v>
      </c>
      <c r="P2979">
        <v>7.1</v>
      </c>
      <c r="Q2979">
        <v>5</v>
      </c>
      <c r="R2979">
        <v>1.92</v>
      </c>
      <c r="S2979">
        <v>3</v>
      </c>
      <c r="T2979">
        <v>0</v>
      </c>
    </row>
    <row r="2980" spans="1:20" x14ac:dyDescent="0.2">
      <c r="A2980" t="s">
        <v>55</v>
      </c>
      <c r="B2980" s="4">
        <f>train[[#This Row],[account_length]]/12</f>
        <v>8.5</v>
      </c>
      <c r="C2980">
        <v>510</v>
      </c>
      <c r="D2980">
        <v>0</v>
      </c>
      <c r="E2980">
        <v>1</v>
      </c>
      <c r="F2980">
        <v>45</v>
      </c>
      <c r="G2980">
        <v>129.19999999999999</v>
      </c>
      <c r="H2980">
        <v>142</v>
      </c>
      <c r="I2980">
        <v>21.96</v>
      </c>
      <c r="J2980">
        <v>239.4</v>
      </c>
      <c r="K2980">
        <v>114</v>
      </c>
      <c r="L2980">
        <v>20.350000000000001</v>
      </c>
      <c r="M2980">
        <v>223.4</v>
      </c>
      <c r="N2980">
        <v>66</v>
      </c>
      <c r="O2980">
        <v>10.050000000000001</v>
      </c>
      <c r="P2980">
        <v>8.6999999999999993</v>
      </c>
      <c r="Q2980">
        <v>4</v>
      </c>
      <c r="R2980">
        <v>2.35</v>
      </c>
      <c r="S2980">
        <v>0</v>
      </c>
      <c r="T2980">
        <v>0</v>
      </c>
    </row>
    <row r="2981" spans="1:20" x14ac:dyDescent="0.2">
      <c r="A2981" t="s">
        <v>38</v>
      </c>
      <c r="B2981" s="4">
        <f>train[[#This Row],[account_length]]/12</f>
        <v>5.916666666666667</v>
      </c>
      <c r="C2981">
        <v>415</v>
      </c>
      <c r="D2981">
        <v>0</v>
      </c>
      <c r="E2981">
        <v>1</v>
      </c>
      <c r="F2981">
        <v>49</v>
      </c>
      <c r="G2981">
        <v>174</v>
      </c>
      <c r="H2981">
        <v>122</v>
      </c>
      <c r="I2981">
        <v>29.58</v>
      </c>
      <c r="J2981">
        <v>168.6</v>
      </c>
      <c r="K2981">
        <v>85</v>
      </c>
      <c r="L2981">
        <v>14.33</v>
      </c>
      <c r="M2981">
        <v>132.1</v>
      </c>
      <c r="N2981">
        <v>120</v>
      </c>
      <c r="O2981">
        <v>5.94</v>
      </c>
      <c r="P2981">
        <v>7.8</v>
      </c>
      <c r="Q2981">
        <v>4</v>
      </c>
      <c r="R2981">
        <v>2.11</v>
      </c>
      <c r="S2981">
        <v>1</v>
      </c>
      <c r="T2981">
        <v>0</v>
      </c>
    </row>
    <row r="2982" spans="1:20" x14ac:dyDescent="0.2">
      <c r="A2982" t="s">
        <v>39</v>
      </c>
      <c r="B2982" s="4">
        <f>train[[#This Row],[account_length]]/12</f>
        <v>8.6666666666666661</v>
      </c>
      <c r="C2982">
        <v>415</v>
      </c>
      <c r="D2982">
        <v>0</v>
      </c>
      <c r="E2982">
        <v>0</v>
      </c>
      <c r="F2982">
        <v>0</v>
      </c>
      <c r="G2982">
        <v>261.2</v>
      </c>
      <c r="H2982">
        <v>81</v>
      </c>
      <c r="I2982">
        <v>44.4</v>
      </c>
      <c r="J2982">
        <v>209.1</v>
      </c>
      <c r="K2982">
        <v>130</v>
      </c>
      <c r="L2982">
        <v>17.77</v>
      </c>
      <c r="M2982">
        <v>281.10000000000002</v>
      </c>
      <c r="N2982">
        <v>121</v>
      </c>
      <c r="O2982">
        <v>12.65</v>
      </c>
      <c r="P2982">
        <v>11.3</v>
      </c>
      <c r="Q2982">
        <v>1</v>
      </c>
      <c r="R2982">
        <v>3.05</v>
      </c>
      <c r="S2982">
        <v>2</v>
      </c>
      <c r="T2982">
        <v>1</v>
      </c>
    </row>
    <row r="2983" spans="1:20" x14ac:dyDescent="0.2">
      <c r="A2983" t="s">
        <v>71</v>
      </c>
      <c r="B2983" s="4">
        <f>train[[#This Row],[account_length]]/12</f>
        <v>8</v>
      </c>
      <c r="C2983">
        <v>415</v>
      </c>
      <c r="D2983">
        <v>0</v>
      </c>
      <c r="E2983">
        <v>0</v>
      </c>
      <c r="F2983">
        <v>0</v>
      </c>
      <c r="G2983">
        <v>264.60000000000002</v>
      </c>
      <c r="H2983">
        <v>117</v>
      </c>
      <c r="I2983">
        <v>44.98</v>
      </c>
      <c r="J2983">
        <v>264.10000000000002</v>
      </c>
      <c r="K2983">
        <v>121</v>
      </c>
      <c r="L2983">
        <v>22.45</v>
      </c>
      <c r="M2983">
        <v>77.099999999999994</v>
      </c>
      <c r="N2983">
        <v>89</v>
      </c>
      <c r="O2983">
        <v>3.47</v>
      </c>
      <c r="P2983">
        <v>8.1</v>
      </c>
      <c r="Q2983">
        <v>4</v>
      </c>
      <c r="R2983">
        <v>2.19</v>
      </c>
      <c r="S2983">
        <v>0</v>
      </c>
      <c r="T2983">
        <v>0</v>
      </c>
    </row>
    <row r="2984" spans="1:20" x14ac:dyDescent="0.2">
      <c r="A2984" t="s">
        <v>73</v>
      </c>
      <c r="B2984" s="4">
        <f>train[[#This Row],[account_length]]/12</f>
        <v>7.5</v>
      </c>
      <c r="C2984">
        <v>408</v>
      </c>
      <c r="D2984">
        <v>0</v>
      </c>
      <c r="E2984">
        <v>0</v>
      </c>
      <c r="F2984">
        <v>0</v>
      </c>
      <c r="G2984">
        <v>160.9</v>
      </c>
      <c r="H2984">
        <v>97</v>
      </c>
      <c r="I2984">
        <v>27.35</v>
      </c>
      <c r="J2984">
        <v>136.4</v>
      </c>
      <c r="K2984">
        <v>46</v>
      </c>
      <c r="L2984">
        <v>11.59</v>
      </c>
      <c r="M2984">
        <v>209</v>
      </c>
      <c r="N2984">
        <v>121</v>
      </c>
      <c r="O2984">
        <v>9.4</v>
      </c>
      <c r="P2984">
        <v>9.1</v>
      </c>
      <c r="Q2984">
        <v>4</v>
      </c>
      <c r="R2984">
        <v>2.46</v>
      </c>
      <c r="S2984">
        <v>2</v>
      </c>
      <c r="T2984">
        <v>0</v>
      </c>
    </row>
    <row r="2985" spans="1:20" x14ac:dyDescent="0.2">
      <c r="A2985" t="s">
        <v>74</v>
      </c>
      <c r="B2985" s="4">
        <f>train[[#This Row],[account_length]]/12</f>
        <v>8.8333333333333339</v>
      </c>
      <c r="C2985">
        <v>510</v>
      </c>
      <c r="D2985">
        <v>0</v>
      </c>
      <c r="E2985">
        <v>1</v>
      </c>
      <c r="F2985">
        <v>36</v>
      </c>
      <c r="G2985">
        <v>124.8</v>
      </c>
      <c r="H2985">
        <v>93</v>
      </c>
      <c r="I2985">
        <v>21.22</v>
      </c>
      <c r="J2985">
        <v>241.7</v>
      </c>
      <c r="K2985">
        <v>83</v>
      </c>
      <c r="L2985">
        <v>20.54</v>
      </c>
      <c r="M2985">
        <v>219</v>
      </c>
      <c r="N2985">
        <v>110</v>
      </c>
      <c r="O2985">
        <v>9.86</v>
      </c>
      <c r="P2985">
        <v>11.3</v>
      </c>
      <c r="Q2985">
        <v>3</v>
      </c>
      <c r="R2985">
        <v>3.05</v>
      </c>
      <c r="S2985">
        <v>1</v>
      </c>
      <c r="T2985">
        <v>0</v>
      </c>
    </row>
    <row r="2986" spans="1:20" x14ac:dyDescent="0.2">
      <c r="A2986" t="s">
        <v>54</v>
      </c>
      <c r="B2986" s="4">
        <f>train[[#This Row],[account_length]]/12</f>
        <v>12.333333333333334</v>
      </c>
      <c r="C2986">
        <v>510</v>
      </c>
      <c r="D2986">
        <v>0</v>
      </c>
      <c r="E2986">
        <v>0</v>
      </c>
      <c r="F2986">
        <v>0</v>
      </c>
      <c r="G2986">
        <v>230.6</v>
      </c>
      <c r="H2986">
        <v>92</v>
      </c>
      <c r="I2986">
        <v>39.200000000000003</v>
      </c>
      <c r="J2986">
        <v>185.6</v>
      </c>
      <c r="K2986">
        <v>97</v>
      </c>
      <c r="L2986">
        <v>15.78</v>
      </c>
      <c r="M2986">
        <v>183.2</v>
      </c>
      <c r="N2986">
        <v>79</v>
      </c>
      <c r="O2986">
        <v>8.24</v>
      </c>
      <c r="P2986">
        <v>6.2</v>
      </c>
      <c r="Q2986">
        <v>4</v>
      </c>
      <c r="R2986">
        <v>1.67</v>
      </c>
      <c r="S2986">
        <v>2</v>
      </c>
      <c r="T2986">
        <v>0</v>
      </c>
    </row>
    <row r="2987" spans="1:20" x14ac:dyDescent="0.2">
      <c r="A2987" t="s">
        <v>55</v>
      </c>
      <c r="B2987" s="4">
        <f>train[[#This Row],[account_length]]/12</f>
        <v>7.916666666666667</v>
      </c>
      <c r="C2987">
        <v>408</v>
      </c>
      <c r="D2987">
        <v>0</v>
      </c>
      <c r="E2987">
        <v>1</v>
      </c>
      <c r="F2987">
        <v>35</v>
      </c>
      <c r="G2987">
        <v>229.1</v>
      </c>
      <c r="H2987">
        <v>143</v>
      </c>
      <c r="I2987">
        <v>38.950000000000003</v>
      </c>
      <c r="J2987">
        <v>148.19999999999999</v>
      </c>
      <c r="K2987">
        <v>104</v>
      </c>
      <c r="L2987">
        <v>12.6</v>
      </c>
      <c r="M2987">
        <v>248.4</v>
      </c>
      <c r="N2987">
        <v>110</v>
      </c>
      <c r="O2987">
        <v>11.18</v>
      </c>
      <c r="P2987">
        <v>3.9</v>
      </c>
      <c r="Q2987">
        <v>3</v>
      </c>
      <c r="R2987">
        <v>1.05</v>
      </c>
      <c r="S2987">
        <v>0</v>
      </c>
      <c r="T2987">
        <v>0</v>
      </c>
    </row>
    <row r="2988" spans="1:20" x14ac:dyDescent="0.2">
      <c r="A2988" t="s">
        <v>26</v>
      </c>
      <c r="B2988" s="4">
        <f>train[[#This Row],[account_length]]/12</f>
        <v>10.583333333333334</v>
      </c>
      <c r="C2988">
        <v>408</v>
      </c>
      <c r="D2988">
        <v>0</v>
      </c>
      <c r="E2988">
        <v>0</v>
      </c>
      <c r="F2988">
        <v>0</v>
      </c>
      <c r="G2988">
        <v>212.9</v>
      </c>
      <c r="H2988">
        <v>92</v>
      </c>
      <c r="I2988">
        <v>36.19</v>
      </c>
      <c r="J2988">
        <v>260.10000000000002</v>
      </c>
      <c r="K2988">
        <v>124</v>
      </c>
      <c r="L2988">
        <v>22.11</v>
      </c>
      <c r="M2988">
        <v>177.6</v>
      </c>
      <c r="N2988">
        <v>85</v>
      </c>
      <c r="O2988">
        <v>7.99</v>
      </c>
      <c r="P2988">
        <v>8.6</v>
      </c>
      <c r="Q2988">
        <v>2</v>
      </c>
      <c r="R2988">
        <v>2.3199999999999998</v>
      </c>
      <c r="S2988">
        <v>2</v>
      </c>
      <c r="T2988">
        <v>0</v>
      </c>
    </row>
    <row r="2989" spans="1:20" x14ac:dyDescent="0.2">
      <c r="A2989" t="s">
        <v>46</v>
      </c>
      <c r="B2989" s="4">
        <f>train[[#This Row],[account_length]]/12</f>
        <v>6.583333333333333</v>
      </c>
      <c r="C2989">
        <v>408</v>
      </c>
      <c r="D2989">
        <v>0</v>
      </c>
      <c r="E2989">
        <v>1</v>
      </c>
      <c r="F2989">
        <v>30</v>
      </c>
      <c r="G2989">
        <v>124.8</v>
      </c>
      <c r="H2989">
        <v>99</v>
      </c>
      <c r="I2989">
        <v>21.22</v>
      </c>
      <c r="J2989">
        <v>207.6</v>
      </c>
      <c r="K2989">
        <v>142</v>
      </c>
      <c r="L2989">
        <v>17.649999999999999</v>
      </c>
      <c r="M2989">
        <v>175</v>
      </c>
      <c r="N2989">
        <v>95</v>
      </c>
      <c r="O2989">
        <v>7.88</v>
      </c>
      <c r="P2989">
        <v>4.5999999999999996</v>
      </c>
      <c r="Q2989">
        <v>3</v>
      </c>
      <c r="R2989">
        <v>1.24</v>
      </c>
      <c r="S2989">
        <v>1</v>
      </c>
      <c r="T2989">
        <v>0</v>
      </c>
    </row>
    <row r="2990" spans="1:20" x14ac:dyDescent="0.2">
      <c r="A2990" t="s">
        <v>29</v>
      </c>
      <c r="B2990" s="4">
        <f>train[[#This Row],[account_length]]/12</f>
        <v>6.916666666666667</v>
      </c>
      <c r="C2990">
        <v>510</v>
      </c>
      <c r="D2990">
        <v>0</v>
      </c>
      <c r="E2990">
        <v>0</v>
      </c>
      <c r="F2990">
        <v>0</v>
      </c>
      <c r="G2990">
        <v>133.9</v>
      </c>
      <c r="H2990">
        <v>82</v>
      </c>
      <c r="I2990">
        <v>22.76</v>
      </c>
      <c r="J2990">
        <v>169.6</v>
      </c>
      <c r="K2990">
        <v>105</v>
      </c>
      <c r="L2990">
        <v>14.42</v>
      </c>
      <c r="M2990">
        <v>222.8</v>
      </c>
      <c r="N2990">
        <v>114</v>
      </c>
      <c r="O2990">
        <v>10.029999999999999</v>
      </c>
      <c r="P2990">
        <v>11.7</v>
      </c>
      <c r="Q2990">
        <v>4</v>
      </c>
      <c r="R2990">
        <v>3.16</v>
      </c>
      <c r="S2990">
        <v>0</v>
      </c>
      <c r="T2990">
        <v>0</v>
      </c>
    </row>
    <row r="2991" spans="1:20" x14ac:dyDescent="0.2">
      <c r="A2991" t="s">
        <v>62</v>
      </c>
      <c r="B2991" s="4">
        <f>train[[#This Row],[account_length]]/12</f>
        <v>6.916666666666667</v>
      </c>
      <c r="C2991">
        <v>510</v>
      </c>
      <c r="D2991">
        <v>0</v>
      </c>
      <c r="E2991">
        <v>1</v>
      </c>
      <c r="F2991">
        <v>31</v>
      </c>
      <c r="G2991">
        <v>129.80000000000001</v>
      </c>
      <c r="H2991">
        <v>87</v>
      </c>
      <c r="I2991">
        <v>22.07</v>
      </c>
      <c r="J2991">
        <v>183.4</v>
      </c>
      <c r="K2991">
        <v>110</v>
      </c>
      <c r="L2991">
        <v>15.59</v>
      </c>
      <c r="M2991">
        <v>169.4</v>
      </c>
      <c r="N2991">
        <v>40</v>
      </c>
      <c r="O2991">
        <v>7.62</v>
      </c>
      <c r="P2991">
        <v>14.3</v>
      </c>
      <c r="Q2991">
        <v>6</v>
      </c>
      <c r="R2991">
        <v>3.86</v>
      </c>
      <c r="S2991">
        <v>1</v>
      </c>
      <c r="T2991">
        <v>0</v>
      </c>
    </row>
    <row r="2992" spans="1:20" x14ac:dyDescent="0.2">
      <c r="A2992" t="s">
        <v>45</v>
      </c>
      <c r="B2992" s="4">
        <f>train[[#This Row],[account_length]]/12</f>
        <v>1.4166666666666667</v>
      </c>
      <c r="C2992">
        <v>408</v>
      </c>
      <c r="D2992">
        <v>0</v>
      </c>
      <c r="E2992">
        <v>0</v>
      </c>
      <c r="F2992">
        <v>0</v>
      </c>
      <c r="G2992">
        <v>168.5</v>
      </c>
      <c r="H2992">
        <v>102</v>
      </c>
      <c r="I2992">
        <v>28.65</v>
      </c>
      <c r="J2992">
        <v>297.2</v>
      </c>
      <c r="K2992">
        <v>130</v>
      </c>
      <c r="L2992">
        <v>25.26</v>
      </c>
      <c r="M2992">
        <v>244.7</v>
      </c>
      <c r="N2992">
        <v>117</v>
      </c>
      <c r="O2992">
        <v>11.01</v>
      </c>
      <c r="P2992">
        <v>8.8000000000000007</v>
      </c>
      <c r="Q2992">
        <v>6</v>
      </c>
      <c r="R2992">
        <v>2.38</v>
      </c>
      <c r="S2992">
        <v>3</v>
      </c>
      <c r="T2992">
        <v>0</v>
      </c>
    </row>
    <row r="2993" spans="1:20" x14ac:dyDescent="0.2">
      <c r="A2993" t="s">
        <v>63</v>
      </c>
      <c r="B2993" s="4">
        <f>train[[#This Row],[account_length]]/12</f>
        <v>13.75</v>
      </c>
      <c r="C2993">
        <v>415</v>
      </c>
      <c r="D2993">
        <v>1</v>
      </c>
      <c r="E2993">
        <v>0</v>
      </c>
      <c r="F2993">
        <v>0</v>
      </c>
      <c r="G2993">
        <v>81.400000000000006</v>
      </c>
      <c r="H2993">
        <v>110</v>
      </c>
      <c r="I2993">
        <v>13.84</v>
      </c>
      <c r="J2993">
        <v>263.7</v>
      </c>
      <c r="K2993">
        <v>150</v>
      </c>
      <c r="L2993">
        <v>22.41</v>
      </c>
      <c r="M2993">
        <v>219.7</v>
      </c>
      <c r="N2993">
        <v>107</v>
      </c>
      <c r="O2993">
        <v>9.89</v>
      </c>
      <c r="P2993">
        <v>12.2</v>
      </c>
      <c r="Q2993">
        <v>3</v>
      </c>
      <c r="R2993">
        <v>3.29</v>
      </c>
      <c r="S2993">
        <v>1</v>
      </c>
      <c r="T2993">
        <v>0</v>
      </c>
    </row>
    <row r="2994" spans="1:20" x14ac:dyDescent="0.2">
      <c r="A2994" t="s">
        <v>26</v>
      </c>
      <c r="B2994" s="4">
        <f>train[[#This Row],[account_length]]/12</f>
        <v>12.416666666666666</v>
      </c>
      <c r="C2994">
        <v>510</v>
      </c>
      <c r="D2994">
        <v>0</v>
      </c>
      <c r="E2994">
        <v>0</v>
      </c>
      <c r="F2994">
        <v>0</v>
      </c>
      <c r="G2994">
        <v>117.2</v>
      </c>
      <c r="H2994">
        <v>99</v>
      </c>
      <c r="I2994">
        <v>19.920000000000002</v>
      </c>
      <c r="J2994">
        <v>227.7</v>
      </c>
      <c r="K2994">
        <v>74</v>
      </c>
      <c r="L2994">
        <v>19.350000000000001</v>
      </c>
      <c r="M2994">
        <v>221.7</v>
      </c>
      <c r="N2994">
        <v>141</v>
      </c>
      <c r="O2994">
        <v>9.98</v>
      </c>
      <c r="P2994">
        <v>9</v>
      </c>
      <c r="Q2994">
        <v>7</v>
      </c>
      <c r="R2994">
        <v>2.4300000000000002</v>
      </c>
      <c r="S2994">
        <v>1</v>
      </c>
      <c r="T2994">
        <v>0</v>
      </c>
    </row>
    <row r="2995" spans="1:20" x14ac:dyDescent="0.2">
      <c r="A2995" t="s">
        <v>66</v>
      </c>
      <c r="B2995" s="4">
        <f>train[[#This Row],[account_length]]/12</f>
        <v>6.583333333333333</v>
      </c>
      <c r="C2995">
        <v>510</v>
      </c>
      <c r="D2995">
        <v>1</v>
      </c>
      <c r="E2995">
        <v>0</v>
      </c>
      <c r="F2995">
        <v>0</v>
      </c>
      <c r="G2995">
        <v>300.39999999999998</v>
      </c>
      <c r="H2995">
        <v>113</v>
      </c>
      <c r="I2995">
        <v>51.07</v>
      </c>
      <c r="J2995">
        <v>210.8</v>
      </c>
      <c r="K2995">
        <v>93</v>
      </c>
      <c r="L2995">
        <v>17.920000000000002</v>
      </c>
      <c r="M2995">
        <v>173.4</v>
      </c>
      <c r="N2995">
        <v>121</v>
      </c>
      <c r="O2995">
        <v>7.8</v>
      </c>
      <c r="P2995">
        <v>11.9</v>
      </c>
      <c r="Q2995">
        <v>3</v>
      </c>
      <c r="R2995">
        <v>3.21</v>
      </c>
      <c r="S2995">
        <v>2</v>
      </c>
      <c r="T2995">
        <v>1</v>
      </c>
    </row>
    <row r="2996" spans="1:20" x14ac:dyDescent="0.2">
      <c r="A2996" t="s">
        <v>42</v>
      </c>
      <c r="B2996" s="4">
        <f>train[[#This Row],[account_length]]/12</f>
        <v>7.833333333333333</v>
      </c>
      <c r="C2996">
        <v>415</v>
      </c>
      <c r="D2996">
        <v>0</v>
      </c>
      <c r="E2996">
        <v>0</v>
      </c>
      <c r="F2996">
        <v>0</v>
      </c>
      <c r="G2996">
        <v>195.1</v>
      </c>
      <c r="H2996">
        <v>105</v>
      </c>
      <c r="I2996">
        <v>33.17</v>
      </c>
      <c r="J2996">
        <v>272.39999999999998</v>
      </c>
      <c r="K2996">
        <v>100</v>
      </c>
      <c r="L2996">
        <v>23.15</v>
      </c>
      <c r="M2996">
        <v>142.69999999999999</v>
      </c>
      <c r="N2996">
        <v>102</v>
      </c>
      <c r="O2996">
        <v>6.42</v>
      </c>
      <c r="P2996">
        <v>11.5</v>
      </c>
      <c r="Q2996">
        <v>16</v>
      </c>
      <c r="R2996">
        <v>3.11</v>
      </c>
      <c r="S2996">
        <v>1</v>
      </c>
      <c r="T2996">
        <v>0</v>
      </c>
    </row>
    <row r="2997" spans="1:20" x14ac:dyDescent="0.2">
      <c r="A2997" t="s">
        <v>60</v>
      </c>
      <c r="B2997" s="4">
        <f>train[[#This Row],[account_length]]/12</f>
        <v>7.75</v>
      </c>
      <c r="C2997">
        <v>415</v>
      </c>
      <c r="D2997">
        <v>0</v>
      </c>
      <c r="E2997">
        <v>0</v>
      </c>
      <c r="F2997">
        <v>0</v>
      </c>
      <c r="G2997">
        <v>172</v>
      </c>
      <c r="H2997">
        <v>80</v>
      </c>
      <c r="I2997">
        <v>29.24</v>
      </c>
      <c r="J2997">
        <v>219.1</v>
      </c>
      <c r="K2997">
        <v>76</v>
      </c>
      <c r="L2997">
        <v>18.62</v>
      </c>
      <c r="M2997">
        <v>169.8</v>
      </c>
      <c r="N2997">
        <v>108</v>
      </c>
      <c r="O2997">
        <v>7.64</v>
      </c>
      <c r="P2997">
        <v>10.3</v>
      </c>
      <c r="Q2997">
        <v>3</v>
      </c>
      <c r="R2997">
        <v>2.78</v>
      </c>
      <c r="S2997">
        <v>0</v>
      </c>
      <c r="T2997">
        <v>0</v>
      </c>
    </row>
    <row r="2998" spans="1:20" x14ac:dyDescent="0.2">
      <c r="A2998" t="s">
        <v>44</v>
      </c>
      <c r="B2998" s="4">
        <f>train[[#This Row],[account_length]]/12</f>
        <v>9.0833333333333339</v>
      </c>
      <c r="C2998">
        <v>415</v>
      </c>
      <c r="D2998">
        <v>1</v>
      </c>
      <c r="E2998">
        <v>1</v>
      </c>
      <c r="F2998">
        <v>46</v>
      </c>
      <c r="G2998">
        <v>165.2</v>
      </c>
      <c r="H2998">
        <v>85</v>
      </c>
      <c r="I2998">
        <v>28.08</v>
      </c>
      <c r="J2998">
        <v>136</v>
      </c>
      <c r="K2998">
        <v>92</v>
      </c>
      <c r="L2998">
        <v>11.56</v>
      </c>
      <c r="M2998">
        <v>184.8</v>
      </c>
      <c r="N2998">
        <v>100</v>
      </c>
      <c r="O2998">
        <v>8.32</v>
      </c>
      <c r="P2998">
        <v>11.9</v>
      </c>
      <c r="Q2998">
        <v>5</v>
      </c>
      <c r="R2998">
        <v>3.21</v>
      </c>
      <c r="S2998">
        <v>1</v>
      </c>
      <c r="T2998">
        <v>0</v>
      </c>
    </row>
    <row r="2999" spans="1:20" x14ac:dyDescent="0.2">
      <c r="A2999" t="s">
        <v>59</v>
      </c>
      <c r="B2999" s="4">
        <f>train[[#This Row],[account_length]]/12</f>
        <v>8.8333333333333339</v>
      </c>
      <c r="C2999">
        <v>415</v>
      </c>
      <c r="D2999">
        <v>0</v>
      </c>
      <c r="E2999">
        <v>0</v>
      </c>
      <c r="F2999">
        <v>0</v>
      </c>
      <c r="G2999">
        <v>149.69999999999999</v>
      </c>
      <c r="H2999">
        <v>114</v>
      </c>
      <c r="I2999">
        <v>25.45</v>
      </c>
      <c r="J2999">
        <v>104.5</v>
      </c>
      <c r="K2999">
        <v>72</v>
      </c>
      <c r="L2999">
        <v>8.8800000000000008</v>
      </c>
      <c r="M2999">
        <v>227.9</v>
      </c>
      <c r="N2999">
        <v>87</v>
      </c>
      <c r="O2999">
        <v>10.26</v>
      </c>
      <c r="P2999">
        <v>9</v>
      </c>
      <c r="Q2999">
        <v>2</v>
      </c>
      <c r="R2999">
        <v>2.4300000000000002</v>
      </c>
      <c r="S2999">
        <v>2</v>
      </c>
      <c r="T2999">
        <v>0</v>
      </c>
    </row>
    <row r="3000" spans="1:20" x14ac:dyDescent="0.2">
      <c r="A3000" t="s">
        <v>68</v>
      </c>
      <c r="B3000" s="4">
        <f>train[[#This Row],[account_length]]/12</f>
        <v>7.666666666666667</v>
      </c>
      <c r="C3000">
        <v>408</v>
      </c>
      <c r="D3000">
        <v>0</v>
      </c>
      <c r="E3000">
        <v>0</v>
      </c>
      <c r="F3000">
        <v>0</v>
      </c>
      <c r="G3000">
        <v>185.8</v>
      </c>
      <c r="H3000">
        <v>61</v>
      </c>
      <c r="I3000">
        <v>31.59</v>
      </c>
      <c r="J3000">
        <v>118.1</v>
      </c>
      <c r="K3000">
        <v>131</v>
      </c>
      <c r="L3000">
        <v>10.039999999999999</v>
      </c>
      <c r="M3000">
        <v>257.5</v>
      </c>
      <c r="N3000">
        <v>70</v>
      </c>
      <c r="O3000">
        <v>11.59</v>
      </c>
      <c r="P3000">
        <v>11.8</v>
      </c>
      <c r="Q3000">
        <v>4</v>
      </c>
      <c r="R3000">
        <v>3.19</v>
      </c>
      <c r="S3000">
        <v>1</v>
      </c>
      <c r="T3000">
        <v>0</v>
      </c>
    </row>
    <row r="3001" spans="1:20" x14ac:dyDescent="0.2">
      <c r="A3001" t="s">
        <v>61</v>
      </c>
      <c r="B3001" s="4">
        <f>train[[#This Row],[account_length]]/12</f>
        <v>10.333333333333334</v>
      </c>
      <c r="C3001">
        <v>408</v>
      </c>
      <c r="D3001">
        <v>0</v>
      </c>
      <c r="E3001">
        <v>0</v>
      </c>
      <c r="F3001">
        <v>0</v>
      </c>
      <c r="G3001">
        <v>244.6</v>
      </c>
      <c r="H3001">
        <v>91</v>
      </c>
      <c r="I3001">
        <v>41.58</v>
      </c>
      <c r="J3001">
        <v>125.1</v>
      </c>
      <c r="K3001">
        <v>70</v>
      </c>
      <c r="L3001">
        <v>10.63</v>
      </c>
      <c r="M3001">
        <v>303.39999999999998</v>
      </c>
      <c r="N3001">
        <v>104</v>
      </c>
      <c r="O3001">
        <v>13.65</v>
      </c>
      <c r="P3001">
        <v>12</v>
      </c>
      <c r="Q3001">
        <v>5</v>
      </c>
      <c r="R3001">
        <v>3.24</v>
      </c>
      <c r="S3001">
        <v>0</v>
      </c>
      <c r="T3001">
        <v>0</v>
      </c>
    </row>
    <row r="3002" spans="1:20" x14ac:dyDescent="0.2">
      <c r="A3002" t="s">
        <v>27</v>
      </c>
      <c r="B3002" s="4">
        <f>train[[#This Row],[account_length]]/12</f>
        <v>9.75</v>
      </c>
      <c r="C3002">
        <v>408</v>
      </c>
      <c r="D3002">
        <v>0</v>
      </c>
      <c r="E3002">
        <v>0</v>
      </c>
      <c r="F3002">
        <v>0</v>
      </c>
      <c r="G3002">
        <v>302.60000000000002</v>
      </c>
      <c r="H3002">
        <v>83</v>
      </c>
      <c r="I3002">
        <v>51.44</v>
      </c>
      <c r="J3002">
        <v>167.1</v>
      </c>
      <c r="K3002">
        <v>106</v>
      </c>
      <c r="L3002">
        <v>14.2</v>
      </c>
      <c r="M3002">
        <v>209.8</v>
      </c>
      <c r="N3002">
        <v>79</v>
      </c>
      <c r="O3002">
        <v>9.44</v>
      </c>
      <c r="P3002">
        <v>10.4</v>
      </c>
      <c r="Q3002">
        <v>7</v>
      </c>
      <c r="R3002">
        <v>2.81</v>
      </c>
      <c r="S3002">
        <v>1</v>
      </c>
      <c r="T3002">
        <v>1</v>
      </c>
    </row>
    <row r="3003" spans="1:20" x14ac:dyDescent="0.2">
      <c r="A3003" t="s">
        <v>66</v>
      </c>
      <c r="B3003" s="4">
        <f>train[[#This Row],[account_length]]/12</f>
        <v>13.583333333333334</v>
      </c>
      <c r="C3003">
        <v>415</v>
      </c>
      <c r="D3003">
        <v>0</v>
      </c>
      <c r="E3003">
        <v>1</v>
      </c>
      <c r="F3003">
        <v>30</v>
      </c>
      <c r="G3003">
        <v>195.2</v>
      </c>
      <c r="H3003">
        <v>123</v>
      </c>
      <c r="I3003">
        <v>33.18</v>
      </c>
      <c r="J3003">
        <v>126.4</v>
      </c>
      <c r="K3003">
        <v>115</v>
      </c>
      <c r="L3003">
        <v>10.74</v>
      </c>
      <c r="M3003">
        <v>221</v>
      </c>
      <c r="N3003">
        <v>90</v>
      </c>
      <c r="O3003">
        <v>9.9499999999999993</v>
      </c>
      <c r="P3003">
        <v>9</v>
      </c>
      <c r="Q3003">
        <v>5</v>
      </c>
      <c r="R3003">
        <v>2.4300000000000002</v>
      </c>
      <c r="S3003">
        <v>5</v>
      </c>
      <c r="T3003">
        <v>1</v>
      </c>
    </row>
    <row r="3004" spans="1:20" x14ac:dyDescent="0.2">
      <c r="A3004" t="s">
        <v>57</v>
      </c>
      <c r="B3004" s="4">
        <f>train[[#This Row],[account_length]]/12</f>
        <v>7.25</v>
      </c>
      <c r="C3004">
        <v>510</v>
      </c>
      <c r="D3004">
        <v>1</v>
      </c>
      <c r="E3004">
        <v>0</v>
      </c>
      <c r="F3004">
        <v>0</v>
      </c>
      <c r="G3004">
        <v>207.8</v>
      </c>
      <c r="H3004">
        <v>113</v>
      </c>
      <c r="I3004">
        <v>35.33</v>
      </c>
      <c r="J3004">
        <v>182.2</v>
      </c>
      <c r="K3004">
        <v>129</v>
      </c>
      <c r="L3004">
        <v>15.49</v>
      </c>
      <c r="M3004">
        <v>163.4</v>
      </c>
      <c r="N3004">
        <v>98</v>
      </c>
      <c r="O3004">
        <v>7.35</v>
      </c>
      <c r="P3004">
        <v>13</v>
      </c>
      <c r="Q3004">
        <v>3</v>
      </c>
      <c r="R3004">
        <v>3.51</v>
      </c>
      <c r="S3004">
        <v>1</v>
      </c>
      <c r="T3004">
        <v>0</v>
      </c>
    </row>
    <row r="3005" spans="1:20" x14ac:dyDescent="0.2">
      <c r="A3005" t="s">
        <v>30</v>
      </c>
      <c r="B3005" s="4">
        <f>train[[#This Row],[account_length]]/12</f>
        <v>4.916666666666667</v>
      </c>
      <c r="C3005">
        <v>415</v>
      </c>
      <c r="D3005">
        <v>0</v>
      </c>
      <c r="E3005">
        <v>0</v>
      </c>
      <c r="F3005">
        <v>0</v>
      </c>
      <c r="G3005">
        <v>119</v>
      </c>
      <c r="H3005">
        <v>119</v>
      </c>
      <c r="I3005">
        <v>20.23</v>
      </c>
      <c r="J3005">
        <v>134.5</v>
      </c>
      <c r="K3005">
        <v>115</v>
      </c>
      <c r="L3005">
        <v>11.43</v>
      </c>
      <c r="M3005">
        <v>298.60000000000002</v>
      </c>
      <c r="N3005">
        <v>75</v>
      </c>
      <c r="O3005">
        <v>13.44</v>
      </c>
      <c r="P3005">
        <v>9</v>
      </c>
      <c r="Q3005">
        <v>6</v>
      </c>
      <c r="R3005">
        <v>2.4300000000000002</v>
      </c>
      <c r="S3005">
        <v>2</v>
      </c>
      <c r="T3005">
        <v>1</v>
      </c>
    </row>
    <row r="3006" spans="1:20" x14ac:dyDescent="0.2">
      <c r="A3006" t="s">
        <v>45</v>
      </c>
      <c r="B3006" s="4">
        <f>train[[#This Row],[account_length]]/12</f>
        <v>8.5833333333333339</v>
      </c>
      <c r="C3006">
        <v>415</v>
      </c>
      <c r="D3006">
        <v>0</v>
      </c>
      <c r="E3006">
        <v>0</v>
      </c>
      <c r="F3006">
        <v>0</v>
      </c>
      <c r="G3006">
        <v>245.8</v>
      </c>
      <c r="H3006">
        <v>116</v>
      </c>
      <c r="I3006">
        <v>41.79</v>
      </c>
      <c r="J3006">
        <v>135.4</v>
      </c>
      <c r="K3006">
        <v>97</v>
      </c>
      <c r="L3006">
        <v>11.51</v>
      </c>
      <c r="M3006">
        <v>190.9</v>
      </c>
      <c r="N3006">
        <v>73</v>
      </c>
      <c r="O3006">
        <v>8.59</v>
      </c>
      <c r="P3006">
        <v>9.9</v>
      </c>
      <c r="Q3006">
        <v>7</v>
      </c>
      <c r="R3006">
        <v>2.67</v>
      </c>
      <c r="S3006">
        <v>1</v>
      </c>
      <c r="T3006">
        <v>0</v>
      </c>
    </row>
    <row r="3007" spans="1:20" x14ac:dyDescent="0.2">
      <c r="A3007" t="s">
        <v>40</v>
      </c>
      <c r="B3007" s="4">
        <f>train[[#This Row],[account_length]]/12</f>
        <v>8.4166666666666661</v>
      </c>
      <c r="C3007">
        <v>408</v>
      </c>
      <c r="D3007">
        <v>0</v>
      </c>
      <c r="E3007">
        <v>0</v>
      </c>
      <c r="F3007">
        <v>0</v>
      </c>
      <c r="G3007">
        <v>131</v>
      </c>
      <c r="H3007">
        <v>148</v>
      </c>
      <c r="I3007">
        <v>22.27</v>
      </c>
      <c r="J3007">
        <v>237.7</v>
      </c>
      <c r="K3007">
        <v>126</v>
      </c>
      <c r="L3007">
        <v>20.2</v>
      </c>
      <c r="M3007">
        <v>281.3</v>
      </c>
      <c r="N3007">
        <v>111</v>
      </c>
      <c r="O3007">
        <v>12.66</v>
      </c>
      <c r="P3007">
        <v>12.6</v>
      </c>
      <c r="Q3007">
        <v>4</v>
      </c>
      <c r="R3007">
        <v>3.4</v>
      </c>
      <c r="S3007">
        <v>3</v>
      </c>
      <c r="T3007">
        <v>0</v>
      </c>
    </row>
    <row r="3008" spans="1:20" x14ac:dyDescent="0.2">
      <c r="A3008" t="s">
        <v>51</v>
      </c>
      <c r="B3008" s="4">
        <f>train[[#This Row],[account_length]]/12</f>
        <v>6</v>
      </c>
      <c r="C3008">
        <v>415</v>
      </c>
      <c r="D3008">
        <v>0</v>
      </c>
      <c r="E3008">
        <v>0</v>
      </c>
      <c r="F3008">
        <v>0</v>
      </c>
      <c r="G3008">
        <v>129.80000000000001</v>
      </c>
      <c r="H3008">
        <v>106</v>
      </c>
      <c r="I3008">
        <v>22.07</v>
      </c>
      <c r="J3008">
        <v>188.7</v>
      </c>
      <c r="K3008">
        <v>138</v>
      </c>
      <c r="L3008">
        <v>16.04</v>
      </c>
      <c r="M3008">
        <v>212.5</v>
      </c>
      <c r="N3008">
        <v>116</v>
      </c>
      <c r="O3008">
        <v>9.56</v>
      </c>
      <c r="P3008">
        <v>8.3000000000000007</v>
      </c>
      <c r="Q3008">
        <v>4</v>
      </c>
      <c r="R3008">
        <v>2.2400000000000002</v>
      </c>
      <c r="S3008">
        <v>4</v>
      </c>
      <c r="T3008">
        <v>1</v>
      </c>
    </row>
    <row r="3009" spans="1:20" x14ac:dyDescent="0.2">
      <c r="A3009" t="s">
        <v>57</v>
      </c>
      <c r="B3009" s="4">
        <f>train[[#This Row],[account_length]]/12</f>
        <v>9</v>
      </c>
      <c r="C3009">
        <v>510</v>
      </c>
      <c r="D3009">
        <v>1</v>
      </c>
      <c r="E3009">
        <v>0</v>
      </c>
      <c r="F3009">
        <v>0</v>
      </c>
      <c r="G3009">
        <v>275.89999999999998</v>
      </c>
      <c r="H3009">
        <v>84</v>
      </c>
      <c r="I3009">
        <v>46.9</v>
      </c>
      <c r="J3009">
        <v>203</v>
      </c>
      <c r="K3009">
        <v>91</v>
      </c>
      <c r="L3009">
        <v>17.260000000000002</v>
      </c>
      <c r="M3009">
        <v>211.4</v>
      </c>
      <c r="N3009">
        <v>108</v>
      </c>
      <c r="O3009">
        <v>9.51</v>
      </c>
      <c r="P3009">
        <v>6.7</v>
      </c>
      <c r="Q3009">
        <v>4</v>
      </c>
      <c r="R3009">
        <v>1.81</v>
      </c>
      <c r="S3009">
        <v>2</v>
      </c>
      <c r="T3009">
        <v>1</v>
      </c>
    </row>
    <row r="3010" spans="1:20" x14ac:dyDescent="0.2">
      <c r="A3010" t="s">
        <v>46</v>
      </c>
      <c r="B3010" s="4">
        <f>train[[#This Row],[account_length]]/12</f>
        <v>6.666666666666667</v>
      </c>
      <c r="C3010">
        <v>510</v>
      </c>
      <c r="D3010">
        <v>0</v>
      </c>
      <c r="E3010">
        <v>0</v>
      </c>
      <c r="F3010">
        <v>0</v>
      </c>
      <c r="G3010">
        <v>213.3</v>
      </c>
      <c r="H3010">
        <v>124</v>
      </c>
      <c r="I3010">
        <v>36.26</v>
      </c>
      <c r="J3010">
        <v>189.6</v>
      </c>
      <c r="K3010">
        <v>86</v>
      </c>
      <c r="L3010">
        <v>16.12</v>
      </c>
      <c r="M3010">
        <v>193.7</v>
      </c>
      <c r="N3010">
        <v>107</v>
      </c>
      <c r="O3010">
        <v>8.7200000000000006</v>
      </c>
      <c r="P3010">
        <v>12.1</v>
      </c>
      <c r="Q3010">
        <v>2</v>
      </c>
      <c r="R3010">
        <v>3.27</v>
      </c>
      <c r="S3010">
        <v>1</v>
      </c>
      <c r="T3010">
        <v>0</v>
      </c>
    </row>
    <row r="3011" spans="1:20" x14ac:dyDescent="0.2">
      <c r="A3011" t="s">
        <v>24</v>
      </c>
      <c r="B3011" s="4">
        <f>train[[#This Row],[account_length]]/12</f>
        <v>9.75</v>
      </c>
      <c r="C3011">
        <v>415</v>
      </c>
      <c r="D3011">
        <v>0</v>
      </c>
      <c r="E3011">
        <v>0</v>
      </c>
      <c r="F3011">
        <v>0</v>
      </c>
      <c r="G3011">
        <v>128.6</v>
      </c>
      <c r="H3011">
        <v>92</v>
      </c>
      <c r="I3011">
        <v>21.86</v>
      </c>
      <c r="J3011">
        <v>191.7</v>
      </c>
      <c r="K3011">
        <v>61</v>
      </c>
      <c r="L3011">
        <v>16.29</v>
      </c>
      <c r="M3011">
        <v>121.7</v>
      </c>
      <c r="N3011">
        <v>117</v>
      </c>
      <c r="O3011">
        <v>5.48</v>
      </c>
      <c r="P3011">
        <v>12.4</v>
      </c>
      <c r="Q3011">
        <v>9</v>
      </c>
      <c r="R3011">
        <v>3.35</v>
      </c>
      <c r="S3011">
        <v>2</v>
      </c>
      <c r="T3011">
        <v>0</v>
      </c>
    </row>
    <row r="3012" spans="1:20" x14ac:dyDescent="0.2">
      <c r="A3012" t="s">
        <v>75</v>
      </c>
      <c r="B3012" s="4">
        <f>train[[#This Row],[account_length]]/12</f>
        <v>4.25</v>
      </c>
      <c r="C3012">
        <v>510</v>
      </c>
      <c r="D3012">
        <v>0</v>
      </c>
      <c r="E3012">
        <v>0</v>
      </c>
      <c r="F3012">
        <v>0</v>
      </c>
      <c r="G3012">
        <v>95.3</v>
      </c>
      <c r="H3012">
        <v>103</v>
      </c>
      <c r="I3012">
        <v>16.2</v>
      </c>
      <c r="J3012">
        <v>189.3</v>
      </c>
      <c r="K3012">
        <v>116</v>
      </c>
      <c r="L3012">
        <v>16.09</v>
      </c>
      <c r="M3012">
        <v>238.7</v>
      </c>
      <c r="N3012">
        <v>110</v>
      </c>
      <c r="O3012">
        <v>10.74</v>
      </c>
      <c r="P3012">
        <v>13.6</v>
      </c>
      <c r="Q3012">
        <v>4</v>
      </c>
      <c r="R3012">
        <v>3.67</v>
      </c>
      <c r="S3012">
        <v>1</v>
      </c>
      <c r="T3012">
        <v>0</v>
      </c>
    </row>
    <row r="3013" spans="1:20" x14ac:dyDescent="0.2">
      <c r="A3013" t="s">
        <v>27</v>
      </c>
      <c r="B3013" s="4">
        <f>train[[#This Row],[account_length]]/12</f>
        <v>13.166666666666666</v>
      </c>
      <c r="C3013">
        <v>415</v>
      </c>
      <c r="D3013">
        <v>0</v>
      </c>
      <c r="E3013">
        <v>0</v>
      </c>
      <c r="F3013">
        <v>0</v>
      </c>
      <c r="G3013">
        <v>214.7</v>
      </c>
      <c r="H3013">
        <v>112</v>
      </c>
      <c r="I3013">
        <v>36.5</v>
      </c>
      <c r="J3013">
        <v>262.89999999999998</v>
      </c>
      <c r="K3013">
        <v>115</v>
      </c>
      <c r="L3013">
        <v>22.35</v>
      </c>
      <c r="M3013">
        <v>228.9</v>
      </c>
      <c r="N3013">
        <v>68</v>
      </c>
      <c r="O3013">
        <v>10.3</v>
      </c>
      <c r="P3013">
        <v>11.6</v>
      </c>
      <c r="Q3013">
        <v>2</v>
      </c>
      <c r="R3013">
        <v>3.13</v>
      </c>
      <c r="S3013">
        <v>1</v>
      </c>
      <c r="T3013">
        <v>0</v>
      </c>
    </row>
    <row r="3014" spans="1:20" x14ac:dyDescent="0.2">
      <c r="A3014" t="s">
        <v>31</v>
      </c>
      <c r="B3014" s="4">
        <f>train[[#This Row],[account_length]]/12</f>
        <v>5.5</v>
      </c>
      <c r="C3014">
        <v>415</v>
      </c>
      <c r="D3014">
        <v>0</v>
      </c>
      <c r="E3014">
        <v>0</v>
      </c>
      <c r="F3014">
        <v>0</v>
      </c>
      <c r="G3014">
        <v>180.4</v>
      </c>
      <c r="H3014">
        <v>99</v>
      </c>
      <c r="I3014">
        <v>30.67</v>
      </c>
      <c r="J3014">
        <v>135.1</v>
      </c>
      <c r="K3014">
        <v>114</v>
      </c>
      <c r="L3014">
        <v>11.48</v>
      </c>
      <c r="M3014">
        <v>206</v>
      </c>
      <c r="N3014">
        <v>98</v>
      </c>
      <c r="O3014">
        <v>9.27</v>
      </c>
      <c r="P3014">
        <v>9.5</v>
      </c>
      <c r="Q3014">
        <v>6</v>
      </c>
      <c r="R3014">
        <v>2.57</v>
      </c>
      <c r="S3014">
        <v>1</v>
      </c>
      <c r="T3014">
        <v>0</v>
      </c>
    </row>
    <row r="3015" spans="1:20" x14ac:dyDescent="0.2">
      <c r="A3015" t="s">
        <v>53</v>
      </c>
      <c r="B3015" s="4">
        <f>train[[#This Row],[account_length]]/12</f>
        <v>6.833333333333333</v>
      </c>
      <c r="C3015">
        <v>415</v>
      </c>
      <c r="D3015">
        <v>0</v>
      </c>
      <c r="E3015">
        <v>0</v>
      </c>
      <c r="F3015">
        <v>0</v>
      </c>
      <c r="G3015">
        <v>164.1</v>
      </c>
      <c r="H3015">
        <v>84</v>
      </c>
      <c r="I3015">
        <v>27.9</v>
      </c>
      <c r="J3015">
        <v>317.7</v>
      </c>
      <c r="K3015">
        <v>109</v>
      </c>
      <c r="L3015">
        <v>27</v>
      </c>
      <c r="M3015">
        <v>241.5</v>
      </c>
      <c r="N3015">
        <v>87</v>
      </c>
      <c r="O3015">
        <v>10.87</v>
      </c>
      <c r="P3015">
        <v>13.3</v>
      </c>
      <c r="Q3015">
        <v>4</v>
      </c>
      <c r="R3015">
        <v>3.59</v>
      </c>
      <c r="S3015">
        <v>1</v>
      </c>
      <c r="T3015">
        <v>0</v>
      </c>
    </row>
    <row r="3016" spans="1:20" x14ac:dyDescent="0.2">
      <c r="A3016" t="s">
        <v>33</v>
      </c>
      <c r="B3016" s="4">
        <f>train[[#This Row],[account_length]]/12</f>
        <v>10.583333333333334</v>
      </c>
      <c r="C3016">
        <v>510</v>
      </c>
      <c r="D3016">
        <v>0</v>
      </c>
      <c r="E3016">
        <v>0</v>
      </c>
      <c r="F3016">
        <v>0</v>
      </c>
      <c r="G3016">
        <v>211.1</v>
      </c>
      <c r="H3016">
        <v>62</v>
      </c>
      <c r="I3016">
        <v>35.89</v>
      </c>
      <c r="J3016">
        <v>235.2</v>
      </c>
      <c r="K3016">
        <v>143</v>
      </c>
      <c r="L3016">
        <v>19.989999999999998</v>
      </c>
      <c r="M3016">
        <v>227.5</v>
      </c>
      <c r="N3016">
        <v>66</v>
      </c>
      <c r="O3016">
        <v>10.24</v>
      </c>
      <c r="P3016">
        <v>15.6</v>
      </c>
      <c r="Q3016">
        <v>3</v>
      </c>
      <c r="R3016">
        <v>4.21</v>
      </c>
      <c r="S3016">
        <v>2</v>
      </c>
      <c r="T3016">
        <v>0</v>
      </c>
    </row>
    <row r="3017" spans="1:20" x14ac:dyDescent="0.2">
      <c r="A3017" t="s">
        <v>36</v>
      </c>
      <c r="B3017" s="4">
        <f>train[[#This Row],[account_length]]/12</f>
        <v>9</v>
      </c>
      <c r="C3017">
        <v>415</v>
      </c>
      <c r="D3017">
        <v>0</v>
      </c>
      <c r="E3017">
        <v>1</v>
      </c>
      <c r="F3017">
        <v>19</v>
      </c>
      <c r="G3017">
        <v>312.39999999999998</v>
      </c>
      <c r="H3017">
        <v>98</v>
      </c>
      <c r="I3017">
        <v>53.11</v>
      </c>
      <c r="J3017">
        <v>271.39999999999998</v>
      </c>
      <c r="K3017">
        <v>122</v>
      </c>
      <c r="L3017">
        <v>23.07</v>
      </c>
      <c r="M3017">
        <v>162.6</v>
      </c>
      <c r="N3017">
        <v>91</v>
      </c>
      <c r="O3017">
        <v>7.32</v>
      </c>
      <c r="P3017">
        <v>10.1</v>
      </c>
      <c r="Q3017">
        <v>6</v>
      </c>
      <c r="R3017">
        <v>2.73</v>
      </c>
      <c r="S3017">
        <v>0</v>
      </c>
      <c r="T3017">
        <v>0</v>
      </c>
    </row>
    <row r="3018" spans="1:20" x14ac:dyDescent="0.2">
      <c r="A3018" t="s">
        <v>57</v>
      </c>
      <c r="B3018" s="4">
        <f>train[[#This Row],[account_length]]/12</f>
        <v>8.8333333333333339</v>
      </c>
      <c r="C3018">
        <v>408</v>
      </c>
      <c r="D3018">
        <v>0</v>
      </c>
      <c r="E3018">
        <v>1</v>
      </c>
      <c r="F3018">
        <v>27</v>
      </c>
      <c r="G3018">
        <v>223.3</v>
      </c>
      <c r="H3018">
        <v>97</v>
      </c>
      <c r="I3018">
        <v>37.96</v>
      </c>
      <c r="J3018">
        <v>212.5</v>
      </c>
      <c r="K3018">
        <v>131</v>
      </c>
      <c r="L3018">
        <v>18.059999999999999</v>
      </c>
      <c r="M3018">
        <v>154.6</v>
      </c>
      <c r="N3018">
        <v>149</v>
      </c>
      <c r="O3018">
        <v>6.96</v>
      </c>
      <c r="P3018">
        <v>11.6</v>
      </c>
      <c r="Q3018">
        <v>2</v>
      </c>
      <c r="R3018">
        <v>3.13</v>
      </c>
      <c r="S3018">
        <v>1</v>
      </c>
      <c r="T3018">
        <v>0</v>
      </c>
    </row>
    <row r="3019" spans="1:20" x14ac:dyDescent="0.2">
      <c r="A3019" t="s">
        <v>62</v>
      </c>
      <c r="B3019" s="4">
        <f>train[[#This Row],[account_length]]/12</f>
        <v>4.833333333333333</v>
      </c>
      <c r="C3019">
        <v>415</v>
      </c>
      <c r="D3019">
        <v>0</v>
      </c>
      <c r="E3019">
        <v>1</v>
      </c>
      <c r="F3019">
        <v>28</v>
      </c>
      <c r="G3019">
        <v>236.8</v>
      </c>
      <c r="H3019">
        <v>89</v>
      </c>
      <c r="I3019">
        <v>40.26</v>
      </c>
      <c r="J3019">
        <v>158.4</v>
      </c>
      <c r="K3019">
        <v>91</v>
      </c>
      <c r="L3019">
        <v>13.46</v>
      </c>
      <c r="M3019">
        <v>212.3</v>
      </c>
      <c r="N3019">
        <v>97</v>
      </c>
      <c r="O3019">
        <v>9.5500000000000007</v>
      </c>
      <c r="P3019">
        <v>8</v>
      </c>
      <c r="Q3019">
        <v>3</v>
      </c>
      <c r="R3019">
        <v>2.16</v>
      </c>
      <c r="S3019">
        <v>2</v>
      </c>
      <c r="T3019">
        <v>0</v>
      </c>
    </row>
    <row r="3020" spans="1:20" x14ac:dyDescent="0.2">
      <c r="A3020" t="s">
        <v>63</v>
      </c>
      <c r="B3020" s="4">
        <f>train[[#This Row],[account_length]]/12</f>
        <v>11.5</v>
      </c>
      <c r="C3020">
        <v>415</v>
      </c>
      <c r="D3020">
        <v>0</v>
      </c>
      <c r="E3020">
        <v>0</v>
      </c>
      <c r="F3020">
        <v>0</v>
      </c>
      <c r="G3020">
        <v>149.69999999999999</v>
      </c>
      <c r="H3020">
        <v>99</v>
      </c>
      <c r="I3020">
        <v>25.45</v>
      </c>
      <c r="J3020">
        <v>160</v>
      </c>
      <c r="K3020">
        <v>97</v>
      </c>
      <c r="L3020">
        <v>13.6</v>
      </c>
      <c r="M3020">
        <v>256.5</v>
      </c>
      <c r="N3020">
        <v>161</v>
      </c>
      <c r="O3020">
        <v>11.54</v>
      </c>
      <c r="P3020">
        <v>9.5</v>
      </c>
      <c r="Q3020">
        <v>5</v>
      </c>
      <c r="R3020">
        <v>2.57</v>
      </c>
      <c r="S3020">
        <v>1</v>
      </c>
      <c r="T3020">
        <v>0</v>
      </c>
    </row>
    <row r="3021" spans="1:20" x14ac:dyDescent="0.2">
      <c r="A3021" t="s">
        <v>50</v>
      </c>
      <c r="B3021" s="4">
        <f>train[[#This Row],[account_length]]/12</f>
        <v>6.75</v>
      </c>
      <c r="C3021">
        <v>415</v>
      </c>
      <c r="D3021">
        <v>0</v>
      </c>
      <c r="E3021">
        <v>1</v>
      </c>
      <c r="F3021">
        <v>17</v>
      </c>
      <c r="G3021">
        <v>268.10000000000002</v>
      </c>
      <c r="H3021">
        <v>94</v>
      </c>
      <c r="I3021">
        <v>45.58</v>
      </c>
      <c r="J3021">
        <v>156.1</v>
      </c>
      <c r="K3021">
        <v>124</v>
      </c>
      <c r="L3021">
        <v>13.27</v>
      </c>
      <c r="M3021">
        <v>160.4</v>
      </c>
      <c r="N3021">
        <v>90</v>
      </c>
      <c r="O3021">
        <v>7.22</v>
      </c>
      <c r="P3021">
        <v>13.6</v>
      </c>
      <c r="Q3021">
        <v>5</v>
      </c>
      <c r="R3021">
        <v>3.67</v>
      </c>
      <c r="S3021">
        <v>2</v>
      </c>
      <c r="T3021">
        <v>0</v>
      </c>
    </row>
    <row r="3022" spans="1:20" x14ac:dyDescent="0.2">
      <c r="A3022" t="s">
        <v>41</v>
      </c>
      <c r="B3022" s="4">
        <f>train[[#This Row],[account_length]]/12</f>
        <v>3</v>
      </c>
      <c r="C3022">
        <v>415</v>
      </c>
      <c r="D3022">
        <v>1</v>
      </c>
      <c r="E3022">
        <v>0</v>
      </c>
      <c r="F3022">
        <v>0</v>
      </c>
      <c r="G3022">
        <v>245</v>
      </c>
      <c r="H3022">
        <v>119</v>
      </c>
      <c r="I3022">
        <v>41.65</v>
      </c>
      <c r="J3022">
        <v>195.5</v>
      </c>
      <c r="K3022">
        <v>91</v>
      </c>
      <c r="L3022">
        <v>16.62</v>
      </c>
      <c r="M3022">
        <v>165.7</v>
      </c>
      <c r="N3022">
        <v>87</v>
      </c>
      <c r="O3022">
        <v>7.46</v>
      </c>
      <c r="P3022">
        <v>7.8</v>
      </c>
      <c r="Q3022">
        <v>7</v>
      </c>
      <c r="R3022">
        <v>2.11</v>
      </c>
      <c r="S3022">
        <v>1</v>
      </c>
      <c r="T3022">
        <v>0</v>
      </c>
    </row>
    <row r="3023" spans="1:20" x14ac:dyDescent="0.2">
      <c r="A3023" t="s">
        <v>63</v>
      </c>
      <c r="B3023" s="4">
        <f>train[[#This Row],[account_length]]/12</f>
        <v>9</v>
      </c>
      <c r="C3023">
        <v>510</v>
      </c>
      <c r="D3023">
        <v>1</v>
      </c>
      <c r="E3023">
        <v>1</v>
      </c>
      <c r="F3023">
        <v>36</v>
      </c>
      <c r="G3023">
        <v>153.80000000000001</v>
      </c>
      <c r="H3023">
        <v>105</v>
      </c>
      <c r="I3023">
        <v>26.15</v>
      </c>
      <c r="J3023">
        <v>246.2</v>
      </c>
      <c r="K3023">
        <v>62</v>
      </c>
      <c r="L3023">
        <v>20.93</v>
      </c>
      <c r="M3023">
        <v>150.9</v>
      </c>
      <c r="N3023">
        <v>125</v>
      </c>
      <c r="O3023">
        <v>6.79</v>
      </c>
      <c r="P3023">
        <v>11.1</v>
      </c>
      <c r="Q3023">
        <v>4</v>
      </c>
      <c r="R3023">
        <v>3</v>
      </c>
      <c r="S3023">
        <v>1</v>
      </c>
      <c r="T3023">
        <v>0</v>
      </c>
    </row>
    <row r="3024" spans="1:20" x14ac:dyDescent="0.2">
      <c r="A3024" t="s">
        <v>40</v>
      </c>
      <c r="B3024" s="4">
        <f>train[[#This Row],[account_length]]/12</f>
        <v>11.083333333333334</v>
      </c>
      <c r="C3024">
        <v>408</v>
      </c>
      <c r="D3024">
        <v>0</v>
      </c>
      <c r="E3024">
        <v>1</v>
      </c>
      <c r="F3024">
        <v>49</v>
      </c>
      <c r="G3024">
        <v>229.4</v>
      </c>
      <c r="H3024">
        <v>78</v>
      </c>
      <c r="I3024">
        <v>39</v>
      </c>
      <c r="J3024">
        <v>219.5</v>
      </c>
      <c r="K3024">
        <v>106</v>
      </c>
      <c r="L3024">
        <v>18.66</v>
      </c>
      <c r="M3024">
        <v>172.3</v>
      </c>
      <c r="N3024">
        <v>115</v>
      </c>
      <c r="O3024">
        <v>7.75</v>
      </c>
      <c r="P3024">
        <v>12</v>
      </c>
      <c r="Q3024">
        <v>4</v>
      </c>
      <c r="R3024">
        <v>3.24</v>
      </c>
      <c r="S3024">
        <v>3</v>
      </c>
      <c r="T3024">
        <v>0</v>
      </c>
    </row>
    <row r="3025" spans="1:20" x14ac:dyDescent="0.2">
      <c r="A3025" t="s">
        <v>48</v>
      </c>
      <c r="B3025" s="4">
        <f>train[[#This Row],[account_length]]/12</f>
        <v>7.5</v>
      </c>
      <c r="C3025">
        <v>415</v>
      </c>
      <c r="D3025">
        <v>0</v>
      </c>
      <c r="E3025">
        <v>0</v>
      </c>
      <c r="F3025">
        <v>0</v>
      </c>
      <c r="G3025">
        <v>68.8</v>
      </c>
      <c r="H3025">
        <v>124</v>
      </c>
      <c r="I3025">
        <v>11.7</v>
      </c>
      <c r="J3025">
        <v>168.1</v>
      </c>
      <c r="K3025">
        <v>106</v>
      </c>
      <c r="L3025">
        <v>14.29</v>
      </c>
      <c r="M3025">
        <v>281.7</v>
      </c>
      <c r="N3025">
        <v>96</v>
      </c>
      <c r="O3025">
        <v>12.68</v>
      </c>
      <c r="P3025">
        <v>9.8000000000000007</v>
      </c>
      <c r="Q3025">
        <v>5</v>
      </c>
      <c r="R3025">
        <v>2.65</v>
      </c>
      <c r="S3025">
        <v>1</v>
      </c>
      <c r="T3025">
        <v>0</v>
      </c>
    </row>
    <row r="3026" spans="1:20" x14ac:dyDescent="0.2">
      <c r="A3026" t="s">
        <v>74</v>
      </c>
      <c r="B3026" s="4">
        <f>train[[#This Row],[account_length]]/12</f>
        <v>7.833333333333333</v>
      </c>
      <c r="C3026">
        <v>415</v>
      </c>
      <c r="D3026">
        <v>0</v>
      </c>
      <c r="E3026">
        <v>0</v>
      </c>
      <c r="F3026">
        <v>0</v>
      </c>
      <c r="G3026">
        <v>200.2</v>
      </c>
      <c r="H3026">
        <v>113</v>
      </c>
      <c r="I3026">
        <v>34.03</v>
      </c>
      <c r="J3026">
        <v>128.9</v>
      </c>
      <c r="K3026">
        <v>116</v>
      </c>
      <c r="L3026">
        <v>10.96</v>
      </c>
      <c r="M3026">
        <v>278.89999999999998</v>
      </c>
      <c r="N3026">
        <v>109</v>
      </c>
      <c r="O3026">
        <v>12.55</v>
      </c>
      <c r="P3026">
        <v>10.4</v>
      </c>
      <c r="Q3026">
        <v>5</v>
      </c>
      <c r="R3026">
        <v>2.81</v>
      </c>
      <c r="S3026">
        <v>0</v>
      </c>
      <c r="T3026">
        <v>0</v>
      </c>
    </row>
    <row r="3027" spans="1:20" x14ac:dyDescent="0.2">
      <c r="A3027" t="s">
        <v>72</v>
      </c>
      <c r="B3027" s="4">
        <f>train[[#This Row],[account_length]]/12</f>
        <v>5.666666666666667</v>
      </c>
      <c r="C3027">
        <v>415</v>
      </c>
      <c r="D3027">
        <v>0</v>
      </c>
      <c r="E3027">
        <v>0</v>
      </c>
      <c r="F3027">
        <v>0</v>
      </c>
      <c r="G3027">
        <v>134.6</v>
      </c>
      <c r="H3027">
        <v>73</v>
      </c>
      <c r="I3027">
        <v>22.88</v>
      </c>
      <c r="J3027">
        <v>206.8</v>
      </c>
      <c r="K3027">
        <v>117</v>
      </c>
      <c r="L3027">
        <v>17.579999999999998</v>
      </c>
      <c r="M3027">
        <v>138.4</v>
      </c>
      <c r="N3027">
        <v>104</v>
      </c>
      <c r="O3027">
        <v>6.23</v>
      </c>
      <c r="P3027">
        <v>9.4</v>
      </c>
      <c r="Q3027">
        <v>2</v>
      </c>
      <c r="R3027">
        <v>2.54</v>
      </c>
      <c r="S3027">
        <v>2</v>
      </c>
      <c r="T3027">
        <v>0</v>
      </c>
    </row>
    <row r="3028" spans="1:20" x14ac:dyDescent="0.2">
      <c r="A3028" t="s">
        <v>59</v>
      </c>
      <c r="B3028" s="4">
        <f>train[[#This Row],[account_length]]/12</f>
        <v>14.25</v>
      </c>
      <c r="C3028">
        <v>415</v>
      </c>
      <c r="D3028">
        <v>0</v>
      </c>
      <c r="E3028">
        <v>0</v>
      </c>
      <c r="F3028">
        <v>0</v>
      </c>
      <c r="G3028">
        <v>232.4</v>
      </c>
      <c r="H3028">
        <v>101</v>
      </c>
      <c r="I3028">
        <v>39.51</v>
      </c>
      <c r="J3028">
        <v>182</v>
      </c>
      <c r="K3028">
        <v>80</v>
      </c>
      <c r="L3028">
        <v>15.47</v>
      </c>
      <c r="M3028">
        <v>271.8</v>
      </c>
      <c r="N3028">
        <v>133</v>
      </c>
      <c r="O3028">
        <v>12.23</v>
      </c>
      <c r="P3028">
        <v>9.5</v>
      </c>
      <c r="Q3028">
        <v>3</v>
      </c>
      <c r="R3028">
        <v>2.57</v>
      </c>
      <c r="S3028">
        <v>0</v>
      </c>
      <c r="T3028">
        <v>0</v>
      </c>
    </row>
    <row r="3029" spans="1:20" x14ac:dyDescent="0.2">
      <c r="A3029" t="s">
        <v>60</v>
      </c>
      <c r="B3029" s="4">
        <f>train[[#This Row],[account_length]]/12</f>
        <v>10.166666666666666</v>
      </c>
      <c r="C3029">
        <v>415</v>
      </c>
      <c r="D3029">
        <v>0</v>
      </c>
      <c r="E3029">
        <v>0</v>
      </c>
      <c r="F3029">
        <v>0</v>
      </c>
      <c r="G3029">
        <v>126</v>
      </c>
      <c r="H3029">
        <v>89</v>
      </c>
      <c r="I3029">
        <v>21.42</v>
      </c>
      <c r="J3029">
        <v>147</v>
      </c>
      <c r="K3029">
        <v>95</v>
      </c>
      <c r="L3029">
        <v>12.5</v>
      </c>
      <c r="M3029">
        <v>280.2</v>
      </c>
      <c r="N3029">
        <v>97</v>
      </c>
      <c r="O3029">
        <v>12.61</v>
      </c>
      <c r="P3029">
        <v>5.6</v>
      </c>
      <c r="Q3029">
        <v>4</v>
      </c>
      <c r="R3029">
        <v>1.51</v>
      </c>
      <c r="S3029">
        <v>0</v>
      </c>
      <c r="T3029">
        <v>0</v>
      </c>
    </row>
    <row r="3030" spans="1:20" x14ac:dyDescent="0.2">
      <c r="A3030" t="s">
        <v>62</v>
      </c>
      <c r="B3030" s="4">
        <f>train[[#This Row],[account_length]]/12</f>
        <v>7.833333333333333</v>
      </c>
      <c r="C3030">
        <v>510</v>
      </c>
      <c r="D3030">
        <v>0</v>
      </c>
      <c r="E3030">
        <v>0</v>
      </c>
      <c r="F3030">
        <v>0</v>
      </c>
      <c r="G3030">
        <v>175.9</v>
      </c>
      <c r="H3030">
        <v>121</v>
      </c>
      <c r="I3030">
        <v>29.9</v>
      </c>
      <c r="J3030">
        <v>222.1</v>
      </c>
      <c r="K3030">
        <v>94</v>
      </c>
      <c r="L3030">
        <v>18.88</v>
      </c>
      <c r="M3030">
        <v>191.8</v>
      </c>
      <c r="N3030">
        <v>123</v>
      </c>
      <c r="O3030">
        <v>8.6300000000000008</v>
      </c>
      <c r="P3030">
        <v>10.9</v>
      </c>
      <c r="Q3030">
        <v>5</v>
      </c>
      <c r="R3030">
        <v>2.94</v>
      </c>
      <c r="S3030">
        <v>1</v>
      </c>
      <c r="T3030">
        <v>0</v>
      </c>
    </row>
    <row r="3031" spans="1:20" x14ac:dyDescent="0.2">
      <c r="A3031" t="s">
        <v>55</v>
      </c>
      <c r="B3031" s="4">
        <f>train[[#This Row],[account_length]]/12</f>
        <v>2.0833333333333335</v>
      </c>
      <c r="C3031">
        <v>415</v>
      </c>
      <c r="D3031">
        <v>1</v>
      </c>
      <c r="E3031">
        <v>0</v>
      </c>
      <c r="F3031">
        <v>0</v>
      </c>
      <c r="G3031">
        <v>161.69999999999999</v>
      </c>
      <c r="H3031">
        <v>99</v>
      </c>
      <c r="I3031">
        <v>27.49</v>
      </c>
      <c r="J3031">
        <v>216.1</v>
      </c>
      <c r="K3031">
        <v>89</v>
      </c>
      <c r="L3031">
        <v>18.37</v>
      </c>
      <c r="M3031">
        <v>176.7</v>
      </c>
      <c r="N3031">
        <v>115</v>
      </c>
      <c r="O3031">
        <v>7.95</v>
      </c>
      <c r="P3031">
        <v>12.4</v>
      </c>
      <c r="Q3031">
        <v>6</v>
      </c>
      <c r="R3031">
        <v>3.35</v>
      </c>
      <c r="S3031">
        <v>1</v>
      </c>
      <c r="T3031">
        <v>0</v>
      </c>
    </row>
    <row r="3032" spans="1:20" x14ac:dyDescent="0.2">
      <c r="A3032" t="s">
        <v>67</v>
      </c>
      <c r="B3032" s="4">
        <f>train[[#This Row],[account_length]]/12</f>
        <v>10</v>
      </c>
      <c r="C3032">
        <v>415</v>
      </c>
      <c r="D3032">
        <v>0</v>
      </c>
      <c r="E3032">
        <v>0</v>
      </c>
      <c r="F3032">
        <v>0</v>
      </c>
      <c r="G3032">
        <v>112.6</v>
      </c>
      <c r="H3032">
        <v>80</v>
      </c>
      <c r="I3032">
        <v>19.14</v>
      </c>
      <c r="J3032">
        <v>124.4</v>
      </c>
      <c r="K3032">
        <v>86</v>
      </c>
      <c r="L3032">
        <v>10.57</v>
      </c>
      <c r="M3032">
        <v>234.9</v>
      </c>
      <c r="N3032">
        <v>88</v>
      </c>
      <c r="O3032">
        <v>10.57</v>
      </c>
      <c r="P3032">
        <v>8.1</v>
      </c>
      <c r="Q3032">
        <v>3</v>
      </c>
      <c r="R3032">
        <v>2.19</v>
      </c>
      <c r="S3032">
        <v>6</v>
      </c>
      <c r="T3032">
        <v>1</v>
      </c>
    </row>
    <row r="3033" spans="1:20" x14ac:dyDescent="0.2">
      <c r="A3033" t="s">
        <v>20</v>
      </c>
      <c r="B3033" s="4">
        <f>train[[#This Row],[account_length]]/12</f>
        <v>8.9166666666666661</v>
      </c>
      <c r="C3033">
        <v>415</v>
      </c>
      <c r="D3033">
        <v>0</v>
      </c>
      <c r="E3033">
        <v>1</v>
      </c>
      <c r="F3033">
        <v>26</v>
      </c>
      <c r="G3033">
        <v>234</v>
      </c>
      <c r="H3033">
        <v>116</v>
      </c>
      <c r="I3033">
        <v>39.78</v>
      </c>
      <c r="J3033">
        <v>223.9</v>
      </c>
      <c r="K3033">
        <v>103</v>
      </c>
      <c r="L3033">
        <v>19.03</v>
      </c>
      <c r="M3033">
        <v>246.5</v>
      </c>
      <c r="N3033">
        <v>105</v>
      </c>
      <c r="O3033">
        <v>11.09</v>
      </c>
      <c r="P3033">
        <v>13.8</v>
      </c>
      <c r="Q3033">
        <v>1</v>
      </c>
      <c r="R3033">
        <v>3.73</v>
      </c>
      <c r="S3033">
        <v>1</v>
      </c>
      <c r="T3033">
        <v>0</v>
      </c>
    </row>
    <row r="3034" spans="1:20" x14ac:dyDescent="0.2">
      <c r="A3034" t="s">
        <v>31</v>
      </c>
      <c r="B3034" s="4">
        <f>train[[#This Row],[account_length]]/12</f>
        <v>6.5</v>
      </c>
      <c r="C3034">
        <v>408</v>
      </c>
      <c r="D3034">
        <v>0</v>
      </c>
      <c r="E3034">
        <v>0</v>
      </c>
      <c r="F3034">
        <v>0</v>
      </c>
      <c r="G3034">
        <v>226.3</v>
      </c>
      <c r="H3034">
        <v>88</v>
      </c>
      <c r="I3034">
        <v>38.47</v>
      </c>
      <c r="J3034">
        <v>306.2</v>
      </c>
      <c r="K3034">
        <v>81</v>
      </c>
      <c r="L3034">
        <v>26.03</v>
      </c>
      <c r="M3034">
        <v>200.9</v>
      </c>
      <c r="N3034">
        <v>120</v>
      </c>
      <c r="O3034">
        <v>9.0399999999999991</v>
      </c>
      <c r="P3034">
        <v>7.8</v>
      </c>
      <c r="Q3034">
        <v>11</v>
      </c>
      <c r="R3034">
        <v>2.11</v>
      </c>
      <c r="S3034">
        <v>1</v>
      </c>
      <c r="T3034">
        <v>1</v>
      </c>
    </row>
    <row r="3035" spans="1:20" x14ac:dyDescent="0.2">
      <c r="A3035" t="s">
        <v>55</v>
      </c>
      <c r="B3035" s="4">
        <f>train[[#This Row],[account_length]]/12</f>
        <v>7.75</v>
      </c>
      <c r="C3035">
        <v>415</v>
      </c>
      <c r="D3035">
        <v>0</v>
      </c>
      <c r="E3035">
        <v>0</v>
      </c>
      <c r="F3035">
        <v>0</v>
      </c>
      <c r="G3035">
        <v>174.1</v>
      </c>
      <c r="H3035">
        <v>127</v>
      </c>
      <c r="I3035">
        <v>29.6</v>
      </c>
      <c r="J3035">
        <v>176.8</v>
      </c>
      <c r="K3035">
        <v>73</v>
      </c>
      <c r="L3035">
        <v>15.03</v>
      </c>
      <c r="M3035">
        <v>240</v>
      </c>
      <c r="N3035">
        <v>111</v>
      </c>
      <c r="O3035">
        <v>10.8</v>
      </c>
      <c r="P3035">
        <v>10.7</v>
      </c>
      <c r="Q3035">
        <v>3</v>
      </c>
      <c r="R3035">
        <v>2.89</v>
      </c>
      <c r="S3035">
        <v>0</v>
      </c>
      <c r="T3035">
        <v>0</v>
      </c>
    </row>
    <row r="3036" spans="1:20" x14ac:dyDescent="0.2">
      <c r="A3036" t="s">
        <v>74</v>
      </c>
      <c r="B3036" s="4">
        <f>train[[#This Row],[account_length]]/12</f>
        <v>6.666666666666667</v>
      </c>
      <c r="C3036">
        <v>415</v>
      </c>
      <c r="D3036">
        <v>0</v>
      </c>
      <c r="E3036">
        <v>0</v>
      </c>
      <c r="F3036">
        <v>0</v>
      </c>
      <c r="G3036">
        <v>195.6</v>
      </c>
      <c r="H3036">
        <v>111</v>
      </c>
      <c r="I3036">
        <v>33.25</v>
      </c>
      <c r="J3036">
        <v>221.5</v>
      </c>
      <c r="K3036">
        <v>122</v>
      </c>
      <c r="L3036">
        <v>18.829999999999998</v>
      </c>
      <c r="M3036">
        <v>182</v>
      </c>
      <c r="N3036">
        <v>89</v>
      </c>
      <c r="O3036">
        <v>8.19</v>
      </c>
      <c r="P3036">
        <v>10.8</v>
      </c>
      <c r="Q3036">
        <v>1</v>
      </c>
      <c r="R3036">
        <v>2.92</v>
      </c>
      <c r="S3036">
        <v>1</v>
      </c>
      <c r="T3036">
        <v>0</v>
      </c>
    </row>
    <row r="3037" spans="1:20" x14ac:dyDescent="0.2">
      <c r="A3037" t="s">
        <v>46</v>
      </c>
      <c r="B3037" s="4">
        <f>train[[#This Row],[account_length]]/12</f>
        <v>10.583333333333334</v>
      </c>
      <c r="C3037">
        <v>415</v>
      </c>
      <c r="D3037">
        <v>0</v>
      </c>
      <c r="E3037">
        <v>0</v>
      </c>
      <c r="F3037">
        <v>0</v>
      </c>
      <c r="G3037">
        <v>200.8</v>
      </c>
      <c r="H3037">
        <v>104</v>
      </c>
      <c r="I3037">
        <v>34.14</v>
      </c>
      <c r="J3037">
        <v>181.4</v>
      </c>
      <c r="K3037">
        <v>73</v>
      </c>
      <c r="L3037">
        <v>15.42</v>
      </c>
      <c r="M3037">
        <v>89.7</v>
      </c>
      <c r="N3037">
        <v>49</v>
      </c>
      <c r="O3037">
        <v>4.04</v>
      </c>
      <c r="P3037">
        <v>9.6999999999999993</v>
      </c>
      <c r="Q3037">
        <v>5</v>
      </c>
      <c r="R3037">
        <v>2.62</v>
      </c>
      <c r="S3037">
        <v>0</v>
      </c>
      <c r="T3037">
        <v>0</v>
      </c>
    </row>
    <row r="3038" spans="1:20" x14ac:dyDescent="0.2">
      <c r="A3038" t="s">
        <v>54</v>
      </c>
      <c r="B3038" s="4">
        <f>train[[#This Row],[account_length]]/12</f>
        <v>3.6666666666666665</v>
      </c>
      <c r="C3038">
        <v>415</v>
      </c>
      <c r="D3038">
        <v>0</v>
      </c>
      <c r="E3038">
        <v>0</v>
      </c>
      <c r="F3038">
        <v>0</v>
      </c>
      <c r="G3038">
        <v>225.6</v>
      </c>
      <c r="H3038">
        <v>118</v>
      </c>
      <c r="I3038">
        <v>38.35</v>
      </c>
      <c r="J3038">
        <v>135.4</v>
      </c>
      <c r="K3038">
        <v>122</v>
      </c>
      <c r="L3038">
        <v>11.51</v>
      </c>
      <c r="M3038">
        <v>190.1</v>
      </c>
      <c r="N3038">
        <v>96</v>
      </c>
      <c r="O3038">
        <v>8.5500000000000007</v>
      </c>
      <c r="P3038">
        <v>12.1</v>
      </c>
      <c r="Q3038">
        <v>5</v>
      </c>
      <c r="R3038">
        <v>3.27</v>
      </c>
      <c r="S3038">
        <v>1</v>
      </c>
      <c r="T3038">
        <v>0</v>
      </c>
    </row>
    <row r="3039" spans="1:20" x14ac:dyDescent="0.2">
      <c r="A3039" t="s">
        <v>41</v>
      </c>
      <c r="B3039" s="4">
        <f>train[[#This Row],[account_length]]/12</f>
        <v>5.75</v>
      </c>
      <c r="C3039">
        <v>408</v>
      </c>
      <c r="D3039">
        <v>0</v>
      </c>
      <c r="E3039">
        <v>1</v>
      </c>
      <c r="F3039">
        <v>38</v>
      </c>
      <c r="G3039">
        <v>272.89999999999998</v>
      </c>
      <c r="H3039">
        <v>122</v>
      </c>
      <c r="I3039">
        <v>46.39</v>
      </c>
      <c r="J3039">
        <v>188.4</v>
      </c>
      <c r="K3039">
        <v>97</v>
      </c>
      <c r="L3039">
        <v>16.010000000000002</v>
      </c>
      <c r="M3039">
        <v>132.4</v>
      </c>
      <c r="N3039">
        <v>87</v>
      </c>
      <c r="O3039">
        <v>5.96</v>
      </c>
      <c r="P3039">
        <v>10.5</v>
      </c>
      <c r="Q3039">
        <v>3</v>
      </c>
      <c r="R3039">
        <v>2.84</v>
      </c>
      <c r="S3039">
        <v>2</v>
      </c>
      <c r="T3039">
        <v>0</v>
      </c>
    </row>
    <row r="3040" spans="1:20" x14ac:dyDescent="0.2">
      <c r="A3040" t="s">
        <v>37</v>
      </c>
      <c r="B3040" s="4">
        <f>train[[#This Row],[account_length]]/12</f>
        <v>5.75</v>
      </c>
      <c r="C3040">
        <v>510</v>
      </c>
      <c r="D3040">
        <v>1</v>
      </c>
      <c r="E3040">
        <v>0</v>
      </c>
      <c r="F3040">
        <v>0</v>
      </c>
      <c r="G3040">
        <v>199.7</v>
      </c>
      <c r="H3040">
        <v>121</v>
      </c>
      <c r="I3040">
        <v>33.950000000000003</v>
      </c>
      <c r="J3040">
        <v>189.4</v>
      </c>
      <c r="K3040">
        <v>92</v>
      </c>
      <c r="L3040">
        <v>16.100000000000001</v>
      </c>
      <c r="M3040">
        <v>264</v>
      </c>
      <c r="N3040">
        <v>120</v>
      </c>
      <c r="O3040">
        <v>11.88</v>
      </c>
      <c r="P3040">
        <v>11.1</v>
      </c>
      <c r="Q3040">
        <v>4</v>
      </c>
      <c r="R3040">
        <v>3</v>
      </c>
      <c r="S3040">
        <v>6</v>
      </c>
      <c r="T3040">
        <v>1</v>
      </c>
    </row>
    <row r="3041" spans="1:20" x14ac:dyDescent="0.2">
      <c r="A3041" t="s">
        <v>54</v>
      </c>
      <c r="B3041" s="4">
        <f>train[[#This Row],[account_length]]/12</f>
        <v>5.333333333333333</v>
      </c>
      <c r="C3041">
        <v>415</v>
      </c>
      <c r="D3041">
        <v>0</v>
      </c>
      <c r="E3041">
        <v>1</v>
      </c>
      <c r="F3041">
        <v>31</v>
      </c>
      <c r="G3041">
        <v>281.89999999999998</v>
      </c>
      <c r="H3041">
        <v>121</v>
      </c>
      <c r="I3041">
        <v>47.92</v>
      </c>
      <c r="J3041">
        <v>240.6</v>
      </c>
      <c r="K3041">
        <v>104</v>
      </c>
      <c r="L3041">
        <v>20.45</v>
      </c>
      <c r="M3041">
        <v>212.2</v>
      </c>
      <c r="N3041">
        <v>120</v>
      </c>
      <c r="O3041">
        <v>9.5500000000000007</v>
      </c>
      <c r="P3041">
        <v>7</v>
      </c>
      <c r="Q3041">
        <v>5</v>
      </c>
      <c r="R3041">
        <v>1.89</v>
      </c>
      <c r="S3041">
        <v>3</v>
      </c>
      <c r="T3041">
        <v>0</v>
      </c>
    </row>
    <row r="3042" spans="1:20" x14ac:dyDescent="0.2">
      <c r="A3042" t="s">
        <v>73</v>
      </c>
      <c r="B3042" s="4">
        <f>train[[#This Row],[account_length]]/12</f>
        <v>13.916666666666666</v>
      </c>
      <c r="C3042">
        <v>415</v>
      </c>
      <c r="D3042">
        <v>1</v>
      </c>
      <c r="E3042">
        <v>0</v>
      </c>
      <c r="F3042">
        <v>0</v>
      </c>
      <c r="G3042">
        <v>181.2</v>
      </c>
      <c r="H3042">
        <v>122</v>
      </c>
      <c r="I3042">
        <v>30.8</v>
      </c>
      <c r="J3042">
        <v>262.5</v>
      </c>
      <c r="K3042">
        <v>77</v>
      </c>
      <c r="L3042">
        <v>22.31</v>
      </c>
      <c r="M3042">
        <v>214</v>
      </c>
      <c r="N3042">
        <v>88</v>
      </c>
      <c r="O3042">
        <v>9.6300000000000008</v>
      </c>
      <c r="P3042">
        <v>8.4</v>
      </c>
      <c r="Q3042">
        <v>4</v>
      </c>
      <c r="R3042">
        <v>2.27</v>
      </c>
      <c r="S3042">
        <v>0</v>
      </c>
      <c r="T3042">
        <v>0</v>
      </c>
    </row>
    <row r="3043" spans="1:20" x14ac:dyDescent="0.2">
      <c r="A3043" t="s">
        <v>24</v>
      </c>
      <c r="B3043" s="4">
        <f>train[[#This Row],[account_length]]/12</f>
        <v>11.583333333333334</v>
      </c>
      <c r="C3043">
        <v>415</v>
      </c>
      <c r="D3043">
        <v>0</v>
      </c>
      <c r="E3043">
        <v>0</v>
      </c>
      <c r="F3043">
        <v>0</v>
      </c>
      <c r="G3043">
        <v>63.3</v>
      </c>
      <c r="H3043">
        <v>116</v>
      </c>
      <c r="I3043">
        <v>10.76</v>
      </c>
      <c r="J3043">
        <v>177.3</v>
      </c>
      <c r="K3043">
        <v>113</v>
      </c>
      <c r="L3043">
        <v>15.07</v>
      </c>
      <c r="M3043">
        <v>171.6</v>
      </c>
      <c r="N3043">
        <v>82</v>
      </c>
      <c r="O3043">
        <v>7.72</v>
      </c>
      <c r="P3043">
        <v>14.2</v>
      </c>
      <c r="Q3043">
        <v>4</v>
      </c>
      <c r="R3043">
        <v>3.83</v>
      </c>
      <c r="S3043">
        <v>1</v>
      </c>
      <c r="T3043">
        <v>0</v>
      </c>
    </row>
    <row r="3044" spans="1:20" x14ac:dyDescent="0.2">
      <c r="A3044" t="s">
        <v>29</v>
      </c>
      <c r="B3044" s="4">
        <f>train[[#This Row],[account_length]]/12</f>
        <v>8.6666666666666661</v>
      </c>
      <c r="C3044">
        <v>510</v>
      </c>
      <c r="D3044">
        <v>0</v>
      </c>
      <c r="E3044">
        <v>0</v>
      </c>
      <c r="F3044">
        <v>0</v>
      </c>
      <c r="G3044">
        <v>189.3</v>
      </c>
      <c r="H3044">
        <v>73</v>
      </c>
      <c r="I3044">
        <v>32.18</v>
      </c>
      <c r="J3044">
        <v>156.19999999999999</v>
      </c>
      <c r="K3044">
        <v>120</v>
      </c>
      <c r="L3044">
        <v>13.28</v>
      </c>
      <c r="M3044">
        <v>232.2</v>
      </c>
      <c r="N3044">
        <v>76</v>
      </c>
      <c r="O3044">
        <v>10.45</v>
      </c>
      <c r="P3044">
        <v>7.5</v>
      </c>
      <c r="Q3044">
        <v>8</v>
      </c>
      <c r="R3044">
        <v>2.0299999999999998</v>
      </c>
      <c r="S3044">
        <v>3</v>
      </c>
      <c r="T3044">
        <v>0</v>
      </c>
    </row>
    <row r="3045" spans="1:20" x14ac:dyDescent="0.2">
      <c r="A3045" t="s">
        <v>26</v>
      </c>
      <c r="B3045" s="4">
        <f>train[[#This Row],[account_length]]/12</f>
        <v>6.5</v>
      </c>
      <c r="C3045">
        <v>510</v>
      </c>
      <c r="D3045">
        <v>0</v>
      </c>
      <c r="E3045">
        <v>0</v>
      </c>
      <c r="F3045">
        <v>0</v>
      </c>
      <c r="G3045">
        <v>140</v>
      </c>
      <c r="H3045">
        <v>84</v>
      </c>
      <c r="I3045">
        <v>23.8</v>
      </c>
      <c r="J3045">
        <v>216.8</v>
      </c>
      <c r="K3045">
        <v>73</v>
      </c>
      <c r="L3045">
        <v>18.43</v>
      </c>
      <c r="M3045">
        <v>224.5</v>
      </c>
      <c r="N3045">
        <v>102</v>
      </c>
      <c r="O3045">
        <v>10.1</v>
      </c>
      <c r="P3045">
        <v>9</v>
      </c>
      <c r="Q3045">
        <v>6</v>
      </c>
      <c r="R3045">
        <v>2.4300000000000002</v>
      </c>
      <c r="S3045">
        <v>2</v>
      </c>
      <c r="T3045">
        <v>0</v>
      </c>
    </row>
    <row r="3046" spans="1:20" x14ac:dyDescent="0.2">
      <c r="A3046" t="s">
        <v>33</v>
      </c>
      <c r="B3046" s="4">
        <f>train[[#This Row],[account_length]]/12</f>
        <v>5</v>
      </c>
      <c r="C3046">
        <v>415</v>
      </c>
      <c r="D3046">
        <v>0</v>
      </c>
      <c r="E3046">
        <v>0</v>
      </c>
      <c r="F3046">
        <v>0</v>
      </c>
      <c r="G3046">
        <v>221</v>
      </c>
      <c r="H3046">
        <v>94</v>
      </c>
      <c r="I3046">
        <v>37.57</v>
      </c>
      <c r="J3046">
        <v>308.2</v>
      </c>
      <c r="K3046">
        <v>72</v>
      </c>
      <c r="L3046">
        <v>26.2</v>
      </c>
      <c r="M3046">
        <v>233.2</v>
      </c>
      <c r="N3046">
        <v>94</v>
      </c>
      <c r="O3046">
        <v>10.49</v>
      </c>
      <c r="P3046">
        <v>10.1</v>
      </c>
      <c r="Q3046">
        <v>5</v>
      </c>
      <c r="R3046">
        <v>2.73</v>
      </c>
      <c r="S3046">
        <v>1</v>
      </c>
      <c r="T3046">
        <v>1</v>
      </c>
    </row>
    <row r="3047" spans="1:20" x14ac:dyDescent="0.2">
      <c r="A3047" t="s">
        <v>67</v>
      </c>
      <c r="B3047" s="4">
        <f>train[[#This Row],[account_length]]/12</f>
        <v>14.25</v>
      </c>
      <c r="C3047">
        <v>510</v>
      </c>
      <c r="D3047">
        <v>1</v>
      </c>
      <c r="E3047">
        <v>0</v>
      </c>
      <c r="F3047">
        <v>0</v>
      </c>
      <c r="G3047">
        <v>191.6</v>
      </c>
      <c r="H3047">
        <v>83</v>
      </c>
      <c r="I3047">
        <v>32.57</v>
      </c>
      <c r="J3047">
        <v>181.1</v>
      </c>
      <c r="K3047">
        <v>103</v>
      </c>
      <c r="L3047">
        <v>15.39</v>
      </c>
      <c r="M3047">
        <v>195.3</v>
      </c>
      <c r="N3047">
        <v>73</v>
      </c>
      <c r="O3047">
        <v>8.7899999999999991</v>
      </c>
      <c r="P3047">
        <v>8.6</v>
      </c>
      <c r="Q3047">
        <v>3</v>
      </c>
      <c r="R3047">
        <v>2.3199999999999998</v>
      </c>
      <c r="S3047">
        <v>3</v>
      </c>
      <c r="T3047">
        <v>0</v>
      </c>
    </row>
    <row r="3048" spans="1:20" x14ac:dyDescent="0.2">
      <c r="A3048" t="s">
        <v>38</v>
      </c>
      <c r="B3048" s="4">
        <f>train[[#This Row],[account_length]]/12</f>
        <v>7.333333333333333</v>
      </c>
      <c r="C3048">
        <v>415</v>
      </c>
      <c r="D3048">
        <v>0</v>
      </c>
      <c r="E3048">
        <v>0</v>
      </c>
      <c r="F3048">
        <v>0</v>
      </c>
      <c r="G3048">
        <v>294.3</v>
      </c>
      <c r="H3048">
        <v>83</v>
      </c>
      <c r="I3048">
        <v>50.03</v>
      </c>
      <c r="J3048">
        <v>172.1</v>
      </c>
      <c r="K3048">
        <v>104</v>
      </c>
      <c r="L3048">
        <v>14.63</v>
      </c>
      <c r="M3048">
        <v>177.3</v>
      </c>
      <c r="N3048">
        <v>105</v>
      </c>
      <c r="O3048">
        <v>7.98</v>
      </c>
      <c r="P3048">
        <v>5.8</v>
      </c>
      <c r="Q3048">
        <v>7</v>
      </c>
      <c r="R3048">
        <v>1.57</v>
      </c>
      <c r="S3048">
        <v>2</v>
      </c>
      <c r="T3048">
        <v>1</v>
      </c>
    </row>
    <row r="3049" spans="1:20" x14ac:dyDescent="0.2">
      <c r="A3049" t="s">
        <v>72</v>
      </c>
      <c r="B3049" s="4">
        <f>train[[#This Row],[account_length]]/12</f>
        <v>13</v>
      </c>
      <c r="C3049">
        <v>415</v>
      </c>
      <c r="D3049">
        <v>0</v>
      </c>
      <c r="E3049">
        <v>0</v>
      </c>
      <c r="F3049">
        <v>0</v>
      </c>
      <c r="G3049">
        <v>162.6</v>
      </c>
      <c r="H3049">
        <v>113</v>
      </c>
      <c r="I3049">
        <v>27.64</v>
      </c>
      <c r="J3049">
        <v>260.2</v>
      </c>
      <c r="K3049">
        <v>90</v>
      </c>
      <c r="L3049">
        <v>22.12</v>
      </c>
      <c r="M3049">
        <v>214.7</v>
      </c>
      <c r="N3049">
        <v>93</v>
      </c>
      <c r="O3049">
        <v>9.66</v>
      </c>
      <c r="P3049">
        <v>10.9</v>
      </c>
      <c r="Q3049">
        <v>2</v>
      </c>
      <c r="R3049">
        <v>2.94</v>
      </c>
      <c r="S3049">
        <v>0</v>
      </c>
      <c r="T3049">
        <v>0</v>
      </c>
    </row>
    <row r="3050" spans="1:20" x14ac:dyDescent="0.2">
      <c r="A3050" t="s">
        <v>67</v>
      </c>
      <c r="B3050" s="4">
        <f>train[[#This Row],[account_length]]/12</f>
        <v>7.666666666666667</v>
      </c>
      <c r="C3050">
        <v>510</v>
      </c>
      <c r="D3050">
        <v>0</v>
      </c>
      <c r="E3050">
        <v>1</v>
      </c>
      <c r="F3050">
        <v>27</v>
      </c>
      <c r="G3050">
        <v>233.6</v>
      </c>
      <c r="H3050">
        <v>126</v>
      </c>
      <c r="I3050">
        <v>39.71</v>
      </c>
      <c r="J3050">
        <v>152.9</v>
      </c>
      <c r="K3050">
        <v>94</v>
      </c>
      <c r="L3050">
        <v>13</v>
      </c>
      <c r="M3050">
        <v>262.10000000000002</v>
      </c>
      <c r="N3050">
        <v>95</v>
      </c>
      <c r="O3050">
        <v>11.79</v>
      </c>
      <c r="P3050">
        <v>12.8</v>
      </c>
      <c r="Q3050">
        <v>4</v>
      </c>
      <c r="R3050">
        <v>3.46</v>
      </c>
      <c r="S3050">
        <v>1</v>
      </c>
      <c r="T3050">
        <v>0</v>
      </c>
    </row>
    <row r="3051" spans="1:20" x14ac:dyDescent="0.2">
      <c r="A3051" t="s">
        <v>26</v>
      </c>
      <c r="B3051" s="4">
        <f>train[[#This Row],[account_length]]/12</f>
        <v>6.5</v>
      </c>
      <c r="C3051">
        <v>415</v>
      </c>
      <c r="D3051">
        <v>0</v>
      </c>
      <c r="E3051">
        <v>0</v>
      </c>
      <c r="F3051">
        <v>0</v>
      </c>
      <c r="G3051">
        <v>290.5</v>
      </c>
      <c r="H3051">
        <v>119</v>
      </c>
      <c r="I3051">
        <v>49.39</v>
      </c>
      <c r="J3051">
        <v>158.4</v>
      </c>
      <c r="K3051">
        <v>75</v>
      </c>
      <c r="L3051">
        <v>13.46</v>
      </c>
      <c r="M3051">
        <v>255.6</v>
      </c>
      <c r="N3051">
        <v>101</v>
      </c>
      <c r="O3051">
        <v>11.5</v>
      </c>
      <c r="P3051">
        <v>8.6</v>
      </c>
      <c r="Q3051">
        <v>6</v>
      </c>
      <c r="R3051">
        <v>2.3199999999999998</v>
      </c>
      <c r="S3051">
        <v>2</v>
      </c>
      <c r="T3051">
        <v>1</v>
      </c>
    </row>
    <row r="3052" spans="1:20" x14ac:dyDescent="0.2">
      <c r="A3052" t="s">
        <v>71</v>
      </c>
      <c r="B3052" s="4">
        <f>train[[#This Row],[account_length]]/12</f>
        <v>8.5</v>
      </c>
      <c r="C3052">
        <v>415</v>
      </c>
      <c r="D3052">
        <v>0</v>
      </c>
      <c r="E3052">
        <v>0</v>
      </c>
      <c r="F3052">
        <v>0</v>
      </c>
      <c r="G3052">
        <v>183.2</v>
      </c>
      <c r="H3052">
        <v>112</v>
      </c>
      <c r="I3052">
        <v>31.14</v>
      </c>
      <c r="J3052">
        <v>187.5</v>
      </c>
      <c r="K3052">
        <v>113</v>
      </c>
      <c r="L3052">
        <v>15.94</v>
      </c>
      <c r="M3052">
        <v>232.3</v>
      </c>
      <c r="N3052">
        <v>77</v>
      </c>
      <c r="O3052">
        <v>10.45</v>
      </c>
      <c r="P3052">
        <v>9.1999999999999993</v>
      </c>
      <c r="Q3052">
        <v>5</v>
      </c>
      <c r="R3052">
        <v>2.48</v>
      </c>
      <c r="S3052">
        <v>1</v>
      </c>
      <c r="T3052">
        <v>1</v>
      </c>
    </row>
    <row r="3053" spans="1:20" x14ac:dyDescent="0.2">
      <c r="A3053" t="s">
        <v>31</v>
      </c>
      <c r="B3053" s="4">
        <f>train[[#This Row],[account_length]]/12</f>
        <v>10.916666666666666</v>
      </c>
      <c r="C3053">
        <v>408</v>
      </c>
      <c r="D3053">
        <v>0</v>
      </c>
      <c r="E3053">
        <v>0</v>
      </c>
      <c r="F3053">
        <v>0</v>
      </c>
      <c r="G3053">
        <v>155.6</v>
      </c>
      <c r="H3053">
        <v>78</v>
      </c>
      <c r="I3053">
        <v>26.45</v>
      </c>
      <c r="J3053">
        <v>165.2</v>
      </c>
      <c r="K3053">
        <v>134</v>
      </c>
      <c r="L3053">
        <v>14.04</v>
      </c>
      <c r="M3053">
        <v>184.1</v>
      </c>
      <c r="N3053">
        <v>89</v>
      </c>
      <c r="O3053">
        <v>8.2799999999999994</v>
      </c>
      <c r="P3053">
        <v>8.6999999999999993</v>
      </c>
      <c r="Q3053">
        <v>2</v>
      </c>
      <c r="R3053">
        <v>2.35</v>
      </c>
      <c r="S3053">
        <v>2</v>
      </c>
      <c r="T3053">
        <v>0</v>
      </c>
    </row>
    <row r="3054" spans="1:20" x14ac:dyDescent="0.2">
      <c r="A3054" t="s">
        <v>40</v>
      </c>
      <c r="B3054" s="4">
        <f>train[[#This Row],[account_length]]/12</f>
        <v>8.3333333333333339</v>
      </c>
      <c r="C3054">
        <v>415</v>
      </c>
      <c r="D3054">
        <v>0</v>
      </c>
      <c r="E3054">
        <v>0</v>
      </c>
      <c r="F3054">
        <v>0</v>
      </c>
      <c r="G3054">
        <v>303</v>
      </c>
      <c r="H3054">
        <v>93</v>
      </c>
      <c r="I3054">
        <v>51.51</v>
      </c>
      <c r="J3054">
        <v>175.6</v>
      </c>
      <c r="K3054">
        <v>89</v>
      </c>
      <c r="L3054">
        <v>14.93</v>
      </c>
      <c r="M3054">
        <v>135.19999999999999</v>
      </c>
      <c r="N3054">
        <v>102</v>
      </c>
      <c r="O3054">
        <v>6.08</v>
      </c>
      <c r="P3054">
        <v>10.4</v>
      </c>
      <c r="Q3054">
        <v>5</v>
      </c>
      <c r="R3054">
        <v>2.81</v>
      </c>
      <c r="S3054">
        <v>1</v>
      </c>
      <c r="T3054">
        <v>1</v>
      </c>
    </row>
    <row r="3055" spans="1:20" x14ac:dyDescent="0.2">
      <c r="A3055" t="s">
        <v>46</v>
      </c>
      <c r="B3055" s="4">
        <f>train[[#This Row],[account_length]]/12</f>
        <v>7.833333333333333</v>
      </c>
      <c r="C3055">
        <v>415</v>
      </c>
      <c r="D3055">
        <v>0</v>
      </c>
      <c r="E3055">
        <v>0</v>
      </c>
      <c r="F3055">
        <v>0</v>
      </c>
      <c r="G3055">
        <v>114.4</v>
      </c>
      <c r="H3055">
        <v>115</v>
      </c>
      <c r="I3055">
        <v>19.45</v>
      </c>
      <c r="J3055">
        <v>183.9</v>
      </c>
      <c r="K3055">
        <v>79</v>
      </c>
      <c r="L3055">
        <v>15.63</v>
      </c>
      <c r="M3055">
        <v>205.2</v>
      </c>
      <c r="N3055">
        <v>78</v>
      </c>
      <c r="O3055">
        <v>9.23</v>
      </c>
      <c r="P3055">
        <v>5.9</v>
      </c>
      <c r="Q3055">
        <v>2</v>
      </c>
      <c r="R3055">
        <v>1.59</v>
      </c>
      <c r="S3055">
        <v>3</v>
      </c>
      <c r="T3055">
        <v>0</v>
      </c>
    </row>
    <row r="3056" spans="1:20" x14ac:dyDescent="0.2">
      <c r="A3056" t="s">
        <v>36</v>
      </c>
      <c r="B3056" s="4">
        <f>train[[#This Row],[account_length]]/12</f>
        <v>6.75</v>
      </c>
      <c r="C3056">
        <v>408</v>
      </c>
      <c r="D3056">
        <v>0</v>
      </c>
      <c r="E3056">
        <v>1</v>
      </c>
      <c r="F3056">
        <v>36</v>
      </c>
      <c r="G3056">
        <v>164.8</v>
      </c>
      <c r="H3056">
        <v>106</v>
      </c>
      <c r="I3056">
        <v>28.02</v>
      </c>
      <c r="J3056">
        <v>210.2</v>
      </c>
      <c r="K3056">
        <v>138</v>
      </c>
      <c r="L3056">
        <v>17.87</v>
      </c>
      <c r="M3056">
        <v>173.6</v>
      </c>
      <c r="N3056">
        <v>78</v>
      </c>
      <c r="O3056">
        <v>7.81</v>
      </c>
      <c r="P3056">
        <v>4.3</v>
      </c>
      <c r="Q3056">
        <v>2</v>
      </c>
      <c r="R3056">
        <v>1.1599999999999999</v>
      </c>
      <c r="S3056">
        <v>2</v>
      </c>
      <c r="T3056">
        <v>0</v>
      </c>
    </row>
    <row r="3057" spans="1:20" x14ac:dyDescent="0.2">
      <c r="A3057" t="s">
        <v>69</v>
      </c>
      <c r="B3057" s="4">
        <f>train[[#This Row],[account_length]]/12</f>
        <v>8.3333333333333339</v>
      </c>
      <c r="C3057">
        <v>415</v>
      </c>
      <c r="D3057">
        <v>0</v>
      </c>
      <c r="E3057">
        <v>0</v>
      </c>
      <c r="F3057">
        <v>0</v>
      </c>
      <c r="G3057">
        <v>220.3</v>
      </c>
      <c r="H3057">
        <v>106</v>
      </c>
      <c r="I3057">
        <v>37.450000000000003</v>
      </c>
      <c r="J3057">
        <v>126.1</v>
      </c>
      <c r="K3057">
        <v>124</v>
      </c>
      <c r="L3057">
        <v>10.72</v>
      </c>
      <c r="M3057">
        <v>242</v>
      </c>
      <c r="N3057">
        <v>67</v>
      </c>
      <c r="O3057">
        <v>10.89</v>
      </c>
      <c r="P3057">
        <v>10.199999999999999</v>
      </c>
      <c r="Q3057">
        <v>1</v>
      </c>
      <c r="R3057">
        <v>2.75</v>
      </c>
      <c r="S3057">
        <v>3</v>
      </c>
      <c r="T3057">
        <v>0</v>
      </c>
    </row>
    <row r="3058" spans="1:20" x14ac:dyDescent="0.2">
      <c r="A3058" t="s">
        <v>31</v>
      </c>
      <c r="B3058" s="4">
        <f>train[[#This Row],[account_length]]/12</f>
        <v>6.5</v>
      </c>
      <c r="C3058">
        <v>510</v>
      </c>
      <c r="D3058">
        <v>0</v>
      </c>
      <c r="E3058">
        <v>1</v>
      </c>
      <c r="F3058">
        <v>26</v>
      </c>
      <c r="G3058">
        <v>189</v>
      </c>
      <c r="H3058">
        <v>98</v>
      </c>
      <c r="I3058">
        <v>32.130000000000003</v>
      </c>
      <c r="J3058">
        <v>191.7</v>
      </c>
      <c r="K3058">
        <v>67</v>
      </c>
      <c r="L3058">
        <v>16.29</v>
      </c>
      <c r="M3058">
        <v>217</v>
      </c>
      <c r="N3058">
        <v>68</v>
      </c>
      <c r="O3058">
        <v>9.76</v>
      </c>
      <c r="P3058">
        <v>11.3</v>
      </c>
      <c r="Q3058">
        <v>3</v>
      </c>
      <c r="R3058">
        <v>3.05</v>
      </c>
      <c r="S3058">
        <v>0</v>
      </c>
      <c r="T3058">
        <v>0</v>
      </c>
    </row>
    <row r="3059" spans="1:20" x14ac:dyDescent="0.2">
      <c r="A3059" t="s">
        <v>62</v>
      </c>
      <c r="B3059" s="4">
        <f>train[[#This Row],[account_length]]/12</f>
        <v>11.583333333333334</v>
      </c>
      <c r="C3059">
        <v>510</v>
      </c>
      <c r="D3059">
        <v>1</v>
      </c>
      <c r="E3059">
        <v>0</v>
      </c>
      <c r="F3059">
        <v>0</v>
      </c>
      <c r="G3059">
        <v>172.6</v>
      </c>
      <c r="H3059">
        <v>92</v>
      </c>
      <c r="I3059">
        <v>29.34</v>
      </c>
      <c r="J3059">
        <v>281.7</v>
      </c>
      <c r="K3059">
        <v>123</v>
      </c>
      <c r="L3059">
        <v>23.94</v>
      </c>
      <c r="M3059">
        <v>253.4</v>
      </c>
      <c r="N3059">
        <v>117</v>
      </c>
      <c r="O3059">
        <v>11.4</v>
      </c>
      <c r="P3059">
        <v>10.5</v>
      </c>
      <c r="Q3059">
        <v>3</v>
      </c>
      <c r="R3059">
        <v>2.84</v>
      </c>
      <c r="S3059">
        <v>3</v>
      </c>
      <c r="T3059">
        <v>0</v>
      </c>
    </row>
    <row r="3060" spans="1:20" x14ac:dyDescent="0.2">
      <c r="A3060" t="s">
        <v>74</v>
      </c>
      <c r="B3060" s="4">
        <f>train[[#This Row],[account_length]]/12</f>
        <v>7.333333333333333</v>
      </c>
      <c r="C3060">
        <v>415</v>
      </c>
      <c r="D3060">
        <v>0</v>
      </c>
      <c r="E3060">
        <v>0</v>
      </c>
      <c r="F3060">
        <v>0</v>
      </c>
      <c r="G3060">
        <v>168.8</v>
      </c>
      <c r="H3060">
        <v>141</v>
      </c>
      <c r="I3060">
        <v>28.7</v>
      </c>
      <c r="J3060">
        <v>211.5</v>
      </c>
      <c r="K3060">
        <v>129</v>
      </c>
      <c r="L3060">
        <v>17.98</v>
      </c>
      <c r="M3060">
        <v>86.9</v>
      </c>
      <c r="N3060">
        <v>92</v>
      </c>
      <c r="O3060">
        <v>3.91</v>
      </c>
      <c r="P3060">
        <v>10.5</v>
      </c>
      <c r="Q3060">
        <v>7</v>
      </c>
      <c r="R3060">
        <v>2.84</v>
      </c>
      <c r="S3060">
        <v>3</v>
      </c>
      <c r="T3060">
        <v>0</v>
      </c>
    </row>
    <row r="3061" spans="1:20" x14ac:dyDescent="0.2">
      <c r="A3061" t="s">
        <v>70</v>
      </c>
      <c r="B3061" s="4">
        <f>train[[#This Row],[account_length]]/12</f>
        <v>12.666666666666666</v>
      </c>
      <c r="C3061">
        <v>408</v>
      </c>
      <c r="D3061">
        <v>0</v>
      </c>
      <c r="E3061">
        <v>1</v>
      </c>
      <c r="F3061">
        <v>39</v>
      </c>
      <c r="G3061">
        <v>243.1</v>
      </c>
      <c r="H3061">
        <v>137</v>
      </c>
      <c r="I3061">
        <v>41.33</v>
      </c>
      <c r="J3061">
        <v>236.7</v>
      </c>
      <c r="K3061">
        <v>103</v>
      </c>
      <c r="L3061">
        <v>20.12</v>
      </c>
      <c r="M3061">
        <v>191.2</v>
      </c>
      <c r="N3061">
        <v>118</v>
      </c>
      <c r="O3061">
        <v>8.6</v>
      </c>
      <c r="P3061">
        <v>9.9</v>
      </c>
      <c r="Q3061">
        <v>3</v>
      </c>
      <c r="R3061">
        <v>2.67</v>
      </c>
      <c r="S3061">
        <v>1</v>
      </c>
      <c r="T3061">
        <v>0</v>
      </c>
    </row>
    <row r="3062" spans="1:20" x14ac:dyDescent="0.2">
      <c r="A3062" t="s">
        <v>46</v>
      </c>
      <c r="B3062" s="4">
        <f>train[[#This Row],[account_length]]/12</f>
        <v>10.583333333333334</v>
      </c>
      <c r="C3062">
        <v>415</v>
      </c>
      <c r="D3062">
        <v>1</v>
      </c>
      <c r="E3062">
        <v>0</v>
      </c>
      <c r="F3062">
        <v>0</v>
      </c>
      <c r="G3062">
        <v>324.3</v>
      </c>
      <c r="H3062">
        <v>107</v>
      </c>
      <c r="I3062">
        <v>55.13</v>
      </c>
      <c r="J3062">
        <v>141.6</v>
      </c>
      <c r="K3062">
        <v>90</v>
      </c>
      <c r="L3062">
        <v>12.04</v>
      </c>
      <c r="M3062">
        <v>207.6</v>
      </c>
      <c r="N3062">
        <v>90</v>
      </c>
      <c r="O3062">
        <v>9.34</v>
      </c>
      <c r="P3062">
        <v>12.8</v>
      </c>
      <c r="Q3062">
        <v>7</v>
      </c>
      <c r="R3062">
        <v>3.46</v>
      </c>
      <c r="S3062">
        <v>1</v>
      </c>
      <c r="T3062">
        <v>1</v>
      </c>
    </row>
    <row r="3063" spans="1:20" x14ac:dyDescent="0.2">
      <c r="A3063" t="s">
        <v>75</v>
      </c>
      <c r="B3063" s="4">
        <f>train[[#This Row],[account_length]]/12</f>
        <v>8.5</v>
      </c>
      <c r="C3063">
        <v>510</v>
      </c>
      <c r="D3063">
        <v>0</v>
      </c>
      <c r="E3063">
        <v>0</v>
      </c>
      <c r="F3063">
        <v>0</v>
      </c>
      <c r="G3063">
        <v>69.7</v>
      </c>
      <c r="H3063">
        <v>85</v>
      </c>
      <c r="I3063">
        <v>11.85</v>
      </c>
      <c r="J3063">
        <v>226.5</v>
      </c>
      <c r="K3063">
        <v>107</v>
      </c>
      <c r="L3063">
        <v>19.25</v>
      </c>
      <c r="M3063">
        <v>128.5</v>
      </c>
      <c r="N3063">
        <v>104</v>
      </c>
      <c r="O3063">
        <v>5.78</v>
      </c>
      <c r="P3063">
        <v>11.1</v>
      </c>
      <c r="Q3063">
        <v>2</v>
      </c>
      <c r="R3063">
        <v>3</v>
      </c>
      <c r="S3063">
        <v>2</v>
      </c>
      <c r="T3063">
        <v>0</v>
      </c>
    </row>
    <row r="3064" spans="1:20" x14ac:dyDescent="0.2">
      <c r="A3064" t="s">
        <v>50</v>
      </c>
      <c r="B3064" s="4">
        <f>train[[#This Row],[account_length]]/12</f>
        <v>4.083333333333333</v>
      </c>
      <c r="C3064">
        <v>408</v>
      </c>
      <c r="D3064">
        <v>1</v>
      </c>
      <c r="E3064">
        <v>1</v>
      </c>
      <c r="F3064">
        <v>32</v>
      </c>
      <c r="G3064">
        <v>176.9</v>
      </c>
      <c r="H3064">
        <v>118</v>
      </c>
      <c r="I3064">
        <v>30.07</v>
      </c>
      <c r="J3064">
        <v>227</v>
      </c>
      <c r="K3064">
        <v>121</v>
      </c>
      <c r="L3064">
        <v>19.3</v>
      </c>
      <c r="M3064">
        <v>204.4</v>
      </c>
      <c r="N3064">
        <v>115</v>
      </c>
      <c r="O3064">
        <v>9.1999999999999993</v>
      </c>
      <c r="P3064">
        <v>15.1</v>
      </c>
      <c r="Q3064">
        <v>3</v>
      </c>
      <c r="R3064">
        <v>4.08</v>
      </c>
      <c r="S3064">
        <v>3</v>
      </c>
      <c r="T3064">
        <v>1</v>
      </c>
    </row>
    <row r="3065" spans="1:20" x14ac:dyDescent="0.2">
      <c r="A3065" t="s">
        <v>27</v>
      </c>
      <c r="B3065" s="4">
        <f>train[[#This Row],[account_length]]/12</f>
        <v>3</v>
      </c>
      <c r="C3065">
        <v>415</v>
      </c>
      <c r="D3065">
        <v>0</v>
      </c>
      <c r="E3065">
        <v>0</v>
      </c>
      <c r="F3065">
        <v>0</v>
      </c>
      <c r="G3065">
        <v>140.4</v>
      </c>
      <c r="H3065">
        <v>117</v>
      </c>
      <c r="I3065">
        <v>23.87</v>
      </c>
      <c r="J3065">
        <v>204.5</v>
      </c>
      <c r="K3065">
        <v>121</v>
      </c>
      <c r="L3065">
        <v>17.38</v>
      </c>
      <c r="M3065">
        <v>251.3</v>
      </c>
      <c r="N3065">
        <v>79</v>
      </c>
      <c r="O3065">
        <v>11.31</v>
      </c>
      <c r="P3065">
        <v>8.6999999999999993</v>
      </c>
      <c r="Q3065">
        <v>4</v>
      </c>
      <c r="R3065">
        <v>2.35</v>
      </c>
      <c r="S3065">
        <v>2</v>
      </c>
      <c r="T3065">
        <v>0</v>
      </c>
    </row>
    <row r="3066" spans="1:20" x14ac:dyDescent="0.2">
      <c r="A3066" t="s">
        <v>51</v>
      </c>
      <c r="B3066" s="4">
        <f>train[[#This Row],[account_length]]/12</f>
        <v>1.0833333333333333</v>
      </c>
      <c r="C3066">
        <v>510</v>
      </c>
      <c r="D3066">
        <v>0</v>
      </c>
      <c r="E3066">
        <v>0</v>
      </c>
      <c r="F3066">
        <v>0</v>
      </c>
      <c r="G3066">
        <v>167.4</v>
      </c>
      <c r="H3066">
        <v>117</v>
      </c>
      <c r="I3066">
        <v>28.46</v>
      </c>
      <c r="J3066">
        <v>223.5</v>
      </c>
      <c r="K3066">
        <v>102</v>
      </c>
      <c r="L3066">
        <v>19</v>
      </c>
      <c r="M3066">
        <v>215.8</v>
      </c>
      <c r="N3066">
        <v>108</v>
      </c>
      <c r="O3066">
        <v>9.7100000000000009</v>
      </c>
      <c r="P3066">
        <v>9</v>
      </c>
      <c r="Q3066">
        <v>3</v>
      </c>
      <c r="R3066">
        <v>2.4300000000000002</v>
      </c>
      <c r="S3066">
        <v>1</v>
      </c>
      <c r="T3066">
        <v>0</v>
      </c>
    </row>
    <row r="3067" spans="1:20" x14ac:dyDescent="0.2">
      <c r="A3067" t="s">
        <v>68</v>
      </c>
      <c r="B3067" s="4">
        <f>train[[#This Row],[account_length]]/12</f>
        <v>12.583333333333334</v>
      </c>
      <c r="C3067">
        <v>408</v>
      </c>
      <c r="D3067">
        <v>0</v>
      </c>
      <c r="E3067">
        <v>1</v>
      </c>
      <c r="F3067">
        <v>27</v>
      </c>
      <c r="G3067">
        <v>166.4</v>
      </c>
      <c r="H3067">
        <v>112</v>
      </c>
      <c r="I3067">
        <v>28.29</v>
      </c>
      <c r="J3067">
        <v>234.3</v>
      </c>
      <c r="K3067">
        <v>116</v>
      </c>
      <c r="L3067">
        <v>19.920000000000002</v>
      </c>
      <c r="M3067">
        <v>161.1</v>
      </c>
      <c r="N3067">
        <v>95</v>
      </c>
      <c r="O3067">
        <v>7.25</v>
      </c>
      <c r="P3067">
        <v>5.5</v>
      </c>
      <c r="Q3067">
        <v>2</v>
      </c>
      <c r="R3067">
        <v>1.49</v>
      </c>
      <c r="S3067">
        <v>0</v>
      </c>
      <c r="T3067">
        <v>0</v>
      </c>
    </row>
    <row r="3068" spans="1:20" x14ac:dyDescent="0.2">
      <c r="A3068" t="s">
        <v>31</v>
      </c>
      <c r="B3068" s="4">
        <f>train[[#This Row],[account_length]]/12</f>
        <v>9.25</v>
      </c>
      <c r="C3068">
        <v>408</v>
      </c>
      <c r="D3068">
        <v>0</v>
      </c>
      <c r="E3068">
        <v>0</v>
      </c>
      <c r="F3068">
        <v>0</v>
      </c>
      <c r="G3068">
        <v>171.5</v>
      </c>
      <c r="H3068">
        <v>108</v>
      </c>
      <c r="I3068">
        <v>29.16</v>
      </c>
      <c r="J3068">
        <v>204.4</v>
      </c>
      <c r="K3068">
        <v>106</v>
      </c>
      <c r="L3068">
        <v>17.37</v>
      </c>
      <c r="M3068">
        <v>238.8</v>
      </c>
      <c r="N3068">
        <v>90</v>
      </c>
      <c r="O3068">
        <v>10.75</v>
      </c>
      <c r="P3068">
        <v>10.7</v>
      </c>
      <c r="Q3068">
        <v>4</v>
      </c>
      <c r="R3068">
        <v>2.89</v>
      </c>
      <c r="S3068">
        <v>3</v>
      </c>
      <c r="T3068">
        <v>0</v>
      </c>
    </row>
    <row r="3069" spans="1:20" x14ac:dyDescent="0.2">
      <c r="A3069" t="s">
        <v>41</v>
      </c>
      <c r="B3069" s="4">
        <f>train[[#This Row],[account_length]]/12</f>
        <v>11.25</v>
      </c>
      <c r="C3069">
        <v>415</v>
      </c>
      <c r="D3069">
        <v>1</v>
      </c>
      <c r="E3069">
        <v>0</v>
      </c>
      <c r="F3069">
        <v>0</v>
      </c>
      <c r="G3069">
        <v>177.2</v>
      </c>
      <c r="H3069">
        <v>151</v>
      </c>
      <c r="I3069">
        <v>30.12</v>
      </c>
      <c r="J3069">
        <v>209.3</v>
      </c>
      <c r="K3069">
        <v>83</v>
      </c>
      <c r="L3069">
        <v>17.79</v>
      </c>
      <c r="M3069">
        <v>236.3</v>
      </c>
      <c r="N3069">
        <v>114</v>
      </c>
      <c r="O3069">
        <v>10.63</v>
      </c>
      <c r="P3069">
        <v>11.1</v>
      </c>
      <c r="Q3069">
        <v>5</v>
      </c>
      <c r="R3069">
        <v>3</v>
      </c>
      <c r="S3069">
        <v>2</v>
      </c>
      <c r="T3069">
        <v>0</v>
      </c>
    </row>
    <row r="3070" spans="1:20" x14ac:dyDescent="0.2">
      <c r="A3070" t="s">
        <v>38</v>
      </c>
      <c r="B3070" s="4">
        <f>train[[#This Row],[account_length]]/12</f>
        <v>9.5</v>
      </c>
      <c r="C3070">
        <v>415</v>
      </c>
      <c r="D3070">
        <v>0</v>
      </c>
      <c r="E3070">
        <v>1</v>
      </c>
      <c r="F3070">
        <v>34</v>
      </c>
      <c r="G3070">
        <v>114.5</v>
      </c>
      <c r="H3070">
        <v>64</v>
      </c>
      <c r="I3070">
        <v>19.47</v>
      </c>
      <c r="J3070">
        <v>229.3</v>
      </c>
      <c r="K3070">
        <v>84</v>
      </c>
      <c r="L3070">
        <v>19.489999999999998</v>
      </c>
      <c r="M3070">
        <v>288.8</v>
      </c>
      <c r="N3070">
        <v>68</v>
      </c>
      <c r="O3070">
        <v>13</v>
      </c>
      <c r="P3070">
        <v>10.4</v>
      </c>
      <c r="Q3070">
        <v>16</v>
      </c>
      <c r="R3070">
        <v>2.81</v>
      </c>
      <c r="S3070">
        <v>0</v>
      </c>
      <c r="T3070">
        <v>0</v>
      </c>
    </row>
    <row r="3071" spans="1:20" x14ac:dyDescent="0.2">
      <c r="A3071" t="s">
        <v>46</v>
      </c>
      <c r="B3071" s="4">
        <f>train[[#This Row],[account_length]]/12</f>
        <v>10.166666666666666</v>
      </c>
      <c r="C3071">
        <v>415</v>
      </c>
      <c r="D3071">
        <v>0</v>
      </c>
      <c r="E3071">
        <v>1</v>
      </c>
      <c r="F3071">
        <v>34</v>
      </c>
      <c r="G3071">
        <v>205.1</v>
      </c>
      <c r="H3071">
        <v>123</v>
      </c>
      <c r="I3071">
        <v>34.869999999999997</v>
      </c>
      <c r="J3071">
        <v>203.3</v>
      </c>
      <c r="K3071">
        <v>123</v>
      </c>
      <c r="L3071">
        <v>17.28</v>
      </c>
      <c r="M3071">
        <v>126.7</v>
      </c>
      <c r="N3071">
        <v>106</v>
      </c>
      <c r="O3071">
        <v>5.7</v>
      </c>
      <c r="P3071">
        <v>10.7</v>
      </c>
      <c r="Q3071">
        <v>1</v>
      </c>
      <c r="R3071">
        <v>2.89</v>
      </c>
      <c r="S3071">
        <v>2</v>
      </c>
      <c r="T3071">
        <v>0</v>
      </c>
    </row>
    <row r="3072" spans="1:20" x14ac:dyDescent="0.2">
      <c r="A3072" t="s">
        <v>71</v>
      </c>
      <c r="B3072" s="4">
        <f>train[[#This Row],[account_length]]/12</f>
        <v>7.416666666666667</v>
      </c>
      <c r="C3072">
        <v>415</v>
      </c>
      <c r="D3072">
        <v>0</v>
      </c>
      <c r="E3072">
        <v>0</v>
      </c>
      <c r="F3072">
        <v>0</v>
      </c>
      <c r="G3072">
        <v>208.4</v>
      </c>
      <c r="H3072">
        <v>112</v>
      </c>
      <c r="I3072">
        <v>35.43</v>
      </c>
      <c r="J3072">
        <v>189.5</v>
      </c>
      <c r="K3072">
        <v>116</v>
      </c>
      <c r="L3072">
        <v>16.11</v>
      </c>
      <c r="M3072">
        <v>264.39999999999998</v>
      </c>
      <c r="N3072">
        <v>101</v>
      </c>
      <c r="O3072">
        <v>11.9</v>
      </c>
      <c r="P3072">
        <v>16.8</v>
      </c>
      <c r="Q3072">
        <v>1</v>
      </c>
      <c r="R3072">
        <v>4.54</v>
      </c>
      <c r="S3072">
        <v>0</v>
      </c>
      <c r="T3072">
        <v>1</v>
      </c>
    </row>
    <row r="3073" spans="1:20" x14ac:dyDescent="0.2">
      <c r="A3073" t="s">
        <v>55</v>
      </c>
      <c r="B3073" s="4">
        <f>train[[#This Row],[account_length]]/12</f>
        <v>8</v>
      </c>
      <c r="C3073">
        <v>415</v>
      </c>
      <c r="D3073">
        <v>0</v>
      </c>
      <c r="E3073">
        <v>0</v>
      </c>
      <c r="F3073">
        <v>0</v>
      </c>
      <c r="G3073">
        <v>125.8</v>
      </c>
      <c r="H3073">
        <v>102</v>
      </c>
      <c r="I3073">
        <v>21.39</v>
      </c>
      <c r="J3073">
        <v>244.4</v>
      </c>
      <c r="K3073">
        <v>111</v>
      </c>
      <c r="L3073">
        <v>20.77</v>
      </c>
      <c r="M3073">
        <v>167.7</v>
      </c>
      <c r="N3073">
        <v>90</v>
      </c>
      <c r="O3073">
        <v>7.55</v>
      </c>
      <c r="P3073">
        <v>9</v>
      </c>
      <c r="Q3073">
        <v>2</v>
      </c>
      <c r="R3073">
        <v>2.4300000000000002</v>
      </c>
      <c r="S3073">
        <v>2</v>
      </c>
      <c r="T3073">
        <v>0</v>
      </c>
    </row>
    <row r="3074" spans="1:20" x14ac:dyDescent="0.2">
      <c r="A3074" t="s">
        <v>27</v>
      </c>
      <c r="B3074" s="4">
        <f>train[[#This Row],[account_length]]/12</f>
        <v>8.8333333333333339</v>
      </c>
      <c r="C3074">
        <v>408</v>
      </c>
      <c r="D3074">
        <v>0</v>
      </c>
      <c r="E3074">
        <v>0</v>
      </c>
      <c r="F3074">
        <v>0</v>
      </c>
      <c r="G3074">
        <v>186.2</v>
      </c>
      <c r="H3074">
        <v>97</v>
      </c>
      <c r="I3074">
        <v>31.65</v>
      </c>
      <c r="J3074">
        <v>257.7</v>
      </c>
      <c r="K3074">
        <v>89</v>
      </c>
      <c r="L3074">
        <v>21.9</v>
      </c>
      <c r="M3074">
        <v>164.3</v>
      </c>
      <c r="N3074">
        <v>106</v>
      </c>
      <c r="O3074">
        <v>7.39</v>
      </c>
      <c r="P3074">
        <v>11</v>
      </c>
      <c r="Q3074">
        <v>4</v>
      </c>
      <c r="R3074">
        <v>2.97</v>
      </c>
      <c r="S3074">
        <v>2</v>
      </c>
      <c r="T3074">
        <v>0</v>
      </c>
    </row>
    <row r="3075" spans="1:20" x14ac:dyDescent="0.2">
      <c r="A3075" t="s">
        <v>65</v>
      </c>
      <c r="B3075" s="4">
        <f>train[[#This Row],[account_length]]/12</f>
        <v>10.166666666666666</v>
      </c>
      <c r="C3075">
        <v>415</v>
      </c>
      <c r="D3075">
        <v>0</v>
      </c>
      <c r="E3075">
        <v>0</v>
      </c>
      <c r="F3075">
        <v>0</v>
      </c>
      <c r="G3075">
        <v>128.9</v>
      </c>
      <c r="H3075">
        <v>136</v>
      </c>
      <c r="I3075">
        <v>21.91</v>
      </c>
      <c r="J3075">
        <v>244.4</v>
      </c>
      <c r="K3075">
        <v>133</v>
      </c>
      <c r="L3075">
        <v>20.77</v>
      </c>
      <c r="M3075">
        <v>148.69999999999999</v>
      </c>
      <c r="N3075">
        <v>133</v>
      </c>
      <c r="O3075">
        <v>6.69</v>
      </c>
      <c r="P3075">
        <v>10.7</v>
      </c>
      <c r="Q3075">
        <v>5</v>
      </c>
      <c r="R3075">
        <v>2.89</v>
      </c>
      <c r="S3075">
        <v>0</v>
      </c>
      <c r="T3075">
        <v>0</v>
      </c>
    </row>
    <row r="3076" spans="1:20" x14ac:dyDescent="0.2">
      <c r="A3076" t="s">
        <v>44</v>
      </c>
      <c r="B3076" s="4">
        <f>train[[#This Row],[account_length]]/12</f>
        <v>7.25</v>
      </c>
      <c r="C3076">
        <v>415</v>
      </c>
      <c r="D3076">
        <v>0</v>
      </c>
      <c r="E3076">
        <v>1</v>
      </c>
      <c r="F3076">
        <v>16</v>
      </c>
      <c r="G3076">
        <v>257.39999999999998</v>
      </c>
      <c r="H3076">
        <v>91</v>
      </c>
      <c r="I3076">
        <v>43.76</v>
      </c>
      <c r="J3076">
        <v>232</v>
      </c>
      <c r="K3076">
        <v>101</v>
      </c>
      <c r="L3076">
        <v>19.72</v>
      </c>
      <c r="M3076">
        <v>143.19999999999999</v>
      </c>
      <c r="N3076">
        <v>73</v>
      </c>
      <c r="O3076">
        <v>6.44</v>
      </c>
      <c r="P3076">
        <v>14.7</v>
      </c>
      <c r="Q3076">
        <v>2</v>
      </c>
      <c r="R3076">
        <v>3.97</v>
      </c>
      <c r="S3076">
        <v>1</v>
      </c>
      <c r="T3076">
        <v>0</v>
      </c>
    </row>
    <row r="3077" spans="1:20" x14ac:dyDescent="0.2">
      <c r="A3077" t="s">
        <v>54</v>
      </c>
      <c r="B3077" s="4">
        <f>train[[#This Row],[account_length]]/12</f>
        <v>12.083333333333334</v>
      </c>
      <c r="C3077">
        <v>415</v>
      </c>
      <c r="D3077">
        <v>0</v>
      </c>
      <c r="E3077">
        <v>0</v>
      </c>
      <c r="F3077">
        <v>0</v>
      </c>
      <c r="G3077">
        <v>189.3</v>
      </c>
      <c r="H3077">
        <v>113</v>
      </c>
      <c r="I3077">
        <v>32.18</v>
      </c>
      <c r="J3077">
        <v>203.7</v>
      </c>
      <c r="K3077">
        <v>92</v>
      </c>
      <c r="L3077">
        <v>17.309999999999999</v>
      </c>
      <c r="M3077">
        <v>218.3</v>
      </c>
      <c r="N3077">
        <v>103</v>
      </c>
      <c r="O3077">
        <v>9.82</v>
      </c>
      <c r="P3077">
        <v>14.2</v>
      </c>
      <c r="Q3077">
        <v>3</v>
      </c>
      <c r="R3077">
        <v>3.83</v>
      </c>
      <c r="S3077">
        <v>5</v>
      </c>
      <c r="T3077">
        <v>0</v>
      </c>
    </row>
    <row r="3078" spans="1:20" x14ac:dyDescent="0.2">
      <c r="A3078" t="s">
        <v>53</v>
      </c>
      <c r="B3078" s="4">
        <f>train[[#This Row],[account_length]]/12</f>
        <v>11.333333333333334</v>
      </c>
      <c r="C3078">
        <v>415</v>
      </c>
      <c r="D3078">
        <v>0</v>
      </c>
      <c r="E3078">
        <v>1</v>
      </c>
      <c r="F3078">
        <v>24</v>
      </c>
      <c r="G3078">
        <v>50.1</v>
      </c>
      <c r="H3078">
        <v>134</v>
      </c>
      <c r="I3078">
        <v>8.52</v>
      </c>
      <c r="J3078">
        <v>295.8</v>
      </c>
      <c r="K3078">
        <v>89</v>
      </c>
      <c r="L3078">
        <v>25.14</v>
      </c>
      <c r="M3078">
        <v>111.8</v>
      </c>
      <c r="N3078">
        <v>115</v>
      </c>
      <c r="O3078">
        <v>5.03</v>
      </c>
      <c r="P3078">
        <v>11</v>
      </c>
      <c r="Q3078">
        <v>6</v>
      </c>
      <c r="R3078">
        <v>2.97</v>
      </c>
      <c r="S3078">
        <v>0</v>
      </c>
      <c r="T3078">
        <v>0</v>
      </c>
    </row>
    <row r="3079" spans="1:20" x14ac:dyDescent="0.2">
      <c r="A3079" t="s">
        <v>36</v>
      </c>
      <c r="B3079" s="4">
        <f>train[[#This Row],[account_length]]/12</f>
        <v>10.916666666666666</v>
      </c>
      <c r="C3079">
        <v>415</v>
      </c>
      <c r="D3079">
        <v>0</v>
      </c>
      <c r="E3079">
        <v>0</v>
      </c>
      <c r="F3079">
        <v>0</v>
      </c>
      <c r="G3079">
        <v>264.2</v>
      </c>
      <c r="H3079">
        <v>118</v>
      </c>
      <c r="I3079">
        <v>44.91</v>
      </c>
      <c r="J3079">
        <v>180</v>
      </c>
      <c r="K3079">
        <v>89</v>
      </c>
      <c r="L3079">
        <v>15.3</v>
      </c>
      <c r="M3079">
        <v>223.9</v>
      </c>
      <c r="N3079">
        <v>104</v>
      </c>
      <c r="O3079">
        <v>10.08</v>
      </c>
      <c r="P3079">
        <v>10.7</v>
      </c>
      <c r="Q3079">
        <v>1</v>
      </c>
      <c r="R3079">
        <v>2.89</v>
      </c>
      <c r="S3079">
        <v>2</v>
      </c>
      <c r="T3079">
        <v>0</v>
      </c>
    </row>
    <row r="3080" spans="1:20" x14ac:dyDescent="0.2">
      <c r="A3080" t="s">
        <v>46</v>
      </c>
      <c r="B3080" s="4">
        <f>train[[#This Row],[account_length]]/12</f>
        <v>7.5</v>
      </c>
      <c r="C3080">
        <v>408</v>
      </c>
      <c r="D3080">
        <v>0</v>
      </c>
      <c r="E3080">
        <v>0</v>
      </c>
      <c r="F3080">
        <v>0</v>
      </c>
      <c r="G3080">
        <v>192.1</v>
      </c>
      <c r="H3080">
        <v>80</v>
      </c>
      <c r="I3080">
        <v>32.659999999999997</v>
      </c>
      <c r="J3080">
        <v>269.3</v>
      </c>
      <c r="K3080">
        <v>125</v>
      </c>
      <c r="L3080">
        <v>22.89</v>
      </c>
      <c r="M3080">
        <v>259.60000000000002</v>
      </c>
      <c r="N3080">
        <v>97</v>
      </c>
      <c r="O3080">
        <v>11.68</v>
      </c>
      <c r="P3080">
        <v>11.7</v>
      </c>
      <c r="Q3080">
        <v>4</v>
      </c>
      <c r="R3080">
        <v>3.16</v>
      </c>
      <c r="S3080">
        <v>2</v>
      </c>
      <c r="T3080">
        <v>0</v>
      </c>
    </row>
    <row r="3081" spans="1:20" x14ac:dyDescent="0.2">
      <c r="A3081" t="s">
        <v>54</v>
      </c>
      <c r="B3081" s="4">
        <f>train[[#This Row],[account_length]]/12</f>
        <v>7.916666666666667</v>
      </c>
      <c r="C3081">
        <v>415</v>
      </c>
      <c r="D3081">
        <v>0</v>
      </c>
      <c r="E3081">
        <v>0</v>
      </c>
      <c r="F3081">
        <v>0</v>
      </c>
      <c r="G3081">
        <v>145.4</v>
      </c>
      <c r="H3081">
        <v>98</v>
      </c>
      <c r="I3081">
        <v>24.72</v>
      </c>
      <c r="J3081">
        <v>334.1</v>
      </c>
      <c r="K3081">
        <v>109</v>
      </c>
      <c r="L3081">
        <v>28.4</v>
      </c>
      <c r="M3081">
        <v>209.8</v>
      </c>
      <c r="N3081">
        <v>72</v>
      </c>
      <c r="O3081">
        <v>9.44</v>
      </c>
      <c r="P3081">
        <v>8.8000000000000007</v>
      </c>
      <c r="Q3081">
        <v>2</v>
      </c>
      <c r="R3081">
        <v>2.38</v>
      </c>
      <c r="S3081">
        <v>1</v>
      </c>
      <c r="T3081">
        <v>0</v>
      </c>
    </row>
    <row r="3082" spans="1:20" x14ac:dyDescent="0.2">
      <c r="A3082" t="s">
        <v>24</v>
      </c>
      <c r="B3082" s="4">
        <f>train[[#This Row],[account_length]]/12</f>
        <v>3.5</v>
      </c>
      <c r="C3082">
        <v>408</v>
      </c>
      <c r="D3082">
        <v>0</v>
      </c>
      <c r="E3082">
        <v>1</v>
      </c>
      <c r="F3082">
        <v>16</v>
      </c>
      <c r="G3082">
        <v>240.8</v>
      </c>
      <c r="H3082">
        <v>80</v>
      </c>
      <c r="I3082">
        <v>40.94</v>
      </c>
      <c r="J3082">
        <v>212.6</v>
      </c>
      <c r="K3082">
        <v>121</v>
      </c>
      <c r="L3082">
        <v>18.07</v>
      </c>
      <c r="M3082">
        <v>271.7</v>
      </c>
      <c r="N3082">
        <v>138</v>
      </c>
      <c r="O3082">
        <v>12.23</v>
      </c>
      <c r="P3082">
        <v>9.4</v>
      </c>
      <c r="Q3082">
        <v>4</v>
      </c>
      <c r="R3082">
        <v>2.54</v>
      </c>
      <c r="S3082">
        <v>1</v>
      </c>
      <c r="T3082">
        <v>0</v>
      </c>
    </row>
    <row r="3083" spans="1:20" x14ac:dyDescent="0.2">
      <c r="A3083" t="s">
        <v>34</v>
      </c>
      <c r="B3083" s="4">
        <f>train[[#This Row],[account_length]]/12</f>
        <v>5.75</v>
      </c>
      <c r="C3083">
        <v>510</v>
      </c>
      <c r="D3083">
        <v>0</v>
      </c>
      <c r="E3083">
        <v>0</v>
      </c>
      <c r="F3083">
        <v>0</v>
      </c>
      <c r="G3083">
        <v>170.7</v>
      </c>
      <c r="H3083">
        <v>98</v>
      </c>
      <c r="I3083">
        <v>29.02</v>
      </c>
      <c r="J3083">
        <v>111.6</v>
      </c>
      <c r="K3083">
        <v>109</v>
      </c>
      <c r="L3083">
        <v>9.49</v>
      </c>
      <c r="M3083">
        <v>171.5</v>
      </c>
      <c r="N3083">
        <v>107</v>
      </c>
      <c r="O3083">
        <v>7.72</v>
      </c>
      <c r="P3083">
        <v>4.8</v>
      </c>
      <c r="Q3083">
        <v>7</v>
      </c>
      <c r="R3083">
        <v>1.3</v>
      </c>
      <c r="S3083">
        <v>3</v>
      </c>
      <c r="T3083">
        <v>0</v>
      </c>
    </row>
    <row r="3084" spans="1:20" x14ac:dyDescent="0.2">
      <c r="A3084" t="s">
        <v>52</v>
      </c>
      <c r="B3084" s="4">
        <f>train[[#This Row],[account_length]]/12</f>
        <v>8.25</v>
      </c>
      <c r="C3084">
        <v>408</v>
      </c>
      <c r="D3084">
        <v>0</v>
      </c>
      <c r="E3084">
        <v>0</v>
      </c>
      <c r="F3084">
        <v>0</v>
      </c>
      <c r="G3084">
        <v>221</v>
      </c>
      <c r="H3084">
        <v>118</v>
      </c>
      <c r="I3084">
        <v>37.57</v>
      </c>
      <c r="J3084">
        <v>138.80000000000001</v>
      </c>
      <c r="K3084">
        <v>104</v>
      </c>
      <c r="L3084">
        <v>11.8</v>
      </c>
      <c r="M3084">
        <v>198.6</v>
      </c>
      <c r="N3084">
        <v>96</v>
      </c>
      <c r="O3084">
        <v>8.94</v>
      </c>
      <c r="P3084">
        <v>12.1</v>
      </c>
      <c r="Q3084">
        <v>4</v>
      </c>
      <c r="R3084">
        <v>3.27</v>
      </c>
      <c r="S3084">
        <v>0</v>
      </c>
      <c r="T3084">
        <v>0</v>
      </c>
    </row>
    <row r="3085" spans="1:20" x14ac:dyDescent="0.2">
      <c r="A3085" t="s">
        <v>73</v>
      </c>
      <c r="B3085" s="4">
        <f>train[[#This Row],[account_length]]/12</f>
        <v>6</v>
      </c>
      <c r="C3085">
        <v>415</v>
      </c>
      <c r="D3085">
        <v>0</v>
      </c>
      <c r="E3085">
        <v>0</v>
      </c>
      <c r="F3085">
        <v>0</v>
      </c>
      <c r="G3085">
        <v>180</v>
      </c>
      <c r="H3085">
        <v>109</v>
      </c>
      <c r="I3085">
        <v>30.6</v>
      </c>
      <c r="J3085">
        <v>292.7</v>
      </c>
      <c r="K3085">
        <v>96</v>
      </c>
      <c r="L3085">
        <v>24.88</v>
      </c>
      <c r="M3085">
        <v>194.9</v>
      </c>
      <c r="N3085">
        <v>114</v>
      </c>
      <c r="O3085">
        <v>8.77</v>
      </c>
      <c r="P3085">
        <v>10.8</v>
      </c>
      <c r="Q3085">
        <v>4</v>
      </c>
      <c r="R3085">
        <v>2.92</v>
      </c>
      <c r="S3085">
        <v>0</v>
      </c>
      <c r="T3085">
        <v>0</v>
      </c>
    </row>
    <row r="3086" spans="1:20" x14ac:dyDescent="0.2">
      <c r="A3086" t="s">
        <v>53</v>
      </c>
      <c r="B3086" s="4">
        <f>train[[#This Row],[account_length]]/12</f>
        <v>7.333333333333333</v>
      </c>
      <c r="C3086">
        <v>415</v>
      </c>
      <c r="D3086">
        <v>0</v>
      </c>
      <c r="E3086">
        <v>1</v>
      </c>
      <c r="F3086">
        <v>14</v>
      </c>
      <c r="G3086">
        <v>298.8</v>
      </c>
      <c r="H3086">
        <v>92</v>
      </c>
      <c r="I3086">
        <v>50.8</v>
      </c>
      <c r="J3086">
        <v>207.3</v>
      </c>
      <c r="K3086">
        <v>86</v>
      </c>
      <c r="L3086">
        <v>17.62</v>
      </c>
      <c r="M3086">
        <v>257.89999999999998</v>
      </c>
      <c r="N3086">
        <v>65</v>
      </c>
      <c r="O3086">
        <v>11.61</v>
      </c>
      <c r="P3086">
        <v>11.9</v>
      </c>
      <c r="Q3086">
        <v>4</v>
      </c>
      <c r="R3086">
        <v>3.21</v>
      </c>
      <c r="S3086">
        <v>5</v>
      </c>
      <c r="T3086">
        <v>0</v>
      </c>
    </row>
    <row r="3087" spans="1:20" x14ac:dyDescent="0.2">
      <c r="A3087" t="s">
        <v>40</v>
      </c>
      <c r="B3087" s="4">
        <f>train[[#This Row],[account_length]]/12</f>
        <v>9.4166666666666661</v>
      </c>
      <c r="C3087">
        <v>415</v>
      </c>
      <c r="D3087">
        <v>0</v>
      </c>
      <c r="E3087">
        <v>0</v>
      </c>
      <c r="F3087">
        <v>0</v>
      </c>
      <c r="G3087">
        <v>317.10000000000002</v>
      </c>
      <c r="H3087">
        <v>97</v>
      </c>
      <c r="I3087">
        <v>53.91</v>
      </c>
      <c r="J3087">
        <v>224.8</v>
      </c>
      <c r="K3087">
        <v>70</v>
      </c>
      <c r="L3087">
        <v>19.11</v>
      </c>
      <c r="M3087">
        <v>215.1</v>
      </c>
      <c r="N3087">
        <v>90</v>
      </c>
      <c r="O3087">
        <v>9.68</v>
      </c>
      <c r="P3087">
        <v>13.6</v>
      </c>
      <c r="Q3087">
        <v>2</v>
      </c>
      <c r="R3087">
        <v>3.67</v>
      </c>
      <c r="S3087">
        <v>1</v>
      </c>
      <c r="T3087">
        <v>1</v>
      </c>
    </row>
    <row r="3088" spans="1:20" x14ac:dyDescent="0.2">
      <c r="A3088" t="s">
        <v>73</v>
      </c>
      <c r="B3088" s="4">
        <f>train[[#This Row],[account_length]]/12</f>
        <v>11.833333333333334</v>
      </c>
      <c r="C3088">
        <v>408</v>
      </c>
      <c r="D3088">
        <v>1</v>
      </c>
      <c r="E3088">
        <v>1</v>
      </c>
      <c r="F3088">
        <v>23</v>
      </c>
      <c r="G3088">
        <v>102.2</v>
      </c>
      <c r="H3088">
        <v>103</v>
      </c>
      <c r="I3088">
        <v>17.37</v>
      </c>
      <c r="J3088">
        <v>229.7</v>
      </c>
      <c r="K3088">
        <v>110</v>
      </c>
      <c r="L3088">
        <v>19.52</v>
      </c>
      <c r="M3088">
        <v>176.3</v>
      </c>
      <c r="N3088">
        <v>100</v>
      </c>
      <c r="O3088">
        <v>7.93</v>
      </c>
      <c r="P3088">
        <v>9</v>
      </c>
      <c r="Q3088">
        <v>4</v>
      </c>
      <c r="R3088">
        <v>2.4300000000000002</v>
      </c>
      <c r="S3088">
        <v>1</v>
      </c>
      <c r="T3088">
        <v>0</v>
      </c>
    </row>
    <row r="3089" spans="1:20" x14ac:dyDescent="0.2">
      <c r="A3089" t="s">
        <v>31</v>
      </c>
      <c r="B3089" s="4">
        <f>train[[#This Row],[account_length]]/12</f>
        <v>0.25</v>
      </c>
      <c r="C3089">
        <v>408</v>
      </c>
      <c r="D3089">
        <v>0</v>
      </c>
      <c r="E3089">
        <v>0</v>
      </c>
      <c r="F3089">
        <v>0</v>
      </c>
      <c r="G3089">
        <v>182.9</v>
      </c>
      <c r="H3089">
        <v>87</v>
      </c>
      <c r="I3089">
        <v>31.09</v>
      </c>
      <c r="J3089">
        <v>172.1</v>
      </c>
      <c r="K3089">
        <v>103</v>
      </c>
      <c r="L3089">
        <v>14.63</v>
      </c>
      <c r="M3089">
        <v>233.1</v>
      </c>
      <c r="N3089">
        <v>89</v>
      </c>
      <c r="O3089">
        <v>10.49</v>
      </c>
      <c r="P3089">
        <v>12.1</v>
      </c>
      <c r="Q3089">
        <v>3</v>
      </c>
      <c r="R3089">
        <v>3.27</v>
      </c>
      <c r="S3089">
        <v>4</v>
      </c>
      <c r="T3089">
        <v>0</v>
      </c>
    </row>
    <row r="3090" spans="1:20" x14ac:dyDescent="0.2">
      <c r="A3090" t="s">
        <v>51</v>
      </c>
      <c r="B3090" s="4">
        <f>train[[#This Row],[account_length]]/12</f>
        <v>6.25</v>
      </c>
      <c r="C3090">
        <v>415</v>
      </c>
      <c r="D3090">
        <v>0</v>
      </c>
      <c r="E3090">
        <v>0</v>
      </c>
      <c r="F3090">
        <v>0</v>
      </c>
      <c r="G3090">
        <v>184.8</v>
      </c>
      <c r="H3090">
        <v>126</v>
      </c>
      <c r="I3090">
        <v>31.42</v>
      </c>
      <c r="J3090">
        <v>198.6</v>
      </c>
      <c r="K3090">
        <v>103</v>
      </c>
      <c r="L3090">
        <v>16.88</v>
      </c>
      <c r="M3090">
        <v>103</v>
      </c>
      <c r="N3090">
        <v>90</v>
      </c>
      <c r="O3090">
        <v>4.6399999999999997</v>
      </c>
      <c r="P3090">
        <v>8.3000000000000007</v>
      </c>
      <c r="Q3090">
        <v>3</v>
      </c>
      <c r="R3090">
        <v>2.2400000000000002</v>
      </c>
      <c r="S3090">
        <v>1</v>
      </c>
      <c r="T3090">
        <v>0</v>
      </c>
    </row>
    <row r="3091" spans="1:20" x14ac:dyDescent="0.2">
      <c r="A3091" t="s">
        <v>39</v>
      </c>
      <c r="B3091" s="4">
        <f>train[[#This Row],[account_length]]/12</f>
        <v>7.583333333333333</v>
      </c>
      <c r="C3091">
        <v>415</v>
      </c>
      <c r="D3091">
        <v>0</v>
      </c>
      <c r="E3091">
        <v>0</v>
      </c>
      <c r="F3091">
        <v>0</v>
      </c>
      <c r="G3091">
        <v>251.5</v>
      </c>
      <c r="H3091">
        <v>57</v>
      </c>
      <c r="I3091">
        <v>42.76</v>
      </c>
      <c r="J3091">
        <v>179.1</v>
      </c>
      <c r="K3091">
        <v>113</v>
      </c>
      <c r="L3091">
        <v>15.22</v>
      </c>
      <c r="M3091">
        <v>163.19999999999999</v>
      </c>
      <c r="N3091">
        <v>72</v>
      </c>
      <c r="O3091">
        <v>7.34</v>
      </c>
      <c r="P3091">
        <v>6.6</v>
      </c>
      <c r="Q3091">
        <v>3</v>
      </c>
      <c r="R3091">
        <v>1.78</v>
      </c>
      <c r="S3091">
        <v>1</v>
      </c>
      <c r="T3091">
        <v>0</v>
      </c>
    </row>
    <row r="3092" spans="1:20" x14ac:dyDescent="0.2">
      <c r="A3092" t="s">
        <v>67</v>
      </c>
      <c r="B3092" s="4">
        <f>train[[#This Row],[account_length]]/12</f>
        <v>6.5</v>
      </c>
      <c r="C3092">
        <v>510</v>
      </c>
      <c r="D3092">
        <v>0</v>
      </c>
      <c r="E3092">
        <v>0</v>
      </c>
      <c r="F3092">
        <v>0</v>
      </c>
      <c r="G3092">
        <v>131.6</v>
      </c>
      <c r="H3092">
        <v>102</v>
      </c>
      <c r="I3092">
        <v>22.37</v>
      </c>
      <c r="J3092">
        <v>290.39999999999998</v>
      </c>
      <c r="K3092">
        <v>134</v>
      </c>
      <c r="L3092">
        <v>24.68</v>
      </c>
      <c r="M3092">
        <v>190.5</v>
      </c>
      <c r="N3092">
        <v>95</v>
      </c>
      <c r="O3092">
        <v>8.57</v>
      </c>
      <c r="P3092">
        <v>0</v>
      </c>
      <c r="Q3092">
        <v>0</v>
      </c>
      <c r="R3092">
        <v>0</v>
      </c>
      <c r="S3092">
        <v>3</v>
      </c>
      <c r="T3092">
        <v>0</v>
      </c>
    </row>
    <row r="3093" spans="1:20" x14ac:dyDescent="0.2">
      <c r="A3093" t="s">
        <v>40</v>
      </c>
      <c r="B3093" s="4">
        <f>train[[#This Row],[account_length]]/12</f>
        <v>8.1666666666666661</v>
      </c>
      <c r="C3093">
        <v>408</v>
      </c>
      <c r="D3093">
        <v>0</v>
      </c>
      <c r="E3093">
        <v>0</v>
      </c>
      <c r="F3093">
        <v>0</v>
      </c>
      <c r="G3093">
        <v>92.3</v>
      </c>
      <c r="H3093">
        <v>128</v>
      </c>
      <c r="I3093">
        <v>15.69</v>
      </c>
      <c r="J3093">
        <v>250.1</v>
      </c>
      <c r="K3093">
        <v>89</v>
      </c>
      <c r="L3093">
        <v>21.26</v>
      </c>
      <c r="M3093">
        <v>211.9</v>
      </c>
      <c r="N3093">
        <v>110</v>
      </c>
      <c r="O3093">
        <v>9.5399999999999991</v>
      </c>
      <c r="P3093">
        <v>10.8</v>
      </c>
      <c r="Q3093">
        <v>16</v>
      </c>
      <c r="R3093">
        <v>2.92</v>
      </c>
      <c r="S3093">
        <v>3</v>
      </c>
      <c r="T3093">
        <v>0</v>
      </c>
    </row>
    <row r="3094" spans="1:20" x14ac:dyDescent="0.2">
      <c r="A3094" t="s">
        <v>31</v>
      </c>
      <c r="B3094" s="4">
        <f>train[[#This Row],[account_length]]/12</f>
        <v>13.833333333333334</v>
      </c>
      <c r="C3094">
        <v>408</v>
      </c>
      <c r="D3094">
        <v>0</v>
      </c>
      <c r="E3094">
        <v>1</v>
      </c>
      <c r="F3094">
        <v>41</v>
      </c>
      <c r="G3094">
        <v>196.7</v>
      </c>
      <c r="H3094">
        <v>109</v>
      </c>
      <c r="I3094">
        <v>33.44</v>
      </c>
      <c r="J3094">
        <v>124.3</v>
      </c>
      <c r="K3094">
        <v>107</v>
      </c>
      <c r="L3094">
        <v>10.57</v>
      </c>
      <c r="M3094">
        <v>198.3</v>
      </c>
      <c r="N3094">
        <v>94</v>
      </c>
      <c r="O3094">
        <v>8.92</v>
      </c>
      <c r="P3094">
        <v>11</v>
      </c>
      <c r="Q3094">
        <v>5</v>
      </c>
      <c r="R3094">
        <v>2.97</v>
      </c>
      <c r="S3094">
        <v>5</v>
      </c>
      <c r="T3094">
        <v>1</v>
      </c>
    </row>
    <row r="3095" spans="1:20" x14ac:dyDescent="0.2">
      <c r="A3095" t="s">
        <v>43</v>
      </c>
      <c r="B3095" s="4">
        <f>train[[#This Row],[account_length]]/12</f>
        <v>6.5</v>
      </c>
      <c r="C3095">
        <v>415</v>
      </c>
      <c r="D3095">
        <v>0</v>
      </c>
      <c r="E3095">
        <v>0</v>
      </c>
      <c r="F3095">
        <v>0</v>
      </c>
      <c r="G3095">
        <v>131.4</v>
      </c>
      <c r="H3095">
        <v>98</v>
      </c>
      <c r="I3095">
        <v>22.34</v>
      </c>
      <c r="J3095">
        <v>189.9</v>
      </c>
      <c r="K3095">
        <v>95</v>
      </c>
      <c r="L3095">
        <v>16.14</v>
      </c>
      <c r="M3095">
        <v>147.4</v>
      </c>
      <c r="N3095">
        <v>83</v>
      </c>
      <c r="O3095">
        <v>6.63</v>
      </c>
      <c r="P3095">
        <v>11.2</v>
      </c>
      <c r="Q3095">
        <v>2</v>
      </c>
      <c r="R3095">
        <v>3.02</v>
      </c>
      <c r="S3095">
        <v>2</v>
      </c>
      <c r="T3095">
        <v>0</v>
      </c>
    </row>
    <row r="3096" spans="1:20" x14ac:dyDescent="0.2">
      <c r="A3096" t="s">
        <v>48</v>
      </c>
      <c r="B3096" s="4">
        <f>train[[#This Row],[account_length]]/12</f>
        <v>5.75</v>
      </c>
      <c r="C3096">
        <v>408</v>
      </c>
      <c r="D3096">
        <v>0</v>
      </c>
      <c r="E3096">
        <v>0</v>
      </c>
      <c r="F3096">
        <v>0</v>
      </c>
      <c r="G3096">
        <v>215.9</v>
      </c>
      <c r="H3096">
        <v>122</v>
      </c>
      <c r="I3096">
        <v>36.700000000000003</v>
      </c>
      <c r="J3096">
        <v>270.3</v>
      </c>
      <c r="K3096">
        <v>114</v>
      </c>
      <c r="L3096">
        <v>22.98</v>
      </c>
      <c r="M3096">
        <v>301.8</v>
      </c>
      <c r="N3096">
        <v>129</v>
      </c>
      <c r="O3096">
        <v>13.58</v>
      </c>
      <c r="P3096">
        <v>6.1</v>
      </c>
      <c r="Q3096">
        <v>5</v>
      </c>
      <c r="R3096">
        <v>1.65</v>
      </c>
      <c r="S3096">
        <v>4</v>
      </c>
      <c r="T3096">
        <v>1</v>
      </c>
    </row>
    <row r="3097" spans="1:20" x14ac:dyDescent="0.2">
      <c r="A3097" t="s">
        <v>48</v>
      </c>
      <c r="B3097" s="4">
        <f>train[[#This Row],[account_length]]/12</f>
        <v>10.166666666666666</v>
      </c>
      <c r="C3097">
        <v>408</v>
      </c>
      <c r="D3097">
        <v>0</v>
      </c>
      <c r="E3097">
        <v>0</v>
      </c>
      <c r="F3097">
        <v>0</v>
      </c>
      <c r="G3097">
        <v>158.19999999999999</v>
      </c>
      <c r="H3097">
        <v>95</v>
      </c>
      <c r="I3097">
        <v>26.89</v>
      </c>
      <c r="J3097">
        <v>178.5</v>
      </c>
      <c r="K3097">
        <v>113</v>
      </c>
      <c r="L3097">
        <v>15.17</v>
      </c>
      <c r="M3097">
        <v>154.30000000000001</v>
      </c>
      <c r="N3097">
        <v>76</v>
      </c>
      <c r="O3097">
        <v>6.94</v>
      </c>
      <c r="P3097">
        <v>8.5</v>
      </c>
      <c r="Q3097">
        <v>5</v>
      </c>
      <c r="R3097">
        <v>2.2999999999999998</v>
      </c>
      <c r="S3097">
        <v>2</v>
      </c>
      <c r="T3097">
        <v>0</v>
      </c>
    </row>
    <row r="3098" spans="1:20" x14ac:dyDescent="0.2">
      <c r="A3098" t="s">
        <v>45</v>
      </c>
      <c r="B3098" s="4">
        <f>train[[#This Row],[account_length]]/12</f>
        <v>1.5833333333333333</v>
      </c>
      <c r="C3098">
        <v>510</v>
      </c>
      <c r="D3098">
        <v>0</v>
      </c>
      <c r="E3098">
        <v>1</v>
      </c>
      <c r="F3098">
        <v>34</v>
      </c>
      <c r="G3098">
        <v>206.4</v>
      </c>
      <c r="H3098">
        <v>111</v>
      </c>
      <c r="I3098">
        <v>35.090000000000003</v>
      </c>
      <c r="J3098">
        <v>229.7</v>
      </c>
      <c r="K3098">
        <v>118</v>
      </c>
      <c r="L3098">
        <v>19.52</v>
      </c>
      <c r="M3098">
        <v>156.69999999999999</v>
      </c>
      <c r="N3098">
        <v>81</v>
      </c>
      <c r="O3098">
        <v>7.05</v>
      </c>
      <c r="P3098">
        <v>11.8</v>
      </c>
      <c r="Q3098">
        <v>10</v>
      </c>
      <c r="R3098">
        <v>3.19</v>
      </c>
      <c r="S3098">
        <v>3</v>
      </c>
      <c r="T3098">
        <v>0</v>
      </c>
    </row>
    <row r="3099" spans="1:20" x14ac:dyDescent="0.2">
      <c r="A3099" t="s">
        <v>45</v>
      </c>
      <c r="B3099" s="4">
        <f>train[[#This Row],[account_length]]/12</f>
        <v>11.75</v>
      </c>
      <c r="C3099">
        <v>510</v>
      </c>
      <c r="D3099">
        <v>0</v>
      </c>
      <c r="E3099">
        <v>0</v>
      </c>
      <c r="F3099">
        <v>0</v>
      </c>
      <c r="G3099">
        <v>138.19999999999999</v>
      </c>
      <c r="H3099">
        <v>94</v>
      </c>
      <c r="I3099">
        <v>23.49</v>
      </c>
      <c r="J3099">
        <v>176.4</v>
      </c>
      <c r="K3099">
        <v>84</v>
      </c>
      <c r="L3099">
        <v>14.99</v>
      </c>
      <c r="M3099">
        <v>182.9</v>
      </c>
      <c r="N3099">
        <v>110</v>
      </c>
      <c r="O3099">
        <v>8.23</v>
      </c>
      <c r="P3099">
        <v>11.1</v>
      </c>
      <c r="Q3099">
        <v>6</v>
      </c>
      <c r="R3099">
        <v>3</v>
      </c>
      <c r="S3099">
        <v>3</v>
      </c>
      <c r="T3099">
        <v>0</v>
      </c>
    </row>
    <row r="3100" spans="1:20" x14ac:dyDescent="0.2">
      <c r="A3100" t="s">
        <v>27</v>
      </c>
      <c r="B3100" s="4">
        <f>train[[#This Row],[account_length]]/12</f>
        <v>6.583333333333333</v>
      </c>
      <c r="C3100">
        <v>408</v>
      </c>
      <c r="D3100">
        <v>0</v>
      </c>
      <c r="E3100">
        <v>1</v>
      </c>
      <c r="F3100">
        <v>27</v>
      </c>
      <c r="G3100">
        <v>192.3</v>
      </c>
      <c r="H3100">
        <v>125</v>
      </c>
      <c r="I3100">
        <v>32.69</v>
      </c>
      <c r="J3100">
        <v>147.30000000000001</v>
      </c>
      <c r="K3100">
        <v>108</v>
      </c>
      <c r="L3100">
        <v>12.52</v>
      </c>
      <c r="M3100">
        <v>215</v>
      </c>
      <c r="N3100">
        <v>97</v>
      </c>
      <c r="O3100">
        <v>9.67</v>
      </c>
      <c r="P3100">
        <v>7.8</v>
      </c>
      <c r="Q3100">
        <v>4</v>
      </c>
      <c r="R3100">
        <v>2.11</v>
      </c>
      <c r="S3100">
        <v>1</v>
      </c>
      <c r="T3100">
        <v>0</v>
      </c>
    </row>
    <row r="3101" spans="1:20" x14ac:dyDescent="0.2">
      <c r="A3101" t="s">
        <v>46</v>
      </c>
      <c r="B3101" s="4">
        <f>train[[#This Row],[account_length]]/12</f>
        <v>14.25</v>
      </c>
      <c r="C3101">
        <v>415</v>
      </c>
      <c r="D3101">
        <v>0</v>
      </c>
      <c r="E3101">
        <v>0</v>
      </c>
      <c r="F3101">
        <v>0</v>
      </c>
      <c r="G3101">
        <v>262.10000000000002</v>
      </c>
      <c r="H3101">
        <v>78</v>
      </c>
      <c r="I3101">
        <v>44.56</v>
      </c>
      <c r="J3101">
        <v>171.6</v>
      </c>
      <c r="K3101">
        <v>113</v>
      </c>
      <c r="L3101">
        <v>14.59</v>
      </c>
      <c r="M3101">
        <v>208.7</v>
      </c>
      <c r="N3101">
        <v>100</v>
      </c>
      <c r="O3101">
        <v>9.39</v>
      </c>
      <c r="P3101">
        <v>5.3</v>
      </c>
      <c r="Q3101">
        <v>3</v>
      </c>
      <c r="R3101">
        <v>1.43</v>
      </c>
      <c r="S3101">
        <v>0</v>
      </c>
      <c r="T3101">
        <v>0</v>
      </c>
    </row>
    <row r="3102" spans="1:20" x14ac:dyDescent="0.2">
      <c r="A3102" t="s">
        <v>68</v>
      </c>
      <c r="B3102" s="4">
        <f>train[[#This Row],[account_length]]/12</f>
        <v>4.25</v>
      </c>
      <c r="C3102">
        <v>415</v>
      </c>
      <c r="D3102">
        <v>0</v>
      </c>
      <c r="E3102">
        <v>0</v>
      </c>
      <c r="F3102">
        <v>0</v>
      </c>
      <c r="G3102">
        <v>41.2</v>
      </c>
      <c r="H3102">
        <v>106</v>
      </c>
      <c r="I3102">
        <v>7</v>
      </c>
      <c r="J3102">
        <v>210.6</v>
      </c>
      <c r="K3102">
        <v>82</v>
      </c>
      <c r="L3102">
        <v>17.899999999999999</v>
      </c>
      <c r="M3102">
        <v>220.1</v>
      </c>
      <c r="N3102">
        <v>115</v>
      </c>
      <c r="O3102">
        <v>9.9</v>
      </c>
      <c r="P3102">
        <v>12.4</v>
      </c>
      <c r="Q3102">
        <v>3</v>
      </c>
      <c r="R3102">
        <v>3.35</v>
      </c>
      <c r="S3102">
        <v>0</v>
      </c>
      <c r="T3102">
        <v>0</v>
      </c>
    </row>
    <row r="3103" spans="1:20" x14ac:dyDescent="0.2">
      <c r="A3103" t="s">
        <v>58</v>
      </c>
      <c r="B3103" s="4">
        <f>train[[#This Row],[account_length]]/12</f>
        <v>8.1666666666666661</v>
      </c>
      <c r="C3103">
        <v>510</v>
      </c>
      <c r="D3103">
        <v>0</v>
      </c>
      <c r="E3103">
        <v>0</v>
      </c>
      <c r="F3103">
        <v>0</v>
      </c>
      <c r="G3103">
        <v>167</v>
      </c>
      <c r="H3103">
        <v>60</v>
      </c>
      <c r="I3103">
        <v>28.39</v>
      </c>
      <c r="J3103">
        <v>125.1</v>
      </c>
      <c r="K3103">
        <v>65</v>
      </c>
      <c r="L3103">
        <v>10.63</v>
      </c>
      <c r="M3103">
        <v>262.5</v>
      </c>
      <c r="N3103">
        <v>100</v>
      </c>
      <c r="O3103">
        <v>11.81</v>
      </c>
      <c r="P3103">
        <v>8.9</v>
      </c>
      <c r="Q3103">
        <v>2</v>
      </c>
      <c r="R3103">
        <v>2.4</v>
      </c>
      <c r="S3103">
        <v>1</v>
      </c>
      <c r="T3103">
        <v>0</v>
      </c>
    </row>
    <row r="3104" spans="1:20" x14ac:dyDescent="0.2">
      <c r="A3104" t="s">
        <v>35</v>
      </c>
      <c r="B3104" s="4">
        <f>train[[#This Row],[account_length]]/12</f>
        <v>7.833333333333333</v>
      </c>
      <c r="C3104">
        <v>510</v>
      </c>
      <c r="D3104">
        <v>0</v>
      </c>
      <c r="E3104">
        <v>0</v>
      </c>
      <c r="F3104">
        <v>0</v>
      </c>
      <c r="G3104">
        <v>210.2</v>
      </c>
      <c r="H3104">
        <v>95</v>
      </c>
      <c r="I3104">
        <v>35.729999999999997</v>
      </c>
      <c r="J3104">
        <v>191.2</v>
      </c>
      <c r="K3104">
        <v>87</v>
      </c>
      <c r="L3104">
        <v>16.25</v>
      </c>
      <c r="M3104">
        <v>150.80000000000001</v>
      </c>
      <c r="N3104">
        <v>111</v>
      </c>
      <c r="O3104">
        <v>6.79</v>
      </c>
      <c r="P3104">
        <v>9.4</v>
      </c>
      <c r="Q3104">
        <v>3</v>
      </c>
      <c r="R3104">
        <v>2.54</v>
      </c>
      <c r="S3104">
        <v>2</v>
      </c>
      <c r="T3104">
        <v>0</v>
      </c>
    </row>
    <row r="3105" spans="1:20" x14ac:dyDescent="0.2">
      <c r="A3105" t="s">
        <v>62</v>
      </c>
      <c r="B3105" s="4">
        <f>train[[#This Row],[account_length]]/12</f>
        <v>8.3333333333333339</v>
      </c>
      <c r="C3105">
        <v>415</v>
      </c>
      <c r="D3105">
        <v>0</v>
      </c>
      <c r="E3105">
        <v>1</v>
      </c>
      <c r="F3105">
        <v>39</v>
      </c>
      <c r="G3105">
        <v>204.9</v>
      </c>
      <c r="H3105">
        <v>74</v>
      </c>
      <c r="I3105">
        <v>34.83</v>
      </c>
      <c r="J3105">
        <v>210.2</v>
      </c>
      <c r="K3105">
        <v>80</v>
      </c>
      <c r="L3105">
        <v>17.87</v>
      </c>
      <c r="M3105">
        <v>168.8</v>
      </c>
      <c r="N3105">
        <v>89</v>
      </c>
      <c r="O3105">
        <v>7.6</v>
      </c>
      <c r="P3105">
        <v>11.2</v>
      </c>
      <c r="Q3105">
        <v>4</v>
      </c>
      <c r="R3105">
        <v>3.02</v>
      </c>
      <c r="S3105">
        <v>2</v>
      </c>
      <c r="T3105">
        <v>0</v>
      </c>
    </row>
    <row r="3106" spans="1:20" x14ac:dyDescent="0.2">
      <c r="A3106" t="s">
        <v>43</v>
      </c>
      <c r="B3106" s="4">
        <f>train[[#This Row],[account_length]]/12</f>
        <v>10.416666666666666</v>
      </c>
      <c r="C3106">
        <v>510</v>
      </c>
      <c r="D3106">
        <v>0</v>
      </c>
      <c r="E3106">
        <v>0</v>
      </c>
      <c r="F3106">
        <v>0</v>
      </c>
      <c r="G3106">
        <v>184.1</v>
      </c>
      <c r="H3106">
        <v>105</v>
      </c>
      <c r="I3106">
        <v>31.3</v>
      </c>
      <c r="J3106">
        <v>126.7</v>
      </c>
      <c r="K3106">
        <v>123</v>
      </c>
      <c r="L3106">
        <v>10.77</v>
      </c>
      <c r="M3106">
        <v>241.5</v>
      </c>
      <c r="N3106">
        <v>94</v>
      </c>
      <c r="O3106">
        <v>10.87</v>
      </c>
      <c r="P3106">
        <v>4.7</v>
      </c>
      <c r="Q3106">
        <v>6</v>
      </c>
      <c r="R3106">
        <v>1.27</v>
      </c>
      <c r="S3106">
        <v>1</v>
      </c>
      <c r="T3106">
        <v>0</v>
      </c>
    </row>
    <row r="3107" spans="1:20" x14ac:dyDescent="0.2">
      <c r="A3107" t="s">
        <v>38</v>
      </c>
      <c r="B3107" s="4">
        <f>train[[#This Row],[account_length]]/12</f>
        <v>6.75</v>
      </c>
      <c r="C3107">
        <v>510</v>
      </c>
      <c r="D3107">
        <v>0</v>
      </c>
      <c r="E3107">
        <v>0</v>
      </c>
      <c r="F3107">
        <v>0</v>
      </c>
      <c r="G3107">
        <v>263.8</v>
      </c>
      <c r="H3107">
        <v>84</v>
      </c>
      <c r="I3107">
        <v>44.85</v>
      </c>
      <c r="J3107">
        <v>162.80000000000001</v>
      </c>
      <c r="K3107">
        <v>107</v>
      </c>
      <c r="L3107">
        <v>13.84</v>
      </c>
      <c r="M3107">
        <v>149.69999999999999</v>
      </c>
      <c r="N3107">
        <v>94</v>
      </c>
      <c r="O3107">
        <v>6.74</v>
      </c>
      <c r="P3107">
        <v>8.6999999999999993</v>
      </c>
      <c r="Q3107">
        <v>6</v>
      </c>
      <c r="R3107">
        <v>2.35</v>
      </c>
      <c r="S3107">
        <v>2</v>
      </c>
      <c r="T3107">
        <v>0</v>
      </c>
    </row>
    <row r="3108" spans="1:20" x14ac:dyDescent="0.2">
      <c r="A3108" t="s">
        <v>33</v>
      </c>
      <c r="B3108" s="4">
        <f>train[[#This Row],[account_length]]/12</f>
        <v>7.833333333333333</v>
      </c>
      <c r="C3108">
        <v>415</v>
      </c>
      <c r="D3108">
        <v>0</v>
      </c>
      <c r="E3108">
        <v>0</v>
      </c>
      <c r="F3108">
        <v>0</v>
      </c>
      <c r="G3108">
        <v>142.30000000000001</v>
      </c>
      <c r="H3108">
        <v>50</v>
      </c>
      <c r="I3108">
        <v>24.19</v>
      </c>
      <c r="J3108">
        <v>231.5</v>
      </c>
      <c r="K3108">
        <v>142</v>
      </c>
      <c r="L3108">
        <v>19.68</v>
      </c>
      <c r="M3108">
        <v>205.6</v>
      </c>
      <c r="N3108">
        <v>79</v>
      </c>
      <c r="O3108">
        <v>9.25</v>
      </c>
      <c r="P3108">
        <v>5.5</v>
      </c>
      <c r="Q3108">
        <v>3</v>
      </c>
      <c r="R3108">
        <v>1.49</v>
      </c>
      <c r="S3108">
        <v>1</v>
      </c>
      <c r="T3108">
        <v>0</v>
      </c>
    </row>
    <row r="3109" spans="1:20" x14ac:dyDescent="0.2">
      <c r="A3109" t="s">
        <v>31</v>
      </c>
      <c r="B3109" s="4">
        <f>train[[#This Row],[account_length]]/12</f>
        <v>4.75</v>
      </c>
      <c r="C3109">
        <v>415</v>
      </c>
      <c r="D3109">
        <v>0</v>
      </c>
      <c r="E3109">
        <v>0</v>
      </c>
      <c r="F3109">
        <v>0</v>
      </c>
      <c r="G3109">
        <v>167.1</v>
      </c>
      <c r="H3109">
        <v>103</v>
      </c>
      <c r="I3109">
        <v>28.41</v>
      </c>
      <c r="J3109">
        <v>188.4</v>
      </c>
      <c r="K3109">
        <v>112</v>
      </c>
      <c r="L3109">
        <v>16.010000000000002</v>
      </c>
      <c r="M3109">
        <v>111.4</v>
      </c>
      <c r="N3109">
        <v>74</v>
      </c>
      <c r="O3109">
        <v>5.01</v>
      </c>
      <c r="P3109">
        <v>9.1</v>
      </c>
      <c r="Q3109">
        <v>2</v>
      </c>
      <c r="R3109">
        <v>2.46</v>
      </c>
      <c r="S3109">
        <v>1</v>
      </c>
      <c r="T3109">
        <v>0</v>
      </c>
    </row>
    <row r="3110" spans="1:20" x14ac:dyDescent="0.2">
      <c r="A3110" t="s">
        <v>66</v>
      </c>
      <c r="B3110" s="4">
        <f>train[[#This Row],[account_length]]/12</f>
        <v>11.666666666666666</v>
      </c>
      <c r="C3110">
        <v>510</v>
      </c>
      <c r="D3110">
        <v>0</v>
      </c>
      <c r="E3110">
        <v>0</v>
      </c>
      <c r="F3110">
        <v>0</v>
      </c>
      <c r="G3110">
        <v>148.30000000000001</v>
      </c>
      <c r="H3110">
        <v>86</v>
      </c>
      <c r="I3110">
        <v>25.21</v>
      </c>
      <c r="J3110">
        <v>184.2</v>
      </c>
      <c r="K3110">
        <v>151</v>
      </c>
      <c r="L3110">
        <v>15.66</v>
      </c>
      <c r="M3110">
        <v>179.1</v>
      </c>
      <c r="N3110">
        <v>83</v>
      </c>
      <c r="O3110">
        <v>8.06</v>
      </c>
      <c r="P3110">
        <v>10.9</v>
      </c>
      <c r="Q3110">
        <v>4</v>
      </c>
      <c r="R3110">
        <v>2.94</v>
      </c>
      <c r="S3110">
        <v>0</v>
      </c>
      <c r="T3110">
        <v>0</v>
      </c>
    </row>
    <row r="3111" spans="1:20" x14ac:dyDescent="0.2">
      <c r="A3111" t="s">
        <v>68</v>
      </c>
      <c r="B3111" s="4">
        <f>train[[#This Row],[account_length]]/12</f>
        <v>5.333333333333333</v>
      </c>
      <c r="C3111">
        <v>510</v>
      </c>
      <c r="D3111">
        <v>0</v>
      </c>
      <c r="E3111">
        <v>0</v>
      </c>
      <c r="F3111">
        <v>0</v>
      </c>
      <c r="G3111">
        <v>297.8</v>
      </c>
      <c r="H3111">
        <v>88</v>
      </c>
      <c r="I3111">
        <v>50.63</v>
      </c>
      <c r="J3111">
        <v>196</v>
      </c>
      <c r="K3111">
        <v>89</v>
      </c>
      <c r="L3111">
        <v>16.66</v>
      </c>
      <c r="M3111">
        <v>213.7</v>
      </c>
      <c r="N3111">
        <v>107</v>
      </c>
      <c r="O3111">
        <v>9.6199999999999992</v>
      </c>
      <c r="P3111">
        <v>12</v>
      </c>
      <c r="Q3111">
        <v>2</v>
      </c>
      <c r="R3111">
        <v>3.24</v>
      </c>
      <c r="S3111">
        <v>1</v>
      </c>
      <c r="T3111">
        <v>1</v>
      </c>
    </row>
    <row r="3112" spans="1:20" x14ac:dyDescent="0.2">
      <c r="A3112" t="s">
        <v>58</v>
      </c>
      <c r="B3112" s="4">
        <f>train[[#This Row],[account_length]]/12</f>
        <v>4.333333333333333</v>
      </c>
      <c r="C3112">
        <v>408</v>
      </c>
      <c r="D3112">
        <v>1</v>
      </c>
      <c r="E3112">
        <v>0</v>
      </c>
      <c r="F3112">
        <v>0</v>
      </c>
      <c r="G3112">
        <v>144.5</v>
      </c>
      <c r="H3112">
        <v>60</v>
      </c>
      <c r="I3112">
        <v>24.57</v>
      </c>
      <c r="J3112">
        <v>296.5</v>
      </c>
      <c r="K3112">
        <v>129</v>
      </c>
      <c r="L3112">
        <v>25.2</v>
      </c>
      <c r="M3112">
        <v>194.3</v>
      </c>
      <c r="N3112">
        <v>117</v>
      </c>
      <c r="O3112">
        <v>8.74</v>
      </c>
      <c r="P3112">
        <v>12.4</v>
      </c>
      <c r="Q3112">
        <v>3</v>
      </c>
      <c r="R3112">
        <v>3.35</v>
      </c>
      <c r="S3112">
        <v>1</v>
      </c>
      <c r="T3112">
        <v>0</v>
      </c>
    </row>
    <row r="3113" spans="1:20" x14ac:dyDescent="0.2">
      <c r="A3113" t="s">
        <v>35</v>
      </c>
      <c r="B3113" s="4">
        <f>train[[#This Row],[account_length]]/12</f>
        <v>9.75</v>
      </c>
      <c r="C3113">
        <v>415</v>
      </c>
      <c r="D3113">
        <v>0</v>
      </c>
      <c r="E3113">
        <v>0</v>
      </c>
      <c r="F3113">
        <v>0</v>
      </c>
      <c r="G3113">
        <v>233.4</v>
      </c>
      <c r="H3113">
        <v>71</v>
      </c>
      <c r="I3113">
        <v>39.68</v>
      </c>
      <c r="J3113">
        <v>296.39999999999998</v>
      </c>
      <c r="K3113">
        <v>76</v>
      </c>
      <c r="L3113">
        <v>25.19</v>
      </c>
      <c r="M3113">
        <v>276.89999999999998</v>
      </c>
      <c r="N3113">
        <v>103</v>
      </c>
      <c r="O3113">
        <v>12.46</v>
      </c>
      <c r="P3113">
        <v>10.3</v>
      </c>
      <c r="Q3113">
        <v>1</v>
      </c>
      <c r="R3113">
        <v>2.78</v>
      </c>
      <c r="S3113">
        <v>0</v>
      </c>
      <c r="T3113">
        <v>1</v>
      </c>
    </row>
    <row r="3114" spans="1:20" x14ac:dyDescent="0.2">
      <c r="A3114" t="s">
        <v>71</v>
      </c>
      <c r="B3114" s="4">
        <f>train[[#This Row],[account_length]]/12</f>
        <v>9.9166666666666661</v>
      </c>
      <c r="C3114">
        <v>415</v>
      </c>
      <c r="D3114">
        <v>0</v>
      </c>
      <c r="E3114">
        <v>0</v>
      </c>
      <c r="F3114">
        <v>0</v>
      </c>
      <c r="G3114">
        <v>130.5</v>
      </c>
      <c r="H3114">
        <v>98</v>
      </c>
      <c r="I3114">
        <v>22.19</v>
      </c>
      <c r="J3114">
        <v>249.5</v>
      </c>
      <c r="K3114">
        <v>91</v>
      </c>
      <c r="L3114">
        <v>21.21</v>
      </c>
      <c r="M3114">
        <v>219.9</v>
      </c>
      <c r="N3114">
        <v>117</v>
      </c>
      <c r="O3114">
        <v>9.9</v>
      </c>
      <c r="P3114">
        <v>12.7</v>
      </c>
      <c r="Q3114">
        <v>1</v>
      </c>
      <c r="R3114">
        <v>3.43</v>
      </c>
      <c r="S3114">
        <v>3</v>
      </c>
      <c r="T3114">
        <v>0</v>
      </c>
    </row>
    <row r="3115" spans="1:20" x14ac:dyDescent="0.2">
      <c r="A3115" t="s">
        <v>30</v>
      </c>
      <c r="B3115" s="4">
        <f>train[[#This Row],[account_length]]/12</f>
        <v>7.083333333333333</v>
      </c>
      <c r="C3115">
        <v>510</v>
      </c>
      <c r="D3115">
        <v>0</v>
      </c>
      <c r="E3115">
        <v>0</v>
      </c>
      <c r="F3115">
        <v>0</v>
      </c>
      <c r="G3115">
        <v>133.30000000000001</v>
      </c>
      <c r="H3115">
        <v>107</v>
      </c>
      <c r="I3115">
        <v>22.66</v>
      </c>
      <c r="J3115">
        <v>185</v>
      </c>
      <c r="K3115">
        <v>101</v>
      </c>
      <c r="L3115">
        <v>15.73</v>
      </c>
      <c r="M3115">
        <v>289</v>
      </c>
      <c r="N3115">
        <v>99</v>
      </c>
      <c r="O3115">
        <v>13.01</v>
      </c>
      <c r="P3115">
        <v>9.1</v>
      </c>
      <c r="Q3115">
        <v>4</v>
      </c>
      <c r="R3115">
        <v>2.46</v>
      </c>
      <c r="S3115">
        <v>3</v>
      </c>
      <c r="T3115">
        <v>0</v>
      </c>
    </row>
    <row r="3116" spans="1:20" x14ac:dyDescent="0.2">
      <c r="A3116" t="s">
        <v>43</v>
      </c>
      <c r="B3116" s="4">
        <f>train[[#This Row],[account_length]]/12</f>
        <v>7.666666666666667</v>
      </c>
      <c r="C3116">
        <v>510</v>
      </c>
      <c r="D3116">
        <v>0</v>
      </c>
      <c r="E3116">
        <v>0</v>
      </c>
      <c r="F3116">
        <v>0</v>
      </c>
      <c r="G3116">
        <v>183.7</v>
      </c>
      <c r="H3116">
        <v>103</v>
      </c>
      <c r="I3116">
        <v>31.23</v>
      </c>
      <c r="J3116">
        <v>270.60000000000002</v>
      </c>
      <c r="K3116">
        <v>97</v>
      </c>
      <c r="L3116">
        <v>23</v>
      </c>
      <c r="M3116">
        <v>132.9</v>
      </c>
      <c r="N3116">
        <v>104</v>
      </c>
      <c r="O3116">
        <v>5.98</v>
      </c>
      <c r="P3116">
        <v>11.2</v>
      </c>
      <c r="Q3116">
        <v>2</v>
      </c>
      <c r="R3116">
        <v>3.02</v>
      </c>
      <c r="S3116">
        <v>0</v>
      </c>
      <c r="T3116">
        <v>0</v>
      </c>
    </row>
    <row r="3117" spans="1:20" x14ac:dyDescent="0.2">
      <c r="A3117" t="s">
        <v>32</v>
      </c>
      <c r="B3117" s="4">
        <f>train[[#This Row],[account_length]]/12</f>
        <v>9.6666666666666661</v>
      </c>
      <c r="C3117">
        <v>415</v>
      </c>
      <c r="D3117">
        <v>0</v>
      </c>
      <c r="E3117">
        <v>0</v>
      </c>
      <c r="F3117">
        <v>0</v>
      </c>
      <c r="G3117">
        <v>271</v>
      </c>
      <c r="H3117">
        <v>114</v>
      </c>
      <c r="I3117">
        <v>46.07</v>
      </c>
      <c r="J3117">
        <v>209.9</v>
      </c>
      <c r="K3117">
        <v>71</v>
      </c>
      <c r="L3117">
        <v>17.84</v>
      </c>
      <c r="M3117">
        <v>193.5</v>
      </c>
      <c r="N3117">
        <v>109</v>
      </c>
      <c r="O3117">
        <v>8.7100000000000009</v>
      </c>
      <c r="P3117">
        <v>13.7</v>
      </c>
      <c r="Q3117">
        <v>2</v>
      </c>
      <c r="R3117">
        <v>3.7</v>
      </c>
      <c r="S3117">
        <v>5</v>
      </c>
      <c r="T3117">
        <v>1</v>
      </c>
    </row>
    <row r="3118" spans="1:20" x14ac:dyDescent="0.2">
      <c r="A3118" t="s">
        <v>34</v>
      </c>
      <c r="B3118" s="4">
        <f>train[[#This Row],[account_length]]/12</f>
        <v>13.583333333333334</v>
      </c>
      <c r="C3118">
        <v>510</v>
      </c>
      <c r="D3118">
        <v>0</v>
      </c>
      <c r="E3118">
        <v>0</v>
      </c>
      <c r="F3118">
        <v>0</v>
      </c>
      <c r="G3118">
        <v>122.5</v>
      </c>
      <c r="H3118">
        <v>70</v>
      </c>
      <c r="I3118">
        <v>20.83</v>
      </c>
      <c r="J3118">
        <v>221.4</v>
      </c>
      <c r="K3118">
        <v>92</v>
      </c>
      <c r="L3118">
        <v>18.82</v>
      </c>
      <c r="M3118">
        <v>187.5</v>
      </c>
      <c r="N3118">
        <v>88</v>
      </c>
      <c r="O3118">
        <v>8.44</v>
      </c>
      <c r="P3118">
        <v>10.4</v>
      </c>
      <c r="Q3118">
        <v>6</v>
      </c>
      <c r="R3118">
        <v>2.81</v>
      </c>
      <c r="S3118">
        <v>0</v>
      </c>
      <c r="T3118">
        <v>0</v>
      </c>
    </row>
    <row r="3119" spans="1:20" x14ac:dyDescent="0.2">
      <c r="A3119" t="s">
        <v>47</v>
      </c>
      <c r="B3119" s="4">
        <f>train[[#This Row],[account_length]]/12</f>
        <v>6.916666666666667</v>
      </c>
      <c r="C3119">
        <v>415</v>
      </c>
      <c r="D3119">
        <v>0</v>
      </c>
      <c r="E3119">
        <v>0</v>
      </c>
      <c r="F3119">
        <v>0</v>
      </c>
      <c r="G3119">
        <v>182.5</v>
      </c>
      <c r="H3119">
        <v>85</v>
      </c>
      <c r="I3119">
        <v>31.03</v>
      </c>
      <c r="J3119">
        <v>181.5</v>
      </c>
      <c r="K3119">
        <v>114</v>
      </c>
      <c r="L3119">
        <v>15.43</v>
      </c>
      <c r="M3119">
        <v>199.1</v>
      </c>
      <c r="N3119">
        <v>110</v>
      </c>
      <c r="O3119">
        <v>8.9600000000000009</v>
      </c>
      <c r="P3119">
        <v>14.7</v>
      </c>
      <c r="Q3119">
        <v>6</v>
      </c>
      <c r="R3119">
        <v>3.97</v>
      </c>
      <c r="S3119">
        <v>1</v>
      </c>
      <c r="T3119">
        <v>0</v>
      </c>
    </row>
    <row r="3120" spans="1:20" x14ac:dyDescent="0.2">
      <c r="A3120" t="s">
        <v>48</v>
      </c>
      <c r="B3120" s="4">
        <f>train[[#This Row],[account_length]]/12</f>
        <v>9.75</v>
      </c>
      <c r="C3120">
        <v>510</v>
      </c>
      <c r="D3120">
        <v>0</v>
      </c>
      <c r="E3120">
        <v>0</v>
      </c>
      <c r="F3120">
        <v>0</v>
      </c>
      <c r="G3120">
        <v>110.4</v>
      </c>
      <c r="H3120">
        <v>122</v>
      </c>
      <c r="I3120">
        <v>18.77</v>
      </c>
      <c r="J3120">
        <v>242.9</v>
      </c>
      <c r="K3120">
        <v>103</v>
      </c>
      <c r="L3120">
        <v>20.65</v>
      </c>
      <c r="M3120">
        <v>170.4</v>
      </c>
      <c r="N3120">
        <v>75</v>
      </c>
      <c r="O3120">
        <v>7.67</v>
      </c>
      <c r="P3120">
        <v>13.9</v>
      </c>
      <c r="Q3120">
        <v>5</v>
      </c>
      <c r="R3120">
        <v>3.75</v>
      </c>
      <c r="S3120">
        <v>1</v>
      </c>
      <c r="T3120">
        <v>0</v>
      </c>
    </row>
    <row r="3121" spans="1:20" x14ac:dyDescent="0.2">
      <c r="A3121" t="s">
        <v>30</v>
      </c>
      <c r="B3121" s="4">
        <f>train[[#This Row],[account_length]]/12</f>
        <v>7.5</v>
      </c>
      <c r="C3121">
        <v>408</v>
      </c>
      <c r="D3121">
        <v>0</v>
      </c>
      <c r="E3121">
        <v>0</v>
      </c>
      <c r="F3121">
        <v>0</v>
      </c>
      <c r="G3121">
        <v>140.80000000000001</v>
      </c>
      <c r="H3121">
        <v>109</v>
      </c>
      <c r="I3121">
        <v>23.94</v>
      </c>
      <c r="J3121">
        <v>303</v>
      </c>
      <c r="K3121">
        <v>114</v>
      </c>
      <c r="L3121">
        <v>25.76</v>
      </c>
      <c r="M3121">
        <v>267.39999999999998</v>
      </c>
      <c r="N3121">
        <v>112</v>
      </c>
      <c r="O3121">
        <v>12.03</v>
      </c>
      <c r="P3121">
        <v>14.1</v>
      </c>
      <c r="Q3121">
        <v>1</v>
      </c>
      <c r="R3121">
        <v>3.81</v>
      </c>
      <c r="S3121">
        <v>0</v>
      </c>
      <c r="T3121">
        <v>0</v>
      </c>
    </row>
    <row r="3122" spans="1:20" x14ac:dyDescent="0.2">
      <c r="A3122" t="s">
        <v>53</v>
      </c>
      <c r="B3122" s="4">
        <f>train[[#This Row],[account_length]]/12</f>
        <v>11.416666666666666</v>
      </c>
      <c r="C3122">
        <v>415</v>
      </c>
      <c r="D3122">
        <v>0</v>
      </c>
      <c r="E3122">
        <v>0</v>
      </c>
      <c r="F3122">
        <v>0</v>
      </c>
      <c r="G3122">
        <v>137.5</v>
      </c>
      <c r="H3122">
        <v>102</v>
      </c>
      <c r="I3122">
        <v>23.38</v>
      </c>
      <c r="J3122">
        <v>176</v>
      </c>
      <c r="K3122">
        <v>98</v>
      </c>
      <c r="L3122">
        <v>14.96</v>
      </c>
      <c r="M3122">
        <v>210.6</v>
      </c>
      <c r="N3122">
        <v>88</v>
      </c>
      <c r="O3122">
        <v>9.48</v>
      </c>
      <c r="P3122">
        <v>10.4</v>
      </c>
      <c r="Q3122">
        <v>6</v>
      </c>
      <c r="R3122">
        <v>2.81</v>
      </c>
      <c r="S3122">
        <v>0</v>
      </c>
      <c r="T3122">
        <v>0</v>
      </c>
    </row>
    <row r="3123" spans="1:20" x14ac:dyDescent="0.2">
      <c r="A3123" t="s">
        <v>40</v>
      </c>
      <c r="B3123" s="4">
        <f>train[[#This Row],[account_length]]/12</f>
        <v>9.3333333333333339</v>
      </c>
      <c r="C3123">
        <v>415</v>
      </c>
      <c r="D3123">
        <v>0</v>
      </c>
      <c r="E3123">
        <v>0</v>
      </c>
      <c r="F3123">
        <v>0</v>
      </c>
      <c r="G3123">
        <v>115.9</v>
      </c>
      <c r="H3123">
        <v>81</v>
      </c>
      <c r="I3123">
        <v>19.7</v>
      </c>
      <c r="J3123">
        <v>199.7</v>
      </c>
      <c r="K3123">
        <v>100</v>
      </c>
      <c r="L3123">
        <v>16.97</v>
      </c>
      <c r="M3123">
        <v>249.3</v>
      </c>
      <c r="N3123">
        <v>111</v>
      </c>
      <c r="O3123">
        <v>11.22</v>
      </c>
      <c r="P3123">
        <v>10</v>
      </c>
      <c r="Q3123">
        <v>4</v>
      </c>
      <c r="R3123">
        <v>2.7</v>
      </c>
      <c r="S3123">
        <v>1</v>
      </c>
      <c r="T3123">
        <v>0</v>
      </c>
    </row>
    <row r="3124" spans="1:20" x14ac:dyDescent="0.2">
      <c r="A3124" t="s">
        <v>55</v>
      </c>
      <c r="B3124" s="4">
        <f>train[[#This Row],[account_length]]/12</f>
        <v>4.333333333333333</v>
      </c>
      <c r="C3124">
        <v>408</v>
      </c>
      <c r="D3124">
        <v>0</v>
      </c>
      <c r="E3124">
        <v>0</v>
      </c>
      <c r="F3124">
        <v>0</v>
      </c>
      <c r="G3124">
        <v>288.2</v>
      </c>
      <c r="H3124">
        <v>108</v>
      </c>
      <c r="I3124">
        <v>48.99</v>
      </c>
      <c r="J3124">
        <v>129.6</v>
      </c>
      <c r="K3124">
        <v>136</v>
      </c>
      <c r="L3124">
        <v>11.02</v>
      </c>
      <c r="M3124">
        <v>229.6</v>
      </c>
      <c r="N3124">
        <v>73</v>
      </c>
      <c r="O3124">
        <v>10.33</v>
      </c>
      <c r="P3124">
        <v>9.6</v>
      </c>
      <c r="Q3124">
        <v>5</v>
      </c>
      <c r="R3124">
        <v>2.59</v>
      </c>
      <c r="S3124">
        <v>4</v>
      </c>
      <c r="T3124">
        <v>0</v>
      </c>
    </row>
    <row r="3125" spans="1:20" x14ac:dyDescent="0.2">
      <c r="A3125" t="s">
        <v>35</v>
      </c>
      <c r="B3125" s="4">
        <f>train[[#This Row],[account_length]]/12</f>
        <v>14.416666666666666</v>
      </c>
      <c r="C3125">
        <v>510</v>
      </c>
      <c r="D3125">
        <v>0</v>
      </c>
      <c r="E3125">
        <v>1</v>
      </c>
      <c r="F3125">
        <v>20</v>
      </c>
      <c r="G3125">
        <v>60.2</v>
      </c>
      <c r="H3125">
        <v>100</v>
      </c>
      <c r="I3125">
        <v>10.23</v>
      </c>
      <c r="J3125">
        <v>118.1</v>
      </c>
      <c r="K3125">
        <v>76</v>
      </c>
      <c r="L3125">
        <v>10.039999999999999</v>
      </c>
      <c r="M3125">
        <v>230.1</v>
      </c>
      <c r="N3125">
        <v>131</v>
      </c>
      <c r="O3125">
        <v>10.35</v>
      </c>
      <c r="P3125">
        <v>13.3</v>
      </c>
      <c r="Q3125">
        <v>4</v>
      </c>
      <c r="R3125">
        <v>3.59</v>
      </c>
      <c r="S3125">
        <v>1</v>
      </c>
      <c r="T3125">
        <v>0</v>
      </c>
    </row>
    <row r="3126" spans="1:20" x14ac:dyDescent="0.2">
      <c r="A3126" t="s">
        <v>52</v>
      </c>
      <c r="B3126" s="4">
        <f>train[[#This Row],[account_length]]/12</f>
        <v>0.25</v>
      </c>
      <c r="C3126">
        <v>510</v>
      </c>
      <c r="D3126">
        <v>0</v>
      </c>
      <c r="E3126">
        <v>0</v>
      </c>
      <c r="F3126">
        <v>0</v>
      </c>
      <c r="G3126">
        <v>125.5</v>
      </c>
      <c r="H3126">
        <v>100</v>
      </c>
      <c r="I3126">
        <v>21.34</v>
      </c>
      <c r="J3126">
        <v>266.2</v>
      </c>
      <c r="K3126">
        <v>78</v>
      </c>
      <c r="L3126">
        <v>22.63</v>
      </c>
      <c r="M3126">
        <v>270.39999999999998</v>
      </c>
      <c r="N3126">
        <v>119</v>
      </c>
      <c r="O3126">
        <v>12.17</v>
      </c>
      <c r="P3126">
        <v>5.9</v>
      </c>
      <c r="Q3126">
        <v>6</v>
      </c>
      <c r="R3126">
        <v>1.59</v>
      </c>
      <c r="S3126">
        <v>3</v>
      </c>
      <c r="T3126">
        <v>1</v>
      </c>
    </row>
    <row r="3127" spans="1:20" x14ac:dyDescent="0.2">
      <c r="A3127" t="s">
        <v>68</v>
      </c>
      <c r="B3127" s="4">
        <f>train[[#This Row],[account_length]]/12</f>
        <v>10</v>
      </c>
      <c r="C3127">
        <v>415</v>
      </c>
      <c r="D3127">
        <v>0</v>
      </c>
      <c r="E3127">
        <v>1</v>
      </c>
      <c r="F3127">
        <v>27</v>
      </c>
      <c r="G3127">
        <v>179.6</v>
      </c>
      <c r="H3127">
        <v>142</v>
      </c>
      <c r="I3127">
        <v>30.53</v>
      </c>
      <c r="J3127">
        <v>262.8</v>
      </c>
      <c r="K3127">
        <v>103</v>
      </c>
      <c r="L3127">
        <v>22.34</v>
      </c>
      <c r="M3127">
        <v>239.9</v>
      </c>
      <c r="N3127">
        <v>81</v>
      </c>
      <c r="O3127">
        <v>10.8</v>
      </c>
      <c r="P3127">
        <v>11.1</v>
      </c>
      <c r="Q3127">
        <v>2</v>
      </c>
      <c r="R3127">
        <v>3</v>
      </c>
      <c r="S3127">
        <v>1</v>
      </c>
      <c r="T3127">
        <v>0</v>
      </c>
    </row>
    <row r="3128" spans="1:20" x14ac:dyDescent="0.2">
      <c r="A3128" t="s">
        <v>50</v>
      </c>
      <c r="B3128" s="4">
        <f>train[[#This Row],[account_length]]/12</f>
        <v>11</v>
      </c>
      <c r="C3128">
        <v>415</v>
      </c>
      <c r="D3128">
        <v>0</v>
      </c>
      <c r="E3128">
        <v>0</v>
      </c>
      <c r="F3128">
        <v>0</v>
      </c>
      <c r="G3128">
        <v>99</v>
      </c>
      <c r="H3128">
        <v>126</v>
      </c>
      <c r="I3128">
        <v>16.829999999999998</v>
      </c>
      <c r="J3128">
        <v>189.4</v>
      </c>
      <c r="K3128">
        <v>76</v>
      </c>
      <c r="L3128">
        <v>16.100000000000001</v>
      </c>
      <c r="M3128">
        <v>156.30000000000001</v>
      </c>
      <c r="N3128">
        <v>108</v>
      </c>
      <c r="O3128">
        <v>7.03</v>
      </c>
      <c r="P3128">
        <v>8.4</v>
      </c>
      <c r="Q3128">
        <v>3</v>
      </c>
      <c r="R3128">
        <v>2.27</v>
      </c>
      <c r="S3128">
        <v>1</v>
      </c>
      <c r="T3128">
        <v>0</v>
      </c>
    </row>
    <row r="3129" spans="1:20" x14ac:dyDescent="0.2">
      <c r="A3129" t="s">
        <v>49</v>
      </c>
      <c r="B3129" s="4">
        <f>train[[#This Row],[account_length]]/12</f>
        <v>8.4166666666666661</v>
      </c>
      <c r="C3129">
        <v>408</v>
      </c>
      <c r="D3129">
        <v>0</v>
      </c>
      <c r="E3129">
        <v>0</v>
      </c>
      <c r="F3129">
        <v>0</v>
      </c>
      <c r="G3129">
        <v>155.4</v>
      </c>
      <c r="H3129">
        <v>71</v>
      </c>
      <c r="I3129">
        <v>26.42</v>
      </c>
      <c r="J3129">
        <v>84</v>
      </c>
      <c r="K3129">
        <v>122</v>
      </c>
      <c r="L3129">
        <v>7.14</v>
      </c>
      <c r="M3129">
        <v>229.1</v>
      </c>
      <c r="N3129">
        <v>97</v>
      </c>
      <c r="O3129">
        <v>10.31</v>
      </c>
      <c r="P3129">
        <v>5.8</v>
      </c>
      <c r="Q3129">
        <v>1</v>
      </c>
      <c r="R3129">
        <v>1.57</v>
      </c>
      <c r="S3129">
        <v>1</v>
      </c>
      <c r="T3129">
        <v>0</v>
      </c>
    </row>
    <row r="3130" spans="1:20" x14ac:dyDescent="0.2">
      <c r="A3130" t="s">
        <v>75</v>
      </c>
      <c r="B3130" s="4">
        <f>train[[#This Row],[account_length]]/12</f>
        <v>4.833333333333333</v>
      </c>
      <c r="C3130">
        <v>408</v>
      </c>
      <c r="D3130">
        <v>0</v>
      </c>
      <c r="E3130">
        <v>0</v>
      </c>
      <c r="F3130">
        <v>0</v>
      </c>
      <c r="G3130">
        <v>177.4</v>
      </c>
      <c r="H3130">
        <v>107</v>
      </c>
      <c r="I3130">
        <v>30.16</v>
      </c>
      <c r="J3130">
        <v>204.7</v>
      </c>
      <c r="K3130">
        <v>104</v>
      </c>
      <c r="L3130">
        <v>17.399999999999999</v>
      </c>
      <c r="M3130">
        <v>141.9</v>
      </c>
      <c r="N3130">
        <v>123</v>
      </c>
      <c r="O3130">
        <v>6.39</v>
      </c>
      <c r="P3130">
        <v>15</v>
      </c>
      <c r="Q3130">
        <v>9</v>
      </c>
      <c r="R3130">
        <v>4.05</v>
      </c>
      <c r="S3130">
        <v>3</v>
      </c>
      <c r="T3130">
        <v>0</v>
      </c>
    </row>
    <row r="3131" spans="1:20" x14ac:dyDescent="0.2">
      <c r="A3131" t="s">
        <v>46</v>
      </c>
      <c r="B3131" s="4">
        <f>train[[#This Row],[account_length]]/12</f>
        <v>6.166666666666667</v>
      </c>
      <c r="C3131">
        <v>510</v>
      </c>
      <c r="D3131">
        <v>0</v>
      </c>
      <c r="E3131">
        <v>0</v>
      </c>
      <c r="F3131">
        <v>0</v>
      </c>
      <c r="G3131">
        <v>233.6</v>
      </c>
      <c r="H3131">
        <v>72</v>
      </c>
      <c r="I3131">
        <v>39.71</v>
      </c>
      <c r="J3131">
        <v>168</v>
      </c>
      <c r="K3131">
        <v>103</v>
      </c>
      <c r="L3131">
        <v>14.28</v>
      </c>
      <c r="M3131">
        <v>276.3</v>
      </c>
      <c r="N3131">
        <v>71</v>
      </c>
      <c r="O3131">
        <v>12.43</v>
      </c>
      <c r="P3131">
        <v>6.3</v>
      </c>
      <c r="Q3131">
        <v>2</v>
      </c>
      <c r="R3131">
        <v>1.7</v>
      </c>
      <c r="S3131">
        <v>2</v>
      </c>
      <c r="T3131">
        <v>0</v>
      </c>
    </row>
    <row r="3132" spans="1:20" x14ac:dyDescent="0.2">
      <c r="A3132" t="s">
        <v>37</v>
      </c>
      <c r="B3132" s="4">
        <f>train[[#This Row],[account_length]]/12</f>
        <v>9.4166666666666661</v>
      </c>
      <c r="C3132">
        <v>408</v>
      </c>
      <c r="D3132">
        <v>0</v>
      </c>
      <c r="E3132">
        <v>0</v>
      </c>
      <c r="F3132">
        <v>0</v>
      </c>
      <c r="G3132">
        <v>210.2</v>
      </c>
      <c r="H3132">
        <v>109</v>
      </c>
      <c r="I3132">
        <v>35.729999999999997</v>
      </c>
      <c r="J3132">
        <v>199.4</v>
      </c>
      <c r="K3132">
        <v>81</v>
      </c>
      <c r="L3132">
        <v>16.95</v>
      </c>
      <c r="M3132">
        <v>173.3</v>
      </c>
      <c r="N3132">
        <v>94</v>
      </c>
      <c r="O3132">
        <v>7.8</v>
      </c>
      <c r="P3132">
        <v>9.9</v>
      </c>
      <c r="Q3132">
        <v>4</v>
      </c>
      <c r="R3132">
        <v>2.67</v>
      </c>
      <c r="S3132">
        <v>3</v>
      </c>
      <c r="T3132">
        <v>0</v>
      </c>
    </row>
    <row r="3133" spans="1:20" x14ac:dyDescent="0.2">
      <c r="A3133" t="s">
        <v>67</v>
      </c>
      <c r="B3133" s="4">
        <f>train[[#This Row],[account_length]]/12</f>
        <v>11</v>
      </c>
      <c r="C3133">
        <v>510</v>
      </c>
      <c r="D3133">
        <v>0</v>
      </c>
      <c r="E3133">
        <v>0</v>
      </c>
      <c r="F3133">
        <v>0</v>
      </c>
      <c r="G3133">
        <v>126.8</v>
      </c>
      <c r="H3133">
        <v>83</v>
      </c>
      <c r="I3133">
        <v>21.56</v>
      </c>
      <c r="J3133">
        <v>243.2</v>
      </c>
      <c r="K3133">
        <v>97</v>
      </c>
      <c r="L3133">
        <v>20.67</v>
      </c>
      <c r="M3133">
        <v>223.4</v>
      </c>
      <c r="N3133">
        <v>106</v>
      </c>
      <c r="O3133">
        <v>10.050000000000001</v>
      </c>
      <c r="P3133">
        <v>7.1</v>
      </c>
      <c r="Q3133">
        <v>5</v>
      </c>
      <c r="R3133">
        <v>1.92</v>
      </c>
      <c r="S3133">
        <v>3</v>
      </c>
      <c r="T3133">
        <v>0</v>
      </c>
    </row>
    <row r="3134" spans="1:20" x14ac:dyDescent="0.2">
      <c r="A3134" t="s">
        <v>70</v>
      </c>
      <c r="B3134" s="4">
        <f>train[[#This Row],[account_length]]/12</f>
        <v>2</v>
      </c>
      <c r="C3134">
        <v>510</v>
      </c>
      <c r="D3134">
        <v>0</v>
      </c>
      <c r="E3134">
        <v>1</v>
      </c>
      <c r="F3134">
        <v>41</v>
      </c>
      <c r="G3134">
        <v>187.1</v>
      </c>
      <c r="H3134">
        <v>80</v>
      </c>
      <c r="I3134">
        <v>31.81</v>
      </c>
      <c r="J3134">
        <v>286.10000000000002</v>
      </c>
      <c r="K3134">
        <v>77</v>
      </c>
      <c r="L3134">
        <v>24.32</v>
      </c>
      <c r="M3134">
        <v>188</v>
      </c>
      <c r="N3134">
        <v>107</v>
      </c>
      <c r="O3134">
        <v>8.4600000000000009</v>
      </c>
      <c r="P3134">
        <v>10.4</v>
      </c>
      <c r="Q3134">
        <v>2</v>
      </c>
      <c r="R3134">
        <v>2.81</v>
      </c>
      <c r="S3134">
        <v>1</v>
      </c>
      <c r="T3134">
        <v>0</v>
      </c>
    </row>
    <row r="3135" spans="1:20" x14ac:dyDescent="0.2">
      <c r="A3135" t="s">
        <v>74</v>
      </c>
      <c r="B3135" s="4">
        <f>train[[#This Row],[account_length]]/12</f>
        <v>10.583333333333334</v>
      </c>
      <c r="C3135">
        <v>408</v>
      </c>
      <c r="D3135">
        <v>0</v>
      </c>
      <c r="E3135">
        <v>0</v>
      </c>
      <c r="F3135">
        <v>0</v>
      </c>
      <c r="G3135">
        <v>155.80000000000001</v>
      </c>
      <c r="H3135">
        <v>91</v>
      </c>
      <c r="I3135">
        <v>26.49</v>
      </c>
      <c r="J3135">
        <v>103.7</v>
      </c>
      <c r="K3135">
        <v>85</v>
      </c>
      <c r="L3135">
        <v>8.81</v>
      </c>
      <c r="M3135">
        <v>117.2</v>
      </c>
      <c r="N3135">
        <v>125</v>
      </c>
      <c r="O3135">
        <v>5.27</v>
      </c>
      <c r="P3135">
        <v>8.6</v>
      </c>
      <c r="Q3135">
        <v>3</v>
      </c>
      <c r="R3135">
        <v>2.3199999999999998</v>
      </c>
      <c r="S3135">
        <v>2</v>
      </c>
      <c r="T3135">
        <v>0</v>
      </c>
    </row>
    <row r="3136" spans="1:20" x14ac:dyDescent="0.2">
      <c r="A3136" t="s">
        <v>24</v>
      </c>
      <c r="B3136" s="4">
        <f>train[[#This Row],[account_length]]/12</f>
        <v>7.083333333333333</v>
      </c>
      <c r="C3136">
        <v>510</v>
      </c>
      <c r="D3136">
        <v>0</v>
      </c>
      <c r="E3136">
        <v>0</v>
      </c>
      <c r="F3136">
        <v>0</v>
      </c>
      <c r="G3136">
        <v>232.1</v>
      </c>
      <c r="H3136">
        <v>130</v>
      </c>
      <c r="I3136">
        <v>39.46</v>
      </c>
      <c r="J3136">
        <v>150.69999999999999</v>
      </c>
      <c r="K3136">
        <v>75</v>
      </c>
      <c r="L3136">
        <v>12.81</v>
      </c>
      <c r="M3136">
        <v>253.9</v>
      </c>
      <c r="N3136">
        <v>77</v>
      </c>
      <c r="O3136">
        <v>11.43</v>
      </c>
      <c r="P3136">
        <v>13</v>
      </c>
      <c r="Q3136">
        <v>3</v>
      </c>
      <c r="R3136">
        <v>3.51</v>
      </c>
      <c r="S3136">
        <v>0</v>
      </c>
      <c r="T3136">
        <v>0</v>
      </c>
    </row>
    <row r="3137" spans="1:20" x14ac:dyDescent="0.2">
      <c r="A3137" t="s">
        <v>43</v>
      </c>
      <c r="B3137" s="4">
        <f>train[[#This Row],[account_length]]/12</f>
        <v>4.916666666666667</v>
      </c>
      <c r="C3137">
        <v>415</v>
      </c>
      <c r="D3137">
        <v>0</v>
      </c>
      <c r="E3137">
        <v>0</v>
      </c>
      <c r="F3137">
        <v>0</v>
      </c>
      <c r="G3137">
        <v>128.69999999999999</v>
      </c>
      <c r="H3137">
        <v>85</v>
      </c>
      <c r="I3137">
        <v>21.88</v>
      </c>
      <c r="J3137">
        <v>169.8</v>
      </c>
      <c r="K3137">
        <v>121</v>
      </c>
      <c r="L3137">
        <v>14.43</v>
      </c>
      <c r="M3137">
        <v>207.3</v>
      </c>
      <c r="N3137">
        <v>98</v>
      </c>
      <c r="O3137">
        <v>9.33</v>
      </c>
      <c r="P3137">
        <v>10.5</v>
      </c>
      <c r="Q3137">
        <v>4</v>
      </c>
      <c r="R3137">
        <v>2.84</v>
      </c>
      <c r="S3137">
        <v>3</v>
      </c>
      <c r="T3137">
        <v>0</v>
      </c>
    </row>
    <row r="3138" spans="1:20" x14ac:dyDescent="0.2">
      <c r="A3138" t="s">
        <v>38</v>
      </c>
      <c r="B3138" s="4">
        <f>train[[#This Row],[account_length]]/12</f>
        <v>9.4166666666666661</v>
      </c>
      <c r="C3138">
        <v>408</v>
      </c>
      <c r="D3138">
        <v>0</v>
      </c>
      <c r="E3138">
        <v>1</v>
      </c>
      <c r="F3138">
        <v>30</v>
      </c>
      <c r="G3138">
        <v>208.9</v>
      </c>
      <c r="H3138">
        <v>87</v>
      </c>
      <c r="I3138">
        <v>35.51</v>
      </c>
      <c r="J3138">
        <v>145.19999999999999</v>
      </c>
      <c r="K3138">
        <v>89</v>
      </c>
      <c r="L3138">
        <v>12.34</v>
      </c>
      <c r="M3138">
        <v>198.2</v>
      </c>
      <c r="N3138">
        <v>77</v>
      </c>
      <c r="O3138">
        <v>8.92</v>
      </c>
      <c r="P3138">
        <v>14.9</v>
      </c>
      <c r="Q3138">
        <v>5</v>
      </c>
      <c r="R3138">
        <v>4.0199999999999996</v>
      </c>
      <c r="S3138">
        <v>2</v>
      </c>
      <c r="T3138">
        <v>0</v>
      </c>
    </row>
    <row r="3139" spans="1:20" x14ac:dyDescent="0.2">
      <c r="A3139" t="s">
        <v>40</v>
      </c>
      <c r="B3139" s="4">
        <f>train[[#This Row],[account_length]]/12</f>
        <v>15.416666666666666</v>
      </c>
      <c r="C3139">
        <v>510</v>
      </c>
      <c r="D3139">
        <v>0</v>
      </c>
      <c r="E3139">
        <v>1</v>
      </c>
      <c r="F3139">
        <v>24</v>
      </c>
      <c r="G3139">
        <v>121.6</v>
      </c>
      <c r="H3139">
        <v>100</v>
      </c>
      <c r="I3139">
        <v>20.67</v>
      </c>
      <c r="J3139">
        <v>108.3</v>
      </c>
      <c r="K3139">
        <v>77</v>
      </c>
      <c r="L3139">
        <v>9.2100000000000009</v>
      </c>
      <c r="M3139">
        <v>206.3</v>
      </c>
      <c r="N3139">
        <v>98</v>
      </c>
      <c r="O3139">
        <v>9.2799999999999994</v>
      </c>
      <c r="P3139">
        <v>12.3</v>
      </c>
      <c r="Q3139">
        <v>2</v>
      </c>
      <c r="R3139">
        <v>3.32</v>
      </c>
      <c r="S3139">
        <v>5</v>
      </c>
      <c r="T3139">
        <v>1</v>
      </c>
    </row>
    <row r="3140" spans="1:20" x14ac:dyDescent="0.2">
      <c r="A3140" t="s">
        <v>42</v>
      </c>
      <c r="B3140" s="4">
        <f>train[[#This Row],[account_length]]/12</f>
        <v>10.583333333333334</v>
      </c>
      <c r="C3140">
        <v>415</v>
      </c>
      <c r="D3140">
        <v>0</v>
      </c>
      <c r="E3140">
        <v>0</v>
      </c>
      <c r="F3140">
        <v>0</v>
      </c>
      <c r="G3140">
        <v>145</v>
      </c>
      <c r="H3140">
        <v>106</v>
      </c>
      <c r="I3140">
        <v>24.65</v>
      </c>
      <c r="J3140">
        <v>230.3</v>
      </c>
      <c r="K3140">
        <v>99</v>
      </c>
      <c r="L3140">
        <v>19.579999999999998</v>
      </c>
      <c r="M3140">
        <v>164.9</v>
      </c>
      <c r="N3140">
        <v>103</v>
      </c>
      <c r="O3140">
        <v>7.42</v>
      </c>
      <c r="P3140">
        <v>12.7</v>
      </c>
      <c r="Q3140">
        <v>3</v>
      </c>
      <c r="R3140">
        <v>3.43</v>
      </c>
      <c r="S3140">
        <v>1</v>
      </c>
      <c r="T3140">
        <v>0</v>
      </c>
    </row>
    <row r="3141" spans="1:20" x14ac:dyDescent="0.2">
      <c r="A3141" t="s">
        <v>52</v>
      </c>
      <c r="B3141" s="4">
        <f>train[[#This Row],[account_length]]/12</f>
        <v>5.75</v>
      </c>
      <c r="C3141">
        <v>415</v>
      </c>
      <c r="D3141">
        <v>0</v>
      </c>
      <c r="E3141">
        <v>0</v>
      </c>
      <c r="F3141">
        <v>0</v>
      </c>
      <c r="G3141">
        <v>243.3</v>
      </c>
      <c r="H3141">
        <v>101</v>
      </c>
      <c r="I3141">
        <v>41.36</v>
      </c>
      <c r="J3141">
        <v>109.2</v>
      </c>
      <c r="K3141">
        <v>99</v>
      </c>
      <c r="L3141">
        <v>9.2799999999999994</v>
      </c>
      <c r="M3141">
        <v>176.9</v>
      </c>
      <c r="N3141">
        <v>138</v>
      </c>
      <c r="O3141">
        <v>7.96</v>
      </c>
      <c r="P3141">
        <v>9.3000000000000007</v>
      </c>
      <c r="Q3141">
        <v>3</v>
      </c>
      <c r="R3141">
        <v>2.5099999999999998</v>
      </c>
      <c r="S3141">
        <v>0</v>
      </c>
      <c r="T3141">
        <v>0</v>
      </c>
    </row>
    <row r="3142" spans="1:20" x14ac:dyDescent="0.2">
      <c r="A3142" t="s">
        <v>39</v>
      </c>
      <c r="B3142" s="4">
        <f>train[[#This Row],[account_length]]/12</f>
        <v>8.5</v>
      </c>
      <c r="C3142">
        <v>510</v>
      </c>
      <c r="D3142">
        <v>0</v>
      </c>
      <c r="E3142">
        <v>0</v>
      </c>
      <c r="F3142">
        <v>0</v>
      </c>
      <c r="G3142">
        <v>214.8</v>
      </c>
      <c r="H3142">
        <v>60</v>
      </c>
      <c r="I3142">
        <v>36.520000000000003</v>
      </c>
      <c r="J3142">
        <v>173.8</v>
      </c>
      <c r="K3142">
        <v>70</v>
      </c>
      <c r="L3142">
        <v>14.77</v>
      </c>
      <c r="M3142">
        <v>166.7</v>
      </c>
      <c r="N3142">
        <v>90</v>
      </c>
      <c r="O3142">
        <v>7.5</v>
      </c>
      <c r="P3142">
        <v>10.9</v>
      </c>
      <c r="Q3142">
        <v>2</v>
      </c>
      <c r="R3142">
        <v>2.94</v>
      </c>
      <c r="S3142">
        <v>1</v>
      </c>
      <c r="T3142">
        <v>0</v>
      </c>
    </row>
    <row r="3143" spans="1:20" x14ac:dyDescent="0.2">
      <c r="A3143" t="s">
        <v>49</v>
      </c>
      <c r="B3143" s="4">
        <f>train[[#This Row],[account_length]]/12</f>
        <v>10.5</v>
      </c>
      <c r="C3143">
        <v>510</v>
      </c>
      <c r="D3143">
        <v>0</v>
      </c>
      <c r="E3143">
        <v>0</v>
      </c>
      <c r="F3143">
        <v>0</v>
      </c>
      <c r="G3143">
        <v>184.5</v>
      </c>
      <c r="H3143">
        <v>56</v>
      </c>
      <c r="I3143">
        <v>31.37</v>
      </c>
      <c r="J3143">
        <v>197.7</v>
      </c>
      <c r="K3143">
        <v>91</v>
      </c>
      <c r="L3143">
        <v>16.8</v>
      </c>
      <c r="M3143">
        <v>242.3</v>
      </c>
      <c r="N3143">
        <v>74</v>
      </c>
      <c r="O3143">
        <v>10.9</v>
      </c>
      <c r="P3143">
        <v>11.2</v>
      </c>
      <c r="Q3143">
        <v>3</v>
      </c>
      <c r="R3143">
        <v>3.02</v>
      </c>
      <c r="S3143">
        <v>2</v>
      </c>
      <c r="T3143">
        <v>0</v>
      </c>
    </row>
    <row r="3144" spans="1:20" x14ac:dyDescent="0.2">
      <c r="A3144" t="s">
        <v>31</v>
      </c>
      <c r="B3144" s="4">
        <f>train[[#This Row],[account_length]]/12</f>
        <v>11.416666666666666</v>
      </c>
      <c r="C3144">
        <v>415</v>
      </c>
      <c r="D3144">
        <v>0</v>
      </c>
      <c r="E3144">
        <v>0</v>
      </c>
      <c r="F3144">
        <v>0</v>
      </c>
      <c r="G3144">
        <v>84.3</v>
      </c>
      <c r="H3144">
        <v>98</v>
      </c>
      <c r="I3144">
        <v>14.33</v>
      </c>
      <c r="J3144">
        <v>259.5</v>
      </c>
      <c r="K3144">
        <v>115</v>
      </c>
      <c r="L3144">
        <v>22.06</v>
      </c>
      <c r="M3144">
        <v>197.5</v>
      </c>
      <c r="N3144">
        <v>115</v>
      </c>
      <c r="O3144">
        <v>8.89</v>
      </c>
      <c r="P3144">
        <v>10.3</v>
      </c>
      <c r="Q3144">
        <v>2</v>
      </c>
      <c r="R3144">
        <v>2.78</v>
      </c>
      <c r="S3144">
        <v>2</v>
      </c>
      <c r="T3144">
        <v>0</v>
      </c>
    </row>
    <row r="3145" spans="1:20" x14ac:dyDescent="0.2">
      <c r="A3145" t="s">
        <v>48</v>
      </c>
      <c r="B3145" s="4">
        <f>train[[#This Row],[account_length]]/12</f>
        <v>6.666666666666667</v>
      </c>
      <c r="C3145">
        <v>408</v>
      </c>
      <c r="D3145">
        <v>0</v>
      </c>
      <c r="E3145">
        <v>0</v>
      </c>
      <c r="F3145">
        <v>0</v>
      </c>
      <c r="G3145">
        <v>142.9</v>
      </c>
      <c r="H3145">
        <v>70</v>
      </c>
      <c r="I3145">
        <v>24.29</v>
      </c>
      <c r="J3145">
        <v>221.6</v>
      </c>
      <c r="K3145">
        <v>83</v>
      </c>
      <c r="L3145">
        <v>18.84</v>
      </c>
      <c r="M3145">
        <v>121.4</v>
      </c>
      <c r="N3145">
        <v>111</v>
      </c>
      <c r="O3145">
        <v>5.46</v>
      </c>
      <c r="P3145">
        <v>15.2</v>
      </c>
      <c r="Q3145">
        <v>4</v>
      </c>
      <c r="R3145">
        <v>4.0999999999999996</v>
      </c>
      <c r="S3145">
        <v>1</v>
      </c>
      <c r="T3145">
        <v>0</v>
      </c>
    </row>
    <row r="3146" spans="1:20" x14ac:dyDescent="0.2">
      <c r="A3146" t="s">
        <v>38</v>
      </c>
      <c r="B3146" s="4">
        <f>train[[#This Row],[account_length]]/12</f>
        <v>7.166666666666667</v>
      </c>
      <c r="C3146">
        <v>415</v>
      </c>
      <c r="D3146">
        <v>0</v>
      </c>
      <c r="E3146">
        <v>0</v>
      </c>
      <c r="F3146">
        <v>0</v>
      </c>
      <c r="G3146">
        <v>120.6</v>
      </c>
      <c r="H3146">
        <v>82</v>
      </c>
      <c r="I3146">
        <v>20.5</v>
      </c>
      <c r="J3146">
        <v>238.3</v>
      </c>
      <c r="K3146">
        <v>96</v>
      </c>
      <c r="L3146">
        <v>20.260000000000002</v>
      </c>
      <c r="M3146">
        <v>219.8</v>
      </c>
      <c r="N3146">
        <v>125</v>
      </c>
      <c r="O3146">
        <v>9.89</v>
      </c>
      <c r="P3146">
        <v>11.4</v>
      </c>
      <c r="Q3146">
        <v>5</v>
      </c>
      <c r="R3146">
        <v>3.08</v>
      </c>
      <c r="S3146">
        <v>0</v>
      </c>
      <c r="T3146">
        <v>0</v>
      </c>
    </row>
    <row r="3147" spans="1:20" x14ac:dyDescent="0.2">
      <c r="A3147" t="s">
        <v>69</v>
      </c>
      <c r="B3147" s="4">
        <f>train[[#This Row],[account_length]]/12</f>
        <v>10</v>
      </c>
      <c r="C3147">
        <v>415</v>
      </c>
      <c r="D3147">
        <v>0</v>
      </c>
      <c r="E3147">
        <v>1</v>
      </c>
      <c r="F3147">
        <v>40</v>
      </c>
      <c r="G3147">
        <v>222.2</v>
      </c>
      <c r="H3147">
        <v>80</v>
      </c>
      <c r="I3147">
        <v>37.770000000000003</v>
      </c>
      <c r="J3147">
        <v>223.1</v>
      </c>
      <c r="K3147">
        <v>84</v>
      </c>
      <c r="L3147">
        <v>18.96</v>
      </c>
      <c r="M3147">
        <v>164</v>
      </c>
      <c r="N3147">
        <v>65</v>
      </c>
      <c r="O3147">
        <v>7.38</v>
      </c>
      <c r="P3147">
        <v>12.1</v>
      </c>
      <c r="Q3147">
        <v>3</v>
      </c>
      <c r="R3147">
        <v>3.27</v>
      </c>
      <c r="S3147">
        <v>1</v>
      </c>
      <c r="T3147">
        <v>0</v>
      </c>
    </row>
    <row r="3148" spans="1:20" x14ac:dyDescent="0.2">
      <c r="A3148" t="s">
        <v>39</v>
      </c>
      <c r="B3148" s="4">
        <f>train[[#This Row],[account_length]]/12</f>
        <v>7.083333333333333</v>
      </c>
      <c r="C3148">
        <v>408</v>
      </c>
      <c r="D3148">
        <v>0</v>
      </c>
      <c r="E3148">
        <v>1</v>
      </c>
      <c r="F3148">
        <v>21</v>
      </c>
      <c r="G3148">
        <v>219.3</v>
      </c>
      <c r="H3148">
        <v>132</v>
      </c>
      <c r="I3148">
        <v>37.28</v>
      </c>
      <c r="J3148">
        <v>218.2</v>
      </c>
      <c r="K3148">
        <v>105</v>
      </c>
      <c r="L3148">
        <v>18.55</v>
      </c>
      <c r="M3148">
        <v>267.60000000000002</v>
      </c>
      <c r="N3148">
        <v>95</v>
      </c>
      <c r="O3148">
        <v>12.04</v>
      </c>
      <c r="P3148">
        <v>15.7</v>
      </c>
      <c r="Q3148">
        <v>2</v>
      </c>
      <c r="R3148">
        <v>4.24</v>
      </c>
      <c r="S3148">
        <v>2</v>
      </c>
      <c r="T3148">
        <v>0</v>
      </c>
    </row>
    <row r="3149" spans="1:20" x14ac:dyDescent="0.2">
      <c r="A3149" t="s">
        <v>38</v>
      </c>
      <c r="B3149" s="4">
        <f>train[[#This Row],[account_length]]/12</f>
        <v>8.5833333333333339</v>
      </c>
      <c r="C3149">
        <v>415</v>
      </c>
      <c r="D3149">
        <v>0</v>
      </c>
      <c r="E3149">
        <v>0</v>
      </c>
      <c r="F3149">
        <v>0</v>
      </c>
      <c r="G3149">
        <v>230.2</v>
      </c>
      <c r="H3149">
        <v>100</v>
      </c>
      <c r="I3149">
        <v>39.130000000000003</v>
      </c>
      <c r="J3149">
        <v>174.1</v>
      </c>
      <c r="K3149">
        <v>100</v>
      </c>
      <c r="L3149">
        <v>14.8</v>
      </c>
      <c r="M3149">
        <v>194.1</v>
      </c>
      <c r="N3149">
        <v>112</v>
      </c>
      <c r="O3149">
        <v>8.73</v>
      </c>
      <c r="P3149">
        <v>9</v>
      </c>
      <c r="Q3149">
        <v>11</v>
      </c>
      <c r="R3149">
        <v>2.4300000000000002</v>
      </c>
      <c r="S3149">
        <v>2</v>
      </c>
      <c r="T3149">
        <v>0</v>
      </c>
    </row>
    <row r="3150" spans="1:20" x14ac:dyDescent="0.2">
      <c r="A3150" t="s">
        <v>63</v>
      </c>
      <c r="B3150" s="4">
        <f>train[[#This Row],[account_length]]/12</f>
        <v>4.416666666666667</v>
      </c>
      <c r="C3150">
        <v>415</v>
      </c>
      <c r="D3150">
        <v>0</v>
      </c>
      <c r="E3150">
        <v>1</v>
      </c>
      <c r="F3150">
        <v>22</v>
      </c>
      <c r="G3150">
        <v>76.099999999999994</v>
      </c>
      <c r="H3150">
        <v>115</v>
      </c>
      <c r="I3150">
        <v>12.94</v>
      </c>
      <c r="J3150">
        <v>171.2</v>
      </c>
      <c r="K3150">
        <v>119</v>
      </c>
      <c r="L3150">
        <v>14.55</v>
      </c>
      <c r="M3150">
        <v>246.3</v>
      </c>
      <c r="N3150">
        <v>126</v>
      </c>
      <c r="O3150">
        <v>11.08</v>
      </c>
      <c r="P3150">
        <v>6</v>
      </c>
      <c r="Q3150">
        <v>2</v>
      </c>
      <c r="R3150">
        <v>1.62</v>
      </c>
      <c r="S3150">
        <v>0</v>
      </c>
      <c r="T3150">
        <v>0</v>
      </c>
    </row>
    <row r="3151" spans="1:20" x14ac:dyDescent="0.2">
      <c r="A3151" t="s">
        <v>69</v>
      </c>
      <c r="B3151" s="4">
        <f>train[[#This Row],[account_length]]/12</f>
        <v>9.5833333333333339</v>
      </c>
      <c r="C3151">
        <v>415</v>
      </c>
      <c r="D3151">
        <v>1</v>
      </c>
      <c r="E3151">
        <v>0</v>
      </c>
      <c r="F3151">
        <v>0</v>
      </c>
      <c r="G3151">
        <v>147.69999999999999</v>
      </c>
      <c r="H3151">
        <v>105</v>
      </c>
      <c r="I3151">
        <v>25.11</v>
      </c>
      <c r="J3151">
        <v>184.1</v>
      </c>
      <c r="K3151">
        <v>68</v>
      </c>
      <c r="L3151">
        <v>15.65</v>
      </c>
      <c r="M3151">
        <v>153.5</v>
      </c>
      <c r="N3151">
        <v>102</v>
      </c>
      <c r="O3151">
        <v>6.91</v>
      </c>
      <c r="P3151">
        <v>12.7</v>
      </c>
      <c r="Q3151">
        <v>5</v>
      </c>
      <c r="R3151">
        <v>3.43</v>
      </c>
      <c r="S3151">
        <v>0</v>
      </c>
      <c r="T3151">
        <v>0</v>
      </c>
    </row>
    <row r="3152" spans="1:20" x14ac:dyDescent="0.2">
      <c r="A3152" t="s">
        <v>67</v>
      </c>
      <c r="B3152" s="4">
        <f>train[[#This Row],[account_length]]/12</f>
        <v>9.6666666666666661</v>
      </c>
      <c r="C3152">
        <v>408</v>
      </c>
      <c r="D3152">
        <v>1</v>
      </c>
      <c r="E3152">
        <v>0</v>
      </c>
      <c r="F3152">
        <v>0</v>
      </c>
      <c r="G3152">
        <v>139.4</v>
      </c>
      <c r="H3152">
        <v>102</v>
      </c>
      <c r="I3152">
        <v>23.7</v>
      </c>
      <c r="J3152">
        <v>261.8</v>
      </c>
      <c r="K3152">
        <v>97</v>
      </c>
      <c r="L3152">
        <v>22.25</v>
      </c>
      <c r="M3152">
        <v>167.4</v>
      </c>
      <c r="N3152">
        <v>101</v>
      </c>
      <c r="O3152">
        <v>7.53</v>
      </c>
      <c r="P3152">
        <v>10.5</v>
      </c>
      <c r="Q3152">
        <v>4</v>
      </c>
      <c r="R3152">
        <v>2.84</v>
      </c>
      <c r="S3152">
        <v>1</v>
      </c>
      <c r="T3152">
        <v>0</v>
      </c>
    </row>
    <row r="3153" spans="1:20" x14ac:dyDescent="0.2">
      <c r="A3153" t="s">
        <v>71</v>
      </c>
      <c r="B3153" s="4">
        <f>train[[#This Row],[account_length]]/12</f>
        <v>7.75</v>
      </c>
      <c r="C3153">
        <v>510</v>
      </c>
      <c r="D3153">
        <v>0</v>
      </c>
      <c r="E3153">
        <v>1</v>
      </c>
      <c r="F3153">
        <v>23</v>
      </c>
      <c r="G3153">
        <v>196</v>
      </c>
      <c r="H3153">
        <v>91</v>
      </c>
      <c r="I3153">
        <v>33.32</v>
      </c>
      <c r="J3153">
        <v>156.30000000000001</v>
      </c>
      <c r="K3153">
        <v>107</v>
      </c>
      <c r="L3153">
        <v>13.29</v>
      </c>
      <c r="M3153">
        <v>200.5</v>
      </c>
      <c r="N3153">
        <v>68</v>
      </c>
      <c r="O3153">
        <v>9.02</v>
      </c>
      <c r="P3153">
        <v>15.3</v>
      </c>
      <c r="Q3153">
        <v>2</v>
      </c>
      <c r="R3153">
        <v>4.13</v>
      </c>
      <c r="S3153">
        <v>1</v>
      </c>
      <c r="T3153">
        <v>0</v>
      </c>
    </row>
    <row r="3154" spans="1:20" x14ac:dyDescent="0.2">
      <c r="A3154" t="s">
        <v>37</v>
      </c>
      <c r="B3154" s="4">
        <f>train[[#This Row],[account_length]]/12</f>
        <v>8.8333333333333339</v>
      </c>
      <c r="C3154">
        <v>510</v>
      </c>
      <c r="D3154">
        <v>0</v>
      </c>
      <c r="E3154">
        <v>0</v>
      </c>
      <c r="F3154">
        <v>0</v>
      </c>
      <c r="G3154">
        <v>160.80000000000001</v>
      </c>
      <c r="H3154">
        <v>73</v>
      </c>
      <c r="I3154">
        <v>27.34</v>
      </c>
      <c r="J3154">
        <v>170.4</v>
      </c>
      <c r="K3154">
        <v>112</v>
      </c>
      <c r="L3154">
        <v>14.48</v>
      </c>
      <c r="M3154">
        <v>249.2</v>
      </c>
      <c r="N3154">
        <v>131</v>
      </c>
      <c r="O3154">
        <v>11.21</v>
      </c>
      <c r="P3154">
        <v>7.2</v>
      </c>
      <c r="Q3154">
        <v>3</v>
      </c>
      <c r="R3154">
        <v>1.94</v>
      </c>
      <c r="S3154">
        <v>1</v>
      </c>
      <c r="T3154">
        <v>0</v>
      </c>
    </row>
    <row r="3155" spans="1:20" x14ac:dyDescent="0.2">
      <c r="A3155" t="s">
        <v>70</v>
      </c>
      <c r="B3155" s="4">
        <f>train[[#This Row],[account_length]]/12</f>
        <v>7.666666666666667</v>
      </c>
      <c r="C3155">
        <v>510</v>
      </c>
      <c r="D3155">
        <v>0</v>
      </c>
      <c r="E3155">
        <v>0</v>
      </c>
      <c r="F3155">
        <v>0</v>
      </c>
      <c r="G3155">
        <v>325.39999999999998</v>
      </c>
      <c r="H3155">
        <v>73</v>
      </c>
      <c r="I3155">
        <v>55.32</v>
      </c>
      <c r="J3155">
        <v>127.8</v>
      </c>
      <c r="K3155">
        <v>100</v>
      </c>
      <c r="L3155">
        <v>10.86</v>
      </c>
      <c r="M3155">
        <v>209.9</v>
      </c>
      <c r="N3155">
        <v>98</v>
      </c>
      <c r="O3155">
        <v>9.4499999999999993</v>
      </c>
      <c r="P3155">
        <v>9.3000000000000007</v>
      </c>
      <c r="Q3155">
        <v>10</v>
      </c>
      <c r="R3155">
        <v>2.5099999999999998</v>
      </c>
      <c r="S3155">
        <v>1</v>
      </c>
      <c r="T3155">
        <v>1</v>
      </c>
    </row>
    <row r="3156" spans="1:20" x14ac:dyDescent="0.2">
      <c r="A3156" t="s">
        <v>61</v>
      </c>
      <c r="B3156" s="4">
        <f>train[[#This Row],[account_length]]/12</f>
        <v>9.1666666666666661</v>
      </c>
      <c r="C3156">
        <v>415</v>
      </c>
      <c r="D3156">
        <v>0</v>
      </c>
      <c r="E3156">
        <v>0</v>
      </c>
      <c r="F3156">
        <v>0</v>
      </c>
      <c r="G3156">
        <v>198.2</v>
      </c>
      <c r="H3156">
        <v>92</v>
      </c>
      <c r="I3156">
        <v>33.69</v>
      </c>
      <c r="J3156">
        <v>147.1</v>
      </c>
      <c r="K3156">
        <v>97</v>
      </c>
      <c r="L3156">
        <v>12.5</v>
      </c>
      <c r="M3156">
        <v>199.6</v>
      </c>
      <c r="N3156">
        <v>76</v>
      </c>
      <c r="O3156">
        <v>8.98</v>
      </c>
      <c r="P3156">
        <v>16.5</v>
      </c>
      <c r="Q3156">
        <v>4</v>
      </c>
      <c r="R3156">
        <v>4.46</v>
      </c>
      <c r="S3156">
        <v>4</v>
      </c>
      <c r="T3156">
        <v>0</v>
      </c>
    </row>
    <row r="3157" spans="1:20" x14ac:dyDescent="0.2">
      <c r="A3157" t="s">
        <v>31</v>
      </c>
      <c r="B3157" s="4">
        <f>train[[#This Row],[account_length]]/12</f>
        <v>10.166666666666666</v>
      </c>
      <c r="C3157">
        <v>415</v>
      </c>
      <c r="D3157">
        <v>1</v>
      </c>
      <c r="E3157">
        <v>0</v>
      </c>
      <c r="F3157">
        <v>0</v>
      </c>
      <c r="G3157">
        <v>168.8</v>
      </c>
      <c r="H3157">
        <v>86</v>
      </c>
      <c r="I3157">
        <v>28.7</v>
      </c>
      <c r="J3157">
        <v>237.6</v>
      </c>
      <c r="K3157">
        <v>98</v>
      </c>
      <c r="L3157">
        <v>20.2</v>
      </c>
      <c r="M3157">
        <v>204.3</v>
      </c>
      <c r="N3157">
        <v>94</v>
      </c>
      <c r="O3157">
        <v>9.19</v>
      </c>
      <c r="P3157">
        <v>5.3</v>
      </c>
      <c r="Q3157">
        <v>9</v>
      </c>
      <c r="R3157">
        <v>1.43</v>
      </c>
      <c r="S3157">
        <v>1</v>
      </c>
      <c r="T3157">
        <v>0</v>
      </c>
    </row>
    <row r="3158" spans="1:20" x14ac:dyDescent="0.2">
      <c r="A3158" t="s">
        <v>68</v>
      </c>
      <c r="B3158" s="4">
        <f>train[[#This Row],[account_length]]/12</f>
        <v>6.833333333333333</v>
      </c>
      <c r="C3158">
        <v>415</v>
      </c>
      <c r="D3158">
        <v>0</v>
      </c>
      <c r="E3158">
        <v>0</v>
      </c>
      <c r="F3158">
        <v>0</v>
      </c>
      <c r="G3158">
        <v>273.8</v>
      </c>
      <c r="H3158">
        <v>99</v>
      </c>
      <c r="I3158">
        <v>46.55</v>
      </c>
      <c r="J3158">
        <v>123.8</v>
      </c>
      <c r="K3158">
        <v>110</v>
      </c>
      <c r="L3158">
        <v>10.52</v>
      </c>
      <c r="M3158">
        <v>147.69999999999999</v>
      </c>
      <c r="N3158">
        <v>61</v>
      </c>
      <c r="O3158">
        <v>6.65</v>
      </c>
      <c r="P3158">
        <v>6.9</v>
      </c>
      <c r="Q3158">
        <v>4</v>
      </c>
      <c r="R3158">
        <v>1.86</v>
      </c>
      <c r="S3158">
        <v>2</v>
      </c>
      <c r="T3158">
        <v>0</v>
      </c>
    </row>
    <row r="3159" spans="1:20" x14ac:dyDescent="0.2">
      <c r="A3159" t="s">
        <v>41</v>
      </c>
      <c r="B3159" s="4">
        <f>train[[#This Row],[account_length]]/12</f>
        <v>5.916666666666667</v>
      </c>
      <c r="C3159">
        <v>415</v>
      </c>
      <c r="D3159">
        <v>0</v>
      </c>
      <c r="E3159">
        <v>0</v>
      </c>
      <c r="F3159">
        <v>0</v>
      </c>
      <c r="G3159">
        <v>217.7</v>
      </c>
      <c r="H3159">
        <v>114</v>
      </c>
      <c r="I3159">
        <v>37.01</v>
      </c>
      <c r="J3159">
        <v>182</v>
      </c>
      <c r="K3159">
        <v>105</v>
      </c>
      <c r="L3159">
        <v>15.47</v>
      </c>
      <c r="M3159">
        <v>113.5</v>
      </c>
      <c r="N3159">
        <v>87</v>
      </c>
      <c r="O3159">
        <v>5.1100000000000003</v>
      </c>
      <c r="P3159">
        <v>8.5</v>
      </c>
      <c r="Q3159">
        <v>10</v>
      </c>
      <c r="R3159">
        <v>2.2999999999999998</v>
      </c>
      <c r="S3159">
        <v>4</v>
      </c>
      <c r="T3159">
        <v>0</v>
      </c>
    </row>
    <row r="3160" spans="1:20" x14ac:dyDescent="0.2">
      <c r="A3160" t="s">
        <v>24</v>
      </c>
      <c r="B3160" s="4">
        <f>train[[#This Row],[account_length]]/12</f>
        <v>7.583333333333333</v>
      </c>
      <c r="C3160">
        <v>415</v>
      </c>
      <c r="D3160">
        <v>0</v>
      </c>
      <c r="E3160">
        <v>0</v>
      </c>
      <c r="F3160">
        <v>0</v>
      </c>
      <c r="G3160">
        <v>93.5</v>
      </c>
      <c r="H3160">
        <v>110</v>
      </c>
      <c r="I3160">
        <v>15.9</v>
      </c>
      <c r="J3160">
        <v>213.3</v>
      </c>
      <c r="K3160">
        <v>79</v>
      </c>
      <c r="L3160">
        <v>18.13</v>
      </c>
      <c r="M3160">
        <v>171.7</v>
      </c>
      <c r="N3160">
        <v>83</v>
      </c>
      <c r="O3160">
        <v>7.73</v>
      </c>
      <c r="P3160">
        <v>8.9</v>
      </c>
      <c r="Q3160">
        <v>4</v>
      </c>
      <c r="R3160">
        <v>2.4</v>
      </c>
      <c r="S3160">
        <v>4</v>
      </c>
      <c r="T3160">
        <v>1</v>
      </c>
    </row>
    <row r="3161" spans="1:20" x14ac:dyDescent="0.2">
      <c r="A3161" t="s">
        <v>37</v>
      </c>
      <c r="B3161" s="4">
        <f>train[[#This Row],[account_length]]/12</f>
        <v>9.0833333333333339</v>
      </c>
      <c r="C3161">
        <v>415</v>
      </c>
      <c r="D3161">
        <v>0</v>
      </c>
      <c r="E3161">
        <v>0</v>
      </c>
      <c r="F3161">
        <v>0</v>
      </c>
      <c r="G3161">
        <v>195.4</v>
      </c>
      <c r="H3161">
        <v>104</v>
      </c>
      <c r="I3161">
        <v>33.22</v>
      </c>
      <c r="J3161">
        <v>204.9</v>
      </c>
      <c r="K3161">
        <v>91</v>
      </c>
      <c r="L3161">
        <v>17.420000000000002</v>
      </c>
      <c r="M3161">
        <v>230.2</v>
      </c>
      <c r="N3161">
        <v>95</v>
      </c>
      <c r="O3161">
        <v>10.36</v>
      </c>
      <c r="P3161">
        <v>14</v>
      </c>
      <c r="Q3161">
        <v>4</v>
      </c>
      <c r="R3161">
        <v>3.78</v>
      </c>
      <c r="S3161">
        <v>0</v>
      </c>
      <c r="T3161">
        <v>0</v>
      </c>
    </row>
    <row r="3162" spans="1:20" x14ac:dyDescent="0.2">
      <c r="A3162" t="s">
        <v>59</v>
      </c>
      <c r="B3162" s="4">
        <f>train[[#This Row],[account_length]]/12</f>
        <v>10.5</v>
      </c>
      <c r="C3162">
        <v>510</v>
      </c>
      <c r="D3162">
        <v>0</v>
      </c>
      <c r="E3162">
        <v>1</v>
      </c>
      <c r="F3162">
        <v>42</v>
      </c>
      <c r="G3162">
        <v>247.8</v>
      </c>
      <c r="H3162">
        <v>96</v>
      </c>
      <c r="I3162">
        <v>42.13</v>
      </c>
      <c r="J3162">
        <v>159.1</v>
      </c>
      <c r="K3162">
        <v>98</v>
      </c>
      <c r="L3162">
        <v>13.52</v>
      </c>
      <c r="M3162">
        <v>201.8</v>
      </c>
      <c r="N3162">
        <v>73</v>
      </c>
      <c r="O3162">
        <v>9.08</v>
      </c>
      <c r="P3162">
        <v>10.6</v>
      </c>
      <c r="Q3162">
        <v>3</v>
      </c>
      <c r="R3162">
        <v>2.86</v>
      </c>
      <c r="S3162">
        <v>2</v>
      </c>
      <c r="T3162">
        <v>0</v>
      </c>
    </row>
    <row r="3163" spans="1:20" x14ac:dyDescent="0.2">
      <c r="A3163" t="s">
        <v>63</v>
      </c>
      <c r="B3163" s="4">
        <f>train[[#This Row],[account_length]]/12</f>
        <v>8.1666666666666661</v>
      </c>
      <c r="C3163">
        <v>415</v>
      </c>
      <c r="D3163">
        <v>0</v>
      </c>
      <c r="E3163">
        <v>0</v>
      </c>
      <c r="F3163">
        <v>0</v>
      </c>
      <c r="G3163">
        <v>162.5</v>
      </c>
      <c r="H3163">
        <v>81</v>
      </c>
      <c r="I3163">
        <v>27.63</v>
      </c>
      <c r="J3163">
        <v>159.19999999999999</v>
      </c>
      <c r="K3163">
        <v>114</v>
      </c>
      <c r="L3163">
        <v>13.53</v>
      </c>
      <c r="M3163">
        <v>157.19999999999999</v>
      </c>
      <c r="N3163">
        <v>97</v>
      </c>
      <c r="O3163">
        <v>7.07</v>
      </c>
      <c r="P3163">
        <v>9.6999999999999993</v>
      </c>
      <c r="Q3163">
        <v>1</v>
      </c>
      <c r="R3163">
        <v>2.62</v>
      </c>
      <c r="S3163">
        <v>2</v>
      </c>
      <c r="T3163">
        <v>0</v>
      </c>
    </row>
    <row r="3164" spans="1:20" x14ac:dyDescent="0.2">
      <c r="A3164" t="s">
        <v>39</v>
      </c>
      <c r="B3164" s="4">
        <f>train[[#This Row],[account_length]]/12</f>
        <v>8.1666666666666661</v>
      </c>
      <c r="C3164">
        <v>510</v>
      </c>
      <c r="D3164">
        <v>0</v>
      </c>
      <c r="E3164">
        <v>0</v>
      </c>
      <c r="F3164">
        <v>0</v>
      </c>
      <c r="G3164">
        <v>86.1</v>
      </c>
      <c r="H3164">
        <v>78</v>
      </c>
      <c r="I3164">
        <v>14.64</v>
      </c>
      <c r="J3164">
        <v>222.7</v>
      </c>
      <c r="K3164">
        <v>130</v>
      </c>
      <c r="L3164">
        <v>18.93</v>
      </c>
      <c r="M3164">
        <v>155</v>
      </c>
      <c r="N3164">
        <v>124</v>
      </c>
      <c r="O3164">
        <v>6.98</v>
      </c>
      <c r="P3164">
        <v>9</v>
      </c>
      <c r="Q3164">
        <v>7</v>
      </c>
      <c r="R3164">
        <v>2.4300000000000002</v>
      </c>
      <c r="S3164">
        <v>0</v>
      </c>
      <c r="T3164">
        <v>0</v>
      </c>
    </row>
    <row r="3165" spans="1:20" x14ac:dyDescent="0.2">
      <c r="A3165" t="s">
        <v>45</v>
      </c>
      <c r="B3165" s="4">
        <f>train[[#This Row],[account_length]]/12</f>
        <v>6.5</v>
      </c>
      <c r="C3165">
        <v>408</v>
      </c>
      <c r="D3165">
        <v>0</v>
      </c>
      <c r="E3165">
        <v>0</v>
      </c>
      <c r="F3165">
        <v>0</v>
      </c>
      <c r="G3165">
        <v>89.1</v>
      </c>
      <c r="H3165">
        <v>124</v>
      </c>
      <c r="I3165">
        <v>15.15</v>
      </c>
      <c r="J3165">
        <v>226.6</v>
      </c>
      <c r="K3165">
        <v>121</v>
      </c>
      <c r="L3165">
        <v>19.260000000000002</v>
      </c>
      <c r="M3165">
        <v>249.2</v>
      </c>
      <c r="N3165">
        <v>88</v>
      </c>
      <c r="O3165">
        <v>11.21</v>
      </c>
      <c r="P3165">
        <v>6.9</v>
      </c>
      <c r="Q3165">
        <v>5</v>
      </c>
      <c r="R3165">
        <v>1.86</v>
      </c>
      <c r="S3165">
        <v>0</v>
      </c>
      <c r="T3165">
        <v>0</v>
      </c>
    </row>
    <row r="3166" spans="1:20" x14ac:dyDescent="0.2">
      <c r="A3166" t="s">
        <v>30</v>
      </c>
      <c r="B3166" s="4">
        <f>train[[#This Row],[account_length]]/12</f>
        <v>3.6666666666666665</v>
      </c>
      <c r="C3166">
        <v>510</v>
      </c>
      <c r="D3166">
        <v>0</v>
      </c>
      <c r="E3166">
        <v>0</v>
      </c>
      <c r="F3166">
        <v>0</v>
      </c>
      <c r="G3166">
        <v>189.7</v>
      </c>
      <c r="H3166">
        <v>122</v>
      </c>
      <c r="I3166">
        <v>32.25</v>
      </c>
      <c r="J3166">
        <v>178.9</v>
      </c>
      <c r="K3166">
        <v>72</v>
      </c>
      <c r="L3166">
        <v>15.21</v>
      </c>
      <c r="M3166">
        <v>244.7</v>
      </c>
      <c r="N3166">
        <v>93</v>
      </c>
      <c r="O3166">
        <v>11.01</v>
      </c>
      <c r="P3166">
        <v>9.8000000000000007</v>
      </c>
      <c r="Q3166">
        <v>5</v>
      </c>
      <c r="R3166">
        <v>2.65</v>
      </c>
      <c r="S3166">
        <v>0</v>
      </c>
      <c r="T3166">
        <v>0</v>
      </c>
    </row>
    <row r="3167" spans="1:20" x14ac:dyDescent="0.2">
      <c r="A3167" t="s">
        <v>49</v>
      </c>
      <c r="B3167" s="4">
        <f>train[[#This Row],[account_length]]/12</f>
        <v>5</v>
      </c>
      <c r="C3167">
        <v>510</v>
      </c>
      <c r="D3167">
        <v>0</v>
      </c>
      <c r="E3167">
        <v>0</v>
      </c>
      <c r="F3167">
        <v>0</v>
      </c>
      <c r="G3167">
        <v>190.8</v>
      </c>
      <c r="H3167">
        <v>100</v>
      </c>
      <c r="I3167">
        <v>32.44</v>
      </c>
      <c r="J3167">
        <v>196</v>
      </c>
      <c r="K3167">
        <v>85</v>
      </c>
      <c r="L3167">
        <v>16.66</v>
      </c>
      <c r="M3167">
        <v>151.69999999999999</v>
      </c>
      <c r="N3167">
        <v>110</v>
      </c>
      <c r="O3167">
        <v>6.83</v>
      </c>
      <c r="P3167">
        <v>9.9</v>
      </c>
      <c r="Q3167">
        <v>9</v>
      </c>
      <c r="R3167">
        <v>2.67</v>
      </c>
      <c r="S3167">
        <v>0</v>
      </c>
      <c r="T3167">
        <v>0</v>
      </c>
    </row>
    <row r="3168" spans="1:20" x14ac:dyDescent="0.2">
      <c r="A3168" t="s">
        <v>60</v>
      </c>
      <c r="B3168" s="4">
        <f>train[[#This Row],[account_length]]/12</f>
        <v>9.4166666666666661</v>
      </c>
      <c r="C3168">
        <v>408</v>
      </c>
      <c r="D3168">
        <v>0</v>
      </c>
      <c r="E3168">
        <v>0</v>
      </c>
      <c r="F3168">
        <v>0</v>
      </c>
      <c r="G3168">
        <v>198.6</v>
      </c>
      <c r="H3168">
        <v>115</v>
      </c>
      <c r="I3168">
        <v>33.76</v>
      </c>
      <c r="J3168">
        <v>258</v>
      </c>
      <c r="K3168">
        <v>106</v>
      </c>
      <c r="L3168">
        <v>21.93</v>
      </c>
      <c r="M3168">
        <v>245.8</v>
      </c>
      <c r="N3168">
        <v>104</v>
      </c>
      <c r="O3168">
        <v>11.06</v>
      </c>
      <c r="P3168">
        <v>10.199999999999999</v>
      </c>
      <c r="Q3168">
        <v>6</v>
      </c>
      <c r="R3168">
        <v>2.75</v>
      </c>
      <c r="S3168">
        <v>1</v>
      </c>
      <c r="T3168">
        <v>1</v>
      </c>
    </row>
    <row r="3169" spans="1:20" x14ac:dyDescent="0.2">
      <c r="A3169" t="s">
        <v>33</v>
      </c>
      <c r="B3169" s="4">
        <f>train[[#This Row],[account_length]]/12</f>
        <v>8.4166666666666661</v>
      </c>
      <c r="C3169">
        <v>415</v>
      </c>
      <c r="D3169">
        <v>0</v>
      </c>
      <c r="E3169">
        <v>0</v>
      </c>
      <c r="F3169">
        <v>0</v>
      </c>
      <c r="G3169">
        <v>176.5</v>
      </c>
      <c r="H3169">
        <v>105</v>
      </c>
      <c r="I3169">
        <v>30.01</v>
      </c>
      <c r="J3169">
        <v>198.6</v>
      </c>
      <c r="K3169">
        <v>136</v>
      </c>
      <c r="L3169">
        <v>16.88</v>
      </c>
      <c r="M3169">
        <v>210.2</v>
      </c>
      <c r="N3169">
        <v>150</v>
      </c>
      <c r="O3169">
        <v>9.4600000000000009</v>
      </c>
      <c r="P3169">
        <v>7.7</v>
      </c>
      <c r="Q3169">
        <v>5</v>
      </c>
      <c r="R3169">
        <v>2.08</v>
      </c>
      <c r="S3169">
        <v>0</v>
      </c>
      <c r="T3169">
        <v>0</v>
      </c>
    </row>
    <row r="3170" spans="1:20" x14ac:dyDescent="0.2">
      <c r="A3170" t="s">
        <v>73</v>
      </c>
      <c r="B3170" s="4">
        <f>train[[#This Row],[account_length]]/12</f>
        <v>12.25</v>
      </c>
      <c r="C3170">
        <v>415</v>
      </c>
      <c r="D3170">
        <v>0</v>
      </c>
      <c r="E3170">
        <v>0</v>
      </c>
      <c r="F3170">
        <v>0</v>
      </c>
      <c r="G3170">
        <v>188.3</v>
      </c>
      <c r="H3170">
        <v>80</v>
      </c>
      <c r="I3170">
        <v>32.01</v>
      </c>
      <c r="J3170">
        <v>214.7</v>
      </c>
      <c r="K3170">
        <v>123</v>
      </c>
      <c r="L3170">
        <v>18.25</v>
      </c>
      <c r="M3170">
        <v>218</v>
      </c>
      <c r="N3170">
        <v>89</v>
      </c>
      <c r="O3170">
        <v>9.81</v>
      </c>
      <c r="P3170">
        <v>10.199999999999999</v>
      </c>
      <c r="Q3170">
        <v>4</v>
      </c>
      <c r="R3170">
        <v>2.75</v>
      </c>
      <c r="S3170">
        <v>2</v>
      </c>
      <c r="T3170">
        <v>0</v>
      </c>
    </row>
    <row r="3171" spans="1:20" x14ac:dyDescent="0.2">
      <c r="A3171" t="s">
        <v>62</v>
      </c>
      <c r="B3171" s="4">
        <f>train[[#This Row],[account_length]]/12</f>
        <v>1.75</v>
      </c>
      <c r="C3171">
        <v>510</v>
      </c>
      <c r="D3171">
        <v>0</v>
      </c>
      <c r="E3171">
        <v>0</v>
      </c>
      <c r="F3171">
        <v>0</v>
      </c>
      <c r="G3171">
        <v>197.6</v>
      </c>
      <c r="H3171">
        <v>105</v>
      </c>
      <c r="I3171">
        <v>33.590000000000003</v>
      </c>
      <c r="J3171">
        <v>206.4</v>
      </c>
      <c r="K3171">
        <v>88</v>
      </c>
      <c r="L3171">
        <v>17.54</v>
      </c>
      <c r="M3171">
        <v>169.6</v>
      </c>
      <c r="N3171">
        <v>143</v>
      </c>
      <c r="O3171">
        <v>7.63</v>
      </c>
      <c r="P3171">
        <v>9.6</v>
      </c>
      <c r="Q3171">
        <v>2</v>
      </c>
      <c r="R3171">
        <v>2.59</v>
      </c>
      <c r="S3171">
        <v>3</v>
      </c>
      <c r="T3171">
        <v>0</v>
      </c>
    </row>
    <row r="3172" spans="1:20" x14ac:dyDescent="0.2">
      <c r="A3172" t="s">
        <v>75</v>
      </c>
      <c r="B3172" s="4">
        <f>train[[#This Row],[account_length]]/12</f>
        <v>11.75</v>
      </c>
      <c r="C3172">
        <v>415</v>
      </c>
      <c r="D3172">
        <v>0</v>
      </c>
      <c r="E3172">
        <v>0</v>
      </c>
      <c r="F3172">
        <v>0</v>
      </c>
      <c r="G3172">
        <v>208.5</v>
      </c>
      <c r="H3172">
        <v>129</v>
      </c>
      <c r="I3172">
        <v>35.450000000000003</v>
      </c>
      <c r="J3172">
        <v>190.3</v>
      </c>
      <c r="K3172">
        <v>86</v>
      </c>
      <c r="L3172">
        <v>16.18</v>
      </c>
      <c r="M3172">
        <v>144.69999999999999</v>
      </c>
      <c r="N3172">
        <v>93</v>
      </c>
      <c r="O3172">
        <v>6.51</v>
      </c>
      <c r="P3172">
        <v>12</v>
      </c>
      <c r="Q3172">
        <v>9</v>
      </c>
      <c r="R3172">
        <v>3.24</v>
      </c>
      <c r="S3172">
        <v>1</v>
      </c>
      <c r="T3172">
        <v>0</v>
      </c>
    </row>
    <row r="3173" spans="1:20" x14ac:dyDescent="0.2">
      <c r="A3173" t="s">
        <v>29</v>
      </c>
      <c r="B3173" s="4">
        <f>train[[#This Row],[account_length]]/12</f>
        <v>7.25</v>
      </c>
      <c r="C3173">
        <v>510</v>
      </c>
      <c r="D3173">
        <v>0</v>
      </c>
      <c r="E3173">
        <v>0</v>
      </c>
      <c r="F3173">
        <v>0</v>
      </c>
      <c r="G3173">
        <v>261</v>
      </c>
      <c r="H3173">
        <v>83</v>
      </c>
      <c r="I3173">
        <v>44.37</v>
      </c>
      <c r="J3173">
        <v>144.19999999999999</v>
      </c>
      <c r="K3173">
        <v>95</v>
      </c>
      <c r="L3173">
        <v>12.26</v>
      </c>
      <c r="M3173">
        <v>284.39999999999998</v>
      </c>
      <c r="N3173">
        <v>119</v>
      </c>
      <c r="O3173">
        <v>12.8</v>
      </c>
      <c r="P3173">
        <v>16.3</v>
      </c>
      <c r="Q3173">
        <v>1</v>
      </c>
      <c r="R3173">
        <v>4.4000000000000004</v>
      </c>
      <c r="S3173">
        <v>4</v>
      </c>
      <c r="T3173">
        <v>0</v>
      </c>
    </row>
    <row r="3174" spans="1:20" x14ac:dyDescent="0.2">
      <c r="A3174" t="s">
        <v>20</v>
      </c>
      <c r="B3174" s="4">
        <f>train[[#This Row],[account_length]]/12</f>
        <v>5.75</v>
      </c>
      <c r="C3174">
        <v>415</v>
      </c>
      <c r="D3174">
        <v>0</v>
      </c>
      <c r="E3174">
        <v>0</v>
      </c>
      <c r="F3174">
        <v>0</v>
      </c>
      <c r="G3174">
        <v>209.6</v>
      </c>
      <c r="H3174">
        <v>94</v>
      </c>
      <c r="I3174">
        <v>35.630000000000003</v>
      </c>
      <c r="J3174">
        <v>193.1</v>
      </c>
      <c r="K3174">
        <v>106</v>
      </c>
      <c r="L3174">
        <v>16.41</v>
      </c>
      <c r="M3174">
        <v>239.9</v>
      </c>
      <c r="N3174">
        <v>90</v>
      </c>
      <c r="O3174">
        <v>10.8</v>
      </c>
      <c r="P3174">
        <v>12.4</v>
      </c>
      <c r="Q3174">
        <v>4</v>
      </c>
      <c r="R3174">
        <v>3.35</v>
      </c>
      <c r="S3174">
        <v>0</v>
      </c>
      <c r="T3174">
        <v>0</v>
      </c>
    </row>
    <row r="3175" spans="1:20" x14ac:dyDescent="0.2">
      <c r="A3175" t="s">
        <v>55</v>
      </c>
      <c r="B3175" s="4">
        <f>train[[#This Row],[account_length]]/12</f>
        <v>14.083333333333334</v>
      </c>
      <c r="C3175">
        <v>408</v>
      </c>
      <c r="D3175">
        <v>0</v>
      </c>
      <c r="E3175">
        <v>0</v>
      </c>
      <c r="F3175">
        <v>0</v>
      </c>
      <c r="G3175">
        <v>157.80000000000001</v>
      </c>
      <c r="H3175">
        <v>96</v>
      </c>
      <c r="I3175">
        <v>26.83</v>
      </c>
      <c r="J3175">
        <v>160</v>
      </c>
      <c r="K3175">
        <v>120</v>
      </c>
      <c r="L3175">
        <v>13.6</v>
      </c>
      <c r="M3175">
        <v>198.8</v>
      </c>
      <c r="N3175">
        <v>112</v>
      </c>
      <c r="O3175">
        <v>8.9499999999999993</v>
      </c>
      <c r="P3175">
        <v>13.7</v>
      </c>
      <c r="Q3175">
        <v>6</v>
      </c>
      <c r="R3175">
        <v>3.7</v>
      </c>
      <c r="S3175">
        <v>3</v>
      </c>
      <c r="T3175">
        <v>0</v>
      </c>
    </row>
    <row r="3176" spans="1:20" x14ac:dyDescent="0.2">
      <c r="A3176" t="s">
        <v>54</v>
      </c>
      <c r="B3176" s="4">
        <f>train[[#This Row],[account_length]]/12</f>
        <v>8.5</v>
      </c>
      <c r="C3176">
        <v>408</v>
      </c>
      <c r="D3176">
        <v>0</v>
      </c>
      <c r="E3176">
        <v>0</v>
      </c>
      <c r="F3176">
        <v>0</v>
      </c>
      <c r="G3176">
        <v>245.4</v>
      </c>
      <c r="H3176">
        <v>82</v>
      </c>
      <c r="I3176">
        <v>41.72</v>
      </c>
      <c r="J3176">
        <v>260.3</v>
      </c>
      <c r="K3176">
        <v>124</v>
      </c>
      <c r="L3176">
        <v>22.13</v>
      </c>
      <c r="M3176">
        <v>195.1</v>
      </c>
      <c r="N3176">
        <v>82</v>
      </c>
      <c r="O3176">
        <v>8.7799999999999994</v>
      </c>
      <c r="P3176">
        <v>10.5</v>
      </c>
      <c r="Q3176">
        <v>3</v>
      </c>
      <c r="R3176">
        <v>2.84</v>
      </c>
      <c r="S3176">
        <v>3</v>
      </c>
      <c r="T3176">
        <v>1</v>
      </c>
    </row>
    <row r="3177" spans="1:20" x14ac:dyDescent="0.2">
      <c r="A3177" t="s">
        <v>74</v>
      </c>
      <c r="B3177" s="4">
        <f>train[[#This Row],[account_length]]/12</f>
        <v>14.5</v>
      </c>
      <c r="C3177">
        <v>415</v>
      </c>
      <c r="D3177">
        <v>0</v>
      </c>
      <c r="E3177">
        <v>0</v>
      </c>
      <c r="F3177">
        <v>0</v>
      </c>
      <c r="G3177">
        <v>72.2</v>
      </c>
      <c r="H3177">
        <v>80</v>
      </c>
      <c r="I3177">
        <v>12.27</v>
      </c>
      <c r="J3177">
        <v>173.4</v>
      </c>
      <c r="K3177">
        <v>81</v>
      </c>
      <c r="L3177">
        <v>14.74</v>
      </c>
      <c r="M3177">
        <v>130.1</v>
      </c>
      <c r="N3177">
        <v>121</v>
      </c>
      <c r="O3177">
        <v>5.85</v>
      </c>
      <c r="P3177">
        <v>11</v>
      </c>
      <c r="Q3177">
        <v>5</v>
      </c>
      <c r="R3177">
        <v>2.97</v>
      </c>
      <c r="S3177">
        <v>2</v>
      </c>
      <c r="T3177">
        <v>0</v>
      </c>
    </row>
    <row r="3178" spans="1:20" x14ac:dyDescent="0.2">
      <c r="A3178" t="s">
        <v>46</v>
      </c>
      <c r="B3178" s="4">
        <f>train[[#This Row],[account_length]]/12</f>
        <v>3.6666666666666665</v>
      </c>
      <c r="C3178">
        <v>510</v>
      </c>
      <c r="D3178">
        <v>0</v>
      </c>
      <c r="E3178">
        <v>1</v>
      </c>
      <c r="F3178">
        <v>25</v>
      </c>
      <c r="G3178">
        <v>152.9</v>
      </c>
      <c r="H3178">
        <v>106</v>
      </c>
      <c r="I3178">
        <v>25.99</v>
      </c>
      <c r="J3178">
        <v>205.5</v>
      </c>
      <c r="K3178">
        <v>147</v>
      </c>
      <c r="L3178">
        <v>17.47</v>
      </c>
      <c r="M3178">
        <v>247.3</v>
      </c>
      <c r="N3178">
        <v>107</v>
      </c>
      <c r="O3178">
        <v>11.13</v>
      </c>
      <c r="P3178">
        <v>8</v>
      </c>
      <c r="Q3178">
        <v>5</v>
      </c>
      <c r="R3178">
        <v>2.16</v>
      </c>
      <c r="S3178">
        <v>1</v>
      </c>
      <c r="T3178">
        <v>0</v>
      </c>
    </row>
    <row r="3179" spans="1:20" x14ac:dyDescent="0.2">
      <c r="A3179" t="s">
        <v>37</v>
      </c>
      <c r="B3179" s="4">
        <f>train[[#This Row],[account_length]]/12</f>
        <v>7.416666666666667</v>
      </c>
      <c r="C3179">
        <v>415</v>
      </c>
      <c r="D3179">
        <v>0</v>
      </c>
      <c r="E3179">
        <v>1</v>
      </c>
      <c r="F3179">
        <v>15</v>
      </c>
      <c r="G3179">
        <v>274</v>
      </c>
      <c r="H3179">
        <v>83</v>
      </c>
      <c r="I3179">
        <v>46.58</v>
      </c>
      <c r="J3179">
        <v>192.2</v>
      </c>
      <c r="K3179">
        <v>97</v>
      </c>
      <c r="L3179">
        <v>16.34</v>
      </c>
      <c r="M3179">
        <v>125.9</v>
      </c>
      <c r="N3179">
        <v>141</v>
      </c>
      <c r="O3179">
        <v>5.67</v>
      </c>
      <c r="P3179">
        <v>11.9</v>
      </c>
      <c r="Q3179">
        <v>2</v>
      </c>
      <c r="R3179">
        <v>3.21</v>
      </c>
      <c r="S3179">
        <v>0</v>
      </c>
      <c r="T3179">
        <v>0</v>
      </c>
    </row>
    <row r="3180" spans="1:20" x14ac:dyDescent="0.2">
      <c r="A3180" t="s">
        <v>30</v>
      </c>
      <c r="B3180" s="4">
        <f>train[[#This Row],[account_length]]/12</f>
        <v>11.916666666666666</v>
      </c>
      <c r="C3180">
        <v>415</v>
      </c>
      <c r="D3180">
        <v>0</v>
      </c>
      <c r="E3180">
        <v>0</v>
      </c>
      <c r="F3180">
        <v>0</v>
      </c>
      <c r="G3180">
        <v>178.2</v>
      </c>
      <c r="H3180">
        <v>109</v>
      </c>
      <c r="I3180">
        <v>30.29</v>
      </c>
      <c r="J3180">
        <v>254.6</v>
      </c>
      <c r="K3180">
        <v>93</v>
      </c>
      <c r="L3180">
        <v>21.64</v>
      </c>
      <c r="M3180">
        <v>241.3</v>
      </c>
      <c r="N3180">
        <v>139</v>
      </c>
      <c r="O3180">
        <v>10.86</v>
      </c>
      <c r="P3180">
        <v>8.5</v>
      </c>
      <c r="Q3180">
        <v>7</v>
      </c>
      <c r="R3180">
        <v>2.2999999999999998</v>
      </c>
      <c r="S3180">
        <v>0</v>
      </c>
      <c r="T3180">
        <v>0</v>
      </c>
    </row>
    <row r="3181" spans="1:20" x14ac:dyDescent="0.2">
      <c r="A3181" t="s">
        <v>38</v>
      </c>
      <c r="B3181" s="4">
        <f>train[[#This Row],[account_length]]/12</f>
        <v>6.5</v>
      </c>
      <c r="C3181">
        <v>415</v>
      </c>
      <c r="D3181">
        <v>1</v>
      </c>
      <c r="E3181">
        <v>1</v>
      </c>
      <c r="F3181">
        <v>20</v>
      </c>
      <c r="G3181">
        <v>252.8</v>
      </c>
      <c r="H3181">
        <v>102</v>
      </c>
      <c r="I3181">
        <v>42.98</v>
      </c>
      <c r="J3181">
        <v>217.6</v>
      </c>
      <c r="K3181">
        <v>105</v>
      </c>
      <c r="L3181">
        <v>18.5</v>
      </c>
      <c r="M3181">
        <v>107.3</v>
      </c>
      <c r="N3181">
        <v>93</v>
      </c>
      <c r="O3181">
        <v>4.83</v>
      </c>
      <c r="P3181">
        <v>11.2</v>
      </c>
      <c r="Q3181">
        <v>3</v>
      </c>
      <c r="R3181">
        <v>3.02</v>
      </c>
      <c r="S3181">
        <v>0</v>
      </c>
      <c r="T3181">
        <v>0</v>
      </c>
    </row>
    <row r="3182" spans="1:20" x14ac:dyDescent="0.2">
      <c r="A3182" t="s">
        <v>37</v>
      </c>
      <c r="B3182" s="4">
        <f>train[[#This Row],[account_length]]/12</f>
        <v>7.75</v>
      </c>
      <c r="C3182">
        <v>415</v>
      </c>
      <c r="D3182">
        <v>0</v>
      </c>
      <c r="E3182">
        <v>0</v>
      </c>
      <c r="F3182">
        <v>0</v>
      </c>
      <c r="G3182">
        <v>216.2</v>
      </c>
      <c r="H3182">
        <v>100</v>
      </c>
      <c r="I3182">
        <v>36.75</v>
      </c>
      <c r="J3182">
        <v>182.8</v>
      </c>
      <c r="K3182">
        <v>136</v>
      </c>
      <c r="L3182">
        <v>15.54</v>
      </c>
      <c r="M3182">
        <v>237.9</v>
      </c>
      <c r="N3182">
        <v>66</v>
      </c>
      <c r="O3182">
        <v>10.71</v>
      </c>
      <c r="P3182">
        <v>7.8</v>
      </c>
      <c r="Q3182">
        <v>3</v>
      </c>
      <c r="R3182">
        <v>2.11</v>
      </c>
      <c r="S3182">
        <v>2</v>
      </c>
      <c r="T3182">
        <v>0</v>
      </c>
    </row>
    <row r="3183" spans="1:20" x14ac:dyDescent="0.2">
      <c r="A3183" t="s">
        <v>38</v>
      </c>
      <c r="B3183" s="4">
        <f>train[[#This Row],[account_length]]/12</f>
        <v>8.8333333333333339</v>
      </c>
      <c r="C3183">
        <v>408</v>
      </c>
      <c r="D3183">
        <v>0</v>
      </c>
      <c r="E3183">
        <v>0</v>
      </c>
      <c r="F3183">
        <v>0</v>
      </c>
      <c r="G3183">
        <v>165.1</v>
      </c>
      <c r="H3183">
        <v>120</v>
      </c>
      <c r="I3183">
        <v>28.07</v>
      </c>
      <c r="J3183">
        <v>290.2</v>
      </c>
      <c r="K3183">
        <v>79</v>
      </c>
      <c r="L3183">
        <v>24.67</v>
      </c>
      <c r="M3183">
        <v>250.3</v>
      </c>
      <c r="N3183">
        <v>140</v>
      </c>
      <c r="O3183">
        <v>11.26</v>
      </c>
      <c r="P3183">
        <v>8.1</v>
      </c>
      <c r="Q3183">
        <v>2</v>
      </c>
      <c r="R3183">
        <v>2.19</v>
      </c>
      <c r="S3183">
        <v>0</v>
      </c>
      <c r="T3183">
        <v>0</v>
      </c>
    </row>
    <row r="3184" spans="1:20" x14ac:dyDescent="0.2">
      <c r="A3184" t="s">
        <v>68</v>
      </c>
      <c r="B3184" s="4">
        <f>train[[#This Row],[account_length]]/12</f>
        <v>9.6666666666666661</v>
      </c>
      <c r="C3184">
        <v>408</v>
      </c>
      <c r="D3184">
        <v>0</v>
      </c>
      <c r="E3184">
        <v>0</v>
      </c>
      <c r="F3184">
        <v>0</v>
      </c>
      <c r="G3184">
        <v>133.80000000000001</v>
      </c>
      <c r="H3184">
        <v>88</v>
      </c>
      <c r="I3184">
        <v>22.75</v>
      </c>
      <c r="J3184">
        <v>177.1</v>
      </c>
      <c r="K3184">
        <v>103</v>
      </c>
      <c r="L3184">
        <v>15.05</v>
      </c>
      <c r="M3184">
        <v>185.2</v>
      </c>
      <c r="N3184">
        <v>106</v>
      </c>
      <c r="O3184">
        <v>8.33</v>
      </c>
      <c r="P3184">
        <v>12.4</v>
      </c>
      <c r="Q3184">
        <v>4</v>
      </c>
      <c r="R3184">
        <v>3.35</v>
      </c>
      <c r="S3184">
        <v>2</v>
      </c>
      <c r="T3184">
        <v>0</v>
      </c>
    </row>
    <row r="3185" spans="1:20" x14ac:dyDescent="0.2">
      <c r="A3185" t="s">
        <v>64</v>
      </c>
      <c r="B3185" s="4">
        <f>train[[#This Row],[account_length]]/12</f>
        <v>3.5</v>
      </c>
      <c r="C3185">
        <v>415</v>
      </c>
      <c r="D3185">
        <v>0</v>
      </c>
      <c r="E3185">
        <v>0</v>
      </c>
      <c r="F3185">
        <v>0</v>
      </c>
      <c r="G3185">
        <v>217.2</v>
      </c>
      <c r="H3185">
        <v>122</v>
      </c>
      <c r="I3185">
        <v>36.92</v>
      </c>
      <c r="J3185">
        <v>303.2</v>
      </c>
      <c r="K3185">
        <v>58</v>
      </c>
      <c r="L3185">
        <v>25.77</v>
      </c>
      <c r="M3185">
        <v>147.30000000000001</v>
      </c>
      <c r="N3185">
        <v>114</v>
      </c>
      <c r="O3185">
        <v>6.63</v>
      </c>
      <c r="P3185">
        <v>14</v>
      </c>
      <c r="Q3185">
        <v>4</v>
      </c>
      <c r="R3185">
        <v>3.78</v>
      </c>
      <c r="S3185">
        <v>2</v>
      </c>
      <c r="T3185">
        <v>0</v>
      </c>
    </row>
    <row r="3186" spans="1:20" x14ac:dyDescent="0.2">
      <c r="A3186" t="s">
        <v>67</v>
      </c>
      <c r="B3186" s="4">
        <f>train[[#This Row],[account_length]]/12</f>
        <v>14.416666666666666</v>
      </c>
      <c r="C3186">
        <v>415</v>
      </c>
      <c r="D3186">
        <v>0</v>
      </c>
      <c r="E3186">
        <v>0</v>
      </c>
      <c r="F3186">
        <v>0</v>
      </c>
      <c r="G3186">
        <v>82.1</v>
      </c>
      <c r="H3186">
        <v>75</v>
      </c>
      <c r="I3186">
        <v>13.96</v>
      </c>
      <c r="J3186">
        <v>201.2</v>
      </c>
      <c r="K3186">
        <v>95</v>
      </c>
      <c r="L3186">
        <v>17.100000000000001</v>
      </c>
      <c r="M3186">
        <v>206.7</v>
      </c>
      <c r="N3186">
        <v>146</v>
      </c>
      <c r="O3186">
        <v>9.3000000000000007</v>
      </c>
      <c r="P3186">
        <v>9.6</v>
      </c>
      <c r="Q3186">
        <v>2</v>
      </c>
      <c r="R3186">
        <v>2.59</v>
      </c>
      <c r="S3186">
        <v>1</v>
      </c>
      <c r="T3186">
        <v>0</v>
      </c>
    </row>
    <row r="3187" spans="1:20" x14ac:dyDescent="0.2">
      <c r="A3187" t="s">
        <v>45</v>
      </c>
      <c r="B3187" s="4">
        <f>train[[#This Row],[account_length]]/12</f>
        <v>6.666666666666667</v>
      </c>
      <c r="C3187">
        <v>510</v>
      </c>
      <c r="D3187">
        <v>0</v>
      </c>
      <c r="E3187">
        <v>0</v>
      </c>
      <c r="F3187">
        <v>0</v>
      </c>
      <c r="G3187">
        <v>157.1</v>
      </c>
      <c r="H3187">
        <v>77</v>
      </c>
      <c r="I3187">
        <v>26.71</v>
      </c>
      <c r="J3187">
        <v>302</v>
      </c>
      <c r="K3187">
        <v>69</v>
      </c>
      <c r="L3187">
        <v>25.67</v>
      </c>
      <c r="M3187">
        <v>317.89999999999998</v>
      </c>
      <c r="N3187">
        <v>159</v>
      </c>
      <c r="O3187">
        <v>14.31</v>
      </c>
      <c r="P3187">
        <v>15.6</v>
      </c>
      <c r="Q3187">
        <v>4</v>
      </c>
      <c r="R3187">
        <v>4.21</v>
      </c>
      <c r="S3187">
        <v>0</v>
      </c>
      <c r="T3187">
        <v>0</v>
      </c>
    </row>
    <row r="3188" spans="1:20" x14ac:dyDescent="0.2">
      <c r="A3188" t="s">
        <v>20</v>
      </c>
      <c r="B3188" s="4">
        <f>train[[#This Row],[account_length]]/12</f>
        <v>5.833333333333333</v>
      </c>
      <c r="C3188">
        <v>510</v>
      </c>
      <c r="D3188">
        <v>0</v>
      </c>
      <c r="E3188">
        <v>1</v>
      </c>
      <c r="F3188">
        <v>23</v>
      </c>
      <c r="G3188">
        <v>205.5</v>
      </c>
      <c r="H3188">
        <v>95</v>
      </c>
      <c r="I3188">
        <v>34.94</v>
      </c>
      <c r="J3188">
        <v>224.3</v>
      </c>
      <c r="K3188">
        <v>80</v>
      </c>
      <c r="L3188">
        <v>19.07</v>
      </c>
      <c r="M3188">
        <v>196.1</v>
      </c>
      <c r="N3188">
        <v>76</v>
      </c>
      <c r="O3188">
        <v>8.82</v>
      </c>
      <c r="P3188">
        <v>9.6999999999999993</v>
      </c>
      <c r="Q3188">
        <v>4</v>
      </c>
      <c r="R3188">
        <v>2.62</v>
      </c>
      <c r="S3188">
        <v>1</v>
      </c>
      <c r="T3188">
        <v>0</v>
      </c>
    </row>
    <row r="3189" spans="1:20" x14ac:dyDescent="0.2">
      <c r="A3189" t="s">
        <v>36</v>
      </c>
      <c r="B3189" s="4">
        <f>train[[#This Row],[account_length]]/12</f>
        <v>9.3333333333333339</v>
      </c>
      <c r="C3189">
        <v>510</v>
      </c>
      <c r="D3189">
        <v>0</v>
      </c>
      <c r="E3189">
        <v>0</v>
      </c>
      <c r="F3189">
        <v>0</v>
      </c>
      <c r="G3189">
        <v>172.1</v>
      </c>
      <c r="H3189">
        <v>73</v>
      </c>
      <c r="I3189">
        <v>29.26</v>
      </c>
      <c r="J3189">
        <v>228</v>
      </c>
      <c r="K3189">
        <v>136</v>
      </c>
      <c r="L3189">
        <v>19.38</v>
      </c>
      <c r="M3189">
        <v>269.39999999999998</v>
      </c>
      <c r="N3189">
        <v>96</v>
      </c>
      <c r="O3189">
        <v>12.12</v>
      </c>
      <c r="P3189">
        <v>14.1</v>
      </c>
      <c r="Q3189">
        <v>3</v>
      </c>
      <c r="R3189">
        <v>3.81</v>
      </c>
      <c r="S3189">
        <v>2</v>
      </c>
      <c r="T3189">
        <v>0</v>
      </c>
    </row>
    <row r="3190" spans="1:20" x14ac:dyDescent="0.2">
      <c r="A3190" t="s">
        <v>51</v>
      </c>
      <c r="B3190" s="4">
        <f>train[[#This Row],[account_length]]/12</f>
        <v>15.5</v>
      </c>
      <c r="C3190">
        <v>408</v>
      </c>
      <c r="D3190">
        <v>0</v>
      </c>
      <c r="E3190">
        <v>0</v>
      </c>
      <c r="F3190">
        <v>0</v>
      </c>
      <c r="G3190">
        <v>206.8</v>
      </c>
      <c r="H3190">
        <v>104</v>
      </c>
      <c r="I3190">
        <v>35.159999999999997</v>
      </c>
      <c r="J3190">
        <v>286</v>
      </c>
      <c r="K3190">
        <v>115</v>
      </c>
      <c r="L3190">
        <v>24.31</v>
      </c>
      <c r="M3190">
        <v>153.9</v>
      </c>
      <c r="N3190">
        <v>112</v>
      </c>
      <c r="O3190">
        <v>6.93</v>
      </c>
      <c r="P3190">
        <v>12.4</v>
      </c>
      <c r="Q3190">
        <v>6</v>
      </c>
      <c r="R3190">
        <v>3.35</v>
      </c>
      <c r="S3190">
        <v>0</v>
      </c>
      <c r="T3190">
        <v>0</v>
      </c>
    </row>
    <row r="3191" spans="1:20" x14ac:dyDescent="0.2">
      <c r="A3191" t="s">
        <v>29</v>
      </c>
      <c r="B3191" s="4">
        <f>train[[#This Row],[account_length]]/12</f>
        <v>8.25</v>
      </c>
      <c r="C3191">
        <v>408</v>
      </c>
      <c r="D3191">
        <v>0</v>
      </c>
      <c r="E3191">
        <v>0</v>
      </c>
      <c r="F3191">
        <v>0</v>
      </c>
      <c r="G3191">
        <v>193.3</v>
      </c>
      <c r="H3191">
        <v>51</v>
      </c>
      <c r="I3191">
        <v>32.86</v>
      </c>
      <c r="J3191">
        <v>240.1</v>
      </c>
      <c r="K3191">
        <v>117</v>
      </c>
      <c r="L3191">
        <v>20.41</v>
      </c>
      <c r="M3191">
        <v>145.69999999999999</v>
      </c>
      <c r="N3191">
        <v>92</v>
      </c>
      <c r="O3191">
        <v>6.56</v>
      </c>
      <c r="P3191">
        <v>12.2</v>
      </c>
      <c r="Q3191">
        <v>4</v>
      </c>
      <c r="R3191">
        <v>3.29</v>
      </c>
      <c r="S3191">
        <v>1</v>
      </c>
      <c r="T3191">
        <v>0</v>
      </c>
    </row>
    <row r="3192" spans="1:20" x14ac:dyDescent="0.2">
      <c r="A3192" t="s">
        <v>68</v>
      </c>
      <c r="B3192" s="4">
        <f>train[[#This Row],[account_length]]/12</f>
        <v>4.666666666666667</v>
      </c>
      <c r="C3192">
        <v>415</v>
      </c>
      <c r="D3192">
        <v>0</v>
      </c>
      <c r="E3192">
        <v>0</v>
      </c>
      <c r="F3192">
        <v>0</v>
      </c>
      <c r="G3192">
        <v>225.9</v>
      </c>
      <c r="H3192">
        <v>52</v>
      </c>
      <c r="I3192">
        <v>38.4</v>
      </c>
      <c r="J3192">
        <v>242</v>
      </c>
      <c r="K3192">
        <v>69</v>
      </c>
      <c r="L3192">
        <v>20.57</v>
      </c>
      <c r="M3192">
        <v>144.5</v>
      </c>
      <c r="N3192">
        <v>68</v>
      </c>
      <c r="O3192">
        <v>6.5</v>
      </c>
      <c r="P3192">
        <v>11.7</v>
      </c>
      <c r="Q3192">
        <v>3</v>
      </c>
      <c r="R3192">
        <v>3.16</v>
      </c>
      <c r="S3192">
        <v>0</v>
      </c>
      <c r="T3192">
        <v>0</v>
      </c>
    </row>
    <row r="3193" spans="1:20" x14ac:dyDescent="0.2">
      <c r="A3193" t="s">
        <v>41</v>
      </c>
      <c r="B3193" s="4">
        <f>train[[#This Row],[account_length]]/12</f>
        <v>11.25</v>
      </c>
      <c r="C3193">
        <v>408</v>
      </c>
      <c r="D3193">
        <v>0</v>
      </c>
      <c r="E3193">
        <v>1</v>
      </c>
      <c r="F3193">
        <v>38</v>
      </c>
      <c r="G3193">
        <v>202.6</v>
      </c>
      <c r="H3193">
        <v>92</v>
      </c>
      <c r="I3193">
        <v>34.44</v>
      </c>
      <c r="J3193">
        <v>169.6</v>
      </c>
      <c r="K3193">
        <v>93</v>
      </c>
      <c r="L3193">
        <v>14.42</v>
      </c>
      <c r="M3193">
        <v>185.8</v>
      </c>
      <c r="N3193">
        <v>108</v>
      </c>
      <c r="O3193">
        <v>8.36</v>
      </c>
      <c r="P3193">
        <v>11.9</v>
      </c>
      <c r="Q3193">
        <v>6</v>
      </c>
      <c r="R3193">
        <v>3.21</v>
      </c>
      <c r="S3193">
        <v>4</v>
      </c>
      <c r="T3193">
        <v>0</v>
      </c>
    </row>
    <row r="3194" spans="1:20" x14ac:dyDescent="0.2">
      <c r="A3194" t="s">
        <v>24</v>
      </c>
      <c r="B3194" s="4">
        <f>train[[#This Row],[account_length]]/12</f>
        <v>6.916666666666667</v>
      </c>
      <c r="C3194">
        <v>408</v>
      </c>
      <c r="D3194">
        <v>0</v>
      </c>
      <c r="E3194">
        <v>0</v>
      </c>
      <c r="F3194">
        <v>0</v>
      </c>
      <c r="G3194">
        <v>48.4</v>
      </c>
      <c r="H3194">
        <v>105</v>
      </c>
      <c r="I3194">
        <v>8.23</v>
      </c>
      <c r="J3194">
        <v>139.69999999999999</v>
      </c>
      <c r="K3194">
        <v>86</v>
      </c>
      <c r="L3194">
        <v>11.87</v>
      </c>
      <c r="M3194">
        <v>154.1</v>
      </c>
      <c r="N3194">
        <v>80</v>
      </c>
      <c r="O3194">
        <v>6.93</v>
      </c>
      <c r="P3194">
        <v>11.5</v>
      </c>
      <c r="Q3194">
        <v>4</v>
      </c>
      <c r="R3194">
        <v>3.11</v>
      </c>
      <c r="S3194">
        <v>2</v>
      </c>
      <c r="T3194">
        <v>0</v>
      </c>
    </row>
    <row r="3195" spans="1:20" x14ac:dyDescent="0.2">
      <c r="A3195" t="s">
        <v>43</v>
      </c>
      <c r="B3195" s="4">
        <f>train[[#This Row],[account_length]]/12</f>
        <v>4</v>
      </c>
      <c r="C3195">
        <v>510</v>
      </c>
      <c r="D3195">
        <v>0</v>
      </c>
      <c r="E3195">
        <v>0</v>
      </c>
      <c r="F3195">
        <v>0</v>
      </c>
      <c r="G3195">
        <v>168.6</v>
      </c>
      <c r="H3195">
        <v>93</v>
      </c>
      <c r="I3195">
        <v>28.66</v>
      </c>
      <c r="J3195">
        <v>246</v>
      </c>
      <c r="K3195">
        <v>61</v>
      </c>
      <c r="L3195">
        <v>20.91</v>
      </c>
      <c r="M3195">
        <v>269.89999999999998</v>
      </c>
      <c r="N3195">
        <v>102</v>
      </c>
      <c r="O3195">
        <v>12.15</v>
      </c>
      <c r="P3195">
        <v>11.4</v>
      </c>
      <c r="Q3195">
        <v>7</v>
      </c>
      <c r="R3195">
        <v>3.08</v>
      </c>
      <c r="S3195">
        <v>1</v>
      </c>
      <c r="T3195">
        <v>0</v>
      </c>
    </row>
    <row r="3196" spans="1:20" x14ac:dyDescent="0.2">
      <c r="A3196" t="s">
        <v>47</v>
      </c>
      <c r="B3196" s="4">
        <f>train[[#This Row],[account_length]]/12</f>
        <v>9.3333333333333339</v>
      </c>
      <c r="C3196">
        <v>415</v>
      </c>
      <c r="D3196">
        <v>0</v>
      </c>
      <c r="E3196">
        <v>1</v>
      </c>
      <c r="F3196">
        <v>31</v>
      </c>
      <c r="G3196">
        <v>142.9</v>
      </c>
      <c r="H3196">
        <v>92</v>
      </c>
      <c r="I3196">
        <v>24.29</v>
      </c>
      <c r="J3196">
        <v>233.8</v>
      </c>
      <c r="K3196">
        <v>107</v>
      </c>
      <c r="L3196">
        <v>19.87</v>
      </c>
      <c r="M3196">
        <v>329.2</v>
      </c>
      <c r="N3196">
        <v>142</v>
      </c>
      <c r="O3196">
        <v>14.81</v>
      </c>
      <c r="P3196">
        <v>10.4</v>
      </c>
      <c r="Q3196">
        <v>6</v>
      </c>
      <c r="R3196">
        <v>2.81</v>
      </c>
      <c r="S3196">
        <v>0</v>
      </c>
      <c r="T3196">
        <v>0</v>
      </c>
    </row>
    <row r="3197" spans="1:20" x14ac:dyDescent="0.2">
      <c r="A3197" t="s">
        <v>47</v>
      </c>
      <c r="B3197" s="4">
        <f>train[[#This Row],[account_length]]/12</f>
        <v>9.3333333333333339</v>
      </c>
      <c r="C3197">
        <v>510</v>
      </c>
      <c r="D3197">
        <v>0</v>
      </c>
      <c r="E3197">
        <v>0</v>
      </c>
      <c r="F3197">
        <v>0</v>
      </c>
      <c r="G3197">
        <v>85.2</v>
      </c>
      <c r="H3197">
        <v>102</v>
      </c>
      <c r="I3197">
        <v>14.48</v>
      </c>
      <c r="J3197">
        <v>153.19999999999999</v>
      </c>
      <c r="K3197">
        <v>118</v>
      </c>
      <c r="L3197">
        <v>13.02</v>
      </c>
      <c r="M3197">
        <v>142.6</v>
      </c>
      <c r="N3197">
        <v>107</v>
      </c>
      <c r="O3197">
        <v>6.42</v>
      </c>
      <c r="P3197">
        <v>8.1999999999999993</v>
      </c>
      <c r="Q3197">
        <v>4</v>
      </c>
      <c r="R3197">
        <v>2.21</v>
      </c>
      <c r="S3197">
        <v>1</v>
      </c>
      <c r="T3197">
        <v>0</v>
      </c>
    </row>
    <row r="3198" spans="1:20" x14ac:dyDescent="0.2">
      <c r="A3198" t="s">
        <v>60</v>
      </c>
      <c r="B3198" s="4">
        <f>train[[#This Row],[account_length]]/12</f>
        <v>11.75</v>
      </c>
      <c r="C3198">
        <v>408</v>
      </c>
      <c r="D3198">
        <v>0</v>
      </c>
      <c r="E3198">
        <v>0</v>
      </c>
      <c r="F3198">
        <v>0</v>
      </c>
      <c r="G3198">
        <v>77.8</v>
      </c>
      <c r="H3198">
        <v>123</v>
      </c>
      <c r="I3198">
        <v>13.23</v>
      </c>
      <c r="J3198">
        <v>144.4</v>
      </c>
      <c r="K3198">
        <v>119</v>
      </c>
      <c r="L3198">
        <v>12.27</v>
      </c>
      <c r="M3198">
        <v>75.3</v>
      </c>
      <c r="N3198">
        <v>65</v>
      </c>
      <c r="O3198">
        <v>3.39</v>
      </c>
      <c r="P3198">
        <v>5.7</v>
      </c>
      <c r="Q3198">
        <v>7</v>
      </c>
      <c r="R3198">
        <v>1.54</v>
      </c>
      <c r="S3198">
        <v>1</v>
      </c>
      <c r="T3198">
        <v>0</v>
      </c>
    </row>
    <row r="3199" spans="1:20" x14ac:dyDescent="0.2">
      <c r="A3199" t="s">
        <v>53</v>
      </c>
      <c r="B3199" s="4">
        <f>train[[#This Row],[account_length]]/12</f>
        <v>6.083333333333333</v>
      </c>
      <c r="C3199">
        <v>408</v>
      </c>
      <c r="D3199">
        <v>0</v>
      </c>
      <c r="E3199">
        <v>1</v>
      </c>
      <c r="F3199">
        <v>19</v>
      </c>
      <c r="G3199">
        <v>179.4</v>
      </c>
      <c r="H3199">
        <v>108</v>
      </c>
      <c r="I3199">
        <v>30.5</v>
      </c>
      <c r="J3199">
        <v>93.6</v>
      </c>
      <c r="K3199">
        <v>90</v>
      </c>
      <c r="L3199">
        <v>7.96</v>
      </c>
      <c r="M3199">
        <v>234.6</v>
      </c>
      <c r="N3199">
        <v>99</v>
      </c>
      <c r="O3199">
        <v>10.56</v>
      </c>
      <c r="P3199">
        <v>14.9</v>
      </c>
      <c r="Q3199">
        <v>4</v>
      </c>
      <c r="R3199">
        <v>4.0199999999999996</v>
      </c>
      <c r="S3199">
        <v>2</v>
      </c>
      <c r="T3199">
        <v>0</v>
      </c>
    </row>
    <row r="3200" spans="1:20" x14ac:dyDescent="0.2">
      <c r="A3200" t="s">
        <v>70</v>
      </c>
      <c r="B3200" s="4">
        <f>train[[#This Row],[account_length]]/12</f>
        <v>6.75</v>
      </c>
      <c r="C3200">
        <v>510</v>
      </c>
      <c r="D3200">
        <v>0</v>
      </c>
      <c r="E3200">
        <v>0</v>
      </c>
      <c r="F3200">
        <v>0</v>
      </c>
      <c r="G3200">
        <v>139.80000000000001</v>
      </c>
      <c r="H3200">
        <v>98</v>
      </c>
      <c r="I3200">
        <v>23.77</v>
      </c>
      <c r="J3200">
        <v>247.2</v>
      </c>
      <c r="K3200">
        <v>103</v>
      </c>
      <c r="L3200">
        <v>21.01</v>
      </c>
      <c r="M3200">
        <v>241</v>
      </c>
      <c r="N3200">
        <v>113</v>
      </c>
      <c r="O3200">
        <v>10.85</v>
      </c>
      <c r="P3200">
        <v>11.7</v>
      </c>
      <c r="Q3200">
        <v>3</v>
      </c>
      <c r="R3200">
        <v>3.16</v>
      </c>
      <c r="S3200">
        <v>3</v>
      </c>
      <c r="T3200">
        <v>0</v>
      </c>
    </row>
    <row r="3201" spans="1:20" x14ac:dyDescent="0.2">
      <c r="A3201" t="s">
        <v>24</v>
      </c>
      <c r="B3201" s="4">
        <f>train[[#This Row],[account_length]]/12</f>
        <v>13.75</v>
      </c>
      <c r="C3201">
        <v>415</v>
      </c>
      <c r="D3201">
        <v>0</v>
      </c>
      <c r="E3201">
        <v>1</v>
      </c>
      <c r="F3201">
        <v>17</v>
      </c>
      <c r="G3201">
        <v>177.9</v>
      </c>
      <c r="H3201">
        <v>68</v>
      </c>
      <c r="I3201">
        <v>30.24</v>
      </c>
      <c r="J3201">
        <v>153.9</v>
      </c>
      <c r="K3201">
        <v>112</v>
      </c>
      <c r="L3201">
        <v>13.08</v>
      </c>
      <c r="M3201">
        <v>251.2</v>
      </c>
      <c r="N3201">
        <v>121</v>
      </c>
      <c r="O3201">
        <v>11.3</v>
      </c>
      <c r="P3201">
        <v>10.6</v>
      </c>
      <c r="Q3201">
        <v>7</v>
      </c>
      <c r="R3201">
        <v>2.86</v>
      </c>
      <c r="S3201">
        <v>1</v>
      </c>
      <c r="T3201">
        <v>0</v>
      </c>
    </row>
    <row r="3202" spans="1:20" x14ac:dyDescent="0.2">
      <c r="A3202" t="s">
        <v>52</v>
      </c>
      <c r="B3202" s="4">
        <f>train[[#This Row],[account_length]]/12</f>
        <v>5.833333333333333</v>
      </c>
      <c r="C3202">
        <v>415</v>
      </c>
      <c r="D3202">
        <v>0</v>
      </c>
      <c r="E3202">
        <v>0</v>
      </c>
      <c r="F3202">
        <v>0</v>
      </c>
      <c r="G3202">
        <v>101.9</v>
      </c>
      <c r="H3202">
        <v>98</v>
      </c>
      <c r="I3202">
        <v>17.32</v>
      </c>
      <c r="J3202">
        <v>193.3</v>
      </c>
      <c r="K3202">
        <v>113</v>
      </c>
      <c r="L3202">
        <v>16.43</v>
      </c>
      <c r="M3202">
        <v>167.5</v>
      </c>
      <c r="N3202">
        <v>126</v>
      </c>
      <c r="O3202">
        <v>7.54</v>
      </c>
      <c r="P3202">
        <v>15</v>
      </c>
      <c r="Q3202">
        <v>6</v>
      </c>
      <c r="R3202">
        <v>4.05</v>
      </c>
      <c r="S3202">
        <v>1</v>
      </c>
      <c r="T3202">
        <v>0</v>
      </c>
    </row>
    <row r="3203" spans="1:20" x14ac:dyDescent="0.2">
      <c r="A3203" t="s">
        <v>34</v>
      </c>
      <c r="B3203" s="4">
        <f>train[[#This Row],[account_length]]/12</f>
        <v>6.583333333333333</v>
      </c>
      <c r="C3203">
        <v>415</v>
      </c>
      <c r="D3203">
        <v>0</v>
      </c>
      <c r="E3203">
        <v>0</v>
      </c>
      <c r="F3203">
        <v>0</v>
      </c>
      <c r="G3203">
        <v>157.5</v>
      </c>
      <c r="H3203">
        <v>90</v>
      </c>
      <c r="I3203">
        <v>26.78</v>
      </c>
      <c r="J3203">
        <v>223.8</v>
      </c>
      <c r="K3203">
        <v>83</v>
      </c>
      <c r="L3203">
        <v>19.02</v>
      </c>
      <c r="M3203">
        <v>241.1</v>
      </c>
      <c r="N3203">
        <v>98</v>
      </c>
      <c r="O3203">
        <v>10.85</v>
      </c>
      <c r="P3203">
        <v>12.2</v>
      </c>
      <c r="Q3203">
        <v>4</v>
      </c>
      <c r="R3203">
        <v>3.29</v>
      </c>
      <c r="S3203">
        <v>1</v>
      </c>
      <c r="T3203">
        <v>0</v>
      </c>
    </row>
    <row r="3204" spans="1:20" x14ac:dyDescent="0.2">
      <c r="A3204" t="s">
        <v>24</v>
      </c>
      <c r="B3204" s="4">
        <f>train[[#This Row],[account_length]]/12</f>
        <v>10.5</v>
      </c>
      <c r="C3204">
        <v>415</v>
      </c>
      <c r="D3204">
        <v>0</v>
      </c>
      <c r="E3204">
        <v>0</v>
      </c>
      <c r="F3204">
        <v>0</v>
      </c>
      <c r="G3204">
        <v>167.1</v>
      </c>
      <c r="H3204">
        <v>138</v>
      </c>
      <c r="I3204">
        <v>28.41</v>
      </c>
      <c r="J3204">
        <v>154.4</v>
      </c>
      <c r="K3204">
        <v>93</v>
      </c>
      <c r="L3204">
        <v>13.12</v>
      </c>
      <c r="M3204">
        <v>244.5</v>
      </c>
      <c r="N3204">
        <v>148</v>
      </c>
      <c r="O3204">
        <v>11</v>
      </c>
      <c r="P3204">
        <v>13.7</v>
      </c>
      <c r="Q3204">
        <v>10</v>
      </c>
      <c r="R3204">
        <v>3.7</v>
      </c>
      <c r="S3204">
        <v>3</v>
      </c>
      <c r="T3204">
        <v>0</v>
      </c>
    </row>
    <row r="3205" spans="1:20" x14ac:dyDescent="0.2">
      <c r="A3205" t="s">
        <v>36</v>
      </c>
      <c r="B3205" s="4">
        <f>train[[#This Row],[account_length]]/12</f>
        <v>6.416666666666667</v>
      </c>
      <c r="C3205">
        <v>510</v>
      </c>
      <c r="D3205">
        <v>0</v>
      </c>
      <c r="E3205">
        <v>0</v>
      </c>
      <c r="F3205">
        <v>0</v>
      </c>
      <c r="G3205">
        <v>124.1</v>
      </c>
      <c r="H3205">
        <v>92</v>
      </c>
      <c r="I3205">
        <v>21.1</v>
      </c>
      <c r="J3205">
        <v>214.9</v>
      </c>
      <c r="K3205">
        <v>131</v>
      </c>
      <c r="L3205">
        <v>18.27</v>
      </c>
      <c r="M3205">
        <v>241.3</v>
      </c>
      <c r="N3205">
        <v>132</v>
      </c>
      <c r="O3205">
        <v>10.86</v>
      </c>
      <c r="P3205">
        <v>13.7</v>
      </c>
      <c r="Q3205">
        <v>3</v>
      </c>
      <c r="R3205">
        <v>3.7</v>
      </c>
      <c r="S3205">
        <v>0</v>
      </c>
      <c r="T3205">
        <v>0</v>
      </c>
    </row>
    <row r="3206" spans="1:20" x14ac:dyDescent="0.2">
      <c r="A3206" t="s">
        <v>60</v>
      </c>
      <c r="B3206" s="4">
        <f>train[[#This Row],[account_length]]/12</f>
        <v>6</v>
      </c>
      <c r="C3206">
        <v>408</v>
      </c>
      <c r="D3206">
        <v>0</v>
      </c>
      <c r="E3206">
        <v>1</v>
      </c>
      <c r="F3206">
        <v>31</v>
      </c>
      <c r="G3206">
        <v>221.4</v>
      </c>
      <c r="H3206">
        <v>124</v>
      </c>
      <c r="I3206">
        <v>37.64</v>
      </c>
      <c r="J3206">
        <v>313.39999999999998</v>
      </c>
      <c r="K3206">
        <v>96</v>
      </c>
      <c r="L3206">
        <v>26.64</v>
      </c>
      <c r="M3206">
        <v>175.9</v>
      </c>
      <c r="N3206">
        <v>94</v>
      </c>
      <c r="O3206">
        <v>7.92</v>
      </c>
      <c r="P3206">
        <v>11.8</v>
      </c>
      <c r="Q3206">
        <v>1</v>
      </c>
      <c r="R3206">
        <v>3.19</v>
      </c>
      <c r="S3206">
        <v>3</v>
      </c>
      <c r="T3206">
        <v>0</v>
      </c>
    </row>
    <row r="3207" spans="1:20" x14ac:dyDescent="0.2">
      <c r="A3207" t="s">
        <v>20</v>
      </c>
      <c r="B3207" s="4">
        <f>train[[#This Row],[account_length]]/12</f>
        <v>9.1666666666666661</v>
      </c>
      <c r="C3207">
        <v>415</v>
      </c>
      <c r="D3207">
        <v>0</v>
      </c>
      <c r="E3207">
        <v>1</v>
      </c>
      <c r="F3207">
        <v>37</v>
      </c>
      <c r="G3207">
        <v>227.9</v>
      </c>
      <c r="H3207">
        <v>80</v>
      </c>
      <c r="I3207">
        <v>38.74</v>
      </c>
      <c r="J3207">
        <v>101.9</v>
      </c>
      <c r="K3207">
        <v>141</v>
      </c>
      <c r="L3207">
        <v>8.66</v>
      </c>
      <c r="M3207">
        <v>188.1</v>
      </c>
      <c r="N3207">
        <v>110</v>
      </c>
      <c r="O3207">
        <v>8.4600000000000009</v>
      </c>
      <c r="P3207">
        <v>5.0999999999999996</v>
      </c>
      <c r="Q3207">
        <v>6</v>
      </c>
      <c r="R3207">
        <v>1.38</v>
      </c>
      <c r="S3207">
        <v>0</v>
      </c>
      <c r="T3207">
        <v>0</v>
      </c>
    </row>
    <row r="3208" spans="1:20" x14ac:dyDescent="0.2">
      <c r="A3208" t="s">
        <v>57</v>
      </c>
      <c r="B3208" s="4">
        <f>train[[#This Row],[account_length]]/12</f>
        <v>7.333333333333333</v>
      </c>
      <c r="C3208">
        <v>415</v>
      </c>
      <c r="D3208">
        <v>0</v>
      </c>
      <c r="E3208">
        <v>0</v>
      </c>
      <c r="F3208">
        <v>0</v>
      </c>
      <c r="G3208">
        <v>177.8</v>
      </c>
      <c r="H3208">
        <v>112</v>
      </c>
      <c r="I3208">
        <v>30.23</v>
      </c>
      <c r="J3208">
        <v>226.5</v>
      </c>
      <c r="K3208">
        <v>80</v>
      </c>
      <c r="L3208">
        <v>19.25</v>
      </c>
      <c r="M3208">
        <v>221.8</v>
      </c>
      <c r="N3208">
        <v>71</v>
      </c>
      <c r="O3208">
        <v>9.98</v>
      </c>
      <c r="P3208">
        <v>7.9</v>
      </c>
      <c r="Q3208">
        <v>4</v>
      </c>
      <c r="R3208">
        <v>2.13</v>
      </c>
      <c r="S3208">
        <v>1</v>
      </c>
      <c r="T3208">
        <v>0</v>
      </c>
    </row>
    <row r="3209" spans="1:20" x14ac:dyDescent="0.2">
      <c r="A3209" t="s">
        <v>55</v>
      </c>
      <c r="B3209" s="4">
        <f>train[[#This Row],[account_length]]/12</f>
        <v>6.666666666666667</v>
      </c>
      <c r="C3209">
        <v>415</v>
      </c>
      <c r="D3209">
        <v>0</v>
      </c>
      <c r="E3209">
        <v>1</v>
      </c>
      <c r="F3209">
        <v>33</v>
      </c>
      <c r="G3209">
        <v>189.4</v>
      </c>
      <c r="H3209">
        <v>109</v>
      </c>
      <c r="I3209">
        <v>32.200000000000003</v>
      </c>
      <c r="J3209">
        <v>148.69999999999999</v>
      </c>
      <c r="K3209">
        <v>68</v>
      </c>
      <c r="L3209">
        <v>12.64</v>
      </c>
      <c r="M3209">
        <v>208.9</v>
      </c>
      <c r="N3209">
        <v>119</v>
      </c>
      <c r="O3209">
        <v>9.4</v>
      </c>
      <c r="P3209">
        <v>11.2</v>
      </c>
      <c r="Q3209">
        <v>4</v>
      </c>
      <c r="R3209">
        <v>3.02</v>
      </c>
      <c r="S3209">
        <v>1</v>
      </c>
      <c r="T3209">
        <v>1</v>
      </c>
    </row>
    <row r="3210" spans="1:20" x14ac:dyDescent="0.2">
      <c r="A3210" t="s">
        <v>20</v>
      </c>
      <c r="B3210" s="4">
        <f>train[[#This Row],[account_length]]/12</f>
        <v>3.5833333333333335</v>
      </c>
      <c r="C3210">
        <v>510</v>
      </c>
      <c r="D3210">
        <v>0</v>
      </c>
      <c r="E3210">
        <v>1</v>
      </c>
      <c r="F3210">
        <v>39</v>
      </c>
      <c r="G3210">
        <v>188.3</v>
      </c>
      <c r="H3210">
        <v>108</v>
      </c>
      <c r="I3210">
        <v>32.01</v>
      </c>
      <c r="J3210">
        <v>167.6</v>
      </c>
      <c r="K3210">
        <v>116</v>
      </c>
      <c r="L3210">
        <v>14.25</v>
      </c>
      <c r="M3210">
        <v>189.9</v>
      </c>
      <c r="N3210">
        <v>92</v>
      </c>
      <c r="O3210">
        <v>8.5500000000000007</v>
      </c>
      <c r="P3210">
        <v>15.6</v>
      </c>
      <c r="Q3210">
        <v>5</v>
      </c>
      <c r="R3210">
        <v>4.21</v>
      </c>
      <c r="S3210">
        <v>1</v>
      </c>
      <c r="T3210">
        <v>0</v>
      </c>
    </row>
    <row r="3211" spans="1:20" x14ac:dyDescent="0.2">
      <c r="A3211" t="s">
        <v>67</v>
      </c>
      <c r="B3211" s="4">
        <f>train[[#This Row],[account_length]]/12</f>
        <v>12</v>
      </c>
      <c r="C3211">
        <v>415</v>
      </c>
      <c r="D3211">
        <v>0</v>
      </c>
      <c r="E3211">
        <v>1</v>
      </c>
      <c r="F3211">
        <v>26</v>
      </c>
      <c r="G3211">
        <v>177.1</v>
      </c>
      <c r="H3211">
        <v>94</v>
      </c>
      <c r="I3211">
        <v>30.11</v>
      </c>
      <c r="J3211">
        <v>206</v>
      </c>
      <c r="K3211">
        <v>85</v>
      </c>
      <c r="L3211">
        <v>17.510000000000002</v>
      </c>
      <c r="M3211">
        <v>254.8</v>
      </c>
      <c r="N3211">
        <v>95</v>
      </c>
      <c r="O3211">
        <v>11.47</v>
      </c>
      <c r="P3211">
        <v>6.6</v>
      </c>
      <c r="Q3211">
        <v>2</v>
      </c>
      <c r="R3211">
        <v>1.78</v>
      </c>
      <c r="S3211">
        <v>2</v>
      </c>
      <c r="T3211">
        <v>0</v>
      </c>
    </row>
    <row r="3212" spans="1:20" x14ac:dyDescent="0.2">
      <c r="A3212" t="s">
        <v>73</v>
      </c>
      <c r="B3212" s="4">
        <f>train[[#This Row],[account_length]]/12</f>
        <v>11.833333333333334</v>
      </c>
      <c r="C3212">
        <v>408</v>
      </c>
      <c r="D3212">
        <v>0</v>
      </c>
      <c r="E3212">
        <v>0</v>
      </c>
      <c r="F3212">
        <v>0</v>
      </c>
      <c r="G3212">
        <v>128.5</v>
      </c>
      <c r="H3212">
        <v>95</v>
      </c>
      <c r="I3212">
        <v>21.85</v>
      </c>
      <c r="J3212">
        <v>192.6</v>
      </c>
      <c r="K3212">
        <v>91</v>
      </c>
      <c r="L3212">
        <v>16.37</v>
      </c>
      <c r="M3212">
        <v>79</v>
      </c>
      <c r="N3212">
        <v>95</v>
      </c>
      <c r="O3212">
        <v>3.56</v>
      </c>
      <c r="P3212">
        <v>9.1999999999999993</v>
      </c>
      <c r="Q3212">
        <v>6</v>
      </c>
      <c r="R3212">
        <v>2.48</v>
      </c>
      <c r="S3212">
        <v>2</v>
      </c>
      <c r="T3212">
        <v>0</v>
      </c>
    </row>
    <row r="3213" spans="1:20" x14ac:dyDescent="0.2">
      <c r="A3213" t="s">
        <v>46</v>
      </c>
      <c r="B3213" s="4">
        <f>train[[#This Row],[account_length]]/12</f>
        <v>6.5</v>
      </c>
      <c r="C3213">
        <v>408</v>
      </c>
      <c r="D3213">
        <v>0</v>
      </c>
      <c r="E3213">
        <v>1</v>
      </c>
      <c r="F3213">
        <v>28</v>
      </c>
      <c r="G3213">
        <v>130.5</v>
      </c>
      <c r="H3213">
        <v>109</v>
      </c>
      <c r="I3213">
        <v>22.19</v>
      </c>
      <c r="J3213">
        <v>173.3</v>
      </c>
      <c r="K3213">
        <v>99</v>
      </c>
      <c r="L3213">
        <v>14.73</v>
      </c>
      <c r="M3213">
        <v>192.2</v>
      </c>
      <c r="N3213">
        <v>106</v>
      </c>
      <c r="O3213">
        <v>8.65</v>
      </c>
      <c r="P3213">
        <v>10.4</v>
      </c>
      <c r="Q3213">
        <v>3</v>
      </c>
      <c r="R3213">
        <v>2.81</v>
      </c>
      <c r="S3213">
        <v>3</v>
      </c>
      <c r="T3213">
        <v>0</v>
      </c>
    </row>
    <row r="3214" spans="1:20" x14ac:dyDescent="0.2">
      <c r="A3214" t="s">
        <v>29</v>
      </c>
      <c r="B3214" s="4">
        <f>train[[#This Row],[account_length]]/12</f>
        <v>10.916666666666666</v>
      </c>
      <c r="C3214">
        <v>415</v>
      </c>
      <c r="D3214">
        <v>0</v>
      </c>
      <c r="E3214">
        <v>0</v>
      </c>
      <c r="F3214">
        <v>0</v>
      </c>
      <c r="G3214">
        <v>201.1</v>
      </c>
      <c r="H3214">
        <v>141</v>
      </c>
      <c r="I3214">
        <v>34.19</v>
      </c>
      <c r="J3214">
        <v>216.5</v>
      </c>
      <c r="K3214">
        <v>93</v>
      </c>
      <c r="L3214">
        <v>18.399999999999999</v>
      </c>
      <c r="M3214">
        <v>217.4</v>
      </c>
      <c r="N3214">
        <v>132</v>
      </c>
      <c r="O3214">
        <v>9.7799999999999994</v>
      </c>
      <c r="P3214">
        <v>11.5</v>
      </c>
      <c r="Q3214">
        <v>4</v>
      </c>
      <c r="R3214">
        <v>3.11</v>
      </c>
      <c r="S3214">
        <v>1</v>
      </c>
      <c r="T3214">
        <v>0</v>
      </c>
    </row>
    <row r="3215" spans="1:20" x14ac:dyDescent="0.2">
      <c r="A3215" t="s">
        <v>71</v>
      </c>
      <c r="B3215" s="4">
        <f>train[[#This Row],[account_length]]/12</f>
        <v>5.083333333333333</v>
      </c>
      <c r="C3215">
        <v>415</v>
      </c>
      <c r="D3215">
        <v>0</v>
      </c>
      <c r="E3215">
        <v>1</v>
      </c>
      <c r="F3215">
        <v>38</v>
      </c>
      <c r="G3215">
        <v>139.80000000000001</v>
      </c>
      <c r="H3215">
        <v>108</v>
      </c>
      <c r="I3215">
        <v>23.77</v>
      </c>
      <c r="J3215">
        <v>58.3</v>
      </c>
      <c r="K3215">
        <v>120</v>
      </c>
      <c r="L3215">
        <v>4.96</v>
      </c>
      <c r="M3215">
        <v>203.4</v>
      </c>
      <c r="N3215">
        <v>160</v>
      </c>
      <c r="O3215">
        <v>9.15</v>
      </c>
      <c r="P3215">
        <v>9.6999999999999993</v>
      </c>
      <c r="Q3215">
        <v>1</v>
      </c>
      <c r="R3215">
        <v>2.62</v>
      </c>
      <c r="S3215">
        <v>3</v>
      </c>
      <c r="T3215">
        <v>0</v>
      </c>
    </row>
    <row r="3216" spans="1:20" x14ac:dyDescent="0.2">
      <c r="A3216" t="s">
        <v>71</v>
      </c>
      <c r="B3216" s="4">
        <f>train[[#This Row],[account_length]]/12</f>
        <v>6.083333333333333</v>
      </c>
      <c r="C3216">
        <v>510</v>
      </c>
      <c r="D3216">
        <v>0</v>
      </c>
      <c r="E3216">
        <v>1</v>
      </c>
      <c r="F3216">
        <v>6</v>
      </c>
      <c r="G3216">
        <v>237.6</v>
      </c>
      <c r="H3216">
        <v>105</v>
      </c>
      <c r="I3216">
        <v>40.39</v>
      </c>
      <c r="J3216">
        <v>244.9</v>
      </c>
      <c r="K3216">
        <v>98</v>
      </c>
      <c r="L3216">
        <v>20.82</v>
      </c>
      <c r="M3216">
        <v>188.3</v>
      </c>
      <c r="N3216">
        <v>107</v>
      </c>
      <c r="O3216">
        <v>8.4700000000000006</v>
      </c>
      <c r="P3216">
        <v>6.8</v>
      </c>
      <c r="Q3216">
        <v>11</v>
      </c>
      <c r="R3216">
        <v>1.84</v>
      </c>
      <c r="S3216">
        <v>4</v>
      </c>
      <c r="T3216">
        <v>0</v>
      </c>
    </row>
    <row r="3217" spans="1:20" x14ac:dyDescent="0.2">
      <c r="A3217" t="s">
        <v>68</v>
      </c>
      <c r="B3217" s="4">
        <f>train[[#This Row],[account_length]]/12</f>
        <v>8.3333333333333339</v>
      </c>
      <c r="C3217">
        <v>415</v>
      </c>
      <c r="D3217">
        <v>0</v>
      </c>
      <c r="E3217">
        <v>1</v>
      </c>
      <c r="F3217">
        <v>26</v>
      </c>
      <c r="G3217">
        <v>197.7</v>
      </c>
      <c r="H3217">
        <v>80</v>
      </c>
      <c r="I3217">
        <v>33.61</v>
      </c>
      <c r="J3217">
        <v>232.6</v>
      </c>
      <c r="K3217">
        <v>83</v>
      </c>
      <c r="L3217">
        <v>19.77</v>
      </c>
      <c r="M3217">
        <v>196.7</v>
      </c>
      <c r="N3217">
        <v>120</v>
      </c>
      <c r="O3217">
        <v>8.85</v>
      </c>
      <c r="P3217">
        <v>12</v>
      </c>
      <c r="Q3217">
        <v>5</v>
      </c>
      <c r="R3217">
        <v>3.24</v>
      </c>
      <c r="S3217">
        <v>1</v>
      </c>
      <c r="T3217">
        <v>0</v>
      </c>
    </row>
    <row r="3218" spans="1:20" x14ac:dyDescent="0.2">
      <c r="A3218" t="s">
        <v>30</v>
      </c>
      <c r="B3218" s="4">
        <f>train[[#This Row],[account_length]]/12</f>
        <v>8.3333333333333339</v>
      </c>
      <c r="C3218">
        <v>510</v>
      </c>
      <c r="D3218">
        <v>0</v>
      </c>
      <c r="E3218">
        <v>0</v>
      </c>
      <c r="F3218">
        <v>0</v>
      </c>
      <c r="G3218">
        <v>222.1</v>
      </c>
      <c r="H3218">
        <v>115</v>
      </c>
      <c r="I3218">
        <v>37.76</v>
      </c>
      <c r="J3218">
        <v>245</v>
      </c>
      <c r="K3218">
        <v>130</v>
      </c>
      <c r="L3218">
        <v>20.83</v>
      </c>
      <c r="M3218">
        <v>129.30000000000001</v>
      </c>
      <c r="N3218">
        <v>119</v>
      </c>
      <c r="O3218">
        <v>5.82</v>
      </c>
      <c r="P3218">
        <v>8.1</v>
      </c>
      <c r="Q3218">
        <v>2</v>
      </c>
      <c r="R3218">
        <v>2.19</v>
      </c>
      <c r="S3218">
        <v>2</v>
      </c>
      <c r="T3218">
        <v>0</v>
      </c>
    </row>
    <row r="3219" spans="1:20" x14ac:dyDescent="0.2">
      <c r="A3219" t="s">
        <v>62</v>
      </c>
      <c r="B3219" s="4">
        <f>train[[#This Row],[account_length]]/12</f>
        <v>9.0833333333333339</v>
      </c>
      <c r="C3219">
        <v>408</v>
      </c>
      <c r="D3219">
        <v>0</v>
      </c>
      <c r="E3219">
        <v>1</v>
      </c>
      <c r="F3219">
        <v>39</v>
      </c>
      <c r="G3219">
        <v>270</v>
      </c>
      <c r="H3219">
        <v>58</v>
      </c>
      <c r="I3219">
        <v>45.9</v>
      </c>
      <c r="J3219">
        <v>235.5</v>
      </c>
      <c r="K3219">
        <v>108</v>
      </c>
      <c r="L3219">
        <v>20.02</v>
      </c>
      <c r="M3219">
        <v>194.3</v>
      </c>
      <c r="N3219">
        <v>57</v>
      </c>
      <c r="O3219">
        <v>8.74</v>
      </c>
      <c r="P3219">
        <v>7.8</v>
      </c>
      <c r="Q3219">
        <v>6</v>
      </c>
      <c r="R3219">
        <v>2.11</v>
      </c>
      <c r="S3219">
        <v>1</v>
      </c>
      <c r="T3219">
        <v>1</v>
      </c>
    </row>
    <row r="3220" spans="1:20" x14ac:dyDescent="0.2">
      <c r="A3220" t="s">
        <v>26</v>
      </c>
      <c r="B3220" s="4">
        <f>train[[#This Row],[account_length]]/12</f>
        <v>11.583333333333334</v>
      </c>
      <c r="C3220">
        <v>510</v>
      </c>
      <c r="D3220">
        <v>0</v>
      </c>
      <c r="E3220">
        <v>0</v>
      </c>
      <c r="F3220">
        <v>0</v>
      </c>
      <c r="G3220">
        <v>148.69999999999999</v>
      </c>
      <c r="H3220">
        <v>90</v>
      </c>
      <c r="I3220">
        <v>25.28</v>
      </c>
      <c r="J3220">
        <v>204.3</v>
      </c>
      <c r="K3220">
        <v>106</v>
      </c>
      <c r="L3220">
        <v>17.37</v>
      </c>
      <c r="M3220">
        <v>144.1</v>
      </c>
      <c r="N3220">
        <v>105</v>
      </c>
      <c r="O3220">
        <v>6.48</v>
      </c>
      <c r="P3220">
        <v>9.8000000000000007</v>
      </c>
      <c r="Q3220">
        <v>4</v>
      </c>
      <c r="R3220">
        <v>2.65</v>
      </c>
      <c r="S3220">
        <v>2</v>
      </c>
      <c r="T3220">
        <v>0</v>
      </c>
    </row>
    <row r="3221" spans="1:20" x14ac:dyDescent="0.2">
      <c r="A3221" t="s">
        <v>40</v>
      </c>
      <c r="B3221" s="4">
        <f>train[[#This Row],[account_length]]/12</f>
        <v>9.5833333333333339</v>
      </c>
      <c r="C3221">
        <v>510</v>
      </c>
      <c r="D3221">
        <v>0</v>
      </c>
      <c r="E3221">
        <v>0</v>
      </c>
      <c r="F3221">
        <v>0</v>
      </c>
      <c r="G3221">
        <v>143.6</v>
      </c>
      <c r="H3221">
        <v>135</v>
      </c>
      <c r="I3221">
        <v>24.41</v>
      </c>
      <c r="J3221">
        <v>278</v>
      </c>
      <c r="K3221">
        <v>119</v>
      </c>
      <c r="L3221">
        <v>23.63</v>
      </c>
      <c r="M3221">
        <v>46.7</v>
      </c>
      <c r="N3221">
        <v>84</v>
      </c>
      <c r="O3221">
        <v>2.1</v>
      </c>
      <c r="P3221">
        <v>12.7</v>
      </c>
      <c r="Q3221">
        <v>3</v>
      </c>
      <c r="R3221">
        <v>3.43</v>
      </c>
      <c r="S3221">
        <v>0</v>
      </c>
      <c r="T3221">
        <v>0</v>
      </c>
    </row>
    <row r="3222" spans="1:20" x14ac:dyDescent="0.2">
      <c r="A3222" t="s">
        <v>49</v>
      </c>
      <c r="B3222" s="4">
        <f>train[[#This Row],[account_length]]/12</f>
        <v>6.416666666666667</v>
      </c>
      <c r="C3222">
        <v>415</v>
      </c>
      <c r="D3222">
        <v>0</v>
      </c>
      <c r="E3222">
        <v>0</v>
      </c>
      <c r="F3222">
        <v>0</v>
      </c>
      <c r="G3222">
        <v>205.3</v>
      </c>
      <c r="H3222">
        <v>69</v>
      </c>
      <c r="I3222">
        <v>34.9</v>
      </c>
      <c r="J3222">
        <v>171</v>
      </c>
      <c r="K3222">
        <v>84</v>
      </c>
      <c r="L3222">
        <v>14.54</v>
      </c>
      <c r="M3222">
        <v>242.4</v>
      </c>
      <c r="N3222">
        <v>96</v>
      </c>
      <c r="O3222">
        <v>10.91</v>
      </c>
      <c r="P3222">
        <v>10.1</v>
      </c>
      <c r="Q3222">
        <v>2</v>
      </c>
      <c r="R3222">
        <v>2.73</v>
      </c>
      <c r="S3222">
        <v>3</v>
      </c>
      <c r="T3222">
        <v>0</v>
      </c>
    </row>
    <row r="3223" spans="1:20" x14ac:dyDescent="0.2">
      <c r="A3223" t="s">
        <v>65</v>
      </c>
      <c r="B3223" s="4">
        <f>train[[#This Row],[account_length]]/12</f>
        <v>1.1666666666666667</v>
      </c>
      <c r="C3223">
        <v>415</v>
      </c>
      <c r="D3223">
        <v>0</v>
      </c>
      <c r="E3223">
        <v>0</v>
      </c>
      <c r="F3223">
        <v>0</v>
      </c>
      <c r="G3223">
        <v>184.5</v>
      </c>
      <c r="H3223">
        <v>77</v>
      </c>
      <c r="I3223">
        <v>31.37</v>
      </c>
      <c r="J3223">
        <v>272.5</v>
      </c>
      <c r="K3223">
        <v>103</v>
      </c>
      <c r="L3223">
        <v>23.16</v>
      </c>
      <c r="M3223">
        <v>190.3</v>
      </c>
      <c r="N3223">
        <v>129</v>
      </c>
      <c r="O3223">
        <v>8.56</v>
      </c>
      <c r="P3223">
        <v>9.6999999999999993</v>
      </c>
      <c r="Q3223">
        <v>3</v>
      </c>
      <c r="R3223">
        <v>2.62</v>
      </c>
      <c r="S3223">
        <v>4</v>
      </c>
      <c r="T3223">
        <v>0</v>
      </c>
    </row>
    <row r="3224" spans="1:20" x14ac:dyDescent="0.2">
      <c r="A3224" t="s">
        <v>36</v>
      </c>
      <c r="B3224" s="4">
        <f>train[[#This Row],[account_length]]/12</f>
        <v>6.75</v>
      </c>
      <c r="C3224">
        <v>415</v>
      </c>
      <c r="D3224">
        <v>0</v>
      </c>
      <c r="E3224">
        <v>0</v>
      </c>
      <c r="F3224">
        <v>0</v>
      </c>
      <c r="G3224">
        <v>140.80000000000001</v>
      </c>
      <c r="H3224">
        <v>97</v>
      </c>
      <c r="I3224">
        <v>23.94</v>
      </c>
      <c r="J3224">
        <v>211.5</v>
      </c>
      <c r="K3224">
        <v>109</v>
      </c>
      <c r="L3224">
        <v>17.98</v>
      </c>
      <c r="M3224">
        <v>216.9</v>
      </c>
      <c r="N3224">
        <v>53</v>
      </c>
      <c r="O3224">
        <v>9.76</v>
      </c>
      <c r="P3224">
        <v>12.2</v>
      </c>
      <c r="Q3224">
        <v>4</v>
      </c>
      <c r="R3224">
        <v>3.29</v>
      </c>
      <c r="S3224">
        <v>0</v>
      </c>
      <c r="T3224">
        <v>0</v>
      </c>
    </row>
    <row r="3225" spans="1:20" x14ac:dyDescent="0.2">
      <c r="A3225" t="s">
        <v>65</v>
      </c>
      <c r="B3225" s="4">
        <f>train[[#This Row],[account_length]]/12</f>
        <v>9.4166666666666661</v>
      </c>
      <c r="C3225">
        <v>415</v>
      </c>
      <c r="D3225">
        <v>0</v>
      </c>
      <c r="E3225">
        <v>0</v>
      </c>
      <c r="F3225">
        <v>0</v>
      </c>
      <c r="G3225">
        <v>140.80000000000001</v>
      </c>
      <c r="H3225">
        <v>107</v>
      </c>
      <c r="I3225">
        <v>23.94</v>
      </c>
      <c r="J3225">
        <v>252.6</v>
      </c>
      <c r="K3225">
        <v>87</v>
      </c>
      <c r="L3225">
        <v>21.47</v>
      </c>
      <c r="M3225">
        <v>215.4</v>
      </c>
      <c r="N3225">
        <v>136</v>
      </c>
      <c r="O3225">
        <v>9.69</v>
      </c>
      <c r="P3225">
        <v>9.1</v>
      </c>
      <c r="Q3225">
        <v>4</v>
      </c>
      <c r="R3225">
        <v>2.46</v>
      </c>
      <c r="S3225">
        <v>3</v>
      </c>
      <c r="T3225">
        <v>0</v>
      </c>
    </row>
    <row r="3226" spans="1:20" x14ac:dyDescent="0.2">
      <c r="A3226" t="s">
        <v>67</v>
      </c>
      <c r="B3226" s="4">
        <f>train[[#This Row],[account_length]]/12</f>
        <v>7.75</v>
      </c>
      <c r="C3226">
        <v>415</v>
      </c>
      <c r="D3226">
        <v>1</v>
      </c>
      <c r="E3226">
        <v>1</v>
      </c>
      <c r="F3226">
        <v>36</v>
      </c>
      <c r="G3226">
        <v>169.7</v>
      </c>
      <c r="H3226">
        <v>109</v>
      </c>
      <c r="I3226">
        <v>28.85</v>
      </c>
      <c r="J3226">
        <v>318.60000000000002</v>
      </c>
      <c r="K3226">
        <v>88</v>
      </c>
      <c r="L3226">
        <v>27.08</v>
      </c>
      <c r="M3226">
        <v>246.5</v>
      </c>
      <c r="N3226">
        <v>95</v>
      </c>
      <c r="O3226">
        <v>11.09</v>
      </c>
      <c r="P3226">
        <v>9.8000000000000007</v>
      </c>
      <c r="Q3226">
        <v>3</v>
      </c>
      <c r="R3226">
        <v>2.65</v>
      </c>
      <c r="S3226">
        <v>0</v>
      </c>
      <c r="T3226">
        <v>0</v>
      </c>
    </row>
    <row r="3227" spans="1:20" x14ac:dyDescent="0.2">
      <c r="A3227" t="s">
        <v>51</v>
      </c>
      <c r="B3227" s="4">
        <f>train[[#This Row],[account_length]]/12</f>
        <v>6.416666666666667</v>
      </c>
      <c r="C3227">
        <v>408</v>
      </c>
      <c r="D3227">
        <v>0</v>
      </c>
      <c r="E3227">
        <v>0</v>
      </c>
      <c r="F3227">
        <v>0</v>
      </c>
      <c r="G3227">
        <v>168.1</v>
      </c>
      <c r="H3227">
        <v>83</v>
      </c>
      <c r="I3227">
        <v>28.58</v>
      </c>
      <c r="J3227">
        <v>202</v>
      </c>
      <c r="K3227">
        <v>91</v>
      </c>
      <c r="L3227">
        <v>17.170000000000002</v>
      </c>
      <c r="M3227">
        <v>173.2</v>
      </c>
      <c r="N3227">
        <v>91</v>
      </c>
      <c r="O3227">
        <v>7.79</v>
      </c>
      <c r="P3227">
        <v>10</v>
      </c>
      <c r="Q3227">
        <v>3</v>
      </c>
      <c r="R3227">
        <v>2.7</v>
      </c>
      <c r="S3227">
        <v>3</v>
      </c>
      <c r="T3227">
        <v>0</v>
      </c>
    </row>
    <row r="3228" spans="1:20" x14ac:dyDescent="0.2">
      <c r="A3228" t="s">
        <v>46</v>
      </c>
      <c r="B3228" s="4">
        <f>train[[#This Row],[account_length]]/12</f>
        <v>10.416666666666666</v>
      </c>
      <c r="C3228">
        <v>415</v>
      </c>
      <c r="D3228">
        <v>0</v>
      </c>
      <c r="E3228">
        <v>1</v>
      </c>
      <c r="F3228">
        <v>25</v>
      </c>
      <c r="G3228">
        <v>190.1</v>
      </c>
      <c r="H3228">
        <v>133</v>
      </c>
      <c r="I3228">
        <v>32.32</v>
      </c>
      <c r="J3228">
        <v>181.1</v>
      </c>
      <c r="K3228">
        <v>61</v>
      </c>
      <c r="L3228">
        <v>15.39</v>
      </c>
      <c r="M3228">
        <v>104</v>
      </c>
      <c r="N3228">
        <v>110</v>
      </c>
      <c r="O3228">
        <v>4.68</v>
      </c>
      <c r="P3228">
        <v>12.5</v>
      </c>
      <c r="Q3228">
        <v>3</v>
      </c>
      <c r="R3228">
        <v>3.38</v>
      </c>
      <c r="S3228">
        <v>2</v>
      </c>
      <c r="T3228">
        <v>0</v>
      </c>
    </row>
    <row r="3229" spans="1:20" x14ac:dyDescent="0.2">
      <c r="A3229" t="s">
        <v>52</v>
      </c>
      <c r="B3229" s="4">
        <f>train[[#This Row],[account_length]]/12</f>
        <v>7.333333333333333</v>
      </c>
      <c r="C3229">
        <v>408</v>
      </c>
      <c r="D3229">
        <v>0</v>
      </c>
      <c r="E3229">
        <v>0</v>
      </c>
      <c r="F3229">
        <v>0</v>
      </c>
      <c r="G3229">
        <v>192.6</v>
      </c>
      <c r="H3229">
        <v>96</v>
      </c>
      <c r="I3229">
        <v>32.74</v>
      </c>
      <c r="J3229">
        <v>184</v>
      </c>
      <c r="K3229">
        <v>92</v>
      </c>
      <c r="L3229">
        <v>15.64</v>
      </c>
      <c r="M3229">
        <v>173.6</v>
      </c>
      <c r="N3229">
        <v>113</v>
      </c>
      <c r="O3229">
        <v>7.81</v>
      </c>
      <c r="P3229">
        <v>8.8000000000000007</v>
      </c>
      <c r="Q3229">
        <v>6</v>
      </c>
      <c r="R3229">
        <v>2.38</v>
      </c>
      <c r="S3229">
        <v>2</v>
      </c>
      <c r="T3229">
        <v>0</v>
      </c>
    </row>
    <row r="3230" spans="1:20" x14ac:dyDescent="0.2">
      <c r="A3230" t="s">
        <v>51</v>
      </c>
      <c r="B3230" s="4">
        <f>train[[#This Row],[account_length]]/12</f>
        <v>7.416666666666667</v>
      </c>
      <c r="C3230">
        <v>408</v>
      </c>
      <c r="D3230">
        <v>0</v>
      </c>
      <c r="E3230">
        <v>0</v>
      </c>
      <c r="F3230">
        <v>0</v>
      </c>
      <c r="G3230">
        <v>234.8</v>
      </c>
      <c r="H3230">
        <v>95</v>
      </c>
      <c r="I3230">
        <v>39.92</v>
      </c>
      <c r="J3230">
        <v>109.7</v>
      </c>
      <c r="K3230">
        <v>87</v>
      </c>
      <c r="L3230">
        <v>9.32</v>
      </c>
      <c r="M3230">
        <v>180.3</v>
      </c>
      <c r="N3230">
        <v>99</v>
      </c>
      <c r="O3230">
        <v>8.11</v>
      </c>
      <c r="P3230">
        <v>10.4</v>
      </c>
      <c r="Q3230">
        <v>2</v>
      </c>
      <c r="R3230">
        <v>2.81</v>
      </c>
      <c r="S3230">
        <v>0</v>
      </c>
      <c r="T3230">
        <v>0</v>
      </c>
    </row>
    <row r="3231" spans="1:20" x14ac:dyDescent="0.2">
      <c r="A3231" t="s">
        <v>70</v>
      </c>
      <c r="B3231" s="4">
        <f>train[[#This Row],[account_length]]/12</f>
        <v>10.333333333333334</v>
      </c>
      <c r="C3231">
        <v>510</v>
      </c>
      <c r="D3231">
        <v>0</v>
      </c>
      <c r="E3231">
        <v>0</v>
      </c>
      <c r="F3231">
        <v>0</v>
      </c>
      <c r="G3231">
        <v>247.2</v>
      </c>
      <c r="H3231">
        <v>84</v>
      </c>
      <c r="I3231">
        <v>42.02</v>
      </c>
      <c r="J3231">
        <v>161.9</v>
      </c>
      <c r="K3231">
        <v>130</v>
      </c>
      <c r="L3231">
        <v>13.76</v>
      </c>
      <c r="M3231">
        <v>170.3</v>
      </c>
      <c r="N3231">
        <v>73</v>
      </c>
      <c r="O3231">
        <v>7.66</v>
      </c>
      <c r="P3231">
        <v>6.1</v>
      </c>
      <c r="Q3231">
        <v>6</v>
      </c>
      <c r="R3231">
        <v>1.65</v>
      </c>
      <c r="S3231">
        <v>1</v>
      </c>
      <c r="T3231">
        <v>0</v>
      </c>
    </row>
    <row r="3232" spans="1:20" x14ac:dyDescent="0.2">
      <c r="A3232" t="s">
        <v>35</v>
      </c>
      <c r="B3232" s="4">
        <f>train[[#This Row],[account_length]]/12</f>
        <v>6.916666666666667</v>
      </c>
      <c r="C3232">
        <v>408</v>
      </c>
      <c r="D3232">
        <v>0</v>
      </c>
      <c r="E3232">
        <v>0</v>
      </c>
      <c r="F3232">
        <v>0</v>
      </c>
      <c r="G3232">
        <v>185.9</v>
      </c>
      <c r="H3232">
        <v>115</v>
      </c>
      <c r="I3232">
        <v>31.6</v>
      </c>
      <c r="J3232">
        <v>232.5</v>
      </c>
      <c r="K3232">
        <v>98</v>
      </c>
      <c r="L3232">
        <v>19.760000000000002</v>
      </c>
      <c r="M3232">
        <v>205.2</v>
      </c>
      <c r="N3232">
        <v>124</v>
      </c>
      <c r="O3232">
        <v>9.23</v>
      </c>
      <c r="P3232">
        <v>10.199999999999999</v>
      </c>
      <c r="Q3232">
        <v>2</v>
      </c>
      <c r="R3232">
        <v>2.75</v>
      </c>
      <c r="S3232">
        <v>2</v>
      </c>
      <c r="T3232">
        <v>0</v>
      </c>
    </row>
    <row r="3233" spans="1:20" x14ac:dyDescent="0.2">
      <c r="A3233" t="s">
        <v>37</v>
      </c>
      <c r="B3233" s="4">
        <f>train[[#This Row],[account_length]]/12</f>
        <v>0.58333333333333337</v>
      </c>
      <c r="C3233">
        <v>408</v>
      </c>
      <c r="D3233">
        <v>0</v>
      </c>
      <c r="E3233">
        <v>0</v>
      </c>
      <c r="F3233">
        <v>0</v>
      </c>
      <c r="G3233">
        <v>98.5</v>
      </c>
      <c r="H3233">
        <v>85</v>
      </c>
      <c r="I3233">
        <v>16.75</v>
      </c>
      <c r="J3233">
        <v>200.3</v>
      </c>
      <c r="K3233">
        <v>80</v>
      </c>
      <c r="L3233">
        <v>17.03</v>
      </c>
      <c r="M3233">
        <v>252.3</v>
      </c>
      <c r="N3233">
        <v>68</v>
      </c>
      <c r="O3233">
        <v>11.35</v>
      </c>
      <c r="P3233">
        <v>12</v>
      </c>
      <c r="Q3233">
        <v>7</v>
      </c>
      <c r="R3233">
        <v>3.24</v>
      </c>
      <c r="S3233">
        <v>2</v>
      </c>
      <c r="T3233">
        <v>0</v>
      </c>
    </row>
    <row r="3234" spans="1:20" x14ac:dyDescent="0.2">
      <c r="A3234" t="s">
        <v>39</v>
      </c>
      <c r="B3234" s="4">
        <f>train[[#This Row],[account_length]]/12</f>
        <v>8.6666666666666661</v>
      </c>
      <c r="C3234">
        <v>415</v>
      </c>
      <c r="D3234">
        <v>0</v>
      </c>
      <c r="E3234">
        <v>0</v>
      </c>
      <c r="F3234">
        <v>0</v>
      </c>
      <c r="G3234">
        <v>304</v>
      </c>
      <c r="H3234">
        <v>141</v>
      </c>
      <c r="I3234">
        <v>51.68</v>
      </c>
      <c r="J3234">
        <v>264.10000000000002</v>
      </c>
      <c r="K3234">
        <v>127</v>
      </c>
      <c r="L3234">
        <v>22.45</v>
      </c>
      <c r="M3234">
        <v>138.1</v>
      </c>
      <c r="N3234">
        <v>104</v>
      </c>
      <c r="O3234">
        <v>6.21</v>
      </c>
      <c r="P3234">
        <v>7.2</v>
      </c>
      <c r="Q3234">
        <v>4</v>
      </c>
      <c r="R3234">
        <v>1.94</v>
      </c>
      <c r="S3234">
        <v>0</v>
      </c>
      <c r="T3234">
        <v>1</v>
      </c>
    </row>
    <row r="3235" spans="1:20" x14ac:dyDescent="0.2">
      <c r="A3235" t="s">
        <v>36</v>
      </c>
      <c r="B3235" s="4">
        <f>train[[#This Row],[account_length]]/12</f>
        <v>6.333333333333333</v>
      </c>
      <c r="C3235">
        <v>415</v>
      </c>
      <c r="D3235">
        <v>0</v>
      </c>
      <c r="E3235">
        <v>0</v>
      </c>
      <c r="F3235">
        <v>0</v>
      </c>
      <c r="G3235">
        <v>201.5</v>
      </c>
      <c r="H3235">
        <v>127</v>
      </c>
      <c r="I3235">
        <v>34.26</v>
      </c>
      <c r="J3235">
        <v>155.19999999999999</v>
      </c>
      <c r="K3235">
        <v>91</v>
      </c>
      <c r="L3235">
        <v>13.19</v>
      </c>
      <c r="M3235">
        <v>249.6</v>
      </c>
      <c r="N3235">
        <v>103</v>
      </c>
      <c r="O3235">
        <v>11.23</v>
      </c>
      <c r="P3235">
        <v>8.6</v>
      </c>
      <c r="Q3235">
        <v>1</v>
      </c>
      <c r="R3235">
        <v>2.3199999999999998</v>
      </c>
      <c r="S3235">
        <v>2</v>
      </c>
      <c r="T3235">
        <v>0</v>
      </c>
    </row>
    <row r="3236" spans="1:20" x14ac:dyDescent="0.2">
      <c r="A3236" t="s">
        <v>24</v>
      </c>
      <c r="B3236" s="4">
        <f>train[[#This Row],[account_length]]/12</f>
        <v>11.25</v>
      </c>
      <c r="C3236">
        <v>415</v>
      </c>
      <c r="D3236">
        <v>0</v>
      </c>
      <c r="E3236">
        <v>0</v>
      </c>
      <c r="F3236">
        <v>0</v>
      </c>
      <c r="G3236">
        <v>191.7</v>
      </c>
      <c r="H3236">
        <v>125</v>
      </c>
      <c r="I3236">
        <v>32.590000000000003</v>
      </c>
      <c r="J3236">
        <v>284.2</v>
      </c>
      <c r="K3236">
        <v>100</v>
      </c>
      <c r="L3236">
        <v>24.16</v>
      </c>
      <c r="M3236">
        <v>211.7</v>
      </c>
      <c r="N3236">
        <v>87</v>
      </c>
      <c r="O3236">
        <v>9.5299999999999994</v>
      </c>
      <c r="P3236">
        <v>12.5</v>
      </c>
      <c r="Q3236">
        <v>2</v>
      </c>
      <c r="R3236">
        <v>3.38</v>
      </c>
      <c r="S3236">
        <v>0</v>
      </c>
      <c r="T3236">
        <v>0</v>
      </c>
    </row>
    <row r="3237" spans="1:20" x14ac:dyDescent="0.2">
      <c r="A3237" t="s">
        <v>70</v>
      </c>
      <c r="B3237" s="4">
        <f>train[[#This Row],[account_length]]/12</f>
        <v>4.916666666666667</v>
      </c>
      <c r="C3237">
        <v>510</v>
      </c>
      <c r="D3237">
        <v>0</v>
      </c>
      <c r="E3237">
        <v>1</v>
      </c>
      <c r="F3237">
        <v>45</v>
      </c>
      <c r="G3237">
        <v>71.2</v>
      </c>
      <c r="H3237">
        <v>113</v>
      </c>
      <c r="I3237">
        <v>12.1</v>
      </c>
      <c r="J3237">
        <v>233.7</v>
      </c>
      <c r="K3237">
        <v>95</v>
      </c>
      <c r="L3237">
        <v>19.86</v>
      </c>
      <c r="M3237">
        <v>139.30000000000001</v>
      </c>
      <c r="N3237">
        <v>129</v>
      </c>
      <c r="O3237">
        <v>6.27</v>
      </c>
      <c r="P3237">
        <v>14</v>
      </c>
      <c r="Q3237">
        <v>12</v>
      </c>
      <c r="R3237">
        <v>3.78</v>
      </c>
      <c r="S3237">
        <v>1</v>
      </c>
      <c r="T3237">
        <v>0</v>
      </c>
    </row>
    <row r="3238" spans="1:20" x14ac:dyDescent="0.2">
      <c r="A3238" t="s">
        <v>67</v>
      </c>
      <c r="B3238" s="4">
        <f>train[[#This Row],[account_length]]/12</f>
        <v>9.1666666666666661</v>
      </c>
      <c r="C3238">
        <v>415</v>
      </c>
      <c r="D3238">
        <v>0</v>
      </c>
      <c r="E3238">
        <v>0</v>
      </c>
      <c r="F3238">
        <v>0</v>
      </c>
      <c r="G3238">
        <v>178.4</v>
      </c>
      <c r="H3238">
        <v>110</v>
      </c>
      <c r="I3238">
        <v>30.33</v>
      </c>
      <c r="J3238">
        <v>179.1</v>
      </c>
      <c r="K3238">
        <v>116</v>
      </c>
      <c r="L3238">
        <v>15.22</v>
      </c>
      <c r="M3238">
        <v>228.1</v>
      </c>
      <c r="N3238">
        <v>99</v>
      </c>
      <c r="O3238">
        <v>10.26</v>
      </c>
      <c r="P3238">
        <v>6.5</v>
      </c>
      <c r="Q3238">
        <v>4</v>
      </c>
      <c r="R3238">
        <v>1.76</v>
      </c>
      <c r="S3238">
        <v>1</v>
      </c>
      <c r="T3238">
        <v>0</v>
      </c>
    </row>
    <row r="3239" spans="1:20" x14ac:dyDescent="0.2">
      <c r="A3239" t="s">
        <v>53</v>
      </c>
      <c r="B3239" s="4">
        <f>train[[#This Row],[account_length]]/12</f>
        <v>14.416666666666666</v>
      </c>
      <c r="C3239">
        <v>415</v>
      </c>
      <c r="D3239">
        <v>1</v>
      </c>
      <c r="E3239">
        <v>1</v>
      </c>
      <c r="F3239">
        <v>18</v>
      </c>
      <c r="G3239">
        <v>127.2</v>
      </c>
      <c r="H3239">
        <v>89</v>
      </c>
      <c r="I3239">
        <v>21.62</v>
      </c>
      <c r="J3239">
        <v>130.69999999999999</v>
      </c>
      <c r="K3239">
        <v>114</v>
      </c>
      <c r="L3239">
        <v>11.11</v>
      </c>
      <c r="M3239">
        <v>229.7</v>
      </c>
      <c r="N3239">
        <v>115</v>
      </c>
      <c r="O3239">
        <v>10.34</v>
      </c>
      <c r="P3239">
        <v>11.2</v>
      </c>
      <c r="Q3239">
        <v>5</v>
      </c>
      <c r="R3239">
        <v>3.02</v>
      </c>
      <c r="S3239">
        <v>2</v>
      </c>
      <c r="T3239">
        <v>0</v>
      </c>
    </row>
    <row r="3240" spans="1:20" x14ac:dyDescent="0.2">
      <c r="A3240" t="s">
        <v>54</v>
      </c>
      <c r="B3240" s="4">
        <f>train[[#This Row],[account_length]]/12</f>
        <v>5</v>
      </c>
      <c r="C3240">
        <v>510</v>
      </c>
      <c r="D3240">
        <v>0</v>
      </c>
      <c r="E3240">
        <v>0</v>
      </c>
      <c r="F3240">
        <v>0</v>
      </c>
      <c r="G3240">
        <v>230.7</v>
      </c>
      <c r="H3240">
        <v>66</v>
      </c>
      <c r="I3240">
        <v>39.22</v>
      </c>
      <c r="J3240">
        <v>165.4</v>
      </c>
      <c r="K3240">
        <v>65</v>
      </c>
      <c r="L3240">
        <v>14.06</v>
      </c>
      <c r="M3240">
        <v>309.10000000000002</v>
      </c>
      <c r="N3240">
        <v>139</v>
      </c>
      <c r="O3240">
        <v>13.91</v>
      </c>
      <c r="P3240">
        <v>13.3</v>
      </c>
      <c r="Q3240">
        <v>10</v>
      </c>
      <c r="R3240">
        <v>3.59</v>
      </c>
      <c r="S3240">
        <v>1</v>
      </c>
      <c r="T3240">
        <v>0</v>
      </c>
    </row>
    <row r="3241" spans="1:20" x14ac:dyDescent="0.2">
      <c r="A3241" t="s">
        <v>72</v>
      </c>
      <c r="B3241" s="4">
        <f>train[[#This Row],[account_length]]/12</f>
        <v>9.75</v>
      </c>
      <c r="C3241">
        <v>408</v>
      </c>
      <c r="D3241">
        <v>0</v>
      </c>
      <c r="E3241">
        <v>0</v>
      </c>
      <c r="F3241">
        <v>0</v>
      </c>
      <c r="G3241">
        <v>228.3</v>
      </c>
      <c r="H3241">
        <v>84</v>
      </c>
      <c r="I3241">
        <v>38.81</v>
      </c>
      <c r="J3241">
        <v>152.6</v>
      </c>
      <c r="K3241">
        <v>92</v>
      </c>
      <c r="L3241">
        <v>12.97</v>
      </c>
      <c r="M3241">
        <v>309.7</v>
      </c>
      <c r="N3241">
        <v>101</v>
      </c>
      <c r="O3241">
        <v>13.94</v>
      </c>
      <c r="P3241">
        <v>3.7</v>
      </c>
      <c r="Q3241">
        <v>3</v>
      </c>
      <c r="R3241">
        <v>1</v>
      </c>
      <c r="S3241">
        <v>3</v>
      </c>
      <c r="T3241">
        <v>0</v>
      </c>
    </row>
    <row r="3242" spans="1:20" x14ac:dyDescent="0.2">
      <c r="A3242" t="s">
        <v>38</v>
      </c>
      <c r="B3242" s="4">
        <f>train[[#This Row],[account_length]]/12</f>
        <v>4.5</v>
      </c>
      <c r="C3242">
        <v>408</v>
      </c>
      <c r="D3242">
        <v>0</v>
      </c>
      <c r="E3242">
        <v>0</v>
      </c>
      <c r="F3242">
        <v>0</v>
      </c>
      <c r="G3242">
        <v>197.7</v>
      </c>
      <c r="H3242">
        <v>84</v>
      </c>
      <c r="I3242">
        <v>33.61</v>
      </c>
      <c r="J3242">
        <v>221.3</v>
      </c>
      <c r="K3242">
        <v>89</v>
      </c>
      <c r="L3242">
        <v>18.809999999999999</v>
      </c>
      <c r="M3242">
        <v>189.4</v>
      </c>
      <c r="N3242">
        <v>109</v>
      </c>
      <c r="O3242">
        <v>8.52</v>
      </c>
      <c r="P3242">
        <v>7.8</v>
      </c>
      <c r="Q3242">
        <v>3</v>
      </c>
      <c r="R3242">
        <v>2.11</v>
      </c>
      <c r="S3242">
        <v>2</v>
      </c>
      <c r="T3242">
        <v>0</v>
      </c>
    </row>
    <row r="3243" spans="1:20" x14ac:dyDescent="0.2">
      <c r="A3243" t="s">
        <v>32</v>
      </c>
      <c r="B3243" s="4">
        <f>train[[#This Row],[account_length]]/12</f>
        <v>6.333333333333333</v>
      </c>
      <c r="C3243">
        <v>415</v>
      </c>
      <c r="D3243">
        <v>0</v>
      </c>
      <c r="E3243">
        <v>1</v>
      </c>
      <c r="F3243">
        <v>35</v>
      </c>
      <c r="G3243">
        <v>273.7</v>
      </c>
      <c r="H3243">
        <v>94</v>
      </c>
      <c r="I3243">
        <v>46.53</v>
      </c>
      <c r="J3243">
        <v>153.30000000000001</v>
      </c>
      <c r="K3243">
        <v>101</v>
      </c>
      <c r="L3243">
        <v>13.03</v>
      </c>
      <c r="M3243">
        <v>259</v>
      </c>
      <c r="N3243">
        <v>109</v>
      </c>
      <c r="O3243">
        <v>11.66</v>
      </c>
      <c r="P3243">
        <v>3.8</v>
      </c>
      <c r="Q3243">
        <v>3</v>
      </c>
      <c r="R3243">
        <v>1.03</v>
      </c>
      <c r="S3243">
        <v>0</v>
      </c>
      <c r="T3243">
        <v>0</v>
      </c>
    </row>
    <row r="3244" spans="1:20" x14ac:dyDescent="0.2">
      <c r="A3244" t="s">
        <v>71</v>
      </c>
      <c r="B3244" s="4">
        <f>train[[#This Row],[account_length]]/12</f>
        <v>8.1666666666666661</v>
      </c>
      <c r="C3244">
        <v>415</v>
      </c>
      <c r="D3244">
        <v>0</v>
      </c>
      <c r="E3244">
        <v>0</v>
      </c>
      <c r="F3244">
        <v>0</v>
      </c>
      <c r="G3244">
        <v>190.5</v>
      </c>
      <c r="H3244">
        <v>106</v>
      </c>
      <c r="I3244">
        <v>32.39</v>
      </c>
      <c r="J3244">
        <v>164.2</v>
      </c>
      <c r="K3244">
        <v>92</v>
      </c>
      <c r="L3244">
        <v>13.96</v>
      </c>
      <c r="M3244">
        <v>110.8</v>
      </c>
      <c r="N3244">
        <v>88</v>
      </c>
      <c r="O3244">
        <v>4.99</v>
      </c>
      <c r="P3244">
        <v>11.4</v>
      </c>
      <c r="Q3244">
        <v>5</v>
      </c>
      <c r="R3244">
        <v>3.08</v>
      </c>
      <c r="S3244">
        <v>2</v>
      </c>
      <c r="T3244">
        <v>0</v>
      </c>
    </row>
    <row r="3245" spans="1:20" x14ac:dyDescent="0.2">
      <c r="A3245" t="s">
        <v>31</v>
      </c>
      <c r="B3245" s="4">
        <f>train[[#This Row],[account_length]]/12</f>
        <v>6.166666666666667</v>
      </c>
      <c r="C3245">
        <v>408</v>
      </c>
      <c r="D3245">
        <v>0</v>
      </c>
      <c r="E3245">
        <v>0</v>
      </c>
      <c r="F3245">
        <v>0</v>
      </c>
      <c r="G3245">
        <v>176.1</v>
      </c>
      <c r="H3245">
        <v>79</v>
      </c>
      <c r="I3245">
        <v>29.94</v>
      </c>
      <c r="J3245">
        <v>208.3</v>
      </c>
      <c r="K3245">
        <v>105</v>
      </c>
      <c r="L3245">
        <v>17.71</v>
      </c>
      <c r="M3245">
        <v>237.5</v>
      </c>
      <c r="N3245">
        <v>86</v>
      </c>
      <c r="O3245">
        <v>10.69</v>
      </c>
      <c r="P3245">
        <v>16.100000000000001</v>
      </c>
      <c r="Q3245">
        <v>4</v>
      </c>
      <c r="R3245">
        <v>4.3499999999999996</v>
      </c>
      <c r="S3245">
        <v>4</v>
      </c>
      <c r="T3245">
        <v>0</v>
      </c>
    </row>
    <row r="3246" spans="1:20" x14ac:dyDescent="0.2">
      <c r="A3246" t="s">
        <v>39</v>
      </c>
      <c r="B3246" s="4">
        <f>train[[#This Row],[account_length]]/12</f>
        <v>9.3333333333333339</v>
      </c>
      <c r="C3246">
        <v>415</v>
      </c>
      <c r="D3246">
        <v>0</v>
      </c>
      <c r="E3246">
        <v>0</v>
      </c>
      <c r="F3246">
        <v>0</v>
      </c>
      <c r="G3246">
        <v>210.4</v>
      </c>
      <c r="H3246">
        <v>78</v>
      </c>
      <c r="I3246">
        <v>35.770000000000003</v>
      </c>
      <c r="J3246">
        <v>172.4</v>
      </c>
      <c r="K3246">
        <v>75</v>
      </c>
      <c r="L3246">
        <v>14.65</v>
      </c>
      <c r="M3246">
        <v>240</v>
      </c>
      <c r="N3246">
        <v>105</v>
      </c>
      <c r="O3246">
        <v>10.8</v>
      </c>
      <c r="P3246">
        <v>11.7</v>
      </c>
      <c r="Q3246">
        <v>3</v>
      </c>
      <c r="R3246">
        <v>3.16</v>
      </c>
      <c r="S3246">
        <v>2</v>
      </c>
      <c r="T3246">
        <v>0</v>
      </c>
    </row>
    <row r="3247" spans="1:20" x14ac:dyDescent="0.2">
      <c r="A3247" t="s">
        <v>35</v>
      </c>
      <c r="B3247" s="4">
        <f>train[[#This Row],[account_length]]/12</f>
        <v>11.5</v>
      </c>
      <c r="C3247">
        <v>415</v>
      </c>
      <c r="D3247">
        <v>0</v>
      </c>
      <c r="E3247">
        <v>1</v>
      </c>
      <c r="F3247">
        <v>28</v>
      </c>
      <c r="G3247">
        <v>151</v>
      </c>
      <c r="H3247">
        <v>59</v>
      </c>
      <c r="I3247">
        <v>25.67</v>
      </c>
      <c r="J3247">
        <v>269.5</v>
      </c>
      <c r="K3247">
        <v>122</v>
      </c>
      <c r="L3247">
        <v>22.91</v>
      </c>
      <c r="M3247">
        <v>179.4</v>
      </c>
      <c r="N3247">
        <v>116</v>
      </c>
      <c r="O3247">
        <v>8.07</v>
      </c>
      <c r="P3247">
        <v>8.9</v>
      </c>
      <c r="Q3247">
        <v>9</v>
      </c>
      <c r="R3247">
        <v>2.4</v>
      </c>
      <c r="S3247">
        <v>0</v>
      </c>
      <c r="T3247">
        <v>0</v>
      </c>
    </row>
    <row r="3248" spans="1:20" x14ac:dyDescent="0.2">
      <c r="A3248" t="s">
        <v>68</v>
      </c>
      <c r="B3248" s="4">
        <f>train[[#This Row],[account_length]]/12</f>
        <v>5.416666666666667</v>
      </c>
      <c r="C3248">
        <v>415</v>
      </c>
      <c r="D3248">
        <v>0</v>
      </c>
      <c r="E3248">
        <v>0</v>
      </c>
      <c r="F3248">
        <v>0</v>
      </c>
      <c r="G3248">
        <v>144.30000000000001</v>
      </c>
      <c r="H3248">
        <v>109</v>
      </c>
      <c r="I3248">
        <v>24.53</v>
      </c>
      <c r="J3248">
        <v>331.3</v>
      </c>
      <c r="K3248">
        <v>89</v>
      </c>
      <c r="L3248">
        <v>28.16</v>
      </c>
      <c r="M3248">
        <v>155.30000000000001</v>
      </c>
      <c r="N3248">
        <v>69</v>
      </c>
      <c r="O3248">
        <v>6.99</v>
      </c>
      <c r="P3248">
        <v>11.8</v>
      </c>
      <c r="Q3248">
        <v>15</v>
      </c>
      <c r="R3248">
        <v>3.19</v>
      </c>
      <c r="S3248">
        <v>3</v>
      </c>
      <c r="T3248">
        <v>0</v>
      </c>
    </row>
    <row r="3249" spans="1:20" x14ac:dyDescent="0.2">
      <c r="A3249" t="s">
        <v>40</v>
      </c>
      <c r="B3249" s="4">
        <f>train[[#This Row],[account_length]]/12</f>
        <v>16.166666666666668</v>
      </c>
      <c r="C3249">
        <v>408</v>
      </c>
      <c r="D3249">
        <v>0</v>
      </c>
      <c r="E3249">
        <v>1</v>
      </c>
      <c r="F3249">
        <v>42</v>
      </c>
      <c r="G3249">
        <v>203.7</v>
      </c>
      <c r="H3249">
        <v>109</v>
      </c>
      <c r="I3249">
        <v>34.630000000000003</v>
      </c>
      <c r="J3249">
        <v>192.9</v>
      </c>
      <c r="K3249">
        <v>125</v>
      </c>
      <c r="L3249">
        <v>16.399999999999999</v>
      </c>
      <c r="M3249">
        <v>318</v>
      </c>
      <c r="N3249">
        <v>81</v>
      </c>
      <c r="O3249">
        <v>14.31</v>
      </c>
      <c r="P3249">
        <v>10.8</v>
      </c>
      <c r="Q3249">
        <v>16</v>
      </c>
      <c r="R3249">
        <v>2.92</v>
      </c>
      <c r="S3249">
        <v>3</v>
      </c>
      <c r="T3249">
        <v>0</v>
      </c>
    </row>
    <row r="3250" spans="1:20" x14ac:dyDescent="0.2">
      <c r="A3250" t="s">
        <v>65</v>
      </c>
      <c r="B3250" s="4">
        <f>train[[#This Row],[account_length]]/12</f>
        <v>10.916666666666666</v>
      </c>
      <c r="C3250">
        <v>415</v>
      </c>
      <c r="D3250">
        <v>0</v>
      </c>
      <c r="E3250">
        <v>0</v>
      </c>
      <c r="F3250">
        <v>0</v>
      </c>
      <c r="G3250">
        <v>210.1</v>
      </c>
      <c r="H3250">
        <v>97</v>
      </c>
      <c r="I3250">
        <v>35.72</v>
      </c>
      <c r="J3250">
        <v>177.3</v>
      </c>
      <c r="K3250">
        <v>96</v>
      </c>
      <c r="L3250">
        <v>15.07</v>
      </c>
      <c r="M3250">
        <v>130.19999999999999</v>
      </c>
      <c r="N3250">
        <v>136</v>
      </c>
      <c r="O3250">
        <v>5.86</v>
      </c>
      <c r="P3250">
        <v>13.3</v>
      </c>
      <c r="Q3250">
        <v>1</v>
      </c>
      <c r="R3250">
        <v>3.59</v>
      </c>
      <c r="S3250">
        <v>0</v>
      </c>
      <c r="T3250">
        <v>1</v>
      </c>
    </row>
    <row r="3251" spans="1:20" x14ac:dyDescent="0.2">
      <c r="A3251" t="s">
        <v>20</v>
      </c>
      <c r="B3251" s="4">
        <f>train[[#This Row],[account_length]]/12</f>
        <v>6.5</v>
      </c>
      <c r="C3251">
        <v>415</v>
      </c>
      <c r="D3251">
        <v>0</v>
      </c>
      <c r="E3251">
        <v>1</v>
      </c>
      <c r="F3251">
        <v>27</v>
      </c>
      <c r="G3251">
        <v>121.9</v>
      </c>
      <c r="H3251">
        <v>88</v>
      </c>
      <c r="I3251">
        <v>20.72</v>
      </c>
      <c r="J3251">
        <v>225.4</v>
      </c>
      <c r="K3251">
        <v>75</v>
      </c>
      <c r="L3251">
        <v>19.16</v>
      </c>
      <c r="M3251">
        <v>90.8</v>
      </c>
      <c r="N3251">
        <v>118</v>
      </c>
      <c r="O3251">
        <v>4.09</v>
      </c>
      <c r="P3251">
        <v>13</v>
      </c>
      <c r="Q3251">
        <v>4</v>
      </c>
      <c r="R3251">
        <v>3.51</v>
      </c>
      <c r="S3251">
        <v>3</v>
      </c>
      <c r="T3251">
        <v>0</v>
      </c>
    </row>
    <row r="3252" spans="1:20" x14ac:dyDescent="0.2">
      <c r="A3252" t="s">
        <v>37</v>
      </c>
      <c r="B3252" s="4">
        <f>train[[#This Row],[account_length]]/12</f>
        <v>8.25</v>
      </c>
      <c r="C3252">
        <v>415</v>
      </c>
      <c r="D3252">
        <v>0</v>
      </c>
      <c r="E3252">
        <v>0</v>
      </c>
      <c r="F3252">
        <v>0</v>
      </c>
      <c r="G3252">
        <v>201.5</v>
      </c>
      <c r="H3252">
        <v>103</v>
      </c>
      <c r="I3252">
        <v>34.26</v>
      </c>
      <c r="J3252">
        <v>124.2</v>
      </c>
      <c r="K3252">
        <v>120</v>
      </c>
      <c r="L3252">
        <v>10.56</v>
      </c>
      <c r="M3252">
        <v>239.9</v>
      </c>
      <c r="N3252">
        <v>56</v>
      </c>
      <c r="O3252">
        <v>10.8</v>
      </c>
      <c r="P3252">
        <v>11.5</v>
      </c>
      <c r="Q3252">
        <v>3</v>
      </c>
      <c r="R3252">
        <v>3.11</v>
      </c>
      <c r="S3252">
        <v>0</v>
      </c>
      <c r="T3252">
        <v>0</v>
      </c>
    </row>
    <row r="3253" spans="1:20" x14ac:dyDescent="0.2">
      <c r="A3253" t="s">
        <v>24</v>
      </c>
      <c r="B3253" s="4">
        <f>train[[#This Row],[account_length]]/12</f>
        <v>10</v>
      </c>
      <c r="C3253">
        <v>415</v>
      </c>
      <c r="D3253">
        <v>0</v>
      </c>
      <c r="E3253">
        <v>0</v>
      </c>
      <c r="F3253">
        <v>0</v>
      </c>
      <c r="G3253">
        <v>146</v>
      </c>
      <c r="H3253">
        <v>58</v>
      </c>
      <c r="I3253">
        <v>24.82</v>
      </c>
      <c r="J3253">
        <v>208.7</v>
      </c>
      <c r="K3253">
        <v>103</v>
      </c>
      <c r="L3253">
        <v>17.739999999999998</v>
      </c>
      <c r="M3253">
        <v>215.5</v>
      </c>
      <c r="N3253">
        <v>91</v>
      </c>
      <c r="O3253">
        <v>9.6999999999999993</v>
      </c>
      <c r="P3253">
        <v>11.9</v>
      </c>
      <c r="Q3253">
        <v>2</v>
      </c>
      <c r="R3253">
        <v>3.21</v>
      </c>
      <c r="S3253">
        <v>0</v>
      </c>
      <c r="T3253">
        <v>0</v>
      </c>
    </row>
    <row r="3254" spans="1:20" x14ac:dyDescent="0.2">
      <c r="A3254" t="s">
        <v>61</v>
      </c>
      <c r="B3254" s="4">
        <f>train[[#This Row],[account_length]]/12</f>
        <v>8.3333333333333329E-2</v>
      </c>
      <c r="C3254">
        <v>510</v>
      </c>
      <c r="D3254">
        <v>0</v>
      </c>
      <c r="E3254">
        <v>1</v>
      </c>
      <c r="F3254">
        <v>26</v>
      </c>
      <c r="G3254">
        <v>69.7</v>
      </c>
      <c r="H3254">
        <v>84</v>
      </c>
      <c r="I3254">
        <v>11.85</v>
      </c>
      <c r="J3254">
        <v>250.4</v>
      </c>
      <c r="K3254">
        <v>79</v>
      </c>
      <c r="L3254">
        <v>21.28</v>
      </c>
      <c r="M3254">
        <v>230.2</v>
      </c>
      <c r="N3254">
        <v>122</v>
      </c>
      <c r="O3254">
        <v>10.36</v>
      </c>
      <c r="P3254">
        <v>8.3000000000000007</v>
      </c>
      <c r="Q3254">
        <v>3</v>
      </c>
      <c r="R3254">
        <v>2.2400000000000002</v>
      </c>
      <c r="S3254">
        <v>2</v>
      </c>
      <c r="T3254">
        <v>0</v>
      </c>
    </row>
    <row r="3255" spans="1:20" x14ac:dyDescent="0.2">
      <c r="A3255" t="s">
        <v>55</v>
      </c>
      <c r="B3255" s="4">
        <f>train[[#This Row],[account_length]]/12</f>
        <v>7.833333333333333</v>
      </c>
      <c r="C3255">
        <v>415</v>
      </c>
      <c r="D3255">
        <v>0</v>
      </c>
      <c r="E3255">
        <v>0</v>
      </c>
      <c r="F3255">
        <v>0</v>
      </c>
      <c r="G3255">
        <v>183.1</v>
      </c>
      <c r="H3255">
        <v>109</v>
      </c>
      <c r="I3255">
        <v>31.13</v>
      </c>
      <c r="J3255">
        <v>199.4</v>
      </c>
      <c r="K3255">
        <v>109</v>
      </c>
      <c r="L3255">
        <v>16.95</v>
      </c>
      <c r="M3255">
        <v>214.1</v>
      </c>
      <c r="N3255">
        <v>71</v>
      </c>
      <c r="O3255">
        <v>9.6300000000000008</v>
      </c>
      <c r="P3255">
        <v>13.9</v>
      </c>
      <c r="Q3255">
        <v>4</v>
      </c>
      <c r="R3255">
        <v>3.75</v>
      </c>
      <c r="S3255">
        <v>0</v>
      </c>
      <c r="T3255">
        <v>0</v>
      </c>
    </row>
    <row r="3256" spans="1:20" x14ac:dyDescent="0.2">
      <c r="A3256" t="s">
        <v>29</v>
      </c>
      <c r="B3256" s="4">
        <f>train[[#This Row],[account_length]]/12</f>
        <v>14.833333333333334</v>
      </c>
      <c r="C3256">
        <v>408</v>
      </c>
      <c r="D3256">
        <v>0</v>
      </c>
      <c r="E3256">
        <v>1</v>
      </c>
      <c r="F3256">
        <v>32</v>
      </c>
      <c r="G3256">
        <v>148.69999999999999</v>
      </c>
      <c r="H3256">
        <v>95</v>
      </c>
      <c r="I3256">
        <v>25.28</v>
      </c>
      <c r="J3256">
        <v>198.6</v>
      </c>
      <c r="K3256">
        <v>55</v>
      </c>
      <c r="L3256">
        <v>16.88</v>
      </c>
      <c r="M3256">
        <v>187</v>
      </c>
      <c r="N3256">
        <v>113</v>
      </c>
      <c r="O3256">
        <v>8.41</v>
      </c>
      <c r="P3256">
        <v>10.4</v>
      </c>
      <c r="Q3256">
        <v>7</v>
      </c>
      <c r="R3256">
        <v>2.81</v>
      </c>
      <c r="S3256">
        <v>6</v>
      </c>
      <c r="T3256">
        <v>1</v>
      </c>
    </row>
    <row r="3257" spans="1:20" x14ac:dyDescent="0.2">
      <c r="A3257" t="s">
        <v>31</v>
      </c>
      <c r="B3257" s="4">
        <f>train[[#This Row],[account_length]]/12</f>
        <v>11.333333333333334</v>
      </c>
      <c r="C3257">
        <v>510</v>
      </c>
      <c r="D3257">
        <v>0</v>
      </c>
      <c r="E3257">
        <v>0</v>
      </c>
      <c r="F3257">
        <v>0</v>
      </c>
      <c r="G3257">
        <v>240.1</v>
      </c>
      <c r="H3257">
        <v>121</v>
      </c>
      <c r="I3257">
        <v>40.82</v>
      </c>
      <c r="J3257">
        <v>271.2</v>
      </c>
      <c r="K3257">
        <v>123</v>
      </c>
      <c r="L3257">
        <v>23.05</v>
      </c>
      <c r="M3257">
        <v>132.69999999999999</v>
      </c>
      <c r="N3257">
        <v>98</v>
      </c>
      <c r="O3257">
        <v>5.97</v>
      </c>
      <c r="P3257">
        <v>17.2</v>
      </c>
      <c r="Q3257">
        <v>4</v>
      </c>
      <c r="R3257">
        <v>4.6399999999999997</v>
      </c>
      <c r="S3257">
        <v>0</v>
      </c>
      <c r="T3257">
        <v>1</v>
      </c>
    </row>
    <row r="3258" spans="1:20" x14ac:dyDescent="0.2">
      <c r="A3258" t="s">
        <v>75</v>
      </c>
      <c r="B3258" s="4">
        <f>train[[#This Row],[account_length]]/12</f>
        <v>7.166666666666667</v>
      </c>
      <c r="C3258">
        <v>415</v>
      </c>
      <c r="D3258">
        <v>0</v>
      </c>
      <c r="E3258">
        <v>1</v>
      </c>
      <c r="F3258">
        <v>25</v>
      </c>
      <c r="G3258">
        <v>126.4</v>
      </c>
      <c r="H3258">
        <v>97</v>
      </c>
      <c r="I3258">
        <v>21.49</v>
      </c>
      <c r="J3258">
        <v>189.7</v>
      </c>
      <c r="K3258">
        <v>118</v>
      </c>
      <c r="L3258">
        <v>16.12</v>
      </c>
      <c r="M3258">
        <v>233.6</v>
      </c>
      <c r="N3258">
        <v>97</v>
      </c>
      <c r="O3258">
        <v>10.51</v>
      </c>
      <c r="P3258">
        <v>12</v>
      </c>
      <c r="Q3258">
        <v>2</v>
      </c>
      <c r="R3258">
        <v>3.24</v>
      </c>
      <c r="S3258">
        <v>1</v>
      </c>
      <c r="T3258">
        <v>0</v>
      </c>
    </row>
    <row r="3259" spans="1:20" x14ac:dyDescent="0.2">
      <c r="A3259" t="s">
        <v>70</v>
      </c>
      <c r="B3259" s="4">
        <f>train[[#This Row],[account_length]]/12</f>
        <v>1.5</v>
      </c>
      <c r="C3259">
        <v>510</v>
      </c>
      <c r="D3259">
        <v>0</v>
      </c>
      <c r="E3259">
        <v>0</v>
      </c>
      <c r="F3259">
        <v>0</v>
      </c>
      <c r="G3259">
        <v>180.2</v>
      </c>
      <c r="H3259">
        <v>115</v>
      </c>
      <c r="I3259">
        <v>30.63</v>
      </c>
      <c r="J3259">
        <v>83.4</v>
      </c>
      <c r="K3259">
        <v>114</v>
      </c>
      <c r="L3259">
        <v>7.09</v>
      </c>
      <c r="M3259">
        <v>245.3</v>
      </c>
      <c r="N3259">
        <v>111</v>
      </c>
      <c r="O3259">
        <v>11.04</v>
      </c>
      <c r="P3259">
        <v>11.9</v>
      </c>
      <c r="Q3259">
        <v>6</v>
      </c>
      <c r="R3259">
        <v>3.21</v>
      </c>
      <c r="S3259">
        <v>1</v>
      </c>
      <c r="T3259">
        <v>0</v>
      </c>
    </row>
    <row r="3260" spans="1:20" x14ac:dyDescent="0.2">
      <c r="A3260" t="s">
        <v>41</v>
      </c>
      <c r="B3260" s="4">
        <f>train[[#This Row],[account_length]]/12</f>
        <v>4.083333333333333</v>
      </c>
      <c r="C3260">
        <v>415</v>
      </c>
      <c r="D3260">
        <v>0</v>
      </c>
      <c r="E3260">
        <v>0</v>
      </c>
      <c r="F3260">
        <v>0</v>
      </c>
      <c r="G3260">
        <v>172</v>
      </c>
      <c r="H3260">
        <v>142</v>
      </c>
      <c r="I3260">
        <v>29.24</v>
      </c>
      <c r="J3260">
        <v>224</v>
      </c>
      <c r="K3260">
        <v>100</v>
      </c>
      <c r="L3260">
        <v>19.04</v>
      </c>
      <c r="M3260">
        <v>177.3</v>
      </c>
      <c r="N3260">
        <v>86</v>
      </c>
      <c r="O3260">
        <v>7.98</v>
      </c>
      <c r="P3260">
        <v>7.4</v>
      </c>
      <c r="Q3260">
        <v>1</v>
      </c>
      <c r="R3260">
        <v>2</v>
      </c>
      <c r="S3260">
        <v>0</v>
      </c>
      <c r="T3260">
        <v>0</v>
      </c>
    </row>
    <row r="3261" spans="1:20" x14ac:dyDescent="0.2">
      <c r="A3261" t="s">
        <v>20</v>
      </c>
      <c r="B3261" s="4">
        <f>train[[#This Row],[account_length]]/12</f>
        <v>1.6666666666666667</v>
      </c>
      <c r="C3261">
        <v>415</v>
      </c>
      <c r="D3261">
        <v>0</v>
      </c>
      <c r="E3261">
        <v>1</v>
      </c>
      <c r="F3261">
        <v>27</v>
      </c>
      <c r="G3261">
        <v>231.6</v>
      </c>
      <c r="H3261">
        <v>105</v>
      </c>
      <c r="I3261">
        <v>39.369999999999997</v>
      </c>
      <c r="J3261">
        <v>223.3</v>
      </c>
      <c r="K3261">
        <v>120</v>
      </c>
      <c r="L3261">
        <v>18.98</v>
      </c>
      <c r="M3261">
        <v>212</v>
      </c>
      <c r="N3261">
        <v>99</v>
      </c>
      <c r="O3261">
        <v>9.5399999999999991</v>
      </c>
      <c r="P3261">
        <v>8.9</v>
      </c>
      <c r="Q3261">
        <v>4</v>
      </c>
      <c r="R3261">
        <v>2.4</v>
      </c>
      <c r="S3261">
        <v>1</v>
      </c>
      <c r="T3261">
        <v>0</v>
      </c>
    </row>
    <row r="3262" spans="1:20" x14ac:dyDescent="0.2">
      <c r="A3262" t="s">
        <v>32</v>
      </c>
      <c r="B3262" s="4">
        <f>train[[#This Row],[account_length]]/12</f>
        <v>10.916666666666666</v>
      </c>
      <c r="C3262">
        <v>415</v>
      </c>
      <c r="D3262">
        <v>0</v>
      </c>
      <c r="E3262">
        <v>1</v>
      </c>
      <c r="F3262">
        <v>29</v>
      </c>
      <c r="G3262">
        <v>42.1</v>
      </c>
      <c r="H3262">
        <v>114</v>
      </c>
      <c r="I3262">
        <v>7.16</v>
      </c>
      <c r="J3262">
        <v>183.3</v>
      </c>
      <c r="K3262">
        <v>70</v>
      </c>
      <c r="L3262">
        <v>15.58</v>
      </c>
      <c r="M3262">
        <v>158.69999999999999</v>
      </c>
      <c r="N3262">
        <v>82</v>
      </c>
      <c r="O3262">
        <v>7.14</v>
      </c>
      <c r="P3262">
        <v>10</v>
      </c>
      <c r="Q3262">
        <v>1</v>
      </c>
      <c r="R3262">
        <v>2.7</v>
      </c>
      <c r="S3262">
        <v>0</v>
      </c>
      <c r="T3262">
        <v>0</v>
      </c>
    </row>
    <row r="3263" spans="1:20" x14ac:dyDescent="0.2">
      <c r="A3263" t="s">
        <v>26</v>
      </c>
      <c r="B3263" s="4">
        <f>train[[#This Row],[account_length]]/12</f>
        <v>8.25</v>
      </c>
      <c r="C3263">
        <v>408</v>
      </c>
      <c r="D3263">
        <v>0</v>
      </c>
      <c r="E3263">
        <v>0</v>
      </c>
      <c r="F3263">
        <v>0</v>
      </c>
      <c r="G3263">
        <v>155.6</v>
      </c>
      <c r="H3263">
        <v>90</v>
      </c>
      <c r="I3263">
        <v>26.45</v>
      </c>
      <c r="J3263">
        <v>240.1</v>
      </c>
      <c r="K3263">
        <v>117</v>
      </c>
      <c r="L3263">
        <v>20.41</v>
      </c>
      <c r="M3263">
        <v>230.8</v>
      </c>
      <c r="N3263">
        <v>88</v>
      </c>
      <c r="O3263">
        <v>10.39</v>
      </c>
      <c r="P3263">
        <v>10.8</v>
      </c>
      <c r="Q3263">
        <v>4</v>
      </c>
      <c r="R3263">
        <v>2.92</v>
      </c>
      <c r="S3263">
        <v>3</v>
      </c>
      <c r="T3263">
        <v>0</v>
      </c>
    </row>
    <row r="3264" spans="1:20" x14ac:dyDescent="0.2">
      <c r="A3264" t="s">
        <v>37</v>
      </c>
      <c r="B3264" s="4">
        <f>train[[#This Row],[account_length]]/12</f>
        <v>5.083333333333333</v>
      </c>
      <c r="C3264">
        <v>415</v>
      </c>
      <c r="D3264">
        <v>0</v>
      </c>
      <c r="E3264">
        <v>0</v>
      </c>
      <c r="F3264">
        <v>0</v>
      </c>
      <c r="G3264">
        <v>234.6</v>
      </c>
      <c r="H3264">
        <v>126</v>
      </c>
      <c r="I3264">
        <v>39.880000000000003</v>
      </c>
      <c r="J3264">
        <v>200.7</v>
      </c>
      <c r="K3264">
        <v>76</v>
      </c>
      <c r="L3264">
        <v>17.059999999999999</v>
      </c>
      <c r="M3264">
        <v>171.1</v>
      </c>
      <c r="N3264">
        <v>81</v>
      </c>
      <c r="O3264">
        <v>7.7</v>
      </c>
      <c r="P3264">
        <v>8.1</v>
      </c>
      <c r="Q3264">
        <v>2</v>
      </c>
      <c r="R3264">
        <v>2.19</v>
      </c>
      <c r="S3264">
        <v>0</v>
      </c>
      <c r="T3264">
        <v>0</v>
      </c>
    </row>
    <row r="3265" spans="1:20" x14ac:dyDescent="0.2">
      <c r="A3265" t="s">
        <v>54</v>
      </c>
      <c r="B3265" s="4">
        <f>train[[#This Row],[account_length]]/12</f>
        <v>11.416666666666666</v>
      </c>
      <c r="C3265">
        <v>415</v>
      </c>
      <c r="D3265">
        <v>0</v>
      </c>
      <c r="E3265">
        <v>0</v>
      </c>
      <c r="F3265">
        <v>0</v>
      </c>
      <c r="G3265">
        <v>115.5</v>
      </c>
      <c r="H3265">
        <v>101</v>
      </c>
      <c r="I3265">
        <v>19.64</v>
      </c>
      <c r="J3265">
        <v>226.2</v>
      </c>
      <c r="K3265">
        <v>81</v>
      </c>
      <c r="L3265">
        <v>19.23</v>
      </c>
      <c r="M3265">
        <v>179.1</v>
      </c>
      <c r="N3265">
        <v>123</v>
      </c>
      <c r="O3265">
        <v>8.06</v>
      </c>
      <c r="P3265">
        <v>13.6</v>
      </c>
      <c r="Q3265">
        <v>4</v>
      </c>
      <c r="R3265">
        <v>3.67</v>
      </c>
      <c r="S3265">
        <v>0</v>
      </c>
      <c r="T3265">
        <v>0</v>
      </c>
    </row>
    <row r="3266" spans="1:20" x14ac:dyDescent="0.2">
      <c r="A3266" t="s">
        <v>59</v>
      </c>
      <c r="B3266" s="4">
        <f>train[[#This Row],[account_length]]/12</f>
        <v>4.083333333333333</v>
      </c>
      <c r="C3266">
        <v>510</v>
      </c>
      <c r="D3266">
        <v>0</v>
      </c>
      <c r="E3266">
        <v>1</v>
      </c>
      <c r="F3266">
        <v>42</v>
      </c>
      <c r="G3266">
        <v>159</v>
      </c>
      <c r="H3266">
        <v>67</v>
      </c>
      <c r="I3266">
        <v>27.03</v>
      </c>
      <c r="J3266">
        <v>126.3</v>
      </c>
      <c r="K3266">
        <v>125</v>
      </c>
      <c r="L3266">
        <v>10.74</v>
      </c>
      <c r="M3266">
        <v>206.8</v>
      </c>
      <c r="N3266">
        <v>88</v>
      </c>
      <c r="O3266">
        <v>9.31</v>
      </c>
      <c r="P3266">
        <v>7.4</v>
      </c>
      <c r="Q3266">
        <v>3</v>
      </c>
      <c r="R3266">
        <v>2</v>
      </c>
      <c r="S3266">
        <v>2</v>
      </c>
      <c r="T3266">
        <v>0</v>
      </c>
    </row>
    <row r="3267" spans="1:20" x14ac:dyDescent="0.2">
      <c r="A3267" t="s">
        <v>27</v>
      </c>
      <c r="B3267" s="4">
        <f>train[[#This Row],[account_length]]/12</f>
        <v>6.916666666666667</v>
      </c>
      <c r="C3267">
        <v>408</v>
      </c>
      <c r="D3267">
        <v>0</v>
      </c>
      <c r="E3267">
        <v>0</v>
      </c>
      <c r="F3267">
        <v>0</v>
      </c>
      <c r="G3267">
        <v>286.60000000000002</v>
      </c>
      <c r="H3267">
        <v>114</v>
      </c>
      <c r="I3267">
        <v>48.72</v>
      </c>
      <c r="J3267">
        <v>101</v>
      </c>
      <c r="K3267">
        <v>138</v>
      </c>
      <c r="L3267">
        <v>8.59</v>
      </c>
      <c r="M3267">
        <v>199.6</v>
      </c>
      <c r="N3267">
        <v>146</v>
      </c>
      <c r="O3267">
        <v>8.98</v>
      </c>
      <c r="P3267">
        <v>13.2</v>
      </c>
      <c r="Q3267">
        <v>4</v>
      </c>
      <c r="R3267">
        <v>3.56</v>
      </c>
      <c r="S3267">
        <v>1</v>
      </c>
      <c r="T3267">
        <v>0</v>
      </c>
    </row>
    <row r="3268" spans="1:20" x14ac:dyDescent="0.2">
      <c r="A3268" t="s">
        <v>40</v>
      </c>
      <c r="B3268" s="4">
        <f>train[[#This Row],[account_length]]/12</f>
        <v>8.75</v>
      </c>
      <c r="C3268">
        <v>408</v>
      </c>
      <c r="D3268">
        <v>0</v>
      </c>
      <c r="E3268">
        <v>0</v>
      </c>
      <c r="F3268">
        <v>0</v>
      </c>
      <c r="G3268">
        <v>181.9</v>
      </c>
      <c r="H3268">
        <v>70</v>
      </c>
      <c r="I3268">
        <v>30.92</v>
      </c>
      <c r="J3268">
        <v>233.5</v>
      </c>
      <c r="K3268">
        <v>83</v>
      </c>
      <c r="L3268">
        <v>19.850000000000001</v>
      </c>
      <c r="M3268">
        <v>194.6</v>
      </c>
      <c r="N3268">
        <v>80</v>
      </c>
      <c r="O3268">
        <v>8.76</v>
      </c>
      <c r="P3268">
        <v>8.1</v>
      </c>
      <c r="Q3268">
        <v>9</v>
      </c>
      <c r="R3268">
        <v>2.19</v>
      </c>
      <c r="S3268">
        <v>1</v>
      </c>
      <c r="T3268">
        <v>0</v>
      </c>
    </row>
    <row r="3269" spans="1:20" x14ac:dyDescent="0.2">
      <c r="A3269" t="s">
        <v>50</v>
      </c>
      <c r="B3269" s="4">
        <f>train[[#This Row],[account_length]]/12</f>
        <v>7.5</v>
      </c>
      <c r="C3269">
        <v>408</v>
      </c>
      <c r="D3269">
        <v>0</v>
      </c>
      <c r="E3269">
        <v>0</v>
      </c>
      <c r="F3269">
        <v>0</v>
      </c>
      <c r="G3269">
        <v>235</v>
      </c>
      <c r="H3269">
        <v>77</v>
      </c>
      <c r="I3269">
        <v>39.950000000000003</v>
      </c>
      <c r="J3269">
        <v>267.3</v>
      </c>
      <c r="K3269">
        <v>94</v>
      </c>
      <c r="L3269">
        <v>22.72</v>
      </c>
      <c r="M3269">
        <v>222.1</v>
      </c>
      <c r="N3269">
        <v>119</v>
      </c>
      <c r="O3269">
        <v>9.99</v>
      </c>
      <c r="P3269">
        <v>5.3</v>
      </c>
      <c r="Q3269">
        <v>4</v>
      </c>
      <c r="R3269">
        <v>1.43</v>
      </c>
      <c r="S3269">
        <v>3</v>
      </c>
      <c r="T3269">
        <v>1</v>
      </c>
    </row>
    <row r="3270" spans="1:20" x14ac:dyDescent="0.2">
      <c r="A3270" t="s">
        <v>68</v>
      </c>
      <c r="B3270" s="4">
        <f>train[[#This Row],[account_length]]/12</f>
        <v>9.25</v>
      </c>
      <c r="C3270">
        <v>415</v>
      </c>
      <c r="D3270">
        <v>0</v>
      </c>
      <c r="E3270">
        <v>0</v>
      </c>
      <c r="F3270">
        <v>0</v>
      </c>
      <c r="G3270">
        <v>187.8</v>
      </c>
      <c r="H3270">
        <v>107</v>
      </c>
      <c r="I3270">
        <v>31.93</v>
      </c>
      <c r="J3270">
        <v>246</v>
      </c>
      <c r="K3270">
        <v>70</v>
      </c>
      <c r="L3270">
        <v>20.91</v>
      </c>
      <c r="M3270">
        <v>175.9</v>
      </c>
      <c r="N3270">
        <v>88</v>
      </c>
      <c r="O3270">
        <v>7.92</v>
      </c>
      <c r="P3270">
        <v>10.5</v>
      </c>
      <c r="Q3270">
        <v>7</v>
      </c>
      <c r="R3270">
        <v>2.84</v>
      </c>
      <c r="S3270">
        <v>0</v>
      </c>
      <c r="T3270">
        <v>0</v>
      </c>
    </row>
    <row r="3271" spans="1:20" x14ac:dyDescent="0.2">
      <c r="A3271" t="s">
        <v>56</v>
      </c>
      <c r="B3271" s="4">
        <f>train[[#This Row],[account_length]]/12</f>
        <v>11.25</v>
      </c>
      <c r="C3271">
        <v>408</v>
      </c>
      <c r="D3271">
        <v>0</v>
      </c>
      <c r="E3271">
        <v>0</v>
      </c>
      <c r="F3271">
        <v>0</v>
      </c>
      <c r="G3271">
        <v>167.1</v>
      </c>
      <c r="H3271">
        <v>105</v>
      </c>
      <c r="I3271">
        <v>28.41</v>
      </c>
      <c r="J3271">
        <v>131.6</v>
      </c>
      <c r="K3271">
        <v>120</v>
      </c>
      <c r="L3271">
        <v>11.19</v>
      </c>
      <c r="M3271">
        <v>242.6</v>
      </c>
      <c r="N3271">
        <v>83</v>
      </c>
      <c r="O3271">
        <v>10.92</v>
      </c>
      <c r="P3271">
        <v>10.4</v>
      </c>
      <c r="Q3271">
        <v>2</v>
      </c>
      <c r="R3271">
        <v>2.81</v>
      </c>
      <c r="S3271">
        <v>3</v>
      </c>
      <c r="T3271">
        <v>0</v>
      </c>
    </row>
    <row r="3272" spans="1:20" x14ac:dyDescent="0.2">
      <c r="A3272" t="s">
        <v>33</v>
      </c>
      <c r="B3272" s="4">
        <f>train[[#This Row],[account_length]]/12</f>
        <v>10.083333333333334</v>
      </c>
      <c r="C3272">
        <v>415</v>
      </c>
      <c r="D3272">
        <v>0</v>
      </c>
      <c r="E3272">
        <v>1</v>
      </c>
      <c r="F3272">
        <v>22</v>
      </c>
      <c r="G3272">
        <v>212.3</v>
      </c>
      <c r="H3272">
        <v>107</v>
      </c>
      <c r="I3272">
        <v>36.090000000000003</v>
      </c>
      <c r="J3272">
        <v>238</v>
      </c>
      <c r="K3272">
        <v>94</v>
      </c>
      <c r="L3272">
        <v>20.23</v>
      </c>
      <c r="M3272">
        <v>332.8</v>
      </c>
      <c r="N3272">
        <v>114</v>
      </c>
      <c r="O3272">
        <v>14.98</v>
      </c>
      <c r="P3272">
        <v>10.4</v>
      </c>
      <c r="Q3272">
        <v>2</v>
      </c>
      <c r="R3272">
        <v>2.81</v>
      </c>
      <c r="S3272">
        <v>1</v>
      </c>
      <c r="T3272">
        <v>0</v>
      </c>
    </row>
    <row r="3273" spans="1:20" x14ac:dyDescent="0.2">
      <c r="A3273" t="s">
        <v>75</v>
      </c>
      <c r="B3273" s="4">
        <f>train[[#This Row],[account_length]]/12</f>
        <v>4.75</v>
      </c>
      <c r="C3273">
        <v>415</v>
      </c>
      <c r="D3273">
        <v>1</v>
      </c>
      <c r="E3273">
        <v>0</v>
      </c>
      <c r="F3273">
        <v>0</v>
      </c>
      <c r="G3273">
        <v>227.4</v>
      </c>
      <c r="H3273">
        <v>94</v>
      </c>
      <c r="I3273">
        <v>38.659999999999997</v>
      </c>
      <c r="J3273">
        <v>146.4</v>
      </c>
      <c r="K3273">
        <v>115</v>
      </c>
      <c r="L3273">
        <v>12.44</v>
      </c>
      <c r="M3273">
        <v>211.4</v>
      </c>
      <c r="N3273">
        <v>92</v>
      </c>
      <c r="O3273">
        <v>9.51</v>
      </c>
      <c r="P3273">
        <v>8.3000000000000007</v>
      </c>
      <c r="Q3273">
        <v>5</v>
      </c>
      <c r="R3273">
        <v>2.2400000000000002</v>
      </c>
      <c r="S3273">
        <v>1</v>
      </c>
      <c r="T3273">
        <v>0</v>
      </c>
    </row>
    <row r="3274" spans="1:20" x14ac:dyDescent="0.2">
      <c r="A3274" t="s">
        <v>35</v>
      </c>
      <c r="B3274" s="4">
        <f>train[[#This Row],[account_length]]/12</f>
        <v>5.25</v>
      </c>
      <c r="C3274">
        <v>415</v>
      </c>
      <c r="D3274">
        <v>0</v>
      </c>
      <c r="E3274">
        <v>0</v>
      </c>
      <c r="F3274">
        <v>0</v>
      </c>
      <c r="G3274">
        <v>162.5</v>
      </c>
      <c r="H3274">
        <v>86</v>
      </c>
      <c r="I3274">
        <v>27.63</v>
      </c>
      <c r="J3274">
        <v>165.4</v>
      </c>
      <c r="K3274">
        <v>112</v>
      </c>
      <c r="L3274">
        <v>14.06</v>
      </c>
      <c r="M3274">
        <v>163.69999999999999</v>
      </c>
      <c r="N3274">
        <v>67</v>
      </c>
      <c r="O3274">
        <v>7.37</v>
      </c>
      <c r="P3274">
        <v>13.4</v>
      </c>
      <c r="Q3274">
        <v>6</v>
      </c>
      <c r="R3274">
        <v>3.62</v>
      </c>
      <c r="S3274">
        <v>4</v>
      </c>
      <c r="T3274">
        <v>1</v>
      </c>
    </row>
    <row r="3275" spans="1:20" x14ac:dyDescent="0.2">
      <c r="A3275" t="s">
        <v>24</v>
      </c>
      <c r="B3275" s="4">
        <f>train[[#This Row],[account_length]]/12</f>
        <v>8.0833333333333339</v>
      </c>
      <c r="C3275">
        <v>415</v>
      </c>
      <c r="D3275">
        <v>0</v>
      </c>
      <c r="E3275">
        <v>0</v>
      </c>
      <c r="F3275">
        <v>0</v>
      </c>
      <c r="G3275">
        <v>259.60000000000002</v>
      </c>
      <c r="H3275">
        <v>138</v>
      </c>
      <c r="I3275">
        <v>44.13</v>
      </c>
      <c r="J3275">
        <v>233.9</v>
      </c>
      <c r="K3275">
        <v>91</v>
      </c>
      <c r="L3275">
        <v>19.88</v>
      </c>
      <c r="M3275">
        <v>140.6</v>
      </c>
      <c r="N3275">
        <v>119</v>
      </c>
      <c r="O3275">
        <v>6.33</v>
      </c>
      <c r="P3275">
        <v>13</v>
      </c>
      <c r="Q3275">
        <v>4</v>
      </c>
      <c r="R3275">
        <v>3.51</v>
      </c>
      <c r="S3275">
        <v>1</v>
      </c>
      <c r="T3275">
        <v>0</v>
      </c>
    </row>
    <row r="3276" spans="1:20" x14ac:dyDescent="0.2">
      <c r="A3276" t="s">
        <v>26</v>
      </c>
      <c r="B3276" s="4">
        <f>train[[#This Row],[account_length]]/12</f>
        <v>11.166666666666666</v>
      </c>
      <c r="C3276">
        <v>408</v>
      </c>
      <c r="D3276">
        <v>0</v>
      </c>
      <c r="E3276">
        <v>1</v>
      </c>
      <c r="F3276">
        <v>10</v>
      </c>
      <c r="G3276">
        <v>159.4</v>
      </c>
      <c r="H3276">
        <v>79</v>
      </c>
      <c r="I3276">
        <v>27.1</v>
      </c>
      <c r="J3276">
        <v>91</v>
      </c>
      <c r="K3276">
        <v>94</v>
      </c>
      <c r="L3276">
        <v>7.74</v>
      </c>
      <c r="M3276">
        <v>199.5</v>
      </c>
      <c r="N3276">
        <v>137</v>
      </c>
      <c r="O3276">
        <v>8.98</v>
      </c>
      <c r="P3276">
        <v>10</v>
      </c>
      <c r="Q3276">
        <v>3</v>
      </c>
      <c r="R3276">
        <v>2.7</v>
      </c>
      <c r="S3276">
        <v>2</v>
      </c>
      <c r="T3276">
        <v>0</v>
      </c>
    </row>
    <row r="3277" spans="1:20" x14ac:dyDescent="0.2">
      <c r="A3277" t="s">
        <v>66</v>
      </c>
      <c r="B3277" s="4">
        <f>train[[#This Row],[account_length]]/12</f>
        <v>4.75</v>
      </c>
      <c r="C3277">
        <v>510</v>
      </c>
      <c r="D3277">
        <v>0</v>
      </c>
      <c r="E3277">
        <v>1</v>
      </c>
      <c r="F3277">
        <v>37</v>
      </c>
      <c r="G3277">
        <v>69.5</v>
      </c>
      <c r="H3277">
        <v>94</v>
      </c>
      <c r="I3277">
        <v>11.82</v>
      </c>
      <c r="J3277">
        <v>220.9</v>
      </c>
      <c r="K3277">
        <v>76</v>
      </c>
      <c r="L3277">
        <v>18.78</v>
      </c>
      <c r="M3277">
        <v>218.5</v>
      </c>
      <c r="N3277">
        <v>113</v>
      </c>
      <c r="O3277">
        <v>9.83</v>
      </c>
      <c r="P3277">
        <v>11.9</v>
      </c>
      <c r="Q3277">
        <v>3</v>
      </c>
      <c r="R3277">
        <v>3.21</v>
      </c>
      <c r="S3277">
        <v>0</v>
      </c>
      <c r="T3277">
        <v>0</v>
      </c>
    </row>
    <row r="3278" spans="1:20" x14ac:dyDescent="0.2">
      <c r="A3278" t="s">
        <v>26</v>
      </c>
      <c r="B3278" s="4">
        <f>train[[#This Row],[account_length]]/12</f>
        <v>9.0833333333333339</v>
      </c>
      <c r="C3278">
        <v>415</v>
      </c>
      <c r="D3278">
        <v>1</v>
      </c>
      <c r="E3278">
        <v>0</v>
      </c>
      <c r="F3278">
        <v>0</v>
      </c>
      <c r="G3278">
        <v>166.5</v>
      </c>
      <c r="H3278">
        <v>101</v>
      </c>
      <c r="I3278">
        <v>28.31</v>
      </c>
      <c r="J3278">
        <v>268.39999999999998</v>
      </c>
      <c r="K3278">
        <v>119</v>
      </c>
      <c r="L3278">
        <v>22.81</v>
      </c>
      <c r="M3278">
        <v>126.2</v>
      </c>
      <c r="N3278">
        <v>112</v>
      </c>
      <c r="O3278">
        <v>5.68</v>
      </c>
      <c r="P3278">
        <v>10.199999999999999</v>
      </c>
      <c r="Q3278">
        <v>3</v>
      </c>
      <c r="R3278">
        <v>2.75</v>
      </c>
      <c r="S3278">
        <v>3</v>
      </c>
      <c r="T3278">
        <v>0</v>
      </c>
    </row>
    <row r="3279" spans="1:20" x14ac:dyDescent="0.2">
      <c r="A3279" t="s">
        <v>72</v>
      </c>
      <c r="B3279" s="4">
        <f>train[[#This Row],[account_length]]/12</f>
        <v>5.5</v>
      </c>
      <c r="C3279">
        <v>415</v>
      </c>
      <c r="D3279">
        <v>0</v>
      </c>
      <c r="E3279">
        <v>1</v>
      </c>
      <c r="F3279">
        <v>21</v>
      </c>
      <c r="G3279">
        <v>134.4</v>
      </c>
      <c r="H3279">
        <v>110</v>
      </c>
      <c r="I3279">
        <v>22.85</v>
      </c>
      <c r="J3279">
        <v>136.19999999999999</v>
      </c>
      <c r="K3279">
        <v>104</v>
      </c>
      <c r="L3279">
        <v>11.58</v>
      </c>
      <c r="M3279">
        <v>215.6</v>
      </c>
      <c r="N3279">
        <v>105</v>
      </c>
      <c r="O3279">
        <v>9.6999999999999993</v>
      </c>
      <c r="P3279">
        <v>9.6999999999999993</v>
      </c>
      <c r="Q3279">
        <v>4</v>
      </c>
      <c r="R3279">
        <v>2.62</v>
      </c>
      <c r="S3279">
        <v>3</v>
      </c>
      <c r="T3279">
        <v>0</v>
      </c>
    </row>
    <row r="3280" spans="1:20" x14ac:dyDescent="0.2">
      <c r="A3280" t="s">
        <v>48</v>
      </c>
      <c r="B3280" s="4">
        <f>train[[#This Row],[account_length]]/12</f>
        <v>13.5</v>
      </c>
      <c r="C3280">
        <v>408</v>
      </c>
      <c r="D3280">
        <v>0</v>
      </c>
      <c r="E3280">
        <v>1</v>
      </c>
      <c r="F3280">
        <v>21</v>
      </c>
      <c r="G3280">
        <v>205.2</v>
      </c>
      <c r="H3280">
        <v>128</v>
      </c>
      <c r="I3280">
        <v>34.880000000000003</v>
      </c>
      <c r="J3280">
        <v>231.7</v>
      </c>
      <c r="K3280">
        <v>128</v>
      </c>
      <c r="L3280">
        <v>19.690000000000001</v>
      </c>
      <c r="M3280">
        <v>180.3</v>
      </c>
      <c r="N3280">
        <v>100</v>
      </c>
      <c r="O3280">
        <v>8.11</v>
      </c>
      <c r="P3280">
        <v>10.6</v>
      </c>
      <c r="Q3280">
        <v>3</v>
      </c>
      <c r="R3280">
        <v>2.86</v>
      </c>
      <c r="S3280">
        <v>2</v>
      </c>
      <c r="T3280">
        <v>0</v>
      </c>
    </row>
    <row r="3281" spans="1:20" x14ac:dyDescent="0.2">
      <c r="A3281" t="s">
        <v>58</v>
      </c>
      <c r="B3281" s="4">
        <f>train[[#This Row],[account_length]]/12</f>
        <v>9.5833333333333339</v>
      </c>
      <c r="C3281">
        <v>415</v>
      </c>
      <c r="D3281">
        <v>0</v>
      </c>
      <c r="E3281">
        <v>1</v>
      </c>
      <c r="F3281">
        <v>26</v>
      </c>
      <c r="G3281">
        <v>132.30000000000001</v>
      </c>
      <c r="H3281">
        <v>142</v>
      </c>
      <c r="I3281">
        <v>22.49</v>
      </c>
      <c r="J3281">
        <v>273.39999999999998</v>
      </c>
      <c r="K3281">
        <v>89</v>
      </c>
      <c r="L3281">
        <v>23.24</v>
      </c>
      <c r="M3281">
        <v>195.7</v>
      </c>
      <c r="N3281">
        <v>77</v>
      </c>
      <c r="O3281">
        <v>8.81</v>
      </c>
      <c r="P3281">
        <v>14.8</v>
      </c>
      <c r="Q3281">
        <v>7</v>
      </c>
      <c r="R3281">
        <v>4</v>
      </c>
      <c r="S3281">
        <v>0</v>
      </c>
      <c r="T3281">
        <v>0</v>
      </c>
    </row>
    <row r="3282" spans="1:20" x14ac:dyDescent="0.2">
      <c r="A3282" t="s">
        <v>45</v>
      </c>
      <c r="B3282" s="4">
        <f>train[[#This Row],[account_length]]/12</f>
        <v>11</v>
      </c>
      <c r="C3282">
        <v>415</v>
      </c>
      <c r="D3282">
        <v>0</v>
      </c>
      <c r="E3282">
        <v>0</v>
      </c>
      <c r="F3282">
        <v>0</v>
      </c>
      <c r="G3282">
        <v>140.30000000000001</v>
      </c>
      <c r="H3282">
        <v>144</v>
      </c>
      <c r="I3282">
        <v>23.85</v>
      </c>
      <c r="J3282">
        <v>294.8</v>
      </c>
      <c r="K3282">
        <v>89</v>
      </c>
      <c r="L3282">
        <v>25.06</v>
      </c>
      <c r="M3282">
        <v>153.5</v>
      </c>
      <c r="N3282">
        <v>126</v>
      </c>
      <c r="O3282">
        <v>6.91</v>
      </c>
      <c r="P3282">
        <v>11.7</v>
      </c>
      <c r="Q3282">
        <v>4</v>
      </c>
      <c r="R3282">
        <v>3.16</v>
      </c>
      <c r="S3282">
        <v>2</v>
      </c>
      <c r="T3282">
        <v>0</v>
      </c>
    </row>
    <row r="3283" spans="1:20" x14ac:dyDescent="0.2">
      <c r="A3283" t="s">
        <v>26</v>
      </c>
      <c r="B3283" s="4">
        <f>train[[#This Row],[account_length]]/12</f>
        <v>12.666666666666666</v>
      </c>
      <c r="C3283">
        <v>415</v>
      </c>
      <c r="D3283">
        <v>0</v>
      </c>
      <c r="E3283">
        <v>0</v>
      </c>
      <c r="F3283">
        <v>0</v>
      </c>
      <c r="G3283">
        <v>284.60000000000002</v>
      </c>
      <c r="H3283">
        <v>113</v>
      </c>
      <c r="I3283">
        <v>48.38</v>
      </c>
      <c r="J3283">
        <v>141.80000000000001</v>
      </c>
      <c r="K3283">
        <v>101</v>
      </c>
      <c r="L3283">
        <v>12.05</v>
      </c>
      <c r="M3283">
        <v>127.4</v>
      </c>
      <c r="N3283">
        <v>78</v>
      </c>
      <c r="O3283">
        <v>5.73</v>
      </c>
      <c r="P3283">
        <v>12.6</v>
      </c>
      <c r="Q3283">
        <v>5</v>
      </c>
      <c r="R3283">
        <v>3.4</v>
      </c>
      <c r="S3283">
        <v>0</v>
      </c>
      <c r="T3283">
        <v>0</v>
      </c>
    </row>
    <row r="3284" spans="1:20" x14ac:dyDescent="0.2">
      <c r="A3284" t="s">
        <v>63</v>
      </c>
      <c r="B3284" s="4">
        <f>train[[#This Row],[account_length]]/12</f>
        <v>7.166666666666667</v>
      </c>
      <c r="C3284">
        <v>415</v>
      </c>
      <c r="D3284">
        <v>0</v>
      </c>
      <c r="E3284">
        <v>1</v>
      </c>
      <c r="F3284">
        <v>29</v>
      </c>
      <c r="G3284">
        <v>189.3</v>
      </c>
      <c r="H3284">
        <v>107</v>
      </c>
      <c r="I3284">
        <v>32.18</v>
      </c>
      <c r="J3284">
        <v>221.3</v>
      </c>
      <c r="K3284">
        <v>101</v>
      </c>
      <c r="L3284">
        <v>18.809999999999999</v>
      </c>
      <c r="M3284">
        <v>325.60000000000002</v>
      </c>
      <c r="N3284">
        <v>137</v>
      </c>
      <c r="O3284">
        <v>14.65</v>
      </c>
      <c r="P3284">
        <v>13.8</v>
      </c>
      <c r="Q3284">
        <v>3</v>
      </c>
      <c r="R3284">
        <v>3.73</v>
      </c>
      <c r="S3284">
        <v>1</v>
      </c>
      <c r="T3284">
        <v>0</v>
      </c>
    </row>
    <row r="3285" spans="1:20" x14ac:dyDescent="0.2">
      <c r="A3285" t="s">
        <v>43</v>
      </c>
      <c r="B3285" s="4">
        <f>train[[#This Row],[account_length]]/12</f>
        <v>3</v>
      </c>
      <c r="C3285">
        <v>415</v>
      </c>
      <c r="D3285">
        <v>0</v>
      </c>
      <c r="E3285">
        <v>0</v>
      </c>
      <c r="F3285">
        <v>0</v>
      </c>
      <c r="G3285">
        <v>184.6</v>
      </c>
      <c r="H3285">
        <v>132</v>
      </c>
      <c r="I3285">
        <v>31.38</v>
      </c>
      <c r="J3285">
        <v>193.7</v>
      </c>
      <c r="K3285">
        <v>69</v>
      </c>
      <c r="L3285">
        <v>16.46</v>
      </c>
      <c r="M3285">
        <v>283.5</v>
      </c>
      <c r="N3285">
        <v>83</v>
      </c>
      <c r="O3285">
        <v>12.76</v>
      </c>
      <c r="P3285">
        <v>5.9</v>
      </c>
      <c r="Q3285">
        <v>3</v>
      </c>
      <c r="R3285">
        <v>1.59</v>
      </c>
      <c r="S3285">
        <v>1</v>
      </c>
      <c r="T3285">
        <v>0</v>
      </c>
    </row>
    <row r="3286" spans="1:20" x14ac:dyDescent="0.2">
      <c r="A3286" t="s">
        <v>60</v>
      </c>
      <c r="B3286" s="4">
        <f>train[[#This Row],[account_length]]/12</f>
        <v>9.8333333333333339</v>
      </c>
      <c r="C3286">
        <v>415</v>
      </c>
      <c r="D3286">
        <v>0</v>
      </c>
      <c r="E3286">
        <v>0</v>
      </c>
      <c r="F3286">
        <v>0</v>
      </c>
      <c r="G3286">
        <v>161.6</v>
      </c>
      <c r="H3286">
        <v>96</v>
      </c>
      <c r="I3286">
        <v>27.47</v>
      </c>
      <c r="J3286">
        <v>223.9</v>
      </c>
      <c r="K3286">
        <v>113</v>
      </c>
      <c r="L3286">
        <v>19.03</v>
      </c>
      <c r="M3286">
        <v>240.6</v>
      </c>
      <c r="N3286">
        <v>137</v>
      </c>
      <c r="O3286">
        <v>10.83</v>
      </c>
      <c r="P3286">
        <v>6.8</v>
      </c>
      <c r="Q3286">
        <v>2</v>
      </c>
      <c r="R3286">
        <v>1.84</v>
      </c>
      <c r="S3286">
        <v>0</v>
      </c>
      <c r="T3286">
        <v>0</v>
      </c>
    </row>
    <row r="3287" spans="1:20" x14ac:dyDescent="0.2">
      <c r="A3287" t="s">
        <v>45</v>
      </c>
      <c r="B3287" s="4">
        <f>train[[#This Row],[account_length]]/12</f>
        <v>11.416666666666666</v>
      </c>
      <c r="C3287">
        <v>510</v>
      </c>
      <c r="D3287">
        <v>0</v>
      </c>
      <c r="E3287">
        <v>1</v>
      </c>
      <c r="F3287">
        <v>20</v>
      </c>
      <c r="G3287">
        <v>268.5</v>
      </c>
      <c r="H3287">
        <v>91</v>
      </c>
      <c r="I3287">
        <v>45.65</v>
      </c>
      <c r="J3287">
        <v>128.80000000000001</v>
      </c>
      <c r="K3287">
        <v>121</v>
      </c>
      <c r="L3287">
        <v>10.95</v>
      </c>
      <c r="M3287">
        <v>146.4</v>
      </c>
      <c r="N3287">
        <v>98</v>
      </c>
      <c r="O3287">
        <v>6.59</v>
      </c>
      <c r="P3287">
        <v>12.7</v>
      </c>
      <c r="Q3287">
        <v>6</v>
      </c>
      <c r="R3287">
        <v>3.43</v>
      </c>
      <c r="S3287">
        <v>1</v>
      </c>
      <c r="T3287">
        <v>0</v>
      </c>
    </row>
    <row r="3288" spans="1:20" x14ac:dyDescent="0.2">
      <c r="A3288" t="s">
        <v>24</v>
      </c>
      <c r="B3288" s="4">
        <f>train[[#This Row],[account_length]]/12</f>
        <v>5.583333333333333</v>
      </c>
      <c r="C3288">
        <v>415</v>
      </c>
      <c r="D3288">
        <v>0</v>
      </c>
      <c r="E3288">
        <v>0</v>
      </c>
      <c r="F3288">
        <v>0</v>
      </c>
      <c r="G3288">
        <v>178</v>
      </c>
      <c r="H3288">
        <v>77</v>
      </c>
      <c r="I3288">
        <v>30.26</v>
      </c>
      <c r="J3288">
        <v>233.6</v>
      </c>
      <c r="K3288">
        <v>88</v>
      </c>
      <c r="L3288">
        <v>19.86</v>
      </c>
      <c r="M3288">
        <v>175.6</v>
      </c>
      <c r="N3288">
        <v>88</v>
      </c>
      <c r="O3288">
        <v>7.9</v>
      </c>
      <c r="P3288">
        <v>6.3</v>
      </c>
      <c r="Q3288">
        <v>4</v>
      </c>
      <c r="R3288">
        <v>1.7</v>
      </c>
      <c r="S3288">
        <v>2</v>
      </c>
      <c r="T3288">
        <v>0</v>
      </c>
    </row>
    <row r="3289" spans="1:20" x14ac:dyDescent="0.2">
      <c r="A3289" t="s">
        <v>53</v>
      </c>
      <c r="B3289" s="4">
        <f>train[[#This Row],[account_length]]/12</f>
        <v>13.666666666666666</v>
      </c>
      <c r="C3289">
        <v>415</v>
      </c>
      <c r="D3289">
        <v>0</v>
      </c>
      <c r="E3289">
        <v>0</v>
      </c>
      <c r="F3289">
        <v>0</v>
      </c>
      <c r="G3289">
        <v>215.6</v>
      </c>
      <c r="H3289">
        <v>90</v>
      </c>
      <c r="I3289">
        <v>36.65</v>
      </c>
      <c r="J3289">
        <v>171.6</v>
      </c>
      <c r="K3289">
        <v>99</v>
      </c>
      <c r="L3289">
        <v>14.59</v>
      </c>
      <c r="M3289">
        <v>110.4</v>
      </c>
      <c r="N3289">
        <v>105</v>
      </c>
      <c r="O3289">
        <v>4.97</v>
      </c>
      <c r="P3289">
        <v>11.3</v>
      </c>
      <c r="Q3289">
        <v>6</v>
      </c>
      <c r="R3289">
        <v>3.05</v>
      </c>
      <c r="S3289">
        <v>1</v>
      </c>
      <c r="T3289">
        <v>0</v>
      </c>
    </row>
    <row r="3290" spans="1:20" x14ac:dyDescent="0.2">
      <c r="A3290" t="s">
        <v>55</v>
      </c>
      <c r="B3290" s="4">
        <f>train[[#This Row],[account_length]]/12</f>
        <v>15</v>
      </c>
      <c r="C3290">
        <v>510</v>
      </c>
      <c r="D3290">
        <v>0</v>
      </c>
      <c r="E3290">
        <v>0</v>
      </c>
      <c r="F3290">
        <v>0</v>
      </c>
      <c r="G3290">
        <v>253.9</v>
      </c>
      <c r="H3290">
        <v>69</v>
      </c>
      <c r="I3290">
        <v>43.16</v>
      </c>
      <c r="J3290">
        <v>184.2</v>
      </c>
      <c r="K3290">
        <v>138</v>
      </c>
      <c r="L3290">
        <v>15.66</v>
      </c>
      <c r="M3290">
        <v>174.3</v>
      </c>
      <c r="N3290">
        <v>83</v>
      </c>
      <c r="O3290">
        <v>7.84</v>
      </c>
      <c r="P3290">
        <v>0.4</v>
      </c>
      <c r="Q3290">
        <v>7</v>
      </c>
      <c r="R3290">
        <v>0.11</v>
      </c>
      <c r="S3290">
        <v>1</v>
      </c>
      <c r="T3290">
        <v>0</v>
      </c>
    </row>
    <row r="3291" spans="1:20" x14ac:dyDescent="0.2">
      <c r="A3291" t="s">
        <v>34</v>
      </c>
      <c r="B3291" s="4">
        <f>train[[#This Row],[account_length]]/12</f>
        <v>6.666666666666667</v>
      </c>
      <c r="C3291">
        <v>408</v>
      </c>
      <c r="D3291">
        <v>0</v>
      </c>
      <c r="E3291">
        <v>1</v>
      </c>
      <c r="F3291">
        <v>22</v>
      </c>
      <c r="G3291">
        <v>182.8</v>
      </c>
      <c r="H3291">
        <v>142</v>
      </c>
      <c r="I3291">
        <v>31.08</v>
      </c>
      <c r="J3291">
        <v>229.3</v>
      </c>
      <c r="K3291">
        <v>111</v>
      </c>
      <c r="L3291">
        <v>19.489999999999998</v>
      </c>
      <c r="M3291">
        <v>313.8</v>
      </c>
      <c r="N3291">
        <v>85</v>
      </c>
      <c r="O3291">
        <v>14.12</v>
      </c>
      <c r="P3291">
        <v>11.3</v>
      </c>
      <c r="Q3291">
        <v>2</v>
      </c>
      <c r="R3291">
        <v>3.05</v>
      </c>
      <c r="S3291">
        <v>1</v>
      </c>
      <c r="T3291">
        <v>0</v>
      </c>
    </row>
    <row r="3292" spans="1:20" x14ac:dyDescent="0.2">
      <c r="A3292" t="s">
        <v>41</v>
      </c>
      <c r="B3292" s="4">
        <f>train[[#This Row],[account_length]]/12</f>
        <v>10.5</v>
      </c>
      <c r="C3292">
        <v>415</v>
      </c>
      <c r="D3292">
        <v>0</v>
      </c>
      <c r="E3292">
        <v>0</v>
      </c>
      <c r="F3292">
        <v>0</v>
      </c>
      <c r="G3292">
        <v>120</v>
      </c>
      <c r="H3292">
        <v>82</v>
      </c>
      <c r="I3292">
        <v>20.399999999999999</v>
      </c>
      <c r="J3292">
        <v>213.6</v>
      </c>
      <c r="K3292">
        <v>111</v>
      </c>
      <c r="L3292">
        <v>18.16</v>
      </c>
      <c r="M3292">
        <v>312.89999999999998</v>
      </c>
      <c r="N3292">
        <v>136</v>
      </c>
      <c r="O3292">
        <v>14.08</v>
      </c>
      <c r="P3292">
        <v>7.5</v>
      </c>
      <c r="Q3292">
        <v>6</v>
      </c>
      <c r="R3292">
        <v>2.0299999999999998</v>
      </c>
      <c r="S3292">
        <v>1</v>
      </c>
      <c r="T3292">
        <v>0</v>
      </c>
    </row>
    <row r="3293" spans="1:20" x14ac:dyDescent="0.2">
      <c r="A3293" t="s">
        <v>67</v>
      </c>
      <c r="B3293" s="4">
        <f>train[[#This Row],[account_length]]/12</f>
        <v>11.5</v>
      </c>
      <c r="C3293">
        <v>408</v>
      </c>
      <c r="D3293">
        <v>0</v>
      </c>
      <c r="E3293">
        <v>0</v>
      </c>
      <c r="F3293">
        <v>0</v>
      </c>
      <c r="G3293">
        <v>138.69999999999999</v>
      </c>
      <c r="H3293">
        <v>124</v>
      </c>
      <c r="I3293">
        <v>23.58</v>
      </c>
      <c r="J3293">
        <v>280.3</v>
      </c>
      <c r="K3293">
        <v>64</v>
      </c>
      <c r="L3293">
        <v>23.83</v>
      </c>
      <c r="M3293">
        <v>206.7</v>
      </c>
      <c r="N3293">
        <v>98</v>
      </c>
      <c r="O3293">
        <v>9.3000000000000007</v>
      </c>
      <c r="P3293">
        <v>10.4</v>
      </c>
      <c r="Q3293">
        <v>4</v>
      </c>
      <c r="R3293">
        <v>2.81</v>
      </c>
      <c r="S3293">
        <v>1</v>
      </c>
      <c r="T3293">
        <v>0</v>
      </c>
    </row>
    <row r="3294" spans="1:20" x14ac:dyDescent="0.2">
      <c r="A3294" t="s">
        <v>27</v>
      </c>
      <c r="B3294" s="4">
        <f>train[[#This Row],[account_length]]/12</f>
        <v>8.4166666666666661</v>
      </c>
      <c r="C3294">
        <v>408</v>
      </c>
      <c r="D3294">
        <v>0</v>
      </c>
      <c r="E3294">
        <v>0</v>
      </c>
      <c r="F3294">
        <v>0</v>
      </c>
      <c r="G3294">
        <v>189</v>
      </c>
      <c r="H3294">
        <v>122</v>
      </c>
      <c r="I3294">
        <v>32.130000000000003</v>
      </c>
      <c r="J3294">
        <v>179.2</v>
      </c>
      <c r="K3294">
        <v>91</v>
      </c>
      <c r="L3294">
        <v>15.23</v>
      </c>
      <c r="M3294">
        <v>186.8</v>
      </c>
      <c r="N3294">
        <v>170</v>
      </c>
      <c r="O3294">
        <v>8.41</v>
      </c>
      <c r="P3294">
        <v>11.1</v>
      </c>
      <c r="Q3294">
        <v>6</v>
      </c>
      <c r="R3294">
        <v>3</v>
      </c>
      <c r="S3294">
        <v>0</v>
      </c>
      <c r="T3294">
        <v>0</v>
      </c>
    </row>
    <row r="3295" spans="1:20" x14ac:dyDescent="0.2">
      <c r="A3295" t="s">
        <v>36</v>
      </c>
      <c r="B3295" s="4">
        <f>train[[#This Row],[account_length]]/12</f>
        <v>12.25</v>
      </c>
      <c r="C3295">
        <v>408</v>
      </c>
      <c r="D3295">
        <v>0</v>
      </c>
      <c r="E3295">
        <v>0</v>
      </c>
      <c r="F3295">
        <v>0</v>
      </c>
      <c r="G3295">
        <v>134.6</v>
      </c>
      <c r="H3295">
        <v>91</v>
      </c>
      <c r="I3295">
        <v>22.88</v>
      </c>
      <c r="J3295">
        <v>175.1</v>
      </c>
      <c r="K3295">
        <v>83</v>
      </c>
      <c r="L3295">
        <v>14.88</v>
      </c>
      <c r="M3295">
        <v>201.1</v>
      </c>
      <c r="N3295">
        <v>114</v>
      </c>
      <c r="O3295">
        <v>9.0500000000000007</v>
      </c>
      <c r="P3295">
        <v>8.9</v>
      </c>
      <c r="Q3295">
        <v>3</v>
      </c>
      <c r="R3295">
        <v>2.4</v>
      </c>
      <c r="S3295">
        <v>0</v>
      </c>
      <c r="T3295">
        <v>0</v>
      </c>
    </row>
    <row r="3296" spans="1:20" x14ac:dyDescent="0.2">
      <c r="A3296" t="s">
        <v>38</v>
      </c>
      <c r="B3296" s="4">
        <f>train[[#This Row],[account_length]]/12</f>
        <v>4.833333333333333</v>
      </c>
      <c r="C3296">
        <v>408</v>
      </c>
      <c r="D3296">
        <v>0</v>
      </c>
      <c r="E3296">
        <v>0</v>
      </c>
      <c r="F3296">
        <v>0</v>
      </c>
      <c r="G3296">
        <v>181.4</v>
      </c>
      <c r="H3296">
        <v>106</v>
      </c>
      <c r="I3296">
        <v>30.84</v>
      </c>
      <c r="J3296">
        <v>145.80000000000001</v>
      </c>
      <c r="K3296">
        <v>77</v>
      </c>
      <c r="L3296">
        <v>12.39</v>
      </c>
      <c r="M3296">
        <v>200.3</v>
      </c>
      <c r="N3296">
        <v>85</v>
      </c>
      <c r="O3296">
        <v>9.01</v>
      </c>
      <c r="P3296">
        <v>7.9</v>
      </c>
      <c r="Q3296">
        <v>3</v>
      </c>
      <c r="R3296">
        <v>2.13</v>
      </c>
      <c r="S3296">
        <v>0</v>
      </c>
      <c r="T3296">
        <v>0</v>
      </c>
    </row>
    <row r="3297" spans="1:20" x14ac:dyDescent="0.2">
      <c r="A3297" t="s">
        <v>32</v>
      </c>
      <c r="B3297" s="4">
        <f>train[[#This Row],[account_length]]/12</f>
        <v>2.9166666666666665</v>
      </c>
      <c r="C3297">
        <v>510</v>
      </c>
      <c r="D3297">
        <v>0</v>
      </c>
      <c r="E3297">
        <v>1</v>
      </c>
      <c r="F3297">
        <v>23</v>
      </c>
      <c r="G3297">
        <v>194.6</v>
      </c>
      <c r="H3297">
        <v>106</v>
      </c>
      <c r="I3297">
        <v>33.08</v>
      </c>
      <c r="J3297">
        <v>199.8</v>
      </c>
      <c r="K3297">
        <v>132</v>
      </c>
      <c r="L3297">
        <v>16.98</v>
      </c>
      <c r="M3297">
        <v>189.6</v>
      </c>
      <c r="N3297">
        <v>88</v>
      </c>
      <c r="O3297">
        <v>8.5299999999999994</v>
      </c>
      <c r="P3297">
        <v>10.1</v>
      </c>
      <c r="Q3297">
        <v>7</v>
      </c>
      <c r="R3297">
        <v>2.73</v>
      </c>
      <c r="S3297">
        <v>4</v>
      </c>
      <c r="T3297">
        <v>0</v>
      </c>
    </row>
    <row r="3298" spans="1:20" x14ac:dyDescent="0.2">
      <c r="A3298" t="s">
        <v>46</v>
      </c>
      <c r="B3298" s="4">
        <f>train[[#This Row],[account_length]]/12</f>
        <v>13.583333333333334</v>
      </c>
      <c r="C3298">
        <v>415</v>
      </c>
      <c r="D3298">
        <v>0</v>
      </c>
      <c r="E3298">
        <v>1</v>
      </c>
      <c r="F3298">
        <v>39</v>
      </c>
      <c r="G3298">
        <v>268.10000000000002</v>
      </c>
      <c r="H3298">
        <v>104</v>
      </c>
      <c r="I3298">
        <v>45.58</v>
      </c>
      <c r="J3298">
        <v>216.6</v>
      </c>
      <c r="K3298">
        <v>65</v>
      </c>
      <c r="L3298">
        <v>18.41</v>
      </c>
      <c r="M3298">
        <v>359.9</v>
      </c>
      <c r="N3298">
        <v>118</v>
      </c>
      <c r="O3298">
        <v>16.2</v>
      </c>
      <c r="P3298">
        <v>11.4</v>
      </c>
      <c r="Q3298">
        <v>4</v>
      </c>
      <c r="R3298">
        <v>3.08</v>
      </c>
      <c r="S3298">
        <v>0</v>
      </c>
      <c r="T3298">
        <v>0</v>
      </c>
    </row>
    <row r="3299" spans="1:20" x14ac:dyDescent="0.2">
      <c r="A3299" t="s">
        <v>47</v>
      </c>
      <c r="B3299" s="4">
        <f>train[[#This Row],[account_length]]/12</f>
        <v>12.666666666666666</v>
      </c>
      <c r="C3299">
        <v>510</v>
      </c>
      <c r="D3299">
        <v>0</v>
      </c>
      <c r="E3299">
        <v>0</v>
      </c>
      <c r="F3299">
        <v>0</v>
      </c>
      <c r="G3299">
        <v>302.8</v>
      </c>
      <c r="H3299">
        <v>143</v>
      </c>
      <c r="I3299">
        <v>51.48</v>
      </c>
      <c r="J3299">
        <v>189.8</v>
      </c>
      <c r="K3299">
        <v>69</v>
      </c>
      <c r="L3299">
        <v>16.13</v>
      </c>
      <c r="M3299">
        <v>214.9</v>
      </c>
      <c r="N3299">
        <v>114</v>
      </c>
      <c r="O3299">
        <v>9.67</v>
      </c>
      <c r="P3299">
        <v>10.9</v>
      </c>
      <c r="Q3299">
        <v>4</v>
      </c>
      <c r="R3299">
        <v>2.94</v>
      </c>
      <c r="S3299">
        <v>2</v>
      </c>
      <c r="T3299">
        <v>1</v>
      </c>
    </row>
    <row r="3300" spans="1:20" x14ac:dyDescent="0.2">
      <c r="A3300" t="s">
        <v>31</v>
      </c>
      <c r="B3300" s="4">
        <f>train[[#This Row],[account_length]]/12</f>
        <v>3.6666666666666665</v>
      </c>
      <c r="C3300">
        <v>408</v>
      </c>
      <c r="D3300">
        <v>0</v>
      </c>
      <c r="E3300">
        <v>0</v>
      </c>
      <c r="F3300">
        <v>0</v>
      </c>
      <c r="G3300">
        <v>213.2</v>
      </c>
      <c r="H3300">
        <v>85</v>
      </c>
      <c r="I3300">
        <v>36.24</v>
      </c>
      <c r="J3300">
        <v>224</v>
      </c>
      <c r="K3300">
        <v>128</v>
      </c>
      <c r="L3300">
        <v>19.04</v>
      </c>
      <c r="M3300">
        <v>137.80000000000001</v>
      </c>
      <c r="N3300">
        <v>74</v>
      </c>
      <c r="O3300">
        <v>6.2</v>
      </c>
      <c r="P3300">
        <v>12.5</v>
      </c>
      <c r="Q3300">
        <v>5</v>
      </c>
      <c r="R3300">
        <v>3.38</v>
      </c>
      <c r="S3300">
        <v>1</v>
      </c>
      <c r="T3300">
        <v>0</v>
      </c>
    </row>
    <row r="3301" spans="1:20" x14ac:dyDescent="0.2">
      <c r="A3301" t="s">
        <v>61</v>
      </c>
      <c r="B3301" s="4">
        <f>train[[#This Row],[account_length]]/12</f>
        <v>8.5833333333333339</v>
      </c>
      <c r="C3301">
        <v>408</v>
      </c>
      <c r="D3301">
        <v>0</v>
      </c>
      <c r="E3301">
        <v>0</v>
      </c>
      <c r="F3301">
        <v>0</v>
      </c>
      <c r="G3301">
        <v>107.9</v>
      </c>
      <c r="H3301">
        <v>111</v>
      </c>
      <c r="I3301">
        <v>18.34</v>
      </c>
      <c r="J3301">
        <v>166.9</v>
      </c>
      <c r="K3301">
        <v>129</v>
      </c>
      <c r="L3301">
        <v>14.19</v>
      </c>
      <c r="M3301">
        <v>208.5</v>
      </c>
      <c r="N3301">
        <v>78</v>
      </c>
      <c r="O3301">
        <v>9.3800000000000008</v>
      </c>
      <c r="P3301">
        <v>9.6999999999999993</v>
      </c>
      <c r="Q3301">
        <v>3</v>
      </c>
      <c r="R3301">
        <v>2.62</v>
      </c>
      <c r="S3301">
        <v>1</v>
      </c>
      <c r="T3301">
        <v>0</v>
      </c>
    </row>
    <row r="3302" spans="1:20" x14ac:dyDescent="0.2">
      <c r="A3302" t="s">
        <v>33</v>
      </c>
      <c r="B3302" s="4">
        <f>train[[#This Row],[account_length]]/12</f>
        <v>10.5</v>
      </c>
      <c r="C3302">
        <v>510</v>
      </c>
      <c r="D3302">
        <v>0</v>
      </c>
      <c r="E3302">
        <v>0</v>
      </c>
      <c r="F3302">
        <v>0</v>
      </c>
      <c r="G3302">
        <v>181.7</v>
      </c>
      <c r="H3302">
        <v>102</v>
      </c>
      <c r="I3302">
        <v>30.89</v>
      </c>
      <c r="J3302">
        <v>216.3</v>
      </c>
      <c r="K3302">
        <v>114</v>
      </c>
      <c r="L3302">
        <v>18.39</v>
      </c>
      <c r="M3302">
        <v>317.89999999999998</v>
      </c>
      <c r="N3302">
        <v>83</v>
      </c>
      <c r="O3302">
        <v>14.31</v>
      </c>
      <c r="P3302">
        <v>12.4</v>
      </c>
      <c r="Q3302">
        <v>6</v>
      </c>
      <c r="R3302">
        <v>3.35</v>
      </c>
      <c r="S3302">
        <v>1</v>
      </c>
      <c r="T3302">
        <v>0</v>
      </c>
    </row>
    <row r="3303" spans="1:20" x14ac:dyDescent="0.2">
      <c r="A3303" t="s">
        <v>70</v>
      </c>
      <c r="B3303" s="4">
        <f>train[[#This Row],[account_length]]/12</f>
        <v>8.6666666666666661</v>
      </c>
      <c r="C3303">
        <v>408</v>
      </c>
      <c r="D3303">
        <v>0</v>
      </c>
      <c r="E3303">
        <v>0</v>
      </c>
      <c r="F3303">
        <v>0</v>
      </c>
      <c r="G3303">
        <v>191.8</v>
      </c>
      <c r="H3303">
        <v>105</v>
      </c>
      <c r="I3303">
        <v>32.61</v>
      </c>
      <c r="J3303">
        <v>148.69999999999999</v>
      </c>
      <c r="K3303">
        <v>96</v>
      </c>
      <c r="L3303">
        <v>12.64</v>
      </c>
      <c r="M3303">
        <v>234.8</v>
      </c>
      <c r="N3303">
        <v>123</v>
      </c>
      <c r="O3303">
        <v>10.57</v>
      </c>
      <c r="P3303">
        <v>19.3</v>
      </c>
      <c r="Q3303">
        <v>4</v>
      </c>
      <c r="R3303">
        <v>5.21</v>
      </c>
      <c r="S3303">
        <v>1</v>
      </c>
      <c r="T3303">
        <v>0</v>
      </c>
    </row>
    <row r="3304" spans="1:20" x14ac:dyDescent="0.2">
      <c r="A3304" t="s">
        <v>50</v>
      </c>
      <c r="B3304" s="4">
        <f>train[[#This Row],[account_length]]/12</f>
        <v>8.25</v>
      </c>
      <c r="C3304">
        <v>408</v>
      </c>
      <c r="D3304">
        <v>0</v>
      </c>
      <c r="E3304">
        <v>1</v>
      </c>
      <c r="F3304">
        <v>21</v>
      </c>
      <c r="G3304">
        <v>180.2</v>
      </c>
      <c r="H3304">
        <v>97</v>
      </c>
      <c r="I3304">
        <v>30.63</v>
      </c>
      <c r="J3304">
        <v>167.7</v>
      </c>
      <c r="K3304">
        <v>47</v>
      </c>
      <c r="L3304">
        <v>14.25</v>
      </c>
      <c r="M3304">
        <v>203.1</v>
      </c>
      <c r="N3304">
        <v>84</v>
      </c>
      <c r="O3304">
        <v>9.14</v>
      </c>
      <c r="P3304">
        <v>14.6</v>
      </c>
      <c r="Q3304">
        <v>5</v>
      </c>
      <c r="R3304">
        <v>3.94</v>
      </c>
      <c r="S3304">
        <v>2</v>
      </c>
      <c r="T3304">
        <v>0</v>
      </c>
    </row>
    <row r="3305" spans="1:20" x14ac:dyDescent="0.2">
      <c r="A3305" t="s">
        <v>46</v>
      </c>
      <c r="B3305" s="4">
        <f>train[[#This Row],[account_length]]/12</f>
        <v>9.9166666666666661</v>
      </c>
      <c r="C3305">
        <v>408</v>
      </c>
      <c r="D3305">
        <v>0</v>
      </c>
      <c r="E3305">
        <v>0</v>
      </c>
      <c r="F3305">
        <v>0</v>
      </c>
      <c r="G3305">
        <v>215.1</v>
      </c>
      <c r="H3305">
        <v>105</v>
      </c>
      <c r="I3305">
        <v>36.57</v>
      </c>
      <c r="J3305">
        <v>249.4</v>
      </c>
      <c r="K3305">
        <v>104</v>
      </c>
      <c r="L3305">
        <v>21.2</v>
      </c>
      <c r="M3305">
        <v>249.9</v>
      </c>
      <c r="N3305">
        <v>83</v>
      </c>
      <c r="O3305">
        <v>11.25</v>
      </c>
      <c r="P3305">
        <v>10.8</v>
      </c>
      <c r="Q3305">
        <v>8</v>
      </c>
      <c r="R3305">
        <v>2.92</v>
      </c>
      <c r="S3305">
        <v>2</v>
      </c>
      <c r="T3305">
        <v>0</v>
      </c>
    </row>
    <row r="3306" spans="1:20" x14ac:dyDescent="0.2">
      <c r="A3306" t="s">
        <v>65</v>
      </c>
      <c r="B3306" s="4">
        <f>train[[#This Row],[account_length]]/12</f>
        <v>12.916666666666666</v>
      </c>
      <c r="C3306">
        <v>510</v>
      </c>
      <c r="D3306">
        <v>1</v>
      </c>
      <c r="E3306">
        <v>1</v>
      </c>
      <c r="F3306">
        <v>38</v>
      </c>
      <c r="G3306">
        <v>234.6</v>
      </c>
      <c r="H3306">
        <v>84</v>
      </c>
      <c r="I3306">
        <v>39.880000000000003</v>
      </c>
      <c r="J3306">
        <v>214.9</v>
      </c>
      <c r="K3306">
        <v>119</v>
      </c>
      <c r="L3306">
        <v>18.27</v>
      </c>
      <c r="M3306">
        <v>196.7</v>
      </c>
      <c r="N3306">
        <v>69</v>
      </c>
      <c r="O3306">
        <v>8.85</v>
      </c>
      <c r="P3306">
        <v>8</v>
      </c>
      <c r="Q3306">
        <v>2</v>
      </c>
      <c r="R3306">
        <v>2.16</v>
      </c>
      <c r="S3306">
        <v>1</v>
      </c>
      <c r="T3306">
        <v>1</v>
      </c>
    </row>
    <row r="3307" spans="1:20" x14ac:dyDescent="0.2">
      <c r="A3307" t="s">
        <v>70</v>
      </c>
      <c r="B3307" s="4">
        <f>train[[#This Row],[account_length]]/12</f>
        <v>4.25</v>
      </c>
      <c r="C3307">
        <v>415</v>
      </c>
      <c r="D3307">
        <v>0</v>
      </c>
      <c r="E3307">
        <v>1</v>
      </c>
      <c r="F3307">
        <v>43</v>
      </c>
      <c r="G3307">
        <v>158.19999999999999</v>
      </c>
      <c r="H3307">
        <v>94</v>
      </c>
      <c r="I3307">
        <v>26.89</v>
      </c>
      <c r="J3307">
        <v>213.2</v>
      </c>
      <c r="K3307">
        <v>105</v>
      </c>
      <c r="L3307">
        <v>18.12</v>
      </c>
      <c r="M3307">
        <v>190.4</v>
      </c>
      <c r="N3307">
        <v>91</v>
      </c>
      <c r="O3307">
        <v>8.57</v>
      </c>
      <c r="P3307">
        <v>8.5</v>
      </c>
      <c r="Q3307">
        <v>2</v>
      </c>
      <c r="R3307">
        <v>2.2999999999999998</v>
      </c>
      <c r="S3307">
        <v>2</v>
      </c>
      <c r="T3307">
        <v>0</v>
      </c>
    </row>
    <row r="3308" spans="1:20" x14ac:dyDescent="0.2">
      <c r="A3308" t="s">
        <v>43</v>
      </c>
      <c r="B3308" s="4">
        <f>train[[#This Row],[account_length]]/12</f>
        <v>11.833333333333334</v>
      </c>
      <c r="C3308">
        <v>510</v>
      </c>
      <c r="D3308">
        <v>0</v>
      </c>
      <c r="E3308">
        <v>0</v>
      </c>
      <c r="F3308">
        <v>0</v>
      </c>
      <c r="G3308">
        <v>204.2</v>
      </c>
      <c r="H3308">
        <v>98</v>
      </c>
      <c r="I3308">
        <v>34.71</v>
      </c>
      <c r="J3308">
        <v>188.9</v>
      </c>
      <c r="K3308">
        <v>85</v>
      </c>
      <c r="L3308">
        <v>16.059999999999999</v>
      </c>
      <c r="M3308">
        <v>231.2</v>
      </c>
      <c r="N3308">
        <v>136</v>
      </c>
      <c r="O3308">
        <v>10.4</v>
      </c>
      <c r="P3308">
        <v>6.5</v>
      </c>
      <c r="Q3308">
        <v>6</v>
      </c>
      <c r="R3308">
        <v>1.76</v>
      </c>
      <c r="S3308">
        <v>1</v>
      </c>
      <c r="T3308">
        <v>0</v>
      </c>
    </row>
    <row r="3309" spans="1:20" x14ac:dyDescent="0.2">
      <c r="A3309" t="s">
        <v>37</v>
      </c>
      <c r="B3309" s="4">
        <f>train[[#This Row],[account_length]]/12</f>
        <v>9</v>
      </c>
      <c r="C3309">
        <v>415</v>
      </c>
      <c r="D3309">
        <v>0</v>
      </c>
      <c r="E3309">
        <v>0</v>
      </c>
      <c r="F3309">
        <v>0</v>
      </c>
      <c r="G3309">
        <v>221.8</v>
      </c>
      <c r="H3309">
        <v>105</v>
      </c>
      <c r="I3309">
        <v>37.71</v>
      </c>
      <c r="J3309">
        <v>108.2</v>
      </c>
      <c r="K3309">
        <v>107</v>
      </c>
      <c r="L3309">
        <v>9.1999999999999993</v>
      </c>
      <c r="M3309">
        <v>207.1</v>
      </c>
      <c r="N3309">
        <v>87</v>
      </c>
      <c r="O3309">
        <v>9.32</v>
      </c>
      <c r="P3309">
        <v>12.1</v>
      </c>
      <c r="Q3309">
        <v>3</v>
      </c>
      <c r="R3309">
        <v>3.27</v>
      </c>
      <c r="S3309">
        <v>2</v>
      </c>
      <c r="T3309">
        <v>0</v>
      </c>
    </row>
    <row r="3310" spans="1:20" x14ac:dyDescent="0.2">
      <c r="A3310" t="s">
        <v>20</v>
      </c>
      <c r="B3310" s="4">
        <f>train[[#This Row],[account_length]]/12</f>
        <v>12.833333333333334</v>
      </c>
      <c r="C3310">
        <v>415</v>
      </c>
      <c r="D3310">
        <v>0</v>
      </c>
      <c r="E3310">
        <v>1</v>
      </c>
      <c r="F3310">
        <v>14</v>
      </c>
      <c r="G3310">
        <v>183</v>
      </c>
      <c r="H3310">
        <v>113</v>
      </c>
      <c r="I3310">
        <v>31.11</v>
      </c>
      <c r="J3310">
        <v>187</v>
      </c>
      <c r="K3310">
        <v>144</v>
      </c>
      <c r="L3310">
        <v>15.9</v>
      </c>
      <c r="M3310">
        <v>181.1</v>
      </c>
      <c r="N3310">
        <v>112</v>
      </c>
      <c r="O3310">
        <v>8.15</v>
      </c>
      <c r="P3310">
        <v>10.199999999999999</v>
      </c>
      <c r="Q3310">
        <v>3</v>
      </c>
      <c r="R3310">
        <v>2.75</v>
      </c>
      <c r="S3310">
        <v>1</v>
      </c>
      <c r="T3310">
        <v>0</v>
      </c>
    </row>
    <row r="3311" spans="1:20" x14ac:dyDescent="0.2">
      <c r="A3311" t="s">
        <v>68</v>
      </c>
      <c r="B3311" s="4">
        <f>train[[#This Row],[account_length]]/12</f>
        <v>14.25</v>
      </c>
      <c r="C3311">
        <v>510</v>
      </c>
      <c r="D3311">
        <v>0</v>
      </c>
      <c r="E3311">
        <v>0</v>
      </c>
      <c r="F3311">
        <v>0</v>
      </c>
      <c r="G3311">
        <v>221.5</v>
      </c>
      <c r="H3311">
        <v>103</v>
      </c>
      <c r="I3311">
        <v>37.659999999999997</v>
      </c>
      <c r="J3311">
        <v>109.5</v>
      </c>
      <c r="K3311">
        <v>58</v>
      </c>
      <c r="L3311">
        <v>9.31</v>
      </c>
      <c r="M3311">
        <v>134.6</v>
      </c>
      <c r="N3311">
        <v>115</v>
      </c>
      <c r="O3311">
        <v>6.06</v>
      </c>
      <c r="P3311">
        <v>11.6</v>
      </c>
      <c r="Q3311">
        <v>4</v>
      </c>
      <c r="R3311">
        <v>3.13</v>
      </c>
      <c r="S3311">
        <v>1</v>
      </c>
      <c r="T3311">
        <v>0</v>
      </c>
    </row>
    <row r="3312" spans="1:20" x14ac:dyDescent="0.2">
      <c r="A3312" t="s">
        <v>70</v>
      </c>
      <c r="B3312" s="4">
        <f>train[[#This Row],[account_length]]/12</f>
        <v>2.75</v>
      </c>
      <c r="C3312">
        <v>415</v>
      </c>
      <c r="D3312">
        <v>0</v>
      </c>
      <c r="E3312">
        <v>0</v>
      </c>
      <c r="F3312">
        <v>0</v>
      </c>
      <c r="G3312">
        <v>228.1</v>
      </c>
      <c r="H3312">
        <v>77</v>
      </c>
      <c r="I3312">
        <v>38.78</v>
      </c>
      <c r="J3312">
        <v>176.3</v>
      </c>
      <c r="K3312">
        <v>102</v>
      </c>
      <c r="L3312">
        <v>14.99</v>
      </c>
      <c r="M3312">
        <v>224.5</v>
      </c>
      <c r="N3312">
        <v>119</v>
      </c>
      <c r="O3312">
        <v>10.1</v>
      </c>
      <c r="P3312">
        <v>7.5</v>
      </c>
      <c r="Q3312">
        <v>1</v>
      </c>
      <c r="R3312">
        <v>2.0299999999999998</v>
      </c>
      <c r="S3312">
        <v>0</v>
      </c>
      <c r="T3312">
        <v>0</v>
      </c>
    </row>
    <row r="3313" spans="1:20" x14ac:dyDescent="0.2">
      <c r="A3313" t="s">
        <v>74</v>
      </c>
      <c r="B3313" s="4">
        <f>train[[#This Row],[account_length]]/12</f>
        <v>5.666666666666667</v>
      </c>
      <c r="C3313">
        <v>510</v>
      </c>
      <c r="D3313">
        <v>1</v>
      </c>
      <c r="E3313">
        <v>0</v>
      </c>
      <c r="F3313">
        <v>0</v>
      </c>
      <c r="G3313">
        <v>197.7</v>
      </c>
      <c r="H3313">
        <v>99</v>
      </c>
      <c r="I3313">
        <v>33.61</v>
      </c>
      <c r="J3313">
        <v>188.8</v>
      </c>
      <c r="K3313">
        <v>106</v>
      </c>
      <c r="L3313">
        <v>16.05</v>
      </c>
      <c r="M3313">
        <v>254.6</v>
      </c>
      <c r="N3313">
        <v>80</v>
      </c>
      <c r="O3313">
        <v>11.46</v>
      </c>
      <c r="P3313">
        <v>19.2</v>
      </c>
      <c r="Q3313">
        <v>4</v>
      </c>
      <c r="R3313">
        <v>5.18</v>
      </c>
      <c r="S3313">
        <v>3</v>
      </c>
      <c r="T3313">
        <v>1</v>
      </c>
    </row>
    <row r="3314" spans="1:20" x14ac:dyDescent="0.2">
      <c r="A3314" t="s">
        <v>44</v>
      </c>
      <c r="B3314" s="4">
        <f>train[[#This Row],[account_length]]/12</f>
        <v>5.416666666666667</v>
      </c>
      <c r="C3314">
        <v>415</v>
      </c>
      <c r="D3314">
        <v>0</v>
      </c>
      <c r="E3314">
        <v>1</v>
      </c>
      <c r="F3314">
        <v>21</v>
      </c>
      <c r="G3314">
        <v>135.1</v>
      </c>
      <c r="H3314">
        <v>120</v>
      </c>
      <c r="I3314">
        <v>22.97</v>
      </c>
      <c r="J3314">
        <v>238.4</v>
      </c>
      <c r="K3314">
        <v>90</v>
      </c>
      <c r="L3314">
        <v>20.260000000000002</v>
      </c>
      <c r="M3314">
        <v>286.39999999999998</v>
      </c>
      <c r="N3314">
        <v>93</v>
      </c>
      <c r="O3314">
        <v>12.89</v>
      </c>
      <c r="P3314">
        <v>11</v>
      </c>
      <c r="Q3314">
        <v>9</v>
      </c>
      <c r="R3314">
        <v>2.97</v>
      </c>
      <c r="S3314">
        <v>4</v>
      </c>
      <c r="T3314">
        <v>0</v>
      </c>
    </row>
    <row r="3315" spans="1:20" x14ac:dyDescent="0.2">
      <c r="A3315" t="s">
        <v>62</v>
      </c>
      <c r="B3315" s="4">
        <f>train[[#This Row],[account_length]]/12</f>
        <v>7.916666666666667</v>
      </c>
      <c r="C3315">
        <v>415</v>
      </c>
      <c r="D3315">
        <v>0</v>
      </c>
      <c r="E3315">
        <v>1</v>
      </c>
      <c r="F3315">
        <v>35</v>
      </c>
      <c r="G3315">
        <v>238.3</v>
      </c>
      <c r="H3315">
        <v>86</v>
      </c>
      <c r="I3315">
        <v>40.51</v>
      </c>
      <c r="J3315">
        <v>258.10000000000002</v>
      </c>
      <c r="K3315">
        <v>132</v>
      </c>
      <c r="L3315">
        <v>21.94</v>
      </c>
      <c r="M3315">
        <v>194.9</v>
      </c>
      <c r="N3315">
        <v>72</v>
      </c>
      <c r="O3315">
        <v>8.77</v>
      </c>
      <c r="P3315">
        <v>13.1</v>
      </c>
      <c r="Q3315">
        <v>4</v>
      </c>
      <c r="R3315">
        <v>3.54</v>
      </c>
      <c r="S3315">
        <v>5</v>
      </c>
      <c r="T3315">
        <v>0</v>
      </c>
    </row>
    <row r="3316" spans="1:20" x14ac:dyDescent="0.2">
      <c r="A3316" t="s">
        <v>37</v>
      </c>
      <c r="B3316" s="4">
        <f>train[[#This Row],[account_length]]/12</f>
        <v>3.9166666666666665</v>
      </c>
      <c r="C3316">
        <v>415</v>
      </c>
      <c r="D3316">
        <v>0</v>
      </c>
      <c r="E3316">
        <v>1</v>
      </c>
      <c r="F3316">
        <v>28</v>
      </c>
      <c r="G3316">
        <v>196.2</v>
      </c>
      <c r="H3316">
        <v>88</v>
      </c>
      <c r="I3316">
        <v>33.35</v>
      </c>
      <c r="J3316">
        <v>194.8</v>
      </c>
      <c r="K3316">
        <v>106</v>
      </c>
      <c r="L3316">
        <v>16.559999999999999</v>
      </c>
      <c r="M3316">
        <v>243</v>
      </c>
      <c r="N3316">
        <v>103</v>
      </c>
      <c r="O3316">
        <v>10.93</v>
      </c>
      <c r="P3316">
        <v>10.5</v>
      </c>
      <c r="Q3316">
        <v>10</v>
      </c>
      <c r="R3316">
        <v>2.84</v>
      </c>
      <c r="S3316">
        <v>0</v>
      </c>
      <c r="T3316">
        <v>0</v>
      </c>
    </row>
    <row r="3317" spans="1:20" x14ac:dyDescent="0.2">
      <c r="A3317" t="s">
        <v>32</v>
      </c>
      <c r="B3317" s="4">
        <f>train[[#This Row],[account_length]]/12</f>
        <v>4.083333333333333</v>
      </c>
      <c r="C3317">
        <v>415</v>
      </c>
      <c r="D3317">
        <v>0</v>
      </c>
      <c r="E3317">
        <v>1</v>
      </c>
      <c r="F3317">
        <v>20</v>
      </c>
      <c r="G3317">
        <v>205.9</v>
      </c>
      <c r="H3317">
        <v>109</v>
      </c>
      <c r="I3317">
        <v>35</v>
      </c>
      <c r="J3317">
        <v>298.39999999999998</v>
      </c>
      <c r="K3317">
        <v>105</v>
      </c>
      <c r="L3317">
        <v>25.36</v>
      </c>
      <c r="M3317">
        <v>142.1</v>
      </c>
      <c r="N3317">
        <v>91</v>
      </c>
      <c r="O3317">
        <v>6.39</v>
      </c>
      <c r="P3317">
        <v>12.3</v>
      </c>
      <c r="Q3317">
        <v>3</v>
      </c>
      <c r="R3317">
        <v>3.32</v>
      </c>
      <c r="S3317">
        <v>4</v>
      </c>
      <c r="T3317">
        <v>0</v>
      </c>
    </row>
    <row r="3318" spans="1:20" x14ac:dyDescent="0.2">
      <c r="A3318" t="s">
        <v>47</v>
      </c>
      <c r="B3318" s="4">
        <f>train[[#This Row],[account_length]]/12</f>
        <v>8.6666666666666661</v>
      </c>
      <c r="C3318">
        <v>415</v>
      </c>
      <c r="D3318">
        <v>0</v>
      </c>
      <c r="E3318">
        <v>0</v>
      </c>
      <c r="F3318">
        <v>0</v>
      </c>
      <c r="G3318">
        <v>174.1</v>
      </c>
      <c r="H3318">
        <v>97</v>
      </c>
      <c r="I3318">
        <v>29.6</v>
      </c>
      <c r="J3318">
        <v>174.6</v>
      </c>
      <c r="K3318">
        <v>104</v>
      </c>
      <c r="L3318">
        <v>14.84</v>
      </c>
      <c r="M3318">
        <v>182.7</v>
      </c>
      <c r="N3318">
        <v>158</v>
      </c>
      <c r="O3318">
        <v>8.2200000000000006</v>
      </c>
      <c r="P3318">
        <v>9.3000000000000007</v>
      </c>
      <c r="Q3318">
        <v>4</v>
      </c>
      <c r="R3318">
        <v>2.5099999999999998</v>
      </c>
      <c r="S3318">
        <v>3</v>
      </c>
      <c r="T3318">
        <v>0</v>
      </c>
    </row>
    <row r="3319" spans="1:20" x14ac:dyDescent="0.2">
      <c r="A3319" t="s">
        <v>50</v>
      </c>
      <c r="B3319" s="4">
        <f>train[[#This Row],[account_length]]/12</f>
        <v>14.416666666666666</v>
      </c>
      <c r="C3319">
        <v>408</v>
      </c>
      <c r="D3319">
        <v>0</v>
      </c>
      <c r="E3319">
        <v>0</v>
      </c>
      <c r="F3319">
        <v>0</v>
      </c>
      <c r="G3319">
        <v>154.6</v>
      </c>
      <c r="H3319">
        <v>81</v>
      </c>
      <c r="I3319">
        <v>26.28</v>
      </c>
      <c r="J3319">
        <v>147.30000000000001</v>
      </c>
      <c r="K3319">
        <v>100</v>
      </c>
      <c r="L3319">
        <v>12.52</v>
      </c>
      <c r="M3319">
        <v>132.9</v>
      </c>
      <c r="N3319">
        <v>99</v>
      </c>
      <c r="O3319">
        <v>5.98</v>
      </c>
      <c r="P3319">
        <v>6.9</v>
      </c>
      <c r="Q3319">
        <v>5</v>
      </c>
      <c r="R3319">
        <v>1.86</v>
      </c>
      <c r="S3319">
        <v>0</v>
      </c>
      <c r="T3319">
        <v>0</v>
      </c>
    </row>
    <row r="3320" spans="1:20" x14ac:dyDescent="0.2">
      <c r="A3320" t="s">
        <v>51</v>
      </c>
      <c r="B3320" s="4">
        <f>train[[#This Row],[account_length]]/12</f>
        <v>8.1666666666666661</v>
      </c>
      <c r="C3320">
        <v>415</v>
      </c>
      <c r="D3320">
        <v>1</v>
      </c>
      <c r="E3320">
        <v>1</v>
      </c>
      <c r="F3320">
        <v>20</v>
      </c>
      <c r="G3320">
        <v>186.2</v>
      </c>
      <c r="H3320">
        <v>112</v>
      </c>
      <c r="I3320">
        <v>31.65</v>
      </c>
      <c r="J3320">
        <v>145.30000000000001</v>
      </c>
      <c r="K3320">
        <v>65</v>
      </c>
      <c r="L3320">
        <v>12.35</v>
      </c>
      <c r="M3320">
        <v>142.80000000000001</v>
      </c>
      <c r="N3320">
        <v>104</v>
      </c>
      <c r="O3320">
        <v>6.43</v>
      </c>
      <c r="P3320">
        <v>10.9</v>
      </c>
      <c r="Q3320">
        <v>4</v>
      </c>
      <c r="R3320">
        <v>2.94</v>
      </c>
      <c r="S3320">
        <v>3</v>
      </c>
      <c r="T3320">
        <v>0</v>
      </c>
    </row>
    <row r="3321" spans="1:20" x14ac:dyDescent="0.2">
      <c r="A3321" t="s">
        <v>32</v>
      </c>
      <c r="B3321" s="4">
        <f>train[[#This Row],[account_length]]/12</f>
        <v>6.75</v>
      </c>
      <c r="C3321">
        <v>415</v>
      </c>
      <c r="D3321">
        <v>0</v>
      </c>
      <c r="E3321">
        <v>0</v>
      </c>
      <c r="F3321">
        <v>0</v>
      </c>
      <c r="G3321">
        <v>176.1</v>
      </c>
      <c r="H3321">
        <v>113</v>
      </c>
      <c r="I3321">
        <v>29.94</v>
      </c>
      <c r="J3321">
        <v>162</v>
      </c>
      <c r="K3321">
        <v>80</v>
      </c>
      <c r="L3321">
        <v>13.77</v>
      </c>
      <c r="M3321">
        <v>160.9</v>
      </c>
      <c r="N3321">
        <v>83</v>
      </c>
      <c r="O3321">
        <v>7.24</v>
      </c>
      <c r="P3321">
        <v>11.9</v>
      </c>
      <c r="Q3321">
        <v>4</v>
      </c>
      <c r="R3321">
        <v>3.21</v>
      </c>
      <c r="S3321">
        <v>1</v>
      </c>
      <c r="T3321">
        <v>0</v>
      </c>
    </row>
    <row r="3322" spans="1:20" x14ac:dyDescent="0.2">
      <c r="A3322" t="s">
        <v>42</v>
      </c>
      <c r="B3322" s="4">
        <f>train[[#This Row],[account_length]]/12</f>
        <v>5.25</v>
      </c>
      <c r="C3322">
        <v>415</v>
      </c>
      <c r="D3322">
        <v>0</v>
      </c>
      <c r="E3322">
        <v>1</v>
      </c>
      <c r="F3322">
        <v>19</v>
      </c>
      <c r="G3322">
        <v>163</v>
      </c>
      <c r="H3322">
        <v>75</v>
      </c>
      <c r="I3322">
        <v>27.71</v>
      </c>
      <c r="J3322">
        <v>238.4</v>
      </c>
      <c r="K3322">
        <v>103</v>
      </c>
      <c r="L3322">
        <v>20.260000000000002</v>
      </c>
      <c r="M3322">
        <v>171.8</v>
      </c>
      <c r="N3322">
        <v>100</v>
      </c>
      <c r="O3322">
        <v>7.73</v>
      </c>
      <c r="P3322">
        <v>11.3</v>
      </c>
      <c r="Q3322">
        <v>3</v>
      </c>
      <c r="R3322">
        <v>3.05</v>
      </c>
      <c r="S3322">
        <v>3</v>
      </c>
      <c r="T3322">
        <v>0</v>
      </c>
    </row>
    <row r="3323" spans="1:20" x14ac:dyDescent="0.2">
      <c r="A3323" t="s">
        <v>32</v>
      </c>
      <c r="B3323" s="4">
        <f>train[[#This Row],[account_length]]/12</f>
        <v>2.6666666666666665</v>
      </c>
      <c r="C3323">
        <v>415</v>
      </c>
      <c r="D3323">
        <v>0</v>
      </c>
      <c r="E3323">
        <v>0</v>
      </c>
      <c r="F3323">
        <v>0</v>
      </c>
      <c r="G3323">
        <v>103.6</v>
      </c>
      <c r="H3323">
        <v>78</v>
      </c>
      <c r="I3323">
        <v>17.61</v>
      </c>
      <c r="J3323">
        <v>238.5</v>
      </c>
      <c r="K3323">
        <v>115</v>
      </c>
      <c r="L3323">
        <v>20.27</v>
      </c>
      <c r="M3323">
        <v>186.9</v>
      </c>
      <c r="N3323">
        <v>70</v>
      </c>
      <c r="O3323">
        <v>8.41</v>
      </c>
      <c r="P3323">
        <v>11</v>
      </c>
      <c r="Q3323">
        <v>4</v>
      </c>
      <c r="R3323">
        <v>2.97</v>
      </c>
      <c r="S3323">
        <v>2</v>
      </c>
      <c r="T3323">
        <v>0</v>
      </c>
    </row>
    <row r="3324" spans="1:20" x14ac:dyDescent="0.2">
      <c r="A3324" t="s">
        <v>58</v>
      </c>
      <c r="B3324" s="4">
        <f>train[[#This Row],[account_length]]/12</f>
        <v>9.25</v>
      </c>
      <c r="C3324">
        <v>415</v>
      </c>
      <c r="D3324">
        <v>0</v>
      </c>
      <c r="E3324">
        <v>0</v>
      </c>
      <c r="F3324">
        <v>0</v>
      </c>
      <c r="G3324">
        <v>162.1</v>
      </c>
      <c r="H3324">
        <v>98</v>
      </c>
      <c r="I3324">
        <v>27.56</v>
      </c>
      <c r="J3324">
        <v>217.6</v>
      </c>
      <c r="K3324">
        <v>87</v>
      </c>
      <c r="L3324">
        <v>18.5</v>
      </c>
      <c r="M3324">
        <v>264.10000000000002</v>
      </c>
      <c r="N3324">
        <v>107</v>
      </c>
      <c r="O3324">
        <v>11.88</v>
      </c>
      <c r="P3324">
        <v>7.7</v>
      </c>
      <c r="Q3324">
        <v>1</v>
      </c>
      <c r="R3324">
        <v>2.08</v>
      </c>
      <c r="S3324">
        <v>0</v>
      </c>
      <c r="T3324">
        <v>0</v>
      </c>
    </row>
    <row r="3325" spans="1:20" x14ac:dyDescent="0.2">
      <c r="A3325" t="s">
        <v>49</v>
      </c>
      <c r="B3325" s="4">
        <f>train[[#This Row],[account_length]]/12</f>
        <v>8</v>
      </c>
      <c r="C3325">
        <v>415</v>
      </c>
      <c r="D3325">
        <v>0</v>
      </c>
      <c r="E3325">
        <v>0</v>
      </c>
      <c r="F3325">
        <v>0</v>
      </c>
      <c r="G3325">
        <v>149.19999999999999</v>
      </c>
      <c r="H3325">
        <v>125</v>
      </c>
      <c r="I3325">
        <v>25.36</v>
      </c>
      <c r="J3325">
        <v>210.6</v>
      </c>
      <c r="K3325">
        <v>119</v>
      </c>
      <c r="L3325">
        <v>17.899999999999999</v>
      </c>
      <c r="M3325">
        <v>290.5</v>
      </c>
      <c r="N3325">
        <v>102</v>
      </c>
      <c r="O3325">
        <v>13.07</v>
      </c>
      <c r="P3325">
        <v>9.4</v>
      </c>
      <c r="Q3325">
        <v>3</v>
      </c>
      <c r="R3325">
        <v>2.54</v>
      </c>
      <c r="S3325">
        <v>4</v>
      </c>
      <c r="T3325">
        <v>0</v>
      </c>
    </row>
    <row r="3326" spans="1:20" x14ac:dyDescent="0.2">
      <c r="A3326" t="s">
        <v>61</v>
      </c>
      <c r="B3326" s="4">
        <f>train[[#This Row],[account_length]]/12</f>
        <v>6.583333333333333</v>
      </c>
      <c r="C3326">
        <v>415</v>
      </c>
      <c r="D3326">
        <v>0</v>
      </c>
      <c r="E3326">
        <v>0</v>
      </c>
      <c r="F3326">
        <v>0</v>
      </c>
      <c r="G3326">
        <v>187.3</v>
      </c>
      <c r="H3326">
        <v>108</v>
      </c>
      <c r="I3326">
        <v>31.84</v>
      </c>
      <c r="J3326">
        <v>177.1</v>
      </c>
      <c r="K3326">
        <v>72</v>
      </c>
      <c r="L3326">
        <v>15.05</v>
      </c>
      <c r="M3326">
        <v>269.2</v>
      </c>
      <c r="N3326">
        <v>135</v>
      </c>
      <c r="O3326">
        <v>12.11</v>
      </c>
      <c r="P3326">
        <v>9.5</v>
      </c>
      <c r="Q3326">
        <v>3</v>
      </c>
      <c r="R3326">
        <v>2.57</v>
      </c>
      <c r="S3326">
        <v>3</v>
      </c>
      <c r="T3326">
        <v>0</v>
      </c>
    </row>
    <row r="3327" spans="1:20" x14ac:dyDescent="0.2">
      <c r="A3327" t="s">
        <v>20</v>
      </c>
      <c r="B3327" s="4">
        <f>train[[#This Row],[account_length]]/12</f>
        <v>10.25</v>
      </c>
      <c r="C3327">
        <v>510</v>
      </c>
      <c r="D3327">
        <v>0</v>
      </c>
      <c r="E3327">
        <v>0</v>
      </c>
      <c r="F3327">
        <v>0</v>
      </c>
      <c r="G3327">
        <v>222.4</v>
      </c>
      <c r="H3327">
        <v>90</v>
      </c>
      <c r="I3327">
        <v>37.81</v>
      </c>
      <c r="J3327">
        <v>286.3</v>
      </c>
      <c r="K3327">
        <v>104</v>
      </c>
      <c r="L3327">
        <v>24.34</v>
      </c>
      <c r="M3327">
        <v>300.8</v>
      </c>
      <c r="N3327">
        <v>95</v>
      </c>
      <c r="O3327">
        <v>13.54</v>
      </c>
      <c r="P3327">
        <v>9.9</v>
      </c>
      <c r="Q3327">
        <v>3</v>
      </c>
      <c r="R3327">
        <v>2.67</v>
      </c>
      <c r="S3327">
        <v>2</v>
      </c>
      <c r="T3327">
        <v>1</v>
      </c>
    </row>
    <row r="3328" spans="1:20" x14ac:dyDescent="0.2">
      <c r="A3328" t="s">
        <v>32</v>
      </c>
      <c r="B3328" s="4">
        <f>train[[#This Row],[account_length]]/12</f>
        <v>7.333333333333333</v>
      </c>
      <c r="C3328">
        <v>415</v>
      </c>
      <c r="D3328">
        <v>0</v>
      </c>
      <c r="E3328">
        <v>0</v>
      </c>
      <c r="F3328">
        <v>0</v>
      </c>
      <c r="G3328">
        <v>82.7</v>
      </c>
      <c r="H3328">
        <v>94</v>
      </c>
      <c r="I3328">
        <v>14.06</v>
      </c>
      <c r="J3328">
        <v>157.5</v>
      </c>
      <c r="K3328">
        <v>130</v>
      </c>
      <c r="L3328">
        <v>13.39</v>
      </c>
      <c r="M3328">
        <v>205.9</v>
      </c>
      <c r="N3328">
        <v>81</v>
      </c>
      <c r="O3328">
        <v>9.27</v>
      </c>
      <c r="P3328">
        <v>10.6</v>
      </c>
      <c r="Q3328">
        <v>4</v>
      </c>
      <c r="R3328">
        <v>2.86</v>
      </c>
      <c r="S3328">
        <v>0</v>
      </c>
      <c r="T3328">
        <v>1</v>
      </c>
    </row>
    <row r="3329" spans="1:20" x14ac:dyDescent="0.2">
      <c r="A3329" t="s">
        <v>38</v>
      </c>
      <c r="B3329" s="4">
        <f>train[[#This Row],[account_length]]/12</f>
        <v>15.166666666666666</v>
      </c>
      <c r="C3329">
        <v>408</v>
      </c>
      <c r="D3329">
        <v>0</v>
      </c>
      <c r="E3329">
        <v>1</v>
      </c>
      <c r="F3329">
        <v>24</v>
      </c>
      <c r="G3329">
        <v>215.2</v>
      </c>
      <c r="H3329">
        <v>73</v>
      </c>
      <c r="I3329">
        <v>36.58</v>
      </c>
      <c r="J3329">
        <v>133.1</v>
      </c>
      <c r="K3329">
        <v>85</v>
      </c>
      <c r="L3329">
        <v>11.31</v>
      </c>
      <c r="M3329">
        <v>205.1</v>
      </c>
      <c r="N3329">
        <v>79</v>
      </c>
      <c r="O3329">
        <v>9.23</v>
      </c>
      <c r="P3329">
        <v>10.9</v>
      </c>
      <c r="Q3329">
        <v>7</v>
      </c>
      <c r="R3329">
        <v>2.94</v>
      </c>
      <c r="S3329">
        <v>0</v>
      </c>
      <c r="T3329">
        <v>0</v>
      </c>
    </row>
    <row r="3330" spans="1:20" x14ac:dyDescent="0.2">
      <c r="A3330" t="s">
        <v>68</v>
      </c>
      <c r="B3330" s="4">
        <f>train[[#This Row],[account_length]]/12</f>
        <v>9.0833333333333339</v>
      </c>
      <c r="C3330">
        <v>415</v>
      </c>
      <c r="D3330">
        <v>0</v>
      </c>
      <c r="E3330">
        <v>0</v>
      </c>
      <c r="F3330">
        <v>0</v>
      </c>
      <c r="G3330">
        <v>168</v>
      </c>
      <c r="H3330">
        <v>103</v>
      </c>
      <c r="I3330">
        <v>28.56</v>
      </c>
      <c r="J3330">
        <v>190.8</v>
      </c>
      <c r="K3330">
        <v>100</v>
      </c>
      <c r="L3330">
        <v>16.22</v>
      </c>
      <c r="M3330">
        <v>196.9</v>
      </c>
      <c r="N3330">
        <v>65</v>
      </c>
      <c r="O3330">
        <v>8.86</v>
      </c>
      <c r="P3330">
        <v>7.1</v>
      </c>
      <c r="Q3330">
        <v>4</v>
      </c>
      <c r="R3330">
        <v>1.92</v>
      </c>
      <c r="S3330">
        <v>0</v>
      </c>
      <c r="T3330">
        <v>0</v>
      </c>
    </row>
    <row r="3331" spans="1:20" x14ac:dyDescent="0.2">
      <c r="A3331" t="s">
        <v>34</v>
      </c>
      <c r="B3331" s="4">
        <f>train[[#This Row],[account_length]]/12</f>
        <v>6.583333333333333</v>
      </c>
      <c r="C3331">
        <v>415</v>
      </c>
      <c r="D3331">
        <v>0</v>
      </c>
      <c r="E3331">
        <v>1</v>
      </c>
      <c r="F3331">
        <v>12</v>
      </c>
      <c r="G3331">
        <v>62.4</v>
      </c>
      <c r="H3331">
        <v>119</v>
      </c>
      <c r="I3331">
        <v>10.61</v>
      </c>
      <c r="J3331">
        <v>237.6</v>
      </c>
      <c r="K3331">
        <v>96</v>
      </c>
      <c r="L3331">
        <v>20.2</v>
      </c>
      <c r="M3331">
        <v>193.4</v>
      </c>
      <c r="N3331">
        <v>116</v>
      </c>
      <c r="O3331">
        <v>8.6999999999999993</v>
      </c>
      <c r="P3331">
        <v>7.8</v>
      </c>
      <c r="Q3331">
        <v>2</v>
      </c>
      <c r="R3331">
        <v>2.11</v>
      </c>
      <c r="S3331">
        <v>0</v>
      </c>
      <c r="T3331">
        <v>0</v>
      </c>
    </row>
    <row r="3332" spans="1:20" x14ac:dyDescent="0.2">
      <c r="A3332" t="s">
        <v>38</v>
      </c>
      <c r="B3332" s="4">
        <f>train[[#This Row],[account_length]]/12</f>
        <v>5.666666666666667</v>
      </c>
      <c r="C3332">
        <v>415</v>
      </c>
      <c r="D3332">
        <v>0</v>
      </c>
      <c r="E3332">
        <v>1</v>
      </c>
      <c r="F3332">
        <v>41</v>
      </c>
      <c r="G3332">
        <v>226</v>
      </c>
      <c r="H3332">
        <v>113</v>
      </c>
      <c r="I3332">
        <v>38.42</v>
      </c>
      <c r="J3332">
        <v>149.80000000000001</v>
      </c>
      <c r="K3332">
        <v>115</v>
      </c>
      <c r="L3332">
        <v>12.73</v>
      </c>
      <c r="M3332">
        <v>184.9</v>
      </c>
      <c r="N3332">
        <v>88</v>
      </c>
      <c r="O3332">
        <v>8.32</v>
      </c>
      <c r="P3332">
        <v>11.5</v>
      </c>
      <c r="Q3332">
        <v>2</v>
      </c>
      <c r="R3332">
        <v>3.11</v>
      </c>
      <c r="S3332">
        <v>2</v>
      </c>
      <c r="T3332">
        <v>0</v>
      </c>
    </row>
    <row r="3333" spans="1:20" x14ac:dyDescent="0.2">
      <c r="A3333" t="s">
        <v>62</v>
      </c>
      <c r="B3333" s="4">
        <f>train[[#This Row],[account_length]]/12</f>
        <v>5.833333333333333</v>
      </c>
      <c r="C3333">
        <v>415</v>
      </c>
      <c r="D3333">
        <v>0</v>
      </c>
      <c r="E3333">
        <v>0</v>
      </c>
      <c r="F3333">
        <v>0</v>
      </c>
      <c r="G3333">
        <v>205.7</v>
      </c>
      <c r="H3333">
        <v>80</v>
      </c>
      <c r="I3333">
        <v>34.97</v>
      </c>
      <c r="J3333">
        <v>221.4</v>
      </c>
      <c r="K3333">
        <v>103</v>
      </c>
      <c r="L3333">
        <v>18.82</v>
      </c>
      <c r="M3333">
        <v>206.2</v>
      </c>
      <c r="N3333">
        <v>117</v>
      </c>
      <c r="O3333">
        <v>9.2799999999999994</v>
      </c>
      <c r="P3333">
        <v>14.2</v>
      </c>
      <c r="Q3333">
        <v>5</v>
      </c>
      <c r="R3333">
        <v>3.83</v>
      </c>
      <c r="S3333">
        <v>2</v>
      </c>
      <c r="T3333">
        <v>0</v>
      </c>
    </row>
    <row r="3334" spans="1:20" x14ac:dyDescent="0.2">
      <c r="A3334" t="s">
        <v>44</v>
      </c>
      <c r="B3334" s="4">
        <f>train[[#This Row],[account_length]]/12</f>
        <v>3.6666666666666665</v>
      </c>
      <c r="C3334">
        <v>415</v>
      </c>
      <c r="D3334">
        <v>0</v>
      </c>
      <c r="E3334">
        <v>1</v>
      </c>
      <c r="F3334">
        <v>20</v>
      </c>
      <c r="G3334">
        <v>184.8</v>
      </c>
      <c r="H3334">
        <v>105</v>
      </c>
      <c r="I3334">
        <v>31.42</v>
      </c>
      <c r="J3334">
        <v>195</v>
      </c>
      <c r="K3334">
        <v>169</v>
      </c>
      <c r="L3334">
        <v>16.579999999999998</v>
      </c>
      <c r="M3334">
        <v>130.1</v>
      </c>
      <c r="N3334">
        <v>121</v>
      </c>
      <c r="O3334">
        <v>5.85</v>
      </c>
      <c r="P3334">
        <v>11.6</v>
      </c>
      <c r="Q3334">
        <v>3</v>
      </c>
      <c r="R3334">
        <v>3.13</v>
      </c>
      <c r="S3334">
        <v>1</v>
      </c>
      <c r="T3334">
        <v>0</v>
      </c>
    </row>
    <row r="3335" spans="1:20" x14ac:dyDescent="0.2">
      <c r="A3335" t="s">
        <v>27</v>
      </c>
      <c r="B3335" s="4">
        <f>train[[#This Row],[account_length]]/12</f>
        <v>9.4166666666666661</v>
      </c>
      <c r="C3335">
        <v>510</v>
      </c>
      <c r="D3335">
        <v>0</v>
      </c>
      <c r="E3335">
        <v>0</v>
      </c>
      <c r="F3335">
        <v>0</v>
      </c>
      <c r="G3335">
        <v>193.1</v>
      </c>
      <c r="H3335">
        <v>93</v>
      </c>
      <c r="I3335">
        <v>32.83</v>
      </c>
      <c r="J3335">
        <v>206.4</v>
      </c>
      <c r="K3335">
        <v>85</v>
      </c>
      <c r="L3335">
        <v>17.54</v>
      </c>
      <c r="M3335">
        <v>215.9</v>
      </c>
      <c r="N3335">
        <v>102</v>
      </c>
      <c r="O3335">
        <v>9.7200000000000006</v>
      </c>
      <c r="P3335">
        <v>11.1</v>
      </c>
      <c r="Q3335">
        <v>2</v>
      </c>
      <c r="R3335">
        <v>3</v>
      </c>
      <c r="S3335">
        <v>1</v>
      </c>
      <c r="T3335">
        <v>0</v>
      </c>
    </row>
    <row r="3336" spans="1:20" x14ac:dyDescent="0.2">
      <c r="A3336" t="s">
        <v>55</v>
      </c>
      <c r="B3336" s="4">
        <f>train[[#This Row],[account_length]]/12</f>
        <v>7.166666666666667</v>
      </c>
      <c r="C3336">
        <v>510</v>
      </c>
      <c r="D3336">
        <v>1</v>
      </c>
      <c r="E3336">
        <v>1</v>
      </c>
      <c r="F3336">
        <v>41</v>
      </c>
      <c r="G3336">
        <v>225.5</v>
      </c>
      <c r="H3336">
        <v>95</v>
      </c>
      <c r="I3336">
        <v>38.340000000000003</v>
      </c>
      <c r="J3336">
        <v>229.3</v>
      </c>
      <c r="K3336">
        <v>101</v>
      </c>
      <c r="L3336">
        <v>19.489999999999998</v>
      </c>
      <c r="M3336">
        <v>134</v>
      </c>
      <c r="N3336">
        <v>82</v>
      </c>
      <c r="O3336">
        <v>6.03</v>
      </c>
      <c r="P3336">
        <v>11.6</v>
      </c>
      <c r="Q3336">
        <v>10</v>
      </c>
      <c r="R3336">
        <v>3.13</v>
      </c>
      <c r="S3336">
        <v>2</v>
      </c>
      <c r="T3336">
        <v>0</v>
      </c>
    </row>
    <row r="3337" spans="1:20" x14ac:dyDescent="0.2">
      <c r="A3337" t="s">
        <v>46</v>
      </c>
      <c r="B3337" s="4">
        <f>train[[#This Row],[account_length]]/12</f>
        <v>4.916666666666667</v>
      </c>
      <c r="C3337">
        <v>415</v>
      </c>
      <c r="D3337">
        <v>0</v>
      </c>
      <c r="E3337">
        <v>0</v>
      </c>
      <c r="F3337">
        <v>0</v>
      </c>
      <c r="G3337">
        <v>163.5</v>
      </c>
      <c r="H3337">
        <v>107</v>
      </c>
      <c r="I3337">
        <v>27.8</v>
      </c>
      <c r="J3337">
        <v>187.1</v>
      </c>
      <c r="K3337">
        <v>91</v>
      </c>
      <c r="L3337">
        <v>15.9</v>
      </c>
      <c r="M3337">
        <v>179.1</v>
      </c>
      <c r="N3337">
        <v>100</v>
      </c>
      <c r="O3337">
        <v>8.06</v>
      </c>
      <c r="P3337">
        <v>10.3</v>
      </c>
      <c r="Q3337">
        <v>1</v>
      </c>
      <c r="R3337">
        <v>2.78</v>
      </c>
      <c r="S3337">
        <v>2</v>
      </c>
      <c r="T3337">
        <v>0</v>
      </c>
    </row>
    <row r="3338" spans="1:20" x14ac:dyDescent="0.2">
      <c r="A3338" t="s">
        <v>24</v>
      </c>
      <c r="B3338" s="4">
        <f>train[[#This Row],[account_length]]/12</f>
        <v>9.3333333333333339</v>
      </c>
      <c r="C3338">
        <v>510</v>
      </c>
      <c r="D3338">
        <v>0</v>
      </c>
      <c r="E3338">
        <v>1</v>
      </c>
      <c r="F3338">
        <v>22</v>
      </c>
      <c r="G3338">
        <v>244.7</v>
      </c>
      <c r="H3338">
        <v>104</v>
      </c>
      <c r="I3338">
        <v>41.6</v>
      </c>
      <c r="J3338">
        <v>203.1</v>
      </c>
      <c r="K3338">
        <v>88</v>
      </c>
      <c r="L3338">
        <v>17.260000000000002</v>
      </c>
      <c r="M3338">
        <v>222</v>
      </c>
      <c r="N3338">
        <v>84</v>
      </c>
      <c r="O3338">
        <v>9.99</v>
      </c>
      <c r="P3338">
        <v>7.4</v>
      </c>
      <c r="Q3338">
        <v>6</v>
      </c>
      <c r="R3338">
        <v>2</v>
      </c>
      <c r="S3338">
        <v>0</v>
      </c>
      <c r="T3338">
        <v>0</v>
      </c>
    </row>
    <row r="3339" spans="1:20" x14ac:dyDescent="0.2">
      <c r="A3339" t="s">
        <v>27</v>
      </c>
      <c r="B3339" s="4">
        <f>train[[#This Row],[account_length]]/12</f>
        <v>12.666666666666666</v>
      </c>
      <c r="C3339">
        <v>408</v>
      </c>
      <c r="D3339">
        <v>0</v>
      </c>
      <c r="E3339">
        <v>0</v>
      </c>
      <c r="F3339">
        <v>0</v>
      </c>
      <c r="G3339">
        <v>216.7</v>
      </c>
      <c r="H3339">
        <v>70</v>
      </c>
      <c r="I3339">
        <v>36.840000000000003</v>
      </c>
      <c r="J3339">
        <v>152.69999999999999</v>
      </c>
      <c r="K3339">
        <v>102</v>
      </c>
      <c r="L3339">
        <v>12.98</v>
      </c>
      <c r="M3339">
        <v>181.2</v>
      </c>
      <c r="N3339">
        <v>99</v>
      </c>
      <c r="O3339">
        <v>8.15</v>
      </c>
      <c r="P3339">
        <v>11.6</v>
      </c>
      <c r="Q3339">
        <v>6</v>
      </c>
      <c r="R3339">
        <v>3.13</v>
      </c>
      <c r="S3339">
        <v>1</v>
      </c>
      <c r="T3339">
        <v>0</v>
      </c>
    </row>
    <row r="3340" spans="1:20" x14ac:dyDescent="0.2">
      <c r="A3340" t="s">
        <v>48</v>
      </c>
      <c r="B3340" s="4">
        <f>train[[#This Row],[account_length]]/12</f>
        <v>9</v>
      </c>
      <c r="C3340">
        <v>415</v>
      </c>
      <c r="D3340">
        <v>0</v>
      </c>
      <c r="E3340">
        <v>1</v>
      </c>
      <c r="F3340">
        <v>15</v>
      </c>
      <c r="G3340">
        <v>196.8</v>
      </c>
      <c r="H3340">
        <v>79</v>
      </c>
      <c r="I3340">
        <v>33.46</v>
      </c>
      <c r="J3340">
        <v>173.5</v>
      </c>
      <c r="K3340">
        <v>99</v>
      </c>
      <c r="L3340">
        <v>14.75</v>
      </c>
      <c r="M3340">
        <v>274.7</v>
      </c>
      <c r="N3340">
        <v>108</v>
      </c>
      <c r="O3340">
        <v>12.36</v>
      </c>
      <c r="P3340">
        <v>14.6</v>
      </c>
      <c r="Q3340">
        <v>5</v>
      </c>
      <c r="R3340">
        <v>3.94</v>
      </c>
      <c r="S3340">
        <v>1</v>
      </c>
      <c r="T3340">
        <v>0</v>
      </c>
    </row>
    <row r="3341" spans="1:20" x14ac:dyDescent="0.2">
      <c r="A3341" t="s">
        <v>47</v>
      </c>
      <c r="B3341" s="4">
        <f>train[[#This Row],[account_length]]/12</f>
        <v>7.583333333333333</v>
      </c>
      <c r="C3341">
        <v>510</v>
      </c>
      <c r="D3341">
        <v>0</v>
      </c>
      <c r="E3341">
        <v>0</v>
      </c>
      <c r="F3341">
        <v>0</v>
      </c>
      <c r="G3341">
        <v>197.3</v>
      </c>
      <c r="H3341">
        <v>120</v>
      </c>
      <c r="I3341">
        <v>33.54</v>
      </c>
      <c r="J3341">
        <v>202.4</v>
      </c>
      <c r="K3341">
        <v>89</v>
      </c>
      <c r="L3341">
        <v>17.2</v>
      </c>
      <c r="M3341">
        <v>290.5</v>
      </c>
      <c r="N3341">
        <v>128</v>
      </c>
      <c r="O3341">
        <v>13.07</v>
      </c>
      <c r="P3341">
        <v>15.3</v>
      </c>
      <c r="Q3341">
        <v>7</v>
      </c>
      <c r="R3341">
        <v>4.13</v>
      </c>
      <c r="S3341">
        <v>1</v>
      </c>
      <c r="T3341">
        <v>0</v>
      </c>
    </row>
    <row r="3342" spans="1:20" x14ac:dyDescent="0.2">
      <c r="A3342" t="s">
        <v>50</v>
      </c>
      <c r="B3342" s="4">
        <f>train[[#This Row],[account_length]]/12</f>
        <v>4.75</v>
      </c>
      <c r="C3342">
        <v>415</v>
      </c>
      <c r="D3342">
        <v>0</v>
      </c>
      <c r="E3342">
        <v>1</v>
      </c>
      <c r="F3342">
        <v>23</v>
      </c>
      <c r="G3342">
        <v>208.7</v>
      </c>
      <c r="H3342">
        <v>57</v>
      </c>
      <c r="I3342">
        <v>35.479999999999997</v>
      </c>
      <c r="J3342">
        <v>233.4</v>
      </c>
      <c r="K3342">
        <v>132</v>
      </c>
      <c r="L3342">
        <v>19.84</v>
      </c>
      <c r="M3342">
        <v>108.8</v>
      </c>
      <c r="N3342">
        <v>117</v>
      </c>
      <c r="O3342">
        <v>4.9000000000000004</v>
      </c>
      <c r="P3342">
        <v>9.1</v>
      </c>
      <c r="Q3342">
        <v>5</v>
      </c>
      <c r="R3342">
        <v>2.46</v>
      </c>
      <c r="S3342">
        <v>1</v>
      </c>
      <c r="T3342">
        <v>0</v>
      </c>
    </row>
    <row r="3343" spans="1:20" x14ac:dyDescent="0.2">
      <c r="A3343" t="s">
        <v>31</v>
      </c>
      <c r="B3343" s="4">
        <f>train[[#This Row],[account_length]]/12</f>
        <v>9.3333333333333339</v>
      </c>
      <c r="C3343">
        <v>408</v>
      </c>
      <c r="D3343">
        <v>0</v>
      </c>
      <c r="E3343">
        <v>0</v>
      </c>
      <c r="F3343">
        <v>0</v>
      </c>
      <c r="G3343">
        <v>168.4</v>
      </c>
      <c r="H3343">
        <v>53</v>
      </c>
      <c r="I3343">
        <v>28.63</v>
      </c>
      <c r="J3343">
        <v>187.5</v>
      </c>
      <c r="K3343">
        <v>68</v>
      </c>
      <c r="L3343">
        <v>15.94</v>
      </c>
      <c r="M3343">
        <v>204.5</v>
      </c>
      <c r="N3343">
        <v>125</v>
      </c>
      <c r="O3343">
        <v>9.1999999999999993</v>
      </c>
      <c r="P3343">
        <v>9.8000000000000007</v>
      </c>
      <c r="Q3343">
        <v>3</v>
      </c>
      <c r="R3343">
        <v>2.65</v>
      </c>
      <c r="S3343">
        <v>1</v>
      </c>
      <c r="T3343">
        <v>0</v>
      </c>
    </row>
    <row r="3344" spans="1:20" x14ac:dyDescent="0.2">
      <c r="A3344" t="s">
        <v>52</v>
      </c>
      <c r="B3344" s="4">
        <f>train[[#This Row],[account_length]]/12</f>
        <v>8.3333333333333339</v>
      </c>
      <c r="C3344">
        <v>415</v>
      </c>
      <c r="D3344">
        <v>0</v>
      </c>
      <c r="E3344">
        <v>0</v>
      </c>
      <c r="F3344">
        <v>0</v>
      </c>
      <c r="G3344">
        <v>129.4</v>
      </c>
      <c r="H3344">
        <v>69</v>
      </c>
      <c r="I3344">
        <v>22</v>
      </c>
      <c r="J3344">
        <v>251.3</v>
      </c>
      <c r="K3344">
        <v>73</v>
      </c>
      <c r="L3344">
        <v>21.36</v>
      </c>
      <c r="M3344">
        <v>157.1</v>
      </c>
      <c r="N3344">
        <v>92</v>
      </c>
      <c r="O3344">
        <v>7.07</v>
      </c>
      <c r="P3344">
        <v>10.4</v>
      </c>
      <c r="Q3344">
        <v>3</v>
      </c>
      <c r="R3344">
        <v>2.81</v>
      </c>
      <c r="S3344">
        <v>1</v>
      </c>
      <c r="T3344">
        <v>0</v>
      </c>
    </row>
    <row r="3345" spans="1:20" x14ac:dyDescent="0.2">
      <c r="A3345" t="s">
        <v>37</v>
      </c>
      <c r="B3345" s="4">
        <f>train[[#This Row],[account_length]]/12</f>
        <v>3.5</v>
      </c>
      <c r="C3345">
        <v>510</v>
      </c>
      <c r="D3345">
        <v>1</v>
      </c>
      <c r="E3345">
        <v>0</v>
      </c>
      <c r="F3345">
        <v>0</v>
      </c>
      <c r="G3345">
        <v>260.89999999999998</v>
      </c>
      <c r="H3345">
        <v>94</v>
      </c>
      <c r="I3345">
        <v>44.35</v>
      </c>
      <c r="J3345">
        <v>152.80000000000001</v>
      </c>
      <c r="K3345">
        <v>123</v>
      </c>
      <c r="L3345">
        <v>12.99</v>
      </c>
      <c r="M3345">
        <v>212.6</v>
      </c>
      <c r="N3345">
        <v>94</v>
      </c>
      <c r="O3345">
        <v>9.57</v>
      </c>
      <c r="P3345">
        <v>11.1</v>
      </c>
      <c r="Q3345">
        <v>4</v>
      </c>
      <c r="R3345">
        <v>3</v>
      </c>
      <c r="S3345">
        <v>1</v>
      </c>
      <c r="T3345">
        <v>0</v>
      </c>
    </row>
    <row r="3346" spans="1:20" x14ac:dyDescent="0.2">
      <c r="A3346" t="s">
        <v>36</v>
      </c>
      <c r="B3346" s="4">
        <f>train[[#This Row],[account_length]]/12</f>
        <v>5.666666666666667</v>
      </c>
      <c r="C3346">
        <v>415</v>
      </c>
      <c r="D3346">
        <v>0</v>
      </c>
      <c r="E3346">
        <v>0</v>
      </c>
      <c r="F3346">
        <v>0</v>
      </c>
      <c r="G3346">
        <v>267.89999999999998</v>
      </c>
      <c r="H3346">
        <v>80</v>
      </c>
      <c r="I3346">
        <v>45.54</v>
      </c>
      <c r="J3346">
        <v>145.4</v>
      </c>
      <c r="K3346">
        <v>143</v>
      </c>
      <c r="L3346">
        <v>12.36</v>
      </c>
      <c r="M3346">
        <v>273.3</v>
      </c>
      <c r="N3346">
        <v>119</v>
      </c>
      <c r="O3346">
        <v>12.3</v>
      </c>
      <c r="P3346">
        <v>14.9</v>
      </c>
      <c r="Q3346">
        <v>1</v>
      </c>
      <c r="R3346">
        <v>4.0199999999999996</v>
      </c>
      <c r="S3346">
        <v>3</v>
      </c>
      <c r="T3346">
        <v>1</v>
      </c>
    </row>
    <row r="3347" spans="1:20" x14ac:dyDescent="0.2">
      <c r="A3347" t="s">
        <v>65</v>
      </c>
      <c r="B3347" s="4">
        <f>train[[#This Row],[account_length]]/12</f>
        <v>11</v>
      </c>
      <c r="C3347">
        <v>415</v>
      </c>
      <c r="D3347">
        <v>0</v>
      </c>
      <c r="E3347">
        <v>0</v>
      </c>
      <c r="F3347">
        <v>0</v>
      </c>
      <c r="G3347">
        <v>172.7</v>
      </c>
      <c r="H3347">
        <v>90</v>
      </c>
      <c r="I3347">
        <v>29.36</v>
      </c>
      <c r="J3347">
        <v>344</v>
      </c>
      <c r="K3347">
        <v>62</v>
      </c>
      <c r="L3347">
        <v>29.24</v>
      </c>
      <c r="M3347">
        <v>301.60000000000002</v>
      </c>
      <c r="N3347">
        <v>113</v>
      </c>
      <c r="O3347">
        <v>13.57</v>
      </c>
      <c r="P3347">
        <v>5.5</v>
      </c>
      <c r="Q3347">
        <v>4</v>
      </c>
      <c r="R3347">
        <v>1.49</v>
      </c>
      <c r="S3347">
        <v>0</v>
      </c>
      <c r="T3347">
        <v>0</v>
      </c>
    </row>
    <row r="3348" spans="1:20" x14ac:dyDescent="0.2">
      <c r="A3348" t="s">
        <v>33</v>
      </c>
      <c r="B3348" s="4">
        <f>train[[#This Row],[account_length]]/12</f>
        <v>11.416666666666666</v>
      </c>
      <c r="C3348">
        <v>408</v>
      </c>
      <c r="D3348">
        <v>1</v>
      </c>
      <c r="E3348">
        <v>0</v>
      </c>
      <c r="F3348">
        <v>0</v>
      </c>
      <c r="G3348">
        <v>159.1</v>
      </c>
      <c r="H3348">
        <v>80</v>
      </c>
      <c r="I3348">
        <v>27.05</v>
      </c>
      <c r="J3348">
        <v>239.8</v>
      </c>
      <c r="K3348">
        <v>81</v>
      </c>
      <c r="L3348">
        <v>20.38</v>
      </c>
      <c r="M3348">
        <v>249</v>
      </c>
      <c r="N3348">
        <v>96</v>
      </c>
      <c r="O3348">
        <v>11.21</v>
      </c>
      <c r="P3348">
        <v>8.5</v>
      </c>
      <c r="Q3348">
        <v>5</v>
      </c>
      <c r="R3348">
        <v>2.2999999999999998</v>
      </c>
      <c r="S3348">
        <v>0</v>
      </c>
      <c r="T3348">
        <v>0</v>
      </c>
    </row>
    <row r="3349" spans="1:20" x14ac:dyDescent="0.2">
      <c r="A3349" t="s">
        <v>37</v>
      </c>
      <c r="B3349" s="4">
        <f>train[[#This Row],[account_length]]/12</f>
        <v>3.5</v>
      </c>
      <c r="C3349">
        <v>510</v>
      </c>
      <c r="D3349">
        <v>0</v>
      </c>
      <c r="E3349">
        <v>0</v>
      </c>
      <c r="F3349">
        <v>0</v>
      </c>
      <c r="G3349">
        <v>166.8</v>
      </c>
      <c r="H3349">
        <v>138</v>
      </c>
      <c r="I3349">
        <v>28.36</v>
      </c>
      <c r="J3349">
        <v>212.4</v>
      </c>
      <c r="K3349">
        <v>78</v>
      </c>
      <c r="L3349">
        <v>18.05</v>
      </c>
      <c r="M3349">
        <v>194.7</v>
      </c>
      <c r="N3349">
        <v>70</v>
      </c>
      <c r="O3349">
        <v>8.76</v>
      </c>
      <c r="P3349">
        <v>12.4</v>
      </c>
      <c r="Q3349">
        <v>9</v>
      </c>
      <c r="R3349">
        <v>3.35</v>
      </c>
      <c r="S3349">
        <v>2</v>
      </c>
      <c r="T3349">
        <v>0</v>
      </c>
    </row>
    <row r="3350" spans="1:20" x14ac:dyDescent="0.2">
      <c r="A3350" t="s">
        <v>46</v>
      </c>
      <c r="B3350" s="4">
        <f>train[[#This Row],[account_length]]/12</f>
        <v>6.75</v>
      </c>
      <c r="C3350">
        <v>415</v>
      </c>
      <c r="D3350">
        <v>0</v>
      </c>
      <c r="E3350">
        <v>1</v>
      </c>
      <c r="F3350">
        <v>17</v>
      </c>
      <c r="G3350">
        <v>145.69999999999999</v>
      </c>
      <c r="H3350">
        <v>89</v>
      </c>
      <c r="I3350">
        <v>24.77</v>
      </c>
      <c r="J3350">
        <v>202.9</v>
      </c>
      <c r="K3350">
        <v>70</v>
      </c>
      <c r="L3350">
        <v>17.25</v>
      </c>
      <c r="M3350">
        <v>212.4</v>
      </c>
      <c r="N3350">
        <v>92</v>
      </c>
      <c r="O3350">
        <v>9.56</v>
      </c>
      <c r="P3350">
        <v>9.5</v>
      </c>
      <c r="Q3350">
        <v>5</v>
      </c>
      <c r="R3350">
        <v>2.57</v>
      </c>
      <c r="S3350">
        <v>1</v>
      </c>
      <c r="T3350">
        <v>0</v>
      </c>
    </row>
    <row r="3351" spans="1:20" x14ac:dyDescent="0.2">
      <c r="A3351" t="s">
        <v>41</v>
      </c>
      <c r="B3351" s="4">
        <f>train[[#This Row],[account_length]]/12</f>
        <v>11.25</v>
      </c>
      <c r="C3351">
        <v>408</v>
      </c>
      <c r="D3351">
        <v>0</v>
      </c>
      <c r="E3351">
        <v>0</v>
      </c>
      <c r="F3351">
        <v>0</v>
      </c>
      <c r="G3351">
        <v>129.4</v>
      </c>
      <c r="H3351">
        <v>104</v>
      </c>
      <c r="I3351">
        <v>22</v>
      </c>
      <c r="J3351">
        <v>199</v>
      </c>
      <c r="K3351">
        <v>96</v>
      </c>
      <c r="L3351">
        <v>16.920000000000002</v>
      </c>
      <c r="M3351">
        <v>142.4</v>
      </c>
      <c r="N3351">
        <v>81</v>
      </c>
      <c r="O3351">
        <v>6.41</v>
      </c>
      <c r="P3351">
        <v>12.3</v>
      </c>
      <c r="Q3351">
        <v>4</v>
      </c>
      <c r="R3351">
        <v>3.32</v>
      </c>
      <c r="S3351">
        <v>1</v>
      </c>
      <c r="T3351">
        <v>0</v>
      </c>
    </row>
    <row r="3352" spans="1:20" x14ac:dyDescent="0.2">
      <c r="A3352" t="s">
        <v>34</v>
      </c>
      <c r="B3352" s="4">
        <f>train[[#This Row],[account_length]]/12</f>
        <v>8.5</v>
      </c>
      <c r="C3352">
        <v>510</v>
      </c>
      <c r="D3352">
        <v>0</v>
      </c>
      <c r="E3352">
        <v>0</v>
      </c>
      <c r="F3352">
        <v>0</v>
      </c>
      <c r="G3352">
        <v>171.5</v>
      </c>
      <c r="H3352">
        <v>77</v>
      </c>
      <c r="I3352">
        <v>29.16</v>
      </c>
      <c r="J3352">
        <v>261</v>
      </c>
      <c r="K3352">
        <v>107</v>
      </c>
      <c r="L3352">
        <v>22.19</v>
      </c>
      <c r="M3352">
        <v>328.8</v>
      </c>
      <c r="N3352">
        <v>72</v>
      </c>
      <c r="O3352">
        <v>14.8</v>
      </c>
      <c r="P3352">
        <v>10.199999999999999</v>
      </c>
      <c r="Q3352">
        <v>1</v>
      </c>
      <c r="R3352">
        <v>2.75</v>
      </c>
      <c r="S3352">
        <v>0</v>
      </c>
      <c r="T3352">
        <v>0</v>
      </c>
    </row>
    <row r="3353" spans="1:20" x14ac:dyDescent="0.2">
      <c r="A3353" t="s">
        <v>35</v>
      </c>
      <c r="B3353" s="4">
        <f>train[[#This Row],[account_length]]/12</f>
        <v>9.75</v>
      </c>
      <c r="C3353">
        <v>510</v>
      </c>
      <c r="D3353">
        <v>0</v>
      </c>
      <c r="E3353">
        <v>0</v>
      </c>
      <c r="F3353">
        <v>0</v>
      </c>
      <c r="G3353">
        <v>180.6</v>
      </c>
      <c r="H3353">
        <v>134</v>
      </c>
      <c r="I3353">
        <v>30.7</v>
      </c>
      <c r="J3353">
        <v>216.6</v>
      </c>
      <c r="K3353">
        <v>96</v>
      </c>
      <c r="L3353">
        <v>18.41</v>
      </c>
      <c r="M3353">
        <v>101</v>
      </c>
      <c r="N3353">
        <v>122</v>
      </c>
      <c r="O3353">
        <v>4.55</v>
      </c>
      <c r="P3353">
        <v>10.6</v>
      </c>
      <c r="Q3353">
        <v>6</v>
      </c>
      <c r="R3353">
        <v>2.86</v>
      </c>
      <c r="S3353">
        <v>4</v>
      </c>
      <c r="T3353">
        <v>1</v>
      </c>
    </row>
    <row r="3354" spans="1:20" x14ac:dyDescent="0.2">
      <c r="A3354" t="s">
        <v>44</v>
      </c>
      <c r="B3354" s="4">
        <f>train[[#This Row],[account_length]]/12</f>
        <v>3.0833333333333335</v>
      </c>
      <c r="C3354">
        <v>510</v>
      </c>
      <c r="D3354">
        <v>0</v>
      </c>
      <c r="E3354">
        <v>1</v>
      </c>
      <c r="F3354">
        <v>33</v>
      </c>
      <c r="G3354">
        <v>225.7</v>
      </c>
      <c r="H3354">
        <v>133</v>
      </c>
      <c r="I3354">
        <v>38.369999999999997</v>
      </c>
      <c r="J3354">
        <v>223.9</v>
      </c>
      <c r="K3354">
        <v>115</v>
      </c>
      <c r="L3354">
        <v>19.03</v>
      </c>
      <c r="M3354">
        <v>192.7</v>
      </c>
      <c r="N3354">
        <v>131</v>
      </c>
      <c r="O3354">
        <v>8.67</v>
      </c>
      <c r="P3354">
        <v>11.2</v>
      </c>
      <c r="Q3354">
        <v>5</v>
      </c>
      <c r="R3354">
        <v>3.02</v>
      </c>
      <c r="S3354">
        <v>3</v>
      </c>
      <c r="T3354">
        <v>0</v>
      </c>
    </row>
    <row r="3355" spans="1:20" x14ac:dyDescent="0.2">
      <c r="A3355" t="s">
        <v>51</v>
      </c>
      <c r="B3355" s="4">
        <f>train[[#This Row],[account_length]]/12</f>
        <v>4</v>
      </c>
      <c r="C3355">
        <v>510</v>
      </c>
      <c r="D3355">
        <v>0</v>
      </c>
      <c r="E3355">
        <v>0</v>
      </c>
      <c r="F3355">
        <v>0</v>
      </c>
      <c r="G3355">
        <v>176.9</v>
      </c>
      <c r="H3355">
        <v>110</v>
      </c>
      <c r="I3355">
        <v>30.07</v>
      </c>
      <c r="J3355">
        <v>274.3</v>
      </c>
      <c r="K3355">
        <v>114</v>
      </c>
      <c r="L3355">
        <v>23.32</v>
      </c>
      <c r="M3355">
        <v>115.3</v>
      </c>
      <c r="N3355">
        <v>125</v>
      </c>
      <c r="O3355">
        <v>5.19</v>
      </c>
      <c r="P3355">
        <v>11</v>
      </c>
      <c r="Q3355">
        <v>2</v>
      </c>
      <c r="R3355">
        <v>2.97</v>
      </c>
      <c r="S3355">
        <v>1</v>
      </c>
      <c r="T3355">
        <v>0</v>
      </c>
    </row>
    <row r="3356" spans="1:20" x14ac:dyDescent="0.2">
      <c r="A3356" t="s">
        <v>54</v>
      </c>
      <c r="B3356" s="4">
        <f>train[[#This Row],[account_length]]/12</f>
        <v>12.916666666666666</v>
      </c>
      <c r="C3356">
        <v>415</v>
      </c>
      <c r="D3356">
        <v>0</v>
      </c>
      <c r="E3356">
        <v>0</v>
      </c>
      <c r="F3356">
        <v>0</v>
      </c>
      <c r="G3356">
        <v>250.5</v>
      </c>
      <c r="H3356">
        <v>89</v>
      </c>
      <c r="I3356">
        <v>42.59</v>
      </c>
      <c r="J3356">
        <v>146.1</v>
      </c>
      <c r="K3356">
        <v>84</v>
      </c>
      <c r="L3356">
        <v>12.42</v>
      </c>
      <c r="M3356">
        <v>164.2</v>
      </c>
      <c r="N3356">
        <v>60</v>
      </c>
      <c r="O3356">
        <v>7.39</v>
      </c>
      <c r="P3356">
        <v>8.4</v>
      </c>
      <c r="Q3356">
        <v>3</v>
      </c>
      <c r="R3356">
        <v>2.27</v>
      </c>
      <c r="S3356">
        <v>1</v>
      </c>
      <c r="T3356">
        <v>0</v>
      </c>
    </row>
    <row r="3357" spans="1:20" x14ac:dyDescent="0.2">
      <c r="A3357" t="s">
        <v>59</v>
      </c>
      <c r="B3357" s="4">
        <f>train[[#This Row],[account_length]]/12</f>
        <v>10.333333333333334</v>
      </c>
      <c r="C3357">
        <v>408</v>
      </c>
      <c r="D3357">
        <v>0</v>
      </c>
      <c r="E3357">
        <v>0</v>
      </c>
      <c r="F3357">
        <v>0</v>
      </c>
      <c r="G3357">
        <v>282.8</v>
      </c>
      <c r="H3357">
        <v>108</v>
      </c>
      <c r="I3357">
        <v>48.08</v>
      </c>
      <c r="J3357">
        <v>246.3</v>
      </c>
      <c r="K3357">
        <v>89</v>
      </c>
      <c r="L3357">
        <v>20.94</v>
      </c>
      <c r="M3357">
        <v>256.39999999999998</v>
      </c>
      <c r="N3357">
        <v>96</v>
      </c>
      <c r="O3357">
        <v>11.54</v>
      </c>
      <c r="P3357">
        <v>10.3</v>
      </c>
      <c r="Q3357">
        <v>1</v>
      </c>
      <c r="R3357">
        <v>2.78</v>
      </c>
      <c r="S3357">
        <v>3</v>
      </c>
      <c r="T3357">
        <v>1</v>
      </c>
    </row>
    <row r="3358" spans="1:20" x14ac:dyDescent="0.2">
      <c r="A3358" t="s">
        <v>55</v>
      </c>
      <c r="B3358" s="4">
        <f>train[[#This Row],[account_length]]/12</f>
        <v>7.583333333333333</v>
      </c>
      <c r="C3358">
        <v>510</v>
      </c>
      <c r="D3358">
        <v>0</v>
      </c>
      <c r="E3358">
        <v>0</v>
      </c>
      <c r="F3358">
        <v>0</v>
      </c>
      <c r="G3358">
        <v>142.6</v>
      </c>
      <c r="H3358">
        <v>90</v>
      </c>
      <c r="I3358">
        <v>24.24</v>
      </c>
      <c r="J3358">
        <v>286.8</v>
      </c>
      <c r="K3358">
        <v>102</v>
      </c>
      <c r="L3358">
        <v>24.38</v>
      </c>
      <c r="M3358">
        <v>222.2</v>
      </c>
      <c r="N3358">
        <v>113</v>
      </c>
      <c r="O3358">
        <v>10</v>
      </c>
      <c r="P3358">
        <v>14.8</v>
      </c>
      <c r="Q3358">
        <v>3</v>
      </c>
      <c r="R3358">
        <v>4</v>
      </c>
      <c r="S3358">
        <v>0</v>
      </c>
      <c r="T3358">
        <v>0</v>
      </c>
    </row>
    <row r="3359" spans="1:20" x14ac:dyDescent="0.2">
      <c r="A3359" t="s">
        <v>65</v>
      </c>
      <c r="B3359" s="4">
        <f>train[[#This Row],[account_length]]/12</f>
        <v>14.083333333333334</v>
      </c>
      <c r="C3359">
        <v>510</v>
      </c>
      <c r="D3359">
        <v>0</v>
      </c>
      <c r="E3359">
        <v>0</v>
      </c>
      <c r="F3359">
        <v>0</v>
      </c>
      <c r="G3359">
        <v>276.10000000000002</v>
      </c>
      <c r="H3359">
        <v>120</v>
      </c>
      <c r="I3359">
        <v>46.94</v>
      </c>
      <c r="J3359">
        <v>123.5</v>
      </c>
      <c r="K3359">
        <v>88</v>
      </c>
      <c r="L3359">
        <v>10.5</v>
      </c>
      <c r="M3359">
        <v>261.89999999999998</v>
      </c>
      <c r="N3359">
        <v>116</v>
      </c>
      <c r="O3359">
        <v>11.79</v>
      </c>
      <c r="P3359">
        <v>11.9</v>
      </c>
      <c r="Q3359">
        <v>5</v>
      </c>
      <c r="R3359">
        <v>3.21</v>
      </c>
      <c r="S3359">
        <v>1</v>
      </c>
      <c r="T3359">
        <v>0</v>
      </c>
    </row>
    <row r="3360" spans="1:20" x14ac:dyDescent="0.2">
      <c r="A3360" t="s">
        <v>46</v>
      </c>
      <c r="B3360" s="4">
        <f>train[[#This Row],[account_length]]/12</f>
        <v>6.166666666666667</v>
      </c>
      <c r="C3360">
        <v>510</v>
      </c>
      <c r="D3360">
        <v>0</v>
      </c>
      <c r="E3360">
        <v>0</v>
      </c>
      <c r="F3360">
        <v>0</v>
      </c>
      <c r="G3360">
        <v>154.30000000000001</v>
      </c>
      <c r="H3360">
        <v>71</v>
      </c>
      <c r="I3360">
        <v>26.23</v>
      </c>
      <c r="J3360">
        <v>262.3</v>
      </c>
      <c r="K3360">
        <v>105</v>
      </c>
      <c r="L3360">
        <v>22.3</v>
      </c>
      <c r="M3360">
        <v>235.3</v>
      </c>
      <c r="N3360">
        <v>99</v>
      </c>
      <c r="O3360">
        <v>10.59</v>
      </c>
      <c r="P3360">
        <v>13.9</v>
      </c>
      <c r="Q3360">
        <v>4</v>
      </c>
      <c r="R3360">
        <v>3.75</v>
      </c>
      <c r="S3360">
        <v>0</v>
      </c>
      <c r="T3360">
        <v>0</v>
      </c>
    </row>
    <row r="3361" spans="1:20" x14ac:dyDescent="0.2">
      <c r="A3361" t="s">
        <v>33</v>
      </c>
      <c r="B3361" s="4">
        <f>train[[#This Row],[account_length]]/12</f>
        <v>8.4166666666666661</v>
      </c>
      <c r="C3361">
        <v>408</v>
      </c>
      <c r="D3361">
        <v>1</v>
      </c>
      <c r="E3361">
        <v>1</v>
      </c>
      <c r="F3361">
        <v>35</v>
      </c>
      <c r="G3361">
        <v>181</v>
      </c>
      <c r="H3361">
        <v>88</v>
      </c>
      <c r="I3361">
        <v>30.77</v>
      </c>
      <c r="J3361">
        <v>222.5</v>
      </c>
      <c r="K3361">
        <v>113</v>
      </c>
      <c r="L3361">
        <v>18.91</v>
      </c>
      <c r="M3361">
        <v>217.8</v>
      </c>
      <c r="N3361">
        <v>103</v>
      </c>
      <c r="O3361">
        <v>9.8000000000000007</v>
      </c>
      <c r="P3361">
        <v>11.1</v>
      </c>
      <c r="Q3361">
        <v>3</v>
      </c>
      <c r="R3361">
        <v>3</v>
      </c>
      <c r="S3361">
        <v>1</v>
      </c>
      <c r="T3361">
        <v>0</v>
      </c>
    </row>
    <row r="3362" spans="1:20" x14ac:dyDescent="0.2">
      <c r="A3362" t="s">
        <v>56</v>
      </c>
      <c r="B3362" s="4">
        <f>train[[#This Row],[account_length]]/12</f>
        <v>11.833333333333334</v>
      </c>
      <c r="C3362">
        <v>415</v>
      </c>
      <c r="D3362">
        <v>0</v>
      </c>
      <c r="E3362">
        <v>0</v>
      </c>
      <c r="F3362">
        <v>0</v>
      </c>
      <c r="G3362">
        <v>108.1</v>
      </c>
      <c r="H3362">
        <v>81</v>
      </c>
      <c r="I3362">
        <v>18.38</v>
      </c>
      <c r="J3362">
        <v>146.9</v>
      </c>
      <c r="K3362">
        <v>115</v>
      </c>
      <c r="L3362">
        <v>12.49</v>
      </c>
      <c r="M3362">
        <v>197.6</v>
      </c>
      <c r="N3362">
        <v>84</v>
      </c>
      <c r="O3362">
        <v>8.89</v>
      </c>
      <c r="P3362">
        <v>9</v>
      </c>
      <c r="Q3362">
        <v>7</v>
      </c>
      <c r="R3362">
        <v>2.4300000000000002</v>
      </c>
      <c r="S3362">
        <v>1</v>
      </c>
      <c r="T3362">
        <v>0</v>
      </c>
    </row>
    <row r="3363" spans="1:20" x14ac:dyDescent="0.2">
      <c r="A3363" t="s">
        <v>73</v>
      </c>
      <c r="B3363" s="4">
        <f>train[[#This Row],[account_length]]/12</f>
        <v>5.083333333333333</v>
      </c>
      <c r="C3363">
        <v>415</v>
      </c>
      <c r="D3363">
        <v>0</v>
      </c>
      <c r="E3363">
        <v>1</v>
      </c>
      <c r="F3363">
        <v>31</v>
      </c>
      <c r="G3363">
        <v>252.1</v>
      </c>
      <c r="H3363">
        <v>98</v>
      </c>
      <c r="I3363">
        <v>42.86</v>
      </c>
      <c r="J3363">
        <v>215.7</v>
      </c>
      <c r="K3363">
        <v>149</v>
      </c>
      <c r="L3363">
        <v>18.329999999999998</v>
      </c>
      <c r="M3363">
        <v>135.69999999999999</v>
      </c>
      <c r="N3363">
        <v>117</v>
      </c>
      <c r="O3363">
        <v>6.11</v>
      </c>
      <c r="P3363">
        <v>5.0999999999999996</v>
      </c>
      <c r="Q3363">
        <v>4</v>
      </c>
      <c r="R3363">
        <v>1.38</v>
      </c>
      <c r="S3363">
        <v>2</v>
      </c>
      <c r="T3363">
        <v>0</v>
      </c>
    </row>
    <row r="3364" spans="1:20" x14ac:dyDescent="0.2">
      <c r="A3364" t="s">
        <v>27</v>
      </c>
      <c r="B3364" s="4">
        <f>train[[#This Row],[account_length]]/12</f>
        <v>4.166666666666667</v>
      </c>
      <c r="C3364">
        <v>510</v>
      </c>
      <c r="D3364">
        <v>0</v>
      </c>
      <c r="E3364">
        <v>0</v>
      </c>
      <c r="F3364">
        <v>0</v>
      </c>
      <c r="G3364">
        <v>160.1</v>
      </c>
      <c r="H3364">
        <v>64</v>
      </c>
      <c r="I3364">
        <v>27.22</v>
      </c>
      <c r="J3364">
        <v>208.7</v>
      </c>
      <c r="K3364">
        <v>123</v>
      </c>
      <c r="L3364">
        <v>17.739999999999998</v>
      </c>
      <c r="M3364">
        <v>199.7</v>
      </c>
      <c r="N3364">
        <v>84</v>
      </c>
      <c r="O3364">
        <v>8.99</v>
      </c>
      <c r="P3364">
        <v>7.6</v>
      </c>
      <c r="Q3364">
        <v>12</v>
      </c>
      <c r="R3364">
        <v>2.0499999999999998</v>
      </c>
      <c r="S3364">
        <v>5</v>
      </c>
      <c r="T3364">
        <v>1</v>
      </c>
    </row>
    <row r="3365" spans="1:20" x14ac:dyDescent="0.2">
      <c r="A3365" t="s">
        <v>51</v>
      </c>
      <c r="B3365" s="4">
        <f>train[[#This Row],[account_length]]/12</f>
        <v>6.833333333333333</v>
      </c>
      <c r="C3365">
        <v>408</v>
      </c>
      <c r="D3365">
        <v>0</v>
      </c>
      <c r="E3365">
        <v>0</v>
      </c>
      <c r="F3365">
        <v>0</v>
      </c>
      <c r="G3365">
        <v>217.6</v>
      </c>
      <c r="H3365">
        <v>82</v>
      </c>
      <c r="I3365">
        <v>36.99</v>
      </c>
      <c r="J3365">
        <v>169.4</v>
      </c>
      <c r="K3365">
        <v>101</v>
      </c>
      <c r="L3365">
        <v>14.4</v>
      </c>
      <c r="M3365">
        <v>248.9</v>
      </c>
      <c r="N3365">
        <v>124</v>
      </c>
      <c r="O3365">
        <v>11.2</v>
      </c>
      <c r="P3365">
        <v>12.7</v>
      </c>
      <c r="Q3365">
        <v>3</v>
      </c>
      <c r="R3365">
        <v>3.43</v>
      </c>
      <c r="S3365">
        <v>0</v>
      </c>
      <c r="T3365">
        <v>0</v>
      </c>
    </row>
    <row r="3366" spans="1:20" x14ac:dyDescent="0.2">
      <c r="A3366" t="s">
        <v>35</v>
      </c>
      <c r="B3366" s="4">
        <f>train[[#This Row],[account_length]]/12</f>
        <v>11.833333333333334</v>
      </c>
      <c r="C3366">
        <v>415</v>
      </c>
      <c r="D3366">
        <v>0</v>
      </c>
      <c r="E3366">
        <v>1</v>
      </c>
      <c r="F3366">
        <v>22</v>
      </c>
      <c r="G3366">
        <v>198.3</v>
      </c>
      <c r="H3366">
        <v>144</v>
      </c>
      <c r="I3366">
        <v>33.71</v>
      </c>
      <c r="J3366">
        <v>157.19999999999999</v>
      </c>
      <c r="K3366">
        <v>96</v>
      </c>
      <c r="L3366">
        <v>13.36</v>
      </c>
      <c r="M3366">
        <v>180.9</v>
      </c>
      <c r="N3366">
        <v>114</v>
      </c>
      <c r="O3366">
        <v>8.14</v>
      </c>
      <c r="P3366">
        <v>11.1</v>
      </c>
      <c r="Q3366">
        <v>4</v>
      </c>
      <c r="R3366">
        <v>3</v>
      </c>
      <c r="S3366">
        <v>2</v>
      </c>
      <c r="T3366">
        <v>0</v>
      </c>
    </row>
    <row r="3367" spans="1:20" x14ac:dyDescent="0.2">
      <c r="A3367" t="s">
        <v>48</v>
      </c>
      <c r="B3367" s="4">
        <f>train[[#This Row],[account_length]]/12</f>
        <v>2.25</v>
      </c>
      <c r="C3367">
        <v>415</v>
      </c>
      <c r="D3367">
        <v>0</v>
      </c>
      <c r="E3367">
        <v>1</v>
      </c>
      <c r="F3367">
        <v>32</v>
      </c>
      <c r="G3367">
        <v>190.3</v>
      </c>
      <c r="H3367">
        <v>97</v>
      </c>
      <c r="I3367">
        <v>32.35</v>
      </c>
      <c r="J3367">
        <v>279</v>
      </c>
      <c r="K3367">
        <v>77</v>
      </c>
      <c r="L3367">
        <v>23.72</v>
      </c>
      <c r="M3367">
        <v>133.80000000000001</v>
      </c>
      <c r="N3367">
        <v>117</v>
      </c>
      <c r="O3367">
        <v>6.02</v>
      </c>
      <c r="P3367">
        <v>8.4</v>
      </c>
      <c r="Q3367">
        <v>3</v>
      </c>
      <c r="R3367">
        <v>2.27</v>
      </c>
      <c r="S3367">
        <v>2</v>
      </c>
      <c r="T3367">
        <v>0</v>
      </c>
    </row>
    <row r="3368" spans="1:20" x14ac:dyDescent="0.2">
      <c r="A3368" t="s">
        <v>42</v>
      </c>
      <c r="B3368" s="4">
        <f>train[[#This Row],[account_length]]/12</f>
        <v>13.75</v>
      </c>
      <c r="C3368">
        <v>408</v>
      </c>
      <c r="D3368">
        <v>0</v>
      </c>
      <c r="E3368">
        <v>1</v>
      </c>
      <c r="F3368">
        <v>23</v>
      </c>
      <c r="G3368">
        <v>184.7</v>
      </c>
      <c r="H3368">
        <v>63</v>
      </c>
      <c r="I3368">
        <v>31.4</v>
      </c>
      <c r="J3368">
        <v>168</v>
      </c>
      <c r="K3368">
        <v>62</v>
      </c>
      <c r="L3368">
        <v>14.28</v>
      </c>
      <c r="M3368">
        <v>176.1</v>
      </c>
      <c r="N3368">
        <v>125</v>
      </c>
      <c r="O3368">
        <v>7.92</v>
      </c>
      <c r="P3368">
        <v>8.6999999999999993</v>
      </c>
      <c r="Q3368">
        <v>5</v>
      </c>
      <c r="R3368">
        <v>2.35</v>
      </c>
      <c r="S3368">
        <v>1</v>
      </c>
      <c r="T3368">
        <v>0</v>
      </c>
    </row>
    <row r="3369" spans="1:20" x14ac:dyDescent="0.2">
      <c r="A3369" t="s">
        <v>66</v>
      </c>
      <c r="B3369" s="4">
        <f>train[[#This Row],[account_length]]/12</f>
        <v>2.75</v>
      </c>
      <c r="C3369">
        <v>510</v>
      </c>
      <c r="D3369">
        <v>0</v>
      </c>
      <c r="E3369">
        <v>1</v>
      </c>
      <c r="F3369">
        <v>16</v>
      </c>
      <c r="G3369">
        <v>125.1</v>
      </c>
      <c r="H3369">
        <v>56</v>
      </c>
      <c r="I3369">
        <v>21.27</v>
      </c>
      <c r="J3369">
        <v>246.6</v>
      </c>
      <c r="K3369">
        <v>140</v>
      </c>
      <c r="L3369">
        <v>20.96</v>
      </c>
      <c r="M3369">
        <v>235.4</v>
      </c>
      <c r="N3369">
        <v>109</v>
      </c>
      <c r="O3369">
        <v>10.59</v>
      </c>
      <c r="P3369">
        <v>12.1</v>
      </c>
      <c r="Q3369">
        <v>2</v>
      </c>
      <c r="R3369">
        <v>3.27</v>
      </c>
      <c r="S3369">
        <v>0</v>
      </c>
      <c r="T3369">
        <v>0</v>
      </c>
    </row>
    <row r="3370" spans="1:20" x14ac:dyDescent="0.2">
      <c r="A3370" t="s">
        <v>66</v>
      </c>
      <c r="B3370" s="4">
        <f>train[[#This Row],[account_length]]/12</f>
        <v>4.583333333333333</v>
      </c>
      <c r="C3370">
        <v>510</v>
      </c>
      <c r="D3370">
        <v>0</v>
      </c>
      <c r="E3370">
        <v>0</v>
      </c>
      <c r="F3370">
        <v>0</v>
      </c>
      <c r="G3370">
        <v>181.3</v>
      </c>
      <c r="H3370">
        <v>100</v>
      </c>
      <c r="I3370">
        <v>30.82</v>
      </c>
      <c r="J3370">
        <v>200.5</v>
      </c>
      <c r="K3370">
        <v>122</v>
      </c>
      <c r="L3370">
        <v>17.04</v>
      </c>
      <c r="M3370">
        <v>226.9</v>
      </c>
      <c r="N3370">
        <v>99</v>
      </c>
      <c r="O3370">
        <v>10.210000000000001</v>
      </c>
      <c r="P3370">
        <v>10.9</v>
      </c>
      <c r="Q3370">
        <v>2</v>
      </c>
      <c r="R3370">
        <v>2.94</v>
      </c>
      <c r="S3370">
        <v>1</v>
      </c>
      <c r="T3370">
        <v>0</v>
      </c>
    </row>
    <row r="3371" spans="1:20" x14ac:dyDescent="0.2">
      <c r="A3371" t="s">
        <v>55</v>
      </c>
      <c r="B3371" s="4">
        <f>train[[#This Row],[account_length]]/12</f>
        <v>8</v>
      </c>
      <c r="C3371">
        <v>510</v>
      </c>
      <c r="D3371">
        <v>1</v>
      </c>
      <c r="E3371">
        <v>0</v>
      </c>
      <c r="F3371">
        <v>0</v>
      </c>
      <c r="G3371">
        <v>99.8</v>
      </c>
      <c r="H3371">
        <v>101</v>
      </c>
      <c r="I3371">
        <v>16.97</v>
      </c>
      <c r="J3371">
        <v>253.6</v>
      </c>
      <c r="K3371">
        <v>83</v>
      </c>
      <c r="L3371">
        <v>21.56</v>
      </c>
      <c r="M3371">
        <v>112.5</v>
      </c>
      <c r="N3371">
        <v>75</v>
      </c>
      <c r="O3371">
        <v>5.0599999999999996</v>
      </c>
      <c r="P3371">
        <v>7.5</v>
      </c>
      <c r="Q3371">
        <v>6</v>
      </c>
      <c r="R3371">
        <v>2.0299999999999998</v>
      </c>
      <c r="S3371">
        <v>0</v>
      </c>
      <c r="T3371">
        <v>0</v>
      </c>
    </row>
    <row r="3372" spans="1:20" x14ac:dyDescent="0.2">
      <c r="A3372" t="s">
        <v>49</v>
      </c>
      <c r="B3372" s="4">
        <f>train[[#This Row],[account_length]]/12</f>
        <v>9.5833333333333339</v>
      </c>
      <c r="C3372">
        <v>408</v>
      </c>
      <c r="D3372">
        <v>0</v>
      </c>
      <c r="E3372">
        <v>0</v>
      </c>
      <c r="F3372">
        <v>0</v>
      </c>
      <c r="G3372">
        <v>254.8</v>
      </c>
      <c r="H3372">
        <v>97</v>
      </c>
      <c r="I3372">
        <v>43.32</v>
      </c>
      <c r="J3372">
        <v>153.5</v>
      </c>
      <c r="K3372">
        <v>110</v>
      </c>
      <c r="L3372">
        <v>13.05</v>
      </c>
      <c r="M3372">
        <v>217.6</v>
      </c>
      <c r="N3372">
        <v>117</v>
      </c>
      <c r="O3372">
        <v>9.7899999999999991</v>
      </c>
      <c r="P3372">
        <v>9</v>
      </c>
      <c r="Q3372">
        <v>4</v>
      </c>
      <c r="R3372">
        <v>2.4300000000000002</v>
      </c>
      <c r="S3372">
        <v>1</v>
      </c>
      <c r="T3372">
        <v>0</v>
      </c>
    </row>
    <row r="3373" spans="1:20" x14ac:dyDescent="0.2">
      <c r="A3373" t="s">
        <v>63</v>
      </c>
      <c r="B3373" s="4">
        <f>train[[#This Row],[account_length]]/12</f>
        <v>5.416666666666667</v>
      </c>
      <c r="C3373">
        <v>408</v>
      </c>
      <c r="D3373">
        <v>0</v>
      </c>
      <c r="E3373">
        <v>0</v>
      </c>
      <c r="F3373">
        <v>0</v>
      </c>
      <c r="G3373">
        <v>244.5</v>
      </c>
      <c r="H3373">
        <v>72</v>
      </c>
      <c r="I3373">
        <v>41.57</v>
      </c>
      <c r="J3373">
        <v>206.2</v>
      </c>
      <c r="K3373">
        <v>88</v>
      </c>
      <c r="L3373">
        <v>17.53</v>
      </c>
      <c r="M3373">
        <v>299.8</v>
      </c>
      <c r="N3373">
        <v>110</v>
      </c>
      <c r="O3373">
        <v>13.49</v>
      </c>
      <c r="P3373">
        <v>7.6</v>
      </c>
      <c r="Q3373">
        <v>1</v>
      </c>
      <c r="R3373">
        <v>2.0499999999999998</v>
      </c>
      <c r="S3373">
        <v>5</v>
      </c>
      <c r="T3373">
        <v>1</v>
      </c>
    </row>
    <row r="3374" spans="1:20" x14ac:dyDescent="0.2">
      <c r="A3374" t="s">
        <v>20</v>
      </c>
      <c r="B3374" s="4">
        <f>train[[#This Row],[account_length]]/12</f>
        <v>4.166666666666667</v>
      </c>
      <c r="C3374">
        <v>408</v>
      </c>
      <c r="D3374">
        <v>0</v>
      </c>
      <c r="E3374">
        <v>0</v>
      </c>
      <c r="F3374">
        <v>0</v>
      </c>
      <c r="G3374">
        <v>167.7</v>
      </c>
      <c r="H3374">
        <v>74</v>
      </c>
      <c r="I3374">
        <v>28.51</v>
      </c>
      <c r="J3374">
        <v>179.9</v>
      </c>
      <c r="K3374">
        <v>98</v>
      </c>
      <c r="L3374">
        <v>15.29</v>
      </c>
      <c r="M3374">
        <v>166.5</v>
      </c>
      <c r="N3374">
        <v>73</v>
      </c>
      <c r="O3374">
        <v>7.49</v>
      </c>
      <c r="P3374">
        <v>10.9</v>
      </c>
      <c r="Q3374">
        <v>2</v>
      </c>
      <c r="R3374">
        <v>2.94</v>
      </c>
      <c r="S3374">
        <v>1</v>
      </c>
      <c r="T3374">
        <v>0</v>
      </c>
    </row>
    <row r="3375" spans="1:20" x14ac:dyDescent="0.2">
      <c r="A3375" t="s">
        <v>29</v>
      </c>
      <c r="B3375" s="4">
        <f>train[[#This Row],[account_length]]/12</f>
        <v>11.416666666666666</v>
      </c>
      <c r="C3375">
        <v>510</v>
      </c>
      <c r="D3375">
        <v>0</v>
      </c>
      <c r="E3375">
        <v>0</v>
      </c>
      <c r="F3375">
        <v>0</v>
      </c>
      <c r="G3375">
        <v>79.5</v>
      </c>
      <c r="H3375">
        <v>121</v>
      </c>
      <c r="I3375">
        <v>13.52</v>
      </c>
      <c r="J3375">
        <v>164.1</v>
      </c>
      <c r="K3375">
        <v>86</v>
      </c>
      <c r="L3375">
        <v>13.95</v>
      </c>
      <c r="M3375">
        <v>121.8</v>
      </c>
      <c r="N3375">
        <v>108</v>
      </c>
      <c r="O3375">
        <v>5.48</v>
      </c>
      <c r="P3375">
        <v>11.7</v>
      </c>
      <c r="Q3375">
        <v>7</v>
      </c>
      <c r="R3375">
        <v>3.16</v>
      </c>
      <c r="S3375">
        <v>2</v>
      </c>
      <c r="T3375">
        <v>0</v>
      </c>
    </row>
    <row r="3376" spans="1:20" x14ac:dyDescent="0.2">
      <c r="A3376" t="s">
        <v>37</v>
      </c>
      <c r="B3376" s="4">
        <f>train[[#This Row],[account_length]]/12</f>
        <v>7.916666666666667</v>
      </c>
      <c r="C3376">
        <v>408</v>
      </c>
      <c r="D3376">
        <v>0</v>
      </c>
      <c r="E3376">
        <v>0</v>
      </c>
      <c r="F3376">
        <v>0</v>
      </c>
      <c r="G3376">
        <v>133</v>
      </c>
      <c r="H3376">
        <v>94</v>
      </c>
      <c r="I3376">
        <v>22.61</v>
      </c>
      <c r="J3376">
        <v>196.6</v>
      </c>
      <c r="K3376">
        <v>126</v>
      </c>
      <c r="L3376">
        <v>16.71</v>
      </c>
      <c r="M3376">
        <v>181</v>
      </c>
      <c r="N3376">
        <v>128</v>
      </c>
      <c r="O3376">
        <v>8.15</v>
      </c>
      <c r="P3376">
        <v>9.9</v>
      </c>
      <c r="Q3376">
        <v>3</v>
      </c>
      <c r="R3376">
        <v>2.67</v>
      </c>
      <c r="S3376">
        <v>4</v>
      </c>
      <c r="T3376">
        <v>1</v>
      </c>
    </row>
    <row r="3377" spans="1:20" x14ac:dyDescent="0.2">
      <c r="A3377" t="s">
        <v>59</v>
      </c>
      <c r="B3377" s="4">
        <f>train[[#This Row],[account_length]]/12</f>
        <v>9.8333333333333339</v>
      </c>
      <c r="C3377">
        <v>408</v>
      </c>
      <c r="D3377">
        <v>0</v>
      </c>
      <c r="E3377">
        <v>0</v>
      </c>
      <c r="F3377">
        <v>0</v>
      </c>
      <c r="G3377">
        <v>297.2</v>
      </c>
      <c r="H3377">
        <v>113</v>
      </c>
      <c r="I3377">
        <v>50.52</v>
      </c>
      <c r="J3377">
        <v>188.8</v>
      </c>
      <c r="K3377">
        <v>114</v>
      </c>
      <c r="L3377">
        <v>16.05</v>
      </c>
      <c r="M3377">
        <v>188.9</v>
      </c>
      <c r="N3377">
        <v>100</v>
      </c>
      <c r="O3377">
        <v>8.5</v>
      </c>
      <c r="P3377">
        <v>12.4</v>
      </c>
      <c r="Q3377">
        <v>6</v>
      </c>
      <c r="R3377">
        <v>3.35</v>
      </c>
      <c r="S3377">
        <v>1</v>
      </c>
      <c r="T3377">
        <v>1</v>
      </c>
    </row>
    <row r="3378" spans="1:20" x14ac:dyDescent="0.2">
      <c r="A3378" t="s">
        <v>36</v>
      </c>
      <c r="B3378" s="4">
        <f>train[[#This Row],[account_length]]/12</f>
        <v>7</v>
      </c>
      <c r="C3378">
        <v>415</v>
      </c>
      <c r="D3378">
        <v>0</v>
      </c>
      <c r="E3378">
        <v>0</v>
      </c>
      <c r="F3378">
        <v>0</v>
      </c>
      <c r="G3378">
        <v>214.9</v>
      </c>
      <c r="H3378">
        <v>72</v>
      </c>
      <c r="I3378">
        <v>36.53</v>
      </c>
      <c r="J3378">
        <v>197.7</v>
      </c>
      <c r="K3378">
        <v>92</v>
      </c>
      <c r="L3378">
        <v>16.8</v>
      </c>
      <c r="M3378">
        <v>153.1</v>
      </c>
      <c r="N3378">
        <v>79</v>
      </c>
      <c r="O3378">
        <v>6.89</v>
      </c>
      <c r="P3378">
        <v>11.9</v>
      </c>
      <c r="Q3378">
        <v>2</v>
      </c>
      <c r="R3378">
        <v>3.21</v>
      </c>
      <c r="S3378">
        <v>2</v>
      </c>
      <c r="T3378">
        <v>0</v>
      </c>
    </row>
    <row r="3379" spans="1:20" x14ac:dyDescent="0.2">
      <c r="A3379" t="s">
        <v>24</v>
      </c>
      <c r="B3379" s="4">
        <f>train[[#This Row],[account_length]]/12</f>
        <v>3.5</v>
      </c>
      <c r="C3379">
        <v>408</v>
      </c>
      <c r="D3379">
        <v>0</v>
      </c>
      <c r="E3379">
        <v>0</v>
      </c>
      <c r="F3379">
        <v>0</v>
      </c>
      <c r="G3379">
        <v>269.89999999999998</v>
      </c>
      <c r="H3379">
        <v>99</v>
      </c>
      <c r="I3379">
        <v>45.88</v>
      </c>
      <c r="J3379">
        <v>37.799999999999997</v>
      </c>
      <c r="K3379">
        <v>76</v>
      </c>
      <c r="L3379">
        <v>3.21</v>
      </c>
      <c r="M3379">
        <v>166.6</v>
      </c>
      <c r="N3379">
        <v>139</v>
      </c>
      <c r="O3379">
        <v>7.5</v>
      </c>
      <c r="P3379">
        <v>13.8</v>
      </c>
      <c r="Q3379">
        <v>1</v>
      </c>
      <c r="R3379">
        <v>3.73</v>
      </c>
      <c r="S3379">
        <v>1</v>
      </c>
      <c r="T3379">
        <v>0</v>
      </c>
    </row>
    <row r="3380" spans="1:20" x14ac:dyDescent="0.2">
      <c r="A3380" t="s">
        <v>61</v>
      </c>
      <c r="B3380" s="4">
        <f>train[[#This Row],[account_length]]/12</f>
        <v>4.416666666666667</v>
      </c>
      <c r="C3380">
        <v>415</v>
      </c>
      <c r="D3380">
        <v>0</v>
      </c>
      <c r="E3380">
        <v>0</v>
      </c>
      <c r="F3380">
        <v>0</v>
      </c>
      <c r="G3380">
        <v>143.80000000000001</v>
      </c>
      <c r="H3380">
        <v>102</v>
      </c>
      <c r="I3380">
        <v>24.45</v>
      </c>
      <c r="J3380">
        <v>199.6</v>
      </c>
      <c r="K3380">
        <v>124</v>
      </c>
      <c r="L3380">
        <v>16.97</v>
      </c>
      <c r="M3380">
        <v>177.8</v>
      </c>
      <c r="N3380">
        <v>65</v>
      </c>
      <c r="O3380">
        <v>8</v>
      </c>
      <c r="P3380">
        <v>7.8</v>
      </c>
      <c r="Q3380">
        <v>4</v>
      </c>
      <c r="R3380">
        <v>2.11</v>
      </c>
      <c r="S3380">
        <v>1</v>
      </c>
      <c r="T3380">
        <v>0</v>
      </c>
    </row>
    <row r="3381" spans="1:20" x14ac:dyDescent="0.2">
      <c r="A3381" t="s">
        <v>37</v>
      </c>
      <c r="B3381" s="4">
        <f>train[[#This Row],[account_length]]/12</f>
        <v>10.25</v>
      </c>
      <c r="C3381">
        <v>415</v>
      </c>
      <c r="D3381">
        <v>0</v>
      </c>
      <c r="E3381">
        <v>0</v>
      </c>
      <c r="F3381">
        <v>0</v>
      </c>
      <c r="G3381">
        <v>132.19999999999999</v>
      </c>
      <c r="H3381">
        <v>122</v>
      </c>
      <c r="I3381">
        <v>22.47</v>
      </c>
      <c r="J3381">
        <v>169.9</v>
      </c>
      <c r="K3381">
        <v>101</v>
      </c>
      <c r="L3381">
        <v>14.44</v>
      </c>
      <c r="M3381">
        <v>150.1</v>
      </c>
      <c r="N3381">
        <v>123</v>
      </c>
      <c r="O3381">
        <v>6.75</v>
      </c>
      <c r="P3381">
        <v>12.9</v>
      </c>
      <c r="Q3381">
        <v>11</v>
      </c>
      <c r="R3381">
        <v>3.48</v>
      </c>
      <c r="S3381">
        <v>3</v>
      </c>
      <c r="T3381">
        <v>1</v>
      </c>
    </row>
    <row r="3382" spans="1:20" x14ac:dyDescent="0.2">
      <c r="A3382" t="s">
        <v>29</v>
      </c>
      <c r="B3382" s="4">
        <f>train[[#This Row],[account_length]]/12</f>
        <v>5</v>
      </c>
      <c r="C3382">
        <v>408</v>
      </c>
      <c r="D3382">
        <v>0</v>
      </c>
      <c r="E3382">
        <v>0</v>
      </c>
      <c r="F3382">
        <v>0</v>
      </c>
      <c r="G3382">
        <v>162.80000000000001</v>
      </c>
      <c r="H3382">
        <v>117</v>
      </c>
      <c r="I3382">
        <v>27.68</v>
      </c>
      <c r="J3382">
        <v>163.19999999999999</v>
      </c>
      <c r="K3382">
        <v>121</v>
      </c>
      <c r="L3382">
        <v>13.87</v>
      </c>
      <c r="M3382">
        <v>242.4</v>
      </c>
      <c r="N3382">
        <v>140</v>
      </c>
      <c r="O3382">
        <v>10.91</v>
      </c>
      <c r="P3382">
        <v>14.2</v>
      </c>
      <c r="Q3382">
        <v>2</v>
      </c>
      <c r="R3382">
        <v>3.83</v>
      </c>
      <c r="S3382">
        <v>1</v>
      </c>
      <c r="T3382">
        <v>0</v>
      </c>
    </row>
    <row r="3383" spans="1:20" x14ac:dyDescent="0.2">
      <c r="A3383" t="s">
        <v>24</v>
      </c>
      <c r="B3383" s="4">
        <f>train[[#This Row],[account_length]]/12</f>
        <v>9.3333333333333339</v>
      </c>
      <c r="C3383">
        <v>408</v>
      </c>
      <c r="D3383">
        <v>0</v>
      </c>
      <c r="E3383">
        <v>0</v>
      </c>
      <c r="F3383">
        <v>0</v>
      </c>
      <c r="G3383">
        <v>351.5</v>
      </c>
      <c r="H3383">
        <v>95</v>
      </c>
      <c r="I3383">
        <v>59.76</v>
      </c>
      <c r="J3383">
        <v>206.8</v>
      </c>
      <c r="K3383">
        <v>108</v>
      </c>
      <c r="L3383">
        <v>17.579999999999998</v>
      </c>
      <c r="M3383">
        <v>275.8</v>
      </c>
      <c r="N3383">
        <v>146</v>
      </c>
      <c r="O3383">
        <v>12.41</v>
      </c>
      <c r="P3383">
        <v>11.9</v>
      </c>
      <c r="Q3383">
        <v>4</v>
      </c>
      <c r="R3383">
        <v>3.21</v>
      </c>
      <c r="S3383">
        <v>1</v>
      </c>
      <c r="T3383">
        <v>1</v>
      </c>
    </row>
    <row r="3384" spans="1:20" x14ac:dyDescent="0.2">
      <c r="A3384" t="s">
        <v>58</v>
      </c>
      <c r="B3384" s="4">
        <f>train[[#This Row],[account_length]]/12</f>
        <v>3.5833333333333335</v>
      </c>
      <c r="C3384">
        <v>415</v>
      </c>
      <c r="D3384">
        <v>0</v>
      </c>
      <c r="E3384">
        <v>0</v>
      </c>
      <c r="F3384">
        <v>0</v>
      </c>
      <c r="G3384">
        <v>165.8</v>
      </c>
      <c r="H3384">
        <v>96</v>
      </c>
      <c r="I3384">
        <v>28.19</v>
      </c>
      <c r="J3384">
        <v>132</v>
      </c>
      <c r="K3384">
        <v>105</v>
      </c>
      <c r="L3384">
        <v>11.22</v>
      </c>
      <c r="M3384">
        <v>323.2</v>
      </c>
      <c r="N3384">
        <v>62</v>
      </c>
      <c r="O3384">
        <v>14.54</v>
      </c>
      <c r="P3384">
        <v>10.7</v>
      </c>
      <c r="Q3384">
        <v>6</v>
      </c>
      <c r="R3384">
        <v>2.89</v>
      </c>
      <c r="S3384">
        <v>0</v>
      </c>
      <c r="T3384">
        <v>0</v>
      </c>
    </row>
    <row r="3385" spans="1:20" x14ac:dyDescent="0.2">
      <c r="A3385" t="s">
        <v>65</v>
      </c>
      <c r="B3385" s="4">
        <f>train[[#This Row],[account_length]]/12</f>
        <v>12.5</v>
      </c>
      <c r="C3385">
        <v>415</v>
      </c>
      <c r="D3385">
        <v>0</v>
      </c>
      <c r="E3385">
        <v>1</v>
      </c>
      <c r="F3385">
        <v>24</v>
      </c>
      <c r="G3385">
        <v>195.7</v>
      </c>
      <c r="H3385">
        <v>108</v>
      </c>
      <c r="I3385">
        <v>33.270000000000003</v>
      </c>
      <c r="J3385">
        <v>208.8</v>
      </c>
      <c r="K3385">
        <v>110</v>
      </c>
      <c r="L3385">
        <v>17.75</v>
      </c>
      <c r="M3385">
        <v>177</v>
      </c>
      <c r="N3385">
        <v>84</v>
      </c>
      <c r="O3385">
        <v>7.97</v>
      </c>
      <c r="P3385">
        <v>11.7</v>
      </c>
      <c r="Q3385">
        <v>2</v>
      </c>
      <c r="R3385">
        <v>3.16</v>
      </c>
      <c r="S3385">
        <v>2</v>
      </c>
      <c r="T3385">
        <v>0</v>
      </c>
    </row>
    <row r="3386" spans="1:20" x14ac:dyDescent="0.2">
      <c r="A3386" t="s">
        <v>74</v>
      </c>
      <c r="B3386" s="4">
        <f>train[[#This Row],[account_length]]/12</f>
        <v>7.666666666666667</v>
      </c>
      <c r="C3386">
        <v>408</v>
      </c>
      <c r="D3386">
        <v>0</v>
      </c>
      <c r="E3386">
        <v>0</v>
      </c>
      <c r="F3386">
        <v>0</v>
      </c>
      <c r="G3386">
        <v>250.6</v>
      </c>
      <c r="H3386">
        <v>100</v>
      </c>
      <c r="I3386">
        <v>42.6</v>
      </c>
      <c r="J3386">
        <v>41.7</v>
      </c>
      <c r="K3386">
        <v>94</v>
      </c>
      <c r="L3386">
        <v>3.54</v>
      </c>
      <c r="M3386">
        <v>186.2</v>
      </c>
      <c r="N3386">
        <v>100</v>
      </c>
      <c r="O3386">
        <v>8.3800000000000008</v>
      </c>
      <c r="P3386">
        <v>9.6999999999999993</v>
      </c>
      <c r="Q3386">
        <v>6</v>
      </c>
      <c r="R3386">
        <v>2.62</v>
      </c>
      <c r="S3386">
        <v>2</v>
      </c>
      <c r="T3386">
        <v>0</v>
      </c>
    </row>
    <row r="3387" spans="1:20" x14ac:dyDescent="0.2">
      <c r="A3387" t="s">
        <v>36</v>
      </c>
      <c r="B3387" s="4">
        <f>train[[#This Row],[account_length]]/12</f>
        <v>5.666666666666667</v>
      </c>
      <c r="C3387">
        <v>510</v>
      </c>
      <c r="D3387">
        <v>0</v>
      </c>
      <c r="E3387">
        <v>0</v>
      </c>
      <c r="F3387">
        <v>0</v>
      </c>
      <c r="G3387">
        <v>141.9</v>
      </c>
      <c r="H3387">
        <v>112</v>
      </c>
      <c r="I3387">
        <v>24.12</v>
      </c>
      <c r="J3387">
        <v>166.2</v>
      </c>
      <c r="K3387">
        <v>94</v>
      </c>
      <c r="L3387">
        <v>14.13</v>
      </c>
      <c r="M3387">
        <v>223.5</v>
      </c>
      <c r="N3387">
        <v>77</v>
      </c>
      <c r="O3387">
        <v>10.06</v>
      </c>
      <c r="P3387">
        <v>9.1999999999999993</v>
      </c>
      <c r="Q3387">
        <v>6</v>
      </c>
      <c r="R3387">
        <v>2.48</v>
      </c>
      <c r="S3387">
        <v>1</v>
      </c>
      <c r="T3387">
        <v>0</v>
      </c>
    </row>
    <row r="3388" spans="1:20" x14ac:dyDescent="0.2">
      <c r="A3388" t="s">
        <v>20</v>
      </c>
      <c r="B3388" s="4">
        <f>train[[#This Row],[account_length]]/12</f>
        <v>13.25</v>
      </c>
      <c r="C3388">
        <v>510</v>
      </c>
      <c r="D3388">
        <v>0</v>
      </c>
      <c r="E3388">
        <v>0</v>
      </c>
      <c r="F3388">
        <v>0</v>
      </c>
      <c r="G3388">
        <v>168.5</v>
      </c>
      <c r="H3388">
        <v>80</v>
      </c>
      <c r="I3388">
        <v>28.65</v>
      </c>
      <c r="J3388">
        <v>203.9</v>
      </c>
      <c r="K3388">
        <v>119</v>
      </c>
      <c r="L3388">
        <v>17.329999999999998</v>
      </c>
      <c r="M3388">
        <v>199.1</v>
      </c>
      <c r="N3388">
        <v>126</v>
      </c>
      <c r="O3388">
        <v>8.9600000000000009</v>
      </c>
      <c r="P3388">
        <v>8.1</v>
      </c>
      <c r="Q3388">
        <v>2</v>
      </c>
      <c r="R3388">
        <v>2.19</v>
      </c>
      <c r="S3388">
        <v>1</v>
      </c>
      <c r="T3388">
        <v>0</v>
      </c>
    </row>
    <row r="3389" spans="1:20" x14ac:dyDescent="0.2">
      <c r="A3389" t="s">
        <v>72</v>
      </c>
      <c r="B3389" s="4">
        <f>train[[#This Row],[account_length]]/12</f>
        <v>13.166666666666666</v>
      </c>
      <c r="C3389">
        <v>415</v>
      </c>
      <c r="D3389">
        <v>0</v>
      </c>
      <c r="E3389">
        <v>1</v>
      </c>
      <c r="F3389">
        <v>19</v>
      </c>
      <c r="G3389">
        <v>127.6</v>
      </c>
      <c r="H3389">
        <v>88</v>
      </c>
      <c r="I3389">
        <v>21.69</v>
      </c>
      <c r="J3389">
        <v>235.2</v>
      </c>
      <c r="K3389">
        <v>82</v>
      </c>
      <c r="L3389">
        <v>19.989999999999998</v>
      </c>
      <c r="M3389">
        <v>195</v>
      </c>
      <c r="N3389">
        <v>87</v>
      </c>
      <c r="O3389">
        <v>8.7799999999999994</v>
      </c>
      <c r="P3389">
        <v>10.1</v>
      </c>
      <c r="Q3389">
        <v>3</v>
      </c>
      <c r="R3389">
        <v>2.73</v>
      </c>
      <c r="S3389">
        <v>0</v>
      </c>
      <c r="T3389">
        <v>0</v>
      </c>
    </row>
    <row r="3390" spans="1:20" x14ac:dyDescent="0.2">
      <c r="A3390" t="s">
        <v>72</v>
      </c>
      <c r="B3390" s="4">
        <f>train[[#This Row],[account_length]]/12</f>
        <v>9.9166666666666661</v>
      </c>
      <c r="C3390">
        <v>408</v>
      </c>
      <c r="D3390">
        <v>0</v>
      </c>
      <c r="E3390">
        <v>0</v>
      </c>
      <c r="F3390">
        <v>0</v>
      </c>
      <c r="G3390">
        <v>197.2</v>
      </c>
      <c r="H3390">
        <v>111</v>
      </c>
      <c r="I3390">
        <v>33.520000000000003</v>
      </c>
      <c r="J3390">
        <v>168.1</v>
      </c>
      <c r="K3390">
        <v>78</v>
      </c>
      <c r="L3390">
        <v>14.29</v>
      </c>
      <c r="M3390">
        <v>209.8</v>
      </c>
      <c r="N3390">
        <v>84</v>
      </c>
      <c r="O3390">
        <v>9.44</v>
      </c>
      <c r="P3390">
        <v>4.2</v>
      </c>
      <c r="Q3390">
        <v>2</v>
      </c>
      <c r="R3390">
        <v>1.1299999999999999</v>
      </c>
      <c r="S3390">
        <v>1</v>
      </c>
      <c r="T3390">
        <v>0</v>
      </c>
    </row>
    <row r="3391" spans="1:20" x14ac:dyDescent="0.2">
      <c r="A3391" t="s">
        <v>59</v>
      </c>
      <c r="B3391" s="4">
        <f>train[[#This Row],[account_length]]/12</f>
        <v>4.5</v>
      </c>
      <c r="C3391">
        <v>415</v>
      </c>
      <c r="D3391">
        <v>0</v>
      </c>
      <c r="E3391">
        <v>1</v>
      </c>
      <c r="F3391">
        <v>28</v>
      </c>
      <c r="G3391">
        <v>217.4</v>
      </c>
      <c r="H3391">
        <v>98</v>
      </c>
      <c r="I3391">
        <v>36.96</v>
      </c>
      <c r="J3391">
        <v>246.2</v>
      </c>
      <c r="K3391">
        <v>120</v>
      </c>
      <c r="L3391">
        <v>20.93</v>
      </c>
      <c r="M3391">
        <v>127</v>
      </c>
      <c r="N3391">
        <v>92</v>
      </c>
      <c r="O3391">
        <v>5.72</v>
      </c>
      <c r="P3391">
        <v>7.5</v>
      </c>
      <c r="Q3391">
        <v>8</v>
      </c>
      <c r="R3391">
        <v>2.0299999999999998</v>
      </c>
      <c r="S3391">
        <v>1</v>
      </c>
      <c r="T3391">
        <v>0</v>
      </c>
    </row>
    <row r="3392" spans="1:20" x14ac:dyDescent="0.2">
      <c r="A3392" t="s">
        <v>24</v>
      </c>
      <c r="B3392" s="4">
        <f>train[[#This Row],[account_length]]/12</f>
        <v>5</v>
      </c>
      <c r="C3392">
        <v>415</v>
      </c>
      <c r="D3392">
        <v>1</v>
      </c>
      <c r="E3392">
        <v>0</v>
      </c>
      <c r="F3392">
        <v>0</v>
      </c>
      <c r="G3392">
        <v>97.2</v>
      </c>
      <c r="H3392">
        <v>91</v>
      </c>
      <c r="I3392">
        <v>16.52</v>
      </c>
      <c r="J3392">
        <v>243.7</v>
      </c>
      <c r="K3392">
        <v>93</v>
      </c>
      <c r="L3392">
        <v>20.71</v>
      </c>
      <c r="M3392">
        <v>235</v>
      </c>
      <c r="N3392">
        <v>116</v>
      </c>
      <c r="O3392">
        <v>10.58</v>
      </c>
      <c r="P3392">
        <v>10.1</v>
      </c>
      <c r="Q3392">
        <v>2</v>
      </c>
      <c r="R3392">
        <v>2.73</v>
      </c>
      <c r="S3392">
        <v>1</v>
      </c>
      <c r="T3392">
        <v>1</v>
      </c>
    </row>
    <row r="3393" spans="1:20" x14ac:dyDescent="0.2">
      <c r="A3393" t="s">
        <v>51</v>
      </c>
      <c r="B3393" s="4">
        <f>train[[#This Row],[account_length]]/12</f>
        <v>9.25</v>
      </c>
      <c r="C3393">
        <v>415</v>
      </c>
      <c r="D3393">
        <v>0</v>
      </c>
      <c r="E3393">
        <v>1</v>
      </c>
      <c r="F3393">
        <v>23</v>
      </c>
      <c r="G3393">
        <v>87.7</v>
      </c>
      <c r="H3393">
        <v>91</v>
      </c>
      <c r="I3393">
        <v>14.91</v>
      </c>
      <c r="J3393">
        <v>218.3</v>
      </c>
      <c r="K3393">
        <v>118</v>
      </c>
      <c r="L3393">
        <v>18.559999999999999</v>
      </c>
      <c r="M3393">
        <v>173.1</v>
      </c>
      <c r="N3393">
        <v>87</v>
      </c>
      <c r="O3393">
        <v>7.79</v>
      </c>
      <c r="P3393">
        <v>12.3</v>
      </c>
      <c r="Q3393">
        <v>4</v>
      </c>
      <c r="R3393">
        <v>3.32</v>
      </c>
      <c r="S3393">
        <v>1</v>
      </c>
      <c r="T3393">
        <v>0</v>
      </c>
    </row>
    <row r="3394" spans="1:20" x14ac:dyDescent="0.2">
      <c r="A3394" t="s">
        <v>31</v>
      </c>
      <c r="B3394" s="4">
        <f>train[[#This Row],[account_length]]/12</f>
        <v>9.9166666666666661</v>
      </c>
      <c r="C3394">
        <v>415</v>
      </c>
      <c r="D3394">
        <v>0</v>
      </c>
      <c r="E3394">
        <v>1</v>
      </c>
      <c r="F3394">
        <v>32</v>
      </c>
      <c r="G3394">
        <v>186.4</v>
      </c>
      <c r="H3394">
        <v>75</v>
      </c>
      <c r="I3394">
        <v>31.69</v>
      </c>
      <c r="J3394">
        <v>206.9</v>
      </c>
      <c r="K3394">
        <v>92</v>
      </c>
      <c r="L3394">
        <v>17.59</v>
      </c>
      <c r="M3394">
        <v>150.6</v>
      </c>
      <c r="N3394">
        <v>80</v>
      </c>
      <c r="O3394">
        <v>6.78</v>
      </c>
      <c r="P3394">
        <v>12.1</v>
      </c>
      <c r="Q3394">
        <v>2</v>
      </c>
      <c r="R3394">
        <v>3.27</v>
      </c>
      <c r="S3394">
        <v>1</v>
      </c>
      <c r="T3394">
        <v>0</v>
      </c>
    </row>
    <row r="3395" spans="1:20" x14ac:dyDescent="0.2">
      <c r="A3395" t="s">
        <v>68</v>
      </c>
      <c r="B3395" s="4">
        <f>train[[#This Row],[account_length]]/12</f>
        <v>6.166666666666667</v>
      </c>
      <c r="C3395">
        <v>415</v>
      </c>
      <c r="D3395">
        <v>0</v>
      </c>
      <c r="E3395">
        <v>0</v>
      </c>
      <c r="F3395">
        <v>0</v>
      </c>
      <c r="G3395">
        <v>180</v>
      </c>
      <c r="H3395">
        <v>110</v>
      </c>
      <c r="I3395">
        <v>30.6</v>
      </c>
      <c r="J3395">
        <v>212.9</v>
      </c>
      <c r="K3395">
        <v>100</v>
      </c>
      <c r="L3395">
        <v>18.100000000000001</v>
      </c>
      <c r="M3395">
        <v>182.3</v>
      </c>
      <c r="N3395">
        <v>95</v>
      </c>
      <c r="O3395">
        <v>8.1999999999999993</v>
      </c>
      <c r="P3395">
        <v>11.8</v>
      </c>
      <c r="Q3395">
        <v>10</v>
      </c>
      <c r="R3395">
        <v>3.19</v>
      </c>
      <c r="S3395">
        <v>0</v>
      </c>
      <c r="T3395">
        <v>0</v>
      </c>
    </row>
    <row r="3396" spans="1:20" x14ac:dyDescent="0.2">
      <c r="A3396" t="s">
        <v>44</v>
      </c>
      <c r="B3396" s="4">
        <f>train[[#This Row],[account_length]]/12</f>
        <v>9.8333333333333339</v>
      </c>
      <c r="C3396">
        <v>408</v>
      </c>
      <c r="D3396">
        <v>0</v>
      </c>
      <c r="E3396">
        <v>0</v>
      </c>
      <c r="F3396">
        <v>0</v>
      </c>
      <c r="G3396">
        <v>232.4</v>
      </c>
      <c r="H3396">
        <v>92</v>
      </c>
      <c r="I3396">
        <v>39.51</v>
      </c>
      <c r="J3396">
        <v>191</v>
      </c>
      <c r="K3396">
        <v>68</v>
      </c>
      <c r="L3396">
        <v>16.239999999999998</v>
      </c>
      <c r="M3396">
        <v>213</v>
      </c>
      <c r="N3396">
        <v>138</v>
      </c>
      <c r="O3396">
        <v>9.58</v>
      </c>
      <c r="P3396">
        <v>7.7</v>
      </c>
      <c r="Q3396">
        <v>4</v>
      </c>
      <c r="R3396">
        <v>2.08</v>
      </c>
      <c r="S3396">
        <v>1</v>
      </c>
      <c r="T3396">
        <v>0</v>
      </c>
    </row>
    <row r="3397" spans="1:20" x14ac:dyDescent="0.2">
      <c r="A3397" t="s">
        <v>66</v>
      </c>
      <c r="B3397" s="4">
        <f>train[[#This Row],[account_length]]/12</f>
        <v>10.333333333333334</v>
      </c>
      <c r="C3397">
        <v>415</v>
      </c>
      <c r="D3397">
        <v>0</v>
      </c>
      <c r="E3397">
        <v>0</v>
      </c>
      <c r="F3397">
        <v>0</v>
      </c>
      <c r="G3397">
        <v>151.6</v>
      </c>
      <c r="H3397">
        <v>119</v>
      </c>
      <c r="I3397">
        <v>25.77</v>
      </c>
      <c r="J3397">
        <v>198.1</v>
      </c>
      <c r="K3397">
        <v>93</v>
      </c>
      <c r="L3397">
        <v>16.84</v>
      </c>
      <c r="M3397">
        <v>173.4</v>
      </c>
      <c r="N3397">
        <v>91</v>
      </c>
      <c r="O3397">
        <v>7.8</v>
      </c>
      <c r="P3397">
        <v>11.6</v>
      </c>
      <c r="Q3397">
        <v>3</v>
      </c>
      <c r="R3397">
        <v>3.13</v>
      </c>
      <c r="S3397">
        <v>3</v>
      </c>
      <c r="T3397">
        <v>0</v>
      </c>
    </row>
    <row r="3398" spans="1:20" x14ac:dyDescent="0.2">
      <c r="A3398" t="s">
        <v>30</v>
      </c>
      <c r="B3398" s="4">
        <f>train[[#This Row],[account_length]]/12</f>
        <v>11.083333333333334</v>
      </c>
      <c r="C3398">
        <v>510</v>
      </c>
      <c r="D3398">
        <v>0</v>
      </c>
      <c r="E3398">
        <v>0</v>
      </c>
      <c r="F3398">
        <v>0</v>
      </c>
      <c r="G3398">
        <v>172.2</v>
      </c>
      <c r="H3398">
        <v>81</v>
      </c>
      <c r="I3398">
        <v>29.27</v>
      </c>
      <c r="J3398">
        <v>214.9</v>
      </c>
      <c r="K3398">
        <v>123</v>
      </c>
      <c r="L3398">
        <v>18.27</v>
      </c>
      <c r="M3398">
        <v>184.3</v>
      </c>
      <c r="N3398">
        <v>90</v>
      </c>
      <c r="O3398">
        <v>8.2899999999999991</v>
      </c>
      <c r="P3398">
        <v>11.1</v>
      </c>
      <c r="Q3398">
        <v>6</v>
      </c>
      <c r="R3398">
        <v>3</v>
      </c>
      <c r="S3398">
        <v>3</v>
      </c>
      <c r="T3398">
        <v>0</v>
      </c>
    </row>
    <row r="3399" spans="1:20" x14ac:dyDescent="0.2">
      <c r="A3399" t="s">
        <v>51</v>
      </c>
      <c r="B3399" s="4">
        <f>train[[#This Row],[account_length]]/12</f>
        <v>4.083333333333333</v>
      </c>
      <c r="C3399">
        <v>408</v>
      </c>
      <c r="D3399">
        <v>0</v>
      </c>
      <c r="E3399">
        <v>0</v>
      </c>
      <c r="F3399">
        <v>0</v>
      </c>
      <c r="G3399">
        <v>260.89999999999998</v>
      </c>
      <c r="H3399">
        <v>88</v>
      </c>
      <c r="I3399">
        <v>44.35</v>
      </c>
      <c r="J3399">
        <v>174.2</v>
      </c>
      <c r="K3399">
        <v>103</v>
      </c>
      <c r="L3399">
        <v>14.81</v>
      </c>
      <c r="M3399">
        <v>262.8</v>
      </c>
      <c r="N3399">
        <v>98</v>
      </c>
      <c r="O3399">
        <v>11.83</v>
      </c>
      <c r="P3399">
        <v>10.6</v>
      </c>
      <c r="Q3399">
        <v>4</v>
      </c>
      <c r="R3399">
        <v>2.86</v>
      </c>
      <c r="S3399">
        <v>1</v>
      </c>
      <c r="T3399">
        <v>0</v>
      </c>
    </row>
    <row r="3400" spans="1:20" x14ac:dyDescent="0.2">
      <c r="A3400" t="s">
        <v>46</v>
      </c>
      <c r="B3400" s="4">
        <f>train[[#This Row],[account_length]]/12</f>
        <v>9.3333333333333339</v>
      </c>
      <c r="C3400">
        <v>415</v>
      </c>
      <c r="D3400">
        <v>0</v>
      </c>
      <c r="E3400">
        <v>0</v>
      </c>
      <c r="F3400">
        <v>0</v>
      </c>
      <c r="G3400">
        <v>124.4</v>
      </c>
      <c r="H3400">
        <v>109</v>
      </c>
      <c r="I3400">
        <v>21.15</v>
      </c>
      <c r="J3400">
        <v>196.1</v>
      </c>
      <c r="K3400">
        <v>119</v>
      </c>
      <c r="L3400">
        <v>16.670000000000002</v>
      </c>
      <c r="M3400">
        <v>166.1</v>
      </c>
      <c r="N3400">
        <v>89</v>
      </c>
      <c r="O3400">
        <v>7.47</v>
      </c>
      <c r="P3400">
        <v>10.199999999999999</v>
      </c>
      <c r="Q3400">
        <v>4</v>
      </c>
      <c r="R3400">
        <v>2.75</v>
      </c>
      <c r="S3400">
        <v>2</v>
      </c>
      <c r="T3400">
        <v>0</v>
      </c>
    </row>
    <row r="3401" spans="1:20" x14ac:dyDescent="0.2">
      <c r="A3401" t="s">
        <v>45</v>
      </c>
      <c r="B3401" s="4">
        <f>train[[#This Row],[account_length]]/12</f>
        <v>10.833333333333334</v>
      </c>
      <c r="C3401">
        <v>510</v>
      </c>
      <c r="D3401">
        <v>0</v>
      </c>
      <c r="E3401">
        <v>0</v>
      </c>
      <c r="F3401">
        <v>0</v>
      </c>
      <c r="G3401">
        <v>126.8</v>
      </c>
      <c r="H3401">
        <v>101</v>
      </c>
      <c r="I3401">
        <v>21.56</v>
      </c>
      <c r="J3401">
        <v>144.1</v>
      </c>
      <c r="K3401">
        <v>105</v>
      </c>
      <c r="L3401">
        <v>12.25</v>
      </c>
      <c r="M3401">
        <v>249.6</v>
      </c>
      <c r="N3401">
        <v>117</v>
      </c>
      <c r="O3401">
        <v>11.23</v>
      </c>
      <c r="P3401">
        <v>11.4</v>
      </c>
      <c r="Q3401">
        <v>8</v>
      </c>
      <c r="R3401">
        <v>3.08</v>
      </c>
      <c r="S3401">
        <v>2</v>
      </c>
      <c r="T3401">
        <v>0</v>
      </c>
    </row>
    <row r="3402" spans="1:20" x14ac:dyDescent="0.2">
      <c r="A3402" t="s">
        <v>31</v>
      </c>
      <c r="B3402" s="4">
        <f>train[[#This Row],[account_length]]/12</f>
        <v>10.833333333333334</v>
      </c>
      <c r="C3402">
        <v>510</v>
      </c>
      <c r="D3402">
        <v>0</v>
      </c>
      <c r="E3402">
        <v>0</v>
      </c>
      <c r="F3402">
        <v>0</v>
      </c>
      <c r="G3402">
        <v>110</v>
      </c>
      <c r="H3402">
        <v>107</v>
      </c>
      <c r="I3402">
        <v>18.7</v>
      </c>
      <c r="J3402">
        <v>181.9</v>
      </c>
      <c r="K3402">
        <v>85</v>
      </c>
      <c r="L3402">
        <v>15.46</v>
      </c>
      <c r="M3402">
        <v>208</v>
      </c>
      <c r="N3402">
        <v>94</v>
      </c>
      <c r="O3402">
        <v>9.36</v>
      </c>
      <c r="P3402">
        <v>11.7</v>
      </c>
      <c r="Q3402">
        <v>3</v>
      </c>
      <c r="R3402">
        <v>3.16</v>
      </c>
      <c r="S3402">
        <v>1</v>
      </c>
      <c r="T3402">
        <v>0</v>
      </c>
    </row>
    <row r="3403" spans="1:20" x14ac:dyDescent="0.2">
      <c r="A3403" t="s">
        <v>55</v>
      </c>
      <c r="B3403" s="4">
        <f>train[[#This Row],[account_length]]/12</f>
        <v>15.666666666666666</v>
      </c>
      <c r="C3403">
        <v>408</v>
      </c>
      <c r="D3403">
        <v>0</v>
      </c>
      <c r="E3403">
        <v>0</v>
      </c>
      <c r="F3403">
        <v>0</v>
      </c>
      <c r="G3403">
        <v>231.1</v>
      </c>
      <c r="H3403">
        <v>92</v>
      </c>
      <c r="I3403">
        <v>39.29</v>
      </c>
      <c r="J3403">
        <v>182.4</v>
      </c>
      <c r="K3403">
        <v>93</v>
      </c>
      <c r="L3403">
        <v>15.5</v>
      </c>
      <c r="M3403">
        <v>227.2</v>
      </c>
      <c r="N3403">
        <v>89</v>
      </c>
      <c r="O3403">
        <v>10.220000000000001</v>
      </c>
      <c r="P3403">
        <v>9.8000000000000007</v>
      </c>
      <c r="Q3403">
        <v>5</v>
      </c>
      <c r="R3403">
        <v>2.65</v>
      </c>
      <c r="S3403">
        <v>4</v>
      </c>
      <c r="T3403">
        <v>0</v>
      </c>
    </row>
    <row r="3404" spans="1:20" x14ac:dyDescent="0.2">
      <c r="A3404" t="s">
        <v>45</v>
      </c>
      <c r="B3404" s="4">
        <f>train[[#This Row],[account_length]]/12</f>
        <v>14.5</v>
      </c>
      <c r="C3404">
        <v>415</v>
      </c>
      <c r="D3404">
        <v>0</v>
      </c>
      <c r="E3404">
        <v>0</v>
      </c>
      <c r="F3404">
        <v>0</v>
      </c>
      <c r="G3404">
        <v>187.4</v>
      </c>
      <c r="H3404">
        <v>74</v>
      </c>
      <c r="I3404">
        <v>31.86</v>
      </c>
      <c r="J3404">
        <v>144.6</v>
      </c>
      <c r="K3404">
        <v>142</v>
      </c>
      <c r="L3404">
        <v>12.29</v>
      </c>
      <c r="M3404">
        <v>235.7</v>
      </c>
      <c r="N3404">
        <v>102</v>
      </c>
      <c r="O3404">
        <v>10.61</v>
      </c>
      <c r="P3404">
        <v>10.199999999999999</v>
      </c>
      <c r="Q3404">
        <v>1</v>
      </c>
      <c r="R3404">
        <v>2.75</v>
      </c>
      <c r="S3404">
        <v>1</v>
      </c>
      <c r="T3404">
        <v>0</v>
      </c>
    </row>
    <row r="3405" spans="1:20" x14ac:dyDescent="0.2">
      <c r="A3405" t="s">
        <v>64</v>
      </c>
      <c r="B3405" s="4">
        <f>train[[#This Row],[account_length]]/12</f>
        <v>4.75</v>
      </c>
      <c r="C3405">
        <v>415</v>
      </c>
      <c r="D3405">
        <v>0</v>
      </c>
      <c r="E3405">
        <v>0</v>
      </c>
      <c r="F3405">
        <v>0</v>
      </c>
      <c r="G3405">
        <v>166.4</v>
      </c>
      <c r="H3405">
        <v>114</v>
      </c>
      <c r="I3405">
        <v>28.29</v>
      </c>
      <c r="J3405">
        <v>76.8</v>
      </c>
      <c r="K3405">
        <v>119</v>
      </c>
      <c r="L3405">
        <v>6.53</v>
      </c>
      <c r="M3405">
        <v>260.10000000000002</v>
      </c>
      <c r="N3405">
        <v>77</v>
      </c>
      <c r="O3405">
        <v>11.7</v>
      </c>
      <c r="P3405">
        <v>10.9</v>
      </c>
      <c r="Q3405">
        <v>3</v>
      </c>
      <c r="R3405">
        <v>2.94</v>
      </c>
      <c r="S3405">
        <v>3</v>
      </c>
      <c r="T3405">
        <v>0</v>
      </c>
    </row>
    <row r="3406" spans="1:20" x14ac:dyDescent="0.2">
      <c r="A3406" t="s">
        <v>49</v>
      </c>
      <c r="B3406" s="4">
        <f>train[[#This Row],[account_length]]/12</f>
        <v>8.75</v>
      </c>
      <c r="C3406">
        <v>408</v>
      </c>
      <c r="D3406">
        <v>0</v>
      </c>
      <c r="E3406">
        <v>0</v>
      </c>
      <c r="F3406">
        <v>0</v>
      </c>
      <c r="G3406">
        <v>141.80000000000001</v>
      </c>
      <c r="H3406">
        <v>85</v>
      </c>
      <c r="I3406">
        <v>24.11</v>
      </c>
      <c r="J3406">
        <v>191.3</v>
      </c>
      <c r="K3406">
        <v>101</v>
      </c>
      <c r="L3406">
        <v>16.260000000000002</v>
      </c>
      <c r="M3406">
        <v>133.6</v>
      </c>
      <c r="N3406">
        <v>126</v>
      </c>
      <c r="O3406">
        <v>6.01</v>
      </c>
      <c r="P3406">
        <v>10.9</v>
      </c>
      <c r="Q3406">
        <v>3</v>
      </c>
      <c r="R3406">
        <v>2.94</v>
      </c>
      <c r="S3406">
        <v>1</v>
      </c>
      <c r="T3406">
        <v>0</v>
      </c>
    </row>
    <row r="3407" spans="1:20" x14ac:dyDescent="0.2">
      <c r="A3407" t="s">
        <v>71</v>
      </c>
      <c r="B3407" s="4">
        <f>train[[#This Row],[account_length]]/12</f>
        <v>14.583333333333334</v>
      </c>
      <c r="C3407">
        <v>408</v>
      </c>
      <c r="D3407">
        <v>1</v>
      </c>
      <c r="E3407">
        <v>1</v>
      </c>
      <c r="F3407">
        <v>35</v>
      </c>
      <c r="G3407">
        <v>159.5</v>
      </c>
      <c r="H3407">
        <v>95</v>
      </c>
      <c r="I3407">
        <v>27.12</v>
      </c>
      <c r="J3407">
        <v>140.69999999999999</v>
      </c>
      <c r="K3407">
        <v>100</v>
      </c>
      <c r="L3407">
        <v>11.96</v>
      </c>
      <c r="M3407">
        <v>176.3</v>
      </c>
      <c r="N3407">
        <v>99</v>
      </c>
      <c r="O3407">
        <v>7.93</v>
      </c>
      <c r="P3407">
        <v>5.4</v>
      </c>
      <c r="Q3407">
        <v>4</v>
      </c>
      <c r="R3407">
        <v>1.46</v>
      </c>
      <c r="S3407">
        <v>5</v>
      </c>
      <c r="T3407">
        <v>1</v>
      </c>
    </row>
    <row r="3408" spans="1:20" x14ac:dyDescent="0.2">
      <c r="A3408" t="s">
        <v>48</v>
      </c>
      <c r="B3408" s="4">
        <f>train[[#This Row],[account_length]]/12</f>
        <v>8.3333333333333339</v>
      </c>
      <c r="C3408">
        <v>415</v>
      </c>
      <c r="D3408">
        <v>0</v>
      </c>
      <c r="E3408">
        <v>0</v>
      </c>
      <c r="F3408">
        <v>0</v>
      </c>
      <c r="G3408">
        <v>218.9</v>
      </c>
      <c r="H3408">
        <v>124</v>
      </c>
      <c r="I3408">
        <v>37.21</v>
      </c>
      <c r="J3408">
        <v>237.5</v>
      </c>
      <c r="K3408">
        <v>99</v>
      </c>
      <c r="L3408">
        <v>20.190000000000001</v>
      </c>
      <c r="M3408">
        <v>189.7</v>
      </c>
      <c r="N3408">
        <v>52</v>
      </c>
      <c r="O3408">
        <v>8.5399999999999991</v>
      </c>
      <c r="P3408">
        <v>11</v>
      </c>
      <c r="Q3408">
        <v>6</v>
      </c>
      <c r="R3408">
        <v>2.97</v>
      </c>
      <c r="S3408">
        <v>2</v>
      </c>
      <c r="T3408">
        <v>0</v>
      </c>
    </row>
    <row r="3409" spans="1:20" x14ac:dyDescent="0.2">
      <c r="A3409" t="s">
        <v>27</v>
      </c>
      <c r="B3409" s="4">
        <f>train[[#This Row],[account_length]]/12</f>
        <v>11</v>
      </c>
      <c r="C3409">
        <v>415</v>
      </c>
      <c r="D3409">
        <v>0</v>
      </c>
      <c r="E3409">
        <v>0</v>
      </c>
      <c r="F3409">
        <v>0</v>
      </c>
      <c r="G3409">
        <v>138.69999999999999</v>
      </c>
      <c r="H3409">
        <v>101</v>
      </c>
      <c r="I3409">
        <v>23.58</v>
      </c>
      <c r="J3409">
        <v>257.5</v>
      </c>
      <c r="K3409">
        <v>85</v>
      </c>
      <c r="L3409">
        <v>21.89</v>
      </c>
      <c r="M3409">
        <v>165.6</v>
      </c>
      <c r="N3409">
        <v>92</v>
      </c>
      <c r="O3409">
        <v>7.45</v>
      </c>
      <c r="P3409">
        <v>7.8</v>
      </c>
      <c r="Q3409">
        <v>1</v>
      </c>
      <c r="R3409">
        <v>2.11</v>
      </c>
      <c r="S3409">
        <v>2</v>
      </c>
      <c r="T3409">
        <v>0</v>
      </c>
    </row>
    <row r="3410" spans="1:20" x14ac:dyDescent="0.2">
      <c r="A3410" t="s">
        <v>75</v>
      </c>
      <c r="B3410" s="4">
        <f>train[[#This Row],[account_length]]/12</f>
        <v>9.75</v>
      </c>
      <c r="C3410">
        <v>415</v>
      </c>
      <c r="D3410">
        <v>1</v>
      </c>
      <c r="E3410">
        <v>0</v>
      </c>
      <c r="F3410">
        <v>0</v>
      </c>
      <c r="G3410">
        <v>158.1</v>
      </c>
      <c r="H3410">
        <v>101</v>
      </c>
      <c r="I3410">
        <v>26.88</v>
      </c>
      <c r="J3410">
        <v>315.10000000000002</v>
      </c>
      <c r="K3410">
        <v>96</v>
      </c>
      <c r="L3410">
        <v>26.78</v>
      </c>
      <c r="M3410">
        <v>176.1</v>
      </c>
      <c r="N3410">
        <v>108</v>
      </c>
      <c r="O3410">
        <v>7.92</v>
      </c>
      <c r="P3410">
        <v>13.9</v>
      </c>
      <c r="Q3410">
        <v>2</v>
      </c>
      <c r="R3410">
        <v>3.75</v>
      </c>
      <c r="S3410">
        <v>3</v>
      </c>
      <c r="T3410">
        <v>1</v>
      </c>
    </row>
    <row r="3411" spans="1:20" x14ac:dyDescent="0.2">
      <c r="A3411" t="s">
        <v>24</v>
      </c>
      <c r="B3411" s="4">
        <f>train[[#This Row],[account_length]]/12</f>
        <v>5.416666666666667</v>
      </c>
      <c r="C3411">
        <v>415</v>
      </c>
      <c r="D3411">
        <v>0</v>
      </c>
      <c r="E3411">
        <v>0</v>
      </c>
      <c r="F3411">
        <v>0</v>
      </c>
      <c r="G3411">
        <v>97.9</v>
      </c>
      <c r="H3411">
        <v>138</v>
      </c>
      <c r="I3411">
        <v>16.64</v>
      </c>
      <c r="J3411">
        <v>173</v>
      </c>
      <c r="K3411">
        <v>102</v>
      </c>
      <c r="L3411">
        <v>14.71</v>
      </c>
      <c r="M3411">
        <v>262.2</v>
      </c>
      <c r="N3411">
        <v>92</v>
      </c>
      <c r="O3411">
        <v>11.8</v>
      </c>
      <c r="P3411">
        <v>9.1999999999999993</v>
      </c>
      <c r="Q3411">
        <v>4</v>
      </c>
      <c r="R3411">
        <v>2.48</v>
      </c>
      <c r="S3411">
        <v>1</v>
      </c>
      <c r="T3411">
        <v>0</v>
      </c>
    </row>
    <row r="3412" spans="1:20" x14ac:dyDescent="0.2">
      <c r="A3412" t="s">
        <v>46</v>
      </c>
      <c r="B3412" s="4">
        <f>train[[#This Row],[account_length]]/12</f>
        <v>10.916666666666666</v>
      </c>
      <c r="C3412">
        <v>510</v>
      </c>
      <c r="D3412">
        <v>0</v>
      </c>
      <c r="E3412">
        <v>0</v>
      </c>
      <c r="F3412">
        <v>0</v>
      </c>
      <c r="G3412">
        <v>103.5</v>
      </c>
      <c r="H3412">
        <v>105</v>
      </c>
      <c r="I3412">
        <v>17.600000000000001</v>
      </c>
      <c r="J3412">
        <v>174.1</v>
      </c>
      <c r="K3412">
        <v>103</v>
      </c>
      <c r="L3412">
        <v>14.8</v>
      </c>
      <c r="M3412">
        <v>248.2</v>
      </c>
      <c r="N3412">
        <v>95</v>
      </c>
      <c r="O3412">
        <v>11.17</v>
      </c>
      <c r="P3412">
        <v>11.7</v>
      </c>
      <c r="Q3412">
        <v>2</v>
      </c>
      <c r="R3412">
        <v>3.16</v>
      </c>
      <c r="S3412">
        <v>5</v>
      </c>
      <c r="T3412">
        <v>1</v>
      </c>
    </row>
    <row r="3413" spans="1:20" x14ac:dyDescent="0.2">
      <c r="A3413" t="s">
        <v>24</v>
      </c>
      <c r="B3413" s="4">
        <f>train[[#This Row],[account_length]]/12</f>
        <v>9.5</v>
      </c>
      <c r="C3413">
        <v>408</v>
      </c>
      <c r="D3413">
        <v>0</v>
      </c>
      <c r="E3413">
        <v>0</v>
      </c>
      <c r="F3413">
        <v>0</v>
      </c>
      <c r="G3413">
        <v>206.3</v>
      </c>
      <c r="H3413">
        <v>113</v>
      </c>
      <c r="I3413">
        <v>35.07</v>
      </c>
      <c r="J3413">
        <v>223.5</v>
      </c>
      <c r="K3413">
        <v>97</v>
      </c>
      <c r="L3413">
        <v>19</v>
      </c>
      <c r="M3413">
        <v>234.3</v>
      </c>
      <c r="N3413">
        <v>119</v>
      </c>
      <c r="O3413">
        <v>10.54</v>
      </c>
      <c r="P3413">
        <v>8.1</v>
      </c>
      <c r="Q3413">
        <v>6</v>
      </c>
      <c r="R3413">
        <v>2.19</v>
      </c>
      <c r="S3413">
        <v>2</v>
      </c>
      <c r="T3413">
        <v>0</v>
      </c>
    </row>
    <row r="3414" spans="1:20" x14ac:dyDescent="0.2">
      <c r="A3414" t="s">
        <v>40</v>
      </c>
      <c r="B3414" s="4">
        <f>train[[#This Row],[account_length]]/12</f>
        <v>10.583333333333334</v>
      </c>
      <c r="C3414">
        <v>415</v>
      </c>
      <c r="D3414">
        <v>0</v>
      </c>
      <c r="E3414">
        <v>1</v>
      </c>
      <c r="F3414">
        <v>24</v>
      </c>
      <c r="G3414">
        <v>211.5</v>
      </c>
      <c r="H3414">
        <v>121</v>
      </c>
      <c r="I3414">
        <v>35.96</v>
      </c>
      <c r="J3414">
        <v>183.9</v>
      </c>
      <c r="K3414">
        <v>115</v>
      </c>
      <c r="L3414">
        <v>15.63</v>
      </c>
      <c r="M3414">
        <v>186.2</v>
      </c>
      <c r="N3414">
        <v>103</v>
      </c>
      <c r="O3414">
        <v>8.3800000000000008</v>
      </c>
      <c r="P3414">
        <v>13.5</v>
      </c>
      <c r="Q3414">
        <v>1</v>
      </c>
      <c r="R3414">
        <v>3.65</v>
      </c>
      <c r="S3414">
        <v>3</v>
      </c>
      <c r="T3414">
        <v>0</v>
      </c>
    </row>
    <row r="3415" spans="1:20" x14ac:dyDescent="0.2">
      <c r="A3415" t="s">
        <v>44</v>
      </c>
      <c r="B3415" s="4">
        <f>train[[#This Row],[account_length]]/12</f>
        <v>5.583333333333333</v>
      </c>
      <c r="C3415">
        <v>510</v>
      </c>
      <c r="D3415">
        <v>0</v>
      </c>
      <c r="E3415">
        <v>0</v>
      </c>
      <c r="F3415">
        <v>0</v>
      </c>
      <c r="G3415">
        <v>125</v>
      </c>
      <c r="H3415">
        <v>96</v>
      </c>
      <c r="I3415">
        <v>21.25</v>
      </c>
      <c r="J3415">
        <v>294.5</v>
      </c>
      <c r="K3415">
        <v>114</v>
      </c>
      <c r="L3415">
        <v>25.03</v>
      </c>
      <c r="M3415">
        <v>205.7</v>
      </c>
      <c r="N3415">
        <v>75</v>
      </c>
      <c r="O3415">
        <v>9.26</v>
      </c>
      <c r="P3415">
        <v>10.199999999999999</v>
      </c>
      <c r="Q3415">
        <v>4</v>
      </c>
      <c r="R3415">
        <v>2.75</v>
      </c>
      <c r="S3415">
        <v>1</v>
      </c>
      <c r="T3415">
        <v>1</v>
      </c>
    </row>
    <row r="3416" spans="1:20" x14ac:dyDescent="0.2">
      <c r="A3416" t="s">
        <v>39</v>
      </c>
      <c r="B3416" s="4">
        <f>train[[#This Row],[account_length]]/12</f>
        <v>10.25</v>
      </c>
      <c r="C3416">
        <v>408</v>
      </c>
      <c r="D3416">
        <v>0</v>
      </c>
      <c r="E3416">
        <v>1</v>
      </c>
      <c r="F3416">
        <v>41</v>
      </c>
      <c r="G3416">
        <v>141.30000000000001</v>
      </c>
      <c r="H3416">
        <v>127</v>
      </c>
      <c r="I3416">
        <v>24.02</v>
      </c>
      <c r="J3416">
        <v>152</v>
      </c>
      <c r="K3416">
        <v>96</v>
      </c>
      <c r="L3416">
        <v>12.92</v>
      </c>
      <c r="M3416">
        <v>218.8</v>
      </c>
      <c r="N3416">
        <v>114</v>
      </c>
      <c r="O3416">
        <v>9.85</v>
      </c>
      <c r="P3416">
        <v>8.1</v>
      </c>
      <c r="Q3416">
        <v>3</v>
      </c>
      <c r="R3416">
        <v>2.19</v>
      </c>
      <c r="S3416">
        <v>3</v>
      </c>
      <c r="T3416">
        <v>0</v>
      </c>
    </row>
    <row r="3417" spans="1:20" x14ac:dyDescent="0.2">
      <c r="A3417" t="s">
        <v>27</v>
      </c>
      <c r="B3417" s="4">
        <f>train[[#This Row],[account_length]]/12</f>
        <v>9.6666666666666661</v>
      </c>
      <c r="C3417">
        <v>415</v>
      </c>
      <c r="D3417">
        <v>0</v>
      </c>
      <c r="E3417">
        <v>0</v>
      </c>
      <c r="F3417">
        <v>0</v>
      </c>
      <c r="G3417">
        <v>119</v>
      </c>
      <c r="H3417">
        <v>94</v>
      </c>
      <c r="I3417">
        <v>20.23</v>
      </c>
      <c r="J3417">
        <v>144.30000000000001</v>
      </c>
      <c r="K3417">
        <v>110</v>
      </c>
      <c r="L3417">
        <v>12.27</v>
      </c>
      <c r="M3417">
        <v>199.7</v>
      </c>
      <c r="N3417">
        <v>65</v>
      </c>
      <c r="O3417">
        <v>8.99</v>
      </c>
      <c r="P3417">
        <v>8.8000000000000007</v>
      </c>
      <c r="Q3417">
        <v>5</v>
      </c>
      <c r="R3417">
        <v>2.38</v>
      </c>
      <c r="S3417">
        <v>2</v>
      </c>
      <c r="T3417">
        <v>0</v>
      </c>
    </row>
    <row r="3418" spans="1:20" x14ac:dyDescent="0.2">
      <c r="A3418" t="s">
        <v>37</v>
      </c>
      <c r="B3418" s="4">
        <f>train[[#This Row],[account_length]]/12</f>
        <v>8.9166666666666661</v>
      </c>
      <c r="C3418">
        <v>415</v>
      </c>
      <c r="D3418">
        <v>0</v>
      </c>
      <c r="E3418">
        <v>0</v>
      </c>
      <c r="F3418">
        <v>0</v>
      </c>
      <c r="G3418">
        <v>260.60000000000002</v>
      </c>
      <c r="H3418">
        <v>81</v>
      </c>
      <c r="I3418">
        <v>44.3</v>
      </c>
      <c r="J3418">
        <v>246.1</v>
      </c>
      <c r="K3418">
        <v>116</v>
      </c>
      <c r="L3418">
        <v>20.92</v>
      </c>
      <c r="M3418">
        <v>243.3</v>
      </c>
      <c r="N3418">
        <v>117</v>
      </c>
      <c r="O3418">
        <v>10.95</v>
      </c>
      <c r="P3418">
        <v>12.8</v>
      </c>
      <c r="Q3418">
        <v>9</v>
      </c>
      <c r="R3418">
        <v>3.46</v>
      </c>
      <c r="S3418">
        <v>0</v>
      </c>
      <c r="T3418">
        <v>1</v>
      </c>
    </row>
    <row r="3419" spans="1:20" x14ac:dyDescent="0.2">
      <c r="A3419" t="s">
        <v>39</v>
      </c>
      <c r="B3419" s="4">
        <f>train[[#This Row],[account_length]]/12</f>
        <v>9.1666666666666661</v>
      </c>
      <c r="C3419">
        <v>415</v>
      </c>
      <c r="D3419">
        <v>0</v>
      </c>
      <c r="E3419">
        <v>0</v>
      </c>
      <c r="F3419">
        <v>0</v>
      </c>
      <c r="G3419">
        <v>149.19999999999999</v>
      </c>
      <c r="H3419">
        <v>128</v>
      </c>
      <c r="I3419">
        <v>25.36</v>
      </c>
      <c r="J3419">
        <v>112.8</v>
      </c>
      <c r="K3419">
        <v>101</v>
      </c>
      <c r="L3419">
        <v>9.59</v>
      </c>
      <c r="M3419">
        <v>156.30000000000001</v>
      </c>
      <c r="N3419">
        <v>111</v>
      </c>
      <c r="O3419">
        <v>7.03</v>
      </c>
      <c r="P3419">
        <v>12.2</v>
      </c>
      <c r="Q3419">
        <v>4</v>
      </c>
      <c r="R3419">
        <v>3.29</v>
      </c>
      <c r="S3419">
        <v>1</v>
      </c>
      <c r="T3419">
        <v>0</v>
      </c>
    </row>
    <row r="3420" spans="1:20" x14ac:dyDescent="0.2">
      <c r="A3420" t="s">
        <v>54</v>
      </c>
      <c r="B3420" s="4">
        <f>train[[#This Row],[account_length]]/12</f>
        <v>2.4166666666666665</v>
      </c>
      <c r="C3420">
        <v>415</v>
      </c>
      <c r="D3420">
        <v>0</v>
      </c>
      <c r="E3420">
        <v>0</v>
      </c>
      <c r="F3420">
        <v>0</v>
      </c>
      <c r="G3420">
        <v>163.69999999999999</v>
      </c>
      <c r="H3420">
        <v>109</v>
      </c>
      <c r="I3420">
        <v>27.83</v>
      </c>
      <c r="J3420">
        <v>207.3</v>
      </c>
      <c r="K3420">
        <v>88</v>
      </c>
      <c r="L3420">
        <v>17.62</v>
      </c>
      <c r="M3420">
        <v>266.2</v>
      </c>
      <c r="N3420">
        <v>101</v>
      </c>
      <c r="O3420">
        <v>11.98</v>
      </c>
      <c r="P3420">
        <v>10.4</v>
      </c>
      <c r="Q3420">
        <v>2</v>
      </c>
      <c r="R3420">
        <v>2.81</v>
      </c>
      <c r="S3420">
        <v>1</v>
      </c>
      <c r="T3420">
        <v>0</v>
      </c>
    </row>
    <row r="3421" spans="1:20" x14ac:dyDescent="0.2">
      <c r="A3421" t="s">
        <v>36</v>
      </c>
      <c r="B3421" s="4">
        <f>train[[#This Row],[account_length]]/12</f>
        <v>6.333333333333333</v>
      </c>
      <c r="C3421">
        <v>415</v>
      </c>
      <c r="D3421">
        <v>0</v>
      </c>
      <c r="E3421">
        <v>0</v>
      </c>
      <c r="F3421">
        <v>0</v>
      </c>
      <c r="G3421">
        <v>223</v>
      </c>
      <c r="H3421">
        <v>109</v>
      </c>
      <c r="I3421">
        <v>37.909999999999997</v>
      </c>
      <c r="J3421">
        <v>218.7</v>
      </c>
      <c r="K3421">
        <v>97</v>
      </c>
      <c r="L3421">
        <v>18.59</v>
      </c>
      <c r="M3421">
        <v>138.6</v>
      </c>
      <c r="N3421">
        <v>126</v>
      </c>
      <c r="O3421">
        <v>6.24</v>
      </c>
      <c r="P3421">
        <v>11.6</v>
      </c>
      <c r="Q3421">
        <v>8</v>
      </c>
      <c r="R3421">
        <v>3.13</v>
      </c>
      <c r="S3421">
        <v>2</v>
      </c>
      <c r="T3421">
        <v>0</v>
      </c>
    </row>
    <row r="3422" spans="1:20" x14ac:dyDescent="0.2">
      <c r="A3422" t="s">
        <v>66</v>
      </c>
      <c r="B3422" s="4">
        <f>train[[#This Row],[account_length]]/12</f>
        <v>9.5833333333333339</v>
      </c>
      <c r="C3422">
        <v>408</v>
      </c>
      <c r="D3422">
        <v>0</v>
      </c>
      <c r="E3422">
        <v>0</v>
      </c>
      <c r="F3422">
        <v>0</v>
      </c>
      <c r="G3422">
        <v>200.2</v>
      </c>
      <c r="H3422">
        <v>115</v>
      </c>
      <c r="I3422">
        <v>34.03</v>
      </c>
      <c r="J3422">
        <v>268.8</v>
      </c>
      <c r="K3422">
        <v>109</v>
      </c>
      <c r="L3422">
        <v>22.85</v>
      </c>
      <c r="M3422">
        <v>185.4</v>
      </c>
      <c r="N3422">
        <v>102</v>
      </c>
      <c r="O3422">
        <v>8.34</v>
      </c>
      <c r="P3422">
        <v>12.8</v>
      </c>
      <c r="Q3422">
        <v>2</v>
      </c>
      <c r="R3422">
        <v>3.46</v>
      </c>
      <c r="S3422">
        <v>3</v>
      </c>
      <c r="T3422">
        <v>0</v>
      </c>
    </row>
    <row r="3423" spans="1:20" x14ac:dyDescent="0.2">
      <c r="A3423" t="s">
        <v>61</v>
      </c>
      <c r="B3423" s="4">
        <f>train[[#This Row],[account_length]]/12</f>
        <v>5.666666666666667</v>
      </c>
      <c r="C3423">
        <v>415</v>
      </c>
      <c r="D3423">
        <v>0</v>
      </c>
      <c r="E3423">
        <v>0</v>
      </c>
      <c r="F3423">
        <v>0</v>
      </c>
      <c r="G3423">
        <v>248.6</v>
      </c>
      <c r="H3423">
        <v>59</v>
      </c>
      <c r="I3423">
        <v>42.26</v>
      </c>
      <c r="J3423">
        <v>199.1</v>
      </c>
      <c r="K3423">
        <v>126</v>
      </c>
      <c r="L3423">
        <v>16.920000000000002</v>
      </c>
      <c r="M3423">
        <v>112.5</v>
      </c>
      <c r="N3423">
        <v>117</v>
      </c>
      <c r="O3423">
        <v>5.0599999999999996</v>
      </c>
      <c r="P3423">
        <v>6.5</v>
      </c>
      <c r="Q3423">
        <v>3</v>
      </c>
      <c r="R3423">
        <v>1.76</v>
      </c>
      <c r="S3423">
        <v>2</v>
      </c>
      <c r="T3423">
        <v>0</v>
      </c>
    </row>
    <row r="3424" spans="1:20" x14ac:dyDescent="0.2">
      <c r="A3424" t="s">
        <v>72</v>
      </c>
      <c r="B3424" s="4">
        <f>train[[#This Row],[account_length]]/12</f>
        <v>5.25</v>
      </c>
      <c r="C3424">
        <v>415</v>
      </c>
      <c r="D3424">
        <v>0</v>
      </c>
      <c r="E3424">
        <v>1</v>
      </c>
      <c r="F3424">
        <v>26</v>
      </c>
      <c r="G3424">
        <v>214.2</v>
      </c>
      <c r="H3424">
        <v>80</v>
      </c>
      <c r="I3424">
        <v>36.409999999999997</v>
      </c>
      <c r="J3424">
        <v>253</v>
      </c>
      <c r="K3424">
        <v>152</v>
      </c>
      <c r="L3424">
        <v>21.51</v>
      </c>
      <c r="M3424">
        <v>156.4</v>
      </c>
      <c r="N3424">
        <v>109</v>
      </c>
      <c r="O3424">
        <v>7.04</v>
      </c>
      <c r="P3424">
        <v>10.3</v>
      </c>
      <c r="Q3424">
        <v>2</v>
      </c>
      <c r="R3424">
        <v>2.78</v>
      </c>
      <c r="S3424">
        <v>2</v>
      </c>
      <c r="T3424">
        <v>0</v>
      </c>
    </row>
    <row r="3425" spans="1:20" x14ac:dyDescent="0.2">
      <c r="A3425" t="s">
        <v>30</v>
      </c>
      <c r="B3425" s="4">
        <f>train[[#This Row],[account_length]]/12</f>
        <v>5.75</v>
      </c>
      <c r="C3425">
        <v>415</v>
      </c>
      <c r="D3425">
        <v>0</v>
      </c>
      <c r="E3425">
        <v>0</v>
      </c>
      <c r="F3425">
        <v>0</v>
      </c>
      <c r="G3425">
        <v>245.6</v>
      </c>
      <c r="H3425">
        <v>128</v>
      </c>
      <c r="I3425">
        <v>41.75</v>
      </c>
      <c r="J3425">
        <v>173</v>
      </c>
      <c r="K3425">
        <v>101</v>
      </c>
      <c r="L3425">
        <v>14.71</v>
      </c>
      <c r="M3425">
        <v>111.8</v>
      </c>
      <c r="N3425">
        <v>118</v>
      </c>
      <c r="O3425">
        <v>5.03</v>
      </c>
      <c r="P3425">
        <v>14.2</v>
      </c>
      <c r="Q3425">
        <v>7</v>
      </c>
      <c r="R3425">
        <v>3.83</v>
      </c>
      <c r="S3425">
        <v>2</v>
      </c>
      <c r="T3425">
        <v>0</v>
      </c>
    </row>
    <row r="3426" spans="1:20" x14ac:dyDescent="0.2">
      <c r="A3426" t="s">
        <v>71</v>
      </c>
      <c r="B3426" s="4">
        <f>train[[#This Row],[account_length]]/12</f>
        <v>8.0833333333333339</v>
      </c>
      <c r="C3426">
        <v>408</v>
      </c>
      <c r="D3426">
        <v>0</v>
      </c>
      <c r="E3426">
        <v>0</v>
      </c>
      <c r="F3426">
        <v>0</v>
      </c>
      <c r="G3426">
        <v>238.6</v>
      </c>
      <c r="H3426">
        <v>85</v>
      </c>
      <c r="I3426">
        <v>40.56</v>
      </c>
      <c r="J3426">
        <v>203.3</v>
      </c>
      <c r="K3426">
        <v>75</v>
      </c>
      <c r="L3426">
        <v>17.28</v>
      </c>
      <c r="M3426">
        <v>180.5</v>
      </c>
      <c r="N3426">
        <v>127</v>
      </c>
      <c r="O3426">
        <v>8.1199999999999992</v>
      </c>
      <c r="P3426">
        <v>16.2</v>
      </c>
      <c r="Q3426">
        <v>8</v>
      </c>
      <c r="R3426">
        <v>4.37</v>
      </c>
      <c r="S3426">
        <v>0</v>
      </c>
      <c r="T3426">
        <v>0</v>
      </c>
    </row>
    <row r="3427" spans="1:20" x14ac:dyDescent="0.2">
      <c r="A3427" t="s">
        <v>53</v>
      </c>
      <c r="B3427" s="4">
        <f>train[[#This Row],[account_length]]/12</f>
        <v>9</v>
      </c>
      <c r="C3427">
        <v>510</v>
      </c>
      <c r="D3427">
        <v>1</v>
      </c>
      <c r="E3427">
        <v>0</v>
      </c>
      <c r="F3427">
        <v>0</v>
      </c>
      <c r="G3427">
        <v>86.1</v>
      </c>
      <c r="H3427">
        <v>97</v>
      </c>
      <c r="I3427">
        <v>14.64</v>
      </c>
      <c r="J3427">
        <v>227.9</v>
      </c>
      <c r="K3427">
        <v>101</v>
      </c>
      <c r="L3427">
        <v>19.37</v>
      </c>
      <c r="M3427">
        <v>225.8</v>
      </c>
      <c r="N3427">
        <v>102</v>
      </c>
      <c r="O3427">
        <v>10.16</v>
      </c>
      <c r="P3427">
        <v>9.1</v>
      </c>
      <c r="Q3427">
        <v>3</v>
      </c>
      <c r="R3427">
        <v>2.46</v>
      </c>
      <c r="S3427">
        <v>3</v>
      </c>
      <c r="T3427">
        <v>0</v>
      </c>
    </row>
    <row r="3428" spans="1:20" x14ac:dyDescent="0.2">
      <c r="A3428" t="s">
        <v>67</v>
      </c>
      <c r="B3428" s="4">
        <f>train[[#This Row],[account_length]]/12</f>
        <v>6.583333333333333</v>
      </c>
      <c r="C3428">
        <v>415</v>
      </c>
      <c r="D3428">
        <v>0</v>
      </c>
      <c r="E3428">
        <v>0</v>
      </c>
      <c r="F3428">
        <v>0</v>
      </c>
      <c r="G3428">
        <v>161.6</v>
      </c>
      <c r="H3428">
        <v>94</v>
      </c>
      <c r="I3428">
        <v>27.47</v>
      </c>
      <c r="J3428">
        <v>187.5</v>
      </c>
      <c r="K3428">
        <v>110</v>
      </c>
      <c r="L3428">
        <v>15.94</v>
      </c>
      <c r="M3428">
        <v>220.8</v>
      </c>
      <c r="N3428">
        <v>71</v>
      </c>
      <c r="O3428">
        <v>9.94</v>
      </c>
      <c r="P3428">
        <v>10.3</v>
      </c>
      <c r="Q3428">
        <v>7</v>
      </c>
      <c r="R3428">
        <v>2.78</v>
      </c>
      <c r="S3428">
        <v>2</v>
      </c>
      <c r="T3428">
        <v>0</v>
      </c>
    </row>
    <row r="3429" spans="1:20" x14ac:dyDescent="0.2">
      <c r="A3429" t="s">
        <v>54</v>
      </c>
      <c r="B3429" s="4">
        <f>train[[#This Row],[account_length]]/12</f>
        <v>4.333333333333333</v>
      </c>
      <c r="C3429">
        <v>415</v>
      </c>
      <c r="D3429">
        <v>0</v>
      </c>
      <c r="E3429">
        <v>0</v>
      </c>
      <c r="F3429">
        <v>0</v>
      </c>
      <c r="G3429">
        <v>257.89999999999998</v>
      </c>
      <c r="H3429">
        <v>80</v>
      </c>
      <c r="I3429">
        <v>43.84</v>
      </c>
      <c r="J3429">
        <v>220.7</v>
      </c>
      <c r="K3429">
        <v>82</v>
      </c>
      <c r="L3429">
        <v>18.760000000000002</v>
      </c>
      <c r="M3429">
        <v>225.4</v>
      </c>
      <c r="N3429">
        <v>70</v>
      </c>
      <c r="O3429">
        <v>10.14</v>
      </c>
      <c r="P3429">
        <v>16.8</v>
      </c>
      <c r="Q3429">
        <v>3</v>
      </c>
      <c r="R3429">
        <v>4.54</v>
      </c>
      <c r="S3429">
        <v>2</v>
      </c>
      <c r="T3429">
        <v>1</v>
      </c>
    </row>
    <row r="3430" spans="1:20" x14ac:dyDescent="0.2">
      <c r="A3430" t="s">
        <v>70</v>
      </c>
      <c r="B3430" s="4">
        <f>train[[#This Row],[account_length]]/12</f>
        <v>9.5</v>
      </c>
      <c r="C3430">
        <v>415</v>
      </c>
      <c r="D3430">
        <v>0</v>
      </c>
      <c r="E3430">
        <v>0</v>
      </c>
      <c r="F3430">
        <v>0</v>
      </c>
      <c r="G3430">
        <v>209.2</v>
      </c>
      <c r="H3430">
        <v>127</v>
      </c>
      <c r="I3430">
        <v>35.56</v>
      </c>
      <c r="J3430">
        <v>165.3</v>
      </c>
      <c r="K3430">
        <v>93</v>
      </c>
      <c r="L3430">
        <v>14.05</v>
      </c>
      <c r="M3430">
        <v>196.8</v>
      </c>
      <c r="N3430">
        <v>98</v>
      </c>
      <c r="O3430">
        <v>8.86</v>
      </c>
      <c r="P3430">
        <v>10.6</v>
      </c>
      <c r="Q3430">
        <v>8</v>
      </c>
      <c r="R3430">
        <v>2.86</v>
      </c>
      <c r="S3430">
        <v>3</v>
      </c>
      <c r="T3430">
        <v>0</v>
      </c>
    </row>
    <row r="3431" spans="1:20" x14ac:dyDescent="0.2">
      <c r="A3431" t="s">
        <v>33</v>
      </c>
      <c r="B3431" s="4">
        <f>train[[#This Row],[account_length]]/12</f>
        <v>7.5</v>
      </c>
      <c r="C3431">
        <v>510</v>
      </c>
      <c r="D3431">
        <v>0</v>
      </c>
      <c r="E3431">
        <v>1</v>
      </c>
      <c r="F3431">
        <v>19</v>
      </c>
      <c r="G3431">
        <v>214</v>
      </c>
      <c r="H3431">
        <v>57</v>
      </c>
      <c r="I3431">
        <v>36.380000000000003</v>
      </c>
      <c r="J3431">
        <v>245.3</v>
      </c>
      <c r="K3431">
        <v>105</v>
      </c>
      <c r="L3431">
        <v>20.85</v>
      </c>
      <c r="M3431">
        <v>205.6</v>
      </c>
      <c r="N3431">
        <v>68</v>
      </c>
      <c r="O3431">
        <v>9.25</v>
      </c>
      <c r="P3431">
        <v>10.3</v>
      </c>
      <c r="Q3431">
        <v>2</v>
      </c>
      <c r="R3431">
        <v>2.78</v>
      </c>
      <c r="S3431">
        <v>1</v>
      </c>
      <c r="T3431">
        <v>0</v>
      </c>
    </row>
    <row r="3432" spans="1:20" x14ac:dyDescent="0.2">
      <c r="A3432" t="s">
        <v>51</v>
      </c>
      <c r="B3432" s="4">
        <f>train[[#This Row],[account_length]]/12</f>
        <v>10.166666666666666</v>
      </c>
      <c r="C3432">
        <v>415</v>
      </c>
      <c r="D3432">
        <v>0</v>
      </c>
      <c r="E3432">
        <v>1</v>
      </c>
      <c r="F3432">
        <v>21</v>
      </c>
      <c r="G3432">
        <v>196</v>
      </c>
      <c r="H3432">
        <v>104</v>
      </c>
      <c r="I3432">
        <v>33.32</v>
      </c>
      <c r="J3432">
        <v>194.7</v>
      </c>
      <c r="K3432">
        <v>73</v>
      </c>
      <c r="L3432">
        <v>16.55</v>
      </c>
      <c r="M3432">
        <v>150.80000000000001</v>
      </c>
      <c r="N3432">
        <v>92</v>
      </c>
      <c r="O3432">
        <v>6.79</v>
      </c>
      <c r="P3432">
        <v>9.6</v>
      </c>
      <c r="Q3432">
        <v>4</v>
      </c>
      <c r="R3432">
        <v>2.59</v>
      </c>
      <c r="S3432">
        <v>0</v>
      </c>
      <c r="T3432">
        <v>0</v>
      </c>
    </row>
    <row r="3433" spans="1:20" x14ac:dyDescent="0.2">
      <c r="A3433" t="s">
        <v>35</v>
      </c>
      <c r="B3433" s="4">
        <f>train[[#This Row],[account_length]]/12</f>
        <v>6.083333333333333</v>
      </c>
      <c r="C3433">
        <v>415</v>
      </c>
      <c r="D3433">
        <v>0</v>
      </c>
      <c r="E3433">
        <v>1</v>
      </c>
      <c r="F3433">
        <v>33</v>
      </c>
      <c r="G3433">
        <v>129.80000000000001</v>
      </c>
      <c r="H3433">
        <v>112</v>
      </c>
      <c r="I3433">
        <v>22.07</v>
      </c>
      <c r="J3433">
        <v>225.3</v>
      </c>
      <c r="K3433">
        <v>96</v>
      </c>
      <c r="L3433">
        <v>19.149999999999999</v>
      </c>
      <c r="M3433">
        <v>262.5</v>
      </c>
      <c r="N3433">
        <v>104</v>
      </c>
      <c r="O3433">
        <v>11.81</v>
      </c>
      <c r="P3433">
        <v>8.6</v>
      </c>
      <c r="Q3433">
        <v>3</v>
      </c>
      <c r="R3433">
        <v>2.3199999999999998</v>
      </c>
      <c r="S3433">
        <v>1</v>
      </c>
      <c r="T3433">
        <v>0</v>
      </c>
    </row>
    <row r="3434" spans="1:20" x14ac:dyDescent="0.2">
      <c r="A3434" t="s">
        <v>31</v>
      </c>
      <c r="B3434" s="4">
        <f>train[[#This Row],[account_length]]/12</f>
        <v>8.3333333333333339</v>
      </c>
      <c r="C3434">
        <v>408</v>
      </c>
      <c r="D3434">
        <v>0</v>
      </c>
      <c r="E3434">
        <v>0</v>
      </c>
      <c r="F3434">
        <v>0</v>
      </c>
      <c r="G3434">
        <v>239.1</v>
      </c>
      <c r="H3434">
        <v>96</v>
      </c>
      <c r="I3434">
        <v>40.65</v>
      </c>
      <c r="J3434">
        <v>180.1</v>
      </c>
      <c r="K3434">
        <v>110</v>
      </c>
      <c r="L3434">
        <v>15.31</v>
      </c>
      <c r="M3434">
        <v>259.2</v>
      </c>
      <c r="N3434">
        <v>112</v>
      </c>
      <c r="O3434">
        <v>11.66</v>
      </c>
      <c r="P3434">
        <v>14</v>
      </c>
      <c r="Q3434">
        <v>2</v>
      </c>
      <c r="R3434">
        <v>3.78</v>
      </c>
      <c r="S3434">
        <v>0</v>
      </c>
      <c r="T3434">
        <v>0</v>
      </c>
    </row>
    <row r="3435" spans="1:20" x14ac:dyDescent="0.2">
      <c r="A3435" t="s">
        <v>72</v>
      </c>
      <c r="B3435" s="4">
        <f>train[[#This Row],[account_length]]/12</f>
        <v>10.333333333333334</v>
      </c>
      <c r="C3435">
        <v>510</v>
      </c>
      <c r="D3435">
        <v>0</v>
      </c>
      <c r="E3435">
        <v>0</v>
      </c>
      <c r="F3435">
        <v>0</v>
      </c>
      <c r="G3435">
        <v>133.19999999999999</v>
      </c>
      <c r="H3435">
        <v>80</v>
      </c>
      <c r="I3435">
        <v>22.64</v>
      </c>
      <c r="J3435">
        <v>144.19999999999999</v>
      </c>
      <c r="K3435">
        <v>98</v>
      </c>
      <c r="L3435">
        <v>12.26</v>
      </c>
      <c r="M3435">
        <v>261</v>
      </c>
      <c r="N3435">
        <v>102</v>
      </c>
      <c r="O3435">
        <v>11.75</v>
      </c>
      <c r="P3435">
        <v>12</v>
      </c>
      <c r="Q3435">
        <v>3</v>
      </c>
      <c r="R3435">
        <v>3.24</v>
      </c>
      <c r="S3435">
        <v>3</v>
      </c>
      <c r="T3435">
        <v>1</v>
      </c>
    </row>
    <row r="3436" spans="1:20" x14ac:dyDescent="0.2">
      <c r="A3436" t="s">
        <v>52</v>
      </c>
      <c r="B3436" s="4">
        <f>train[[#This Row],[account_length]]/12</f>
        <v>9.3333333333333339</v>
      </c>
      <c r="C3436">
        <v>408</v>
      </c>
      <c r="D3436">
        <v>0</v>
      </c>
      <c r="E3436">
        <v>0</v>
      </c>
      <c r="F3436">
        <v>0</v>
      </c>
      <c r="G3436">
        <v>135.69999999999999</v>
      </c>
      <c r="H3436">
        <v>34</v>
      </c>
      <c r="I3436">
        <v>23.07</v>
      </c>
      <c r="J3436">
        <v>243</v>
      </c>
      <c r="K3436">
        <v>99</v>
      </c>
      <c r="L3436">
        <v>20.66</v>
      </c>
      <c r="M3436">
        <v>209.3</v>
      </c>
      <c r="N3436">
        <v>115</v>
      </c>
      <c r="O3436">
        <v>9.42</v>
      </c>
      <c r="P3436">
        <v>12.2</v>
      </c>
      <c r="Q3436">
        <v>8</v>
      </c>
      <c r="R3436">
        <v>3.29</v>
      </c>
      <c r="S3436">
        <v>1</v>
      </c>
      <c r="T3436">
        <v>0</v>
      </c>
    </row>
    <row r="3437" spans="1:20" x14ac:dyDescent="0.2">
      <c r="A3437" t="s">
        <v>60</v>
      </c>
      <c r="B3437" s="4">
        <f>train[[#This Row],[account_length]]/12</f>
        <v>10</v>
      </c>
      <c r="C3437">
        <v>415</v>
      </c>
      <c r="D3437">
        <v>0</v>
      </c>
      <c r="E3437">
        <v>1</v>
      </c>
      <c r="F3437">
        <v>31</v>
      </c>
      <c r="G3437">
        <v>211</v>
      </c>
      <c r="H3437">
        <v>117</v>
      </c>
      <c r="I3437">
        <v>35.869999999999997</v>
      </c>
      <c r="J3437">
        <v>238.7</v>
      </c>
      <c r="K3437">
        <v>77</v>
      </c>
      <c r="L3437">
        <v>20.29</v>
      </c>
      <c r="M3437">
        <v>184.5</v>
      </c>
      <c r="N3437">
        <v>99</v>
      </c>
      <c r="O3437">
        <v>8.3000000000000007</v>
      </c>
      <c r="P3437">
        <v>14</v>
      </c>
      <c r="Q3437">
        <v>8</v>
      </c>
      <c r="R3437">
        <v>3.78</v>
      </c>
      <c r="S3437">
        <v>1</v>
      </c>
      <c r="T3437">
        <v>0</v>
      </c>
    </row>
    <row r="3438" spans="1:20" x14ac:dyDescent="0.2">
      <c r="A3438" t="s">
        <v>39</v>
      </c>
      <c r="B3438" s="4">
        <f>train[[#This Row],[account_length]]/12</f>
        <v>7.916666666666667</v>
      </c>
      <c r="C3438">
        <v>510</v>
      </c>
      <c r="D3438">
        <v>0</v>
      </c>
      <c r="E3438">
        <v>0</v>
      </c>
      <c r="F3438">
        <v>0</v>
      </c>
      <c r="G3438">
        <v>135.19999999999999</v>
      </c>
      <c r="H3438">
        <v>93</v>
      </c>
      <c r="I3438">
        <v>22.98</v>
      </c>
      <c r="J3438">
        <v>285.89999999999998</v>
      </c>
      <c r="K3438">
        <v>123</v>
      </c>
      <c r="L3438">
        <v>24.3</v>
      </c>
      <c r="M3438">
        <v>228.1</v>
      </c>
      <c r="N3438">
        <v>112</v>
      </c>
      <c r="O3438">
        <v>10.26</v>
      </c>
      <c r="P3438">
        <v>10</v>
      </c>
      <c r="Q3438">
        <v>2</v>
      </c>
      <c r="R3438">
        <v>2.7</v>
      </c>
      <c r="S3438">
        <v>3</v>
      </c>
      <c r="T3438">
        <v>0</v>
      </c>
    </row>
    <row r="3439" spans="1:20" x14ac:dyDescent="0.2">
      <c r="A3439" t="s">
        <v>30</v>
      </c>
      <c r="B3439" s="4">
        <f>train[[#This Row],[account_length]]/12</f>
        <v>5.083333333333333</v>
      </c>
      <c r="C3439">
        <v>408</v>
      </c>
      <c r="D3439">
        <v>0</v>
      </c>
      <c r="E3439">
        <v>0</v>
      </c>
      <c r="F3439">
        <v>0</v>
      </c>
      <c r="G3439">
        <v>140.80000000000001</v>
      </c>
      <c r="H3439">
        <v>126</v>
      </c>
      <c r="I3439">
        <v>23.94</v>
      </c>
      <c r="J3439">
        <v>212.5</v>
      </c>
      <c r="K3439">
        <v>115</v>
      </c>
      <c r="L3439">
        <v>18.059999999999999</v>
      </c>
      <c r="M3439">
        <v>141.69999999999999</v>
      </c>
      <c r="N3439">
        <v>79</v>
      </c>
      <c r="O3439">
        <v>6.38</v>
      </c>
      <c r="P3439">
        <v>6.4</v>
      </c>
      <c r="Q3439">
        <v>5</v>
      </c>
      <c r="R3439">
        <v>1.73</v>
      </c>
      <c r="S3439">
        <v>4</v>
      </c>
      <c r="T3439">
        <v>1</v>
      </c>
    </row>
    <row r="3440" spans="1:20" x14ac:dyDescent="0.2">
      <c r="A3440" t="s">
        <v>68</v>
      </c>
      <c r="B3440" s="4">
        <f>train[[#This Row],[account_length]]/12</f>
        <v>3.5</v>
      </c>
      <c r="C3440">
        <v>510</v>
      </c>
      <c r="D3440">
        <v>0</v>
      </c>
      <c r="E3440">
        <v>0</v>
      </c>
      <c r="F3440">
        <v>0</v>
      </c>
      <c r="G3440">
        <v>160.19999999999999</v>
      </c>
      <c r="H3440">
        <v>103</v>
      </c>
      <c r="I3440">
        <v>27.23</v>
      </c>
      <c r="J3440">
        <v>159.80000000000001</v>
      </c>
      <c r="K3440">
        <v>116</v>
      </c>
      <c r="L3440">
        <v>13.58</v>
      </c>
      <c r="M3440">
        <v>255.7</v>
      </c>
      <c r="N3440">
        <v>87</v>
      </c>
      <c r="O3440">
        <v>11.51</v>
      </c>
      <c r="P3440">
        <v>12.9</v>
      </c>
      <c r="Q3440">
        <v>3</v>
      </c>
      <c r="R3440">
        <v>3.48</v>
      </c>
      <c r="S3440">
        <v>1</v>
      </c>
      <c r="T3440">
        <v>0</v>
      </c>
    </row>
    <row r="3441" spans="1:20" x14ac:dyDescent="0.2">
      <c r="A3441" t="s">
        <v>49</v>
      </c>
      <c r="B3441" s="4">
        <f>train[[#This Row],[account_length]]/12</f>
        <v>8.6666666666666661</v>
      </c>
      <c r="C3441">
        <v>415</v>
      </c>
      <c r="D3441">
        <v>0</v>
      </c>
      <c r="E3441">
        <v>0</v>
      </c>
      <c r="F3441">
        <v>0</v>
      </c>
      <c r="G3441">
        <v>153.69999999999999</v>
      </c>
      <c r="H3441">
        <v>86</v>
      </c>
      <c r="I3441">
        <v>26.13</v>
      </c>
      <c r="J3441">
        <v>160.30000000000001</v>
      </c>
      <c r="K3441">
        <v>78</v>
      </c>
      <c r="L3441">
        <v>13.63</v>
      </c>
      <c r="M3441">
        <v>176.6</v>
      </c>
      <c r="N3441">
        <v>140</v>
      </c>
      <c r="O3441">
        <v>7.95</v>
      </c>
      <c r="P3441">
        <v>9.6</v>
      </c>
      <c r="Q3441">
        <v>8</v>
      </c>
      <c r="R3441">
        <v>2.59</v>
      </c>
      <c r="S3441">
        <v>1</v>
      </c>
      <c r="T3441">
        <v>0</v>
      </c>
    </row>
    <row r="3442" spans="1:20" x14ac:dyDescent="0.2">
      <c r="A3442" t="s">
        <v>75</v>
      </c>
      <c r="B3442" s="4">
        <f>train[[#This Row],[account_length]]/12</f>
        <v>15.333333333333334</v>
      </c>
      <c r="C3442">
        <v>415</v>
      </c>
      <c r="D3442">
        <v>0</v>
      </c>
      <c r="E3442">
        <v>0</v>
      </c>
      <c r="F3442">
        <v>0</v>
      </c>
      <c r="G3442">
        <v>237.6</v>
      </c>
      <c r="H3442">
        <v>86</v>
      </c>
      <c r="I3442">
        <v>40.39</v>
      </c>
      <c r="J3442">
        <v>157</v>
      </c>
      <c r="K3442">
        <v>105</v>
      </c>
      <c r="L3442">
        <v>13.35</v>
      </c>
      <c r="M3442">
        <v>163.6</v>
      </c>
      <c r="N3442">
        <v>103</v>
      </c>
      <c r="O3442">
        <v>7.36</v>
      </c>
      <c r="P3442">
        <v>14.2</v>
      </c>
      <c r="Q3442">
        <v>2</v>
      </c>
      <c r="R3442">
        <v>3.83</v>
      </c>
      <c r="S3442">
        <v>2</v>
      </c>
      <c r="T3442">
        <v>0</v>
      </c>
    </row>
    <row r="3443" spans="1:20" x14ac:dyDescent="0.2">
      <c r="A3443" t="s">
        <v>63</v>
      </c>
      <c r="B3443" s="4">
        <f>train[[#This Row],[account_length]]/12</f>
        <v>2.4166666666666665</v>
      </c>
      <c r="C3443">
        <v>510</v>
      </c>
      <c r="D3443">
        <v>0</v>
      </c>
      <c r="E3443">
        <v>0</v>
      </c>
      <c r="F3443">
        <v>0</v>
      </c>
      <c r="G3443">
        <v>182.1</v>
      </c>
      <c r="H3443">
        <v>92</v>
      </c>
      <c r="I3443">
        <v>30.96</v>
      </c>
      <c r="J3443">
        <v>180.4</v>
      </c>
      <c r="K3443">
        <v>91</v>
      </c>
      <c r="L3443">
        <v>15.33</v>
      </c>
      <c r="M3443">
        <v>206.4</v>
      </c>
      <c r="N3443">
        <v>128</v>
      </c>
      <c r="O3443">
        <v>9.2899999999999991</v>
      </c>
      <c r="P3443">
        <v>7.2</v>
      </c>
      <c r="Q3443">
        <v>2</v>
      </c>
      <c r="R3443">
        <v>1.94</v>
      </c>
      <c r="S3443">
        <v>2</v>
      </c>
      <c r="T3443">
        <v>0</v>
      </c>
    </row>
    <row r="3444" spans="1:20" x14ac:dyDescent="0.2">
      <c r="A3444" t="s">
        <v>49</v>
      </c>
      <c r="B3444" s="4">
        <f>train[[#This Row],[account_length]]/12</f>
        <v>0.41666666666666669</v>
      </c>
      <c r="C3444">
        <v>408</v>
      </c>
      <c r="D3444">
        <v>0</v>
      </c>
      <c r="E3444">
        <v>0</v>
      </c>
      <c r="F3444">
        <v>0</v>
      </c>
      <c r="G3444">
        <v>198.7</v>
      </c>
      <c r="H3444">
        <v>108</v>
      </c>
      <c r="I3444">
        <v>33.78</v>
      </c>
      <c r="J3444">
        <v>146.69999999999999</v>
      </c>
      <c r="K3444">
        <v>86</v>
      </c>
      <c r="L3444">
        <v>12.47</v>
      </c>
      <c r="M3444">
        <v>216.8</v>
      </c>
      <c r="N3444">
        <v>95</v>
      </c>
      <c r="O3444">
        <v>9.76</v>
      </c>
      <c r="P3444">
        <v>9.5</v>
      </c>
      <c r="Q3444">
        <v>3</v>
      </c>
      <c r="R3444">
        <v>2.57</v>
      </c>
      <c r="S3444">
        <v>2</v>
      </c>
      <c r="T3444">
        <v>0</v>
      </c>
    </row>
    <row r="3445" spans="1:20" x14ac:dyDescent="0.2">
      <c r="A3445" t="s">
        <v>27</v>
      </c>
      <c r="B3445" s="4">
        <f>train[[#This Row],[account_length]]/12</f>
        <v>4.833333333333333</v>
      </c>
      <c r="C3445">
        <v>408</v>
      </c>
      <c r="D3445">
        <v>0</v>
      </c>
      <c r="E3445">
        <v>1</v>
      </c>
      <c r="F3445">
        <v>47</v>
      </c>
      <c r="G3445">
        <v>151.1</v>
      </c>
      <c r="H3445">
        <v>117</v>
      </c>
      <c r="I3445">
        <v>25.69</v>
      </c>
      <c r="J3445">
        <v>137.4</v>
      </c>
      <c r="K3445">
        <v>103</v>
      </c>
      <c r="L3445">
        <v>11.68</v>
      </c>
      <c r="M3445">
        <v>172.6</v>
      </c>
      <c r="N3445">
        <v>99</v>
      </c>
      <c r="O3445">
        <v>7.77</v>
      </c>
      <c r="P3445">
        <v>9.1999999999999993</v>
      </c>
      <c r="Q3445">
        <v>8</v>
      </c>
      <c r="R3445">
        <v>2.48</v>
      </c>
      <c r="S3445">
        <v>1</v>
      </c>
      <c r="T3445">
        <v>0</v>
      </c>
    </row>
    <row r="3446" spans="1:20" x14ac:dyDescent="0.2">
      <c r="A3446" t="s">
        <v>63</v>
      </c>
      <c r="B3446" s="4">
        <f>train[[#This Row],[account_length]]/12</f>
        <v>13.75</v>
      </c>
      <c r="C3446">
        <v>510</v>
      </c>
      <c r="D3446">
        <v>0</v>
      </c>
      <c r="E3446">
        <v>0</v>
      </c>
      <c r="F3446">
        <v>0</v>
      </c>
      <c r="G3446">
        <v>195.2</v>
      </c>
      <c r="H3446">
        <v>84</v>
      </c>
      <c r="I3446">
        <v>33.18</v>
      </c>
      <c r="J3446">
        <v>229.5</v>
      </c>
      <c r="K3446">
        <v>116</v>
      </c>
      <c r="L3446">
        <v>19.510000000000002</v>
      </c>
      <c r="M3446">
        <v>185.3</v>
      </c>
      <c r="N3446">
        <v>147</v>
      </c>
      <c r="O3446">
        <v>8.34</v>
      </c>
      <c r="P3446">
        <v>11.9</v>
      </c>
      <c r="Q3446">
        <v>3</v>
      </c>
      <c r="R3446">
        <v>3.21</v>
      </c>
      <c r="S3446">
        <v>0</v>
      </c>
      <c r="T3446">
        <v>0</v>
      </c>
    </row>
    <row r="3447" spans="1:20" x14ac:dyDescent="0.2">
      <c r="A3447" t="s">
        <v>24</v>
      </c>
      <c r="B3447" s="4">
        <f>train[[#This Row],[account_length]]/12</f>
        <v>6.416666666666667</v>
      </c>
      <c r="C3447">
        <v>408</v>
      </c>
      <c r="D3447">
        <v>1</v>
      </c>
      <c r="E3447">
        <v>1</v>
      </c>
      <c r="F3447">
        <v>34</v>
      </c>
      <c r="G3447">
        <v>209.9</v>
      </c>
      <c r="H3447">
        <v>79</v>
      </c>
      <c r="I3447">
        <v>35.68</v>
      </c>
      <c r="J3447">
        <v>226.1</v>
      </c>
      <c r="K3447">
        <v>88</v>
      </c>
      <c r="L3447">
        <v>19.22</v>
      </c>
      <c r="M3447">
        <v>101.8</v>
      </c>
      <c r="N3447">
        <v>103</v>
      </c>
      <c r="O3447">
        <v>4.58</v>
      </c>
      <c r="P3447">
        <v>11.4</v>
      </c>
      <c r="Q3447">
        <v>2</v>
      </c>
      <c r="R3447">
        <v>3.08</v>
      </c>
      <c r="S3447">
        <v>2</v>
      </c>
      <c r="T3447">
        <v>1</v>
      </c>
    </row>
    <row r="3448" spans="1:20" x14ac:dyDescent="0.2">
      <c r="A3448" t="s">
        <v>33</v>
      </c>
      <c r="B3448" s="4">
        <f>train[[#This Row],[account_length]]/12</f>
        <v>11</v>
      </c>
      <c r="C3448">
        <v>415</v>
      </c>
      <c r="D3448">
        <v>1</v>
      </c>
      <c r="E3448">
        <v>1</v>
      </c>
      <c r="F3448">
        <v>18</v>
      </c>
      <c r="G3448">
        <v>130.69999999999999</v>
      </c>
      <c r="H3448">
        <v>86</v>
      </c>
      <c r="I3448">
        <v>22.22</v>
      </c>
      <c r="J3448">
        <v>186.1</v>
      </c>
      <c r="K3448">
        <v>98</v>
      </c>
      <c r="L3448">
        <v>15.82</v>
      </c>
      <c r="M3448">
        <v>204.8</v>
      </c>
      <c r="N3448">
        <v>103</v>
      </c>
      <c r="O3448">
        <v>9.2200000000000006</v>
      </c>
      <c r="P3448">
        <v>11.9</v>
      </c>
      <c r="Q3448">
        <v>6</v>
      </c>
      <c r="R3448">
        <v>3.21</v>
      </c>
      <c r="S3448">
        <v>0</v>
      </c>
      <c r="T3448">
        <v>0</v>
      </c>
    </row>
    <row r="3449" spans="1:20" x14ac:dyDescent="0.2">
      <c r="A3449" t="s">
        <v>68</v>
      </c>
      <c r="B3449" s="4">
        <f>train[[#This Row],[account_length]]/12</f>
        <v>9.5833333333333339</v>
      </c>
      <c r="C3449">
        <v>415</v>
      </c>
      <c r="D3449">
        <v>0</v>
      </c>
      <c r="E3449">
        <v>0</v>
      </c>
      <c r="F3449">
        <v>0</v>
      </c>
      <c r="G3449">
        <v>265.89999999999998</v>
      </c>
      <c r="H3449">
        <v>112</v>
      </c>
      <c r="I3449">
        <v>45.2</v>
      </c>
      <c r="J3449">
        <v>132.9</v>
      </c>
      <c r="K3449">
        <v>94</v>
      </c>
      <c r="L3449">
        <v>11.3</v>
      </c>
      <c r="M3449">
        <v>185.2</v>
      </c>
      <c r="N3449">
        <v>106</v>
      </c>
      <c r="O3449">
        <v>8.33</v>
      </c>
      <c r="P3449">
        <v>14.6</v>
      </c>
      <c r="Q3449">
        <v>7</v>
      </c>
      <c r="R3449">
        <v>3.94</v>
      </c>
      <c r="S3449">
        <v>1</v>
      </c>
      <c r="T3449">
        <v>0</v>
      </c>
    </row>
    <row r="3450" spans="1:20" x14ac:dyDescent="0.2">
      <c r="A3450" t="s">
        <v>39</v>
      </c>
      <c r="B3450" s="4">
        <f>train[[#This Row],[account_length]]/12</f>
        <v>12.333333333333334</v>
      </c>
      <c r="C3450">
        <v>408</v>
      </c>
      <c r="D3450">
        <v>0</v>
      </c>
      <c r="E3450">
        <v>0</v>
      </c>
      <c r="F3450">
        <v>0</v>
      </c>
      <c r="G3450">
        <v>249.7</v>
      </c>
      <c r="H3450">
        <v>91</v>
      </c>
      <c r="I3450">
        <v>42.45</v>
      </c>
      <c r="J3450">
        <v>185.1</v>
      </c>
      <c r="K3450">
        <v>90</v>
      </c>
      <c r="L3450">
        <v>15.73</v>
      </c>
      <c r="M3450">
        <v>234.2</v>
      </c>
      <c r="N3450">
        <v>88</v>
      </c>
      <c r="O3450">
        <v>10.54</v>
      </c>
      <c r="P3450">
        <v>10.5</v>
      </c>
      <c r="Q3450">
        <v>1</v>
      </c>
      <c r="R3450">
        <v>2.84</v>
      </c>
      <c r="S3450">
        <v>1</v>
      </c>
      <c r="T3450">
        <v>0</v>
      </c>
    </row>
    <row r="3451" spans="1:20" x14ac:dyDescent="0.2">
      <c r="A3451" t="s">
        <v>67</v>
      </c>
      <c r="B3451" s="4">
        <f>train[[#This Row],[account_length]]/12</f>
        <v>11.25</v>
      </c>
      <c r="C3451">
        <v>510</v>
      </c>
      <c r="D3451">
        <v>0</v>
      </c>
      <c r="E3451">
        <v>0</v>
      </c>
      <c r="F3451">
        <v>0</v>
      </c>
      <c r="G3451">
        <v>204.1</v>
      </c>
      <c r="H3451">
        <v>116</v>
      </c>
      <c r="I3451">
        <v>34.700000000000003</v>
      </c>
      <c r="J3451">
        <v>150.19999999999999</v>
      </c>
      <c r="K3451">
        <v>74</v>
      </c>
      <c r="L3451">
        <v>12.77</v>
      </c>
      <c r="M3451">
        <v>108.1</v>
      </c>
      <c r="N3451">
        <v>154</v>
      </c>
      <c r="O3451">
        <v>4.8600000000000003</v>
      </c>
      <c r="P3451">
        <v>8.1</v>
      </c>
      <c r="Q3451">
        <v>1</v>
      </c>
      <c r="R3451">
        <v>2.19</v>
      </c>
      <c r="S3451">
        <v>2</v>
      </c>
      <c r="T3451">
        <v>0</v>
      </c>
    </row>
    <row r="3452" spans="1:20" x14ac:dyDescent="0.2">
      <c r="A3452" t="s">
        <v>51</v>
      </c>
      <c r="B3452" s="4">
        <f>train[[#This Row],[account_length]]/12</f>
        <v>7.25</v>
      </c>
      <c r="C3452">
        <v>510</v>
      </c>
      <c r="D3452">
        <v>0</v>
      </c>
      <c r="E3452">
        <v>1</v>
      </c>
      <c r="F3452">
        <v>24</v>
      </c>
      <c r="G3452">
        <v>135.80000000000001</v>
      </c>
      <c r="H3452">
        <v>108</v>
      </c>
      <c r="I3452">
        <v>23.09</v>
      </c>
      <c r="J3452">
        <v>251.4</v>
      </c>
      <c r="K3452">
        <v>62</v>
      </c>
      <c r="L3452">
        <v>21.37</v>
      </c>
      <c r="M3452">
        <v>181.5</v>
      </c>
      <c r="N3452">
        <v>91</v>
      </c>
      <c r="O3452">
        <v>8.17</v>
      </c>
      <c r="P3452">
        <v>6.4</v>
      </c>
      <c r="Q3452">
        <v>4</v>
      </c>
      <c r="R3452">
        <v>1.73</v>
      </c>
      <c r="S3452">
        <v>0</v>
      </c>
      <c r="T3452">
        <v>0</v>
      </c>
    </row>
    <row r="3453" spans="1:20" x14ac:dyDescent="0.2">
      <c r="A3453" t="s">
        <v>66</v>
      </c>
      <c r="B3453" s="4">
        <f>train[[#This Row],[account_length]]/12</f>
        <v>6.5</v>
      </c>
      <c r="C3453">
        <v>415</v>
      </c>
      <c r="D3453">
        <v>0</v>
      </c>
      <c r="E3453">
        <v>0</v>
      </c>
      <c r="F3453">
        <v>0</v>
      </c>
      <c r="G3453">
        <v>211.4</v>
      </c>
      <c r="H3453">
        <v>105</v>
      </c>
      <c r="I3453">
        <v>35.94</v>
      </c>
      <c r="J3453">
        <v>249.9</v>
      </c>
      <c r="K3453">
        <v>77</v>
      </c>
      <c r="L3453">
        <v>21.24</v>
      </c>
      <c r="M3453">
        <v>199.6</v>
      </c>
      <c r="N3453">
        <v>129</v>
      </c>
      <c r="O3453">
        <v>8.98</v>
      </c>
      <c r="P3453">
        <v>9.3000000000000007</v>
      </c>
      <c r="Q3453">
        <v>2</v>
      </c>
      <c r="R3453">
        <v>2.5099999999999998</v>
      </c>
      <c r="S3453">
        <v>2</v>
      </c>
      <c r="T3453">
        <v>0</v>
      </c>
    </row>
    <row r="3454" spans="1:20" x14ac:dyDescent="0.2">
      <c r="A3454" t="s">
        <v>35</v>
      </c>
      <c r="B3454" s="4">
        <f>train[[#This Row],[account_length]]/12</f>
        <v>6.5</v>
      </c>
      <c r="C3454">
        <v>510</v>
      </c>
      <c r="D3454">
        <v>0</v>
      </c>
      <c r="E3454">
        <v>0</v>
      </c>
      <c r="F3454">
        <v>0</v>
      </c>
      <c r="G3454">
        <v>185.8</v>
      </c>
      <c r="H3454">
        <v>102</v>
      </c>
      <c r="I3454">
        <v>31.59</v>
      </c>
      <c r="J3454">
        <v>251.6</v>
      </c>
      <c r="K3454">
        <v>88</v>
      </c>
      <c r="L3454">
        <v>21.39</v>
      </c>
      <c r="M3454">
        <v>202.8</v>
      </c>
      <c r="N3454">
        <v>86</v>
      </c>
      <c r="O3454">
        <v>9.1300000000000008</v>
      </c>
      <c r="P3454">
        <v>13.3</v>
      </c>
      <c r="Q3454">
        <v>6</v>
      </c>
      <c r="R3454">
        <v>3.59</v>
      </c>
      <c r="S3454">
        <v>2</v>
      </c>
      <c r="T3454">
        <v>0</v>
      </c>
    </row>
    <row r="3455" spans="1:20" x14ac:dyDescent="0.2">
      <c r="A3455" t="s">
        <v>37</v>
      </c>
      <c r="B3455" s="4">
        <f>train[[#This Row],[account_length]]/12</f>
        <v>8.4166666666666661</v>
      </c>
      <c r="C3455">
        <v>415</v>
      </c>
      <c r="D3455">
        <v>0</v>
      </c>
      <c r="E3455">
        <v>0</v>
      </c>
      <c r="F3455">
        <v>0</v>
      </c>
      <c r="G3455">
        <v>202.5</v>
      </c>
      <c r="H3455">
        <v>91</v>
      </c>
      <c r="I3455">
        <v>34.43</v>
      </c>
      <c r="J3455">
        <v>142.5</v>
      </c>
      <c r="K3455">
        <v>134</v>
      </c>
      <c r="L3455">
        <v>12.11</v>
      </c>
      <c r="M3455">
        <v>219.6</v>
      </c>
      <c r="N3455">
        <v>102</v>
      </c>
      <c r="O3455">
        <v>9.8800000000000008</v>
      </c>
      <c r="P3455">
        <v>10.1</v>
      </c>
      <c r="Q3455">
        <v>4</v>
      </c>
      <c r="R3455">
        <v>2.73</v>
      </c>
      <c r="S3455">
        <v>3</v>
      </c>
      <c r="T3455">
        <v>0</v>
      </c>
    </row>
    <row r="3456" spans="1:20" x14ac:dyDescent="0.2">
      <c r="A3456" t="s">
        <v>75</v>
      </c>
      <c r="B3456" s="4">
        <f>train[[#This Row],[account_length]]/12</f>
        <v>7.5</v>
      </c>
      <c r="C3456">
        <v>510</v>
      </c>
      <c r="D3456">
        <v>0</v>
      </c>
      <c r="E3456">
        <v>0</v>
      </c>
      <c r="F3456">
        <v>0</v>
      </c>
      <c r="G3456">
        <v>169.4</v>
      </c>
      <c r="H3456">
        <v>127</v>
      </c>
      <c r="I3456">
        <v>28.8</v>
      </c>
      <c r="J3456">
        <v>157.19999999999999</v>
      </c>
      <c r="K3456">
        <v>111</v>
      </c>
      <c r="L3456">
        <v>13.36</v>
      </c>
      <c r="M3456">
        <v>172.4</v>
      </c>
      <c r="N3456">
        <v>103</v>
      </c>
      <c r="O3456">
        <v>7.76</v>
      </c>
      <c r="P3456">
        <v>10.7</v>
      </c>
      <c r="Q3456">
        <v>2</v>
      </c>
      <c r="R3456">
        <v>2.89</v>
      </c>
      <c r="S3456">
        <v>1</v>
      </c>
      <c r="T3456">
        <v>0</v>
      </c>
    </row>
    <row r="3457" spans="1:20" x14ac:dyDescent="0.2">
      <c r="A3457" t="s">
        <v>42</v>
      </c>
      <c r="B3457" s="4">
        <f>train[[#This Row],[account_length]]/12</f>
        <v>6.916666666666667</v>
      </c>
      <c r="C3457">
        <v>415</v>
      </c>
      <c r="D3457">
        <v>0</v>
      </c>
      <c r="E3457">
        <v>0</v>
      </c>
      <c r="F3457">
        <v>0</v>
      </c>
      <c r="G3457">
        <v>135.19999999999999</v>
      </c>
      <c r="H3457">
        <v>76</v>
      </c>
      <c r="I3457">
        <v>22.98</v>
      </c>
      <c r="J3457">
        <v>161</v>
      </c>
      <c r="K3457">
        <v>98</v>
      </c>
      <c r="L3457">
        <v>13.69</v>
      </c>
      <c r="M3457">
        <v>129.30000000000001</v>
      </c>
      <c r="N3457">
        <v>105</v>
      </c>
      <c r="O3457">
        <v>5.82</v>
      </c>
      <c r="P3457">
        <v>9</v>
      </c>
      <c r="Q3457">
        <v>6</v>
      </c>
      <c r="R3457">
        <v>2.4300000000000002</v>
      </c>
      <c r="S3457">
        <v>0</v>
      </c>
      <c r="T3457">
        <v>0</v>
      </c>
    </row>
    <row r="3458" spans="1:20" x14ac:dyDescent="0.2">
      <c r="A3458" t="s">
        <v>56</v>
      </c>
      <c r="B3458" s="4">
        <f>train[[#This Row],[account_length]]/12</f>
        <v>6.75</v>
      </c>
      <c r="C3458">
        <v>408</v>
      </c>
      <c r="D3458">
        <v>0</v>
      </c>
      <c r="E3458">
        <v>0</v>
      </c>
      <c r="F3458">
        <v>0</v>
      </c>
      <c r="G3458">
        <v>125.1</v>
      </c>
      <c r="H3458">
        <v>103</v>
      </c>
      <c r="I3458">
        <v>21.27</v>
      </c>
      <c r="J3458">
        <v>209.6</v>
      </c>
      <c r="K3458">
        <v>103</v>
      </c>
      <c r="L3458">
        <v>17.82</v>
      </c>
      <c r="M3458">
        <v>186.2</v>
      </c>
      <c r="N3458">
        <v>78</v>
      </c>
      <c r="O3458">
        <v>8.3800000000000008</v>
      </c>
      <c r="P3458">
        <v>11.8</v>
      </c>
      <c r="Q3458">
        <v>1</v>
      </c>
      <c r="R3458">
        <v>3.19</v>
      </c>
      <c r="S3458">
        <v>1</v>
      </c>
      <c r="T3458">
        <v>0</v>
      </c>
    </row>
    <row r="3459" spans="1:20" x14ac:dyDescent="0.2">
      <c r="A3459" t="s">
        <v>24</v>
      </c>
      <c r="B3459" s="4">
        <f>train[[#This Row],[account_length]]/12</f>
        <v>9.9166666666666661</v>
      </c>
      <c r="C3459">
        <v>408</v>
      </c>
      <c r="D3459">
        <v>0</v>
      </c>
      <c r="E3459">
        <v>0</v>
      </c>
      <c r="F3459">
        <v>0</v>
      </c>
      <c r="G3459">
        <v>287.10000000000002</v>
      </c>
      <c r="H3459">
        <v>83</v>
      </c>
      <c r="I3459">
        <v>48.81</v>
      </c>
      <c r="J3459">
        <v>218.4</v>
      </c>
      <c r="K3459">
        <v>124</v>
      </c>
      <c r="L3459">
        <v>18.559999999999999</v>
      </c>
      <c r="M3459">
        <v>151.5</v>
      </c>
      <c r="N3459">
        <v>42</v>
      </c>
      <c r="O3459">
        <v>6.82</v>
      </c>
      <c r="P3459">
        <v>11</v>
      </c>
      <c r="Q3459">
        <v>4</v>
      </c>
      <c r="R3459">
        <v>2.97</v>
      </c>
      <c r="S3459">
        <v>1</v>
      </c>
      <c r="T3459">
        <v>1</v>
      </c>
    </row>
    <row r="3460" spans="1:20" x14ac:dyDescent="0.2">
      <c r="A3460" t="s">
        <v>62</v>
      </c>
      <c r="B3460" s="4">
        <f>train[[#This Row],[account_length]]/12</f>
        <v>11.166666666666666</v>
      </c>
      <c r="C3460">
        <v>415</v>
      </c>
      <c r="D3460">
        <v>0</v>
      </c>
      <c r="E3460">
        <v>0</v>
      </c>
      <c r="F3460">
        <v>0</v>
      </c>
      <c r="G3460">
        <v>199.7</v>
      </c>
      <c r="H3460">
        <v>107</v>
      </c>
      <c r="I3460">
        <v>33.950000000000003</v>
      </c>
      <c r="J3460">
        <v>205.8</v>
      </c>
      <c r="K3460">
        <v>86</v>
      </c>
      <c r="L3460">
        <v>17.489999999999998</v>
      </c>
      <c r="M3460">
        <v>198.8</v>
      </c>
      <c r="N3460">
        <v>125</v>
      </c>
      <c r="O3460">
        <v>8.9499999999999993</v>
      </c>
      <c r="P3460">
        <v>8.3000000000000007</v>
      </c>
      <c r="Q3460">
        <v>5</v>
      </c>
      <c r="R3460">
        <v>2.2400000000000002</v>
      </c>
      <c r="S3460">
        <v>0</v>
      </c>
      <c r="T3460">
        <v>0</v>
      </c>
    </row>
    <row r="3461" spans="1:20" x14ac:dyDescent="0.2">
      <c r="A3461" t="s">
        <v>62</v>
      </c>
      <c r="B3461" s="4">
        <f>train[[#This Row],[account_length]]/12</f>
        <v>4</v>
      </c>
      <c r="C3461">
        <v>408</v>
      </c>
      <c r="D3461">
        <v>0</v>
      </c>
      <c r="E3461">
        <v>0</v>
      </c>
      <c r="F3461">
        <v>0</v>
      </c>
      <c r="G3461">
        <v>247.6</v>
      </c>
      <c r="H3461">
        <v>114</v>
      </c>
      <c r="I3461">
        <v>42.09</v>
      </c>
      <c r="J3461">
        <v>172.3</v>
      </c>
      <c r="K3461">
        <v>110</v>
      </c>
      <c r="L3461">
        <v>14.65</v>
      </c>
      <c r="M3461">
        <v>264.39999999999998</v>
      </c>
      <c r="N3461">
        <v>107</v>
      </c>
      <c r="O3461">
        <v>11.9</v>
      </c>
      <c r="P3461">
        <v>7.1</v>
      </c>
      <c r="Q3461">
        <v>3</v>
      </c>
      <c r="R3461">
        <v>1.92</v>
      </c>
      <c r="S3461">
        <v>1</v>
      </c>
      <c r="T3461">
        <v>0</v>
      </c>
    </row>
    <row r="3462" spans="1:20" x14ac:dyDescent="0.2">
      <c r="A3462" t="s">
        <v>68</v>
      </c>
      <c r="B3462" s="4">
        <f>train[[#This Row],[account_length]]/12</f>
        <v>7.583333333333333</v>
      </c>
      <c r="C3462">
        <v>510</v>
      </c>
      <c r="D3462">
        <v>0</v>
      </c>
      <c r="E3462">
        <v>1</v>
      </c>
      <c r="F3462">
        <v>39</v>
      </c>
      <c r="G3462">
        <v>160.80000000000001</v>
      </c>
      <c r="H3462">
        <v>97</v>
      </c>
      <c r="I3462">
        <v>27.34</v>
      </c>
      <c r="J3462">
        <v>119.3</v>
      </c>
      <c r="K3462">
        <v>54</v>
      </c>
      <c r="L3462">
        <v>10.14</v>
      </c>
      <c r="M3462">
        <v>147.9</v>
      </c>
      <c r="N3462">
        <v>101</v>
      </c>
      <c r="O3462">
        <v>6.66</v>
      </c>
      <c r="P3462">
        <v>10.3</v>
      </c>
      <c r="Q3462">
        <v>3</v>
      </c>
      <c r="R3462">
        <v>2.78</v>
      </c>
      <c r="S3462">
        <v>3</v>
      </c>
      <c r="T3462">
        <v>0</v>
      </c>
    </row>
    <row r="3463" spans="1:20" x14ac:dyDescent="0.2">
      <c r="A3463" t="s">
        <v>43</v>
      </c>
      <c r="B3463" s="4">
        <f>train[[#This Row],[account_length]]/12</f>
        <v>7.5</v>
      </c>
      <c r="C3463">
        <v>408</v>
      </c>
      <c r="D3463">
        <v>0</v>
      </c>
      <c r="E3463">
        <v>1</v>
      </c>
      <c r="F3463">
        <v>31</v>
      </c>
      <c r="G3463">
        <v>118.5</v>
      </c>
      <c r="H3463">
        <v>92</v>
      </c>
      <c r="I3463">
        <v>20.149999999999999</v>
      </c>
      <c r="J3463">
        <v>257.89999999999998</v>
      </c>
      <c r="K3463">
        <v>76</v>
      </c>
      <c r="L3463">
        <v>21.92</v>
      </c>
      <c r="M3463">
        <v>186.2</v>
      </c>
      <c r="N3463">
        <v>96</v>
      </c>
      <c r="O3463">
        <v>8.3800000000000008</v>
      </c>
      <c r="P3463">
        <v>9</v>
      </c>
      <c r="Q3463">
        <v>6</v>
      </c>
      <c r="R3463">
        <v>2.4300000000000002</v>
      </c>
      <c r="S3463">
        <v>1</v>
      </c>
      <c r="T3463">
        <v>0</v>
      </c>
    </row>
    <row r="3464" spans="1:20" x14ac:dyDescent="0.2">
      <c r="A3464" t="s">
        <v>31</v>
      </c>
      <c r="B3464" s="4">
        <f>train[[#This Row],[account_length]]/12</f>
        <v>13.25</v>
      </c>
      <c r="C3464">
        <v>415</v>
      </c>
      <c r="D3464">
        <v>0</v>
      </c>
      <c r="E3464">
        <v>0</v>
      </c>
      <c r="F3464">
        <v>0</v>
      </c>
      <c r="G3464">
        <v>181</v>
      </c>
      <c r="H3464">
        <v>107</v>
      </c>
      <c r="I3464">
        <v>30.77</v>
      </c>
      <c r="J3464">
        <v>188.4</v>
      </c>
      <c r="K3464">
        <v>114</v>
      </c>
      <c r="L3464">
        <v>16.010000000000002</v>
      </c>
      <c r="M3464">
        <v>175.8</v>
      </c>
      <c r="N3464">
        <v>41</v>
      </c>
      <c r="O3464">
        <v>7.91</v>
      </c>
      <c r="P3464">
        <v>9.9</v>
      </c>
      <c r="Q3464">
        <v>4</v>
      </c>
      <c r="R3464">
        <v>2.67</v>
      </c>
      <c r="S3464">
        <v>7</v>
      </c>
      <c r="T3464">
        <v>0</v>
      </c>
    </row>
    <row r="3465" spans="1:20" x14ac:dyDescent="0.2">
      <c r="A3465" t="s">
        <v>20</v>
      </c>
      <c r="B3465" s="4">
        <f>train[[#This Row],[account_length]]/12</f>
        <v>11.833333333333334</v>
      </c>
      <c r="C3465">
        <v>408</v>
      </c>
      <c r="D3465">
        <v>1</v>
      </c>
      <c r="E3465">
        <v>0</v>
      </c>
      <c r="F3465">
        <v>0</v>
      </c>
      <c r="G3465">
        <v>160.6</v>
      </c>
      <c r="H3465">
        <v>101</v>
      </c>
      <c r="I3465">
        <v>27.3</v>
      </c>
      <c r="J3465">
        <v>202</v>
      </c>
      <c r="K3465">
        <v>125</v>
      </c>
      <c r="L3465">
        <v>17.170000000000002</v>
      </c>
      <c r="M3465">
        <v>221.7</v>
      </c>
      <c r="N3465">
        <v>100</v>
      </c>
      <c r="O3465">
        <v>9.98</v>
      </c>
      <c r="P3465">
        <v>8.8000000000000007</v>
      </c>
      <c r="Q3465">
        <v>2</v>
      </c>
      <c r="R3465">
        <v>2.38</v>
      </c>
      <c r="S3465">
        <v>1</v>
      </c>
      <c r="T3465">
        <v>1</v>
      </c>
    </row>
    <row r="3466" spans="1:20" x14ac:dyDescent="0.2">
      <c r="A3466" t="s">
        <v>39</v>
      </c>
      <c r="B3466" s="4">
        <f>train[[#This Row],[account_length]]/12</f>
        <v>8.6666666666666661</v>
      </c>
      <c r="C3466">
        <v>510</v>
      </c>
      <c r="D3466">
        <v>0</v>
      </c>
      <c r="E3466">
        <v>0</v>
      </c>
      <c r="F3466">
        <v>0</v>
      </c>
      <c r="G3466">
        <v>111.9</v>
      </c>
      <c r="H3466">
        <v>105</v>
      </c>
      <c r="I3466">
        <v>19.02</v>
      </c>
      <c r="J3466">
        <v>197.7</v>
      </c>
      <c r="K3466">
        <v>121</v>
      </c>
      <c r="L3466">
        <v>16.8</v>
      </c>
      <c r="M3466">
        <v>302.8</v>
      </c>
      <c r="N3466">
        <v>108</v>
      </c>
      <c r="O3466">
        <v>13.63</v>
      </c>
      <c r="P3466">
        <v>10.1</v>
      </c>
      <c r="Q3466">
        <v>5</v>
      </c>
      <c r="R3466">
        <v>2.73</v>
      </c>
      <c r="S3466">
        <v>1</v>
      </c>
      <c r="T3466">
        <v>0</v>
      </c>
    </row>
    <row r="3467" spans="1:20" x14ac:dyDescent="0.2">
      <c r="A3467" t="s">
        <v>66</v>
      </c>
      <c r="B3467" s="4">
        <f>train[[#This Row],[account_length]]/12</f>
        <v>6.833333333333333</v>
      </c>
      <c r="C3467">
        <v>415</v>
      </c>
      <c r="D3467">
        <v>0</v>
      </c>
      <c r="E3467">
        <v>0</v>
      </c>
      <c r="F3467">
        <v>0</v>
      </c>
      <c r="G3467">
        <v>120.5</v>
      </c>
      <c r="H3467">
        <v>107</v>
      </c>
      <c r="I3467">
        <v>20.49</v>
      </c>
      <c r="J3467">
        <v>176.3</v>
      </c>
      <c r="K3467">
        <v>124</v>
      </c>
      <c r="L3467">
        <v>14.99</v>
      </c>
      <c r="M3467">
        <v>258</v>
      </c>
      <c r="N3467">
        <v>121</v>
      </c>
      <c r="O3467">
        <v>11.61</v>
      </c>
      <c r="P3467">
        <v>10.5</v>
      </c>
      <c r="Q3467">
        <v>5</v>
      </c>
      <c r="R3467">
        <v>2.84</v>
      </c>
      <c r="S3467">
        <v>0</v>
      </c>
      <c r="T3467">
        <v>0</v>
      </c>
    </row>
    <row r="3468" spans="1:20" x14ac:dyDescent="0.2">
      <c r="A3468" t="s">
        <v>35</v>
      </c>
      <c r="B3468" s="4">
        <f>train[[#This Row],[account_length]]/12</f>
        <v>7.333333333333333</v>
      </c>
      <c r="C3468">
        <v>408</v>
      </c>
      <c r="D3468">
        <v>0</v>
      </c>
      <c r="E3468">
        <v>0</v>
      </c>
      <c r="F3468">
        <v>0</v>
      </c>
      <c r="G3468">
        <v>242.4</v>
      </c>
      <c r="H3468">
        <v>89</v>
      </c>
      <c r="I3468">
        <v>41.21</v>
      </c>
      <c r="J3468">
        <v>161.4</v>
      </c>
      <c r="K3468">
        <v>89</v>
      </c>
      <c r="L3468">
        <v>13.72</v>
      </c>
      <c r="M3468">
        <v>142.4</v>
      </c>
      <c r="N3468">
        <v>95</v>
      </c>
      <c r="O3468">
        <v>6.41</v>
      </c>
      <c r="P3468">
        <v>5.4</v>
      </c>
      <c r="Q3468">
        <v>2</v>
      </c>
      <c r="R3468">
        <v>1.46</v>
      </c>
      <c r="S3468">
        <v>1</v>
      </c>
      <c r="T3468">
        <v>0</v>
      </c>
    </row>
    <row r="3469" spans="1:20" x14ac:dyDescent="0.2">
      <c r="A3469" t="s">
        <v>24</v>
      </c>
      <c r="B3469" s="4">
        <f>train[[#This Row],[account_length]]/12</f>
        <v>9.8333333333333339</v>
      </c>
      <c r="C3469">
        <v>408</v>
      </c>
      <c r="D3469">
        <v>0</v>
      </c>
      <c r="E3469">
        <v>0</v>
      </c>
      <c r="F3469">
        <v>0</v>
      </c>
      <c r="G3469">
        <v>178.4</v>
      </c>
      <c r="H3469">
        <v>81</v>
      </c>
      <c r="I3469">
        <v>30.33</v>
      </c>
      <c r="J3469">
        <v>182.7</v>
      </c>
      <c r="K3469">
        <v>119</v>
      </c>
      <c r="L3469">
        <v>15.53</v>
      </c>
      <c r="M3469">
        <v>251.4</v>
      </c>
      <c r="N3469">
        <v>109</v>
      </c>
      <c r="O3469">
        <v>11.31</v>
      </c>
      <c r="P3469">
        <v>10.8</v>
      </c>
      <c r="Q3469">
        <v>2</v>
      </c>
      <c r="R3469">
        <v>2.92</v>
      </c>
      <c r="S3469">
        <v>1</v>
      </c>
      <c r="T3469">
        <v>0</v>
      </c>
    </row>
    <row r="3470" spans="1:20" x14ac:dyDescent="0.2">
      <c r="A3470" t="s">
        <v>55</v>
      </c>
      <c r="B3470" s="4">
        <f>train[[#This Row],[account_length]]/12</f>
        <v>11.583333333333334</v>
      </c>
      <c r="C3470">
        <v>510</v>
      </c>
      <c r="D3470">
        <v>0</v>
      </c>
      <c r="E3470">
        <v>0</v>
      </c>
      <c r="F3470">
        <v>0</v>
      </c>
      <c r="G3470">
        <v>258.7</v>
      </c>
      <c r="H3470">
        <v>94</v>
      </c>
      <c r="I3470">
        <v>43.98</v>
      </c>
      <c r="J3470">
        <v>190.3</v>
      </c>
      <c r="K3470">
        <v>132</v>
      </c>
      <c r="L3470">
        <v>16.18</v>
      </c>
      <c r="M3470">
        <v>247.2</v>
      </c>
      <c r="N3470">
        <v>73</v>
      </c>
      <c r="O3470">
        <v>11.12</v>
      </c>
      <c r="P3470">
        <v>11.4</v>
      </c>
      <c r="Q3470">
        <v>2</v>
      </c>
      <c r="R3470">
        <v>3.08</v>
      </c>
      <c r="S3470">
        <v>1</v>
      </c>
      <c r="T3470">
        <v>1</v>
      </c>
    </row>
    <row r="3471" spans="1:20" x14ac:dyDescent="0.2">
      <c r="A3471" t="s">
        <v>63</v>
      </c>
      <c r="B3471" s="4">
        <f>train[[#This Row],[account_length]]/12</f>
        <v>7.25</v>
      </c>
      <c r="C3471">
        <v>415</v>
      </c>
      <c r="D3471">
        <v>0</v>
      </c>
      <c r="E3471">
        <v>1</v>
      </c>
      <c r="F3471">
        <v>18</v>
      </c>
      <c r="G3471">
        <v>124.3</v>
      </c>
      <c r="H3471">
        <v>104</v>
      </c>
      <c r="I3471">
        <v>21.13</v>
      </c>
      <c r="J3471">
        <v>196.1</v>
      </c>
      <c r="K3471">
        <v>80</v>
      </c>
      <c r="L3471">
        <v>16.670000000000002</v>
      </c>
      <c r="M3471">
        <v>290</v>
      </c>
      <c r="N3471">
        <v>110</v>
      </c>
      <c r="O3471">
        <v>13.05</v>
      </c>
      <c r="P3471">
        <v>7.2</v>
      </c>
      <c r="Q3471">
        <v>3</v>
      </c>
      <c r="R3471">
        <v>1.94</v>
      </c>
      <c r="S3471">
        <v>1</v>
      </c>
      <c r="T3471">
        <v>0</v>
      </c>
    </row>
    <row r="3472" spans="1:20" x14ac:dyDescent="0.2">
      <c r="A3472" t="s">
        <v>55</v>
      </c>
      <c r="B3472" s="4">
        <f>train[[#This Row],[account_length]]/12</f>
        <v>13.916666666666666</v>
      </c>
      <c r="C3472">
        <v>415</v>
      </c>
      <c r="D3472">
        <v>0</v>
      </c>
      <c r="E3472">
        <v>0</v>
      </c>
      <c r="F3472">
        <v>0</v>
      </c>
      <c r="G3472">
        <v>94.9</v>
      </c>
      <c r="H3472">
        <v>114</v>
      </c>
      <c r="I3472">
        <v>16.13</v>
      </c>
      <c r="J3472">
        <v>315.8</v>
      </c>
      <c r="K3472">
        <v>105</v>
      </c>
      <c r="L3472">
        <v>26.84</v>
      </c>
      <c r="M3472">
        <v>181</v>
      </c>
      <c r="N3472">
        <v>71</v>
      </c>
      <c r="O3472">
        <v>8.15</v>
      </c>
      <c r="P3472">
        <v>10.8</v>
      </c>
      <c r="Q3472">
        <v>6</v>
      </c>
      <c r="R3472">
        <v>2.92</v>
      </c>
      <c r="S3472">
        <v>0</v>
      </c>
      <c r="T3472">
        <v>0</v>
      </c>
    </row>
    <row r="3473" spans="1:20" x14ac:dyDescent="0.2">
      <c r="A3473" t="s">
        <v>41</v>
      </c>
      <c r="B3473" s="4">
        <f>train[[#This Row],[account_length]]/12</f>
        <v>11.5</v>
      </c>
      <c r="C3473">
        <v>408</v>
      </c>
      <c r="D3473">
        <v>0</v>
      </c>
      <c r="E3473">
        <v>0</v>
      </c>
      <c r="F3473">
        <v>0</v>
      </c>
      <c r="G3473">
        <v>182</v>
      </c>
      <c r="H3473">
        <v>101</v>
      </c>
      <c r="I3473">
        <v>30.94</v>
      </c>
      <c r="J3473">
        <v>200.3</v>
      </c>
      <c r="K3473">
        <v>119</v>
      </c>
      <c r="L3473">
        <v>17.03</v>
      </c>
      <c r="M3473">
        <v>208.9</v>
      </c>
      <c r="N3473">
        <v>131</v>
      </c>
      <c r="O3473">
        <v>9.4</v>
      </c>
      <c r="P3473">
        <v>13.4</v>
      </c>
      <c r="Q3473">
        <v>3</v>
      </c>
      <c r="R3473">
        <v>3.62</v>
      </c>
      <c r="S3473">
        <v>4</v>
      </c>
      <c r="T3473">
        <v>0</v>
      </c>
    </row>
    <row r="3474" spans="1:20" x14ac:dyDescent="0.2">
      <c r="A3474" t="s">
        <v>27</v>
      </c>
      <c r="B3474" s="4">
        <f>train[[#This Row],[account_length]]/12</f>
        <v>10.833333333333334</v>
      </c>
      <c r="C3474">
        <v>408</v>
      </c>
      <c r="D3474">
        <v>0</v>
      </c>
      <c r="E3474">
        <v>0</v>
      </c>
      <c r="F3474">
        <v>0</v>
      </c>
      <c r="G3474">
        <v>162</v>
      </c>
      <c r="H3474">
        <v>62</v>
      </c>
      <c r="I3474">
        <v>27.54</v>
      </c>
      <c r="J3474">
        <v>278.10000000000002</v>
      </c>
      <c r="K3474">
        <v>108</v>
      </c>
      <c r="L3474">
        <v>23.64</v>
      </c>
      <c r="M3474">
        <v>197.5</v>
      </c>
      <c r="N3474">
        <v>82</v>
      </c>
      <c r="O3474">
        <v>8.89</v>
      </c>
      <c r="P3474">
        <v>9.1</v>
      </c>
      <c r="Q3474">
        <v>4</v>
      </c>
      <c r="R3474">
        <v>2.46</v>
      </c>
      <c r="S3474">
        <v>1</v>
      </c>
      <c r="T3474">
        <v>0</v>
      </c>
    </row>
    <row r="3475" spans="1:20" x14ac:dyDescent="0.2">
      <c r="A3475" t="s">
        <v>40</v>
      </c>
      <c r="B3475" s="4">
        <f>train[[#This Row],[account_length]]/12</f>
        <v>7.25</v>
      </c>
      <c r="C3475">
        <v>415</v>
      </c>
      <c r="D3475">
        <v>0</v>
      </c>
      <c r="E3475">
        <v>0</v>
      </c>
      <c r="F3475">
        <v>0</v>
      </c>
      <c r="G3475">
        <v>176.6</v>
      </c>
      <c r="H3475">
        <v>83</v>
      </c>
      <c r="I3475">
        <v>30.02</v>
      </c>
      <c r="J3475">
        <v>221.6</v>
      </c>
      <c r="K3475">
        <v>101</v>
      </c>
      <c r="L3475">
        <v>18.84</v>
      </c>
      <c r="M3475">
        <v>185.3</v>
      </c>
      <c r="N3475">
        <v>89</v>
      </c>
      <c r="O3475">
        <v>8.34</v>
      </c>
      <c r="P3475">
        <v>9.4</v>
      </c>
      <c r="Q3475">
        <v>1</v>
      </c>
      <c r="R3475">
        <v>2.54</v>
      </c>
      <c r="S3475">
        <v>0</v>
      </c>
      <c r="T3475">
        <v>0</v>
      </c>
    </row>
    <row r="3476" spans="1:20" x14ac:dyDescent="0.2">
      <c r="A3476" t="s">
        <v>37</v>
      </c>
      <c r="B3476" s="4">
        <f>train[[#This Row],[account_length]]/12</f>
        <v>13.666666666666666</v>
      </c>
      <c r="C3476">
        <v>408</v>
      </c>
      <c r="D3476">
        <v>1</v>
      </c>
      <c r="E3476">
        <v>1</v>
      </c>
      <c r="F3476">
        <v>28</v>
      </c>
      <c r="G3476">
        <v>156.1</v>
      </c>
      <c r="H3476">
        <v>98</v>
      </c>
      <c r="I3476">
        <v>26.54</v>
      </c>
      <c r="J3476">
        <v>209.9</v>
      </c>
      <c r="K3476">
        <v>140</v>
      </c>
      <c r="L3476">
        <v>17.84</v>
      </c>
      <c r="M3476">
        <v>190</v>
      </c>
      <c r="N3476">
        <v>69</v>
      </c>
      <c r="O3476">
        <v>8.5500000000000007</v>
      </c>
      <c r="P3476">
        <v>11.4</v>
      </c>
      <c r="Q3476">
        <v>4</v>
      </c>
      <c r="R3476">
        <v>3.08</v>
      </c>
      <c r="S3476">
        <v>0</v>
      </c>
      <c r="T3476">
        <v>0</v>
      </c>
    </row>
    <row r="3477" spans="1:20" x14ac:dyDescent="0.2">
      <c r="A3477" t="s">
        <v>41</v>
      </c>
      <c r="B3477" s="4">
        <f>train[[#This Row],[account_length]]/12</f>
        <v>9.0833333333333339</v>
      </c>
      <c r="C3477">
        <v>510</v>
      </c>
      <c r="D3477">
        <v>0</v>
      </c>
      <c r="E3477">
        <v>0</v>
      </c>
      <c r="F3477">
        <v>0</v>
      </c>
      <c r="G3477">
        <v>150.6</v>
      </c>
      <c r="H3477">
        <v>106</v>
      </c>
      <c r="I3477">
        <v>25.6</v>
      </c>
      <c r="J3477">
        <v>147.4</v>
      </c>
      <c r="K3477">
        <v>108</v>
      </c>
      <c r="L3477">
        <v>12.53</v>
      </c>
      <c r="M3477">
        <v>173.2</v>
      </c>
      <c r="N3477">
        <v>109</v>
      </c>
      <c r="O3477">
        <v>7.79</v>
      </c>
      <c r="P3477">
        <v>9.5</v>
      </c>
      <c r="Q3477">
        <v>5</v>
      </c>
      <c r="R3477">
        <v>2.57</v>
      </c>
      <c r="S3477">
        <v>1</v>
      </c>
      <c r="T3477">
        <v>0</v>
      </c>
    </row>
    <row r="3478" spans="1:20" x14ac:dyDescent="0.2">
      <c r="A3478" t="s">
        <v>73</v>
      </c>
      <c r="B3478" s="4">
        <f>train[[#This Row],[account_length]]/12</f>
        <v>4.916666666666667</v>
      </c>
      <c r="C3478">
        <v>510</v>
      </c>
      <c r="D3478">
        <v>0</v>
      </c>
      <c r="E3478">
        <v>0</v>
      </c>
      <c r="F3478">
        <v>0</v>
      </c>
      <c r="G3478">
        <v>189.1</v>
      </c>
      <c r="H3478">
        <v>141</v>
      </c>
      <c r="I3478">
        <v>32.15</v>
      </c>
      <c r="J3478">
        <v>198.2</v>
      </c>
      <c r="K3478">
        <v>113</v>
      </c>
      <c r="L3478">
        <v>16.850000000000001</v>
      </c>
      <c r="M3478">
        <v>280.2</v>
      </c>
      <c r="N3478">
        <v>103</v>
      </c>
      <c r="O3478">
        <v>12.61</v>
      </c>
      <c r="P3478">
        <v>2.2000000000000002</v>
      </c>
      <c r="Q3478">
        <v>7</v>
      </c>
      <c r="R3478">
        <v>0.59</v>
      </c>
      <c r="S3478">
        <v>1</v>
      </c>
      <c r="T3478">
        <v>0</v>
      </c>
    </row>
    <row r="3479" spans="1:20" x14ac:dyDescent="0.2">
      <c r="A3479" t="s">
        <v>65</v>
      </c>
      <c r="B3479" s="4">
        <f>train[[#This Row],[account_length]]/12</f>
        <v>10.333333333333334</v>
      </c>
      <c r="C3479">
        <v>408</v>
      </c>
      <c r="D3479">
        <v>0</v>
      </c>
      <c r="E3479">
        <v>0</v>
      </c>
      <c r="F3479">
        <v>0</v>
      </c>
      <c r="G3479">
        <v>156.9</v>
      </c>
      <c r="H3479">
        <v>74</v>
      </c>
      <c r="I3479">
        <v>26.67</v>
      </c>
      <c r="J3479">
        <v>195.8</v>
      </c>
      <c r="K3479">
        <v>82</v>
      </c>
      <c r="L3479">
        <v>16.64</v>
      </c>
      <c r="M3479">
        <v>181</v>
      </c>
      <c r="N3479">
        <v>99</v>
      </c>
      <c r="O3479">
        <v>8.15</v>
      </c>
      <c r="P3479">
        <v>8.8000000000000007</v>
      </c>
      <c r="Q3479">
        <v>2</v>
      </c>
      <c r="R3479">
        <v>2.38</v>
      </c>
      <c r="S3479">
        <v>1</v>
      </c>
      <c r="T3479">
        <v>0</v>
      </c>
    </row>
    <row r="3480" spans="1:20" x14ac:dyDescent="0.2">
      <c r="A3480" t="s">
        <v>37</v>
      </c>
      <c r="B3480" s="4">
        <f>train[[#This Row],[account_length]]/12</f>
        <v>6.083333333333333</v>
      </c>
      <c r="C3480">
        <v>408</v>
      </c>
      <c r="D3480">
        <v>0</v>
      </c>
      <c r="E3480">
        <v>0</v>
      </c>
      <c r="F3480">
        <v>0</v>
      </c>
      <c r="G3480">
        <v>67</v>
      </c>
      <c r="H3480">
        <v>76</v>
      </c>
      <c r="I3480">
        <v>11.39</v>
      </c>
      <c r="J3480">
        <v>223</v>
      </c>
      <c r="K3480">
        <v>154</v>
      </c>
      <c r="L3480">
        <v>18.96</v>
      </c>
      <c r="M3480">
        <v>236.5</v>
      </c>
      <c r="N3480">
        <v>151</v>
      </c>
      <c r="O3480">
        <v>10.64</v>
      </c>
      <c r="P3480">
        <v>11.2</v>
      </c>
      <c r="Q3480">
        <v>2</v>
      </c>
      <c r="R3480">
        <v>3.02</v>
      </c>
      <c r="S3480">
        <v>1</v>
      </c>
      <c r="T3480">
        <v>0</v>
      </c>
    </row>
    <row r="3481" spans="1:20" x14ac:dyDescent="0.2">
      <c r="A3481" t="s">
        <v>47</v>
      </c>
      <c r="B3481" s="4">
        <f>train[[#This Row],[account_length]]/12</f>
        <v>7.833333333333333</v>
      </c>
      <c r="C3481">
        <v>415</v>
      </c>
      <c r="D3481">
        <v>0</v>
      </c>
      <c r="E3481">
        <v>0</v>
      </c>
      <c r="F3481">
        <v>0</v>
      </c>
      <c r="G3481">
        <v>261.3</v>
      </c>
      <c r="H3481">
        <v>89</v>
      </c>
      <c r="I3481">
        <v>44.42</v>
      </c>
      <c r="J3481">
        <v>152.4</v>
      </c>
      <c r="K3481">
        <v>139</v>
      </c>
      <c r="L3481">
        <v>12.95</v>
      </c>
      <c r="M3481">
        <v>120.2</v>
      </c>
      <c r="N3481">
        <v>124</v>
      </c>
      <c r="O3481">
        <v>5.41</v>
      </c>
      <c r="P3481">
        <v>10.5</v>
      </c>
      <c r="Q3481">
        <v>2</v>
      </c>
      <c r="R3481">
        <v>2.84</v>
      </c>
      <c r="S3481">
        <v>0</v>
      </c>
      <c r="T3481">
        <v>0</v>
      </c>
    </row>
    <row r="3482" spans="1:20" x14ac:dyDescent="0.2">
      <c r="A3482" t="s">
        <v>68</v>
      </c>
      <c r="B3482" s="4">
        <f>train[[#This Row],[account_length]]/12</f>
        <v>6.666666666666667</v>
      </c>
      <c r="C3482">
        <v>415</v>
      </c>
      <c r="D3482">
        <v>0</v>
      </c>
      <c r="E3482">
        <v>0</v>
      </c>
      <c r="F3482">
        <v>0</v>
      </c>
      <c r="G3482">
        <v>135.1</v>
      </c>
      <c r="H3482">
        <v>92</v>
      </c>
      <c r="I3482">
        <v>22.97</v>
      </c>
      <c r="J3482">
        <v>185</v>
      </c>
      <c r="K3482">
        <v>103</v>
      </c>
      <c r="L3482">
        <v>15.73</v>
      </c>
      <c r="M3482">
        <v>147.1</v>
      </c>
      <c r="N3482">
        <v>74</v>
      </c>
      <c r="O3482">
        <v>6.62</v>
      </c>
      <c r="P3482">
        <v>14.7</v>
      </c>
      <c r="Q3482">
        <v>5</v>
      </c>
      <c r="R3482">
        <v>3.97</v>
      </c>
      <c r="S3482">
        <v>3</v>
      </c>
      <c r="T3482">
        <v>0</v>
      </c>
    </row>
    <row r="3483" spans="1:20" x14ac:dyDescent="0.2">
      <c r="A3483" t="s">
        <v>43</v>
      </c>
      <c r="B3483" s="4">
        <f>train[[#This Row],[account_length]]/12</f>
        <v>8.4166666666666661</v>
      </c>
      <c r="C3483">
        <v>415</v>
      </c>
      <c r="D3483">
        <v>1</v>
      </c>
      <c r="E3483">
        <v>0</v>
      </c>
      <c r="F3483">
        <v>0</v>
      </c>
      <c r="G3483">
        <v>92.1</v>
      </c>
      <c r="H3483">
        <v>109</v>
      </c>
      <c r="I3483">
        <v>15.66</v>
      </c>
      <c r="J3483">
        <v>163</v>
      </c>
      <c r="K3483">
        <v>83</v>
      </c>
      <c r="L3483">
        <v>13.86</v>
      </c>
      <c r="M3483">
        <v>133.30000000000001</v>
      </c>
      <c r="N3483">
        <v>102</v>
      </c>
      <c r="O3483">
        <v>6</v>
      </c>
      <c r="P3483">
        <v>9.6999999999999993</v>
      </c>
      <c r="Q3483">
        <v>11</v>
      </c>
      <c r="R3483">
        <v>2.62</v>
      </c>
      <c r="S3483">
        <v>2</v>
      </c>
      <c r="T3483">
        <v>0</v>
      </c>
    </row>
    <row r="3484" spans="1:20" x14ac:dyDescent="0.2">
      <c r="A3484" t="s">
        <v>60</v>
      </c>
      <c r="B3484" s="4">
        <f>train[[#This Row],[account_length]]/12</f>
        <v>9.5833333333333339</v>
      </c>
      <c r="C3484">
        <v>408</v>
      </c>
      <c r="D3484">
        <v>0</v>
      </c>
      <c r="E3484">
        <v>0</v>
      </c>
      <c r="F3484">
        <v>0</v>
      </c>
      <c r="G3484">
        <v>173.5</v>
      </c>
      <c r="H3484">
        <v>121</v>
      </c>
      <c r="I3484">
        <v>29.5</v>
      </c>
      <c r="J3484">
        <v>168.3</v>
      </c>
      <c r="K3484">
        <v>100</v>
      </c>
      <c r="L3484">
        <v>14.31</v>
      </c>
      <c r="M3484">
        <v>138.30000000000001</v>
      </c>
      <c r="N3484">
        <v>105</v>
      </c>
      <c r="O3484">
        <v>6.22</v>
      </c>
      <c r="P3484">
        <v>7.8</v>
      </c>
      <c r="Q3484">
        <v>5</v>
      </c>
      <c r="R3484">
        <v>2.11</v>
      </c>
      <c r="S3484">
        <v>1</v>
      </c>
      <c r="T3484">
        <v>0</v>
      </c>
    </row>
    <row r="3485" spans="1:20" x14ac:dyDescent="0.2">
      <c r="A3485" t="s">
        <v>70</v>
      </c>
      <c r="B3485" s="4">
        <f>train[[#This Row],[account_length]]/12</f>
        <v>8.3333333333333339</v>
      </c>
      <c r="C3485">
        <v>415</v>
      </c>
      <c r="D3485">
        <v>1</v>
      </c>
      <c r="E3485">
        <v>0</v>
      </c>
      <c r="F3485">
        <v>0</v>
      </c>
      <c r="G3485">
        <v>156.30000000000001</v>
      </c>
      <c r="H3485">
        <v>82</v>
      </c>
      <c r="I3485">
        <v>26.57</v>
      </c>
      <c r="J3485">
        <v>259.39999999999998</v>
      </c>
      <c r="K3485">
        <v>91</v>
      </c>
      <c r="L3485">
        <v>22.05</v>
      </c>
      <c r="M3485">
        <v>143.69999999999999</v>
      </c>
      <c r="N3485">
        <v>93</v>
      </c>
      <c r="O3485">
        <v>6.47</v>
      </c>
      <c r="P3485">
        <v>8.3000000000000007</v>
      </c>
      <c r="Q3485">
        <v>7</v>
      </c>
      <c r="R3485">
        <v>2.2400000000000002</v>
      </c>
      <c r="S3485">
        <v>5</v>
      </c>
      <c r="T3485">
        <v>0</v>
      </c>
    </row>
    <row r="3486" spans="1:20" x14ac:dyDescent="0.2">
      <c r="A3486" t="s">
        <v>27</v>
      </c>
      <c r="B3486" s="4">
        <f>train[[#This Row],[account_length]]/12</f>
        <v>7.083333333333333</v>
      </c>
      <c r="C3486">
        <v>415</v>
      </c>
      <c r="D3486">
        <v>0</v>
      </c>
      <c r="E3486">
        <v>0</v>
      </c>
      <c r="F3486">
        <v>0</v>
      </c>
      <c r="G3486">
        <v>274.7</v>
      </c>
      <c r="H3486">
        <v>79</v>
      </c>
      <c r="I3486">
        <v>46.7</v>
      </c>
      <c r="J3486">
        <v>119.4</v>
      </c>
      <c r="K3486">
        <v>122</v>
      </c>
      <c r="L3486">
        <v>10.15</v>
      </c>
      <c r="M3486">
        <v>296.89999999999998</v>
      </c>
      <c r="N3486">
        <v>74</v>
      </c>
      <c r="O3486">
        <v>13.36</v>
      </c>
      <c r="P3486">
        <v>9.4</v>
      </c>
      <c r="Q3486">
        <v>10</v>
      </c>
      <c r="R3486">
        <v>2.54</v>
      </c>
      <c r="S3486">
        <v>1</v>
      </c>
      <c r="T3486">
        <v>0</v>
      </c>
    </row>
    <row r="3487" spans="1:20" x14ac:dyDescent="0.2">
      <c r="A3487" t="s">
        <v>65</v>
      </c>
      <c r="B3487" s="4">
        <f>train[[#This Row],[account_length]]/12</f>
        <v>9.1666666666666661</v>
      </c>
      <c r="C3487">
        <v>408</v>
      </c>
      <c r="D3487">
        <v>0</v>
      </c>
      <c r="E3487">
        <v>0</v>
      </c>
      <c r="F3487">
        <v>0</v>
      </c>
      <c r="G3487">
        <v>244.7</v>
      </c>
      <c r="H3487">
        <v>84</v>
      </c>
      <c r="I3487">
        <v>41.6</v>
      </c>
      <c r="J3487">
        <v>106.4</v>
      </c>
      <c r="K3487">
        <v>95</v>
      </c>
      <c r="L3487">
        <v>9.0399999999999991</v>
      </c>
      <c r="M3487">
        <v>194.9</v>
      </c>
      <c r="N3487">
        <v>61</v>
      </c>
      <c r="O3487">
        <v>8.77</v>
      </c>
      <c r="P3487">
        <v>10.5</v>
      </c>
      <c r="Q3487">
        <v>1</v>
      </c>
      <c r="R3487">
        <v>2.84</v>
      </c>
      <c r="S3487">
        <v>2</v>
      </c>
      <c r="T3487">
        <v>1</v>
      </c>
    </row>
    <row r="3488" spans="1:20" x14ac:dyDescent="0.2">
      <c r="A3488" t="s">
        <v>51</v>
      </c>
      <c r="B3488" s="4">
        <f>train[[#This Row],[account_length]]/12</f>
        <v>7.666666666666667</v>
      </c>
      <c r="C3488">
        <v>408</v>
      </c>
      <c r="D3488">
        <v>1</v>
      </c>
      <c r="E3488">
        <v>0</v>
      </c>
      <c r="F3488">
        <v>0</v>
      </c>
      <c r="G3488">
        <v>183.6</v>
      </c>
      <c r="H3488">
        <v>96</v>
      </c>
      <c r="I3488">
        <v>31.21</v>
      </c>
      <c r="J3488">
        <v>149.69999999999999</v>
      </c>
      <c r="K3488">
        <v>55</v>
      </c>
      <c r="L3488">
        <v>12.72</v>
      </c>
      <c r="M3488">
        <v>135.19999999999999</v>
      </c>
      <c r="N3488">
        <v>71</v>
      </c>
      <c r="O3488">
        <v>6.08</v>
      </c>
      <c r="P3488">
        <v>11.8</v>
      </c>
      <c r="Q3488">
        <v>4</v>
      </c>
      <c r="R3488">
        <v>3.19</v>
      </c>
      <c r="S3488">
        <v>0</v>
      </c>
      <c r="T3488">
        <v>0</v>
      </c>
    </row>
    <row r="3489" spans="1:20" x14ac:dyDescent="0.2">
      <c r="A3489" t="s">
        <v>53</v>
      </c>
      <c r="B3489" s="4">
        <f>train[[#This Row],[account_length]]/12</f>
        <v>8.5</v>
      </c>
      <c r="C3489">
        <v>408</v>
      </c>
      <c r="D3489">
        <v>0</v>
      </c>
      <c r="E3489">
        <v>0</v>
      </c>
      <c r="F3489">
        <v>0</v>
      </c>
      <c r="G3489">
        <v>167.1</v>
      </c>
      <c r="H3489">
        <v>80</v>
      </c>
      <c r="I3489">
        <v>28.41</v>
      </c>
      <c r="J3489">
        <v>222.9</v>
      </c>
      <c r="K3489">
        <v>94</v>
      </c>
      <c r="L3489">
        <v>18.95</v>
      </c>
      <c r="M3489">
        <v>179.9</v>
      </c>
      <c r="N3489">
        <v>103</v>
      </c>
      <c r="O3489">
        <v>8.1</v>
      </c>
      <c r="P3489">
        <v>11.6</v>
      </c>
      <c r="Q3489">
        <v>3</v>
      </c>
      <c r="R3489">
        <v>3.13</v>
      </c>
      <c r="S3489">
        <v>5</v>
      </c>
      <c r="T3489">
        <v>0</v>
      </c>
    </row>
    <row r="3490" spans="1:20" x14ac:dyDescent="0.2">
      <c r="A3490" t="s">
        <v>62</v>
      </c>
      <c r="B3490" s="4">
        <f>train[[#This Row],[account_length]]/12</f>
        <v>11.166666666666666</v>
      </c>
      <c r="C3490">
        <v>408</v>
      </c>
      <c r="D3490">
        <v>0</v>
      </c>
      <c r="E3490">
        <v>0</v>
      </c>
      <c r="F3490">
        <v>0</v>
      </c>
      <c r="G3490">
        <v>177.1</v>
      </c>
      <c r="H3490">
        <v>120</v>
      </c>
      <c r="I3490">
        <v>30.11</v>
      </c>
      <c r="J3490">
        <v>218.1</v>
      </c>
      <c r="K3490">
        <v>123</v>
      </c>
      <c r="L3490">
        <v>18.54</v>
      </c>
      <c r="M3490">
        <v>183.8</v>
      </c>
      <c r="N3490">
        <v>93</v>
      </c>
      <c r="O3490">
        <v>8.27</v>
      </c>
      <c r="P3490">
        <v>12.7</v>
      </c>
      <c r="Q3490">
        <v>5</v>
      </c>
      <c r="R3490">
        <v>3.43</v>
      </c>
      <c r="S3490">
        <v>3</v>
      </c>
      <c r="T3490">
        <v>0</v>
      </c>
    </row>
    <row r="3491" spans="1:20" x14ac:dyDescent="0.2">
      <c r="A3491" t="s">
        <v>63</v>
      </c>
      <c r="B3491" s="4">
        <f>train[[#This Row],[account_length]]/12</f>
        <v>8</v>
      </c>
      <c r="C3491">
        <v>415</v>
      </c>
      <c r="D3491">
        <v>0</v>
      </c>
      <c r="E3491">
        <v>0</v>
      </c>
      <c r="F3491">
        <v>0</v>
      </c>
      <c r="G3491">
        <v>217.8</v>
      </c>
      <c r="H3491">
        <v>120</v>
      </c>
      <c r="I3491">
        <v>37.03</v>
      </c>
      <c r="J3491">
        <v>139.6</v>
      </c>
      <c r="K3491">
        <v>109</v>
      </c>
      <c r="L3491">
        <v>11.87</v>
      </c>
      <c r="M3491">
        <v>227.7</v>
      </c>
      <c r="N3491">
        <v>111</v>
      </c>
      <c r="O3491">
        <v>10.25</v>
      </c>
      <c r="P3491">
        <v>11.6</v>
      </c>
      <c r="Q3491">
        <v>3</v>
      </c>
      <c r="R3491">
        <v>3.13</v>
      </c>
      <c r="S3491">
        <v>0</v>
      </c>
      <c r="T3491">
        <v>0</v>
      </c>
    </row>
    <row r="3492" spans="1:20" x14ac:dyDescent="0.2">
      <c r="A3492" t="s">
        <v>69</v>
      </c>
      <c r="B3492" s="4">
        <f>train[[#This Row],[account_length]]/12</f>
        <v>3.5</v>
      </c>
      <c r="C3492">
        <v>510</v>
      </c>
      <c r="D3492">
        <v>0</v>
      </c>
      <c r="E3492">
        <v>0</v>
      </c>
      <c r="F3492">
        <v>0</v>
      </c>
      <c r="G3492">
        <v>143.69999999999999</v>
      </c>
      <c r="H3492">
        <v>96</v>
      </c>
      <c r="I3492">
        <v>24.43</v>
      </c>
      <c r="J3492">
        <v>221</v>
      </c>
      <c r="K3492">
        <v>98</v>
      </c>
      <c r="L3492">
        <v>18.79</v>
      </c>
      <c r="M3492">
        <v>108.9</v>
      </c>
      <c r="N3492">
        <v>94</v>
      </c>
      <c r="O3492">
        <v>4.9000000000000004</v>
      </c>
      <c r="P3492">
        <v>8.6</v>
      </c>
      <c r="Q3492">
        <v>1</v>
      </c>
      <c r="R3492">
        <v>2.3199999999999998</v>
      </c>
      <c r="S3492">
        <v>2</v>
      </c>
      <c r="T3492">
        <v>0</v>
      </c>
    </row>
    <row r="3493" spans="1:20" x14ac:dyDescent="0.2">
      <c r="A3493" t="s">
        <v>52</v>
      </c>
      <c r="B3493" s="4">
        <f>train[[#This Row],[account_length]]/12</f>
        <v>14.583333333333334</v>
      </c>
      <c r="C3493">
        <v>415</v>
      </c>
      <c r="D3493">
        <v>0</v>
      </c>
      <c r="E3493">
        <v>0</v>
      </c>
      <c r="F3493">
        <v>0</v>
      </c>
      <c r="G3493">
        <v>185</v>
      </c>
      <c r="H3493">
        <v>104</v>
      </c>
      <c r="I3493">
        <v>31.45</v>
      </c>
      <c r="J3493">
        <v>325.8</v>
      </c>
      <c r="K3493">
        <v>86</v>
      </c>
      <c r="L3493">
        <v>27.69</v>
      </c>
      <c r="M3493">
        <v>85.4</v>
      </c>
      <c r="N3493">
        <v>105</v>
      </c>
      <c r="O3493">
        <v>3.84</v>
      </c>
      <c r="P3493">
        <v>14.6</v>
      </c>
      <c r="Q3493">
        <v>2</v>
      </c>
      <c r="R3493">
        <v>3.94</v>
      </c>
      <c r="S3493">
        <v>1</v>
      </c>
      <c r="T3493">
        <v>0</v>
      </c>
    </row>
    <row r="3494" spans="1:20" x14ac:dyDescent="0.2">
      <c r="A3494" t="s">
        <v>52</v>
      </c>
      <c r="B3494" s="4">
        <f>train[[#This Row],[account_length]]/12</f>
        <v>11.333333333333334</v>
      </c>
      <c r="C3494">
        <v>415</v>
      </c>
      <c r="D3494">
        <v>0</v>
      </c>
      <c r="E3494">
        <v>1</v>
      </c>
      <c r="F3494">
        <v>23</v>
      </c>
      <c r="G3494">
        <v>235.6</v>
      </c>
      <c r="H3494">
        <v>65</v>
      </c>
      <c r="I3494">
        <v>40.049999999999997</v>
      </c>
      <c r="J3494">
        <v>177.7</v>
      </c>
      <c r="K3494">
        <v>81</v>
      </c>
      <c r="L3494">
        <v>15.1</v>
      </c>
      <c r="M3494">
        <v>138.69999999999999</v>
      </c>
      <c r="N3494">
        <v>105</v>
      </c>
      <c r="O3494">
        <v>6.24</v>
      </c>
      <c r="P3494">
        <v>11.3</v>
      </c>
      <c r="Q3494">
        <v>5</v>
      </c>
      <c r="R3494">
        <v>3.05</v>
      </c>
      <c r="S3494">
        <v>1</v>
      </c>
      <c r="T3494">
        <v>0</v>
      </c>
    </row>
    <row r="3495" spans="1:20" x14ac:dyDescent="0.2">
      <c r="A3495" t="s">
        <v>50</v>
      </c>
      <c r="B3495" s="4">
        <f>train[[#This Row],[account_length]]/12</f>
        <v>2.6666666666666665</v>
      </c>
      <c r="C3495">
        <v>415</v>
      </c>
      <c r="D3495">
        <v>1</v>
      </c>
      <c r="E3495">
        <v>0</v>
      </c>
      <c r="F3495">
        <v>0</v>
      </c>
      <c r="G3495">
        <v>265.5</v>
      </c>
      <c r="H3495">
        <v>75</v>
      </c>
      <c r="I3495">
        <v>45.14</v>
      </c>
      <c r="J3495">
        <v>119.7</v>
      </c>
      <c r="K3495">
        <v>77</v>
      </c>
      <c r="L3495">
        <v>10.17</v>
      </c>
      <c r="M3495">
        <v>169.9</v>
      </c>
      <c r="N3495">
        <v>128</v>
      </c>
      <c r="O3495">
        <v>7.65</v>
      </c>
      <c r="P3495">
        <v>14.8</v>
      </c>
      <c r="Q3495">
        <v>6</v>
      </c>
      <c r="R3495">
        <v>4</v>
      </c>
      <c r="S3495">
        <v>2</v>
      </c>
      <c r="T3495">
        <v>1</v>
      </c>
    </row>
    <row r="3496" spans="1:20" x14ac:dyDescent="0.2">
      <c r="A3496" t="s">
        <v>55</v>
      </c>
      <c r="B3496" s="4">
        <f>train[[#This Row],[account_length]]/12</f>
        <v>8.4166666666666661</v>
      </c>
      <c r="C3496">
        <v>415</v>
      </c>
      <c r="D3496">
        <v>0</v>
      </c>
      <c r="E3496">
        <v>0</v>
      </c>
      <c r="F3496">
        <v>0</v>
      </c>
      <c r="G3496">
        <v>332.1</v>
      </c>
      <c r="H3496">
        <v>91</v>
      </c>
      <c r="I3496">
        <v>56.46</v>
      </c>
      <c r="J3496">
        <v>151</v>
      </c>
      <c r="K3496">
        <v>123</v>
      </c>
      <c r="L3496">
        <v>12.84</v>
      </c>
      <c r="M3496">
        <v>277.8</v>
      </c>
      <c r="N3496">
        <v>99</v>
      </c>
      <c r="O3496">
        <v>12.5</v>
      </c>
      <c r="P3496">
        <v>11.3</v>
      </c>
      <c r="Q3496">
        <v>3</v>
      </c>
      <c r="R3496">
        <v>3.05</v>
      </c>
      <c r="S3496">
        <v>1</v>
      </c>
      <c r="T3496">
        <v>1</v>
      </c>
    </row>
    <row r="3497" spans="1:20" x14ac:dyDescent="0.2">
      <c r="A3497" t="s">
        <v>42</v>
      </c>
      <c r="B3497" s="4">
        <f>train[[#This Row],[account_length]]/12</f>
        <v>11</v>
      </c>
      <c r="C3497">
        <v>408</v>
      </c>
      <c r="D3497">
        <v>1</v>
      </c>
      <c r="E3497">
        <v>1</v>
      </c>
      <c r="F3497">
        <v>21</v>
      </c>
      <c r="G3497">
        <v>223.4</v>
      </c>
      <c r="H3497">
        <v>89</v>
      </c>
      <c r="I3497">
        <v>37.979999999999997</v>
      </c>
      <c r="J3497">
        <v>193.2</v>
      </c>
      <c r="K3497">
        <v>105</v>
      </c>
      <c r="L3497">
        <v>16.420000000000002</v>
      </c>
      <c r="M3497">
        <v>226.2</v>
      </c>
      <c r="N3497">
        <v>85</v>
      </c>
      <c r="O3497">
        <v>10.18</v>
      </c>
      <c r="P3497">
        <v>7.7</v>
      </c>
      <c r="Q3497">
        <v>5</v>
      </c>
      <c r="R3497">
        <v>2.08</v>
      </c>
      <c r="S3497">
        <v>3</v>
      </c>
      <c r="T3497">
        <v>0</v>
      </c>
    </row>
    <row r="3498" spans="1:20" x14ac:dyDescent="0.2">
      <c r="A3498" t="s">
        <v>66</v>
      </c>
      <c r="B3498" s="4">
        <f>train[[#This Row],[account_length]]/12</f>
        <v>10</v>
      </c>
      <c r="C3498">
        <v>510</v>
      </c>
      <c r="D3498">
        <v>0</v>
      </c>
      <c r="E3498">
        <v>0</v>
      </c>
      <c r="F3498">
        <v>0</v>
      </c>
      <c r="G3498">
        <v>163.6</v>
      </c>
      <c r="H3498">
        <v>109</v>
      </c>
      <c r="I3498">
        <v>27.81</v>
      </c>
      <c r="J3498">
        <v>237.3</v>
      </c>
      <c r="K3498">
        <v>95</v>
      </c>
      <c r="L3498">
        <v>20.170000000000002</v>
      </c>
      <c r="M3498">
        <v>186.2</v>
      </c>
      <c r="N3498">
        <v>141</v>
      </c>
      <c r="O3498">
        <v>8.3800000000000008</v>
      </c>
      <c r="P3498">
        <v>12.3</v>
      </c>
      <c r="Q3498">
        <v>5</v>
      </c>
      <c r="R3498">
        <v>3.32</v>
      </c>
      <c r="S3498">
        <v>0</v>
      </c>
      <c r="T3498">
        <v>0</v>
      </c>
    </row>
    <row r="3499" spans="1:20" x14ac:dyDescent="0.2">
      <c r="A3499" t="s">
        <v>35</v>
      </c>
      <c r="B3499" s="4">
        <f>train[[#This Row],[account_length]]/12</f>
        <v>10.166666666666666</v>
      </c>
      <c r="C3499">
        <v>510</v>
      </c>
      <c r="D3499">
        <v>0</v>
      </c>
      <c r="E3499">
        <v>0</v>
      </c>
      <c r="F3499">
        <v>0</v>
      </c>
      <c r="G3499">
        <v>190</v>
      </c>
      <c r="H3499">
        <v>125</v>
      </c>
      <c r="I3499">
        <v>32.299999999999997</v>
      </c>
      <c r="J3499">
        <v>141.5</v>
      </c>
      <c r="K3499">
        <v>77</v>
      </c>
      <c r="L3499">
        <v>12.03</v>
      </c>
      <c r="M3499">
        <v>216.8</v>
      </c>
      <c r="N3499">
        <v>68</v>
      </c>
      <c r="O3499">
        <v>9.76</v>
      </c>
      <c r="P3499">
        <v>15.9</v>
      </c>
      <c r="Q3499">
        <v>3</v>
      </c>
      <c r="R3499">
        <v>4.29</v>
      </c>
      <c r="S3499">
        <v>3</v>
      </c>
      <c r="T3499">
        <v>0</v>
      </c>
    </row>
    <row r="3500" spans="1:20" x14ac:dyDescent="0.2">
      <c r="A3500" t="s">
        <v>26</v>
      </c>
      <c r="B3500" s="4">
        <f>train[[#This Row],[account_length]]/12</f>
        <v>4.333333333333333</v>
      </c>
      <c r="C3500">
        <v>510</v>
      </c>
      <c r="D3500">
        <v>0</v>
      </c>
      <c r="E3500">
        <v>0</v>
      </c>
      <c r="F3500">
        <v>0</v>
      </c>
      <c r="G3500">
        <v>153.69999999999999</v>
      </c>
      <c r="H3500">
        <v>100</v>
      </c>
      <c r="I3500">
        <v>26.13</v>
      </c>
      <c r="J3500">
        <v>174.2</v>
      </c>
      <c r="K3500">
        <v>139</v>
      </c>
      <c r="L3500">
        <v>14.81</v>
      </c>
      <c r="M3500">
        <v>242.3</v>
      </c>
      <c r="N3500">
        <v>53</v>
      </c>
      <c r="O3500">
        <v>10.9</v>
      </c>
      <c r="P3500">
        <v>14.1</v>
      </c>
      <c r="Q3500">
        <v>3</v>
      </c>
      <c r="R3500">
        <v>3.81</v>
      </c>
      <c r="S3500">
        <v>1</v>
      </c>
      <c r="T3500">
        <v>0</v>
      </c>
    </row>
    <row r="3501" spans="1:20" x14ac:dyDescent="0.2">
      <c r="A3501" t="s">
        <v>64</v>
      </c>
      <c r="B3501" s="4">
        <f>train[[#This Row],[account_length]]/12</f>
        <v>15.166666666666666</v>
      </c>
      <c r="C3501">
        <v>415</v>
      </c>
      <c r="D3501">
        <v>0</v>
      </c>
      <c r="E3501">
        <v>0</v>
      </c>
      <c r="F3501">
        <v>0</v>
      </c>
      <c r="G3501">
        <v>160.30000000000001</v>
      </c>
      <c r="H3501">
        <v>87</v>
      </c>
      <c r="I3501">
        <v>27.25</v>
      </c>
      <c r="J3501">
        <v>229.9</v>
      </c>
      <c r="K3501">
        <v>101</v>
      </c>
      <c r="L3501">
        <v>19.54</v>
      </c>
      <c r="M3501">
        <v>185.3</v>
      </c>
      <c r="N3501">
        <v>96</v>
      </c>
      <c r="O3501">
        <v>8.34</v>
      </c>
      <c r="P3501">
        <v>8.6999999999999993</v>
      </c>
      <c r="Q3501">
        <v>11</v>
      </c>
      <c r="R3501">
        <v>2.35</v>
      </c>
      <c r="S3501">
        <v>2</v>
      </c>
      <c r="T3501">
        <v>0</v>
      </c>
    </row>
    <row r="3502" spans="1:20" x14ac:dyDescent="0.2">
      <c r="A3502" t="s">
        <v>37</v>
      </c>
      <c r="B3502" s="4">
        <f>train[[#This Row],[account_length]]/12</f>
        <v>10.833333333333334</v>
      </c>
      <c r="C3502">
        <v>510</v>
      </c>
      <c r="D3502">
        <v>0</v>
      </c>
      <c r="E3502">
        <v>0</v>
      </c>
      <c r="F3502">
        <v>0</v>
      </c>
      <c r="G3502">
        <v>140.9</v>
      </c>
      <c r="H3502">
        <v>68</v>
      </c>
      <c r="I3502">
        <v>23.95</v>
      </c>
      <c r="J3502">
        <v>217.5</v>
      </c>
      <c r="K3502">
        <v>109</v>
      </c>
      <c r="L3502">
        <v>18.489999999999998</v>
      </c>
      <c r="M3502">
        <v>123.6</v>
      </c>
      <c r="N3502">
        <v>96</v>
      </c>
      <c r="O3502">
        <v>5.56</v>
      </c>
      <c r="P3502">
        <v>13.6</v>
      </c>
      <c r="Q3502">
        <v>4</v>
      </c>
      <c r="R3502">
        <v>3.67</v>
      </c>
      <c r="S3502">
        <v>3</v>
      </c>
      <c r="T3502">
        <v>0</v>
      </c>
    </row>
    <row r="3503" spans="1:20" x14ac:dyDescent="0.2">
      <c r="A3503" t="s">
        <v>43</v>
      </c>
      <c r="B3503" s="4">
        <f>train[[#This Row],[account_length]]/12</f>
        <v>8.8333333333333339</v>
      </c>
      <c r="C3503">
        <v>510</v>
      </c>
      <c r="D3503">
        <v>0</v>
      </c>
      <c r="E3503">
        <v>0</v>
      </c>
      <c r="F3503">
        <v>0</v>
      </c>
      <c r="G3503">
        <v>168.4</v>
      </c>
      <c r="H3503">
        <v>85</v>
      </c>
      <c r="I3503">
        <v>28.63</v>
      </c>
      <c r="J3503">
        <v>123.3</v>
      </c>
      <c r="K3503">
        <v>95</v>
      </c>
      <c r="L3503">
        <v>10.48</v>
      </c>
      <c r="M3503">
        <v>162.5</v>
      </c>
      <c r="N3503">
        <v>83</v>
      </c>
      <c r="O3503">
        <v>7.31</v>
      </c>
      <c r="P3503">
        <v>4.5999999999999996</v>
      </c>
      <c r="Q3503">
        <v>4</v>
      </c>
      <c r="R3503">
        <v>1.24</v>
      </c>
      <c r="S3503">
        <v>3</v>
      </c>
      <c r="T3503">
        <v>0</v>
      </c>
    </row>
    <row r="3504" spans="1:20" x14ac:dyDescent="0.2">
      <c r="A3504" t="s">
        <v>27</v>
      </c>
      <c r="B3504" s="4">
        <f>train[[#This Row],[account_length]]/12</f>
        <v>12.5</v>
      </c>
      <c r="C3504">
        <v>408</v>
      </c>
      <c r="D3504">
        <v>0</v>
      </c>
      <c r="E3504">
        <v>0</v>
      </c>
      <c r="F3504">
        <v>0</v>
      </c>
      <c r="G3504">
        <v>150.9</v>
      </c>
      <c r="H3504">
        <v>92</v>
      </c>
      <c r="I3504">
        <v>25.65</v>
      </c>
      <c r="J3504">
        <v>191</v>
      </c>
      <c r="K3504">
        <v>106</v>
      </c>
      <c r="L3504">
        <v>16.239999999999998</v>
      </c>
      <c r="M3504">
        <v>223.6</v>
      </c>
      <c r="N3504">
        <v>107</v>
      </c>
      <c r="O3504">
        <v>10.06</v>
      </c>
      <c r="P3504">
        <v>8.3000000000000007</v>
      </c>
      <c r="Q3504">
        <v>4</v>
      </c>
      <c r="R3504">
        <v>2.2400000000000002</v>
      </c>
      <c r="S3504">
        <v>5</v>
      </c>
      <c r="T3504">
        <v>1</v>
      </c>
    </row>
    <row r="3505" spans="1:20" x14ac:dyDescent="0.2">
      <c r="A3505" t="s">
        <v>26</v>
      </c>
      <c r="B3505" s="4">
        <f>train[[#This Row],[account_length]]/12</f>
        <v>7.833333333333333</v>
      </c>
      <c r="C3505">
        <v>415</v>
      </c>
      <c r="D3505">
        <v>0</v>
      </c>
      <c r="E3505">
        <v>0</v>
      </c>
      <c r="F3505">
        <v>0</v>
      </c>
      <c r="G3505">
        <v>255.1</v>
      </c>
      <c r="H3505">
        <v>96</v>
      </c>
      <c r="I3505">
        <v>43.37</v>
      </c>
      <c r="J3505">
        <v>276.89999999999998</v>
      </c>
      <c r="K3505">
        <v>67</v>
      </c>
      <c r="L3505">
        <v>23.54</v>
      </c>
      <c r="M3505">
        <v>226.5</v>
      </c>
      <c r="N3505">
        <v>74</v>
      </c>
      <c r="O3505">
        <v>10.19</v>
      </c>
      <c r="P3505">
        <v>10.6</v>
      </c>
      <c r="Q3505">
        <v>2</v>
      </c>
      <c r="R3505">
        <v>2.86</v>
      </c>
      <c r="S3505">
        <v>0</v>
      </c>
      <c r="T3505">
        <v>1</v>
      </c>
    </row>
    <row r="3506" spans="1:20" x14ac:dyDescent="0.2">
      <c r="A3506" t="s">
        <v>41</v>
      </c>
      <c r="B3506" s="4">
        <f>train[[#This Row],[account_length]]/12</f>
        <v>7.416666666666667</v>
      </c>
      <c r="C3506">
        <v>415</v>
      </c>
      <c r="D3506">
        <v>0</v>
      </c>
      <c r="E3506">
        <v>0</v>
      </c>
      <c r="F3506">
        <v>0</v>
      </c>
      <c r="G3506">
        <v>94.5</v>
      </c>
      <c r="H3506">
        <v>107</v>
      </c>
      <c r="I3506">
        <v>16.07</v>
      </c>
      <c r="J3506">
        <v>191.8</v>
      </c>
      <c r="K3506">
        <v>85</v>
      </c>
      <c r="L3506">
        <v>16.3</v>
      </c>
      <c r="M3506">
        <v>196.2</v>
      </c>
      <c r="N3506">
        <v>131</v>
      </c>
      <c r="O3506">
        <v>8.83</v>
      </c>
      <c r="P3506">
        <v>15</v>
      </c>
      <c r="Q3506">
        <v>5</v>
      </c>
      <c r="R3506">
        <v>4.05</v>
      </c>
      <c r="S3506">
        <v>1</v>
      </c>
      <c r="T3506">
        <v>0</v>
      </c>
    </row>
    <row r="3507" spans="1:20" x14ac:dyDescent="0.2">
      <c r="A3507" t="s">
        <v>59</v>
      </c>
      <c r="B3507" s="4">
        <f>train[[#This Row],[account_length]]/12</f>
        <v>3.75</v>
      </c>
      <c r="C3507">
        <v>415</v>
      </c>
      <c r="D3507">
        <v>0</v>
      </c>
      <c r="E3507">
        <v>0</v>
      </c>
      <c r="F3507">
        <v>0</v>
      </c>
      <c r="G3507">
        <v>135</v>
      </c>
      <c r="H3507">
        <v>116</v>
      </c>
      <c r="I3507">
        <v>22.95</v>
      </c>
      <c r="J3507">
        <v>159</v>
      </c>
      <c r="K3507">
        <v>108</v>
      </c>
      <c r="L3507">
        <v>13.52</v>
      </c>
      <c r="M3507">
        <v>170.3</v>
      </c>
      <c r="N3507">
        <v>130</v>
      </c>
      <c r="O3507">
        <v>7.66</v>
      </c>
      <c r="P3507">
        <v>11.1</v>
      </c>
      <c r="Q3507">
        <v>15</v>
      </c>
      <c r="R3507">
        <v>3</v>
      </c>
      <c r="S3507">
        <v>1</v>
      </c>
      <c r="T3507">
        <v>0</v>
      </c>
    </row>
    <row r="3508" spans="1:20" x14ac:dyDescent="0.2">
      <c r="A3508" t="s">
        <v>70</v>
      </c>
      <c r="B3508" s="4">
        <f>train[[#This Row],[account_length]]/12</f>
        <v>6.166666666666667</v>
      </c>
      <c r="C3508">
        <v>408</v>
      </c>
      <c r="D3508">
        <v>0</v>
      </c>
      <c r="E3508">
        <v>0</v>
      </c>
      <c r="F3508">
        <v>0</v>
      </c>
      <c r="G3508">
        <v>286.89999999999998</v>
      </c>
      <c r="H3508">
        <v>113</v>
      </c>
      <c r="I3508">
        <v>48.77</v>
      </c>
      <c r="J3508">
        <v>260.8</v>
      </c>
      <c r="K3508">
        <v>121</v>
      </c>
      <c r="L3508">
        <v>22.17</v>
      </c>
      <c r="M3508">
        <v>137.1</v>
      </c>
      <c r="N3508">
        <v>94</v>
      </c>
      <c r="O3508">
        <v>6.17</v>
      </c>
      <c r="P3508">
        <v>12.6</v>
      </c>
      <c r="Q3508">
        <v>6</v>
      </c>
      <c r="R3508">
        <v>3.4</v>
      </c>
      <c r="S3508">
        <v>0</v>
      </c>
      <c r="T3508">
        <v>1</v>
      </c>
    </row>
    <row r="3509" spans="1:20" x14ac:dyDescent="0.2">
      <c r="A3509" t="s">
        <v>48</v>
      </c>
      <c r="B3509" s="4">
        <f>train[[#This Row],[account_length]]/12</f>
        <v>13.166666666666666</v>
      </c>
      <c r="C3509">
        <v>415</v>
      </c>
      <c r="D3509">
        <v>0</v>
      </c>
      <c r="E3509">
        <v>0</v>
      </c>
      <c r="F3509">
        <v>0</v>
      </c>
      <c r="G3509">
        <v>165.4</v>
      </c>
      <c r="H3509">
        <v>70</v>
      </c>
      <c r="I3509">
        <v>28.12</v>
      </c>
      <c r="J3509">
        <v>280.10000000000002</v>
      </c>
      <c r="K3509">
        <v>104</v>
      </c>
      <c r="L3509">
        <v>23.81</v>
      </c>
      <c r="M3509">
        <v>121.8</v>
      </c>
      <c r="N3509">
        <v>106</v>
      </c>
      <c r="O3509">
        <v>5.48</v>
      </c>
      <c r="P3509">
        <v>10.4</v>
      </c>
      <c r="Q3509">
        <v>9</v>
      </c>
      <c r="R3509">
        <v>2.81</v>
      </c>
      <c r="S3509">
        <v>1</v>
      </c>
      <c r="T3509">
        <v>0</v>
      </c>
    </row>
    <row r="3510" spans="1:20" x14ac:dyDescent="0.2">
      <c r="A3510" t="s">
        <v>68</v>
      </c>
      <c r="B3510" s="4">
        <f>train[[#This Row],[account_length]]/12</f>
        <v>6.333333333333333</v>
      </c>
      <c r="C3510">
        <v>415</v>
      </c>
      <c r="D3510">
        <v>0</v>
      </c>
      <c r="E3510">
        <v>0</v>
      </c>
      <c r="F3510">
        <v>0</v>
      </c>
      <c r="G3510">
        <v>222</v>
      </c>
      <c r="H3510">
        <v>99</v>
      </c>
      <c r="I3510">
        <v>37.74</v>
      </c>
      <c r="J3510">
        <v>215.9</v>
      </c>
      <c r="K3510">
        <v>122</v>
      </c>
      <c r="L3510">
        <v>18.350000000000001</v>
      </c>
      <c r="M3510">
        <v>204.1</v>
      </c>
      <c r="N3510">
        <v>131</v>
      </c>
      <c r="O3510">
        <v>9.18</v>
      </c>
      <c r="P3510">
        <v>8.1999999999999993</v>
      </c>
      <c r="Q3510">
        <v>5</v>
      </c>
      <c r="R3510">
        <v>2.21</v>
      </c>
      <c r="S3510">
        <v>3</v>
      </c>
      <c r="T3510">
        <v>1</v>
      </c>
    </row>
    <row r="3511" spans="1:20" x14ac:dyDescent="0.2">
      <c r="A3511" t="s">
        <v>65</v>
      </c>
      <c r="B3511" s="4">
        <f>train[[#This Row],[account_length]]/12</f>
        <v>8.5</v>
      </c>
      <c r="C3511">
        <v>415</v>
      </c>
      <c r="D3511">
        <v>1</v>
      </c>
      <c r="E3511">
        <v>0</v>
      </c>
      <c r="F3511">
        <v>0</v>
      </c>
      <c r="G3511">
        <v>209.8</v>
      </c>
      <c r="H3511">
        <v>85</v>
      </c>
      <c r="I3511">
        <v>35.67</v>
      </c>
      <c r="J3511">
        <v>165.7</v>
      </c>
      <c r="K3511">
        <v>100</v>
      </c>
      <c r="L3511">
        <v>14.08</v>
      </c>
      <c r="M3511">
        <v>230.1</v>
      </c>
      <c r="N3511">
        <v>92</v>
      </c>
      <c r="O3511">
        <v>10.35</v>
      </c>
      <c r="P3511">
        <v>8.6999999999999993</v>
      </c>
      <c r="Q3511">
        <v>6</v>
      </c>
      <c r="R3511">
        <v>2.35</v>
      </c>
      <c r="S3511">
        <v>0</v>
      </c>
      <c r="T3511">
        <v>0</v>
      </c>
    </row>
    <row r="3512" spans="1:20" x14ac:dyDescent="0.2">
      <c r="A3512" t="s">
        <v>30</v>
      </c>
      <c r="B3512" s="4">
        <f>train[[#This Row],[account_length]]/12</f>
        <v>0.33333333333333331</v>
      </c>
      <c r="C3512">
        <v>408</v>
      </c>
      <c r="D3512">
        <v>0</v>
      </c>
      <c r="E3512">
        <v>1</v>
      </c>
      <c r="F3512">
        <v>31</v>
      </c>
      <c r="G3512">
        <v>158.30000000000001</v>
      </c>
      <c r="H3512">
        <v>99</v>
      </c>
      <c r="I3512">
        <v>26.91</v>
      </c>
      <c r="J3512">
        <v>164.2</v>
      </c>
      <c r="K3512">
        <v>98</v>
      </c>
      <c r="L3512">
        <v>13.96</v>
      </c>
      <c r="M3512">
        <v>192.7</v>
      </c>
      <c r="N3512">
        <v>108</v>
      </c>
      <c r="O3512">
        <v>8.67</v>
      </c>
      <c r="P3512">
        <v>12.5</v>
      </c>
      <c r="Q3512">
        <v>3</v>
      </c>
      <c r="R3512">
        <v>3.38</v>
      </c>
      <c r="S3512">
        <v>2</v>
      </c>
      <c r="T3512">
        <v>0</v>
      </c>
    </row>
    <row r="3513" spans="1:20" x14ac:dyDescent="0.2">
      <c r="A3513" t="s">
        <v>60</v>
      </c>
      <c r="B3513" s="4">
        <f>train[[#This Row],[account_length]]/12</f>
        <v>13.416666666666666</v>
      </c>
      <c r="C3513">
        <v>408</v>
      </c>
      <c r="D3513">
        <v>0</v>
      </c>
      <c r="E3513">
        <v>0</v>
      </c>
      <c r="F3513">
        <v>0</v>
      </c>
      <c r="G3513">
        <v>252.3</v>
      </c>
      <c r="H3513">
        <v>120</v>
      </c>
      <c r="I3513">
        <v>42.89</v>
      </c>
      <c r="J3513">
        <v>243.8</v>
      </c>
      <c r="K3513">
        <v>98</v>
      </c>
      <c r="L3513">
        <v>20.72</v>
      </c>
      <c r="M3513">
        <v>284.39999999999998</v>
      </c>
      <c r="N3513">
        <v>96</v>
      </c>
      <c r="O3513">
        <v>12.8</v>
      </c>
      <c r="P3513">
        <v>9.1999999999999993</v>
      </c>
      <c r="Q3513">
        <v>2</v>
      </c>
      <c r="R3513">
        <v>2.48</v>
      </c>
      <c r="S3513">
        <v>1</v>
      </c>
      <c r="T3513">
        <v>1</v>
      </c>
    </row>
    <row r="3514" spans="1:20" x14ac:dyDescent="0.2">
      <c r="A3514" t="s">
        <v>31</v>
      </c>
      <c r="B3514" s="4">
        <f>train[[#This Row],[account_length]]/12</f>
        <v>9.6666666666666661</v>
      </c>
      <c r="C3514">
        <v>415</v>
      </c>
      <c r="D3514">
        <v>0</v>
      </c>
      <c r="E3514">
        <v>0</v>
      </c>
      <c r="F3514">
        <v>0</v>
      </c>
      <c r="G3514">
        <v>255.5</v>
      </c>
      <c r="H3514">
        <v>93</v>
      </c>
      <c r="I3514">
        <v>43.44</v>
      </c>
      <c r="J3514">
        <v>224.4</v>
      </c>
      <c r="K3514">
        <v>122</v>
      </c>
      <c r="L3514">
        <v>19.07</v>
      </c>
      <c r="M3514">
        <v>317.3</v>
      </c>
      <c r="N3514">
        <v>85</v>
      </c>
      <c r="O3514">
        <v>14.28</v>
      </c>
      <c r="P3514">
        <v>12.7</v>
      </c>
      <c r="Q3514">
        <v>4</v>
      </c>
      <c r="R3514">
        <v>3.43</v>
      </c>
      <c r="S3514">
        <v>1</v>
      </c>
      <c r="T3514">
        <v>1</v>
      </c>
    </row>
    <row r="3515" spans="1:20" x14ac:dyDescent="0.2">
      <c r="A3515" t="s">
        <v>44</v>
      </c>
      <c r="B3515" s="4">
        <f>train[[#This Row],[account_length]]/12</f>
        <v>7.166666666666667</v>
      </c>
      <c r="C3515">
        <v>415</v>
      </c>
      <c r="D3515">
        <v>0</v>
      </c>
      <c r="E3515">
        <v>0</v>
      </c>
      <c r="F3515">
        <v>0</v>
      </c>
      <c r="G3515">
        <v>227.9</v>
      </c>
      <c r="H3515">
        <v>105</v>
      </c>
      <c r="I3515">
        <v>38.74</v>
      </c>
      <c r="J3515">
        <v>218.7</v>
      </c>
      <c r="K3515">
        <v>118</v>
      </c>
      <c r="L3515">
        <v>18.59</v>
      </c>
      <c r="M3515">
        <v>223.2</v>
      </c>
      <c r="N3515">
        <v>120</v>
      </c>
      <c r="O3515">
        <v>10.039999999999999</v>
      </c>
      <c r="P3515">
        <v>14.2</v>
      </c>
      <c r="Q3515">
        <v>5</v>
      </c>
      <c r="R3515">
        <v>3.83</v>
      </c>
      <c r="S3515">
        <v>3</v>
      </c>
      <c r="T3515">
        <v>0</v>
      </c>
    </row>
    <row r="3516" spans="1:20" x14ac:dyDescent="0.2">
      <c r="A3516" t="s">
        <v>69</v>
      </c>
      <c r="B3516" s="4">
        <f>train[[#This Row],[account_length]]/12</f>
        <v>3.25</v>
      </c>
      <c r="C3516">
        <v>510</v>
      </c>
      <c r="D3516">
        <v>0</v>
      </c>
      <c r="E3516">
        <v>0</v>
      </c>
      <c r="F3516">
        <v>0</v>
      </c>
      <c r="G3516">
        <v>185</v>
      </c>
      <c r="H3516">
        <v>113</v>
      </c>
      <c r="I3516">
        <v>31.45</v>
      </c>
      <c r="J3516">
        <v>106.5</v>
      </c>
      <c r="K3516">
        <v>125</v>
      </c>
      <c r="L3516">
        <v>9.0500000000000007</v>
      </c>
      <c r="M3516">
        <v>167.3</v>
      </c>
      <c r="N3516">
        <v>78</v>
      </c>
      <c r="O3516">
        <v>7.53</v>
      </c>
      <c r="P3516">
        <v>12</v>
      </c>
      <c r="Q3516">
        <v>2</v>
      </c>
      <c r="R3516">
        <v>3.24</v>
      </c>
      <c r="S3516">
        <v>0</v>
      </c>
      <c r="T3516">
        <v>0</v>
      </c>
    </row>
    <row r="3517" spans="1:20" x14ac:dyDescent="0.2">
      <c r="A3517" t="s">
        <v>53</v>
      </c>
      <c r="B3517" s="4">
        <f>train[[#This Row],[account_length]]/12</f>
        <v>4.75</v>
      </c>
      <c r="C3517">
        <v>415</v>
      </c>
      <c r="D3517">
        <v>0</v>
      </c>
      <c r="E3517">
        <v>0</v>
      </c>
      <c r="F3517">
        <v>0</v>
      </c>
      <c r="G3517">
        <v>140</v>
      </c>
      <c r="H3517">
        <v>100</v>
      </c>
      <c r="I3517">
        <v>23.8</v>
      </c>
      <c r="J3517">
        <v>174.7</v>
      </c>
      <c r="K3517">
        <v>102</v>
      </c>
      <c r="L3517">
        <v>14.85</v>
      </c>
      <c r="M3517">
        <v>258.5</v>
      </c>
      <c r="N3517">
        <v>111</v>
      </c>
      <c r="O3517">
        <v>11.63</v>
      </c>
      <c r="P3517">
        <v>13.3</v>
      </c>
      <c r="Q3517">
        <v>4</v>
      </c>
      <c r="R3517">
        <v>3.59</v>
      </c>
      <c r="S3517">
        <v>1</v>
      </c>
      <c r="T3517">
        <v>0</v>
      </c>
    </row>
    <row r="3518" spans="1:20" x14ac:dyDescent="0.2">
      <c r="A3518" t="s">
        <v>46</v>
      </c>
      <c r="B3518" s="4">
        <f>train[[#This Row],[account_length]]/12</f>
        <v>11.5</v>
      </c>
      <c r="C3518">
        <v>415</v>
      </c>
      <c r="D3518">
        <v>0</v>
      </c>
      <c r="E3518">
        <v>0</v>
      </c>
      <c r="F3518">
        <v>0</v>
      </c>
      <c r="G3518">
        <v>157.5</v>
      </c>
      <c r="H3518">
        <v>96</v>
      </c>
      <c r="I3518">
        <v>26.78</v>
      </c>
      <c r="J3518">
        <v>271.7</v>
      </c>
      <c r="K3518">
        <v>107</v>
      </c>
      <c r="L3518">
        <v>23.09</v>
      </c>
      <c r="M3518">
        <v>138.19999999999999</v>
      </c>
      <c r="N3518">
        <v>84</v>
      </c>
      <c r="O3518">
        <v>6.22</v>
      </c>
      <c r="P3518">
        <v>10.7</v>
      </c>
      <c r="Q3518">
        <v>6</v>
      </c>
      <c r="R3518">
        <v>2.89</v>
      </c>
      <c r="S3518">
        <v>2</v>
      </c>
      <c r="T3518">
        <v>0</v>
      </c>
    </row>
    <row r="3519" spans="1:20" x14ac:dyDescent="0.2">
      <c r="A3519" t="s">
        <v>47</v>
      </c>
      <c r="B3519" s="4">
        <f>train[[#This Row],[account_length]]/12</f>
        <v>8.1666666666666661</v>
      </c>
      <c r="C3519">
        <v>415</v>
      </c>
      <c r="D3519">
        <v>0</v>
      </c>
      <c r="E3519">
        <v>0</v>
      </c>
      <c r="F3519">
        <v>0</v>
      </c>
      <c r="G3519">
        <v>237.5</v>
      </c>
      <c r="H3519">
        <v>130</v>
      </c>
      <c r="I3519">
        <v>40.380000000000003</v>
      </c>
      <c r="J3519">
        <v>213.2</v>
      </c>
      <c r="K3519">
        <v>85</v>
      </c>
      <c r="L3519">
        <v>18.12</v>
      </c>
      <c r="M3519">
        <v>194.1</v>
      </c>
      <c r="N3519">
        <v>107</v>
      </c>
      <c r="O3519">
        <v>8.73</v>
      </c>
      <c r="P3519">
        <v>10.1</v>
      </c>
      <c r="Q3519">
        <v>3</v>
      </c>
      <c r="R3519">
        <v>2.73</v>
      </c>
      <c r="S3519">
        <v>0</v>
      </c>
      <c r="T3519">
        <v>0</v>
      </c>
    </row>
    <row r="3520" spans="1:20" x14ac:dyDescent="0.2">
      <c r="A3520" t="s">
        <v>42</v>
      </c>
      <c r="B3520" s="4">
        <f>train[[#This Row],[account_length]]/12</f>
        <v>12.083333333333334</v>
      </c>
      <c r="C3520">
        <v>415</v>
      </c>
      <c r="D3520">
        <v>0</v>
      </c>
      <c r="E3520">
        <v>1</v>
      </c>
      <c r="F3520">
        <v>10</v>
      </c>
      <c r="G3520">
        <v>190.7</v>
      </c>
      <c r="H3520">
        <v>100</v>
      </c>
      <c r="I3520">
        <v>32.42</v>
      </c>
      <c r="J3520">
        <v>177.7</v>
      </c>
      <c r="K3520">
        <v>114</v>
      </c>
      <c r="L3520">
        <v>15.1</v>
      </c>
      <c r="M3520">
        <v>167.3</v>
      </c>
      <c r="N3520">
        <v>100</v>
      </c>
      <c r="O3520">
        <v>7.53</v>
      </c>
      <c r="P3520">
        <v>12.8</v>
      </c>
      <c r="Q3520">
        <v>2</v>
      </c>
      <c r="R3520">
        <v>3.46</v>
      </c>
      <c r="S3520">
        <v>0</v>
      </c>
      <c r="T3520">
        <v>0</v>
      </c>
    </row>
    <row r="3521" spans="1:20" x14ac:dyDescent="0.2">
      <c r="A3521" t="s">
        <v>62</v>
      </c>
      <c r="B3521" s="4">
        <f>train[[#This Row],[account_length]]/12</f>
        <v>6.416666666666667</v>
      </c>
      <c r="C3521">
        <v>415</v>
      </c>
      <c r="D3521">
        <v>0</v>
      </c>
      <c r="E3521">
        <v>0</v>
      </c>
      <c r="F3521">
        <v>0</v>
      </c>
      <c r="G3521">
        <v>215.5</v>
      </c>
      <c r="H3521">
        <v>81</v>
      </c>
      <c r="I3521">
        <v>36.64</v>
      </c>
      <c r="J3521">
        <v>170.9</v>
      </c>
      <c r="K3521">
        <v>100</v>
      </c>
      <c r="L3521">
        <v>14.53</v>
      </c>
      <c r="M3521">
        <v>170.3</v>
      </c>
      <c r="N3521">
        <v>59</v>
      </c>
      <c r="O3521">
        <v>7.66</v>
      </c>
      <c r="P3521">
        <v>10.3</v>
      </c>
      <c r="Q3521">
        <v>3</v>
      </c>
      <c r="R3521">
        <v>2.78</v>
      </c>
      <c r="S3521">
        <v>1</v>
      </c>
      <c r="T3521">
        <v>0</v>
      </c>
    </row>
    <row r="3522" spans="1:20" x14ac:dyDescent="0.2">
      <c r="A3522" t="s">
        <v>31</v>
      </c>
      <c r="B3522" s="4">
        <f>train[[#This Row],[account_length]]/12</f>
        <v>8.25</v>
      </c>
      <c r="C3522">
        <v>408</v>
      </c>
      <c r="D3522">
        <v>0</v>
      </c>
      <c r="E3522">
        <v>1</v>
      </c>
      <c r="F3522">
        <v>12</v>
      </c>
      <c r="G3522">
        <v>119.9</v>
      </c>
      <c r="H3522">
        <v>83</v>
      </c>
      <c r="I3522">
        <v>20.38</v>
      </c>
      <c r="J3522">
        <v>237.7</v>
      </c>
      <c r="K3522">
        <v>98</v>
      </c>
      <c r="L3522">
        <v>20.2</v>
      </c>
      <c r="M3522">
        <v>187.6</v>
      </c>
      <c r="N3522">
        <v>159</v>
      </c>
      <c r="O3522">
        <v>8.44</v>
      </c>
      <c r="P3522">
        <v>16.600000000000001</v>
      </c>
      <c r="Q3522">
        <v>2</v>
      </c>
      <c r="R3522">
        <v>4.4800000000000004</v>
      </c>
      <c r="S3522">
        <v>1</v>
      </c>
      <c r="T3522">
        <v>0</v>
      </c>
    </row>
    <row r="3523" spans="1:20" x14ac:dyDescent="0.2">
      <c r="A3523" t="s">
        <v>64</v>
      </c>
      <c r="B3523" s="4">
        <f>train[[#This Row],[account_length]]/12</f>
        <v>8.8333333333333339</v>
      </c>
      <c r="C3523">
        <v>510</v>
      </c>
      <c r="D3523">
        <v>1</v>
      </c>
      <c r="E3523">
        <v>0</v>
      </c>
      <c r="F3523">
        <v>0</v>
      </c>
      <c r="G3523">
        <v>196.7</v>
      </c>
      <c r="H3523">
        <v>100</v>
      </c>
      <c r="I3523">
        <v>33.44</v>
      </c>
      <c r="J3523">
        <v>210.2</v>
      </c>
      <c r="K3523">
        <v>109</v>
      </c>
      <c r="L3523">
        <v>17.87</v>
      </c>
      <c r="M3523">
        <v>173.8</v>
      </c>
      <c r="N3523">
        <v>83</v>
      </c>
      <c r="O3523">
        <v>7.82</v>
      </c>
      <c r="P3523">
        <v>7.8</v>
      </c>
      <c r="Q3523">
        <v>1</v>
      </c>
      <c r="R3523">
        <v>2.11</v>
      </c>
      <c r="S3523">
        <v>4</v>
      </c>
      <c r="T3523">
        <v>1</v>
      </c>
    </row>
    <row r="3524" spans="1:20" x14ac:dyDescent="0.2">
      <c r="A3524" t="s">
        <v>26</v>
      </c>
      <c r="B3524" s="4">
        <f>train[[#This Row],[account_length]]/12</f>
        <v>2.6666666666666665</v>
      </c>
      <c r="C3524">
        <v>510</v>
      </c>
      <c r="D3524">
        <v>0</v>
      </c>
      <c r="E3524">
        <v>0</v>
      </c>
      <c r="F3524">
        <v>0</v>
      </c>
      <c r="G3524">
        <v>230.7</v>
      </c>
      <c r="H3524">
        <v>122</v>
      </c>
      <c r="I3524">
        <v>39.22</v>
      </c>
      <c r="J3524">
        <v>204.7</v>
      </c>
      <c r="K3524">
        <v>134</v>
      </c>
      <c r="L3524">
        <v>17.399999999999999</v>
      </c>
      <c r="M3524">
        <v>142</v>
      </c>
      <c r="N3524">
        <v>86</v>
      </c>
      <c r="O3524">
        <v>6.39</v>
      </c>
      <c r="P3524">
        <v>8.6999999999999993</v>
      </c>
      <c r="Q3524">
        <v>3</v>
      </c>
      <c r="R3524">
        <v>2.35</v>
      </c>
      <c r="S3524">
        <v>2</v>
      </c>
      <c r="T3524">
        <v>0</v>
      </c>
    </row>
    <row r="3525" spans="1:20" x14ac:dyDescent="0.2">
      <c r="A3525" t="s">
        <v>52</v>
      </c>
      <c r="B3525" s="4">
        <f>train[[#This Row],[account_length]]/12</f>
        <v>14.5</v>
      </c>
      <c r="C3525">
        <v>415</v>
      </c>
      <c r="D3525">
        <v>0</v>
      </c>
      <c r="E3525">
        <v>0</v>
      </c>
      <c r="F3525">
        <v>0</v>
      </c>
      <c r="G3525">
        <v>222.3</v>
      </c>
      <c r="H3525">
        <v>102</v>
      </c>
      <c r="I3525">
        <v>37.79</v>
      </c>
      <c r="J3525">
        <v>173.8</v>
      </c>
      <c r="K3525">
        <v>123</v>
      </c>
      <c r="L3525">
        <v>14.77</v>
      </c>
      <c r="M3525">
        <v>297.2</v>
      </c>
      <c r="N3525">
        <v>97</v>
      </c>
      <c r="O3525">
        <v>13.37</v>
      </c>
      <c r="P3525">
        <v>5.7</v>
      </c>
      <c r="Q3525">
        <v>2</v>
      </c>
      <c r="R3525">
        <v>1.54</v>
      </c>
      <c r="S3525">
        <v>0</v>
      </c>
      <c r="T3525">
        <v>1</v>
      </c>
    </row>
    <row r="3526" spans="1:20" x14ac:dyDescent="0.2">
      <c r="A3526" t="s">
        <v>36</v>
      </c>
      <c r="B3526" s="4">
        <f>train[[#This Row],[account_length]]/12</f>
        <v>8.1666666666666661</v>
      </c>
      <c r="C3526">
        <v>510</v>
      </c>
      <c r="D3526">
        <v>0</v>
      </c>
      <c r="E3526">
        <v>0</v>
      </c>
      <c r="F3526">
        <v>0</v>
      </c>
      <c r="G3526">
        <v>198.6</v>
      </c>
      <c r="H3526">
        <v>92</v>
      </c>
      <c r="I3526">
        <v>33.76</v>
      </c>
      <c r="J3526">
        <v>349.4</v>
      </c>
      <c r="K3526">
        <v>99</v>
      </c>
      <c r="L3526">
        <v>29.7</v>
      </c>
      <c r="M3526">
        <v>221.7</v>
      </c>
      <c r="N3526">
        <v>83</v>
      </c>
      <c r="O3526">
        <v>9.98</v>
      </c>
      <c r="P3526">
        <v>7.3</v>
      </c>
      <c r="Q3526">
        <v>6</v>
      </c>
      <c r="R3526">
        <v>1.97</v>
      </c>
      <c r="S3526">
        <v>2</v>
      </c>
      <c r="T3526">
        <v>1</v>
      </c>
    </row>
    <row r="3527" spans="1:20" x14ac:dyDescent="0.2">
      <c r="A3527" t="s">
        <v>66</v>
      </c>
      <c r="B3527" s="4">
        <f>train[[#This Row],[account_length]]/12</f>
        <v>3.5</v>
      </c>
      <c r="C3527">
        <v>510</v>
      </c>
      <c r="D3527">
        <v>0</v>
      </c>
      <c r="E3527">
        <v>0</v>
      </c>
      <c r="F3527">
        <v>0</v>
      </c>
      <c r="G3527">
        <v>139.4</v>
      </c>
      <c r="H3527">
        <v>109</v>
      </c>
      <c r="I3527">
        <v>23.7</v>
      </c>
      <c r="J3527">
        <v>223.8</v>
      </c>
      <c r="K3527">
        <v>121</v>
      </c>
      <c r="L3527">
        <v>19.02</v>
      </c>
      <c r="M3527">
        <v>244.9</v>
      </c>
      <c r="N3527">
        <v>105</v>
      </c>
      <c r="O3527">
        <v>11.02</v>
      </c>
      <c r="P3527">
        <v>4.5999999999999996</v>
      </c>
      <c r="Q3527">
        <v>3</v>
      </c>
      <c r="R3527">
        <v>1.24</v>
      </c>
      <c r="S3527">
        <v>1</v>
      </c>
      <c r="T3527">
        <v>0</v>
      </c>
    </row>
    <row r="3528" spans="1:20" x14ac:dyDescent="0.2">
      <c r="A3528" t="s">
        <v>38</v>
      </c>
      <c r="B3528" s="4">
        <f>train[[#This Row],[account_length]]/12</f>
        <v>8.25</v>
      </c>
      <c r="C3528">
        <v>408</v>
      </c>
      <c r="D3528">
        <v>0</v>
      </c>
      <c r="E3528">
        <v>0</v>
      </c>
      <c r="F3528">
        <v>0</v>
      </c>
      <c r="G3528">
        <v>130.4</v>
      </c>
      <c r="H3528">
        <v>121</v>
      </c>
      <c r="I3528">
        <v>22.17</v>
      </c>
      <c r="J3528">
        <v>219.9</v>
      </c>
      <c r="K3528">
        <v>103</v>
      </c>
      <c r="L3528">
        <v>18.690000000000001</v>
      </c>
      <c r="M3528">
        <v>84.1</v>
      </c>
      <c r="N3528">
        <v>85</v>
      </c>
      <c r="O3528">
        <v>3.78</v>
      </c>
      <c r="P3528">
        <v>9.8000000000000007</v>
      </c>
      <c r="Q3528">
        <v>3</v>
      </c>
      <c r="R3528">
        <v>2.65</v>
      </c>
      <c r="S3528">
        <v>2</v>
      </c>
      <c r="T3528">
        <v>0</v>
      </c>
    </row>
    <row r="3529" spans="1:20" x14ac:dyDescent="0.2">
      <c r="A3529" t="s">
        <v>36</v>
      </c>
      <c r="B3529" s="4">
        <f>train[[#This Row],[account_length]]/12</f>
        <v>9.9166666666666661</v>
      </c>
      <c r="C3529">
        <v>408</v>
      </c>
      <c r="D3529">
        <v>0</v>
      </c>
      <c r="E3529">
        <v>0</v>
      </c>
      <c r="F3529">
        <v>0</v>
      </c>
      <c r="G3529">
        <v>153.19999999999999</v>
      </c>
      <c r="H3529">
        <v>131</v>
      </c>
      <c r="I3529">
        <v>26.04</v>
      </c>
      <c r="J3529">
        <v>116.6</v>
      </c>
      <c r="K3529">
        <v>85</v>
      </c>
      <c r="L3529">
        <v>9.91</v>
      </c>
      <c r="M3529">
        <v>218.5</v>
      </c>
      <c r="N3529">
        <v>74</v>
      </c>
      <c r="O3529">
        <v>9.83</v>
      </c>
      <c r="P3529">
        <v>10.1</v>
      </c>
      <c r="Q3529">
        <v>5</v>
      </c>
      <c r="R3529">
        <v>2.73</v>
      </c>
      <c r="S3529">
        <v>1</v>
      </c>
      <c r="T3529">
        <v>0</v>
      </c>
    </row>
    <row r="3530" spans="1:20" x14ac:dyDescent="0.2">
      <c r="A3530" t="s">
        <v>49</v>
      </c>
      <c r="B3530" s="4">
        <f>train[[#This Row],[account_length]]/12</f>
        <v>3.9166666666666665</v>
      </c>
      <c r="C3530">
        <v>415</v>
      </c>
      <c r="D3530">
        <v>1</v>
      </c>
      <c r="E3530">
        <v>0</v>
      </c>
      <c r="F3530">
        <v>0</v>
      </c>
      <c r="G3530">
        <v>177.1</v>
      </c>
      <c r="H3530">
        <v>104</v>
      </c>
      <c r="I3530">
        <v>30.11</v>
      </c>
      <c r="J3530">
        <v>217.4</v>
      </c>
      <c r="K3530">
        <v>97</v>
      </c>
      <c r="L3530">
        <v>18.48</v>
      </c>
      <c r="M3530">
        <v>191.8</v>
      </c>
      <c r="N3530">
        <v>131</v>
      </c>
      <c r="O3530">
        <v>8.6300000000000008</v>
      </c>
      <c r="P3530">
        <v>9.6999999999999993</v>
      </c>
      <c r="Q3530">
        <v>5</v>
      </c>
      <c r="R3530">
        <v>2.62</v>
      </c>
      <c r="S3530">
        <v>2</v>
      </c>
      <c r="T3530">
        <v>0</v>
      </c>
    </row>
    <row r="3531" spans="1:20" x14ac:dyDescent="0.2">
      <c r="A3531" t="s">
        <v>48</v>
      </c>
      <c r="B3531" s="4">
        <f>train[[#This Row],[account_length]]/12</f>
        <v>6.416666666666667</v>
      </c>
      <c r="C3531">
        <v>415</v>
      </c>
      <c r="D3531">
        <v>0</v>
      </c>
      <c r="E3531">
        <v>0</v>
      </c>
      <c r="F3531">
        <v>0</v>
      </c>
      <c r="G3531">
        <v>134.5</v>
      </c>
      <c r="H3531">
        <v>119</v>
      </c>
      <c r="I3531">
        <v>22.87</v>
      </c>
      <c r="J3531">
        <v>119.7</v>
      </c>
      <c r="K3531">
        <v>104</v>
      </c>
      <c r="L3531">
        <v>10.17</v>
      </c>
      <c r="M3531">
        <v>250.7</v>
      </c>
      <c r="N3531">
        <v>112</v>
      </c>
      <c r="O3531">
        <v>11.28</v>
      </c>
      <c r="P3531">
        <v>9.3000000000000007</v>
      </c>
      <c r="Q3531">
        <v>5</v>
      </c>
      <c r="R3531">
        <v>2.5099999999999998</v>
      </c>
      <c r="S3531">
        <v>0</v>
      </c>
      <c r="T3531">
        <v>0</v>
      </c>
    </row>
    <row r="3532" spans="1:20" x14ac:dyDescent="0.2">
      <c r="A3532" t="s">
        <v>44</v>
      </c>
      <c r="B3532" s="4">
        <f>train[[#This Row],[account_length]]/12</f>
        <v>3.25</v>
      </c>
      <c r="C3532">
        <v>510</v>
      </c>
      <c r="D3532">
        <v>0</v>
      </c>
      <c r="E3532">
        <v>1</v>
      </c>
      <c r="F3532">
        <v>38</v>
      </c>
      <c r="G3532">
        <v>201.8</v>
      </c>
      <c r="H3532">
        <v>66</v>
      </c>
      <c r="I3532">
        <v>34.31</v>
      </c>
      <c r="J3532">
        <v>200.1</v>
      </c>
      <c r="K3532">
        <v>87</v>
      </c>
      <c r="L3532">
        <v>17.010000000000002</v>
      </c>
      <c r="M3532">
        <v>173.7</v>
      </c>
      <c r="N3532">
        <v>112</v>
      </c>
      <c r="O3532">
        <v>7.82</v>
      </c>
      <c r="P3532">
        <v>9.5</v>
      </c>
      <c r="Q3532">
        <v>3</v>
      </c>
      <c r="R3532">
        <v>2.57</v>
      </c>
      <c r="S3532">
        <v>0</v>
      </c>
      <c r="T3532">
        <v>0</v>
      </c>
    </row>
    <row r="3533" spans="1:20" x14ac:dyDescent="0.2">
      <c r="A3533" t="s">
        <v>31</v>
      </c>
      <c r="B3533" s="4">
        <f>train[[#This Row],[account_length]]/12</f>
        <v>16.083333333333332</v>
      </c>
      <c r="C3533">
        <v>415</v>
      </c>
      <c r="D3533">
        <v>0</v>
      </c>
      <c r="E3533">
        <v>0</v>
      </c>
      <c r="F3533">
        <v>0</v>
      </c>
      <c r="G3533">
        <v>180.5</v>
      </c>
      <c r="H3533">
        <v>114</v>
      </c>
      <c r="I3533">
        <v>30.69</v>
      </c>
      <c r="J3533">
        <v>117.9</v>
      </c>
      <c r="K3533">
        <v>80</v>
      </c>
      <c r="L3533">
        <v>10.02</v>
      </c>
      <c r="M3533">
        <v>192.9</v>
      </c>
      <c r="N3533">
        <v>97</v>
      </c>
      <c r="O3533">
        <v>8.68</v>
      </c>
      <c r="P3533">
        <v>10.199999999999999</v>
      </c>
      <c r="Q3533">
        <v>4</v>
      </c>
      <c r="R3533">
        <v>2.75</v>
      </c>
      <c r="S3533">
        <v>2</v>
      </c>
      <c r="T3533">
        <v>0</v>
      </c>
    </row>
    <row r="3534" spans="1:20" x14ac:dyDescent="0.2">
      <c r="A3534" t="s">
        <v>20</v>
      </c>
      <c r="B3534" s="4">
        <f>train[[#This Row],[account_length]]/12</f>
        <v>8.5833333333333339</v>
      </c>
      <c r="C3534">
        <v>415</v>
      </c>
      <c r="D3534">
        <v>0</v>
      </c>
      <c r="E3534">
        <v>1</v>
      </c>
      <c r="F3534">
        <v>40</v>
      </c>
      <c r="G3534">
        <v>164.5</v>
      </c>
      <c r="H3534">
        <v>95</v>
      </c>
      <c r="I3534">
        <v>27.97</v>
      </c>
      <c r="J3534">
        <v>228.7</v>
      </c>
      <c r="K3534">
        <v>82</v>
      </c>
      <c r="L3534">
        <v>19.440000000000001</v>
      </c>
      <c r="M3534">
        <v>194.7</v>
      </c>
      <c r="N3534">
        <v>97</v>
      </c>
      <c r="O3534">
        <v>8.76</v>
      </c>
      <c r="P3534">
        <v>7.4</v>
      </c>
      <c r="Q3534">
        <v>1</v>
      </c>
      <c r="R3534">
        <v>2</v>
      </c>
      <c r="S3534">
        <v>4</v>
      </c>
      <c r="T3534">
        <v>0</v>
      </c>
    </row>
    <row r="3535" spans="1:20" x14ac:dyDescent="0.2">
      <c r="A3535" t="s">
        <v>47</v>
      </c>
      <c r="B3535" s="4">
        <f>train[[#This Row],[account_length]]/12</f>
        <v>3</v>
      </c>
      <c r="C3535">
        <v>415</v>
      </c>
      <c r="D3535">
        <v>1</v>
      </c>
      <c r="E3535">
        <v>1</v>
      </c>
      <c r="F3535">
        <v>19</v>
      </c>
      <c r="G3535">
        <v>171.9</v>
      </c>
      <c r="H3535">
        <v>96</v>
      </c>
      <c r="I3535">
        <v>29.22</v>
      </c>
      <c r="J3535">
        <v>198.4</v>
      </c>
      <c r="K3535">
        <v>111</v>
      </c>
      <c r="L3535">
        <v>16.86</v>
      </c>
      <c r="M3535">
        <v>321.7</v>
      </c>
      <c r="N3535">
        <v>76</v>
      </c>
      <c r="O3535">
        <v>14.48</v>
      </c>
      <c r="P3535">
        <v>10.5</v>
      </c>
      <c r="Q3535">
        <v>1</v>
      </c>
      <c r="R3535">
        <v>2.84</v>
      </c>
      <c r="S3535">
        <v>1</v>
      </c>
      <c r="T3535">
        <v>1</v>
      </c>
    </row>
    <row r="3536" spans="1:20" x14ac:dyDescent="0.2">
      <c r="A3536" t="s">
        <v>72</v>
      </c>
      <c r="B3536" s="4">
        <f>train[[#This Row],[account_length]]/12</f>
        <v>7.25</v>
      </c>
      <c r="C3536">
        <v>415</v>
      </c>
      <c r="D3536">
        <v>0</v>
      </c>
      <c r="E3536">
        <v>0</v>
      </c>
      <c r="F3536">
        <v>0</v>
      </c>
      <c r="G3536">
        <v>221.4</v>
      </c>
      <c r="H3536">
        <v>69</v>
      </c>
      <c r="I3536">
        <v>37.64</v>
      </c>
      <c r="J3536">
        <v>195.2</v>
      </c>
      <c r="K3536">
        <v>53</v>
      </c>
      <c r="L3536">
        <v>16.59</v>
      </c>
      <c r="M3536">
        <v>120.6</v>
      </c>
      <c r="N3536">
        <v>91</v>
      </c>
      <c r="O3536">
        <v>5.43</v>
      </c>
      <c r="P3536">
        <v>13.7</v>
      </c>
      <c r="Q3536">
        <v>4</v>
      </c>
      <c r="R3536">
        <v>3.7</v>
      </c>
      <c r="S3536">
        <v>1</v>
      </c>
      <c r="T3536">
        <v>0</v>
      </c>
    </row>
    <row r="3537" spans="1:20" x14ac:dyDescent="0.2">
      <c r="A3537" t="s">
        <v>33</v>
      </c>
      <c r="B3537" s="4">
        <f>train[[#This Row],[account_length]]/12</f>
        <v>8.3333333333333329E-2</v>
      </c>
      <c r="C3537">
        <v>510</v>
      </c>
      <c r="D3537">
        <v>0</v>
      </c>
      <c r="E3537">
        <v>0</v>
      </c>
      <c r="F3537">
        <v>0</v>
      </c>
      <c r="G3537">
        <v>241.5</v>
      </c>
      <c r="H3537">
        <v>114</v>
      </c>
      <c r="I3537">
        <v>41.06</v>
      </c>
      <c r="J3537">
        <v>195.2</v>
      </c>
      <c r="K3537">
        <v>94</v>
      </c>
      <c r="L3537">
        <v>16.59</v>
      </c>
      <c r="M3537">
        <v>201.6</v>
      </c>
      <c r="N3537">
        <v>93</v>
      </c>
      <c r="O3537">
        <v>9.07</v>
      </c>
      <c r="P3537">
        <v>14.1</v>
      </c>
      <c r="Q3537">
        <v>3</v>
      </c>
      <c r="R3537">
        <v>3.81</v>
      </c>
      <c r="S3537">
        <v>3</v>
      </c>
      <c r="T3537">
        <v>0</v>
      </c>
    </row>
    <row r="3538" spans="1:20" x14ac:dyDescent="0.2">
      <c r="A3538" t="s">
        <v>44</v>
      </c>
      <c r="B3538" s="4">
        <f>train[[#This Row],[account_length]]/12</f>
        <v>5.166666666666667</v>
      </c>
      <c r="C3538">
        <v>415</v>
      </c>
      <c r="D3538">
        <v>0</v>
      </c>
      <c r="E3538">
        <v>0</v>
      </c>
      <c r="F3538">
        <v>0</v>
      </c>
      <c r="G3538">
        <v>116.5</v>
      </c>
      <c r="H3538">
        <v>77</v>
      </c>
      <c r="I3538">
        <v>19.809999999999999</v>
      </c>
      <c r="J3538">
        <v>186.1</v>
      </c>
      <c r="K3538">
        <v>111</v>
      </c>
      <c r="L3538">
        <v>15.82</v>
      </c>
      <c r="M3538">
        <v>180.6</v>
      </c>
      <c r="N3538">
        <v>72</v>
      </c>
      <c r="O3538">
        <v>8.1300000000000008</v>
      </c>
      <c r="P3538">
        <v>16.100000000000001</v>
      </c>
      <c r="Q3538">
        <v>2</v>
      </c>
      <c r="R3538">
        <v>4.3499999999999996</v>
      </c>
      <c r="S3538">
        <v>3</v>
      </c>
      <c r="T3538">
        <v>0</v>
      </c>
    </row>
    <row r="3539" spans="1:20" x14ac:dyDescent="0.2">
      <c r="A3539" t="s">
        <v>59</v>
      </c>
      <c r="B3539" s="4">
        <f>train[[#This Row],[account_length]]/12</f>
        <v>9.3333333333333339</v>
      </c>
      <c r="C3539">
        <v>415</v>
      </c>
      <c r="D3539">
        <v>0</v>
      </c>
      <c r="E3539">
        <v>0</v>
      </c>
      <c r="F3539">
        <v>0</v>
      </c>
      <c r="G3539">
        <v>158.1</v>
      </c>
      <c r="H3539">
        <v>107</v>
      </c>
      <c r="I3539">
        <v>26.88</v>
      </c>
      <c r="J3539">
        <v>181.5</v>
      </c>
      <c r="K3539">
        <v>101</v>
      </c>
      <c r="L3539">
        <v>15.43</v>
      </c>
      <c r="M3539">
        <v>200.3</v>
      </c>
      <c r="N3539">
        <v>126</v>
      </c>
      <c r="O3539">
        <v>9.01</v>
      </c>
      <c r="P3539">
        <v>8.3000000000000007</v>
      </c>
      <c r="Q3539">
        <v>7</v>
      </c>
      <c r="R3539">
        <v>2.2400000000000002</v>
      </c>
      <c r="S3539">
        <v>1</v>
      </c>
      <c r="T3539">
        <v>0</v>
      </c>
    </row>
    <row r="3540" spans="1:20" x14ac:dyDescent="0.2">
      <c r="A3540" t="s">
        <v>41</v>
      </c>
      <c r="B3540" s="4">
        <f>train[[#This Row],[account_length]]/12</f>
        <v>6.833333333333333</v>
      </c>
      <c r="C3540">
        <v>408</v>
      </c>
      <c r="D3540">
        <v>0</v>
      </c>
      <c r="E3540">
        <v>0</v>
      </c>
      <c r="F3540">
        <v>0</v>
      </c>
      <c r="G3540">
        <v>121.6</v>
      </c>
      <c r="H3540">
        <v>81</v>
      </c>
      <c r="I3540">
        <v>20.67</v>
      </c>
      <c r="J3540">
        <v>191.3</v>
      </c>
      <c r="K3540">
        <v>109</v>
      </c>
      <c r="L3540">
        <v>16.260000000000002</v>
      </c>
      <c r="M3540">
        <v>231.4</v>
      </c>
      <c r="N3540">
        <v>81</v>
      </c>
      <c r="O3540">
        <v>10.41</v>
      </c>
      <c r="P3540">
        <v>8.6</v>
      </c>
      <c r="Q3540">
        <v>5</v>
      </c>
      <c r="R3540">
        <v>2.3199999999999998</v>
      </c>
      <c r="S3540">
        <v>3</v>
      </c>
      <c r="T3540">
        <v>0</v>
      </c>
    </row>
    <row r="3541" spans="1:20" x14ac:dyDescent="0.2">
      <c r="A3541" t="s">
        <v>68</v>
      </c>
      <c r="B3541" s="4">
        <f>train[[#This Row],[account_length]]/12</f>
        <v>4.583333333333333</v>
      </c>
      <c r="C3541">
        <v>415</v>
      </c>
      <c r="D3541">
        <v>0</v>
      </c>
      <c r="E3541">
        <v>1</v>
      </c>
      <c r="F3541">
        <v>28</v>
      </c>
      <c r="G3541">
        <v>222.5</v>
      </c>
      <c r="H3541">
        <v>134</v>
      </c>
      <c r="I3541">
        <v>37.83</v>
      </c>
      <c r="J3541">
        <v>177.8</v>
      </c>
      <c r="K3541">
        <v>106</v>
      </c>
      <c r="L3541">
        <v>15.11</v>
      </c>
      <c r="M3541">
        <v>194.6</v>
      </c>
      <c r="N3541">
        <v>90</v>
      </c>
      <c r="O3541">
        <v>8.76</v>
      </c>
      <c r="P3541">
        <v>9.6999999999999993</v>
      </c>
      <c r="Q3541">
        <v>4</v>
      </c>
      <c r="R3541">
        <v>2.62</v>
      </c>
      <c r="S3541">
        <v>2</v>
      </c>
      <c r="T3541">
        <v>0</v>
      </c>
    </row>
    <row r="3542" spans="1:20" x14ac:dyDescent="0.2">
      <c r="A3542" t="s">
        <v>34</v>
      </c>
      <c r="B3542" s="4">
        <f>train[[#This Row],[account_length]]/12</f>
        <v>6.833333333333333</v>
      </c>
      <c r="C3542">
        <v>510</v>
      </c>
      <c r="D3542">
        <v>0</v>
      </c>
      <c r="E3542">
        <v>1</v>
      </c>
      <c r="F3542">
        <v>23</v>
      </c>
      <c r="G3542">
        <v>123.7</v>
      </c>
      <c r="H3542">
        <v>93</v>
      </c>
      <c r="I3542">
        <v>21.03</v>
      </c>
      <c r="J3542">
        <v>139.1</v>
      </c>
      <c r="K3542">
        <v>74</v>
      </c>
      <c r="L3542">
        <v>11.82</v>
      </c>
      <c r="M3542">
        <v>174.5</v>
      </c>
      <c r="N3542">
        <v>118</v>
      </c>
      <c r="O3542">
        <v>7.85</v>
      </c>
      <c r="P3542">
        <v>10.6</v>
      </c>
      <c r="Q3542">
        <v>2</v>
      </c>
      <c r="R3542">
        <v>2.86</v>
      </c>
      <c r="S3542">
        <v>1</v>
      </c>
      <c r="T3542">
        <v>0</v>
      </c>
    </row>
    <row r="3543" spans="1:20" x14ac:dyDescent="0.2">
      <c r="A3543" t="s">
        <v>20</v>
      </c>
      <c r="B3543" s="4">
        <f>train[[#This Row],[account_length]]/12</f>
        <v>5.75</v>
      </c>
      <c r="C3543">
        <v>415</v>
      </c>
      <c r="D3543">
        <v>0</v>
      </c>
      <c r="E3543">
        <v>0</v>
      </c>
      <c r="F3543">
        <v>0</v>
      </c>
      <c r="G3543">
        <v>244.8</v>
      </c>
      <c r="H3543">
        <v>76</v>
      </c>
      <c r="I3543">
        <v>41.62</v>
      </c>
      <c r="J3543">
        <v>77.2</v>
      </c>
      <c r="K3543">
        <v>100</v>
      </c>
      <c r="L3543">
        <v>6.56</v>
      </c>
      <c r="M3543">
        <v>222.8</v>
      </c>
      <c r="N3543">
        <v>102</v>
      </c>
      <c r="O3543">
        <v>10.029999999999999</v>
      </c>
      <c r="P3543">
        <v>10</v>
      </c>
      <c r="Q3543">
        <v>3</v>
      </c>
      <c r="R3543">
        <v>2.7</v>
      </c>
      <c r="S3543">
        <v>0</v>
      </c>
      <c r="T3543">
        <v>0</v>
      </c>
    </row>
    <row r="3544" spans="1:20" x14ac:dyDescent="0.2">
      <c r="A3544" t="s">
        <v>45</v>
      </c>
      <c r="B3544" s="4">
        <f>train[[#This Row],[account_length]]/12</f>
        <v>7.25</v>
      </c>
      <c r="C3544">
        <v>510</v>
      </c>
      <c r="D3544">
        <v>0</v>
      </c>
      <c r="E3544">
        <v>0</v>
      </c>
      <c r="F3544">
        <v>0</v>
      </c>
      <c r="G3544">
        <v>297.39999999999998</v>
      </c>
      <c r="H3544">
        <v>63</v>
      </c>
      <c r="I3544">
        <v>50.56</v>
      </c>
      <c r="J3544">
        <v>118.4</v>
      </c>
      <c r="K3544">
        <v>108</v>
      </c>
      <c r="L3544">
        <v>10.06</v>
      </c>
      <c r="M3544">
        <v>242.3</v>
      </c>
      <c r="N3544">
        <v>72</v>
      </c>
      <c r="O3544">
        <v>10.9</v>
      </c>
      <c r="P3544">
        <v>11</v>
      </c>
      <c r="Q3544">
        <v>2</v>
      </c>
      <c r="R3544">
        <v>2.97</v>
      </c>
      <c r="S3544">
        <v>2</v>
      </c>
      <c r="T3544">
        <v>1</v>
      </c>
    </row>
    <row r="3545" spans="1:20" x14ac:dyDescent="0.2">
      <c r="A3545" t="s">
        <v>31</v>
      </c>
      <c r="B3545" s="4">
        <f>train[[#This Row],[account_length]]/12</f>
        <v>5.25</v>
      </c>
      <c r="C3545">
        <v>415</v>
      </c>
      <c r="D3545">
        <v>0</v>
      </c>
      <c r="E3545">
        <v>0</v>
      </c>
      <c r="F3545">
        <v>0</v>
      </c>
      <c r="G3545">
        <v>147.80000000000001</v>
      </c>
      <c r="H3545">
        <v>95</v>
      </c>
      <c r="I3545">
        <v>25.13</v>
      </c>
      <c r="J3545">
        <v>201.4</v>
      </c>
      <c r="K3545">
        <v>72</v>
      </c>
      <c r="L3545">
        <v>17.12</v>
      </c>
      <c r="M3545">
        <v>154.9</v>
      </c>
      <c r="N3545">
        <v>118</v>
      </c>
      <c r="O3545">
        <v>6.97</v>
      </c>
      <c r="P3545">
        <v>8.6</v>
      </c>
      <c r="Q3545">
        <v>8</v>
      </c>
      <c r="R3545">
        <v>2.3199999999999998</v>
      </c>
      <c r="S3545">
        <v>1</v>
      </c>
      <c r="T3545">
        <v>0</v>
      </c>
    </row>
    <row r="3546" spans="1:20" x14ac:dyDescent="0.2">
      <c r="A3546" t="s">
        <v>37</v>
      </c>
      <c r="B3546" s="4">
        <f>train[[#This Row],[account_length]]/12</f>
        <v>5.666666666666667</v>
      </c>
      <c r="C3546">
        <v>415</v>
      </c>
      <c r="D3546">
        <v>0</v>
      </c>
      <c r="E3546">
        <v>0</v>
      </c>
      <c r="F3546">
        <v>0</v>
      </c>
      <c r="G3546">
        <v>186.5</v>
      </c>
      <c r="H3546">
        <v>108</v>
      </c>
      <c r="I3546">
        <v>31.71</v>
      </c>
      <c r="J3546">
        <v>190.2</v>
      </c>
      <c r="K3546">
        <v>107</v>
      </c>
      <c r="L3546">
        <v>16.170000000000002</v>
      </c>
      <c r="M3546">
        <v>187.8</v>
      </c>
      <c r="N3546">
        <v>103</v>
      </c>
      <c r="O3546">
        <v>8.4499999999999993</v>
      </c>
      <c r="P3546">
        <v>11</v>
      </c>
      <c r="Q3546">
        <v>5</v>
      </c>
      <c r="R3546">
        <v>2.97</v>
      </c>
      <c r="S3546">
        <v>1</v>
      </c>
      <c r="T3546">
        <v>0</v>
      </c>
    </row>
    <row r="3547" spans="1:20" x14ac:dyDescent="0.2">
      <c r="A3547" t="s">
        <v>39</v>
      </c>
      <c r="B3547" s="4">
        <f>train[[#This Row],[account_length]]/12</f>
        <v>9.9166666666666661</v>
      </c>
      <c r="C3547">
        <v>510</v>
      </c>
      <c r="D3547">
        <v>0</v>
      </c>
      <c r="E3547">
        <v>0</v>
      </c>
      <c r="F3547">
        <v>0</v>
      </c>
      <c r="G3547">
        <v>107.2</v>
      </c>
      <c r="H3547">
        <v>100</v>
      </c>
      <c r="I3547">
        <v>18.22</v>
      </c>
      <c r="J3547">
        <v>221.1</v>
      </c>
      <c r="K3547">
        <v>100</v>
      </c>
      <c r="L3547">
        <v>18.79</v>
      </c>
      <c r="M3547">
        <v>212.6</v>
      </c>
      <c r="N3547">
        <v>96</v>
      </c>
      <c r="O3547">
        <v>9.57</v>
      </c>
      <c r="P3547">
        <v>8.3000000000000007</v>
      </c>
      <c r="Q3547">
        <v>3</v>
      </c>
      <c r="R3547">
        <v>2.2400000000000002</v>
      </c>
      <c r="S3547">
        <v>2</v>
      </c>
      <c r="T3547">
        <v>0</v>
      </c>
    </row>
    <row r="3548" spans="1:20" x14ac:dyDescent="0.2">
      <c r="A3548" t="s">
        <v>37</v>
      </c>
      <c r="B3548" s="4">
        <f>train[[#This Row],[account_length]]/12</f>
        <v>3.5833333333333335</v>
      </c>
      <c r="C3548">
        <v>415</v>
      </c>
      <c r="D3548">
        <v>0</v>
      </c>
      <c r="E3548">
        <v>1</v>
      </c>
      <c r="F3548">
        <v>36</v>
      </c>
      <c r="G3548">
        <v>93.1</v>
      </c>
      <c r="H3548">
        <v>68</v>
      </c>
      <c r="I3548">
        <v>15.83</v>
      </c>
      <c r="J3548">
        <v>246.1</v>
      </c>
      <c r="K3548">
        <v>83</v>
      </c>
      <c r="L3548">
        <v>20.92</v>
      </c>
      <c r="M3548">
        <v>94.9</v>
      </c>
      <c r="N3548">
        <v>109</v>
      </c>
      <c r="O3548">
        <v>4.2699999999999996</v>
      </c>
      <c r="P3548">
        <v>8.6999999999999993</v>
      </c>
      <c r="Q3548">
        <v>8</v>
      </c>
      <c r="R3548">
        <v>2.35</v>
      </c>
      <c r="S3548">
        <v>1</v>
      </c>
      <c r="T3548">
        <v>0</v>
      </c>
    </row>
    <row r="3549" spans="1:20" x14ac:dyDescent="0.2">
      <c r="A3549" t="s">
        <v>56</v>
      </c>
      <c r="B3549" s="4">
        <f>train[[#This Row],[account_length]]/12</f>
        <v>11.333333333333334</v>
      </c>
      <c r="C3549">
        <v>510</v>
      </c>
      <c r="D3549">
        <v>0</v>
      </c>
      <c r="E3549">
        <v>0</v>
      </c>
      <c r="F3549">
        <v>0</v>
      </c>
      <c r="G3549">
        <v>132.4</v>
      </c>
      <c r="H3549">
        <v>110</v>
      </c>
      <c r="I3549">
        <v>22.51</v>
      </c>
      <c r="J3549">
        <v>254.1</v>
      </c>
      <c r="K3549">
        <v>81</v>
      </c>
      <c r="L3549">
        <v>21.6</v>
      </c>
      <c r="M3549">
        <v>176.5</v>
      </c>
      <c r="N3549">
        <v>100</v>
      </c>
      <c r="O3549">
        <v>7.94</v>
      </c>
      <c r="P3549">
        <v>13</v>
      </c>
      <c r="Q3549">
        <v>6</v>
      </c>
      <c r="R3549">
        <v>3.51</v>
      </c>
      <c r="S3549">
        <v>2</v>
      </c>
      <c r="T3549">
        <v>0</v>
      </c>
    </row>
    <row r="3550" spans="1:20" x14ac:dyDescent="0.2">
      <c r="A3550" t="s">
        <v>52</v>
      </c>
      <c r="B3550" s="4">
        <f>train[[#This Row],[account_length]]/12</f>
        <v>12.416666666666666</v>
      </c>
      <c r="C3550">
        <v>415</v>
      </c>
      <c r="D3550">
        <v>0</v>
      </c>
      <c r="E3550">
        <v>0</v>
      </c>
      <c r="F3550">
        <v>0</v>
      </c>
      <c r="G3550">
        <v>114.5</v>
      </c>
      <c r="H3550">
        <v>103</v>
      </c>
      <c r="I3550">
        <v>19.47</v>
      </c>
      <c r="J3550">
        <v>228.8</v>
      </c>
      <c r="K3550">
        <v>100</v>
      </c>
      <c r="L3550">
        <v>19.45</v>
      </c>
      <c r="M3550">
        <v>135.80000000000001</v>
      </c>
      <c r="N3550">
        <v>74</v>
      </c>
      <c r="O3550">
        <v>6.11</v>
      </c>
      <c r="P3550">
        <v>10.7</v>
      </c>
      <c r="Q3550">
        <v>3</v>
      </c>
      <c r="R3550">
        <v>2.89</v>
      </c>
      <c r="S3550">
        <v>0</v>
      </c>
      <c r="T3550">
        <v>0</v>
      </c>
    </row>
    <row r="3551" spans="1:20" x14ac:dyDescent="0.2">
      <c r="A3551" t="s">
        <v>36</v>
      </c>
      <c r="B3551" s="4">
        <f>train[[#This Row],[account_length]]/12</f>
        <v>6.416666666666667</v>
      </c>
      <c r="C3551">
        <v>415</v>
      </c>
      <c r="D3551">
        <v>0</v>
      </c>
      <c r="E3551">
        <v>0</v>
      </c>
      <c r="F3551">
        <v>0</v>
      </c>
      <c r="G3551">
        <v>184.7</v>
      </c>
      <c r="H3551">
        <v>130</v>
      </c>
      <c r="I3551">
        <v>31.4</v>
      </c>
      <c r="J3551">
        <v>194</v>
      </c>
      <c r="K3551">
        <v>105</v>
      </c>
      <c r="L3551">
        <v>16.489999999999998</v>
      </c>
      <c r="M3551">
        <v>249.1</v>
      </c>
      <c r="N3551">
        <v>91</v>
      </c>
      <c r="O3551">
        <v>11.21</v>
      </c>
      <c r="P3551">
        <v>9</v>
      </c>
      <c r="Q3551">
        <v>4</v>
      </c>
      <c r="R3551">
        <v>2.4300000000000002</v>
      </c>
      <c r="S3551">
        <v>1</v>
      </c>
      <c r="T3551">
        <v>0</v>
      </c>
    </row>
    <row r="3552" spans="1:20" x14ac:dyDescent="0.2">
      <c r="A3552" t="s">
        <v>53</v>
      </c>
      <c r="B3552" s="4">
        <f>train[[#This Row],[account_length]]/12</f>
        <v>9.1666666666666661</v>
      </c>
      <c r="C3552">
        <v>415</v>
      </c>
      <c r="D3552">
        <v>0</v>
      </c>
      <c r="E3552">
        <v>0</v>
      </c>
      <c r="F3552">
        <v>0</v>
      </c>
      <c r="G3552">
        <v>94.1</v>
      </c>
      <c r="H3552">
        <v>127</v>
      </c>
      <c r="I3552">
        <v>16</v>
      </c>
      <c r="J3552">
        <v>283</v>
      </c>
      <c r="K3552">
        <v>97</v>
      </c>
      <c r="L3552">
        <v>24.06</v>
      </c>
      <c r="M3552">
        <v>168.7</v>
      </c>
      <c r="N3552">
        <v>69</v>
      </c>
      <c r="O3552">
        <v>7.59</v>
      </c>
      <c r="P3552">
        <v>10.3</v>
      </c>
      <c r="Q3552">
        <v>6</v>
      </c>
      <c r="R3552">
        <v>2.78</v>
      </c>
      <c r="S3552">
        <v>2</v>
      </c>
      <c r="T3552">
        <v>0</v>
      </c>
    </row>
    <row r="3553" spans="1:20" x14ac:dyDescent="0.2">
      <c r="A3553" t="s">
        <v>59</v>
      </c>
      <c r="B3553" s="4">
        <f>train[[#This Row],[account_length]]/12</f>
        <v>5.833333333333333</v>
      </c>
      <c r="C3553">
        <v>415</v>
      </c>
      <c r="D3553">
        <v>0</v>
      </c>
      <c r="E3553">
        <v>0</v>
      </c>
      <c r="F3553">
        <v>0</v>
      </c>
      <c r="G3553">
        <v>229.3</v>
      </c>
      <c r="H3553">
        <v>110</v>
      </c>
      <c r="I3553">
        <v>38.979999999999997</v>
      </c>
      <c r="J3553">
        <v>118.2</v>
      </c>
      <c r="K3553">
        <v>89</v>
      </c>
      <c r="L3553">
        <v>10.050000000000001</v>
      </c>
      <c r="M3553">
        <v>155</v>
      </c>
      <c r="N3553">
        <v>105</v>
      </c>
      <c r="O3553">
        <v>6.98</v>
      </c>
      <c r="P3553">
        <v>7.9</v>
      </c>
      <c r="Q3553">
        <v>4</v>
      </c>
      <c r="R3553">
        <v>2.13</v>
      </c>
      <c r="S3553">
        <v>1</v>
      </c>
      <c r="T3553">
        <v>0</v>
      </c>
    </row>
    <row r="3554" spans="1:20" x14ac:dyDescent="0.2">
      <c r="A3554" t="s">
        <v>64</v>
      </c>
      <c r="B3554" s="4">
        <f>train[[#This Row],[account_length]]/12</f>
        <v>12.916666666666666</v>
      </c>
      <c r="C3554">
        <v>510</v>
      </c>
      <c r="D3554">
        <v>0</v>
      </c>
      <c r="E3554">
        <v>0</v>
      </c>
      <c r="F3554">
        <v>0</v>
      </c>
      <c r="G3554">
        <v>223.8</v>
      </c>
      <c r="H3554">
        <v>109</v>
      </c>
      <c r="I3554">
        <v>38.049999999999997</v>
      </c>
      <c r="J3554">
        <v>233.4</v>
      </c>
      <c r="K3554">
        <v>68</v>
      </c>
      <c r="L3554">
        <v>19.84</v>
      </c>
      <c r="M3554">
        <v>201.6</v>
      </c>
      <c r="N3554">
        <v>111</v>
      </c>
      <c r="O3554">
        <v>9.07</v>
      </c>
      <c r="P3554">
        <v>8.8000000000000007</v>
      </c>
      <c r="Q3554">
        <v>8</v>
      </c>
      <c r="R3554">
        <v>2.38</v>
      </c>
      <c r="S3554">
        <v>1</v>
      </c>
      <c r="T3554">
        <v>0</v>
      </c>
    </row>
    <row r="3555" spans="1:20" x14ac:dyDescent="0.2">
      <c r="A3555" t="s">
        <v>63</v>
      </c>
      <c r="B3555" s="4">
        <f>train[[#This Row],[account_length]]/12</f>
        <v>12.583333333333334</v>
      </c>
      <c r="C3555">
        <v>415</v>
      </c>
      <c r="D3555">
        <v>0</v>
      </c>
      <c r="E3555">
        <v>1</v>
      </c>
      <c r="F3555">
        <v>27</v>
      </c>
      <c r="G3555">
        <v>154.4</v>
      </c>
      <c r="H3555">
        <v>141</v>
      </c>
      <c r="I3555">
        <v>26.25</v>
      </c>
      <c r="J3555">
        <v>210.6</v>
      </c>
      <c r="K3555">
        <v>109</v>
      </c>
      <c r="L3555">
        <v>17.899999999999999</v>
      </c>
      <c r="M3555">
        <v>167.9</v>
      </c>
      <c r="N3555">
        <v>109</v>
      </c>
      <c r="O3555">
        <v>7.56</v>
      </c>
      <c r="P3555">
        <v>7.8</v>
      </c>
      <c r="Q3555">
        <v>3</v>
      </c>
      <c r="R3555">
        <v>2.11</v>
      </c>
      <c r="S3555">
        <v>3</v>
      </c>
      <c r="T3555">
        <v>0</v>
      </c>
    </row>
    <row r="3556" spans="1:20" x14ac:dyDescent="0.2">
      <c r="A3556" t="s">
        <v>39</v>
      </c>
      <c r="B3556" s="4">
        <f>train[[#This Row],[account_length]]/12</f>
        <v>10.416666666666666</v>
      </c>
      <c r="C3556">
        <v>415</v>
      </c>
      <c r="D3556">
        <v>0</v>
      </c>
      <c r="E3556">
        <v>0</v>
      </c>
      <c r="F3556">
        <v>0</v>
      </c>
      <c r="G3556">
        <v>190.2</v>
      </c>
      <c r="H3556">
        <v>107</v>
      </c>
      <c r="I3556">
        <v>32.33</v>
      </c>
      <c r="J3556">
        <v>209.2</v>
      </c>
      <c r="K3556">
        <v>75</v>
      </c>
      <c r="L3556">
        <v>17.78</v>
      </c>
      <c r="M3556">
        <v>102.1</v>
      </c>
      <c r="N3556">
        <v>136</v>
      </c>
      <c r="O3556">
        <v>4.59</v>
      </c>
      <c r="P3556">
        <v>14.2</v>
      </c>
      <c r="Q3556">
        <v>5</v>
      </c>
      <c r="R3556">
        <v>3.83</v>
      </c>
      <c r="S3556">
        <v>4</v>
      </c>
      <c r="T3556">
        <v>1</v>
      </c>
    </row>
    <row r="3557" spans="1:20" x14ac:dyDescent="0.2">
      <c r="A3557" t="s">
        <v>24</v>
      </c>
      <c r="B3557" s="4">
        <f>train[[#This Row],[account_length]]/12</f>
        <v>6.916666666666667</v>
      </c>
      <c r="C3557">
        <v>415</v>
      </c>
      <c r="D3557">
        <v>0</v>
      </c>
      <c r="E3557">
        <v>0</v>
      </c>
      <c r="F3557">
        <v>0</v>
      </c>
      <c r="G3557">
        <v>167</v>
      </c>
      <c r="H3557">
        <v>120</v>
      </c>
      <c r="I3557">
        <v>28.39</v>
      </c>
      <c r="J3557">
        <v>209.1</v>
      </c>
      <c r="K3557">
        <v>102</v>
      </c>
      <c r="L3557">
        <v>17.77</v>
      </c>
      <c r="M3557">
        <v>131</v>
      </c>
      <c r="N3557">
        <v>107</v>
      </c>
      <c r="O3557">
        <v>5.9</v>
      </c>
      <c r="P3557">
        <v>8.6</v>
      </c>
      <c r="Q3557">
        <v>2</v>
      </c>
      <c r="R3557">
        <v>2.3199999999999998</v>
      </c>
      <c r="S3557">
        <v>1</v>
      </c>
      <c r="T3557">
        <v>0</v>
      </c>
    </row>
    <row r="3558" spans="1:20" x14ac:dyDescent="0.2">
      <c r="A3558" t="s">
        <v>75</v>
      </c>
      <c r="B3558" s="4">
        <f>train[[#This Row],[account_length]]/12</f>
        <v>7.833333333333333</v>
      </c>
      <c r="C3558">
        <v>510</v>
      </c>
      <c r="D3558">
        <v>0</v>
      </c>
      <c r="E3558">
        <v>0</v>
      </c>
      <c r="F3558">
        <v>0</v>
      </c>
      <c r="G3558">
        <v>154.80000000000001</v>
      </c>
      <c r="H3558">
        <v>113</v>
      </c>
      <c r="I3558">
        <v>26.32</v>
      </c>
      <c r="J3558">
        <v>261.8</v>
      </c>
      <c r="K3558">
        <v>121</v>
      </c>
      <c r="L3558">
        <v>22.25</v>
      </c>
      <c r="M3558">
        <v>213</v>
      </c>
      <c r="N3558">
        <v>81</v>
      </c>
      <c r="O3558">
        <v>9.58</v>
      </c>
      <c r="P3558">
        <v>11.6</v>
      </c>
      <c r="Q3558">
        <v>5</v>
      </c>
      <c r="R3558">
        <v>3.13</v>
      </c>
      <c r="S3558">
        <v>0</v>
      </c>
      <c r="T3558">
        <v>0</v>
      </c>
    </row>
    <row r="3559" spans="1:20" x14ac:dyDescent="0.2">
      <c r="A3559" t="s">
        <v>41</v>
      </c>
      <c r="B3559" s="4">
        <f>train[[#This Row],[account_length]]/12</f>
        <v>0.91666666666666663</v>
      </c>
      <c r="C3559">
        <v>415</v>
      </c>
      <c r="D3559">
        <v>0</v>
      </c>
      <c r="E3559">
        <v>1</v>
      </c>
      <c r="F3559">
        <v>36</v>
      </c>
      <c r="G3559">
        <v>293.39999999999998</v>
      </c>
      <c r="H3559">
        <v>122</v>
      </c>
      <c r="I3559">
        <v>49.88</v>
      </c>
      <c r="J3559">
        <v>174.1</v>
      </c>
      <c r="K3559">
        <v>91</v>
      </c>
      <c r="L3559">
        <v>14.8</v>
      </c>
      <c r="M3559">
        <v>212</v>
      </c>
      <c r="N3559">
        <v>50</v>
      </c>
      <c r="O3559">
        <v>9.5399999999999991</v>
      </c>
      <c r="P3559">
        <v>6.9</v>
      </c>
      <c r="Q3559">
        <v>6</v>
      </c>
      <c r="R3559">
        <v>1.86</v>
      </c>
      <c r="S3559">
        <v>1</v>
      </c>
      <c r="T3559">
        <v>0</v>
      </c>
    </row>
    <row r="3560" spans="1:20" x14ac:dyDescent="0.2">
      <c r="A3560" t="s">
        <v>41</v>
      </c>
      <c r="B3560" s="4">
        <f>train[[#This Row],[account_length]]/12</f>
        <v>7.666666666666667</v>
      </c>
      <c r="C3560">
        <v>415</v>
      </c>
      <c r="D3560">
        <v>0</v>
      </c>
      <c r="E3560">
        <v>0</v>
      </c>
      <c r="F3560">
        <v>0</v>
      </c>
      <c r="G3560">
        <v>160.5</v>
      </c>
      <c r="H3560">
        <v>113</v>
      </c>
      <c r="I3560">
        <v>27.29</v>
      </c>
      <c r="J3560">
        <v>287.3</v>
      </c>
      <c r="K3560">
        <v>134</v>
      </c>
      <c r="L3560">
        <v>24.42</v>
      </c>
      <c r="M3560">
        <v>212.6</v>
      </c>
      <c r="N3560">
        <v>93</v>
      </c>
      <c r="O3560">
        <v>9.57</v>
      </c>
      <c r="P3560">
        <v>8.1999999999999993</v>
      </c>
      <c r="Q3560">
        <v>3</v>
      </c>
      <c r="R3560">
        <v>2.21</v>
      </c>
      <c r="S3560">
        <v>3</v>
      </c>
      <c r="T3560">
        <v>0</v>
      </c>
    </row>
    <row r="3561" spans="1:20" x14ac:dyDescent="0.2">
      <c r="A3561" t="s">
        <v>48</v>
      </c>
      <c r="B3561" s="4">
        <f>train[[#This Row],[account_length]]/12</f>
        <v>5.833333333333333</v>
      </c>
      <c r="C3561">
        <v>415</v>
      </c>
      <c r="D3561">
        <v>0</v>
      </c>
      <c r="E3561">
        <v>1</v>
      </c>
      <c r="F3561">
        <v>20</v>
      </c>
      <c r="G3561">
        <v>230.2</v>
      </c>
      <c r="H3561">
        <v>110</v>
      </c>
      <c r="I3561">
        <v>39.130000000000003</v>
      </c>
      <c r="J3561">
        <v>177.5</v>
      </c>
      <c r="K3561">
        <v>111</v>
      </c>
      <c r="L3561">
        <v>15.09</v>
      </c>
      <c r="M3561">
        <v>206.3</v>
      </c>
      <c r="N3561">
        <v>38</v>
      </c>
      <c r="O3561">
        <v>9.2799999999999994</v>
      </c>
      <c r="P3561">
        <v>11.9</v>
      </c>
      <c r="Q3561">
        <v>2</v>
      </c>
      <c r="R3561">
        <v>3.21</v>
      </c>
      <c r="S3561">
        <v>0</v>
      </c>
      <c r="T3561">
        <v>0</v>
      </c>
    </row>
    <row r="3562" spans="1:20" x14ac:dyDescent="0.2">
      <c r="A3562" t="s">
        <v>55</v>
      </c>
      <c r="B3562" s="4">
        <f>train[[#This Row],[account_length]]/12</f>
        <v>6.833333333333333</v>
      </c>
      <c r="C3562">
        <v>510</v>
      </c>
      <c r="D3562">
        <v>0</v>
      </c>
      <c r="E3562">
        <v>0</v>
      </c>
      <c r="F3562">
        <v>0</v>
      </c>
      <c r="G3562">
        <v>191.9</v>
      </c>
      <c r="H3562">
        <v>95</v>
      </c>
      <c r="I3562">
        <v>32.619999999999997</v>
      </c>
      <c r="J3562">
        <v>116.7</v>
      </c>
      <c r="K3562">
        <v>105</v>
      </c>
      <c r="L3562">
        <v>9.92</v>
      </c>
      <c r="M3562">
        <v>202.6</v>
      </c>
      <c r="N3562">
        <v>113</v>
      </c>
      <c r="O3562">
        <v>9.1199999999999992</v>
      </c>
      <c r="P3562">
        <v>8.1999999999999993</v>
      </c>
      <c r="Q3562">
        <v>5</v>
      </c>
      <c r="R3562">
        <v>2.21</v>
      </c>
      <c r="S3562">
        <v>0</v>
      </c>
      <c r="T3562">
        <v>0</v>
      </c>
    </row>
    <row r="3563" spans="1:20" x14ac:dyDescent="0.2">
      <c r="A3563" t="s">
        <v>41</v>
      </c>
      <c r="B3563" s="4">
        <f>train[[#This Row],[account_length]]/12</f>
        <v>5.416666666666667</v>
      </c>
      <c r="C3563">
        <v>408</v>
      </c>
      <c r="D3563">
        <v>0</v>
      </c>
      <c r="E3563">
        <v>0</v>
      </c>
      <c r="F3563">
        <v>0</v>
      </c>
      <c r="G3563">
        <v>131.5</v>
      </c>
      <c r="H3563">
        <v>119</v>
      </c>
      <c r="I3563">
        <v>22.36</v>
      </c>
      <c r="J3563">
        <v>222.3</v>
      </c>
      <c r="K3563">
        <v>119</v>
      </c>
      <c r="L3563">
        <v>18.899999999999999</v>
      </c>
      <c r="M3563">
        <v>155.30000000000001</v>
      </c>
      <c r="N3563">
        <v>83</v>
      </c>
      <c r="O3563">
        <v>6.99</v>
      </c>
      <c r="P3563">
        <v>11.1</v>
      </c>
      <c r="Q3563">
        <v>7</v>
      </c>
      <c r="R3563">
        <v>3</v>
      </c>
      <c r="S3563">
        <v>1</v>
      </c>
      <c r="T3563">
        <v>0</v>
      </c>
    </row>
    <row r="3564" spans="1:20" x14ac:dyDescent="0.2">
      <c r="A3564" t="s">
        <v>42</v>
      </c>
      <c r="B3564" s="4">
        <f>train[[#This Row],[account_length]]/12</f>
        <v>8.5</v>
      </c>
      <c r="C3564">
        <v>510</v>
      </c>
      <c r="D3564">
        <v>0</v>
      </c>
      <c r="E3564">
        <v>0</v>
      </c>
      <c r="F3564">
        <v>0</v>
      </c>
      <c r="G3564">
        <v>171.6</v>
      </c>
      <c r="H3564">
        <v>116</v>
      </c>
      <c r="I3564">
        <v>29.17</v>
      </c>
      <c r="J3564">
        <v>219.4</v>
      </c>
      <c r="K3564">
        <v>111</v>
      </c>
      <c r="L3564">
        <v>18.649999999999999</v>
      </c>
      <c r="M3564">
        <v>242.1</v>
      </c>
      <c r="N3564">
        <v>85</v>
      </c>
      <c r="O3564">
        <v>10.89</v>
      </c>
      <c r="P3564">
        <v>12.1</v>
      </c>
      <c r="Q3564">
        <v>4</v>
      </c>
      <c r="R3564">
        <v>3.27</v>
      </c>
      <c r="S3564">
        <v>0</v>
      </c>
      <c r="T3564">
        <v>1</v>
      </c>
    </row>
    <row r="3565" spans="1:20" x14ac:dyDescent="0.2">
      <c r="A3565" t="s">
        <v>74</v>
      </c>
      <c r="B3565" s="4">
        <f>train[[#This Row],[account_length]]/12</f>
        <v>6.5</v>
      </c>
      <c r="C3565">
        <v>408</v>
      </c>
      <c r="D3565">
        <v>0</v>
      </c>
      <c r="E3565">
        <v>0</v>
      </c>
      <c r="F3565">
        <v>0</v>
      </c>
      <c r="G3565">
        <v>157.30000000000001</v>
      </c>
      <c r="H3565">
        <v>61</v>
      </c>
      <c r="I3565">
        <v>26.74</v>
      </c>
      <c r="J3565">
        <v>242</v>
      </c>
      <c r="K3565">
        <v>119</v>
      </c>
      <c r="L3565">
        <v>20.57</v>
      </c>
      <c r="M3565">
        <v>196</v>
      </c>
      <c r="N3565">
        <v>107</v>
      </c>
      <c r="O3565">
        <v>8.82</v>
      </c>
      <c r="P3565">
        <v>10.6</v>
      </c>
      <c r="Q3565">
        <v>1</v>
      </c>
      <c r="R3565">
        <v>2.86</v>
      </c>
      <c r="S3565">
        <v>1</v>
      </c>
      <c r="T3565">
        <v>0</v>
      </c>
    </row>
    <row r="3566" spans="1:20" x14ac:dyDescent="0.2">
      <c r="A3566" t="s">
        <v>61</v>
      </c>
      <c r="B3566" s="4">
        <f>train[[#This Row],[account_length]]/12</f>
        <v>6.416666666666667</v>
      </c>
      <c r="C3566">
        <v>408</v>
      </c>
      <c r="D3566">
        <v>1</v>
      </c>
      <c r="E3566">
        <v>0</v>
      </c>
      <c r="F3566">
        <v>0</v>
      </c>
      <c r="G3566">
        <v>192.7</v>
      </c>
      <c r="H3566">
        <v>82</v>
      </c>
      <c r="I3566">
        <v>32.76</v>
      </c>
      <c r="J3566">
        <v>198</v>
      </c>
      <c r="K3566">
        <v>91</v>
      </c>
      <c r="L3566">
        <v>16.829999999999998</v>
      </c>
      <c r="M3566">
        <v>204.2</v>
      </c>
      <c r="N3566">
        <v>95</v>
      </c>
      <c r="O3566">
        <v>9.19</v>
      </c>
      <c r="P3566">
        <v>9</v>
      </c>
      <c r="Q3566">
        <v>6</v>
      </c>
      <c r="R3566">
        <v>2.4300000000000002</v>
      </c>
      <c r="S3566">
        <v>1</v>
      </c>
      <c r="T3566">
        <v>0</v>
      </c>
    </row>
    <row r="3567" spans="1:20" x14ac:dyDescent="0.2">
      <c r="A3567" t="s">
        <v>66</v>
      </c>
      <c r="B3567" s="4">
        <f>train[[#This Row],[account_length]]/12</f>
        <v>4.833333333333333</v>
      </c>
      <c r="C3567">
        <v>415</v>
      </c>
      <c r="D3567">
        <v>0</v>
      </c>
      <c r="E3567">
        <v>1</v>
      </c>
      <c r="F3567">
        <v>29</v>
      </c>
      <c r="G3567">
        <v>239.6</v>
      </c>
      <c r="H3567">
        <v>84</v>
      </c>
      <c r="I3567">
        <v>40.729999999999997</v>
      </c>
      <c r="J3567">
        <v>182.1</v>
      </c>
      <c r="K3567">
        <v>80</v>
      </c>
      <c r="L3567">
        <v>15.48</v>
      </c>
      <c r="M3567">
        <v>118.3</v>
      </c>
      <c r="N3567">
        <v>100</v>
      </c>
      <c r="O3567">
        <v>5.32</v>
      </c>
      <c r="P3567">
        <v>11</v>
      </c>
      <c r="Q3567">
        <v>3</v>
      </c>
      <c r="R3567">
        <v>2.97</v>
      </c>
      <c r="S3567">
        <v>2</v>
      </c>
      <c r="T3567">
        <v>0</v>
      </c>
    </row>
    <row r="3568" spans="1:20" x14ac:dyDescent="0.2">
      <c r="A3568" t="s">
        <v>74</v>
      </c>
      <c r="B3568" s="4">
        <f>train[[#This Row],[account_length]]/12</f>
        <v>3.1666666666666665</v>
      </c>
      <c r="C3568">
        <v>510</v>
      </c>
      <c r="D3568">
        <v>0</v>
      </c>
      <c r="E3568">
        <v>0</v>
      </c>
      <c r="F3568">
        <v>0</v>
      </c>
      <c r="G3568">
        <v>96.9</v>
      </c>
      <c r="H3568">
        <v>110</v>
      </c>
      <c r="I3568">
        <v>16.47</v>
      </c>
      <c r="J3568">
        <v>241.4</v>
      </c>
      <c r="K3568">
        <v>75</v>
      </c>
      <c r="L3568">
        <v>20.52</v>
      </c>
      <c r="M3568">
        <v>141</v>
      </c>
      <c r="N3568">
        <v>69</v>
      </c>
      <c r="O3568">
        <v>6.35</v>
      </c>
      <c r="P3568">
        <v>10.8</v>
      </c>
      <c r="Q3568">
        <v>3</v>
      </c>
      <c r="R3568">
        <v>2.92</v>
      </c>
      <c r="S3568">
        <v>0</v>
      </c>
      <c r="T3568">
        <v>0</v>
      </c>
    </row>
    <row r="3569" spans="1:20" x14ac:dyDescent="0.2">
      <c r="A3569" t="s">
        <v>29</v>
      </c>
      <c r="B3569" s="4">
        <f>train[[#This Row],[account_length]]/12</f>
        <v>7.25</v>
      </c>
      <c r="C3569">
        <v>408</v>
      </c>
      <c r="D3569">
        <v>0</v>
      </c>
      <c r="E3569">
        <v>0</v>
      </c>
      <c r="F3569">
        <v>0</v>
      </c>
      <c r="G3569">
        <v>129.5</v>
      </c>
      <c r="H3569">
        <v>104</v>
      </c>
      <c r="I3569">
        <v>22.02</v>
      </c>
      <c r="J3569">
        <v>194</v>
      </c>
      <c r="K3569">
        <v>133</v>
      </c>
      <c r="L3569">
        <v>16.489999999999998</v>
      </c>
      <c r="M3569">
        <v>287.89999999999998</v>
      </c>
      <c r="N3569">
        <v>65</v>
      </c>
      <c r="O3569">
        <v>12.96</v>
      </c>
      <c r="P3569">
        <v>7.2</v>
      </c>
      <c r="Q3569">
        <v>7</v>
      </c>
      <c r="R3569">
        <v>1.94</v>
      </c>
      <c r="S3569">
        <v>2</v>
      </c>
      <c r="T3569">
        <v>0</v>
      </c>
    </row>
    <row r="3570" spans="1:20" x14ac:dyDescent="0.2">
      <c r="A3570" t="s">
        <v>44</v>
      </c>
      <c r="B3570" s="4">
        <f>train[[#This Row],[account_length]]/12</f>
        <v>6</v>
      </c>
      <c r="C3570">
        <v>510</v>
      </c>
      <c r="D3570">
        <v>1</v>
      </c>
      <c r="E3570">
        <v>0</v>
      </c>
      <c r="F3570">
        <v>0</v>
      </c>
      <c r="G3570">
        <v>274</v>
      </c>
      <c r="H3570">
        <v>75</v>
      </c>
      <c r="I3570">
        <v>46.58</v>
      </c>
      <c r="J3570">
        <v>162.80000000000001</v>
      </c>
      <c r="K3570">
        <v>110</v>
      </c>
      <c r="L3570">
        <v>13.84</v>
      </c>
      <c r="M3570">
        <v>110</v>
      </c>
      <c r="N3570">
        <v>121</v>
      </c>
      <c r="O3570">
        <v>4.95</v>
      </c>
      <c r="P3570">
        <v>7.7</v>
      </c>
      <c r="Q3570">
        <v>3</v>
      </c>
      <c r="R3570">
        <v>2.08</v>
      </c>
      <c r="S3570">
        <v>4</v>
      </c>
      <c r="T3570">
        <v>0</v>
      </c>
    </row>
    <row r="3571" spans="1:20" x14ac:dyDescent="0.2">
      <c r="A3571" t="s">
        <v>63</v>
      </c>
      <c r="B3571" s="4">
        <f>train[[#This Row],[account_length]]/12</f>
        <v>5.75</v>
      </c>
      <c r="C3571">
        <v>415</v>
      </c>
      <c r="D3571">
        <v>0</v>
      </c>
      <c r="E3571">
        <v>0</v>
      </c>
      <c r="F3571">
        <v>0</v>
      </c>
      <c r="G3571">
        <v>111.7</v>
      </c>
      <c r="H3571">
        <v>86</v>
      </c>
      <c r="I3571">
        <v>18.989999999999998</v>
      </c>
      <c r="J3571">
        <v>187.5</v>
      </c>
      <c r="K3571">
        <v>68</v>
      </c>
      <c r="L3571">
        <v>15.94</v>
      </c>
      <c r="M3571">
        <v>194.8</v>
      </c>
      <c r="N3571">
        <v>128</v>
      </c>
      <c r="O3571">
        <v>8.77</v>
      </c>
      <c r="P3571">
        <v>11.6</v>
      </c>
      <c r="Q3571">
        <v>10</v>
      </c>
      <c r="R3571">
        <v>3.13</v>
      </c>
      <c r="S3571">
        <v>2</v>
      </c>
      <c r="T3571">
        <v>0</v>
      </c>
    </row>
    <row r="3572" spans="1:20" x14ac:dyDescent="0.2">
      <c r="A3572" t="s">
        <v>33</v>
      </c>
      <c r="B3572" s="4">
        <f>train[[#This Row],[account_length]]/12</f>
        <v>7.083333333333333</v>
      </c>
      <c r="C3572">
        <v>408</v>
      </c>
      <c r="D3572">
        <v>0</v>
      </c>
      <c r="E3572">
        <v>0</v>
      </c>
      <c r="F3572">
        <v>0</v>
      </c>
      <c r="G3572">
        <v>142.69999999999999</v>
      </c>
      <c r="H3572">
        <v>82</v>
      </c>
      <c r="I3572">
        <v>24.26</v>
      </c>
      <c r="J3572">
        <v>179.1</v>
      </c>
      <c r="K3572">
        <v>106</v>
      </c>
      <c r="L3572">
        <v>15.22</v>
      </c>
      <c r="M3572">
        <v>141.4</v>
      </c>
      <c r="N3572">
        <v>88</v>
      </c>
      <c r="O3572">
        <v>6.36</v>
      </c>
      <c r="P3572">
        <v>5</v>
      </c>
      <c r="Q3572">
        <v>8</v>
      </c>
      <c r="R3572">
        <v>1.35</v>
      </c>
      <c r="S3572">
        <v>3</v>
      </c>
      <c r="T3572">
        <v>0</v>
      </c>
    </row>
    <row r="3573" spans="1:20" x14ac:dyDescent="0.2">
      <c r="A3573" t="s">
        <v>38</v>
      </c>
      <c r="B3573" s="4">
        <f>train[[#This Row],[account_length]]/12</f>
        <v>14.666666666666666</v>
      </c>
      <c r="C3573">
        <v>415</v>
      </c>
      <c r="D3573">
        <v>0</v>
      </c>
      <c r="E3573">
        <v>0</v>
      </c>
      <c r="F3573">
        <v>0</v>
      </c>
      <c r="G3573">
        <v>216.7</v>
      </c>
      <c r="H3573">
        <v>91</v>
      </c>
      <c r="I3573">
        <v>36.840000000000003</v>
      </c>
      <c r="J3573">
        <v>233.9</v>
      </c>
      <c r="K3573">
        <v>104</v>
      </c>
      <c r="L3573">
        <v>19.88</v>
      </c>
      <c r="M3573">
        <v>231.1</v>
      </c>
      <c r="N3573">
        <v>110</v>
      </c>
      <c r="O3573">
        <v>10.4</v>
      </c>
      <c r="P3573">
        <v>9</v>
      </c>
      <c r="Q3573">
        <v>4</v>
      </c>
      <c r="R3573">
        <v>2.4300000000000002</v>
      </c>
      <c r="S3573">
        <v>1</v>
      </c>
      <c r="T3573">
        <v>0</v>
      </c>
    </row>
    <row r="3574" spans="1:20" x14ac:dyDescent="0.2">
      <c r="A3574" t="s">
        <v>27</v>
      </c>
      <c r="B3574" s="4">
        <f>train[[#This Row],[account_length]]/12</f>
        <v>11.083333333333334</v>
      </c>
      <c r="C3574">
        <v>415</v>
      </c>
      <c r="D3574">
        <v>0</v>
      </c>
      <c r="E3574">
        <v>0</v>
      </c>
      <c r="F3574">
        <v>0</v>
      </c>
      <c r="G3574">
        <v>207.1</v>
      </c>
      <c r="H3574">
        <v>106</v>
      </c>
      <c r="I3574">
        <v>35.21</v>
      </c>
      <c r="J3574">
        <v>283.5</v>
      </c>
      <c r="K3574">
        <v>124</v>
      </c>
      <c r="L3574">
        <v>24.1</v>
      </c>
      <c r="M3574">
        <v>65.2</v>
      </c>
      <c r="N3574">
        <v>107</v>
      </c>
      <c r="O3574">
        <v>2.93</v>
      </c>
      <c r="P3574">
        <v>10.5</v>
      </c>
      <c r="Q3574">
        <v>2</v>
      </c>
      <c r="R3574">
        <v>2.84</v>
      </c>
      <c r="S3574">
        <v>3</v>
      </c>
      <c r="T3574">
        <v>0</v>
      </c>
    </row>
    <row r="3575" spans="1:20" x14ac:dyDescent="0.2">
      <c r="A3575" t="s">
        <v>35</v>
      </c>
      <c r="B3575" s="4">
        <f>train[[#This Row],[account_length]]/12</f>
        <v>12.166666666666666</v>
      </c>
      <c r="C3575">
        <v>415</v>
      </c>
      <c r="D3575">
        <v>0</v>
      </c>
      <c r="E3575">
        <v>0</v>
      </c>
      <c r="F3575">
        <v>0</v>
      </c>
      <c r="G3575">
        <v>214.8</v>
      </c>
      <c r="H3575">
        <v>86</v>
      </c>
      <c r="I3575">
        <v>36.520000000000003</v>
      </c>
      <c r="J3575">
        <v>230.9</v>
      </c>
      <c r="K3575">
        <v>94</v>
      </c>
      <c r="L3575">
        <v>19.63</v>
      </c>
      <c r="M3575">
        <v>223.8</v>
      </c>
      <c r="N3575">
        <v>100</v>
      </c>
      <c r="O3575">
        <v>10.07</v>
      </c>
      <c r="P3575">
        <v>5.8</v>
      </c>
      <c r="Q3575">
        <v>3</v>
      </c>
      <c r="R3575">
        <v>1.57</v>
      </c>
      <c r="S3575">
        <v>3</v>
      </c>
      <c r="T3575">
        <v>0</v>
      </c>
    </row>
    <row r="3576" spans="1:20" x14ac:dyDescent="0.2">
      <c r="A3576" t="s">
        <v>59</v>
      </c>
      <c r="B3576" s="4">
        <f>train[[#This Row],[account_length]]/12</f>
        <v>2.5833333333333335</v>
      </c>
      <c r="C3576">
        <v>415</v>
      </c>
      <c r="D3576">
        <v>0</v>
      </c>
      <c r="E3576">
        <v>0</v>
      </c>
      <c r="F3576">
        <v>0</v>
      </c>
      <c r="G3576">
        <v>142.9</v>
      </c>
      <c r="H3576">
        <v>67</v>
      </c>
      <c r="I3576">
        <v>24.29</v>
      </c>
      <c r="J3576">
        <v>109.7</v>
      </c>
      <c r="K3576">
        <v>72</v>
      </c>
      <c r="L3576">
        <v>9.32</v>
      </c>
      <c r="M3576">
        <v>293.60000000000002</v>
      </c>
      <c r="N3576">
        <v>112</v>
      </c>
      <c r="O3576">
        <v>13.21</v>
      </c>
      <c r="P3576">
        <v>11.5</v>
      </c>
      <c r="Q3576">
        <v>6</v>
      </c>
      <c r="R3576">
        <v>3.11</v>
      </c>
      <c r="S3576">
        <v>0</v>
      </c>
      <c r="T3576">
        <v>0</v>
      </c>
    </row>
    <row r="3577" spans="1:20" x14ac:dyDescent="0.2">
      <c r="A3577" t="s">
        <v>71</v>
      </c>
      <c r="B3577" s="4">
        <f>train[[#This Row],[account_length]]/12</f>
        <v>6.5</v>
      </c>
      <c r="C3577">
        <v>415</v>
      </c>
      <c r="D3577">
        <v>1</v>
      </c>
      <c r="E3577">
        <v>0</v>
      </c>
      <c r="F3577">
        <v>0</v>
      </c>
      <c r="G3577">
        <v>71.5</v>
      </c>
      <c r="H3577">
        <v>126</v>
      </c>
      <c r="I3577">
        <v>12.16</v>
      </c>
      <c r="J3577">
        <v>166.8</v>
      </c>
      <c r="K3577">
        <v>127</v>
      </c>
      <c r="L3577">
        <v>14.18</v>
      </c>
      <c r="M3577">
        <v>211.6</v>
      </c>
      <c r="N3577">
        <v>86</v>
      </c>
      <c r="O3577">
        <v>9.52</v>
      </c>
      <c r="P3577">
        <v>8.3000000000000007</v>
      </c>
      <c r="Q3577">
        <v>2</v>
      </c>
      <c r="R3577">
        <v>2.2400000000000002</v>
      </c>
      <c r="S3577">
        <v>3</v>
      </c>
      <c r="T3577">
        <v>1</v>
      </c>
    </row>
    <row r="3578" spans="1:20" x14ac:dyDescent="0.2">
      <c r="A3578" t="s">
        <v>75</v>
      </c>
      <c r="B3578" s="4">
        <f>train[[#This Row],[account_length]]/12</f>
        <v>9.8333333333333339</v>
      </c>
      <c r="C3578">
        <v>415</v>
      </c>
      <c r="D3578">
        <v>0</v>
      </c>
      <c r="E3578">
        <v>0</v>
      </c>
      <c r="F3578">
        <v>0</v>
      </c>
      <c r="G3578">
        <v>77.599999999999994</v>
      </c>
      <c r="H3578">
        <v>113</v>
      </c>
      <c r="I3578">
        <v>13.19</v>
      </c>
      <c r="J3578">
        <v>126.9</v>
      </c>
      <c r="K3578">
        <v>75</v>
      </c>
      <c r="L3578">
        <v>10.79</v>
      </c>
      <c r="M3578">
        <v>191</v>
      </c>
      <c r="N3578">
        <v>79</v>
      </c>
      <c r="O3578">
        <v>8.59</v>
      </c>
      <c r="P3578">
        <v>14.9</v>
      </c>
      <c r="Q3578">
        <v>4</v>
      </c>
      <c r="R3578">
        <v>4.0199999999999996</v>
      </c>
      <c r="S3578">
        <v>1</v>
      </c>
      <c r="T3578">
        <v>0</v>
      </c>
    </row>
    <row r="3579" spans="1:20" x14ac:dyDescent="0.2">
      <c r="A3579" t="s">
        <v>66</v>
      </c>
      <c r="B3579" s="4">
        <f>train[[#This Row],[account_length]]/12</f>
        <v>9.9166666666666661</v>
      </c>
      <c r="C3579">
        <v>510</v>
      </c>
      <c r="D3579">
        <v>0</v>
      </c>
      <c r="E3579">
        <v>0</v>
      </c>
      <c r="F3579">
        <v>0</v>
      </c>
      <c r="G3579">
        <v>73.7</v>
      </c>
      <c r="H3579">
        <v>66</v>
      </c>
      <c r="I3579">
        <v>12.53</v>
      </c>
      <c r="J3579">
        <v>160.5</v>
      </c>
      <c r="K3579">
        <v>132</v>
      </c>
      <c r="L3579">
        <v>13.64</v>
      </c>
      <c r="M3579">
        <v>214.2</v>
      </c>
      <c r="N3579">
        <v>67</v>
      </c>
      <c r="O3579">
        <v>9.64</v>
      </c>
      <c r="P3579">
        <v>13</v>
      </c>
      <c r="Q3579">
        <v>6</v>
      </c>
      <c r="R3579">
        <v>3.51</v>
      </c>
      <c r="S3579">
        <v>3</v>
      </c>
      <c r="T3579">
        <v>0</v>
      </c>
    </row>
    <row r="3580" spans="1:20" x14ac:dyDescent="0.2">
      <c r="A3580" t="s">
        <v>41</v>
      </c>
      <c r="B3580" s="4">
        <f>train[[#This Row],[account_length]]/12</f>
        <v>11.75</v>
      </c>
      <c r="C3580">
        <v>408</v>
      </c>
      <c r="D3580">
        <v>0</v>
      </c>
      <c r="E3580">
        <v>0</v>
      </c>
      <c r="F3580">
        <v>0</v>
      </c>
      <c r="G3580">
        <v>264.3</v>
      </c>
      <c r="H3580">
        <v>90</v>
      </c>
      <c r="I3580">
        <v>44.93</v>
      </c>
      <c r="J3580">
        <v>216.4</v>
      </c>
      <c r="K3580">
        <v>101</v>
      </c>
      <c r="L3580">
        <v>18.39</v>
      </c>
      <c r="M3580">
        <v>208.8</v>
      </c>
      <c r="N3580">
        <v>72</v>
      </c>
      <c r="O3580">
        <v>9.4</v>
      </c>
      <c r="P3580">
        <v>9.6</v>
      </c>
      <c r="Q3580">
        <v>3</v>
      </c>
      <c r="R3580">
        <v>2.59</v>
      </c>
      <c r="S3580">
        <v>0</v>
      </c>
      <c r="T3580">
        <v>1</v>
      </c>
    </row>
    <row r="3581" spans="1:20" x14ac:dyDescent="0.2">
      <c r="A3581" t="s">
        <v>63</v>
      </c>
      <c r="B3581" s="4">
        <f>train[[#This Row],[account_length]]/12</f>
        <v>12.5</v>
      </c>
      <c r="C3581">
        <v>510</v>
      </c>
      <c r="D3581">
        <v>1</v>
      </c>
      <c r="E3581">
        <v>0</v>
      </c>
      <c r="F3581">
        <v>0</v>
      </c>
      <c r="G3581">
        <v>114.8</v>
      </c>
      <c r="H3581">
        <v>156</v>
      </c>
      <c r="I3581">
        <v>19.52</v>
      </c>
      <c r="J3581">
        <v>135.30000000000001</v>
      </c>
      <c r="K3581">
        <v>78</v>
      </c>
      <c r="L3581">
        <v>11.5</v>
      </c>
      <c r="M3581">
        <v>218.4</v>
      </c>
      <c r="N3581">
        <v>98</v>
      </c>
      <c r="O3581">
        <v>9.83</v>
      </c>
      <c r="P3581">
        <v>15.6</v>
      </c>
      <c r="Q3581">
        <v>4</v>
      </c>
      <c r="R3581">
        <v>4.21</v>
      </c>
      <c r="S3581">
        <v>1</v>
      </c>
      <c r="T3581">
        <v>1</v>
      </c>
    </row>
    <row r="3582" spans="1:20" x14ac:dyDescent="0.2">
      <c r="A3582" t="s">
        <v>55</v>
      </c>
      <c r="B3582" s="4">
        <f>train[[#This Row],[account_length]]/12</f>
        <v>6.333333333333333</v>
      </c>
      <c r="C3582">
        <v>415</v>
      </c>
      <c r="D3582">
        <v>0</v>
      </c>
      <c r="E3582">
        <v>0</v>
      </c>
      <c r="F3582">
        <v>0</v>
      </c>
      <c r="G3582">
        <v>212.5</v>
      </c>
      <c r="H3582">
        <v>124</v>
      </c>
      <c r="I3582">
        <v>36.130000000000003</v>
      </c>
      <c r="J3582">
        <v>215.5</v>
      </c>
      <c r="K3582">
        <v>110</v>
      </c>
      <c r="L3582">
        <v>18.32</v>
      </c>
      <c r="M3582">
        <v>128</v>
      </c>
      <c r="N3582">
        <v>94</v>
      </c>
      <c r="O3582">
        <v>5.76</v>
      </c>
      <c r="P3582">
        <v>5.2</v>
      </c>
      <c r="Q3582">
        <v>9</v>
      </c>
      <c r="R3582">
        <v>1.4</v>
      </c>
      <c r="S3582">
        <v>3</v>
      </c>
      <c r="T3582">
        <v>0</v>
      </c>
    </row>
    <row r="3583" spans="1:20" x14ac:dyDescent="0.2">
      <c r="A3583" t="s">
        <v>37</v>
      </c>
      <c r="B3583" s="4">
        <f>train[[#This Row],[account_length]]/12</f>
        <v>13.25</v>
      </c>
      <c r="C3583">
        <v>510</v>
      </c>
      <c r="D3583">
        <v>0</v>
      </c>
      <c r="E3583">
        <v>1</v>
      </c>
      <c r="F3583">
        <v>36</v>
      </c>
      <c r="G3583">
        <v>288.2</v>
      </c>
      <c r="H3583">
        <v>120</v>
      </c>
      <c r="I3583">
        <v>48.99</v>
      </c>
      <c r="J3583">
        <v>227.1</v>
      </c>
      <c r="K3583">
        <v>105</v>
      </c>
      <c r="L3583">
        <v>19.3</v>
      </c>
      <c r="M3583">
        <v>198.2</v>
      </c>
      <c r="N3583">
        <v>113</v>
      </c>
      <c r="O3583">
        <v>8.92</v>
      </c>
      <c r="P3583">
        <v>13.3</v>
      </c>
      <c r="Q3583">
        <v>7</v>
      </c>
      <c r="R3583">
        <v>3.59</v>
      </c>
      <c r="S3583">
        <v>1</v>
      </c>
      <c r="T3583">
        <v>0</v>
      </c>
    </row>
    <row r="3584" spans="1:20" x14ac:dyDescent="0.2">
      <c r="A3584" t="s">
        <v>55</v>
      </c>
      <c r="B3584" s="4">
        <f>train[[#This Row],[account_length]]/12</f>
        <v>5.5</v>
      </c>
      <c r="C3584">
        <v>415</v>
      </c>
      <c r="D3584">
        <v>0</v>
      </c>
      <c r="E3584">
        <v>0</v>
      </c>
      <c r="F3584">
        <v>0</v>
      </c>
      <c r="G3584">
        <v>192.4</v>
      </c>
      <c r="H3584">
        <v>98</v>
      </c>
      <c r="I3584">
        <v>32.71</v>
      </c>
      <c r="J3584">
        <v>187</v>
      </c>
      <c r="K3584">
        <v>93</v>
      </c>
      <c r="L3584">
        <v>15.9</v>
      </c>
      <c r="M3584">
        <v>132.9</v>
      </c>
      <c r="N3584">
        <v>82</v>
      </c>
      <c r="O3584">
        <v>5.98</v>
      </c>
      <c r="P3584">
        <v>11.2</v>
      </c>
      <c r="Q3584">
        <v>1</v>
      </c>
      <c r="R3584">
        <v>3.02</v>
      </c>
      <c r="S3584">
        <v>0</v>
      </c>
      <c r="T3584">
        <v>0</v>
      </c>
    </row>
    <row r="3585" spans="1:20" x14ac:dyDescent="0.2">
      <c r="A3585" t="s">
        <v>49</v>
      </c>
      <c r="B3585" s="4">
        <f>train[[#This Row],[account_length]]/12</f>
        <v>11.583333333333334</v>
      </c>
      <c r="C3585">
        <v>415</v>
      </c>
      <c r="D3585">
        <v>0</v>
      </c>
      <c r="E3585">
        <v>0</v>
      </c>
      <c r="F3585">
        <v>0</v>
      </c>
      <c r="G3585">
        <v>102.2</v>
      </c>
      <c r="H3585">
        <v>76</v>
      </c>
      <c r="I3585">
        <v>17.37</v>
      </c>
      <c r="J3585">
        <v>230</v>
      </c>
      <c r="K3585">
        <v>106</v>
      </c>
      <c r="L3585">
        <v>19.55</v>
      </c>
      <c r="M3585">
        <v>183.4</v>
      </c>
      <c r="N3585">
        <v>136</v>
      </c>
      <c r="O3585">
        <v>8.25</v>
      </c>
      <c r="P3585">
        <v>10.8</v>
      </c>
      <c r="Q3585">
        <v>4</v>
      </c>
      <c r="R3585">
        <v>2.92</v>
      </c>
      <c r="S3585">
        <v>1</v>
      </c>
      <c r="T3585">
        <v>0</v>
      </c>
    </row>
    <row r="3586" spans="1:20" x14ac:dyDescent="0.2">
      <c r="A3586" t="s">
        <v>64</v>
      </c>
      <c r="B3586" s="4">
        <f>train[[#This Row],[account_length]]/12</f>
        <v>10.166666666666666</v>
      </c>
      <c r="C3586">
        <v>415</v>
      </c>
      <c r="D3586">
        <v>1</v>
      </c>
      <c r="E3586">
        <v>0</v>
      </c>
      <c r="F3586">
        <v>0</v>
      </c>
      <c r="G3586">
        <v>49.5</v>
      </c>
      <c r="H3586">
        <v>114</v>
      </c>
      <c r="I3586">
        <v>8.42</v>
      </c>
      <c r="J3586">
        <v>214.1</v>
      </c>
      <c r="K3586">
        <v>98</v>
      </c>
      <c r="L3586">
        <v>18.2</v>
      </c>
      <c r="M3586">
        <v>154.9</v>
      </c>
      <c r="N3586">
        <v>120</v>
      </c>
      <c r="O3586">
        <v>6.97</v>
      </c>
      <c r="P3586">
        <v>10</v>
      </c>
      <c r="Q3586">
        <v>4</v>
      </c>
      <c r="R3586">
        <v>2.7</v>
      </c>
      <c r="S3586">
        <v>0</v>
      </c>
      <c r="T3586">
        <v>0</v>
      </c>
    </row>
    <row r="3587" spans="1:20" x14ac:dyDescent="0.2">
      <c r="A3587" t="s">
        <v>40</v>
      </c>
      <c r="B3587" s="4">
        <f>train[[#This Row],[account_length]]/12</f>
        <v>7.583333333333333</v>
      </c>
      <c r="C3587">
        <v>415</v>
      </c>
      <c r="D3587">
        <v>0</v>
      </c>
      <c r="E3587">
        <v>0</v>
      </c>
      <c r="F3587">
        <v>0</v>
      </c>
      <c r="G3587">
        <v>153.19999999999999</v>
      </c>
      <c r="H3587">
        <v>70</v>
      </c>
      <c r="I3587">
        <v>26.04</v>
      </c>
      <c r="J3587">
        <v>231.7</v>
      </c>
      <c r="K3587">
        <v>91</v>
      </c>
      <c r="L3587">
        <v>19.690000000000001</v>
      </c>
      <c r="M3587">
        <v>115.1</v>
      </c>
      <c r="N3587">
        <v>80</v>
      </c>
      <c r="O3587">
        <v>5.18</v>
      </c>
      <c r="P3587">
        <v>9.8000000000000007</v>
      </c>
      <c r="Q3587">
        <v>3</v>
      </c>
      <c r="R3587">
        <v>2.65</v>
      </c>
      <c r="S3587">
        <v>4</v>
      </c>
      <c r="T3587">
        <v>1</v>
      </c>
    </row>
    <row r="3588" spans="1:20" x14ac:dyDescent="0.2">
      <c r="A3588" t="s">
        <v>46</v>
      </c>
      <c r="B3588" s="4">
        <f>train[[#This Row],[account_length]]/12</f>
        <v>10.916666666666666</v>
      </c>
      <c r="C3588">
        <v>415</v>
      </c>
      <c r="D3588">
        <v>0</v>
      </c>
      <c r="E3588">
        <v>0</v>
      </c>
      <c r="F3588">
        <v>0</v>
      </c>
      <c r="G3588">
        <v>55.5</v>
      </c>
      <c r="H3588">
        <v>79</v>
      </c>
      <c r="I3588">
        <v>9.44</v>
      </c>
      <c r="J3588">
        <v>163.5</v>
      </c>
      <c r="K3588">
        <v>104</v>
      </c>
      <c r="L3588">
        <v>13.9</v>
      </c>
      <c r="M3588">
        <v>128.1</v>
      </c>
      <c r="N3588">
        <v>59</v>
      </c>
      <c r="O3588">
        <v>5.76</v>
      </c>
      <c r="P3588">
        <v>10.1</v>
      </c>
      <c r="Q3588">
        <v>4</v>
      </c>
      <c r="R3588">
        <v>2.73</v>
      </c>
      <c r="S3588">
        <v>1</v>
      </c>
      <c r="T3588">
        <v>0</v>
      </c>
    </row>
    <row r="3589" spans="1:20" x14ac:dyDescent="0.2">
      <c r="A3589" t="s">
        <v>72</v>
      </c>
      <c r="B3589" s="4">
        <f>train[[#This Row],[account_length]]/12</f>
        <v>11.25</v>
      </c>
      <c r="C3589">
        <v>415</v>
      </c>
      <c r="D3589">
        <v>0</v>
      </c>
      <c r="E3589">
        <v>0</v>
      </c>
      <c r="F3589">
        <v>0</v>
      </c>
      <c r="G3589">
        <v>247.2</v>
      </c>
      <c r="H3589">
        <v>61</v>
      </c>
      <c r="I3589">
        <v>42.02</v>
      </c>
      <c r="J3589">
        <v>168.7</v>
      </c>
      <c r="K3589">
        <v>122</v>
      </c>
      <c r="L3589">
        <v>14.34</v>
      </c>
      <c r="M3589">
        <v>169.8</v>
      </c>
      <c r="N3589">
        <v>100</v>
      </c>
      <c r="O3589">
        <v>7.64</v>
      </c>
      <c r="P3589">
        <v>6.6</v>
      </c>
      <c r="Q3589">
        <v>1</v>
      </c>
      <c r="R3589">
        <v>1.78</v>
      </c>
      <c r="S3589">
        <v>0</v>
      </c>
      <c r="T3589">
        <v>0</v>
      </c>
    </row>
    <row r="3590" spans="1:20" x14ac:dyDescent="0.2">
      <c r="A3590" t="s">
        <v>70</v>
      </c>
      <c r="B3590" s="4">
        <f>train[[#This Row],[account_length]]/12</f>
        <v>10.75</v>
      </c>
      <c r="C3590">
        <v>415</v>
      </c>
      <c r="D3590">
        <v>0</v>
      </c>
      <c r="E3590">
        <v>0</v>
      </c>
      <c r="F3590">
        <v>0</v>
      </c>
      <c r="G3590">
        <v>220.2</v>
      </c>
      <c r="H3590">
        <v>117</v>
      </c>
      <c r="I3590">
        <v>37.43</v>
      </c>
      <c r="J3590">
        <v>261.10000000000002</v>
      </c>
      <c r="K3590">
        <v>102</v>
      </c>
      <c r="L3590">
        <v>22.19</v>
      </c>
      <c r="M3590">
        <v>165.9</v>
      </c>
      <c r="N3590">
        <v>132</v>
      </c>
      <c r="O3590">
        <v>7.47</v>
      </c>
      <c r="P3590">
        <v>10.8</v>
      </c>
      <c r="Q3590">
        <v>1</v>
      </c>
      <c r="R3590">
        <v>2.92</v>
      </c>
      <c r="S3590">
        <v>2</v>
      </c>
      <c r="T3590">
        <v>0</v>
      </c>
    </row>
    <row r="3591" spans="1:20" x14ac:dyDescent="0.2">
      <c r="A3591" t="s">
        <v>31</v>
      </c>
      <c r="B3591" s="4">
        <f>train[[#This Row],[account_length]]/12</f>
        <v>7.083333333333333</v>
      </c>
      <c r="C3591">
        <v>415</v>
      </c>
      <c r="D3591">
        <v>0</v>
      </c>
      <c r="E3591">
        <v>0</v>
      </c>
      <c r="F3591">
        <v>0</v>
      </c>
      <c r="G3591">
        <v>116.9</v>
      </c>
      <c r="H3591">
        <v>75</v>
      </c>
      <c r="I3591">
        <v>19.87</v>
      </c>
      <c r="J3591">
        <v>183.3</v>
      </c>
      <c r="K3591">
        <v>109</v>
      </c>
      <c r="L3591">
        <v>15.58</v>
      </c>
      <c r="M3591">
        <v>307.39999999999998</v>
      </c>
      <c r="N3591">
        <v>119</v>
      </c>
      <c r="O3591">
        <v>13.83</v>
      </c>
      <c r="P3591">
        <v>10</v>
      </c>
      <c r="Q3591">
        <v>8</v>
      </c>
      <c r="R3591">
        <v>2.7</v>
      </c>
      <c r="S3591">
        <v>2</v>
      </c>
      <c r="T3591">
        <v>0</v>
      </c>
    </row>
    <row r="3592" spans="1:20" x14ac:dyDescent="0.2">
      <c r="A3592" t="s">
        <v>37</v>
      </c>
      <c r="B3592" s="4">
        <f>train[[#This Row],[account_length]]/12</f>
        <v>10.416666666666666</v>
      </c>
      <c r="C3592">
        <v>408</v>
      </c>
      <c r="D3592">
        <v>0</v>
      </c>
      <c r="E3592">
        <v>0</v>
      </c>
      <c r="F3592">
        <v>0</v>
      </c>
      <c r="G3592">
        <v>175.9</v>
      </c>
      <c r="H3592">
        <v>98</v>
      </c>
      <c r="I3592">
        <v>29.9</v>
      </c>
      <c r="J3592">
        <v>192.8</v>
      </c>
      <c r="K3592">
        <v>148</v>
      </c>
      <c r="L3592">
        <v>16.39</v>
      </c>
      <c r="M3592">
        <v>278.2</v>
      </c>
      <c r="N3592">
        <v>110</v>
      </c>
      <c r="O3592">
        <v>12.52</v>
      </c>
      <c r="P3592">
        <v>10.6</v>
      </c>
      <c r="Q3592">
        <v>5</v>
      </c>
      <c r="R3592">
        <v>2.86</v>
      </c>
      <c r="S3592">
        <v>0</v>
      </c>
      <c r="T3592">
        <v>0</v>
      </c>
    </row>
    <row r="3593" spans="1:20" x14ac:dyDescent="0.2">
      <c r="A3593" t="s">
        <v>66</v>
      </c>
      <c r="B3593" s="4">
        <f>train[[#This Row],[account_length]]/12</f>
        <v>5.583333333333333</v>
      </c>
      <c r="C3593">
        <v>415</v>
      </c>
      <c r="D3593">
        <v>0</v>
      </c>
      <c r="E3593">
        <v>0</v>
      </c>
      <c r="F3593">
        <v>0</v>
      </c>
      <c r="G3593">
        <v>208</v>
      </c>
      <c r="H3593">
        <v>95</v>
      </c>
      <c r="I3593">
        <v>35.36</v>
      </c>
      <c r="J3593">
        <v>234.8</v>
      </c>
      <c r="K3593">
        <v>81</v>
      </c>
      <c r="L3593">
        <v>19.96</v>
      </c>
      <c r="M3593">
        <v>266</v>
      </c>
      <c r="N3593">
        <v>80</v>
      </c>
      <c r="O3593">
        <v>11.97</v>
      </c>
      <c r="P3593">
        <v>11.7</v>
      </c>
      <c r="Q3593">
        <v>6</v>
      </c>
      <c r="R3593">
        <v>3.16</v>
      </c>
      <c r="S3593">
        <v>3</v>
      </c>
      <c r="T3593">
        <v>0</v>
      </c>
    </row>
    <row r="3594" spans="1:20" x14ac:dyDescent="0.2">
      <c r="A3594" t="s">
        <v>27</v>
      </c>
      <c r="B3594" s="4">
        <f>train[[#This Row],[account_length]]/12</f>
        <v>5.083333333333333</v>
      </c>
      <c r="C3594">
        <v>415</v>
      </c>
      <c r="D3594">
        <v>0</v>
      </c>
      <c r="E3594">
        <v>1</v>
      </c>
      <c r="F3594">
        <v>28</v>
      </c>
      <c r="G3594">
        <v>239.9</v>
      </c>
      <c r="H3594">
        <v>110</v>
      </c>
      <c r="I3594">
        <v>40.78</v>
      </c>
      <c r="J3594">
        <v>218.9</v>
      </c>
      <c r="K3594">
        <v>87</v>
      </c>
      <c r="L3594">
        <v>18.61</v>
      </c>
      <c r="M3594">
        <v>166</v>
      </c>
      <c r="N3594">
        <v>46</v>
      </c>
      <c r="O3594">
        <v>7.47</v>
      </c>
      <c r="P3594">
        <v>12.1</v>
      </c>
      <c r="Q3594">
        <v>4</v>
      </c>
      <c r="R3594">
        <v>3.27</v>
      </c>
      <c r="S3594">
        <v>1</v>
      </c>
      <c r="T3594">
        <v>0</v>
      </c>
    </row>
    <row r="3595" spans="1:20" x14ac:dyDescent="0.2">
      <c r="A3595" t="s">
        <v>52</v>
      </c>
      <c r="B3595" s="4">
        <f>train[[#This Row],[account_length]]/12</f>
        <v>11.25</v>
      </c>
      <c r="C3595">
        <v>408</v>
      </c>
      <c r="D3595">
        <v>1</v>
      </c>
      <c r="E3595">
        <v>0</v>
      </c>
      <c r="F3595">
        <v>0</v>
      </c>
      <c r="G3595">
        <v>174.8</v>
      </c>
      <c r="H3595">
        <v>112</v>
      </c>
      <c r="I3595">
        <v>29.72</v>
      </c>
      <c r="J3595">
        <v>218</v>
      </c>
      <c r="K3595">
        <v>125</v>
      </c>
      <c r="L3595">
        <v>18.53</v>
      </c>
      <c r="M3595">
        <v>180.1</v>
      </c>
      <c r="N3595">
        <v>102</v>
      </c>
      <c r="O3595">
        <v>8.1</v>
      </c>
      <c r="P3595">
        <v>12.7</v>
      </c>
      <c r="Q3595">
        <v>6</v>
      </c>
      <c r="R3595">
        <v>3.43</v>
      </c>
      <c r="S3595">
        <v>3</v>
      </c>
      <c r="T3595">
        <v>0</v>
      </c>
    </row>
    <row r="3596" spans="1:20" x14ac:dyDescent="0.2">
      <c r="A3596" t="s">
        <v>31</v>
      </c>
      <c r="B3596" s="4">
        <f>train[[#This Row],[account_length]]/12</f>
        <v>3.5833333333333335</v>
      </c>
      <c r="C3596">
        <v>510</v>
      </c>
      <c r="D3596">
        <v>0</v>
      </c>
      <c r="E3596">
        <v>1</v>
      </c>
      <c r="F3596">
        <v>26</v>
      </c>
      <c r="G3596">
        <v>141.5</v>
      </c>
      <c r="H3596">
        <v>94</v>
      </c>
      <c r="I3596">
        <v>24.06</v>
      </c>
      <c r="J3596">
        <v>196.4</v>
      </c>
      <c r="K3596">
        <v>123</v>
      </c>
      <c r="L3596">
        <v>16.690000000000001</v>
      </c>
      <c r="M3596">
        <v>172.4</v>
      </c>
      <c r="N3596">
        <v>100</v>
      </c>
      <c r="O3596">
        <v>7.76</v>
      </c>
      <c r="P3596">
        <v>12.9</v>
      </c>
      <c r="Q3596">
        <v>1</v>
      </c>
      <c r="R3596">
        <v>3.48</v>
      </c>
      <c r="S3596">
        <v>3</v>
      </c>
      <c r="T3596">
        <v>0</v>
      </c>
    </row>
    <row r="3597" spans="1:20" x14ac:dyDescent="0.2">
      <c r="A3597" t="s">
        <v>29</v>
      </c>
      <c r="B3597" s="4">
        <f>train[[#This Row],[account_length]]/12</f>
        <v>10</v>
      </c>
      <c r="C3597">
        <v>415</v>
      </c>
      <c r="D3597">
        <v>0</v>
      </c>
      <c r="E3597">
        <v>0</v>
      </c>
      <c r="F3597">
        <v>0</v>
      </c>
      <c r="G3597">
        <v>79.2</v>
      </c>
      <c r="H3597">
        <v>123</v>
      </c>
      <c r="I3597">
        <v>13.46</v>
      </c>
      <c r="J3597">
        <v>212.1</v>
      </c>
      <c r="K3597">
        <v>106</v>
      </c>
      <c r="L3597">
        <v>18.03</v>
      </c>
      <c r="M3597">
        <v>224.6</v>
      </c>
      <c r="N3597">
        <v>104</v>
      </c>
      <c r="O3597">
        <v>10.11</v>
      </c>
      <c r="P3597">
        <v>10.199999999999999</v>
      </c>
      <c r="Q3597">
        <v>4</v>
      </c>
      <c r="R3597">
        <v>2.75</v>
      </c>
      <c r="S3597">
        <v>3</v>
      </c>
      <c r="T3597">
        <v>0</v>
      </c>
    </row>
    <row r="3598" spans="1:20" x14ac:dyDescent="0.2">
      <c r="A3598" t="s">
        <v>44</v>
      </c>
      <c r="B3598" s="4">
        <f>train[[#This Row],[account_length]]/12</f>
        <v>5.166666666666667</v>
      </c>
      <c r="C3598">
        <v>415</v>
      </c>
      <c r="D3598">
        <v>0</v>
      </c>
      <c r="E3598">
        <v>0</v>
      </c>
      <c r="F3598">
        <v>0</v>
      </c>
      <c r="G3598">
        <v>238.9</v>
      </c>
      <c r="H3598">
        <v>102</v>
      </c>
      <c r="I3598">
        <v>40.61</v>
      </c>
      <c r="J3598">
        <v>161.4</v>
      </c>
      <c r="K3598">
        <v>115</v>
      </c>
      <c r="L3598">
        <v>13.72</v>
      </c>
      <c r="M3598">
        <v>248.5</v>
      </c>
      <c r="N3598">
        <v>103</v>
      </c>
      <c r="O3598">
        <v>11.18</v>
      </c>
      <c r="P3598">
        <v>13.4</v>
      </c>
      <c r="Q3598">
        <v>4</v>
      </c>
      <c r="R3598">
        <v>3.62</v>
      </c>
      <c r="S3598">
        <v>0</v>
      </c>
      <c r="T3598">
        <v>0</v>
      </c>
    </row>
    <row r="3599" spans="1:20" x14ac:dyDescent="0.2">
      <c r="A3599" t="s">
        <v>31</v>
      </c>
      <c r="B3599" s="4">
        <f>train[[#This Row],[account_length]]/12</f>
        <v>13.333333333333334</v>
      </c>
      <c r="C3599">
        <v>408</v>
      </c>
      <c r="D3599">
        <v>0</v>
      </c>
      <c r="E3599">
        <v>1</v>
      </c>
      <c r="F3599">
        <v>37</v>
      </c>
      <c r="G3599">
        <v>179.8</v>
      </c>
      <c r="H3599">
        <v>104</v>
      </c>
      <c r="I3599">
        <v>30.57</v>
      </c>
      <c r="J3599">
        <v>144.80000000000001</v>
      </c>
      <c r="K3599">
        <v>115</v>
      </c>
      <c r="L3599">
        <v>12.31</v>
      </c>
      <c r="M3599">
        <v>209.1</v>
      </c>
      <c r="N3599">
        <v>89</v>
      </c>
      <c r="O3599">
        <v>9.41</v>
      </c>
      <c r="P3599">
        <v>11.1</v>
      </c>
      <c r="Q3599">
        <v>8</v>
      </c>
      <c r="R3599">
        <v>3</v>
      </c>
      <c r="S3599">
        <v>3</v>
      </c>
      <c r="T3599">
        <v>0</v>
      </c>
    </row>
    <row r="3600" spans="1:20" x14ac:dyDescent="0.2">
      <c r="A3600" t="s">
        <v>55</v>
      </c>
      <c r="B3600" s="4">
        <f>train[[#This Row],[account_length]]/12</f>
        <v>5.583333333333333</v>
      </c>
      <c r="C3600">
        <v>510</v>
      </c>
      <c r="D3600">
        <v>0</v>
      </c>
      <c r="E3600">
        <v>0</v>
      </c>
      <c r="F3600">
        <v>0</v>
      </c>
      <c r="G3600">
        <v>225.9</v>
      </c>
      <c r="H3600">
        <v>78</v>
      </c>
      <c r="I3600">
        <v>38.4</v>
      </c>
      <c r="J3600">
        <v>243.1</v>
      </c>
      <c r="K3600">
        <v>83</v>
      </c>
      <c r="L3600">
        <v>20.66</v>
      </c>
      <c r="M3600">
        <v>84.1</v>
      </c>
      <c r="N3600">
        <v>94</v>
      </c>
      <c r="O3600">
        <v>3.78</v>
      </c>
      <c r="P3600">
        <v>13.5</v>
      </c>
      <c r="Q3600">
        <v>2</v>
      </c>
      <c r="R3600">
        <v>3.65</v>
      </c>
      <c r="S3600">
        <v>2</v>
      </c>
      <c r="T3600">
        <v>1</v>
      </c>
    </row>
    <row r="3601" spans="1:20" x14ac:dyDescent="0.2">
      <c r="A3601" t="s">
        <v>65</v>
      </c>
      <c r="B3601" s="4">
        <f>train[[#This Row],[account_length]]/12</f>
        <v>8.1666666666666661</v>
      </c>
      <c r="C3601">
        <v>415</v>
      </c>
      <c r="D3601">
        <v>0</v>
      </c>
      <c r="E3601">
        <v>0</v>
      </c>
      <c r="F3601">
        <v>0</v>
      </c>
      <c r="G3601">
        <v>189.8</v>
      </c>
      <c r="H3601">
        <v>113</v>
      </c>
      <c r="I3601">
        <v>32.270000000000003</v>
      </c>
      <c r="J3601">
        <v>271.5</v>
      </c>
      <c r="K3601">
        <v>111</v>
      </c>
      <c r="L3601">
        <v>23.08</v>
      </c>
      <c r="M3601">
        <v>218.9</v>
      </c>
      <c r="N3601">
        <v>96</v>
      </c>
      <c r="O3601">
        <v>9.85</v>
      </c>
      <c r="P3601">
        <v>13</v>
      </c>
      <c r="Q3601">
        <v>5</v>
      </c>
      <c r="R3601">
        <v>3.51</v>
      </c>
      <c r="S3601">
        <v>1</v>
      </c>
      <c r="T3601">
        <v>0</v>
      </c>
    </row>
    <row r="3602" spans="1:20" x14ac:dyDescent="0.2">
      <c r="A3602" t="s">
        <v>26</v>
      </c>
      <c r="B3602" s="4">
        <f>train[[#This Row],[account_length]]/12</f>
        <v>8.5833333333333339</v>
      </c>
      <c r="C3602">
        <v>510</v>
      </c>
      <c r="D3602">
        <v>0</v>
      </c>
      <c r="E3602">
        <v>0</v>
      </c>
      <c r="F3602">
        <v>0</v>
      </c>
      <c r="G3602">
        <v>267</v>
      </c>
      <c r="H3602">
        <v>97</v>
      </c>
      <c r="I3602">
        <v>45.39</v>
      </c>
      <c r="J3602">
        <v>204.3</v>
      </c>
      <c r="K3602">
        <v>151</v>
      </c>
      <c r="L3602">
        <v>17.37</v>
      </c>
      <c r="M3602">
        <v>246.9</v>
      </c>
      <c r="N3602">
        <v>67</v>
      </c>
      <c r="O3602">
        <v>11.11</v>
      </c>
      <c r="P3602">
        <v>11.3</v>
      </c>
      <c r="Q3602">
        <v>7</v>
      </c>
      <c r="R3602">
        <v>3.05</v>
      </c>
      <c r="S3602">
        <v>1</v>
      </c>
      <c r="T3602">
        <v>1</v>
      </c>
    </row>
    <row r="3603" spans="1:20" x14ac:dyDescent="0.2">
      <c r="A3603" t="s">
        <v>71</v>
      </c>
      <c r="B3603" s="4">
        <f>train[[#This Row],[account_length]]/12</f>
        <v>10.083333333333334</v>
      </c>
      <c r="C3603">
        <v>415</v>
      </c>
      <c r="D3603">
        <v>0</v>
      </c>
      <c r="E3603">
        <v>0</v>
      </c>
      <c r="F3603">
        <v>0</v>
      </c>
      <c r="G3603">
        <v>217.3</v>
      </c>
      <c r="H3603">
        <v>79</v>
      </c>
      <c r="I3603">
        <v>36.94</v>
      </c>
      <c r="J3603">
        <v>218</v>
      </c>
      <c r="K3603">
        <v>106</v>
      </c>
      <c r="L3603">
        <v>18.53</v>
      </c>
      <c r="M3603">
        <v>166.5</v>
      </c>
      <c r="N3603">
        <v>69</v>
      </c>
      <c r="O3603">
        <v>7.49</v>
      </c>
      <c r="P3603">
        <v>11.5</v>
      </c>
      <c r="Q3603">
        <v>7</v>
      </c>
      <c r="R3603">
        <v>3.11</v>
      </c>
      <c r="S3603">
        <v>1</v>
      </c>
      <c r="T3603">
        <v>0</v>
      </c>
    </row>
    <row r="3604" spans="1:20" x14ac:dyDescent="0.2">
      <c r="A3604" t="s">
        <v>48</v>
      </c>
      <c r="B3604" s="4">
        <f>train[[#This Row],[account_length]]/12</f>
        <v>9.25</v>
      </c>
      <c r="C3604">
        <v>415</v>
      </c>
      <c r="D3604">
        <v>0</v>
      </c>
      <c r="E3604">
        <v>0</v>
      </c>
      <c r="F3604">
        <v>0</v>
      </c>
      <c r="G3604">
        <v>129.1</v>
      </c>
      <c r="H3604">
        <v>92</v>
      </c>
      <c r="I3604">
        <v>21.95</v>
      </c>
      <c r="J3604">
        <v>148.9</v>
      </c>
      <c r="K3604">
        <v>132</v>
      </c>
      <c r="L3604">
        <v>12.66</v>
      </c>
      <c r="M3604">
        <v>264</v>
      </c>
      <c r="N3604">
        <v>103</v>
      </c>
      <c r="O3604">
        <v>11.88</v>
      </c>
      <c r="P3604">
        <v>16.8</v>
      </c>
      <c r="Q3604">
        <v>7</v>
      </c>
      <c r="R3604">
        <v>4.54</v>
      </c>
      <c r="S3604">
        <v>2</v>
      </c>
      <c r="T3604">
        <v>0</v>
      </c>
    </row>
    <row r="3605" spans="1:20" x14ac:dyDescent="0.2">
      <c r="A3605" t="s">
        <v>69</v>
      </c>
      <c r="B3605" s="4">
        <f>train[[#This Row],[account_length]]/12</f>
        <v>10.583333333333334</v>
      </c>
      <c r="C3605">
        <v>408</v>
      </c>
      <c r="D3605">
        <v>0</v>
      </c>
      <c r="E3605">
        <v>0</v>
      </c>
      <c r="F3605">
        <v>0</v>
      </c>
      <c r="G3605">
        <v>135.5</v>
      </c>
      <c r="H3605">
        <v>110</v>
      </c>
      <c r="I3605">
        <v>23.04</v>
      </c>
      <c r="J3605">
        <v>146</v>
      </c>
      <c r="K3605">
        <v>116</v>
      </c>
      <c r="L3605">
        <v>12.41</v>
      </c>
      <c r="M3605">
        <v>208</v>
      </c>
      <c r="N3605">
        <v>88</v>
      </c>
      <c r="O3605">
        <v>9.36</v>
      </c>
      <c r="P3605">
        <v>10.7</v>
      </c>
      <c r="Q3605">
        <v>4</v>
      </c>
      <c r="R3605">
        <v>2.89</v>
      </c>
      <c r="S3605">
        <v>2</v>
      </c>
      <c r="T3605">
        <v>0</v>
      </c>
    </row>
    <row r="3606" spans="1:20" x14ac:dyDescent="0.2">
      <c r="A3606" t="s">
        <v>59</v>
      </c>
      <c r="B3606" s="4">
        <f>train[[#This Row],[account_length]]/12</f>
        <v>5.416666666666667</v>
      </c>
      <c r="C3606">
        <v>510</v>
      </c>
      <c r="D3606">
        <v>0</v>
      </c>
      <c r="E3606">
        <v>0</v>
      </c>
      <c r="F3606">
        <v>0</v>
      </c>
      <c r="G3606">
        <v>183.4</v>
      </c>
      <c r="H3606">
        <v>63</v>
      </c>
      <c r="I3606">
        <v>31.18</v>
      </c>
      <c r="J3606">
        <v>183.6</v>
      </c>
      <c r="K3606">
        <v>80</v>
      </c>
      <c r="L3606">
        <v>15.61</v>
      </c>
      <c r="M3606">
        <v>153.5</v>
      </c>
      <c r="N3606">
        <v>83</v>
      </c>
      <c r="O3606">
        <v>6.91</v>
      </c>
      <c r="P3606">
        <v>10.7</v>
      </c>
      <c r="Q3606">
        <v>4</v>
      </c>
      <c r="R3606">
        <v>2.89</v>
      </c>
      <c r="S3606">
        <v>4</v>
      </c>
      <c r="T3606">
        <v>1</v>
      </c>
    </row>
    <row r="3607" spans="1:20" x14ac:dyDescent="0.2">
      <c r="A3607" t="s">
        <v>29</v>
      </c>
      <c r="B3607" s="4">
        <f>train[[#This Row],[account_length]]/12</f>
        <v>7.166666666666667</v>
      </c>
      <c r="C3607">
        <v>510</v>
      </c>
      <c r="D3607">
        <v>0</v>
      </c>
      <c r="E3607">
        <v>0</v>
      </c>
      <c r="F3607">
        <v>0</v>
      </c>
      <c r="G3607">
        <v>223</v>
      </c>
      <c r="H3607">
        <v>109</v>
      </c>
      <c r="I3607">
        <v>37.909999999999997</v>
      </c>
      <c r="J3607">
        <v>286.2</v>
      </c>
      <c r="K3607">
        <v>76</v>
      </c>
      <c r="L3607">
        <v>24.33</v>
      </c>
      <c r="M3607">
        <v>257.8</v>
      </c>
      <c r="N3607">
        <v>132</v>
      </c>
      <c r="O3607">
        <v>11.6</v>
      </c>
      <c r="P3607">
        <v>7.5</v>
      </c>
      <c r="Q3607">
        <v>7</v>
      </c>
      <c r="R3607">
        <v>2.0299999999999998</v>
      </c>
      <c r="S3607">
        <v>3</v>
      </c>
      <c r="T3607">
        <v>1</v>
      </c>
    </row>
    <row r="3608" spans="1:20" x14ac:dyDescent="0.2">
      <c r="A3608" t="s">
        <v>66</v>
      </c>
      <c r="B3608" s="4">
        <f>train[[#This Row],[account_length]]/12</f>
        <v>9.9166666666666661</v>
      </c>
      <c r="C3608">
        <v>510</v>
      </c>
      <c r="D3608">
        <v>0</v>
      </c>
      <c r="E3608">
        <v>0</v>
      </c>
      <c r="F3608">
        <v>0</v>
      </c>
      <c r="G3608">
        <v>140</v>
      </c>
      <c r="H3608">
        <v>135</v>
      </c>
      <c r="I3608">
        <v>23.8</v>
      </c>
      <c r="J3608">
        <v>138.9</v>
      </c>
      <c r="K3608">
        <v>103</v>
      </c>
      <c r="L3608">
        <v>11.81</v>
      </c>
      <c r="M3608">
        <v>230.2</v>
      </c>
      <c r="N3608">
        <v>121</v>
      </c>
      <c r="O3608">
        <v>10.36</v>
      </c>
      <c r="P3608">
        <v>6.1</v>
      </c>
      <c r="Q3608">
        <v>6</v>
      </c>
      <c r="R3608">
        <v>1.65</v>
      </c>
      <c r="S3608">
        <v>0</v>
      </c>
      <c r="T3608">
        <v>0</v>
      </c>
    </row>
    <row r="3609" spans="1:20" x14ac:dyDescent="0.2">
      <c r="A3609" t="s">
        <v>51</v>
      </c>
      <c r="B3609" s="4">
        <f>train[[#This Row],[account_length]]/12</f>
        <v>9.4166666666666661</v>
      </c>
      <c r="C3609">
        <v>415</v>
      </c>
      <c r="D3609">
        <v>0</v>
      </c>
      <c r="E3609">
        <v>0</v>
      </c>
      <c r="F3609">
        <v>0</v>
      </c>
      <c r="G3609">
        <v>126</v>
      </c>
      <c r="H3609">
        <v>90</v>
      </c>
      <c r="I3609">
        <v>21.42</v>
      </c>
      <c r="J3609">
        <v>205.8</v>
      </c>
      <c r="K3609">
        <v>92</v>
      </c>
      <c r="L3609">
        <v>17.489999999999998</v>
      </c>
      <c r="M3609">
        <v>217</v>
      </c>
      <c r="N3609">
        <v>121</v>
      </c>
      <c r="O3609">
        <v>9.76</v>
      </c>
      <c r="P3609">
        <v>12.8</v>
      </c>
      <c r="Q3609">
        <v>1</v>
      </c>
      <c r="R3609">
        <v>3.46</v>
      </c>
      <c r="S3609">
        <v>0</v>
      </c>
      <c r="T3609">
        <v>0</v>
      </c>
    </row>
    <row r="3610" spans="1:20" x14ac:dyDescent="0.2">
      <c r="A3610" t="s">
        <v>58</v>
      </c>
      <c r="B3610" s="4">
        <f>train[[#This Row],[account_length]]/12</f>
        <v>10.5</v>
      </c>
      <c r="C3610">
        <v>415</v>
      </c>
      <c r="D3610">
        <v>0</v>
      </c>
      <c r="E3610">
        <v>0</v>
      </c>
      <c r="F3610">
        <v>0</v>
      </c>
      <c r="G3610">
        <v>228.2</v>
      </c>
      <c r="H3610">
        <v>68</v>
      </c>
      <c r="I3610">
        <v>38.79</v>
      </c>
      <c r="J3610">
        <v>170.2</v>
      </c>
      <c r="K3610">
        <v>102</v>
      </c>
      <c r="L3610">
        <v>14.47</v>
      </c>
      <c r="M3610">
        <v>168.9</v>
      </c>
      <c r="N3610">
        <v>72</v>
      </c>
      <c r="O3610">
        <v>7.6</v>
      </c>
      <c r="P3610">
        <v>10.199999999999999</v>
      </c>
      <c r="Q3610">
        <v>6</v>
      </c>
      <c r="R3610">
        <v>2.75</v>
      </c>
      <c r="S3610">
        <v>1</v>
      </c>
      <c r="T3610">
        <v>0</v>
      </c>
    </row>
    <row r="3611" spans="1:20" x14ac:dyDescent="0.2">
      <c r="A3611" t="s">
        <v>26</v>
      </c>
      <c r="B3611" s="4">
        <f>train[[#This Row],[account_length]]/12</f>
        <v>8.5833333333333339</v>
      </c>
      <c r="C3611">
        <v>415</v>
      </c>
      <c r="D3611">
        <v>0</v>
      </c>
      <c r="E3611">
        <v>0</v>
      </c>
      <c r="F3611">
        <v>0</v>
      </c>
      <c r="G3611">
        <v>278.39999999999998</v>
      </c>
      <c r="H3611">
        <v>121</v>
      </c>
      <c r="I3611">
        <v>47.33</v>
      </c>
      <c r="J3611">
        <v>252.2</v>
      </c>
      <c r="K3611">
        <v>139</v>
      </c>
      <c r="L3611">
        <v>21.44</v>
      </c>
      <c r="M3611">
        <v>202.3</v>
      </c>
      <c r="N3611">
        <v>96</v>
      </c>
      <c r="O3611">
        <v>9.1</v>
      </c>
      <c r="P3611">
        <v>13.7</v>
      </c>
      <c r="Q3611">
        <v>1</v>
      </c>
      <c r="R3611">
        <v>3.7</v>
      </c>
      <c r="S3611">
        <v>1</v>
      </c>
      <c r="T3611">
        <v>1</v>
      </c>
    </row>
    <row r="3612" spans="1:20" x14ac:dyDescent="0.2">
      <c r="A3612" t="s">
        <v>27</v>
      </c>
      <c r="B3612" s="4">
        <f>train[[#This Row],[account_length]]/12</f>
        <v>8.6666666666666661</v>
      </c>
      <c r="C3612">
        <v>415</v>
      </c>
      <c r="D3612">
        <v>0</v>
      </c>
      <c r="E3612">
        <v>0</v>
      </c>
      <c r="F3612">
        <v>0</v>
      </c>
      <c r="G3612">
        <v>285.3</v>
      </c>
      <c r="H3612">
        <v>75</v>
      </c>
      <c r="I3612">
        <v>48.5</v>
      </c>
      <c r="J3612">
        <v>130.80000000000001</v>
      </c>
      <c r="K3612">
        <v>111</v>
      </c>
      <c r="L3612">
        <v>11.12</v>
      </c>
      <c r="M3612">
        <v>181.8</v>
      </c>
      <c r="N3612">
        <v>99</v>
      </c>
      <c r="O3612">
        <v>8.18</v>
      </c>
      <c r="P3612">
        <v>10.5</v>
      </c>
      <c r="Q3612">
        <v>2</v>
      </c>
      <c r="R3612">
        <v>2.84</v>
      </c>
      <c r="S3612">
        <v>2</v>
      </c>
      <c r="T3612">
        <v>0</v>
      </c>
    </row>
    <row r="3613" spans="1:20" x14ac:dyDescent="0.2">
      <c r="A3613" t="s">
        <v>60</v>
      </c>
      <c r="B3613" s="4">
        <f>train[[#This Row],[account_length]]/12</f>
        <v>4.666666666666667</v>
      </c>
      <c r="C3613">
        <v>415</v>
      </c>
      <c r="D3613">
        <v>0</v>
      </c>
      <c r="E3613">
        <v>0</v>
      </c>
      <c r="F3613">
        <v>0</v>
      </c>
      <c r="G3613">
        <v>222.9</v>
      </c>
      <c r="H3613">
        <v>100</v>
      </c>
      <c r="I3613">
        <v>37.89</v>
      </c>
      <c r="J3613">
        <v>145.19999999999999</v>
      </c>
      <c r="K3613">
        <v>110</v>
      </c>
      <c r="L3613">
        <v>12.34</v>
      </c>
      <c r="M3613">
        <v>170.6</v>
      </c>
      <c r="N3613">
        <v>129</v>
      </c>
      <c r="O3613">
        <v>7.68</v>
      </c>
      <c r="P3613">
        <v>5.6</v>
      </c>
      <c r="Q3613">
        <v>8</v>
      </c>
      <c r="R3613">
        <v>1.51</v>
      </c>
      <c r="S3613">
        <v>1</v>
      </c>
      <c r="T3613">
        <v>0</v>
      </c>
    </row>
    <row r="3614" spans="1:20" x14ac:dyDescent="0.2">
      <c r="A3614" t="s">
        <v>75</v>
      </c>
      <c r="B3614" s="4">
        <f>train[[#This Row],[account_length]]/12</f>
        <v>4.666666666666667</v>
      </c>
      <c r="C3614">
        <v>510</v>
      </c>
      <c r="D3614">
        <v>0</v>
      </c>
      <c r="E3614">
        <v>1</v>
      </c>
      <c r="F3614">
        <v>37</v>
      </c>
      <c r="G3614">
        <v>153.69999999999999</v>
      </c>
      <c r="H3614">
        <v>97</v>
      </c>
      <c r="I3614">
        <v>26.13</v>
      </c>
      <c r="J3614">
        <v>271.39999999999998</v>
      </c>
      <c r="K3614">
        <v>91</v>
      </c>
      <c r="L3614">
        <v>23.07</v>
      </c>
      <c r="M3614">
        <v>179</v>
      </c>
      <c r="N3614">
        <v>121</v>
      </c>
      <c r="O3614">
        <v>8.06</v>
      </c>
      <c r="P3614">
        <v>8.3000000000000007</v>
      </c>
      <c r="Q3614">
        <v>2</v>
      </c>
      <c r="R3614">
        <v>2.2400000000000002</v>
      </c>
      <c r="S3614">
        <v>1</v>
      </c>
      <c r="T3614">
        <v>0</v>
      </c>
    </row>
    <row r="3615" spans="1:20" x14ac:dyDescent="0.2">
      <c r="A3615" t="s">
        <v>42</v>
      </c>
      <c r="B3615" s="4">
        <f>train[[#This Row],[account_length]]/12</f>
        <v>12.916666666666666</v>
      </c>
      <c r="C3615">
        <v>415</v>
      </c>
      <c r="D3615">
        <v>1</v>
      </c>
      <c r="E3615">
        <v>0</v>
      </c>
      <c r="F3615">
        <v>0</v>
      </c>
      <c r="G3615">
        <v>176.1</v>
      </c>
      <c r="H3615">
        <v>88</v>
      </c>
      <c r="I3615">
        <v>29.94</v>
      </c>
      <c r="J3615">
        <v>244.5</v>
      </c>
      <c r="K3615">
        <v>84</v>
      </c>
      <c r="L3615">
        <v>20.78</v>
      </c>
      <c r="M3615">
        <v>189.9</v>
      </c>
      <c r="N3615">
        <v>99</v>
      </c>
      <c r="O3615">
        <v>8.5500000000000007</v>
      </c>
      <c r="P3615">
        <v>11.2</v>
      </c>
      <c r="Q3615">
        <v>1</v>
      </c>
      <c r="R3615">
        <v>3.02</v>
      </c>
      <c r="S3615">
        <v>2</v>
      </c>
      <c r="T3615">
        <v>1</v>
      </c>
    </row>
    <row r="3616" spans="1:20" x14ac:dyDescent="0.2">
      <c r="A3616" t="s">
        <v>43</v>
      </c>
      <c r="B3616" s="4">
        <f>train[[#This Row],[account_length]]/12</f>
        <v>8.3333333333333339</v>
      </c>
      <c r="C3616">
        <v>408</v>
      </c>
      <c r="D3616">
        <v>0</v>
      </c>
      <c r="E3616">
        <v>1</v>
      </c>
      <c r="F3616">
        <v>41</v>
      </c>
      <c r="G3616">
        <v>306.89999999999998</v>
      </c>
      <c r="H3616">
        <v>71</v>
      </c>
      <c r="I3616">
        <v>52.17</v>
      </c>
      <c r="J3616">
        <v>243.3</v>
      </c>
      <c r="K3616">
        <v>72</v>
      </c>
      <c r="L3616">
        <v>20.68</v>
      </c>
      <c r="M3616">
        <v>125.9</v>
      </c>
      <c r="N3616">
        <v>114</v>
      </c>
      <c r="O3616">
        <v>5.67</v>
      </c>
      <c r="P3616">
        <v>10.5</v>
      </c>
      <c r="Q3616">
        <v>4</v>
      </c>
      <c r="R3616">
        <v>2.84</v>
      </c>
      <c r="S3616">
        <v>2</v>
      </c>
      <c r="T3616">
        <v>0</v>
      </c>
    </row>
    <row r="3617" spans="1:20" x14ac:dyDescent="0.2">
      <c r="A3617" t="s">
        <v>66</v>
      </c>
      <c r="B3617" s="4">
        <f>train[[#This Row],[account_length]]/12</f>
        <v>9.4166666666666661</v>
      </c>
      <c r="C3617">
        <v>408</v>
      </c>
      <c r="D3617">
        <v>0</v>
      </c>
      <c r="E3617">
        <v>0</v>
      </c>
      <c r="F3617">
        <v>0</v>
      </c>
      <c r="G3617">
        <v>203.4</v>
      </c>
      <c r="H3617">
        <v>85</v>
      </c>
      <c r="I3617">
        <v>34.58</v>
      </c>
      <c r="J3617">
        <v>219.8</v>
      </c>
      <c r="K3617">
        <v>140</v>
      </c>
      <c r="L3617">
        <v>18.68</v>
      </c>
      <c r="M3617">
        <v>240</v>
      </c>
      <c r="N3617">
        <v>107</v>
      </c>
      <c r="O3617">
        <v>10.8</v>
      </c>
      <c r="P3617">
        <v>8.3000000000000007</v>
      </c>
      <c r="Q3617">
        <v>5</v>
      </c>
      <c r="R3617">
        <v>2.2400000000000002</v>
      </c>
      <c r="S3617">
        <v>1</v>
      </c>
      <c r="T3617">
        <v>0</v>
      </c>
    </row>
    <row r="3618" spans="1:20" x14ac:dyDescent="0.2">
      <c r="A3618" t="s">
        <v>29</v>
      </c>
      <c r="B3618" s="4">
        <f>train[[#This Row],[account_length]]/12</f>
        <v>8.5833333333333339</v>
      </c>
      <c r="C3618">
        <v>415</v>
      </c>
      <c r="D3618">
        <v>0</v>
      </c>
      <c r="E3618">
        <v>1</v>
      </c>
      <c r="F3618">
        <v>37</v>
      </c>
      <c r="G3618">
        <v>230.7</v>
      </c>
      <c r="H3618">
        <v>112</v>
      </c>
      <c r="I3618">
        <v>39.22</v>
      </c>
      <c r="J3618">
        <v>319.39999999999998</v>
      </c>
      <c r="K3618">
        <v>116</v>
      </c>
      <c r="L3618">
        <v>27.15</v>
      </c>
      <c r="M3618">
        <v>299.39999999999998</v>
      </c>
      <c r="N3618">
        <v>77</v>
      </c>
      <c r="O3618">
        <v>13.47</v>
      </c>
      <c r="P3618">
        <v>7.9</v>
      </c>
      <c r="Q3618">
        <v>3</v>
      </c>
      <c r="R3618">
        <v>2.13</v>
      </c>
      <c r="S3618">
        <v>2</v>
      </c>
      <c r="T3618">
        <v>0</v>
      </c>
    </row>
    <row r="3619" spans="1:20" x14ac:dyDescent="0.2">
      <c r="A3619" t="s">
        <v>24</v>
      </c>
      <c r="B3619" s="4">
        <f>train[[#This Row],[account_length]]/12</f>
        <v>13.333333333333334</v>
      </c>
      <c r="C3619">
        <v>415</v>
      </c>
      <c r="D3619">
        <v>0</v>
      </c>
      <c r="E3619">
        <v>0</v>
      </c>
      <c r="F3619">
        <v>0</v>
      </c>
      <c r="G3619">
        <v>118.9</v>
      </c>
      <c r="H3619">
        <v>106</v>
      </c>
      <c r="I3619">
        <v>20.21</v>
      </c>
      <c r="J3619">
        <v>163.5</v>
      </c>
      <c r="K3619">
        <v>75</v>
      </c>
      <c r="L3619">
        <v>13.9</v>
      </c>
      <c r="M3619">
        <v>195</v>
      </c>
      <c r="N3619">
        <v>131</v>
      </c>
      <c r="O3619">
        <v>8.7799999999999994</v>
      </c>
      <c r="P3619">
        <v>13.1</v>
      </c>
      <c r="Q3619">
        <v>4</v>
      </c>
      <c r="R3619">
        <v>3.54</v>
      </c>
      <c r="S3619">
        <v>0</v>
      </c>
      <c r="T3619">
        <v>0</v>
      </c>
    </row>
    <row r="3620" spans="1:20" x14ac:dyDescent="0.2">
      <c r="A3620" t="s">
        <v>44</v>
      </c>
      <c r="B3620" s="4">
        <f>train[[#This Row],[account_length]]/12</f>
        <v>11.833333333333334</v>
      </c>
      <c r="C3620">
        <v>408</v>
      </c>
      <c r="D3620">
        <v>0</v>
      </c>
      <c r="E3620">
        <v>1</v>
      </c>
      <c r="F3620">
        <v>34</v>
      </c>
      <c r="G3620">
        <v>219.5</v>
      </c>
      <c r="H3620">
        <v>85</v>
      </c>
      <c r="I3620">
        <v>37.32</v>
      </c>
      <c r="J3620">
        <v>144</v>
      </c>
      <c r="K3620">
        <v>120</v>
      </c>
      <c r="L3620">
        <v>12.24</v>
      </c>
      <c r="M3620">
        <v>258.2</v>
      </c>
      <c r="N3620">
        <v>84</v>
      </c>
      <c r="O3620">
        <v>11.62</v>
      </c>
      <c r="P3620">
        <v>7</v>
      </c>
      <c r="Q3620">
        <v>3</v>
      </c>
      <c r="R3620">
        <v>1.89</v>
      </c>
      <c r="S3620">
        <v>1</v>
      </c>
      <c r="T3620">
        <v>0</v>
      </c>
    </row>
    <row r="3621" spans="1:20" x14ac:dyDescent="0.2">
      <c r="A3621" t="s">
        <v>26</v>
      </c>
      <c r="B3621" s="4">
        <f>train[[#This Row],[account_length]]/12</f>
        <v>6.083333333333333</v>
      </c>
      <c r="C3621">
        <v>415</v>
      </c>
      <c r="D3621">
        <v>1</v>
      </c>
      <c r="E3621">
        <v>1</v>
      </c>
      <c r="F3621">
        <v>34</v>
      </c>
      <c r="G3621">
        <v>252.9</v>
      </c>
      <c r="H3621">
        <v>103</v>
      </c>
      <c r="I3621">
        <v>42.99</v>
      </c>
      <c r="J3621">
        <v>220.1</v>
      </c>
      <c r="K3621">
        <v>79</v>
      </c>
      <c r="L3621">
        <v>18.71</v>
      </c>
      <c r="M3621">
        <v>144.9</v>
      </c>
      <c r="N3621">
        <v>65</v>
      </c>
      <c r="O3621">
        <v>6.52</v>
      </c>
      <c r="P3621">
        <v>11.4</v>
      </c>
      <c r="Q3621">
        <v>3</v>
      </c>
      <c r="R3621">
        <v>3.08</v>
      </c>
      <c r="S3621">
        <v>0</v>
      </c>
      <c r="T3621">
        <v>0</v>
      </c>
    </row>
    <row r="3622" spans="1:20" x14ac:dyDescent="0.2">
      <c r="A3622" t="s">
        <v>73</v>
      </c>
      <c r="B3622" s="4">
        <f>train[[#This Row],[account_length]]/12</f>
        <v>11.25</v>
      </c>
      <c r="C3622">
        <v>415</v>
      </c>
      <c r="D3622">
        <v>0</v>
      </c>
      <c r="E3622">
        <v>1</v>
      </c>
      <c r="F3622">
        <v>46</v>
      </c>
      <c r="G3622">
        <v>172.6</v>
      </c>
      <c r="H3622">
        <v>77</v>
      </c>
      <c r="I3622">
        <v>29.34</v>
      </c>
      <c r="J3622">
        <v>203.4</v>
      </c>
      <c r="K3622">
        <v>102</v>
      </c>
      <c r="L3622">
        <v>17.29</v>
      </c>
      <c r="M3622">
        <v>264.2</v>
      </c>
      <c r="N3622">
        <v>108</v>
      </c>
      <c r="O3622">
        <v>11.89</v>
      </c>
      <c r="P3622">
        <v>10.4</v>
      </c>
      <c r="Q3622">
        <v>2</v>
      </c>
      <c r="R3622">
        <v>2.81</v>
      </c>
      <c r="S3622">
        <v>1</v>
      </c>
      <c r="T3622">
        <v>0</v>
      </c>
    </row>
    <row r="3623" spans="1:20" x14ac:dyDescent="0.2">
      <c r="A3623" t="s">
        <v>61</v>
      </c>
      <c r="B3623" s="4">
        <f>train[[#This Row],[account_length]]/12</f>
        <v>2.4166666666666665</v>
      </c>
      <c r="C3623">
        <v>415</v>
      </c>
      <c r="D3623">
        <v>0</v>
      </c>
      <c r="E3623">
        <v>0</v>
      </c>
      <c r="F3623">
        <v>0</v>
      </c>
      <c r="G3623">
        <v>262</v>
      </c>
      <c r="H3623">
        <v>112</v>
      </c>
      <c r="I3623">
        <v>44.54</v>
      </c>
      <c r="J3623">
        <v>82.7</v>
      </c>
      <c r="K3623">
        <v>60</v>
      </c>
      <c r="L3623">
        <v>7.03</v>
      </c>
      <c r="M3623">
        <v>195.1</v>
      </c>
      <c r="N3623">
        <v>120</v>
      </c>
      <c r="O3623">
        <v>8.7799999999999994</v>
      </c>
      <c r="P3623">
        <v>10.7</v>
      </c>
      <c r="Q3623">
        <v>5</v>
      </c>
      <c r="R3623">
        <v>2.89</v>
      </c>
      <c r="S3623">
        <v>1</v>
      </c>
      <c r="T3623">
        <v>0</v>
      </c>
    </row>
    <row r="3624" spans="1:20" x14ac:dyDescent="0.2">
      <c r="A3624" t="s">
        <v>40</v>
      </c>
      <c r="B3624" s="4">
        <f>train[[#This Row],[account_length]]/12</f>
        <v>13.166666666666666</v>
      </c>
      <c r="C3624">
        <v>415</v>
      </c>
      <c r="D3624">
        <v>0</v>
      </c>
      <c r="E3624">
        <v>0</v>
      </c>
      <c r="F3624">
        <v>0</v>
      </c>
      <c r="G3624">
        <v>123.3</v>
      </c>
      <c r="H3624">
        <v>115</v>
      </c>
      <c r="I3624">
        <v>20.96</v>
      </c>
      <c r="J3624">
        <v>130.4</v>
      </c>
      <c r="K3624">
        <v>91</v>
      </c>
      <c r="L3624">
        <v>11.08</v>
      </c>
      <c r="M3624">
        <v>243.7</v>
      </c>
      <c r="N3624">
        <v>119</v>
      </c>
      <c r="O3624">
        <v>10.97</v>
      </c>
      <c r="P3624">
        <v>11.2</v>
      </c>
      <c r="Q3624">
        <v>3</v>
      </c>
      <c r="R3624">
        <v>3.02</v>
      </c>
      <c r="S3624">
        <v>3</v>
      </c>
      <c r="T3624">
        <v>0</v>
      </c>
    </row>
    <row r="3625" spans="1:20" x14ac:dyDescent="0.2">
      <c r="A3625" t="s">
        <v>62</v>
      </c>
      <c r="B3625" s="4">
        <f>train[[#This Row],[account_length]]/12</f>
        <v>8.6666666666666661</v>
      </c>
      <c r="C3625">
        <v>415</v>
      </c>
      <c r="D3625">
        <v>0</v>
      </c>
      <c r="E3625">
        <v>0</v>
      </c>
      <c r="F3625">
        <v>0</v>
      </c>
      <c r="G3625">
        <v>210.9</v>
      </c>
      <c r="H3625">
        <v>90</v>
      </c>
      <c r="I3625">
        <v>35.85</v>
      </c>
      <c r="J3625">
        <v>272.2</v>
      </c>
      <c r="K3625">
        <v>101</v>
      </c>
      <c r="L3625">
        <v>23.14</v>
      </c>
      <c r="M3625">
        <v>304.3</v>
      </c>
      <c r="N3625">
        <v>86</v>
      </c>
      <c r="O3625">
        <v>13.69</v>
      </c>
      <c r="P3625">
        <v>10.6</v>
      </c>
      <c r="Q3625">
        <v>5</v>
      </c>
      <c r="R3625">
        <v>2.86</v>
      </c>
      <c r="S3625">
        <v>3</v>
      </c>
      <c r="T3625">
        <v>1</v>
      </c>
    </row>
    <row r="3626" spans="1:20" x14ac:dyDescent="0.2">
      <c r="A3626" t="s">
        <v>57</v>
      </c>
      <c r="B3626" s="4">
        <f>train[[#This Row],[account_length]]/12</f>
        <v>6.166666666666667</v>
      </c>
      <c r="C3626">
        <v>510</v>
      </c>
      <c r="D3626">
        <v>0</v>
      </c>
      <c r="E3626">
        <v>0</v>
      </c>
      <c r="F3626">
        <v>0</v>
      </c>
      <c r="G3626">
        <v>143.69999999999999</v>
      </c>
      <c r="H3626">
        <v>97</v>
      </c>
      <c r="I3626">
        <v>24.43</v>
      </c>
      <c r="J3626">
        <v>229.6</v>
      </c>
      <c r="K3626">
        <v>110</v>
      </c>
      <c r="L3626">
        <v>19.52</v>
      </c>
      <c r="M3626">
        <v>98.8</v>
      </c>
      <c r="N3626">
        <v>100</v>
      </c>
      <c r="O3626">
        <v>4.45</v>
      </c>
      <c r="P3626">
        <v>11.8</v>
      </c>
      <c r="Q3626">
        <v>5</v>
      </c>
      <c r="R3626">
        <v>3.19</v>
      </c>
      <c r="S3626">
        <v>1</v>
      </c>
      <c r="T3626">
        <v>0</v>
      </c>
    </row>
    <row r="3627" spans="1:20" x14ac:dyDescent="0.2">
      <c r="A3627" t="s">
        <v>52</v>
      </c>
      <c r="B3627" s="4">
        <f>train[[#This Row],[account_length]]/12</f>
        <v>2.3333333333333335</v>
      </c>
      <c r="C3627">
        <v>415</v>
      </c>
      <c r="D3627">
        <v>0</v>
      </c>
      <c r="E3627">
        <v>0</v>
      </c>
      <c r="F3627">
        <v>0</v>
      </c>
      <c r="G3627">
        <v>171.2</v>
      </c>
      <c r="H3627">
        <v>90</v>
      </c>
      <c r="I3627">
        <v>29.1</v>
      </c>
      <c r="J3627">
        <v>173.9</v>
      </c>
      <c r="K3627">
        <v>65</v>
      </c>
      <c r="L3627">
        <v>14.78</v>
      </c>
      <c r="M3627">
        <v>210.5</v>
      </c>
      <c r="N3627">
        <v>139</v>
      </c>
      <c r="O3627">
        <v>9.4700000000000006</v>
      </c>
      <c r="P3627">
        <v>14</v>
      </c>
      <c r="Q3627">
        <v>4</v>
      </c>
      <c r="R3627">
        <v>3.78</v>
      </c>
      <c r="S3627">
        <v>2</v>
      </c>
      <c r="T3627">
        <v>0</v>
      </c>
    </row>
    <row r="3628" spans="1:20" x14ac:dyDescent="0.2">
      <c r="A3628" t="s">
        <v>71</v>
      </c>
      <c r="B3628" s="4">
        <f>train[[#This Row],[account_length]]/12</f>
        <v>3.75</v>
      </c>
      <c r="C3628">
        <v>415</v>
      </c>
      <c r="D3628">
        <v>1</v>
      </c>
      <c r="E3628">
        <v>0</v>
      </c>
      <c r="F3628">
        <v>0</v>
      </c>
      <c r="G3628">
        <v>189.6</v>
      </c>
      <c r="H3628">
        <v>96</v>
      </c>
      <c r="I3628">
        <v>32.229999999999997</v>
      </c>
      <c r="J3628">
        <v>171.7</v>
      </c>
      <c r="K3628">
        <v>69</v>
      </c>
      <c r="L3628">
        <v>14.59</v>
      </c>
      <c r="M3628">
        <v>222</v>
      </c>
      <c r="N3628">
        <v>102</v>
      </c>
      <c r="O3628">
        <v>9.99</v>
      </c>
      <c r="P3628">
        <v>13.9</v>
      </c>
      <c r="Q3628">
        <v>7</v>
      </c>
      <c r="R3628">
        <v>3.75</v>
      </c>
      <c r="S3628">
        <v>1</v>
      </c>
      <c r="T3628">
        <v>1</v>
      </c>
    </row>
    <row r="3629" spans="1:20" x14ac:dyDescent="0.2">
      <c r="A3629" t="s">
        <v>38</v>
      </c>
      <c r="B3629" s="4">
        <f>train[[#This Row],[account_length]]/12</f>
        <v>5</v>
      </c>
      <c r="C3629">
        <v>415</v>
      </c>
      <c r="D3629">
        <v>0</v>
      </c>
      <c r="E3629">
        <v>0</v>
      </c>
      <c r="F3629">
        <v>0</v>
      </c>
      <c r="G3629">
        <v>229.5</v>
      </c>
      <c r="H3629">
        <v>91</v>
      </c>
      <c r="I3629">
        <v>39.020000000000003</v>
      </c>
      <c r="J3629">
        <v>157.69999999999999</v>
      </c>
      <c r="K3629">
        <v>67</v>
      </c>
      <c r="L3629">
        <v>13.4</v>
      </c>
      <c r="M3629">
        <v>162.4</v>
      </c>
      <c r="N3629">
        <v>76</v>
      </c>
      <c r="O3629">
        <v>7.31</v>
      </c>
      <c r="P3629">
        <v>13.2</v>
      </c>
      <c r="Q3629">
        <v>3</v>
      </c>
      <c r="R3629">
        <v>3.56</v>
      </c>
      <c r="S3629">
        <v>2</v>
      </c>
      <c r="T3629">
        <v>0</v>
      </c>
    </row>
    <row r="3630" spans="1:20" x14ac:dyDescent="0.2">
      <c r="A3630" t="s">
        <v>66</v>
      </c>
      <c r="B3630" s="4">
        <f>train[[#This Row],[account_length]]/12</f>
        <v>14.416666666666666</v>
      </c>
      <c r="C3630">
        <v>408</v>
      </c>
      <c r="D3630">
        <v>0</v>
      </c>
      <c r="E3630">
        <v>0</v>
      </c>
      <c r="F3630">
        <v>0</v>
      </c>
      <c r="G3630">
        <v>128.6</v>
      </c>
      <c r="H3630">
        <v>108</v>
      </c>
      <c r="I3630">
        <v>21.86</v>
      </c>
      <c r="J3630">
        <v>248.3</v>
      </c>
      <c r="K3630">
        <v>92</v>
      </c>
      <c r="L3630">
        <v>21.11</v>
      </c>
      <c r="M3630">
        <v>130.1</v>
      </c>
      <c r="N3630">
        <v>115</v>
      </c>
      <c r="O3630">
        <v>5.85</v>
      </c>
      <c r="P3630">
        <v>10.4</v>
      </c>
      <c r="Q3630">
        <v>2</v>
      </c>
      <c r="R3630">
        <v>2.81</v>
      </c>
      <c r="S3630">
        <v>4</v>
      </c>
      <c r="T3630">
        <v>1</v>
      </c>
    </row>
    <row r="3631" spans="1:20" x14ac:dyDescent="0.2">
      <c r="A3631" t="s">
        <v>40</v>
      </c>
      <c r="B3631" s="4">
        <f>train[[#This Row],[account_length]]/12</f>
        <v>12.666666666666666</v>
      </c>
      <c r="C3631">
        <v>408</v>
      </c>
      <c r="D3631">
        <v>0</v>
      </c>
      <c r="E3631">
        <v>1</v>
      </c>
      <c r="F3631">
        <v>26</v>
      </c>
      <c r="G3631">
        <v>214.8</v>
      </c>
      <c r="H3631">
        <v>82</v>
      </c>
      <c r="I3631">
        <v>36.520000000000003</v>
      </c>
      <c r="J3631">
        <v>226.7</v>
      </c>
      <c r="K3631">
        <v>135</v>
      </c>
      <c r="L3631">
        <v>19.27</v>
      </c>
      <c r="M3631">
        <v>206.7</v>
      </c>
      <c r="N3631">
        <v>97</v>
      </c>
      <c r="O3631">
        <v>9.3000000000000007</v>
      </c>
      <c r="P3631">
        <v>7.6</v>
      </c>
      <c r="Q3631">
        <v>11</v>
      </c>
      <c r="R3631">
        <v>2.0499999999999998</v>
      </c>
      <c r="S3631">
        <v>1</v>
      </c>
      <c r="T3631">
        <v>0</v>
      </c>
    </row>
    <row r="3632" spans="1:20" x14ac:dyDescent="0.2">
      <c r="A3632" t="s">
        <v>33</v>
      </c>
      <c r="B3632" s="4">
        <f>train[[#This Row],[account_length]]/12</f>
        <v>11.666666666666666</v>
      </c>
      <c r="C3632">
        <v>510</v>
      </c>
      <c r="D3632">
        <v>0</v>
      </c>
      <c r="E3632">
        <v>0</v>
      </c>
      <c r="F3632">
        <v>0</v>
      </c>
      <c r="G3632">
        <v>187.1</v>
      </c>
      <c r="H3632">
        <v>110</v>
      </c>
      <c r="I3632">
        <v>31.81</v>
      </c>
      <c r="J3632">
        <v>158</v>
      </c>
      <c r="K3632">
        <v>70</v>
      </c>
      <c r="L3632">
        <v>13.43</v>
      </c>
      <c r="M3632">
        <v>211.4</v>
      </c>
      <c r="N3632">
        <v>123</v>
      </c>
      <c r="O3632">
        <v>9.51</v>
      </c>
      <c r="P3632">
        <v>8.5</v>
      </c>
      <c r="Q3632">
        <v>2</v>
      </c>
      <c r="R3632">
        <v>2.2999999999999998</v>
      </c>
      <c r="S3632">
        <v>2</v>
      </c>
      <c r="T3632">
        <v>0</v>
      </c>
    </row>
    <row r="3633" spans="1:20" x14ac:dyDescent="0.2">
      <c r="A3633" t="s">
        <v>63</v>
      </c>
      <c r="B3633" s="4">
        <f>train[[#This Row],[account_length]]/12</f>
        <v>7.833333333333333</v>
      </c>
      <c r="C3633">
        <v>415</v>
      </c>
      <c r="D3633">
        <v>0</v>
      </c>
      <c r="E3633">
        <v>1</v>
      </c>
      <c r="F3633">
        <v>31</v>
      </c>
      <c r="G3633">
        <v>209.3</v>
      </c>
      <c r="H3633">
        <v>90</v>
      </c>
      <c r="I3633">
        <v>35.58</v>
      </c>
      <c r="J3633">
        <v>281.7</v>
      </c>
      <c r="K3633">
        <v>111</v>
      </c>
      <c r="L3633">
        <v>23.94</v>
      </c>
      <c r="M3633">
        <v>190.1</v>
      </c>
      <c r="N3633">
        <v>66</v>
      </c>
      <c r="O3633">
        <v>8.5500000000000007</v>
      </c>
      <c r="P3633">
        <v>7.9</v>
      </c>
      <c r="Q3633">
        <v>5</v>
      </c>
      <c r="R3633">
        <v>2.13</v>
      </c>
      <c r="S3633">
        <v>0</v>
      </c>
      <c r="T3633">
        <v>0</v>
      </c>
    </row>
    <row r="3634" spans="1:20" x14ac:dyDescent="0.2">
      <c r="A3634" t="s">
        <v>50</v>
      </c>
      <c r="B3634" s="4">
        <f>train[[#This Row],[account_length]]/12</f>
        <v>7.333333333333333</v>
      </c>
      <c r="C3634">
        <v>415</v>
      </c>
      <c r="D3634">
        <v>0</v>
      </c>
      <c r="E3634">
        <v>0</v>
      </c>
      <c r="F3634">
        <v>0</v>
      </c>
      <c r="G3634">
        <v>141.69999999999999</v>
      </c>
      <c r="H3634">
        <v>102</v>
      </c>
      <c r="I3634">
        <v>24.09</v>
      </c>
      <c r="J3634">
        <v>226.2</v>
      </c>
      <c r="K3634">
        <v>125</v>
      </c>
      <c r="L3634">
        <v>19.23</v>
      </c>
      <c r="M3634">
        <v>100.1</v>
      </c>
      <c r="N3634">
        <v>93</v>
      </c>
      <c r="O3634">
        <v>4.5</v>
      </c>
      <c r="P3634">
        <v>11.9</v>
      </c>
      <c r="Q3634">
        <v>8</v>
      </c>
      <c r="R3634">
        <v>3.21</v>
      </c>
      <c r="S3634">
        <v>0</v>
      </c>
      <c r="T3634">
        <v>0</v>
      </c>
    </row>
    <row r="3635" spans="1:20" x14ac:dyDescent="0.2">
      <c r="A3635" t="s">
        <v>52</v>
      </c>
      <c r="B3635" s="4">
        <f>train[[#This Row],[account_length]]/12</f>
        <v>14.166666666666666</v>
      </c>
      <c r="C3635">
        <v>408</v>
      </c>
      <c r="D3635">
        <v>0</v>
      </c>
      <c r="E3635">
        <v>1</v>
      </c>
      <c r="F3635">
        <v>22</v>
      </c>
      <c r="G3635">
        <v>173.6</v>
      </c>
      <c r="H3635">
        <v>66</v>
      </c>
      <c r="I3635">
        <v>29.51</v>
      </c>
      <c r="J3635">
        <v>142.19999999999999</v>
      </c>
      <c r="K3635">
        <v>83</v>
      </c>
      <c r="L3635">
        <v>12.09</v>
      </c>
      <c r="M3635">
        <v>156.5</v>
      </c>
      <c r="N3635">
        <v>93</v>
      </c>
      <c r="O3635">
        <v>7.04</v>
      </c>
      <c r="P3635">
        <v>5.2</v>
      </c>
      <c r="Q3635">
        <v>3</v>
      </c>
      <c r="R3635">
        <v>1.4</v>
      </c>
      <c r="S3635">
        <v>1</v>
      </c>
      <c r="T3635">
        <v>0</v>
      </c>
    </row>
    <row r="3636" spans="1:20" x14ac:dyDescent="0.2">
      <c r="A3636" t="s">
        <v>57</v>
      </c>
      <c r="B3636" s="4">
        <f>train[[#This Row],[account_length]]/12</f>
        <v>4.75</v>
      </c>
      <c r="C3636">
        <v>510</v>
      </c>
      <c r="D3636">
        <v>0</v>
      </c>
      <c r="E3636">
        <v>0</v>
      </c>
      <c r="F3636">
        <v>0</v>
      </c>
      <c r="G3636">
        <v>176.9</v>
      </c>
      <c r="H3636">
        <v>75</v>
      </c>
      <c r="I3636">
        <v>30.07</v>
      </c>
      <c r="J3636">
        <v>204.2</v>
      </c>
      <c r="K3636">
        <v>86</v>
      </c>
      <c r="L3636">
        <v>17.36</v>
      </c>
      <c r="M3636">
        <v>254.1</v>
      </c>
      <c r="N3636">
        <v>90</v>
      </c>
      <c r="O3636">
        <v>11.43</v>
      </c>
      <c r="P3636">
        <v>6.1</v>
      </c>
      <c r="Q3636">
        <v>4</v>
      </c>
      <c r="R3636">
        <v>1.65</v>
      </c>
      <c r="S3636">
        <v>1</v>
      </c>
      <c r="T3636">
        <v>0</v>
      </c>
    </row>
    <row r="3637" spans="1:20" x14ac:dyDescent="0.2">
      <c r="A3637" t="s">
        <v>58</v>
      </c>
      <c r="B3637" s="4">
        <f>train[[#This Row],[account_length]]/12</f>
        <v>8.5</v>
      </c>
      <c r="C3637">
        <v>408</v>
      </c>
      <c r="D3637">
        <v>0</v>
      </c>
      <c r="E3637">
        <v>1</v>
      </c>
      <c r="F3637">
        <v>27</v>
      </c>
      <c r="G3637">
        <v>109.8</v>
      </c>
      <c r="H3637">
        <v>66</v>
      </c>
      <c r="I3637">
        <v>18.670000000000002</v>
      </c>
      <c r="J3637">
        <v>207.3</v>
      </c>
      <c r="K3637">
        <v>76</v>
      </c>
      <c r="L3637">
        <v>17.62</v>
      </c>
      <c r="M3637">
        <v>236.9</v>
      </c>
      <c r="N3637">
        <v>101</v>
      </c>
      <c r="O3637">
        <v>10.66</v>
      </c>
      <c r="P3637">
        <v>10.3</v>
      </c>
      <c r="Q3637">
        <v>7</v>
      </c>
      <c r="R3637">
        <v>2.78</v>
      </c>
      <c r="S3637">
        <v>0</v>
      </c>
      <c r="T3637">
        <v>0</v>
      </c>
    </row>
    <row r="3638" spans="1:20" x14ac:dyDescent="0.2">
      <c r="A3638" t="s">
        <v>20</v>
      </c>
      <c r="B3638" s="4">
        <f>train[[#This Row],[account_length]]/12</f>
        <v>4.083333333333333</v>
      </c>
      <c r="C3638">
        <v>408</v>
      </c>
      <c r="D3638">
        <v>0</v>
      </c>
      <c r="E3638">
        <v>0</v>
      </c>
      <c r="F3638">
        <v>0</v>
      </c>
      <c r="G3638">
        <v>202.3</v>
      </c>
      <c r="H3638">
        <v>105</v>
      </c>
      <c r="I3638">
        <v>34.39</v>
      </c>
      <c r="J3638">
        <v>195.4</v>
      </c>
      <c r="K3638">
        <v>131</v>
      </c>
      <c r="L3638">
        <v>16.61</v>
      </c>
      <c r="M3638">
        <v>190.1</v>
      </c>
      <c r="N3638">
        <v>88</v>
      </c>
      <c r="O3638">
        <v>8.5500000000000007</v>
      </c>
      <c r="P3638">
        <v>9</v>
      </c>
      <c r="Q3638">
        <v>2</v>
      </c>
      <c r="R3638">
        <v>2.4300000000000002</v>
      </c>
      <c r="S3638">
        <v>3</v>
      </c>
      <c r="T3638">
        <v>1</v>
      </c>
    </row>
    <row r="3639" spans="1:20" x14ac:dyDescent="0.2">
      <c r="A3639" t="s">
        <v>32</v>
      </c>
      <c r="B3639" s="4">
        <f>train[[#This Row],[account_length]]/12</f>
        <v>16.25</v>
      </c>
      <c r="C3639">
        <v>415</v>
      </c>
      <c r="D3639">
        <v>0</v>
      </c>
      <c r="E3639">
        <v>0</v>
      </c>
      <c r="F3639">
        <v>0</v>
      </c>
      <c r="G3639">
        <v>221.6</v>
      </c>
      <c r="H3639">
        <v>109</v>
      </c>
      <c r="I3639">
        <v>37.67</v>
      </c>
      <c r="J3639">
        <v>126.2</v>
      </c>
      <c r="K3639">
        <v>94</v>
      </c>
      <c r="L3639">
        <v>10.73</v>
      </c>
      <c r="M3639">
        <v>212.2</v>
      </c>
      <c r="N3639">
        <v>98</v>
      </c>
      <c r="O3639">
        <v>9.5500000000000007</v>
      </c>
      <c r="P3639">
        <v>6.4</v>
      </c>
      <c r="Q3639">
        <v>2</v>
      </c>
      <c r="R3639">
        <v>1.73</v>
      </c>
      <c r="S3639">
        <v>0</v>
      </c>
      <c r="T3639">
        <v>0</v>
      </c>
    </row>
    <row r="3640" spans="1:20" x14ac:dyDescent="0.2">
      <c r="A3640" t="s">
        <v>35</v>
      </c>
      <c r="B3640" s="4">
        <f>train[[#This Row],[account_length]]/12</f>
        <v>5.333333333333333</v>
      </c>
      <c r="C3640">
        <v>415</v>
      </c>
      <c r="D3640">
        <v>0</v>
      </c>
      <c r="E3640">
        <v>0</v>
      </c>
      <c r="F3640">
        <v>0</v>
      </c>
      <c r="G3640">
        <v>131.30000000000001</v>
      </c>
      <c r="H3640">
        <v>105</v>
      </c>
      <c r="I3640">
        <v>22.32</v>
      </c>
      <c r="J3640">
        <v>109.4</v>
      </c>
      <c r="K3640">
        <v>114</v>
      </c>
      <c r="L3640">
        <v>9.3000000000000007</v>
      </c>
      <c r="M3640">
        <v>246.2</v>
      </c>
      <c r="N3640">
        <v>125</v>
      </c>
      <c r="O3640">
        <v>11.08</v>
      </c>
      <c r="P3640">
        <v>12.7</v>
      </c>
      <c r="Q3640">
        <v>4</v>
      </c>
      <c r="R3640">
        <v>3.43</v>
      </c>
      <c r="S3640">
        <v>4</v>
      </c>
      <c r="T3640">
        <v>1</v>
      </c>
    </row>
    <row r="3641" spans="1:20" x14ac:dyDescent="0.2">
      <c r="A3641" t="s">
        <v>43</v>
      </c>
      <c r="B3641" s="4">
        <f>train[[#This Row],[account_length]]/12</f>
        <v>8.75</v>
      </c>
      <c r="C3641">
        <v>408</v>
      </c>
      <c r="D3641">
        <v>1</v>
      </c>
      <c r="E3641">
        <v>0</v>
      </c>
      <c r="F3641">
        <v>0</v>
      </c>
      <c r="G3641">
        <v>274</v>
      </c>
      <c r="H3641">
        <v>156</v>
      </c>
      <c r="I3641">
        <v>46.58</v>
      </c>
      <c r="J3641">
        <v>263</v>
      </c>
      <c r="K3641">
        <v>69</v>
      </c>
      <c r="L3641">
        <v>22.36</v>
      </c>
      <c r="M3641">
        <v>195.9</v>
      </c>
      <c r="N3641">
        <v>93</v>
      </c>
      <c r="O3641">
        <v>8.82</v>
      </c>
      <c r="P3641">
        <v>11.3</v>
      </c>
      <c r="Q3641">
        <v>3</v>
      </c>
      <c r="R3641">
        <v>3.05</v>
      </c>
      <c r="S3641">
        <v>3</v>
      </c>
      <c r="T3641">
        <v>1</v>
      </c>
    </row>
    <row r="3642" spans="1:20" x14ac:dyDescent="0.2">
      <c r="A3642" t="s">
        <v>52</v>
      </c>
      <c r="B3642" s="4">
        <f>train[[#This Row],[account_length]]/12</f>
        <v>6.75</v>
      </c>
      <c r="C3642">
        <v>415</v>
      </c>
      <c r="D3642">
        <v>0</v>
      </c>
      <c r="E3642">
        <v>1</v>
      </c>
      <c r="F3642">
        <v>33</v>
      </c>
      <c r="G3642">
        <v>200.3</v>
      </c>
      <c r="H3642">
        <v>103</v>
      </c>
      <c r="I3642">
        <v>34.049999999999997</v>
      </c>
      <c r="J3642">
        <v>216.9</v>
      </c>
      <c r="K3642">
        <v>96</v>
      </c>
      <c r="L3642">
        <v>18.440000000000001</v>
      </c>
      <c r="M3642">
        <v>249.8</v>
      </c>
      <c r="N3642">
        <v>100</v>
      </c>
      <c r="O3642">
        <v>11.24</v>
      </c>
      <c r="P3642">
        <v>15.5</v>
      </c>
      <c r="Q3642">
        <v>4</v>
      </c>
      <c r="R3642">
        <v>4.1900000000000004</v>
      </c>
      <c r="S3642">
        <v>1</v>
      </c>
      <c r="T3642">
        <v>0</v>
      </c>
    </row>
    <row r="3643" spans="1:20" x14ac:dyDescent="0.2">
      <c r="A3643" t="s">
        <v>48</v>
      </c>
      <c r="B3643" s="4">
        <f>train[[#This Row],[account_length]]/12</f>
        <v>5.25</v>
      </c>
      <c r="C3643">
        <v>408</v>
      </c>
      <c r="D3643">
        <v>0</v>
      </c>
      <c r="E3643">
        <v>0</v>
      </c>
      <c r="F3643">
        <v>0</v>
      </c>
      <c r="G3643">
        <v>204</v>
      </c>
      <c r="H3643">
        <v>119</v>
      </c>
      <c r="I3643">
        <v>34.68</v>
      </c>
      <c r="J3643">
        <v>161.69999999999999</v>
      </c>
      <c r="K3643">
        <v>90</v>
      </c>
      <c r="L3643">
        <v>13.74</v>
      </c>
      <c r="M3643">
        <v>202.6</v>
      </c>
      <c r="N3643">
        <v>113</v>
      </c>
      <c r="O3643">
        <v>9.1199999999999992</v>
      </c>
      <c r="P3643">
        <v>9.4</v>
      </c>
      <c r="Q3643">
        <v>4</v>
      </c>
      <c r="R3643">
        <v>2.54</v>
      </c>
      <c r="S3643">
        <v>3</v>
      </c>
      <c r="T3643">
        <v>0</v>
      </c>
    </row>
    <row r="3644" spans="1:20" x14ac:dyDescent="0.2">
      <c r="A3644" t="s">
        <v>53</v>
      </c>
      <c r="B3644" s="4">
        <f>train[[#This Row],[account_length]]/12</f>
        <v>10.5</v>
      </c>
      <c r="C3644">
        <v>415</v>
      </c>
      <c r="D3644">
        <v>0</v>
      </c>
      <c r="E3644">
        <v>0</v>
      </c>
      <c r="F3644">
        <v>0</v>
      </c>
      <c r="G3644">
        <v>193.1</v>
      </c>
      <c r="H3644">
        <v>114</v>
      </c>
      <c r="I3644">
        <v>32.83</v>
      </c>
      <c r="J3644">
        <v>75.5</v>
      </c>
      <c r="K3644">
        <v>61</v>
      </c>
      <c r="L3644">
        <v>6.42</v>
      </c>
      <c r="M3644">
        <v>186.2</v>
      </c>
      <c r="N3644">
        <v>73</v>
      </c>
      <c r="O3644">
        <v>8.3800000000000008</v>
      </c>
      <c r="P3644">
        <v>11.1</v>
      </c>
      <c r="Q3644">
        <v>1</v>
      </c>
      <c r="R3644">
        <v>3</v>
      </c>
      <c r="S3644">
        <v>3</v>
      </c>
      <c r="T3644">
        <v>0</v>
      </c>
    </row>
    <row r="3645" spans="1:20" x14ac:dyDescent="0.2">
      <c r="A3645" t="s">
        <v>52</v>
      </c>
      <c r="B3645" s="4">
        <f>train[[#This Row],[account_length]]/12</f>
        <v>12.75</v>
      </c>
      <c r="C3645">
        <v>415</v>
      </c>
      <c r="D3645">
        <v>0</v>
      </c>
      <c r="E3645">
        <v>0</v>
      </c>
      <c r="F3645">
        <v>0</v>
      </c>
      <c r="G3645">
        <v>202.2</v>
      </c>
      <c r="H3645">
        <v>132</v>
      </c>
      <c r="I3645">
        <v>34.369999999999997</v>
      </c>
      <c r="J3645">
        <v>158.9</v>
      </c>
      <c r="K3645">
        <v>78</v>
      </c>
      <c r="L3645">
        <v>13.51</v>
      </c>
      <c r="M3645">
        <v>111.4</v>
      </c>
      <c r="N3645">
        <v>98</v>
      </c>
      <c r="O3645">
        <v>5.01</v>
      </c>
      <c r="P3645">
        <v>8.6</v>
      </c>
      <c r="Q3645">
        <v>4</v>
      </c>
      <c r="R3645">
        <v>2.3199999999999998</v>
      </c>
      <c r="S3645">
        <v>2</v>
      </c>
      <c r="T3645">
        <v>0</v>
      </c>
    </row>
    <row r="3646" spans="1:20" x14ac:dyDescent="0.2">
      <c r="A3646" t="s">
        <v>52</v>
      </c>
      <c r="B3646" s="4">
        <f>train[[#This Row],[account_length]]/12</f>
        <v>5.583333333333333</v>
      </c>
      <c r="C3646">
        <v>415</v>
      </c>
      <c r="D3646">
        <v>0</v>
      </c>
      <c r="E3646">
        <v>0</v>
      </c>
      <c r="F3646">
        <v>0</v>
      </c>
      <c r="G3646">
        <v>245.1</v>
      </c>
      <c r="H3646">
        <v>118</v>
      </c>
      <c r="I3646">
        <v>41.67</v>
      </c>
      <c r="J3646">
        <v>185.2</v>
      </c>
      <c r="K3646">
        <v>94</v>
      </c>
      <c r="L3646">
        <v>15.74</v>
      </c>
      <c r="M3646">
        <v>193.6</v>
      </c>
      <c r="N3646">
        <v>112</v>
      </c>
      <c r="O3646">
        <v>8.7100000000000009</v>
      </c>
      <c r="P3646">
        <v>8.1</v>
      </c>
      <c r="Q3646">
        <v>3</v>
      </c>
      <c r="R3646">
        <v>2.19</v>
      </c>
      <c r="S3646">
        <v>3</v>
      </c>
      <c r="T3646">
        <v>0</v>
      </c>
    </row>
    <row r="3647" spans="1:20" x14ac:dyDescent="0.2">
      <c r="A3647" t="s">
        <v>27</v>
      </c>
      <c r="B3647" s="4">
        <f>train[[#This Row],[account_length]]/12</f>
        <v>5.416666666666667</v>
      </c>
      <c r="C3647">
        <v>408</v>
      </c>
      <c r="D3647">
        <v>0</v>
      </c>
      <c r="E3647">
        <v>0</v>
      </c>
      <c r="F3647">
        <v>0</v>
      </c>
      <c r="G3647">
        <v>158.30000000000001</v>
      </c>
      <c r="H3647">
        <v>71</v>
      </c>
      <c r="I3647">
        <v>26.91</v>
      </c>
      <c r="J3647">
        <v>168.3</v>
      </c>
      <c r="K3647">
        <v>119</v>
      </c>
      <c r="L3647">
        <v>14.31</v>
      </c>
      <c r="M3647">
        <v>139.9</v>
      </c>
      <c r="N3647">
        <v>119</v>
      </c>
      <c r="O3647">
        <v>6.3</v>
      </c>
      <c r="P3647">
        <v>6.6</v>
      </c>
      <c r="Q3647">
        <v>6</v>
      </c>
      <c r="R3647">
        <v>1.78</v>
      </c>
      <c r="S3647">
        <v>2</v>
      </c>
      <c r="T3647">
        <v>0</v>
      </c>
    </row>
    <row r="3648" spans="1:20" x14ac:dyDescent="0.2">
      <c r="A3648" t="s">
        <v>34</v>
      </c>
      <c r="B3648" s="4">
        <f>train[[#This Row],[account_length]]/12</f>
        <v>1.75</v>
      </c>
      <c r="C3648">
        <v>408</v>
      </c>
      <c r="D3648">
        <v>0</v>
      </c>
      <c r="E3648">
        <v>0</v>
      </c>
      <c r="F3648">
        <v>0</v>
      </c>
      <c r="G3648">
        <v>138.1</v>
      </c>
      <c r="H3648">
        <v>79</v>
      </c>
      <c r="I3648">
        <v>23.48</v>
      </c>
      <c r="J3648">
        <v>186.9</v>
      </c>
      <c r="K3648">
        <v>75</v>
      </c>
      <c r="L3648">
        <v>15.89</v>
      </c>
      <c r="M3648">
        <v>194.2</v>
      </c>
      <c r="N3648">
        <v>105</v>
      </c>
      <c r="O3648">
        <v>8.74</v>
      </c>
      <c r="P3648">
        <v>12.1</v>
      </c>
      <c r="Q3648">
        <v>1</v>
      </c>
      <c r="R3648">
        <v>3.27</v>
      </c>
      <c r="S3648">
        <v>0</v>
      </c>
      <c r="T3648">
        <v>0</v>
      </c>
    </row>
    <row r="3649" spans="1:20" x14ac:dyDescent="0.2">
      <c r="A3649" t="s">
        <v>38</v>
      </c>
      <c r="B3649" s="4">
        <f>train[[#This Row],[account_length]]/12</f>
        <v>6</v>
      </c>
      <c r="C3649">
        <v>510</v>
      </c>
      <c r="D3649">
        <v>0</v>
      </c>
      <c r="E3649">
        <v>0</v>
      </c>
      <c r="F3649">
        <v>0</v>
      </c>
      <c r="G3649">
        <v>212.7</v>
      </c>
      <c r="H3649">
        <v>92</v>
      </c>
      <c r="I3649">
        <v>36.159999999999997</v>
      </c>
      <c r="J3649">
        <v>306.39999999999998</v>
      </c>
      <c r="K3649">
        <v>100</v>
      </c>
      <c r="L3649">
        <v>26.04</v>
      </c>
      <c r="M3649">
        <v>140.30000000000001</v>
      </c>
      <c r="N3649">
        <v>90</v>
      </c>
      <c r="O3649">
        <v>6.31</v>
      </c>
      <c r="P3649">
        <v>12.9</v>
      </c>
      <c r="Q3649">
        <v>6</v>
      </c>
      <c r="R3649">
        <v>3.48</v>
      </c>
      <c r="S3649">
        <v>0</v>
      </c>
      <c r="T3649">
        <v>0</v>
      </c>
    </row>
    <row r="3650" spans="1:20" x14ac:dyDescent="0.2">
      <c r="A3650" t="s">
        <v>31</v>
      </c>
      <c r="B3650" s="4">
        <f>train[[#This Row],[account_length]]/12</f>
        <v>14.666666666666666</v>
      </c>
      <c r="C3650">
        <v>510</v>
      </c>
      <c r="D3650">
        <v>0</v>
      </c>
      <c r="E3650">
        <v>0</v>
      </c>
      <c r="F3650">
        <v>0</v>
      </c>
      <c r="G3650">
        <v>304.2</v>
      </c>
      <c r="H3650">
        <v>111</v>
      </c>
      <c r="I3650">
        <v>51.71</v>
      </c>
      <c r="J3650">
        <v>306.60000000000002</v>
      </c>
      <c r="K3650">
        <v>64</v>
      </c>
      <c r="L3650">
        <v>26.06</v>
      </c>
      <c r="M3650">
        <v>207.9</v>
      </c>
      <c r="N3650">
        <v>98</v>
      </c>
      <c r="O3650">
        <v>9.36</v>
      </c>
      <c r="P3650">
        <v>9.5</v>
      </c>
      <c r="Q3650">
        <v>2</v>
      </c>
      <c r="R3650">
        <v>2.57</v>
      </c>
      <c r="S3650">
        <v>7</v>
      </c>
      <c r="T3650">
        <v>1</v>
      </c>
    </row>
    <row r="3651" spans="1:20" x14ac:dyDescent="0.2">
      <c r="A3651" t="s">
        <v>39</v>
      </c>
      <c r="B3651" s="4">
        <f>train[[#This Row],[account_length]]/12</f>
        <v>12.5</v>
      </c>
      <c r="C3651">
        <v>408</v>
      </c>
      <c r="D3651">
        <v>0</v>
      </c>
      <c r="E3651">
        <v>1</v>
      </c>
      <c r="F3651">
        <v>24</v>
      </c>
      <c r="G3651">
        <v>212.4</v>
      </c>
      <c r="H3651">
        <v>157</v>
      </c>
      <c r="I3651">
        <v>36.11</v>
      </c>
      <c r="J3651">
        <v>168.7</v>
      </c>
      <c r="K3651">
        <v>91</v>
      </c>
      <c r="L3651">
        <v>14.34</v>
      </c>
      <c r="M3651">
        <v>199.4</v>
      </c>
      <c r="N3651">
        <v>112</v>
      </c>
      <c r="O3651">
        <v>8.9700000000000006</v>
      </c>
      <c r="P3651">
        <v>9.6999999999999993</v>
      </c>
      <c r="Q3651">
        <v>1</v>
      </c>
      <c r="R3651">
        <v>2.62</v>
      </c>
      <c r="S3651">
        <v>2</v>
      </c>
      <c r="T3651">
        <v>0</v>
      </c>
    </row>
    <row r="3652" spans="1:20" x14ac:dyDescent="0.2">
      <c r="A3652" t="s">
        <v>72</v>
      </c>
      <c r="B3652" s="4">
        <f>train[[#This Row],[account_length]]/12</f>
        <v>9</v>
      </c>
      <c r="C3652">
        <v>510</v>
      </c>
      <c r="D3652">
        <v>1</v>
      </c>
      <c r="E3652">
        <v>0</v>
      </c>
      <c r="F3652">
        <v>0</v>
      </c>
      <c r="G3652">
        <v>137.30000000000001</v>
      </c>
      <c r="H3652">
        <v>68</v>
      </c>
      <c r="I3652">
        <v>23.34</v>
      </c>
      <c r="J3652">
        <v>143.80000000000001</v>
      </c>
      <c r="K3652">
        <v>94</v>
      </c>
      <c r="L3652">
        <v>12.22</v>
      </c>
      <c r="M3652">
        <v>238.7</v>
      </c>
      <c r="N3652">
        <v>101</v>
      </c>
      <c r="O3652">
        <v>10.74</v>
      </c>
      <c r="P3652">
        <v>8.9</v>
      </c>
      <c r="Q3652">
        <v>1</v>
      </c>
      <c r="R3652">
        <v>2.4</v>
      </c>
      <c r="S3652">
        <v>1</v>
      </c>
      <c r="T3652">
        <v>1</v>
      </c>
    </row>
    <row r="3653" spans="1:20" x14ac:dyDescent="0.2">
      <c r="A3653" t="s">
        <v>33</v>
      </c>
      <c r="B3653" s="4">
        <f>train[[#This Row],[account_length]]/12</f>
        <v>10.75</v>
      </c>
      <c r="C3653">
        <v>510</v>
      </c>
      <c r="D3653">
        <v>0</v>
      </c>
      <c r="E3653">
        <v>1</v>
      </c>
      <c r="F3653">
        <v>10</v>
      </c>
      <c r="G3653">
        <v>161.4</v>
      </c>
      <c r="H3653">
        <v>91</v>
      </c>
      <c r="I3653">
        <v>27.44</v>
      </c>
      <c r="J3653">
        <v>183.1</v>
      </c>
      <c r="K3653">
        <v>102</v>
      </c>
      <c r="L3653">
        <v>15.56</v>
      </c>
      <c r="M3653">
        <v>240.3</v>
      </c>
      <c r="N3653">
        <v>65</v>
      </c>
      <c r="O3653">
        <v>10.81</v>
      </c>
      <c r="P3653">
        <v>12.9</v>
      </c>
      <c r="Q3653">
        <v>3</v>
      </c>
      <c r="R3653">
        <v>3.48</v>
      </c>
      <c r="S3653">
        <v>1</v>
      </c>
      <c r="T3653">
        <v>0</v>
      </c>
    </row>
    <row r="3654" spans="1:20" x14ac:dyDescent="0.2">
      <c r="A3654" t="s">
        <v>59</v>
      </c>
      <c r="B3654" s="4">
        <f>train[[#This Row],[account_length]]/12</f>
        <v>6.083333333333333</v>
      </c>
      <c r="C3654">
        <v>510</v>
      </c>
      <c r="D3654">
        <v>1</v>
      </c>
      <c r="E3654">
        <v>0</v>
      </c>
      <c r="F3654">
        <v>0</v>
      </c>
      <c r="G3654">
        <v>202.9</v>
      </c>
      <c r="H3654">
        <v>108</v>
      </c>
      <c r="I3654">
        <v>34.49</v>
      </c>
      <c r="J3654">
        <v>285.89999999999998</v>
      </c>
      <c r="K3654">
        <v>121</v>
      </c>
      <c r="L3654">
        <v>24.3</v>
      </c>
      <c r="M3654">
        <v>219</v>
      </c>
      <c r="N3654">
        <v>102</v>
      </c>
      <c r="O3654">
        <v>9.86</v>
      </c>
      <c r="P3654">
        <v>12.8</v>
      </c>
      <c r="Q3654">
        <v>5</v>
      </c>
      <c r="R3654">
        <v>3.46</v>
      </c>
      <c r="S3654">
        <v>1</v>
      </c>
      <c r="T3654">
        <v>0</v>
      </c>
    </row>
    <row r="3655" spans="1:20" x14ac:dyDescent="0.2">
      <c r="A3655" t="s">
        <v>54</v>
      </c>
      <c r="B3655" s="4">
        <f>train[[#This Row],[account_length]]/12</f>
        <v>7.5</v>
      </c>
      <c r="C3655">
        <v>415</v>
      </c>
      <c r="D3655">
        <v>0</v>
      </c>
      <c r="E3655">
        <v>0</v>
      </c>
      <c r="F3655">
        <v>0</v>
      </c>
      <c r="G3655">
        <v>272.2</v>
      </c>
      <c r="H3655">
        <v>75</v>
      </c>
      <c r="I3655">
        <v>46.27</v>
      </c>
      <c r="J3655">
        <v>122.9</v>
      </c>
      <c r="K3655">
        <v>96</v>
      </c>
      <c r="L3655">
        <v>10.45</v>
      </c>
      <c r="M3655">
        <v>252.6</v>
      </c>
      <c r="N3655">
        <v>100</v>
      </c>
      <c r="O3655">
        <v>11.37</v>
      </c>
      <c r="P3655">
        <v>9.1999999999999993</v>
      </c>
      <c r="Q3655">
        <v>2</v>
      </c>
      <c r="R3655">
        <v>2.48</v>
      </c>
      <c r="S3655">
        <v>0</v>
      </c>
      <c r="T3655">
        <v>0</v>
      </c>
    </row>
    <row r="3656" spans="1:20" x14ac:dyDescent="0.2">
      <c r="A3656" t="s">
        <v>62</v>
      </c>
      <c r="B3656" s="4">
        <f>train[[#This Row],[account_length]]/12</f>
        <v>8.75</v>
      </c>
      <c r="C3656">
        <v>408</v>
      </c>
      <c r="D3656">
        <v>0</v>
      </c>
      <c r="E3656">
        <v>0</v>
      </c>
      <c r="F3656">
        <v>0</v>
      </c>
      <c r="G3656">
        <v>98.2</v>
      </c>
      <c r="H3656">
        <v>103</v>
      </c>
      <c r="I3656">
        <v>16.690000000000001</v>
      </c>
      <c r="J3656">
        <v>140.30000000000001</v>
      </c>
      <c r="K3656">
        <v>91</v>
      </c>
      <c r="L3656">
        <v>11.93</v>
      </c>
      <c r="M3656">
        <v>140.19999999999999</v>
      </c>
      <c r="N3656">
        <v>106</v>
      </c>
      <c r="O3656">
        <v>6.31</v>
      </c>
      <c r="P3656">
        <v>13.9</v>
      </c>
      <c r="Q3656">
        <v>1</v>
      </c>
      <c r="R3656">
        <v>3.75</v>
      </c>
      <c r="S3656">
        <v>1</v>
      </c>
      <c r="T3656">
        <v>0</v>
      </c>
    </row>
    <row r="3657" spans="1:20" x14ac:dyDescent="0.2">
      <c r="A3657" t="s">
        <v>29</v>
      </c>
      <c r="B3657" s="4">
        <f>train[[#This Row],[account_length]]/12</f>
        <v>9.5833333333333339</v>
      </c>
      <c r="C3657">
        <v>408</v>
      </c>
      <c r="D3657">
        <v>0</v>
      </c>
      <c r="E3657">
        <v>0</v>
      </c>
      <c r="F3657">
        <v>0</v>
      </c>
      <c r="G3657">
        <v>80.8</v>
      </c>
      <c r="H3657">
        <v>81</v>
      </c>
      <c r="I3657">
        <v>13.74</v>
      </c>
      <c r="J3657">
        <v>195.7</v>
      </c>
      <c r="K3657">
        <v>91</v>
      </c>
      <c r="L3657">
        <v>16.63</v>
      </c>
      <c r="M3657">
        <v>190.1</v>
      </c>
      <c r="N3657">
        <v>66</v>
      </c>
      <c r="O3657">
        <v>8.5500000000000007</v>
      </c>
      <c r="P3657">
        <v>11.7</v>
      </c>
      <c r="Q3657">
        <v>6</v>
      </c>
      <c r="R3657">
        <v>3.16</v>
      </c>
      <c r="S3657">
        <v>1</v>
      </c>
      <c r="T3657">
        <v>0</v>
      </c>
    </row>
    <row r="3658" spans="1:20" x14ac:dyDescent="0.2">
      <c r="A3658" t="s">
        <v>20</v>
      </c>
      <c r="B3658" s="4">
        <f>train[[#This Row],[account_length]]/12</f>
        <v>6.833333333333333</v>
      </c>
      <c r="C3658">
        <v>415</v>
      </c>
      <c r="D3658">
        <v>0</v>
      </c>
      <c r="E3658">
        <v>0</v>
      </c>
      <c r="F3658">
        <v>0</v>
      </c>
      <c r="G3658">
        <v>207.2</v>
      </c>
      <c r="H3658">
        <v>114</v>
      </c>
      <c r="I3658">
        <v>35.22</v>
      </c>
      <c r="J3658">
        <v>163.69999999999999</v>
      </c>
      <c r="K3658">
        <v>97</v>
      </c>
      <c r="L3658">
        <v>13.91</v>
      </c>
      <c r="M3658">
        <v>192.8</v>
      </c>
      <c r="N3658">
        <v>79</v>
      </c>
      <c r="O3658">
        <v>8.68</v>
      </c>
      <c r="P3658">
        <v>9.3000000000000007</v>
      </c>
      <c r="Q3658">
        <v>4</v>
      </c>
      <c r="R3658">
        <v>2.5099999999999998</v>
      </c>
      <c r="S3658">
        <v>7</v>
      </c>
      <c r="T3658">
        <v>0</v>
      </c>
    </row>
    <row r="3659" spans="1:20" x14ac:dyDescent="0.2">
      <c r="A3659" t="s">
        <v>66</v>
      </c>
      <c r="B3659" s="4">
        <f>train[[#This Row],[account_length]]/12</f>
        <v>6.416666666666667</v>
      </c>
      <c r="C3659">
        <v>415</v>
      </c>
      <c r="D3659">
        <v>0</v>
      </c>
      <c r="E3659">
        <v>0</v>
      </c>
      <c r="F3659">
        <v>0</v>
      </c>
      <c r="G3659">
        <v>208.8</v>
      </c>
      <c r="H3659">
        <v>117</v>
      </c>
      <c r="I3659">
        <v>35.5</v>
      </c>
      <c r="J3659">
        <v>175.4</v>
      </c>
      <c r="K3659">
        <v>81</v>
      </c>
      <c r="L3659">
        <v>14.91</v>
      </c>
      <c r="M3659">
        <v>171.5</v>
      </c>
      <c r="N3659">
        <v>105</v>
      </c>
      <c r="O3659">
        <v>7.72</v>
      </c>
      <c r="P3659">
        <v>13.4</v>
      </c>
      <c r="Q3659">
        <v>3</v>
      </c>
      <c r="R3659">
        <v>3.62</v>
      </c>
      <c r="S3659">
        <v>0</v>
      </c>
      <c r="T3659">
        <v>0</v>
      </c>
    </row>
    <row r="3660" spans="1:20" x14ac:dyDescent="0.2">
      <c r="A3660" t="s">
        <v>46</v>
      </c>
      <c r="B3660" s="4">
        <f>train[[#This Row],[account_length]]/12</f>
        <v>16.75</v>
      </c>
      <c r="C3660">
        <v>510</v>
      </c>
      <c r="D3660">
        <v>0</v>
      </c>
      <c r="E3660">
        <v>0</v>
      </c>
      <c r="F3660">
        <v>0</v>
      </c>
      <c r="G3660">
        <v>159.9</v>
      </c>
      <c r="H3660">
        <v>61</v>
      </c>
      <c r="I3660">
        <v>27.18</v>
      </c>
      <c r="J3660">
        <v>237.3</v>
      </c>
      <c r="K3660">
        <v>124</v>
      </c>
      <c r="L3660">
        <v>20.170000000000002</v>
      </c>
      <c r="M3660">
        <v>290.2</v>
      </c>
      <c r="N3660">
        <v>99</v>
      </c>
      <c r="O3660">
        <v>13.06</v>
      </c>
      <c r="P3660">
        <v>13.4</v>
      </c>
      <c r="Q3660">
        <v>4</v>
      </c>
      <c r="R3660">
        <v>3.62</v>
      </c>
      <c r="S3660">
        <v>3</v>
      </c>
      <c r="T3660">
        <v>0</v>
      </c>
    </row>
    <row r="3661" spans="1:20" x14ac:dyDescent="0.2">
      <c r="A3661" t="s">
        <v>58</v>
      </c>
      <c r="B3661" s="4">
        <f>train[[#This Row],[account_length]]/12</f>
        <v>11.583333333333334</v>
      </c>
      <c r="C3661">
        <v>415</v>
      </c>
      <c r="D3661">
        <v>1</v>
      </c>
      <c r="E3661">
        <v>0</v>
      </c>
      <c r="F3661">
        <v>0</v>
      </c>
      <c r="G3661">
        <v>185.1</v>
      </c>
      <c r="H3661">
        <v>101</v>
      </c>
      <c r="I3661">
        <v>31.47</v>
      </c>
      <c r="J3661">
        <v>266.7</v>
      </c>
      <c r="K3661">
        <v>75</v>
      </c>
      <c r="L3661">
        <v>22.67</v>
      </c>
      <c r="M3661">
        <v>207.9</v>
      </c>
      <c r="N3661">
        <v>95</v>
      </c>
      <c r="O3661">
        <v>9.36</v>
      </c>
      <c r="P3661">
        <v>9</v>
      </c>
      <c r="Q3661">
        <v>3</v>
      </c>
      <c r="R3661">
        <v>2.4300000000000002</v>
      </c>
      <c r="S3661">
        <v>3</v>
      </c>
      <c r="T3661">
        <v>0</v>
      </c>
    </row>
    <row r="3662" spans="1:20" x14ac:dyDescent="0.2">
      <c r="A3662" t="s">
        <v>65</v>
      </c>
      <c r="B3662" s="4">
        <f>train[[#This Row],[account_length]]/12</f>
        <v>7.833333333333333</v>
      </c>
      <c r="C3662">
        <v>408</v>
      </c>
      <c r="D3662">
        <v>0</v>
      </c>
      <c r="E3662">
        <v>0</v>
      </c>
      <c r="F3662">
        <v>0</v>
      </c>
      <c r="G3662">
        <v>139.1</v>
      </c>
      <c r="H3662">
        <v>93</v>
      </c>
      <c r="I3662">
        <v>23.65</v>
      </c>
      <c r="J3662">
        <v>237.9</v>
      </c>
      <c r="K3662">
        <v>100</v>
      </c>
      <c r="L3662">
        <v>20.22</v>
      </c>
      <c r="M3662">
        <v>227.1</v>
      </c>
      <c r="N3662">
        <v>59</v>
      </c>
      <c r="O3662">
        <v>10.220000000000001</v>
      </c>
      <c r="P3662">
        <v>11.4</v>
      </c>
      <c r="Q3662">
        <v>3</v>
      </c>
      <c r="R3662">
        <v>3.08</v>
      </c>
      <c r="S3662">
        <v>1</v>
      </c>
      <c r="T3662">
        <v>0</v>
      </c>
    </row>
    <row r="3663" spans="1:20" x14ac:dyDescent="0.2">
      <c r="A3663" t="s">
        <v>55</v>
      </c>
      <c r="B3663" s="4">
        <f>train[[#This Row],[account_length]]/12</f>
        <v>7.916666666666667</v>
      </c>
      <c r="C3663">
        <v>415</v>
      </c>
      <c r="D3663">
        <v>0</v>
      </c>
      <c r="E3663">
        <v>0</v>
      </c>
      <c r="F3663">
        <v>0</v>
      </c>
      <c r="G3663">
        <v>155.5</v>
      </c>
      <c r="H3663">
        <v>99</v>
      </c>
      <c r="I3663">
        <v>26.44</v>
      </c>
      <c r="J3663">
        <v>167</v>
      </c>
      <c r="K3663">
        <v>75</v>
      </c>
      <c r="L3663">
        <v>14.2</v>
      </c>
      <c r="M3663">
        <v>190.7</v>
      </c>
      <c r="N3663">
        <v>125</v>
      </c>
      <c r="O3663">
        <v>8.58</v>
      </c>
      <c r="P3663">
        <v>13.2</v>
      </c>
      <c r="Q3663">
        <v>4</v>
      </c>
      <c r="R3663">
        <v>3.56</v>
      </c>
      <c r="S3663">
        <v>1</v>
      </c>
      <c r="T3663">
        <v>0</v>
      </c>
    </row>
    <row r="3664" spans="1:20" x14ac:dyDescent="0.2">
      <c r="A3664" t="s">
        <v>62</v>
      </c>
      <c r="B3664" s="4">
        <f>train[[#This Row],[account_length]]/12</f>
        <v>11.5</v>
      </c>
      <c r="C3664">
        <v>408</v>
      </c>
      <c r="D3664">
        <v>0</v>
      </c>
      <c r="E3664">
        <v>0</v>
      </c>
      <c r="F3664">
        <v>0</v>
      </c>
      <c r="G3664">
        <v>180.5</v>
      </c>
      <c r="H3664">
        <v>82</v>
      </c>
      <c r="I3664">
        <v>30.69</v>
      </c>
      <c r="J3664">
        <v>242.4</v>
      </c>
      <c r="K3664">
        <v>103</v>
      </c>
      <c r="L3664">
        <v>20.6</v>
      </c>
      <c r="M3664">
        <v>244.4</v>
      </c>
      <c r="N3664">
        <v>89</v>
      </c>
      <c r="O3664">
        <v>11</v>
      </c>
      <c r="P3664">
        <v>10.3</v>
      </c>
      <c r="Q3664">
        <v>7</v>
      </c>
      <c r="R3664">
        <v>2.78</v>
      </c>
      <c r="S3664">
        <v>2</v>
      </c>
      <c r="T3664">
        <v>0</v>
      </c>
    </row>
    <row r="3665" spans="1:20" x14ac:dyDescent="0.2">
      <c r="A3665" t="s">
        <v>64</v>
      </c>
      <c r="B3665" s="4">
        <f>train[[#This Row],[account_length]]/12</f>
        <v>8.75</v>
      </c>
      <c r="C3665">
        <v>415</v>
      </c>
      <c r="D3665">
        <v>0</v>
      </c>
      <c r="E3665">
        <v>0</v>
      </c>
      <c r="F3665">
        <v>0</v>
      </c>
      <c r="G3665">
        <v>204.6</v>
      </c>
      <c r="H3665">
        <v>111</v>
      </c>
      <c r="I3665">
        <v>34.78</v>
      </c>
      <c r="J3665">
        <v>134.4</v>
      </c>
      <c r="K3665">
        <v>109</v>
      </c>
      <c r="L3665">
        <v>11.42</v>
      </c>
      <c r="M3665">
        <v>260.8</v>
      </c>
      <c r="N3665">
        <v>69</v>
      </c>
      <c r="O3665">
        <v>11.74</v>
      </c>
      <c r="P3665">
        <v>5.7</v>
      </c>
      <c r="Q3665">
        <v>7</v>
      </c>
      <c r="R3665">
        <v>1.54</v>
      </c>
      <c r="S3665">
        <v>1</v>
      </c>
      <c r="T3665">
        <v>0</v>
      </c>
    </row>
    <row r="3666" spans="1:20" x14ac:dyDescent="0.2">
      <c r="A3666" t="s">
        <v>66</v>
      </c>
      <c r="B3666" s="4">
        <f>train[[#This Row],[account_length]]/12</f>
        <v>6.75</v>
      </c>
      <c r="C3666">
        <v>415</v>
      </c>
      <c r="D3666">
        <v>1</v>
      </c>
      <c r="E3666">
        <v>0</v>
      </c>
      <c r="F3666">
        <v>0</v>
      </c>
      <c r="G3666">
        <v>220.4</v>
      </c>
      <c r="H3666">
        <v>76</v>
      </c>
      <c r="I3666">
        <v>37.47</v>
      </c>
      <c r="J3666">
        <v>276.39999999999998</v>
      </c>
      <c r="K3666">
        <v>122</v>
      </c>
      <c r="L3666">
        <v>23.49</v>
      </c>
      <c r="M3666">
        <v>239.5</v>
      </c>
      <c r="N3666">
        <v>112</v>
      </c>
      <c r="O3666">
        <v>10.78</v>
      </c>
      <c r="P3666">
        <v>11.4</v>
      </c>
      <c r="Q3666">
        <v>5</v>
      </c>
      <c r="R3666">
        <v>3.08</v>
      </c>
      <c r="S3666">
        <v>1</v>
      </c>
      <c r="T3666">
        <v>1</v>
      </c>
    </row>
    <row r="3667" spans="1:20" x14ac:dyDescent="0.2">
      <c r="A3667" t="s">
        <v>66</v>
      </c>
      <c r="B3667" s="4">
        <f>train[[#This Row],[account_length]]/12</f>
        <v>10.583333333333334</v>
      </c>
      <c r="C3667">
        <v>510</v>
      </c>
      <c r="D3667">
        <v>0</v>
      </c>
      <c r="E3667">
        <v>0</v>
      </c>
      <c r="F3667">
        <v>0</v>
      </c>
      <c r="G3667">
        <v>223.2</v>
      </c>
      <c r="H3667">
        <v>137</v>
      </c>
      <c r="I3667">
        <v>37.94</v>
      </c>
      <c r="J3667">
        <v>144.69999999999999</v>
      </c>
      <c r="K3667">
        <v>119</v>
      </c>
      <c r="L3667">
        <v>12.3</v>
      </c>
      <c r="M3667">
        <v>96</v>
      </c>
      <c r="N3667">
        <v>109</v>
      </c>
      <c r="O3667">
        <v>4.32</v>
      </c>
      <c r="P3667">
        <v>8.6</v>
      </c>
      <c r="Q3667">
        <v>4</v>
      </c>
      <c r="R3667">
        <v>2.3199999999999998</v>
      </c>
      <c r="S3667">
        <v>2</v>
      </c>
      <c r="T3667">
        <v>0</v>
      </c>
    </row>
    <row r="3668" spans="1:20" x14ac:dyDescent="0.2">
      <c r="A3668" t="s">
        <v>73</v>
      </c>
      <c r="B3668" s="4">
        <f>train[[#This Row],[account_length]]/12</f>
        <v>7</v>
      </c>
      <c r="C3668">
        <v>415</v>
      </c>
      <c r="D3668">
        <v>0</v>
      </c>
      <c r="E3668">
        <v>0</v>
      </c>
      <c r="F3668">
        <v>0</v>
      </c>
      <c r="G3668">
        <v>109.1</v>
      </c>
      <c r="H3668">
        <v>114</v>
      </c>
      <c r="I3668">
        <v>18.55</v>
      </c>
      <c r="J3668">
        <v>231.4</v>
      </c>
      <c r="K3668">
        <v>113</v>
      </c>
      <c r="L3668">
        <v>19.670000000000002</v>
      </c>
      <c r="M3668">
        <v>274</v>
      </c>
      <c r="N3668">
        <v>112</v>
      </c>
      <c r="O3668">
        <v>12.33</v>
      </c>
      <c r="P3668">
        <v>9.6</v>
      </c>
      <c r="Q3668">
        <v>4</v>
      </c>
      <c r="R3668">
        <v>2.59</v>
      </c>
      <c r="S3668">
        <v>0</v>
      </c>
      <c r="T3668">
        <v>0</v>
      </c>
    </row>
    <row r="3669" spans="1:20" x14ac:dyDescent="0.2">
      <c r="A3669" t="s">
        <v>53</v>
      </c>
      <c r="B3669" s="4">
        <f>train[[#This Row],[account_length]]/12</f>
        <v>3.9166666666666665</v>
      </c>
      <c r="C3669">
        <v>510</v>
      </c>
      <c r="D3669">
        <v>0</v>
      </c>
      <c r="E3669">
        <v>1</v>
      </c>
      <c r="F3669">
        <v>30</v>
      </c>
      <c r="G3669">
        <v>136.5</v>
      </c>
      <c r="H3669">
        <v>101</v>
      </c>
      <c r="I3669">
        <v>23.21</v>
      </c>
      <c r="J3669">
        <v>174.9</v>
      </c>
      <c r="K3669">
        <v>74</v>
      </c>
      <c r="L3669">
        <v>14.87</v>
      </c>
      <c r="M3669">
        <v>146.4</v>
      </c>
      <c r="N3669">
        <v>91</v>
      </c>
      <c r="O3669">
        <v>6.59</v>
      </c>
      <c r="P3669">
        <v>10.9</v>
      </c>
      <c r="Q3669">
        <v>3</v>
      </c>
      <c r="R3669">
        <v>2.94</v>
      </c>
      <c r="S3669">
        <v>2</v>
      </c>
      <c r="T3669">
        <v>0</v>
      </c>
    </row>
    <row r="3670" spans="1:20" x14ac:dyDescent="0.2">
      <c r="A3670" t="s">
        <v>60</v>
      </c>
      <c r="B3670" s="4">
        <f>train[[#This Row],[account_length]]/12</f>
        <v>10.666666666666666</v>
      </c>
      <c r="C3670">
        <v>510</v>
      </c>
      <c r="D3670">
        <v>1</v>
      </c>
      <c r="E3670">
        <v>0</v>
      </c>
      <c r="F3670">
        <v>0</v>
      </c>
      <c r="G3670">
        <v>192.8</v>
      </c>
      <c r="H3670">
        <v>96</v>
      </c>
      <c r="I3670">
        <v>32.78</v>
      </c>
      <c r="J3670">
        <v>136.6</v>
      </c>
      <c r="K3670">
        <v>86</v>
      </c>
      <c r="L3670">
        <v>11.61</v>
      </c>
      <c r="M3670">
        <v>151.80000000000001</v>
      </c>
      <c r="N3670">
        <v>75</v>
      </c>
      <c r="O3670">
        <v>6.83</v>
      </c>
      <c r="P3670">
        <v>13.5</v>
      </c>
      <c r="Q3670">
        <v>4</v>
      </c>
      <c r="R3670">
        <v>3.65</v>
      </c>
      <c r="S3670">
        <v>1</v>
      </c>
      <c r="T3670">
        <v>1</v>
      </c>
    </row>
    <row r="3671" spans="1:20" x14ac:dyDescent="0.2">
      <c r="A3671" t="s">
        <v>65</v>
      </c>
      <c r="B3671" s="4">
        <f>train[[#This Row],[account_length]]/12</f>
        <v>6.333333333333333</v>
      </c>
      <c r="C3671">
        <v>510</v>
      </c>
      <c r="D3671">
        <v>0</v>
      </c>
      <c r="E3671">
        <v>0</v>
      </c>
      <c r="F3671">
        <v>0</v>
      </c>
      <c r="G3671">
        <v>293.8</v>
      </c>
      <c r="H3671">
        <v>94</v>
      </c>
      <c r="I3671">
        <v>49.95</v>
      </c>
      <c r="J3671">
        <v>169.6</v>
      </c>
      <c r="K3671">
        <v>62</v>
      </c>
      <c r="L3671">
        <v>14.42</v>
      </c>
      <c r="M3671">
        <v>160.4</v>
      </c>
      <c r="N3671">
        <v>103</v>
      </c>
      <c r="O3671">
        <v>7.22</v>
      </c>
      <c r="P3671">
        <v>13.7</v>
      </c>
      <c r="Q3671">
        <v>9</v>
      </c>
      <c r="R3671">
        <v>3.7</v>
      </c>
      <c r="S3671">
        <v>0</v>
      </c>
      <c r="T3671">
        <v>1</v>
      </c>
    </row>
    <row r="3672" spans="1:20" x14ac:dyDescent="0.2">
      <c r="A3672" t="s">
        <v>65</v>
      </c>
      <c r="B3672" s="4">
        <f>train[[#This Row],[account_length]]/12</f>
        <v>13.916666666666666</v>
      </c>
      <c r="C3672">
        <v>408</v>
      </c>
      <c r="D3672">
        <v>0</v>
      </c>
      <c r="E3672">
        <v>0</v>
      </c>
      <c r="F3672">
        <v>0</v>
      </c>
      <c r="G3672">
        <v>130.5</v>
      </c>
      <c r="H3672">
        <v>66</v>
      </c>
      <c r="I3672">
        <v>22.19</v>
      </c>
      <c r="J3672">
        <v>80.900000000000006</v>
      </c>
      <c r="K3672">
        <v>102</v>
      </c>
      <c r="L3672">
        <v>6.88</v>
      </c>
      <c r="M3672">
        <v>221.6</v>
      </c>
      <c r="N3672">
        <v>116</v>
      </c>
      <c r="O3672">
        <v>9.9700000000000006</v>
      </c>
      <c r="P3672">
        <v>11.2</v>
      </c>
      <c r="Q3672">
        <v>5</v>
      </c>
      <c r="R3672">
        <v>3.02</v>
      </c>
      <c r="S3672">
        <v>1</v>
      </c>
      <c r="T3672">
        <v>0</v>
      </c>
    </row>
    <row r="3673" spans="1:20" x14ac:dyDescent="0.2">
      <c r="A3673" t="s">
        <v>73</v>
      </c>
      <c r="B3673" s="4">
        <f>train[[#This Row],[account_length]]/12</f>
        <v>8.6666666666666661</v>
      </c>
      <c r="C3673">
        <v>415</v>
      </c>
      <c r="D3673">
        <v>0</v>
      </c>
      <c r="E3673">
        <v>0</v>
      </c>
      <c r="F3673">
        <v>0</v>
      </c>
      <c r="G3673">
        <v>186.8</v>
      </c>
      <c r="H3673">
        <v>102</v>
      </c>
      <c r="I3673">
        <v>31.76</v>
      </c>
      <c r="J3673">
        <v>176.3</v>
      </c>
      <c r="K3673">
        <v>114</v>
      </c>
      <c r="L3673">
        <v>14.99</v>
      </c>
      <c r="M3673">
        <v>222.2</v>
      </c>
      <c r="N3673">
        <v>84</v>
      </c>
      <c r="O3673">
        <v>10</v>
      </c>
      <c r="P3673">
        <v>13</v>
      </c>
      <c r="Q3673">
        <v>3</v>
      </c>
      <c r="R3673">
        <v>3.51</v>
      </c>
      <c r="S3673">
        <v>0</v>
      </c>
      <c r="T3673">
        <v>0</v>
      </c>
    </row>
    <row r="3674" spans="1:20" x14ac:dyDescent="0.2">
      <c r="A3674" t="s">
        <v>38</v>
      </c>
      <c r="B3674" s="4">
        <f>train[[#This Row],[account_length]]/12</f>
        <v>11.333333333333334</v>
      </c>
      <c r="C3674">
        <v>415</v>
      </c>
      <c r="D3674">
        <v>0</v>
      </c>
      <c r="E3674">
        <v>0</v>
      </c>
      <c r="F3674">
        <v>0</v>
      </c>
      <c r="G3674">
        <v>110.2</v>
      </c>
      <c r="H3674">
        <v>92</v>
      </c>
      <c r="I3674">
        <v>18.73</v>
      </c>
      <c r="J3674">
        <v>219.4</v>
      </c>
      <c r="K3674">
        <v>109</v>
      </c>
      <c r="L3674">
        <v>18.649999999999999</v>
      </c>
      <c r="M3674">
        <v>188.1</v>
      </c>
      <c r="N3674">
        <v>67</v>
      </c>
      <c r="O3674">
        <v>8.4600000000000009</v>
      </c>
      <c r="P3674">
        <v>12.3</v>
      </c>
      <c r="Q3674">
        <v>4</v>
      </c>
      <c r="R3674">
        <v>3.32</v>
      </c>
      <c r="S3674">
        <v>2</v>
      </c>
      <c r="T3674">
        <v>0</v>
      </c>
    </row>
    <row r="3675" spans="1:20" x14ac:dyDescent="0.2">
      <c r="A3675" t="s">
        <v>55</v>
      </c>
      <c r="B3675" s="4">
        <f>train[[#This Row],[account_length]]/12</f>
        <v>6.916666666666667</v>
      </c>
      <c r="C3675">
        <v>510</v>
      </c>
      <c r="D3675">
        <v>0</v>
      </c>
      <c r="E3675">
        <v>1</v>
      </c>
      <c r="F3675">
        <v>33</v>
      </c>
      <c r="G3675">
        <v>228.2</v>
      </c>
      <c r="H3675">
        <v>85</v>
      </c>
      <c r="I3675">
        <v>38.79</v>
      </c>
      <c r="J3675">
        <v>249.2</v>
      </c>
      <c r="K3675">
        <v>114</v>
      </c>
      <c r="L3675">
        <v>21.18</v>
      </c>
      <c r="M3675">
        <v>93.5</v>
      </c>
      <c r="N3675">
        <v>89</v>
      </c>
      <c r="O3675">
        <v>4.21</v>
      </c>
      <c r="P3675">
        <v>10.199999999999999</v>
      </c>
      <c r="Q3675">
        <v>7</v>
      </c>
      <c r="R3675">
        <v>2.75</v>
      </c>
      <c r="S3675">
        <v>0</v>
      </c>
      <c r="T3675">
        <v>0</v>
      </c>
    </row>
    <row r="3676" spans="1:20" x14ac:dyDescent="0.2">
      <c r="A3676" t="s">
        <v>63</v>
      </c>
      <c r="B3676" s="4">
        <f>train[[#This Row],[account_length]]/12</f>
        <v>6.5</v>
      </c>
      <c r="C3676">
        <v>415</v>
      </c>
      <c r="D3676">
        <v>1</v>
      </c>
      <c r="E3676">
        <v>0</v>
      </c>
      <c r="F3676">
        <v>0</v>
      </c>
      <c r="G3676">
        <v>176.6</v>
      </c>
      <c r="H3676">
        <v>107</v>
      </c>
      <c r="I3676">
        <v>30.02</v>
      </c>
      <c r="J3676">
        <v>179.4</v>
      </c>
      <c r="K3676">
        <v>98</v>
      </c>
      <c r="L3676">
        <v>15.25</v>
      </c>
      <c r="M3676">
        <v>178.2</v>
      </c>
      <c r="N3676">
        <v>80</v>
      </c>
      <c r="O3676">
        <v>8.02</v>
      </c>
      <c r="P3676">
        <v>16.600000000000001</v>
      </c>
      <c r="Q3676">
        <v>5</v>
      </c>
      <c r="R3676">
        <v>4.4800000000000004</v>
      </c>
      <c r="S3676">
        <v>2</v>
      </c>
      <c r="T3676">
        <v>1</v>
      </c>
    </row>
    <row r="3677" spans="1:20" x14ac:dyDescent="0.2">
      <c r="A3677" t="s">
        <v>27</v>
      </c>
      <c r="B3677" s="4">
        <f>train[[#This Row],[account_length]]/12</f>
        <v>11.25</v>
      </c>
      <c r="C3677">
        <v>415</v>
      </c>
      <c r="D3677">
        <v>0</v>
      </c>
      <c r="E3677">
        <v>1</v>
      </c>
      <c r="F3677">
        <v>45</v>
      </c>
      <c r="G3677">
        <v>241.4</v>
      </c>
      <c r="H3677">
        <v>102</v>
      </c>
      <c r="I3677">
        <v>41.04</v>
      </c>
      <c r="J3677">
        <v>206.4</v>
      </c>
      <c r="K3677">
        <v>78</v>
      </c>
      <c r="L3677">
        <v>17.54</v>
      </c>
      <c r="M3677">
        <v>196.6</v>
      </c>
      <c r="N3677">
        <v>104</v>
      </c>
      <c r="O3677">
        <v>8.85</v>
      </c>
      <c r="P3677">
        <v>9.4</v>
      </c>
      <c r="Q3677">
        <v>6</v>
      </c>
      <c r="R3677">
        <v>2.54</v>
      </c>
      <c r="S3677">
        <v>0</v>
      </c>
      <c r="T3677">
        <v>0</v>
      </c>
    </row>
    <row r="3678" spans="1:20" x14ac:dyDescent="0.2">
      <c r="A3678" t="s">
        <v>30</v>
      </c>
      <c r="B3678" s="4">
        <f>train[[#This Row],[account_length]]/12</f>
        <v>6.583333333333333</v>
      </c>
      <c r="C3678">
        <v>408</v>
      </c>
      <c r="D3678">
        <v>0</v>
      </c>
      <c r="E3678">
        <v>0</v>
      </c>
      <c r="F3678">
        <v>0</v>
      </c>
      <c r="G3678">
        <v>174.8</v>
      </c>
      <c r="H3678">
        <v>88</v>
      </c>
      <c r="I3678">
        <v>29.72</v>
      </c>
      <c r="J3678">
        <v>197</v>
      </c>
      <c r="K3678">
        <v>94</v>
      </c>
      <c r="L3678">
        <v>16.75</v>
      </c>
      <c r="M3678">
        <v>87</v>
      </c>
      <c r="N3678">
        <v>103</v>
      </c>
      <c r="O3678">
        <v>3.92</v>
      </c>
      <c r="P3678">
        <v>8.6</v>
      </c>
      <c r="Q3678">
        <v>6</v>
      </c>
      <c r="R3678">
        <v>2.3199999999999998</v>
      </c>
      <c r="S3678">
        <v>3</v>
      </c>
      <c r="T3678">
        <v>0</v>
      </c>
    </row>
    <row r="3679" spans="1:20" x14ac:dyDescent="0.2">
      <c r="A3679" t="s">
        <v>38</v>
      </c>
      <c r="B3679" s="4">
        <f>train[[#This Row],[account_length]]/12</f>
        <v>11.083333333333334</v>
      </c>
      <c r="C3679">
        <v>415</v>
      </c>
      <c r="D3679">
        <v>0</v>
      </c>
      <c r="E3679">
        <v>0</v>
      </c>
      <c r="F3679">
        <v>0</v>
      </c>
      <c r="G3679">
        <v>171.8</v>
      </c>
      <c r="H3679">
        <v>64</v>
      </c>
      <c r="I3679">
        <v>29.21</v>
      </c>
      <c r="J3679">
        <v>177.1</v>
      </c>
      <c r="K3679">
        <v>83</v>
      </c>
      <c r="L3679">
        <v>15.05</v>
      </c>
      <c r="M3679">
        <v>223</v>
      </c>
      <c r="N3679">
        <v>96</v>
      </c>
      <c r="O3679">
        <v>10.039999999999999</v>
      </c>
      <c r="P3679">
        <v>10.3</v>
      </c>
      <c r="Q3679">
        <v>4</v>
      </c>
      <c r="R3679">
        <v>2.78</v>
      </c>
      <c r="S3679">
        <v>1</v>
      </c>
      <c r="T3679">
        <v>0</v>
      </c>
    </row>
    <row r="3680" spans="1:20" x14ac:dyDescent="0.2">
      <c r="A3680" t="s">
        <v>53</v>
      </c>
      <c r="B3680" s="4">
        <f>train[[#This Row],[account_length]]/12</f>
        <v>6.333333333333333</v>
      </c>
      <c r="C3680">
        <v>415</v>
      </c>
      <c r="D3680">
        <v>0</v>
      </c>
      <c r="E3680">
        <v>1</v>
      </c>
      <c r="F3680">
        <v>37</v>
      </c>
      <c r="G3680">
        <v>190.8</v>
      </c>
      <c r="H3680">
        <v>58</v>
      </c>
      <c r="I3680">
        <v>32.44</v>
      </c>
      <c r="J3680">
        <v>221.9</v>
      </c>
      <c r="K3680">
        <v>101</v>
      </c>
      <c r="L3680">
        <v>18.86</v>
      </c>
      <c r="M3680">
        <v>211.2</v>
      </c>
      <c r="N3680">
        <v>104</v>
      </c>
      <c r="O3680">
        <v>9.5</v>
      </c>
      <c r="P3680">
        <v>12.3</v>
      </c>
      <c r="Q3680">
        <v>4</v>
      </c>
      <c r="R3680">
        <v>3.32</v>
      </c>
      <c r="S3680">
        <v>1</v>
      </c>
      <c r="T3680">
        <v>0</v>
      </c>
    </row>
    <row r="3681" spans="1:20" x14ac:dyDescent="0.2">
      <c r="A3681" t="s">
        <v>53</v>
      </c>
      <c r="B3681" s="4">
        <f>train[[#This Row],[account_length]]/12</f>
        <v>18</v>
      </c>
      <c r="C3681">
        <v>408</v>
      </c>
      <c r="D3681">
        <v>0</v>
      </c>
      <c r="E3681">
        <v>0</v>
      </c>
      <c r="F3681">
        <v>0</v>
      </c>
      <c r="G3681">
        <v>212.3</v>
      </c>
      <c r="H3681">
        <v>106</v>
      </c>
      <c r="I3681">
        <v>36.090000000000003</v>
      </c>
      <c r="J3681">
        <v>191.1</v>
      </c>
      <c r="K3681">
        <v>71</v>
      </c>
      <c r="L3681">
        <v>16.239999999999998</v>
      </c>
      <c r="M3681">
        <v>224.9</v>
      </c>
      <c r="N3681">
        <v>79</v>
      </c>
      <c r="O3681">
        <v>10.119999999999999</v>
      </c>
      <c r="P3681">
        <v>9.4</v>
      </c>
      <c r="Q3681">
        <v>8</v>
      </c>
      <c r="R3681">
        <v>2.54</v>
      </c>
      <c r="S3681">
        <v>3</v>
      </c>
      <c r="T3681">
        <v>0</v>
      </c>
    </row>
    <row r="3682" spans="1:20" x14ac:dyDescent="0.2">
      <c r="A3682" t="s">
        <v>74</v>
      </c>
      <c r="B3682" s="4">
        <f>train[[#This Row],[account_length]]/12</f>
        <v>6.083333333333333</v>
      </c>
      <c r="C3682">
        <v>510</v>
      </c>
      <c r="D3682">
        <v>0</v>
      </c>
      <c r="E3682">
        <v>0</v>
      </c>
      <c r="F3682">
        <v>0</v>
      </c>
      <c r="G3682">
        <v>159</v>
      </c>
      <c r="H3682">
        <v>123</v>
      </c>
      <c r="I3682">
        <v>27.03</v>
      </c>
      <c r="J3682">
        <v>233.3</v>
      </c>
      <c r="K3682">
        <v>95</v>
      </c>
      <c r="L3682">
        <v>19.829999999999998</v>
      </c>
      <c r="M3682">
        <v>178.9</v>
      </c>
      <c r="N3682">
        <v>155</v>
      </c>
      <c r="O3682">
        <v>8.0500000000000007</v>
      </c>
      <c r="P3682">
        <v>15.2</v>
      </c>
      <c r="Q3682">
        <v>3</v>
      </c>
      <c r="R3682">
        <v>4.0999999999999996</v>
      </c>
      <c r="S3682">
        <v>2</v>
      </c>
      <c r="T3682">
        <v>0</v>
      </c>
    </row>
    <row r="3683" spans="1:20" x14ac:dyDescent="0.2">
      <c r="A3683" t="s">
        <v>46</v>
      </c>
      <c r="B3683" s="4">
        <f>train[[#This Row],[account_length]]/12</f>
        <v>15.25</v>
      </c>
      <c r="C3683">
        <v>408</v>
      </c>
      <c r="D3683">
        <v>0</v>
      </c>
      <c r="E3683">
        <v>1</v>
      </c>
      <c r="F3683">
        <v>38</v>
      </c>
      <c r="G3683">
        <v>178.4</v>
      </c>
      <c r="H3683">
        <v>103</v>
      </c>
      <c r="I3683">
        <v>30.33</v>
      </c>
      <c r="J3683">
        <v>184.4</v>
      </c>
      <c r="K3683">
        <v>79</v>
      </c>
      <c r="L3683">
        <v>15.67</v>
      </c>
      <c r="M3683">
        <v>203.3</v>
      </c>
      <c r="N3683">
        <v>94</v>
      </c>
      <c r="O3683">
        <v>9.15</v>
      </c>
      <c r="P3683">
        <v>7.2</v>
      </c>
      <c r="Q3683">
        <v>3</v>
      </c>
      <c r="R3683">
        <v>1.94</v>
      </c>
      <c r="S3683">
        <v>3</v>
      </c>
      <c r="T3683">
        <v>0</v>
      </c>
    </row>
    <row r="3684" spans="1:20" x14ac:dyDescent="0.2">
      <c r="A3684" t="s">
        <v>68</v>
      </c>
      <c r="B3684" s="4">
        <f>train[[#This Row],[account_length]]/12</f>
        <v>8.8333333333333339</v>
      </c>
      <c r="C3684">
        <v>415</v>
      </c>
      <c r="D3684">
        <v>0</v>
      </c>
      <c r="E3684">
        <v>0</v>
      </c>
      <c r="F3684">
        <v>0</v>
      </c>
      <c r="G3684">
        <v>222.1</v>
      </c>
      <c r="H3684">
        <v>123</v>
      </c>
      <c r="I3684">
        <v>37.76</v>
      </c>
      <c r="J3684">
        <v>276.8</v>
      </c>
      <c r="K3684">
        <v>92</v>
      </c>
      <c r="L3684">
        <v>23.53</v>
      </c>
      <c r="M3684">
        <v>213.5</v>
      </c>
      <c r="N3684">
        <v>99</v>
      </c>
      <c r="O3684">
        <v>9.61</v>
      </c>
      <c r="P3684">
        <v>9</v>
      </c>
      <c r="Q3684">
        <v>3</v>
      </c>
      <c r="R3684">
        <v>2.4300000000000002</v>
      </c>
      <c r="S3684">
        <v>0</v>
      </c>
      <c r="T3684">
        <v>0</v>
      </c>
    </row>
    <row r="3685" spans="1:20" x14ac:dyDescent="0.2">
      <c r="A3685" t="s">
        <v>33</v>
      </c>
      <c r="B3685" s="4">
        <f>train[[#This Row],[account_length]]/12</f>
        <v>7.5</v>
      </c>
      <c r="C3685">
        <v>510</v>
      </c>
      <c r="D3685">
        <v>0</v>
      </c>
      <c r="E3685">
        <v>0</v>
      </c>
      <c r="F3685">
        <v>0</v>
      </c>
      <c r="G3685">
        <v>190</v>
      </c>
      <c r="H3685">
        <v>98</v>
      </c>
      <c r="I3685">
        <v>32.299999999999997</v>
      </c>
      <c r="J3685">
        <v>196.1</v>
      </c>
      <c r="K3685">
        <v>111</v>
      </c>
      <c r="L3685">
        <v>16.670000000000002</v>
      </c>
      <c r="M3685">
        <v>216.4</v>
      </c>
      <c r="N3685">
        <v>58</v>
      </c>
      <c r="O3685">
        <v>9.74</v>
      </c>
      <c r="P3685">
        <v>8</v>
      </c>
      <c r="Q3685">
        <v>6</v>
      </c>
      <c r="R3685">
        <v>2.16</v>
      </c>
      <c r="S3685">
        <v>2</v>
      </c>
      <c r="T3685">
        <v>0</v>
      </c>
    </row>
    <row r="3686" spans="1:20" x14ac:dyDescent="0.2">
      <c r="A3686" t="s">
        <v>36</v>
      </c>
      <c r="B3686" s="4">
        <f>train[[#This Row],[account_length]]/12</f>
        <v>9.3333333333333339</v>
      </c>
      <c r="C3686">
        <v>415</v>
      </c>
      <c r="D3686">
        <v>0</v>
      </c>
      <c r="E3686">
        <v>1</v>
      </c>
      <c r="F3686">
        <v>17</v>
      </c>
      <c r="G3686">
        <v>120</v>
      </c>
      <c r="H3686">
        <v>94</v>
      </c>
      <c r="I3686">
        <v>20.399999999999999</v>
      </c>
      <c r="J3686">
        <v>79.5</v>
      </c>
      <c r="K3686">
        <v>104</v>
      </c>
      <c r="L3686">
        <v>6.76</v>
      </c>
      <c r="M3686">
        <v>214</v>
      </c>
      <c r="N3686">
        <v>94</v>
      </c>
      <c r="O3686">
        <v>9.6300000000000008</v>
      </c>
      <c r="P3686">
        <v>8.6999999999999993</v>
      </c>
      <c r="Q3686">
        <v>1</v>
      </c>
      <c r="R3686">
        <v>2.35</v>
      </c>
      <c r="S3686">
        <v>1</v>
      </c>
      <c r="T3686">
        <v>0</v>
      </c>
    </row>
    <row r="3687" spans="1:20" x14ac:dyDescent="0.2">
      <c r="A3687" t="s">
        <v>20</v>
      </c>
      <c r="B3687" s="4">
        <f>train[[#This Row],[account_length]]/12</f>
        <v>7.666666666666667</v>
      </c>
      <c r="C3687">
        <v>415</v>
      </c>
      <c r="D3687">
        <v>0</v>
      </c>
      <c r="E3687">
        <v>0</v>
      </c>
      <c r="F3687">
        <v>0</v>
      </c>
      <c r="G3687">
        <v>145.9</v>
      </c>
      <c r="H3687">
        <v>90</v>
      </c>
      <c r="I3687">
        <v>24.8</v>
      </c>
      <c r="J3687">
        <v>148.1</v>
      </c>
      <c r="K3687">
        <v>105</v>
      </c>
      <c r="L3687">
        <v>12.59</v>
      </c>
      <c r="M3687">
        <v>241.3</v>
      </c>
      <c r="N3687">
        <v>93</v>
      </c>
      <c r="O3687">
        <v>10.86</v>
      </c>
      <c r="P3687">
        <v>8.4</v>
      </c>
      <c r="Q3687">
        <v>1</v>
      </c>
      <c r="R3687">
        <v>2.27</v>
      </c>
      <c r="S3687">
        <v>2</v>
      </c>
      <c r="T3687">
        <v>0</v>
      </c>
    </row>
    <row r="3688" spans="1:20" x14ac:dyDescent="0.2">
      <c r="A3688" t="s">
        <v>31</v>
      </c>
      <c r="B3688" s="4">
        <f>train[[#This Row],[account_length]]/12</f>
        <v>2.9166666666666665</v>
      </c>
      <c r="C3688">
        <v>408</v>
      </c>
      <c r="D3688">
        <v>0</v>
      </c>
      <c r="E3688">
        <v>0</v>
      </c>
      <c r="F3688">
        <v>0</v>
      </c>
      <c r="G3688">
        <v>179.8</v>
      </c>
      <c r="H3688">
        <v>82</v>
      </c>
      <c r="I3688">
        <v>30.57</v>
      </c>
      <c r="J3688">
        <v>176.1</v>
      </c>
      <c r="K3688">
        <v>78</v>
      </c>
      <c r="L3688">
        <v>14.97</v>
      </c>
      <c r="M3688">
        <v>132.6</v>
      </c>
      <c r="N3688">
        <v>85</v>
      </c>
      <c r="O3688">
        <v>5.97</v>
      </c>
      <c r="P3688">
        <v>12</v>
      </c>
      <c r="Q3688">
        <v>5</v>
      </c>
      <c r="R3688">
        <v>3.24</v>
      </c>
      <c r="S3688">
        <v>1</v>
      </c>
      <c r="T3688">
        <v>0</v>
      </c>
    </row>
    <row r="3689" spans="1:20" x14ac:dyDescent="0.2">
      <c r="A3689" t="s">
        <v>26</v>
      </c>
      <c r="B3689" s="4">
        <f>train[[#This Row],[account_length]]/12</f>
        <v>2.3333333333333335</v>
      </c>
      <c r="C3689">
        <v>408</v>
      </c>
      <c r="D3689">
        <v>0</v>
      </c>
      <c r="E3689">
        <v>0</v>
      </c>
      <c r="F3689">
        <v>0</v>
      </c>
      <c r="G3689">
        <v>225.7</v>
      </c>
      <c r="H3689">
        <v>70</v>
      </c>
      <c r="I3689">
        <v>38.369999999999997</v>
      </c>
      <c r="J3689">
        <v>206.9</v>
      </c>
      <c r="K3689">
        <v>90</v>
      </c>
      <c r="L3689">
        <v>17.59</v>
      </c>
      <c r="M3689">
        <v>167.9</v>
      </c>
      <c r="N3689">
        <v>88</v>
      </c>
      <c r="O3689">
        <v>7.56</v>
      </c>
      <c r="P3689">
        <v>13.8</v>
      </c>
      <c r="Q3689">
        <v>3</v>
      </c>
      <c r="R3689">
        <v>3.73</v>
      </c>
      <c r="S3689">
        <v>1</v>
      </c>
      <c r="T3689">
        <v>0</v>
      </c>
    </row>
    <row r="3690" spans="1:20" x14ac:dyDescent="0.2">
      <c r="A3690" t="s">
        <v>51</v>
      </c>
      <c r="B3690" s="4">
        <f>train[[#This Row],[account_length]]/12</f>
        <v>7.75</v>
      </c>
      <c r="C3690">
        <v>415</v>
      </c>
      <c r="D3690">
        <v>0</v>
      </c>
      <c r="E3690">
        <v>0</v>
      </c>
      <c r="F3690">
        <v>0</v>
      </c>
      <c r="G3690">
        <v>199.7</v>
      </c>
      <c r="H3690">
        <v>109</v>
      </c>
      <c r="I3690">
        <v>33.950000000000003</v>
      </c>
      <c r="J3690">
        <v>114.2</v>
      </c>
      <c r="K3690">
        <v>68</v>
      </c>
      <c r="L3690">
        <v>9.7100000000000009</v>
      </c>
      <c r="M3690">
        <v>241</v>
      </c>
      <c r="N3690">
        <v>109</v>
      </c>
      <c r="O3690">
        <v>10.85</v>
      </c>
      <c r="P3690">
        <v>7.1</v>
      </c>
      <c r="Q3690">
        <v>2</v>
      </c>
      <c r="R3690">
        <v>1.92</v>
      </c>
      <c r="S3690">
        <v>0</v>
      </c>
      <c r="T3690">
        <v>0</v>
      </c>
    </row>
    <row r="3691" spans="1:20" x14ac:dyDescent="0.2">
      <c r="A3691" t="s">
        <v>20</v>
      </c>
      <c r="B3691" s="4">
        <f>train[[#This Row],[account_length]]/12</f>
        <v>2.1666666666666665</v>
      </c>
      <c r="C3691">
        <v>510</v>
      </c>
      <c r="D3691">
        <v>0</v>
      </c>
      <c r="E3691">
        <v>0</v>
      </c>
      <c r="F3691">
        <v>0</v>
      </c>
      <c r="G3691">
        <v>150</v>
      </c>
      <c r="H3691">
        <v>63</v>
      </c>
      <c r="I3691">
        <v>25.5</v>
      </c>
      <c r="J3691">
        <v>225</v>
      </c>
      <c r="K3691">
        <v>90</v>
      </c>
      <c r="L3691">
        <v>19.13</v>
      </c>
      <c r="M3691">
        <v>202.3</v>
      </c>
      <c r="N3691">
        <v>99</v>
      </c>
      <c r="O3691">
        <v>9.1</v>
      </c>
      <c r="P3691">
        <v>9.1999999999999993</v>
      </c>
      <c r="Q3691">
        <v>5</v>
      </c>
      <c r="R3691">
        <v>2.48</v>
      </c>
      <c r="S3691">
        <v>3</v>
      </c>
      <c r="T3691">
        <v>0</v>
      </c>
    </row>
    <row r="3692" spans="1:20" x14ac:dyDescent="0.2">
      <c r="A3692" t="s">
        <v>26</v>
      </c>
      <c r="B3692" s="4">
        <f>train[[#This Row],[account_length]]/12</f>
        <v>2.75</v>
      </c>
      <c r="C3692">
        <v>415</v>
      </c>
      <c r="D3692">
        <v>1</v>
      </c>
      <c r="E3692">
        <v>0</v>
      </c>
      <c r="F3692">
        <v>0</v>
      </c>
      <c r="G3692">
        <v>247.1</v>
      </c>
      <c r="H3692">
        <v>114</v>
      </c>
      <c r="I3692">
        <v>42.01</v>
      </c>
      <c r="J3692">
        <v>146.5</v>
      </c>
      <c r="K3692">
        <v>110</v>
      </c>
      <c r="L3692">
        <v>12.45</v>
      </c>
      <c r="M3692">
        <v>208.9</v>
      </c>
      <c r="N3692">
        <v>94</v>
      </c>
      <c r="O3692">
        <v>9.4</v>
      </c>
      <c r="P3692">
        <v>10.6</v>
      </c>
      <c r="Q3692">
        <v>2</v>
      </c>
      <c r="R3692">
        <v>2.86</v>
      </c>
      <c r="S3692">
        <v>4</v>
      </c>
      <c r="T3692">
        <v>1</v>
      </c>
    </row>
    <row r="3693" spans="1:20" x14ac:dyDescent="0.2">
      <c r="A3693" t="s">
        <v>73</v>
      </c>
      <c r="B3693" s="4">
        <f>train[[#This Row],[account_length]]/12</f>
        <v>10</v>
      </c>
      <c r="C3693">
        <v>408</v>
      </c>
      <c r="D3693">
        <v>0</v>
      </c>
      <c r="E3693">
        <v>0</v>
      </c>
      <c r="F3693">
        <v>0</v>
      </c>
      <c r="G3693">
        <v>215.7</v>
      </c>
      <c r="H3693">
        <v>75</v>
      </c>
      <c r="I3693">
        <v>36.67</v>
      </c>
      <c r="J3693">
        <v>244.4</v>
      </c>
      <c r="K3693">
        <v>105</v>
      </c>
      <c r="L3693">
        <v>20.77</v>
      </c>
      <c r="M3693">
        <v>211.2</v>
      </c>
      <c r="N3693">
        <v>91</v>
      </c>
      <c r="O3693">
        <v>9.5</v>
      </c>
      <c r="P3693">
        <v>11.4</v>
      </c>
      <c r="Q3693">
        <v>5</v>
      </c>
      <c r="R3693">
        <v>3.08</v>
      </c>
      <c r="S3693">
        <v>2</v>
      </c>
      <c r="T3693">
        <v>0</v>
      </c>
    </row>
    <row r="3694" spans="1:20" x14ac:dyDescent="0.2">
      <c r="A3694" t="s">
        <v>70</v>
      </c>
      <c r="B3694" s="4">
        <f>train[[#This Row],[account_length]]/12</f>
        <v>10.333333333333334</v>
      </c>
      <c r="C3694">
        <v>415</v>
      </c>
      <c r="D3694">
        <v>0</v>
      </c>
      <c r="E3694">
        <v>0</v>
      </c>
      <c r="F3694">
        <v>0</v>
      </c>
      <c r="G3694">
        <v>94.8</v>
      </c>
      <c r="H3694">
        <v>102</v>
      </c>
      <c r="I3694">
        <v>16.12</v>
      </c>
      <c r="J3694">
        <v>238.9</v>
      </c>
      <c r="K3694">
        <v>91</v>
      </c>
      <c r="L3694">
        <v>20.309999999999999</v>
      </c>
      <c r="M3694">
        <v>279.39999999999998</v>
      </c>
      <c r="N3694">
        <v>94</v>
      </c>
      <c r="O3694">
        <v>12.57</v>
      </c>
      <c r="P3694">
        <v>11.6</v>
      </c>
      <c r="Q3694">
        <v>3</v>
      </c>
      <c r="R3694">
        <v>3.13</v>
      </c>
      <c r="S3694">
        <v>2</v>
      </c>
      <c r="T3694">
        <v>0</v>
      </c>
    </row>
    <row r="3695" spans="1:20" x14ac:dyDescent="0.2">
      <c r="A3695" t="s">
        <v>57</v>
      </c>
      <c r="B3695" s="4">
        <f>train[[#This Row],[account_length]]/12</f>
        <v>4.666666666666667</v>
      </c>
      <c r="C3695">
        <v>415</v>
      </c>
      <c r="D3695">
        <v>0</v>
      </c>
      <c r="E3695">
        <v>0</v>
      </c>
      <c r="F3695">
        <v>0</v>
      </c>
      <c r="G3695">
        <v>79.3</v>
      </c>
      <c r="H3695">
        <v>115</v>
      </c>
      <c r="I3695">
        <v>13.48</v>
      </c>
      <c r="J3695">
        <v>159</v>
      </c>
      <c r="K3695">
        <v>64</v>
      </c>
      <c r="L3695">
        <v>13.52</v>
      </c>
      <c r="M3695">
        <v>245.7</v>
      </c>
      <c r="N3695">
        <v>99</v>
      </c>
      <c r="O3695">
        <v>11.06</v>
      </c>
      <c r="P3695">
        <v>10.1</v>
      </c>
      <c r="Q3695">
        <v>4</v>
      </c>
      <c r="R3695">
        <v>2.73</v>
      </c>
      <c r="S3695">
        <v>1</v>
      </c>
      <c r="T3695">
        <v>0</v>
      </c>
    </row>
    <row r="3696" spans="1:20" x14ac:dyDescent="0.2">
      <c r="A3696" t="s">
        <v>55</v>
      </c>
      <c r="B3696" s="4">
        <f>train[[#This Row],[account_length]]/12</f>
        <v>3.25</v>
      </c>
      <c r="C3696">
        <v>408</v>
      </c>
      <c r="D3696">
        <v>0</v>
      </c>
      <c r="E3696">
        <v>0</v>
      </c>
      <c r="F3696">
        <v>0</v>
      </c>
      <c r="G3696">
        <v>157.19999999999999</v>
      </c>
      <c r="H3696">
        <v>81</v>
      </c>
      <c r="I3696">
        <v>26.72</v>
      </c>
      <c r="J3696">
        <v>247.7</v>
      </c>
      <c r="K3696">
        <v>131</v>
      </c>
      <c r="L3696">
        <v>21.05</v>
      </c>
      <c r="M3696">
        <v>215.7</v>
      </c>
      <c r="N3696">
        <v>141</v>
      </c>
      <c r="O3696">
        <v>9.7100000000000009</v>
      </c>
      <c r="P3696">
        <v>9.9</v>
      </c>
      <c r="Q3696">
        <v>9</v>
      </c>
      <c r="R3696">
        <v>2.67</v>
      </c>
      <c r="S3696">
        <v>1</v>
      </c>
      <c r="T3696">
        <v>0</v>
      </c>
    </row>
    <row r="3697" spans="1:20" x14ac:dyDescent="0.2">
      <c r="A3697" t="s">
        <v>32</v>
      </c>
      <c r="B3697" s="4">
        <f>train[[#This Row],[account_length]]/12</f>
        <v>13.166666666666666</v>
      </c>
      <c r="C3697">
        <v>408</v>
      </c>
      <c r="D3697">
        <v>0</v>
      </c>
      <c r="E3697">
        <v>0</v>
      </c>
      <c r="F3697">
        <v>0</v>
      </c>
      <c r="G3697">
        <v>119.8</v>
      </c>
      <c r="H3697">
        <v>123</v>
      </c>
      <c r="I3697">
        <v>20.37</v>
      </c>
      <c r="J3697">
        <v>262.2</v>
      </c>
      <c r="K3697">
        <v>122</v>
      </c>
      <c r="L3697">
        <v>22.29</v>
      </c>
      <c r="M3697">
        <v>219.8</v>
      </c>
      <c r="N3697">
        <v>111</v>
      </c>
      <c r="O3697">
        <v>9.89</v>
      </c>
      <c r="P3697">
        <v>12.4</v>
      </c>
      <c r="Q3697">
        <v>5</v>
      </c>
      <c r="R3697">
        <v>3.35</v>
      </c>
      <c r="S3697">
        <v>1</v>
      </c>
      <c r="T3697">
        <v>0</v>
      </c>
    </row>
    <row r="3698" spans="1:20" x14ac:dyDescent="0.2">
      <c r="A3698" t="s">
        <v>34</v>
      </c>
      <c r="B3698" s="4">
        <f>train[[#This Row],[account_length]]/12</f>
        <v>4.333333333333333</v>
      </c>
      <c r="C3698">
        <v>510</v>
      </c>
      <c r="D3698">
        <v>0</v>
      </c>
      <c r="E3698">
        <v>1</v>
      </c>
      <c r="F3698">
        <v>24</v>
      </c>
      <c r="G3698">
        <v>229.1</v>
      </c>
      <c r="H3698">
        <v>86</v>
      </c>
      <c r="I3698">
        <v>38.950000000000003</v>
      </c>
      <c r="J3698">
        <v>168.7</v>
      </c>
      <c r="K3698">
        <v>124</v>
      </c>
      <c r="L3698">
        <v>14.34</v>
      </c>
      <c r="M3698">
        <v>245.4</v>
      </c>
      <c r="N3698">
        <v>75</v>
      </c>
      <c r="O3698">
        <v>11.04</v>
      </c>
      <c r="P3698">
        <v>14.6</v>
      </c>
      <c r="Q3698">
        <v>2</v>
      </c>
      <c r="R3698">
        <v>3.94</v>
      </c>
      <c r="S3698">
        <v>1</v>
      </c>
      <c r="T3698">
        <v>0</v>
      </c>
    </row>
    <row r="3699" spans="1:20" x14ac:dyDescent="0.2">
      <c r="A3699" t="s">
        <v>59</v>
      </c>
      <c r="B3699" s="4">
        <f>train[[#This Row],[account_length]]/12</f>
        <v>9.3333333333333339</v>
      </c>
      <c r="C3699">
        <v>408</v>
      </c>
      <c r="D3699">
        <v>0</v>
      </c>
      <c r="E3699">
        <v>0</v>
      </c>
      <c r="F3699">
        <v>0</v>
      </c>
      <c r="G3699">
        <v>135.1</v>
      </c>
      <c r="H3699">
        <v>112</v>
      </c>
      <c r="I3699">
        <v>22.97</v>
      </c>
      <c r="J3699">
        <v>226.3</v>
      </c>
      <c r="K3699">
        <v>85</v>
      </c>
      <c r="L3699">
        <v>19.239999999999998</v>
      </c>
      <c r="M3699">
        <v>115.2</v>
      </c>
      <c r="N3699">
        <v>108</v>
      </c>
      <c r="O3699">
        <v>5.18</v>
      </c>
      <c r="P3699">
        <v>11.1</v>
      </c>
      <c r="Q3699">
        <v>6</v>
      </c>
      <c r="R3699">
        <v>3</v>
      </c>
      <c r="S3699">
        <v>1</v>
      </c>
      <c r="T3699">
        <v>0</v>
      </c>
    </row>
    <row r="3700" spans="1:20" x14ac:dyDescent="0.2">
      <c r="A3700" t="s">
        <v>68</v>
      </c>
      <c r="B3700" s="4">
        <f>train[[#This Row],[account_length]]/12</f>
        <v>1</v>
      </c>
      <c r="C3700">
        <v>408</v>
      </c>
      <c r="D3700">
        <v>0</v>
      </c>
      <c r="E3700">
        <v>0</v>
      </c>
      <c r="F3700">
        <v>0</v>
      </c>
      <c r="G3700">
        <v>239.7</v>
      </c>
      <c r="H3700">
        <v>112</v>
      </c>
      <c r="I3700">
        <v>40.75</v>
      </c>
      <c r="J3700">
        <v>221.1</v>
      </c>
      <c r="K3700">
        <v>122</v>
      </c>
      <c r="L3700">
        <v>18.79</v>
      </c>
      <c r="M3700">
        <v>207.3</v>
      </c>
      <c r="N3700">
        <v>109</v>
      </c>
      <c r="O3700">
        <v>9.33</v>
      </c>
      <c r="P3700">
        <v>11.1</v>
      </c>
      <c r="Q3700">
        <v>3</v>
      </c>
      <c r="R3700">
        <v>3</v>
      </c>
      <c r="S3700">
        <v>2</v>
      </c>
      <c r="T3700">
        <v>0</v>
      </c>
    </row>
    <row r="3701" spans="1:20" x14ac:dyDescent="0.2">
      <c r="A3701" t="s">
        <v>39</v>
      </c>
      <c r="B3701" s="4">
        <f>train[[#This Row],[account_length]]/12</f>
        <v>9.0833333333333339</v>
      </c>
      <c r="C3701">
        <v>510</v>
      </c>
      <c r="D3701">
        <v>1</v>
      </c>
      <c r="E3701">
        <v>0</v>
      </c>
      <c r="F3701">
        <v>0</v>
      </c>
      <c r="G3701">
        <v>159.6</v>
      </c>
      <c r="H3701">
        <v>136</v>
      </c>
      <c r="I3701">
        <v>27.13</v>
      </c>
      <c r="J3701">
        <v>151</v>
      </c>
      <c r="K3701">
        <v>126</v>
      </c>
      <c r="L3701">
        <v>12.84</v>
      </c>
      <c r="M3701">
        <v>142.1</v>
      </c>
      <c r="N3701">
        <v>53</v>
      </c>
      <c r="O3701">
        <v>6.39</v>
      </c>
      <c r="P3701">
        <v>7.3</v>
      </c>
      <c r="Q3701">
        <v>4</v>
      </c>
      <c r="R3701">
        <v>1.97</v>
      </c>
      <c r="S3701">
        <v>4</v>
      </c>
      <c r="T3701">
        <v>1</v>
      </c>
    </row>
    <row r="3702" spans="1:20" x14ac:dyDescent="0.2">
      <c r="A3702" t="s">
        <v>74</v>
      </c>
      <c r="B3702" s="4">
        <f>train[[#This Row],[account_length]]/12</f>
        <v>11.833333333333334</v>
      </c>
      <c r="C3702">
        <v>510</v>
      </c>
      <c r="D3702">
        <v>0</v>
      </c>
      <c r="E3702">
        <v>1</v>
      </c>
      <c r="F3702">
        <v>38</v>
      </c>
      <c r="G3702">
        <v>231.2</v>
      </c>
      <c r="H3702">
        <v>125</v>
      </c>
      <c r="I3702">
        <v>39.299999999999997</v>
      </c>
      <c r="J3702">
        <v>174.8</v>
      </c>
      <c r="K3702">
        <v>121</v>
      </c>
      <c r="L3702">
        <v>14.86</v>
      </c>
      <c r="M3702">
        <v>171.2</v>
      </c>
      <c r="N3702">
        <v>87</v>
      </c>
      <c r="O3702">
        <v>7.7</v>
      </c>
      <c r="P3702">
        <v>12.4</v>
      </c>
      <c r="Q3702">
        <v>2</v>
      </c>
      <c r="R3702">
        <v>3.35</v>
      </c>
      <c r="S3702">
        <v>4</v>
      </c>
      <c r="T3702">
        <v>0</v>
      </c>
    </row>
    <row r="3703" spans="1:20" x14ac:dyDescent="0.2">
      <c r="A3703" t="s">
        <v>52</v>
      </c>
      <c r="B3703" s="4">
        <f>train[[#This Row],[account_length]]/12</f>
        <v>5</v>
      </c>
      <c r="C3703">
        <v>510</v>
      </c>
      <c r="D3703">
        <v>0</v>
      </c>
      <c r="E3703">
        <v>0</v>
      </c>
      <c r="F3703">
        <v>0</v>
      </c>
      <c r="G3703">
        <v>203.7</v>
      </c>
      <c r="H3703">
        <v>95</v>
      </c>
      <c r="I3703">
        <v>34.630000000000003</v>
      </c>
      <c r="J3703">
        <v>212.6</v>
      </c>
      <c r="K3703">
        <v>122</v>
      </c>
      <c r="L3703">
        <v>18.07</v>
      </c>
      <c r="M3703">
        <v>177.1</v>
      </c>
      <c r="N3703">
        <v>103</v>
      </c>
      <c r="O3703">
        <v>7.97</v>
      </c>
      <c r="P3703">
        <v>7.9</v>
      </c>
      <c r="Q3703">
        <v>1</v>
      </c>
      <c r="R3703">
        <v>2.13</v>
      </c>
      <c r="S3703">
        <v>3</v>
      </c>
      <c r="T3703">
        <v>0</v>
      </c>
    </row>
    <row r="3704" spans="1:20" x14ac:dyDescent="0.2">
      <c r="A3704" t="s">
        <v>32</v>
      </c>
      <c r="B3704" s="4">
        <f>train[[#This Row],[account_length]]/12</f>
        <v>14</v>
      </c>
      <c r="C3704">
        <v>415</v>
      </c>
      <c r="D3704">
        <v>0</v>
      </c>
      <c r="E3704">
        <v>0</v>
      </c>
      <c r="F3704">
        <v>0</v>
      </c>
      <c r="G3704">
        <v>160.6</v>
      </c>
      <c r="H3704">
        <v>110</v>
      </c>
      <c r="I3704">
        <v>27.3</v>
      </c>
      <c r="J3704">
        <v>185.2</v>
      </c>
      <c r="K3704">
        <v>120</v>
      </c>
      <c r="L3704">
        <v>15.74</v>
      </c>
      <c r="M3704">
        <v>120.2</v>
      </c>
      <c r="N3704">
        <v>104</v>
      </c>
      <c r="O3704">
        <v>5.41</v>
      </c>
      <c r="P3704">
        <v>9.1</v>
      </c>
      <c r="Q3704">
        <v>4</v>
      </c>
      <c r="R3704">
        <v>2.46</v>
      </c>
      <c r="S3704">
        <v>1</v>
      </c>
      <c r="T3704">
        <v>1</v>
      </c>
    </row>
    <row r="3705" spans="1:20" x14ac:dyDescent="0.2">
      <c r="A3705" t="s">
        <v>36</v>
      </c>
      <c r="B3705" s="4">
        <f>train[[#This Row],[account_length]]/12</f>
        <v>11.5</v>
      </c>
      <c r="C3705">
        <v>415</v>
      </c>
      <c r="D3705">
        <v>1</v>
      </c>
      <c r="E3705">
        <v>0</v>
      </c>
      <c r="F3705">
        <v>0</v>
      </c>
      <c r="G3705">
        <v>261.10000000000002</v>
      </c>
      <c r="H3705">
        <v>96</v>
      </c>
      <c r="I3705">
        <v>44.39</v>
      </c>
      <c r="J3705">
        <v>170.9</v>
      </c>
      <c r="K3705">
        <v>120</v>
      </c>
      <c r="L3705">
        <v>14.53</v>
      </c>
      <c r="M3705">
        <v>71.099999999999994</v>
      </c>
      <c r="N3705">
        <v>89</v>
      </c>
      <c r="O3705">
        <v>3.2</v>
      </c>
      <c r="P3705">
        <v>0</v>
      </c>
      <c r="Q3705">
        <v>0</v>
      </c>
      <c r="R3705">
        <v>0</v>
      </c>
      <c r="S3705">
        <v>3</v>
      </c>
      <c r="T3705">
        <v>1</v>
      </c>
    </row>
    <row r="3706" spans="1:20" x14ac:dyDescent="0.2">
      <c r="A3706" t="s">
        <v>44</v>
      </c>
      <c r="B3706" s="4">
        <f>train[[#This Row],[account_length]]/12</f>
        <v>7.333333333333333</v>
      </c>
      <c r="C3706">
        <v>415</v>
      </c>
      <c r="D3706">
        <v>0</v>
      </c>
      <c r="E3706">
        <v>0</v>
      </c>
      <c r="F3706">
        <v>0</v>
      </c>
      <c r="G3706">
        <v>138.69999999999999</v>
      </c>
      <c r="H3706">
        <v>92</v>
      </c>
      <c r="I3706">
        <v>23.58</v>
      </c>
      <c r="J3706">
        <v>205.8</v>
      </c>
      <c r="K3706">
        <v>73</v>
      </c>
      <c r="L3706">
        <v>17.489999999999998</v>
      </c>
      <c r="M3706">
        <v>247.9</v>
      </c>
      <c r="N3706">
        <v>119</v>
      </c>
      <c r="O3706">
        <v>11.16</v>
      </c>
      <c r="P3706">
        <v>9.8000000000000007</v>
      </c>
      <c r="Q3706">
        <v>5</v>
      </c>
      <c r="R3706">
        <v>2.65</v>
      </c>
      <c r="S3706">
        <v>1</v>
      </c>
      <c r="T3706">
        <v>0</v>
      </c>
    </row>
    <row r="3707" spans="1:20" x14ac:dyDescent="0.2">
      <c r="A3707" t="s">
        <v>51</v>
      </c>
      <c r="B3707" s="4">
        <f>train[[#This Row],[account_length]]/12</f>
        <v>9.9166666666666661</v>
      </c>
      <c r="C3707">
        <v>415</v>
      </c>
      <c r="D3707">
        <v>0</v>
      </c>
      <c r="E3707">
        <v>0</v>
      </c>
      <c r="F3707">
        <v>0</v>
      </c>
      <c r="G3707">
        <v>226.6</v>
      </c>
      <c r="H3707">
        <v>126</v>
      </c>
      <c r="I3707">
        <v>38.520000000000003</v>
      </c>
      <c r="J3707">
        <v>143.6</v>
      </c>
      <c r="K3707">
        <v>107</v>
      </c>
      <c r="L3707">
        <v>12.21</v>
      </c>
      <c r="M3707">
        <v>94.9</v>
      </c>
      <c r="N3707">
        <v>123</v>
      </c>
      <c r="O3707">
        <v>4.2699999999999996</v>
      </c>
      <c r="P3707">
        <v>12.1</v>
      </c>
      <c r="Q3707">
        <v>5</v>
      </c>
      <c r="R3707">
        <v>3.27</v>
      </c>
      <c r="S3707">
        <v>1</v>
      </c>
      <c r="T3707">
        <v>0</v>
      </c>
    </row>
    <row r="3708" spans="1:20" x14ac:dyDescent="0.2">
      <c r="A3708" t="s">
        <v>54</v>
      </c>
      <c r="B3708" s="4">
        <f>train[[#This Row],[account_length]]/12</f>
        <v>2.5833333333333335</v>
      </c>
      <c r="C3708">
        <v>408</v>
      </c>
      <c r="D3708">
        <v>0</v>
      </c>
      <c r="E3708">
        <v>0</v>
      </c>
      <c r="F3708">
        <v>0</v>
      </c>
      <c r="G3708">
        <v>229.1</v>
      </c>
      <c r="H3708">
        <v>120</v>
      </c>
      <c r="I3708">
        <v>38.950000000000003</v>
      </c>
      <c r="J3708">
        <v>172.4</v>
      </c>
      <c r="K3708">
        <v>79</v>
      </c>
      <c r="L3708">
        <v>14.65</v>
      </c>
      <c r="M3708">
        <v>243.6</v>
      </c>
      <c r="N3708">
        <v>102</v>
      </c>
      <c r="O3708">
        <v>10.96</v>
      </c>
      <c r="P3708">
        <v>11</v>
      </c>
      <c r="Q3708">
        <v>4</v>
      </c>
      <c r="R3708">
        <v>2.97</v>
      </c>
      <c r="S3708">
        <v>3</v>
      </c>
      <c r="T3708">
        <v>0</v>
      </c>
    </row>
    <row r="3709" spans="1:20" x14ac:dyDescent="0.2">
      <c r="A3709" t="s">
        <v>71</v>
      </c>
      <c r="B3709" s="4">
        <f>train[[#This Row],[account_length]]/12</f>
        <v>8.5</v>
      </c>
      <c r="C3709">
        <v>408</v>
      </c>
      <c r="D3709">
        <v>0</v>
      </c>
      <c r="E3709">
        <v>0</v>
      </c>
      <c r="F3709">
        <v>0</v>
      </c>
      <c r="G3709">
        <v>157.4</v>
      </c>
      <c r="H3709">
        <v>83</v>
      </c>
      <c r="I3709">
        <v>26.76</v>
      </c>
      <c r="J3709">
        <v>47.3</v>
      </c>
      <c r="K3709">
        <v>102</v>
      </c>
      <c r="L3709">
        <v>4.0199999999999996</v>
      </c>
      <c r="M3709">
        <v>160.4</v>
      </c>
      <c r="N3709">
        <v>92</v>
      </c>
      <c r="O3709">
        <v>7.22</v>
      </c>
      <c r="P3709">
        <v>11.4</v>
      </c>
      <c r="Q3709">
        <v>5</v>
      </c>
      <c r="R3709">
        <v>3.08</v>
      </c>
      <c r="S3709">
        <v>0</v>
      </c>
      <c r="T3709">
        <v>0</v>
      </c>
    </row>
    <row r="3710" spans="1:20" x14ac:dyDescent="0.2">
      <c r="A3710" t="s">
        <v>63</v>
      </c>
      <c r="B3710" s="4">
        <f>train[[#This Row],[account_length]]/12</f>
        <v>12.416666666666666</v>
      </c>
      <c r="C3710">
        <v>415</v>
      </c>
      <c r="D3710">
        <v>0</v>
      </c>
      <c r="E3710">
        <v>1</v>
      </c>
      <c r="F3710">
        <v>25</v>
      </c>
      <c r="G3710">
        <v>185.6</v>
      </c>
      <c r="H3710">
        <v>109</v>
      </c>
      <c r="I3710">
        <v>31.55</v>
      </c>
      <c r="J3710">
        <v>167.3</v>
      </c>
      <c r="K3710">
        <v>89</v>
      </c>
      <c r="L3710">
        <v>14.22</v>
      </c>
      <c r="M3710">
        <v>171.6</v>
      </c>
      <c r="N3710">
        <v>100</v>
      </c>
      <c r="O3710">
        <v>7.72</v>
      </c>
      <c r="P3710">
        <v>10.7</v>
      </c>
      <c r="Q3710">
        <v>3</v>
      </c>
      <c r="R3710">
        <v>2.89</v>
      </c>
      <c r="S3710">
        <v>1</v>
      </c>
      <c r="T3710">
        <v>1</v>
      </c>
    </row>
    <row r="3711" spans="1:20" x14ac:dyDescent="0.2">
      <c r="A3711" t="s">
        <v>39</v>
      </c>
      <c r="B3711" s="4">
        <f>train[[#This Row],[account_length]]/12</f>
        <v>11.5</v>
      </c>
      <c r="C3711">
        <v>415</v>
      </c>
      <c r="D3711">
        <v>0</v>
      </c>
      <c r="E3711">
        <v>0</v>
      </c>
      <c r="F3711">
        <v>0</v>
      </c>
      <c r="G3711">
        <v>217.2</v>
      </c>
      <c r="H3711">
        <v>73</v>
      </c>
      <c r="I3711">
        <v>36.92</v>
      </c>
      <c r="J3711">
        <v>190.8</v>
      </c>
      <c r="K3711">
        <v>127</v>
      </c>
      <c r="L3711">
        <v>16.22</v>
      </c>
      <c r="M3711">
        <v>133.5</v>
      </c>
      <c r="N3711">
        <v>97</v>
      </c>
      <c r="O3711">
        <v>6.01</v>
      </c>
      <c r="P3711">
        <v>5.2</v>
      </c>
      <c r="Q3711">
        <v>3</v>
      </c>
      <c r="R3711">
        <v>1.4</v>
      </c>
      <c r="S3711">
        <v>4</v>
      </c>
      <c r="T3711">
        <v>0</v>
      </c>
    </row>
    <row r="3712" spans="1:20" x14ac:dyDescent="0.2">
      <c r="A3712" t="s">
        <v>63</v>
      </c>
      <c r="B3712" s="4">
        <f>train[[#This Row],[account_length]]/12</f>
        <v>9.8333333333333339</v>
      </c>
      <c r="C3712">
        <v>415</v>
      </c>
      <c r="D3712">
        <v>0</v>
      </c>
      <c r="E3712">
        <v>0</v>
      </c>
      <c r="F3712">
        <v>0</v>
      </c>
      <c r="G3712">
        <v>183.1</v>
      </c>
      <c r="H3712">
        <v>128</v>
      </c>
      <c r="I3712">
        <v>31.13</v>
      </c>
      <c r="J3712">
        <v>241</v>
      </c>
      <c r="K3712">
        <v>93</v>
      </c>
      <c r="L3712">
        <v>20.49</v>
      </c>
      <c r="M3712">
        <v>211.1</v>
      </c>
      <c r="N3712">
        <v>108</v>
      </c>
      <c r="O3712">
        <v>9.5</v>
      </c>
      <c r="P3712">
        <v>12.5</v>
      </c>
      <c r="Q3712">
        <v>4</v>
      </c>
      <c r="R3712">
        <v>3.38</v>
      </c>
      <c r="S3712">
        <v>0</v>
      </c>
      <c r="T3712">
        <v>0</v>
      </c>
    </row>
    <row r="3713" spans="1:20" x14ac:dyDescent="0.2">
      <c r="A3713" t="s">
        <v>71</v>
      </c>
      <c r="B3713" s="4">
        <f>train[[#This Row],[account_length]]/12</f>
        <v>18.5</v>
      </c>
      <c r="C3713">
        <v>408</v>
      </c>
      <c r="D3713">
        <v>0</v>
      </c>
      <c r="E3713">
        <v>1</v>
      </c>
      <c r="F3713">
        <v>34</v>
      </c>
      <c r="G3713">
        <v>218.5</v>
      </c>
      <c r="H3713">
        <v>89</v>
      </c>
      <c r="I3713">
        <v>37.15</v>
      </c>
      <c r="J3713">
        <v>160.69999999999999</v>
      </c>
      <c r="K3713">
        <v>76</v>
      </c>
      <c r="L3713">
        <v>13.66</v>
      </c>
      <c r="M3713">
        <v>181.6</v>
      </c>
      <c r="N3713">
        <v>76</v>
      </c>
      <c r="O3713">
        <v>8.17</v>
      </c>
      <c r="P3713">
        <v>4.9000000000000004</v>
      </c>
      <c r="Q3713">
        <v>5</v>
      </c>
      <c r="R3713">
        <v>1.32</v>
      </c>
      <c r="S3713">
        <v>4</v>
      </c>
      <c r="T3713">
        <v>0</v>
      </c>
    </row>
    <row r="3714" spans="1:20" x14ac:dyDescent="0.2">
      <c r="A3714" t="s">
        <v>53</v>
      </c>
      <c r="B3714" s="4">
        <f>train[[#This Row],[account_length]]/12</f>
        <v>10.833333333333334</v>
      </c>
      <c r="C3714">
        <v>415</v>
      </c>
      <c r="D3714">
        <v>0</v>
      </c>
      <c r="E3714">
        <v>0</v>
      </c>
      <c r="F3714">
        <v>0</v>
      </c>
      <c r="G3714">
        <v>143.80000000000001</v>
      </c>
      <c r="H3714">
        <v>76</v>
      </c>
      <c r="I3714">
        <v>24.45</v>
      </c>
      <c r="J3714">
        <v>274.8</v>
      </c>
      <c r="K3714">
        <v>103</v>
      </c>
      <c r="L3714">
        <v>23.36</v>
      </c>
      <c r="M3714">
        <v>194.7</v>
      </c>
      <c r="N3714">
        <v>105</v>
      </c>
      <c r="O3714">
        <v>8.76</v>
      </c>
      <c r="P3714">
        <v>12.3</v>
      </c>
      <c r="Q3714">
        <v>1</v>
      </c>
      <c r="R3714">
        <v>3.32</v>
      </c>
      <c r="S3714">
        <v>0</v>
      </c>
      <c r="T3714">
        <v>0</v>
      </c>
    </row>
    <row r="3715" spans="1:20" x14ac:dyDescent="0.2">
      <c r="A3715" t="s">
        <v>54</v>
      </c>
      <c r="B3715" s="4">
        <f>train[[#This Row],[account_length]]/12</f>
        <v>11.666666666666666</v>
      </c>
      <c r="C3715">
        <v>415</v>
      </c>
      <c r="D3715">
        <v>0</v>
      </c>
      <c r="E3715">
        <v>0</v>
      </c>
      <c r="F3715">
        <v>0</v>
      </c>
      <c r="G3715">
        <v>143</v>
      </c>
      <c r="H3715">
        <v>100</v>
      </c>
      <c r="I3715">
        <v>24.31</v>
      </c>
      <c r="J3715">
        <v>193.4</v>
      </c>
      <c r="K3715">
        <v>89</v>
      </c>
      <c r="L3715">
        <v>16.440000000000001</v>
      </c>
      <c r="M3715">
        <v>59.5</v>
      </c>
      <c r="N3715">
        <v>81</v>
      </c>
      <c r="O3715">
        <v>2.68</v>
      </c>
      <c r="P3715">
        <v>12.3</v>
      </c>
      <c r="Q3715">
        <v>8</v>
      </c>
      <c r="R3715">
        <v>3.32</v>
      </c>
      <c r="S3715">
        <v>4</v>
      </c>
      <c r="T3715">
        <v>1</v>
      </c>
    </row>
    <row r="3716" spans="1:20" x14ac:dyDescent="0.2">
      <c r="A3716" t="s">
        <v>41</v>
      </c>
      <c r="B3716" s="4">
        <f>train[[#This Row],[account_length]]/12</f>
        <v>8.4166666666666661</v>
      </c>
      <c r="C3716">
        <v>415</v>
      </c>
      <c r="D3716">
        <v>0</v>
      </c>
      <c r="E3716">
        <v>1</v>
      </c>
      <c r="F3716">
        <v>39</v>
      </c>
      <c r="G3716">
        <v>147.19999999999999</v>
      </c>
      <c r="H3716">
        <v>105</v>
      </c>
      <c r="I3716">
        <v>25.02</v>
      </c>
      <c r="J3716">
        <v>168.8</v>
      </c>
      <c r="K3716">
        <v>96</v>
      </c>
      <c r="L3716">
        <v>14.35</v>
      </c>
      <c r="M3716">
        <v>165.3</v>
      </c>
      <c r="N3716">
        <v>118</v>
      </c>
      <c r="O3716">
        <v>7.44</v>
      </c>
      <c r="P3716">
        <v>13</v>
      </c>
      <c r="Q3716">
        <v>4</v>
      </c>
      <c r="R3716">
        <v>3.51</v>
      </c>
      <c r="S3716">
        <v>1</v>
      </c>
      <c r="T3716">
        <v>0</v>
      </c>
    </row>
    <row r="3717" spans="1:20" x14ac:dyDescent="0.2">
      <c r="A3717" t="s">
        <v>24</v>
      </c>
      <c r="B3717" s="4">
        <f>train[[#This Row],[account_length]]/12</f>
        <v>11.166666666666666</v>
      </c>
      <c r="C3717">
        <v>415</v>
      </c>
      <c r="D3717">
        <v>0</v>
      </c>
      <c r="E3717">
        <v>1</v>
      </c>
      <c r="F3717">
        <v>32</v>
      </c>
      <c r="G3717">
        <v>224</v>
      </c>
      <c r="H3717">
        <v>75</v>
      </c>
      <c r="I3717">
        <v>38.08</v>
      </c>
      <c r="J3717">
        <v>97.5</v>
      </c>
      <c r="K3717">
        <v>103</v>
      </c>
      <c r="L3717">
        <v>8.2899999999999991</v>
      </c>
      <c r="M3717">
        <v>211.6</v>
      </c>
      <c r="N3717">
        <v>80</v>
      </c>
      <c r="O3717">
        <v>9.52</v>
      </c>
      <c r="P3717">
        <v>10.7</v>
      </c>
      <c r="Q3717">
        <v>5</v>
      </c>
      <c r="R3717">
        <v>2.89</v>
      </c>
      <c r="S3717">
        <v>2</v>
      </c>
      <c r="T3717">
        <v>0</v>
      </c>
    </row>
    <row r="3718" spans="1:20" x14ac:dyDescent="0.2">
      <c r="A3718" t="s">
        <v>26</v>
      </c>
      <c r="B3718" s="4">
        <f>train[[#This Row],[account_length]]/12</f>
        <v>7.333333333333333</v>
      </c>
      <c r="C3718">
        <v>408</v>
      </c>
      <c r="D3718">
        <v>1</v>
      </c>
      <c r="E3718">
        <v>0</v>
      </c>
      <c r="F3718">
        <v>0</v>
      </c>
      <c r="G3718">
        <v>132.9</v>
      </c>
      <c r="H3718">
        <v>132</v>
      </c>
      <c r="I3718">
        <v>22.59</v>
      </c>
      <c r="J3718">
        <v>208.2</v>
      </c>
      <c r="K3718">
        <v>82</v>
      </c>
      <c r="L3718">
        <v>17.7</v>
      </c>
      <c r="M3718">
        <v>260.5</v>
      </c>
      <c r="N3718">
        <v>42</v>
      </c>
      <c r="O3718">
        <v>11.72</v>
      </c>
      <c r="P3718">
        <v>14.4</v>
      </c>
      <c r="Q3718">
        <v>11</v>
      </c>
      <c r="R3718">
        <v>3.89</v>
      </c>
      <c r="S3718">
        <v>2</v>
      </c>
      <c r="T3718">
        <v>1</v>
      </c>
    </row>
    <row r="3719" spans="1:20" x14ac:dyDescent="0.2">
      <c r="A3719" t="s">
        <v>38</v>
      </c>
      <c r="B3719" s="4">
        <f>train[[#This Row],[account_length]]/12</f>
        <v>9.8333333333333339</v>
      </c>
      <c r="C3719">
        <v>408</v>
      </c>
      <c r="D3719">
        <v>0</v>
      </c>
      <c r="E3719">
        <v>0</v>
      </c>
      <c r="F3719">
        <v>0</v>
      </c>
      <c r="G3719">
        <v>160.30000000000001</v>
      </c>
      <c r="H3719">
        <v>110</v>
      </c>
      <c r="I3719">
        <v>27.25</v>
      </c>
      <c r="J3719">
        <v>53.2</v>
      </c>
      <c r="K3719">
        <v>92</v>
      </c>
      <c r="L3719">
        <v>4.5199999999999996</v>
      </c>
      <c r="M3719">
        <v>130.69999999999999</v>
      </c>
      <c r="N3719">
        <v>119</v>
      </c>
      <c r="O3719">
        <v>5.88</v>
      </c>
      <c r="P3719">
        <v>10.5</v>
      </c>
      <c r="Q3719">
        <v>4</v>
      </c>
      <c r="R3719">
        <v>2.84</v>
      </c>
      <c r="S3719">
        <v>0</v>
      </c>
      <c r="T3719">
        <v>0</v>
      </c>
    </row>
    <row r="3720" spans="1:20" x14ac:dyDescent="0.2">
      <c r="A3720" t="s">
        <v>71</v>
      </c>
      <c r="B3720" s="4">
        <f>train[[#This Row],[account_length]]/12</f>
        <v>7.75</v>
      </c>
      <c r="C3720">
        <v>415</v>
      </c>
      <c r="D3720">
        <v>0</v>
      </c>
      <c r="E3720">
        <v>1</v>
      </c>
      <c r="F3720">
        <v>21</v>
      </c>
      <c r="G3720">
        <v>213.8</v>
      </c>
      <c r="H3720">
        <v>103</v>
      </c>
      <c r="I3720">
        <v>36.35</v>
      </c>
      <c r="J3720">
        <v>257.7</v>
      </c>
      <c r="K3720">
        <v>72</v>
      </c>
      <c r="L3720">
        <v>21.9</v>
      </c>
      <c r="M3720">
        <v>218.4</v>
      </c>
      <c r="N3720">
        <v>114</v>
      </c>
      <c r="O3720">
        <v>9.83</v>
      </c>
      <c r="P3720">
        <v>7.2</v>
      </c>
      <c r="Q3720">
        <v>6</v>
      </c>
      <c r="R3720">
        <v>1.94</v>
      </c>
      <c r="S3720">
        <v>1</v>
      </c>
      <c r="T3720">
        <v>0</v>
      </c>
    </row>
    <row r="3721" spans="1:20" x14ac:dyDescent="0.2">
      <c r="A3721" t="s">
        <v>45</v>
      </c>
      <c r="B3721" s="4">
        <f>train[[#This Row],[account_length]]/12</f>
        <v>19.333333333333332</v>
      </c>
      <c r="C3721">
        <v>415</v>
      </c>
      <c r="D3721">
        <v>0</v>
      </c>
      <c r="E3721">
        <v>0</v>
      </c>
      <c r="F3721">
        <v>0</v>
      </c>
      <c r="G3721">
        <v>248.2</v>
      </c>
      <c r="H3721">
        <v>128</v>
      </c>
      <c r="I3721">
        <v>42.19</v>
      </c>
      <c r="J3721">
        <v>211.2</v>
      </c>
      <c r="K3721">
        <v>96</v>
      </c>
      <c r="L3721">
        <v>17.95</v>
      </c>
      <c r="M3721">
        <v>147.1</v>
      </c>
      <c r="N3721">
        <v>117</v>
      </c>
      <c r="O3721">
        <v>6.62</v>
      </c>
      <c r="P3721">
        <v>10</v>
      </c>
      <c r="Q3721">
        <v>6</v>
      </c>
      <c r="R3721">
        <v>2.7</v>
      </c>
      <c r="S3721">
        <v>2</v>
      </c>
      <c r="T3721">
        <v>0</v>
      </c>
    </row>
    <row r="3722" spans="1:20" x14ac:dyDescent="0.2">
      <c r="A3722" t="s">
        <v>73</v>
      </c>
      <c r="B3722" s="4">
        <f>train[[#This Row],[account_length]]/12</f>
        <v>11.416666666666666</v>
      </c>
      <c r="C3722">
        <v>415</v>
      </c>
      <c r="D3722">
        <v>0</v>
      </c>
      <c r="E3722">
        <v>1</v>
      </c>
      <c r="F3722">
        <v>25</v>
      </c>
      <c r="G3722">
        <v>174.6</v>
      </c>
      <c r="H3722">
        <v>88</v>
      </c>
      <c r="I3722">
        <v>29.68</v>
      </c>
      <c r="J3722">
        <v>243.8</v>
      </c>
      <c r="K3722">
        <v>118</v>
      </c>
      <c r="L3722">
        <v>20.72</v>
      </c>
      <c r="M3722">
        <v>259.7</v>
      </c>
      <c r="N3722">
        <v>103</v>
      </c>
      <c r="O3722">
        <v>11.69</v>
      </c>
      <c r="P3722">
        <v>12.2</v>
      </c>
      <c r="Q3722">
        <v>3</v>
      </c>
      <c r="R3722">
        <v>3.29</v>
      </c>
      <c r="S3722">
        <v>3</v>
      </c>
      <c r="T3722">
        <v>0</v>
      </c>
    </row>
    <row r="3723" spans="1:20" x14ac:dyDescent="0.2">
      <c r="A3723" t="s">
        <v>44</v>
      </c>
      <c r="B3723" s="4">
        <f>train[[#This Row],[account_length]]/12</f>
        <v>0.25</v>
      </c>
      <c r="C3723">
        <v>415</v>
      </c>
      <c r="D3723">
        <v>0</v>
      </c>
      <c r="E3723">
        <v>1</v>
      </c>
      <c r="F3723">
        <v>23</v>
      </c>
      <c r="G3723">
        <v>205.5</v>
      </c>
      <c r="H3723">
        <v>102</v>
      </c>
      <c r="I3723">
        <v>34.94</v>
      </c>
      <c r="J3723">
        <v>209.5</v>
      </c>
      <c r="K3723">
        <v>83</v>
      </c>
      <c r="L3723">
        <v>17.809999999999999</v>
      </c>
      <c r="M3723">
        <v>182.3</v>
      </c>
      <c r="N3723">
        <v>99</v>
      </c>
      <c r="O3723">
        <v>8.1999999999999993</v>
      </c>
      <c r="P3723">
        <v>6.4</v>
      </c>
      <c r="Q3723">
        <v>4</v>
      </c>
      <c r="R3723">
        <v>1.73</v>
      </c>
      <c r="S3723">
        <v>0</v>
      </c>
      <c r="T3723">
        <v>0</v>
      </c>
    </row>
    <row r="3724" spans="1:20" x14ac:dyDescent="0.2">
      <c r="A3724" t="s">
        <v>33</v>
      </c>
      <c r="B3724" s="4">
        <f>train[[#This Row],[account_length]]/12</f>
        <v>11.416666666666666</v>
      </c>
      <c r="C3724">
        <v>415</v>
      </c>
      <c r="D3724">
        <v>0</v>
      </c>
      <c r="E3724">
        <v>0</v>
      </c>
      <c r="F3724">
        <v>0</v>
      </c>
      <c r="G3724">
        <v>209.1</v>
      </c>
      <c r="H3724">
        <v>104</v>
      </c>
      <c r="I3724">
        <v>35.549999999999997</v>
      </c>
      <c r="J3724">
        <v>189.4</v>
      </c>
      <c r="K3724">
        <v>96</v>
      </c>
      <c r="L3724">
        <v>16.100000000000001</v>
      </c>
      <c r="M3724">
        <v>214.4</v>
      </c>
      <c r="N3724">
        <v>83</v>
      </c>
      <c r="O3724">
        <v>9.65</v>
      </c>
      <c r="P3724">
        <v>14.8</v>
      </c>
      <c r="Q3724">
        <v>4</v>
      </c>
      <c r="R3724">
        <v>4</v>
      </c>
      <c r="S3724">
        <v>3</v>
      </c>
      <c r="T3724">
        <v>0</v>
      </c>
    </row>
    <row r="3725" spans="1:20" x14ac:dyDescent="0.2">
      <c r="A3725" t="s">
        <v>33</v>
      </c>
      <c r="B3725" s="4">
        <f>train[[#This Row],[account_length]]/12</f>
        <v>3.5</v>
      </c>
      <c r="C3725">
        <v>415</v>
      </c>
      <c r="D3725">
        <v>0</v>
      </c>
      <c r="E3725">
        <v>0</v>
      </c>
      <c r="F3725">
        <v>0</v>
      </c>
      <c r="G3725">
        <v>251.1</v>
      </c>
      <c r="H3725">
        <v>81</v>
      </c>
      <c r="I3725">
        <v>42.69</v>
      </c>
      <c r="J3725">
        <v>178.3</v>
      </c>
      <c r="K3725">
        <v>106</v>
      </c>
      <c r="L3725">
        <v>15.16</v>
      </c>
      <c r="M3725">
        <v>184.6</v>
      </c>
      <c r="N3725">
        <v>90</v>
      </c>
      <c r="O3725">
        <v>8.31</v>
      </c>
      <c r="P3725">
        <v>12.7</v>
      </c>
      <c r="Q3725">
        <v>5</v>
      </c>
      <c r="R3725">
        <v>3.43</v>
      </c>
      <c r="S3725">
        <v>0</v>
      </c>
      <c r="T3725">
        <v>0</v>
      </c>
    </row>
    <row r="3726" spans="1:20" x14ac:dyDescent="0.2">
      <c r="A3726" t="s">
        <v>49</v>
      </c>
      <c r="B3726" s="4">
        <f>train[[#This Row],[account_length]]/12</f>
        <v>4.833333333333333</v>
      </c>
      <c r="C3726">
        <v>408</v>
      </c>
      <c r="D3726">
        <v>0</v>
      </c>
      <c r="E3726">
        <v>0</v>
      </c>
      <c r="F3726">
        <v>0</v>
      </c>
      <c r="G3726">
        <v>187.6</v>
      </c>
      <c r="H3726">
        <v>113</v>
      </c>
      <c r="I3726">
        <v>31.89</v>
      </c>
      <c r="J3726">
        <v>217.4</v>
      </c>
      <c r="K3726">
        <v>115</v>
      </c>
      <c r="L3726">
        <v>18.48</v>
      </c>
      <c r="M3726">
        <v>139.69999999999999</v>
      </c>
      <c r="N3726">
        <v>92</v>
      </c>
      <c r="O3726">
        <v>6.29</v>
      </c>
      <c r="P3726">
        <v>9.8000000000000007</v>
      </c>
      <c r="Q3726">
        <v>5</v>
      </c>
      <c r="R3726">
        <v>2.65</v>
      </c>
      <c r="S3726">
        <v>3</v>
      </c>
      <c r="T3726">
        <v>0</v>
      </c>
    </row>
    <row r="3727" spans="1:20" x14ac:dyDescent="0.2">
      <c r="A3727" t="s">
        <v>65</v>
      </c>
      <c r="B3727" s="4">
        <f>train[[#This Row],[account_length]]/12</f>
        <v>4.583333333333333</v>
      </c>
      <c r="C3727">
        <v>415</v>
      </c>
      <c r="D3727">
        <v>0</v>
      </c>
      <c r="E3727">
        <v>1</v>
      </c>
      <c r="F3727">
        <v>37</v>
      </c>
      <c r="G3727">
        <v>197.5</v>
      </c>
      <c r="H3727">
        <v>89</v>
      </c>
      <c r="I3727">
        <v>33.58</v>
      </c>
      <c r="J3727">
        <v>228.7</v>
      </c>
      <c r="K3727">
        <v>141</v>
      </c>
      <c r="L3727">
        <v>19.440000000000001</v>
      </c>
      <c r="M3727">
        <v>313.39999999999998</v>
      </c>
      <c r="N3727">
        <v>121</v>
      </c>
      <c r="O3727">
        <v>14.1</v>
      </c>
      <c r="P3727">
        <v>19.7</v>
      </c>
      <c r="Q3727">
        <v>2</v>
      </c>
      <c r="R3727">
        <v>5.32</v>
      </c>
      <c r="S3727">
        <v>1</v>
      </c>
      <c r="T3727">
        <v>0</v>
      </c>
    </row>
    <row r="3728" spans="1:20" x14ac:dyDescent="0.2">
      <c r="A3728" t="s">
        <v>20</v>
      </c>
      <c r="B3728" s="4">
        <f>train[[#This Row],[account_length]]/12</f>
        <v>5.75</v>
      </c>
      <c r="C3728">
        <v>510</v>
      </c>
      <c r="D3728">
        <v>0</v>
      </c>
      <c r="E3728">
        <v>0</v>
      </c>
      <c r="F3728">
        <v>0</v>
      </c>
      <c r="G3728">
        <v>221.6</v>
      </c>
      <c r="H3728">
        <v>88</v>
      </c>
      <c r="I3728">
        <v>37.67</v>
      </c>
      <c r="J3728">
        <v>231.8</v>
      </c>
      <c r="K3728">
        <v>87</v>
      </c>
      <c r="L3728">
        <v>19.7</v>
      </c>
      <c r="M3728">
        <v>211.7</v>
      </c>
      <c r="N3728">
        <v>116</v>
      </c>
      <c r="O3728">
        <v>9.5299999999999994</v>
      </c>
      <c r="P3728">
        <v>8.6</v>
      </c>
      <c r="Q3728">
        <v>9</v>
      </c>
      <c r="R3728">
        <v>2.3199999999999998</v>
      </c>
      <c r="S3728">
        <v>1</v>
      </c>
      <c r="T3728">
        <v>0</v>
      </c>
    </row>
    <row r="3729" spans="1:20" x14ac:dyDescent="0.2">
      <c r="A3729" t="s">
        <v>38</v>
      </c>
      <c r="B3729" s="4">
        <f>train[[#This Row],[account_length]]/12</f>
        <v>8.3333333333333339</v>
      </c>
      <c r="C3729">
        <v>415</v>
      </c>
      <c r="D3729">
        <v>0</v>
      </c>
      <c r="E3729">
        <v>0</v>
      </c>
      <c r="F3729">
        <v>0</v>
      </c>
      <c r="G3729">
        <v>200.7</v>
      </c>
      <c r="H3729">
        <v>151</v>
      </c>
      <c r="I3729">
        <v>34.119999999999997</v>
      </c>
      <c r="J3729">
        <v>290.8</v>
      </c>
      <c r="K3729">
        <v>127</v>
      </c>
      <c r="L3729">
        <v>24.72</v>
      </c>
      <c r="M3729">
        <v>186.7</v>
      </c>
      <c r="N3729">
        <v>105</v>
      </c>
      <c r="O3729">
        <v>8.4</v>
      </c>
      <c r="P3729">
        <v>10.199999999999999</v>
      </c>
      <c r="Q3729">
        <v>9</v>
      </c>
      <c r="R3729">
        <v>2.75</v>
      </c>
      <c r="S3729">
        <v>1</v>
      </c>
      <c r="T3729">
        <v>0</v>
      </c>
    </row>
    <row r="3730" spans="1:20" x14ac:dyDescent="0.2">
      <c r="A3730" t="s">
        <v>73</v>
      </c>
      <c r="B3730" s="4">
        <f>train[[#This Row],[account_length]]/12</f>
        <v>7.166666666666667</v>
      </c>
      <c r="C3730">
        <v>510</v>
      </c>
      <c r="D3730">
        <v>0</v>
      </c>
      <c r="E3730">
        <v>0</v>
      </c>
      <c r="F3730">
        <v>0</v>
      </c>
      <c r="G3730">
        <v>212.8</v>
      </c>
      <c r="H3730">
        <v>79</v>
      </c>
      <c r="I3730">
        <v>36.18</v>
      </c>
      <c r="J3730">
        <v>90.9</v>
      </c>
      <c r="K3730">
        <v>145</v>
      </c>
      <c r="L3730">
        <v>7.73</v>
      </c>
      <c r="M3730">
        <v>152.30000000000001</v>
      </c>
      <c r="N3730">
        <v>67</v>
      </c>
      <c r="O3730">
        <v>6.85</v>
      </c>
      <c r="P3730">
        <v>11.9</v>
      </c>
      <c r="Q3730">
        <v>3</v>
      </c>
      <c r="R3730">
        <v>3.21</v>
      </c>
      <c r="S3730">
        <v>2</v>
      </c>
      <c r="T3730">
        <v>0</v>
      </c>
    </row>
    <row r="3731" spans="1:20" x14ac:dyDescent="0.2">
      <c r="A3731" t="s">
        <v>69</v>
      </c>
      <c r="B3731" s="4">
        <f>train[[#This Row],[account_length]]/12</f>
        <v>8.75</v>
      </c>
      <c r="C3731">
        <v>510</v>
      </c>
      <c r="D3731">
        <v>0</v>
      </c>
      <c r="E3731">
        <v>0</v>
      </c>
      <c r="F3731">
        <v>0</v>
      </c>
      <c r="G3731">
        <v>213.3</v>
      </c>
      <c r="H3731">
        <v>99</v>
      </c>
      <c r="I3731">
        <v>36.26</v>
      </c>
      <c r="J3731">
        <v>153.1</v>
      </c>
      <c r="K3731">
        <v>79</v>
      </c>
      <c r="L3731">
        <v>13.01</v>
      </c>
      <c r="M3731">
        <v>227.9</v>
      </c>
      <c r="N3731">
        <v>98</v>
      </c>
      <c r="O3731">
        <v>10.26</v>
      </c>
      <c r="P3731">
        <v>10.8</v>
      </c>
      <c r="Q3731">
        <v>5</v>
      </c>
      <c r="R3731">
        <v>2.92</v>
      </c>
      <c r="S3731">
        <v>1</v>
      </c>
      <c r="T3731">
        <v>0</v>
      </c>
    </row>
    <row r="3732" spans="1:20" x14ac:dyDescent="0.2">
      <c r="A3732" t="s">
        <v>48</v>
      </c>
      <c r="B3732" s="4">
        <f>train[[#This Row],[account_length]]/12</f>
        <v>9.25</v>
      </c>
      <c r="C3732">
        <v>408</v>
      </c>
      <c r="D3732">
        <v>1</v>
      </c>
      <c r="E3732">
        <v>0</v>
      </c>
      <c r="F3732">
        <v>0</v>
      </c>
      <c r="G3732">
        <v>177.1</v>
      </c>
      <c r="H3732">
        <v>102</v>
      </c>
      <c r="I3732">
        <v>30.11</v>
      </c>
      <c r="J3732">
        <v>249.1</v>
      </c>
      <c r="K3732">
        <v>102</v>
      </c>
      <c r="L3732">
        <v>21.17</v>
      </c>
      <c r="M3732">
        <v>153.30000000000001</v>
      </c>
      <c r="N3732">
        <v>66</v>
      </c>
      <c r="O3732">
        <v>6.9</v>
      </c>
      <c r="P3732">
        <v>8.8000000000000007</v>
      </c>
      <c r="Q3732">
        <v>4</v>
      </c>
      <c r="R3732">
        <v>2.38</v>
      </c>
      <c r="S3732">
        <v>2</v>
      </c>
      <c r="T3732">
        <v>0</v>
      </c>
    </row>
    <row r="3733" spans="1:20" x14ac:dyDescent="0.2">
      <c r="A3733" t="s">
        <v>66</v>
      </c>
      <c r="B3733" s="4">
        <f>train[[#This Row],[account_length]]/12</f>
        <v>6.25</v>
      </c>
      <c r="C3733">
        <v>408</v>
      </c>
      <c r="D3733">
        <v>0</v>
      </c>
      <c r="E3733">
        <v>0</v>
      </c>
      <c r="F3733">
        <v>0</v>
      </c>
      <c r="G3733">
        <v>229.2</v>
      </c>
      <c r="H3733">
        <v>59</v>
      </c>
      <c r="I3733">
        <v>38.96</v>
      </c>
      <c r="J3733">
        <v>142.80000000000001</v>
      </c>
      <c r="K3733">
        <v>107</v>
      </c>
      <c r="L3733">
        <v>12.14</v>
      </c>
      <c r="M3733">
        <v>291.60000000000002</v>
      </c>
      <c r="N3733">
        <v>109</v>
      </c>
      <c r="O3733">
        <v>13.12</v>
      </c>
      <c r="P3733">
        <v>8.5</v>
      </c>
      <c r="Q3733">
        <v>5</v>
      </c>
      <c r="R3733">
        <v>2.2999999999999998</v>
      </c>
      <c r="S3733">
        <v>0</v>
      </c>
      <c r="T3733">
        <v>0</v>
      </c>
    </row>
    <row r="3734" spans="1:20" x14ac:dyDescent="0.2">
      <c r="A3734" t="s">
        <v>20</v>
      </c>
      <c r="B3734" s="4">
        <f>train[[#This Row],[account_length]]/12</f>
        <v>7.916666666666667</v>
      </c>
      <c r="C3734">
        <v>510</v>
      </c>
      <c r="D3734">
        <v>0</v>
      </c>
      <c r="E3734">
        <v>1</v>
      </c>
      <c r="F3734">
        <v>24</v>
      </c>
      <c r="G3734">
        <v>129.4</v>
      </c>
      <c r="H3734">
        <v>120</v>
      </c>
      <c r="I3734">
        <v>22</v>
      </c>
      <c r="J3734">
        <v>159.80000000000001</v>
      </c>
      <c r="K3734">
        <v>68</v>
      </c>
      <c r="L3734">
        <v>13.58</v>
      </c>
      <c r="M3734">
        <v>214.4</v>
      </c>
      <c r="N3734">
        <v>83</v>
      </c>
      <c r="O3734">
        <v>9.65</v>
      </c>
      <c r="P3734">
        <v>12.6</v>
      </c>
      <c r="Q3734">
        <v>4</v>
      </c>
      <c r="R3734">
        <v>3.4</v>
      </c>
      <c r="S3734">
        <v>4</v>
      </c>
      <c r="T3734">
        <v>1</v>
      </c>
    </row>
    <row r="3735" spans="1:20" x14ac:dyDescent="0.2">
      <c r="A3735" t="s">
        <v>37</v>
      </c>
      <c r="B3735" s="4">
        <f>train[[#This Row],[account_length]]/12</f>
        <v>11.416666666666666</v>
      </c>
      <c r="C3735">
        <v>510</v>
      </c>
      <c r="D3735">
        <v>0</v>
      </c>
      <c r="E3735">
        <v>0</v>
      </c>
      <c r="F3735">
        <v>0</v>
      </c>
      <c r="G3735">
        <v>203.1</v>
      </c>
      <c r="H3735">
        <v>97</v>
      </c>
      <c r="I3735">
        <v>34.53</v>
      </c>
      <c r="J3735">
        <v>132</v>
      </c>
      <c r="K3735">
        <v>76</v>
      </c>
      <c r="L3735">
        <v>11.22</v>
      </c>
      <c r="M3735">
        <v>250.9</v>
      </c>
      <c r="N3735">
        <v>94</v>
      </c>
      <c r="O3735">
        <v>11.29</v>
      </c>
      <c r="P3735">
        <v>9.1999999999999993</v>
      </c>
      <c r="Q3735">
        <v>4</v>
      </c>
      <c r="R3735">
        <v>2.48</v>
      </c>
      <c r="S3735">
        <v>4</v>
      </c>
      <c r="T3735">
        <v>0</v>
      </c>
    </row>
    <row r="3736" spans="1:20" x14ac:dyDescent="0.2">
      <c r="A3736" t="s">
        <v>70</v>
      </c>
      <c r="B3736" s="4">
        <f>train[[#This Row],[account_length]]/12</f>
        <v>9.6666666666666661</v>
      </c>
      <c r="C3736">
        <v>408</v>
      </c>
      <c r="D3736">
        <v>1</v>
      </c>
      <c r="E3736">
        <v>0</v>
      </c>
      <c r="F3736">
        <v>0</v>
      </c>
      <c r="G3736">
        <v>232.2</v>
      </c>
      <c r="H3736">
        <v>98</v>
      </c>
      <c r="I3736">
        <v>39.47</v>
      </c>
      <c r="J3736">
        <v>244.7</v>
      </c>
      <c r="K3736">
        <v>91</v>
      </c>
      <c r="L3736">
        <v>20.8</v>
      </c>
      <c r="M3736">
        <v>151.30000000000001</v>
      </c>
      <c r="N3736">
        <v>69</v>
      </c>
      <c r="O3736">
        <v>6.81</v>
      </c>
      <c r="P3736">
        <v>10.6</v>
      </c>
      <c r="Q3736">
        <v>1</v>
      </c>
      <c r="R3736">
        <v>2.86</v>
      </c>
      <c r="S3736">
        <v>7</v>
      </c>
      <c r="T3736">
        <v>1</v>
      </c>
    </row>
    <row r="3737" spans="1:20" x14ac:dyDescent="0.2">
      <c r="A3737" t="s">
        <v>71</v>
      </c>
      <c r="B3737" s="4">
        <f>train[[#This Row],[account_length]]/12</f>
        <v>10.416666666666666</v>
      </c>
      <c r="C3737">
        <v>415</v>
      </c>
      <c r="D3737">
        <v>0</v>
      </c>
      <c r="E3737">
        <v>0</v>
      </c>
      <c r="F3737">
        <v>0</v>
      </c>
      <c r="G3737">
        <v>138.5</v>
      </c>
      <c r="H3737">
        <v>96</v>
      </c>
      <c r="I3737">
        <v>23.55</v>
      </c>
      <c r="J3737">
        <v>159.69999999999999</v>
      </c>
      <c r="K3737">
        <v>117</v>
      </c>
      <c r="L3737">
        <v>13.57</v>
      </c>
      <c r="M3737">
        <v>212.7</v>
      </c>
      <c r="N3737">
        <v>91</v>
      </c>
      <c r="O3737">
        <v>9.57</v>
      </c>
      <c r="P3737">
        <v>7.7</v>
      </c>
      <c r="Q3737">
        <v>3</v>
      </c>
      <c r="R3737">
        <v>2.08</v>
      </c>
      <c r="S3737">
        <v>2</v>
      </c>
      <c r="T3737">
        <v>0</v>
      </c>
    </row>
    <row r="3738" spans="1:20" x14ac:dyDescent="0.2">
      <c r="A3738" t="s">
        <v>59</v>
      </c>
      <c r="B3738" s="4">
        <f>train[[#This Row],[account_length]]/12</f>
        <v>5.416666666666667</v>
      </c>
      <c r="C3738">
        <v>415</v>
      </c>
      <c r="D3738">
        <v>0</v>
      </c>
      <c r="E3738">
        <v>0</v>
      </c>
      <c r="F3738">
        <v>0</v>
      </c>
      <c r="G3738">
        <v>189.3</v>
      </c>
      <c r="H3738">
        <v>74</v>
      </c>
      <c r="I3738">
        <v>32.18</v>
      </c>
      <c r="J3738">
        <v>205.3</v>
      </c>
      <c r="K3738">
        <v>90</v>
      </c>
      <c r="L3738">
        <v>17.45</v>
      </c>
      <c r="M3738">
        <v>228.2</v>
      </c>
      <c r="N3738">
        <v>78</v>
      </c>
      <c r="O3738">
        <v>10.27</v>
      </c>
      <c r="P3738">
        <v>8.5</v>
      </c>
      <c r="Q3738">
        <v>13</v>
      </c>
      <c r="R3738">
        <v>2.2999999999999998</v>
      </c>
      <c r="S3738">
        <v>3</v>
      </c>
      <c r="T3738">
        <v>0</v>
      </c>
    </row>
    <row r="3739" spans="1:20" x14ac:dyDescent="0.2">
      <c r="A3739" t="s">
        <v>64</v>
      </c>
      <c r="B3739" s="4">
        <f>train[[#This Row],[account_length]]/12</f>
        <v>8.3333333333333339</v>
      </c>
      <c r="C3739">
        <v>510</v>
      </c>
      <c r="D3739">
        <v>0</v>
      </c>
      <c r="E3739">
        <v>0</v>
      </c>
      <c r="F3739">
        <v>0</v>
      </c>
      <c r="G3739">
        <v>254.2</v>
      </c>
      <c r="H3739">
        <v>97</v>
      </c>
      <c r="I3739">
        <v>43.21</v>
      </c>
      <c r="J3739">
        <v>262</v>
      </c>
      <c r="K3739">
        <v>88</v>
      </c>
      <c r="L3739">
        <v>22.27</v>
      </c>
      <c r="M3739">
        <v>256.3</v>
      </c>
      <c r="N3739">
        <v>82</v>
      </c>
      <c r="O3739">
        <v>11.53</v>
      </c>
      <c r="P3739">
        <v>13.6</v>
      </c>
      <c r="Q3739">
        <v>6</v>
      </c>
      <c r="R3739">
        <v>3.67</v>
      </c>
      <c r="S3739">
        <v>0</v>
      </c>
      <c r="T3739">
        <v>1</v>
      </c>
    </row>
    <row r="3740" spans="1:20" x14ac:dyDescent="0.2">
      <c r="A3740" t="s">
        <v>72</v>
      </c>
      <c r="B3740" s="4">
        <f>train[[#This Row],[account_length]]/12</f>
        <v>5.833333333333333</v>
      </c>
      <c r="C3740">
        <v>408</v>
      </c>
      <c r="D3740">
        <v>0</v>
      </c>
      <c r="E3740">
        <v>0</v>
      </c>
      <c r="F3740">
        <v>0</v>
      </c>
      <c r="G3740">
        <v>176.5</v>
      </c>
      <c r="H3740">
        <v>85</v>
      </c>
      <c r="I3740">
        <v>30.01</v>
      </c>
      <c r="J3740">
        <v>119.2</v>
      </c>
      <c r="K3740">
        <v>93</v>
      </c>
      <c r="L3740">
        <v>10.130000000000001</v>
      </c>
      <c r="M3740">
        <v>227.7</v>
      </c>
      <c r="N3740">
        <v>90</v>
      </c>
      <c r="O3740">
        <v>10.25</v>
      </c>
      <c r="P3740">
        <v>8.6999999999999993</v>
      </c>
      <c r="Q3740">
        <v>5</v>
      </c>
      <c r="R3740">
        <v>2.35</v>
      </c>
      <c r="S3740">
        <v>1</v>
      </c>
      <c r="T3740">
        <v>0</v>
      </c>
    </row>
    <row r="3741" spans="1:20" x14ac:dyDescent="0.2">
      <c r="A3741" t="s">
        <v>37</v>
      </c>
      <c r="B3741" s="4">
        <f>train[[#This Row],[account_length]]/12</f>
        <v>5.583333333333333</v>
      </c>
      <c r="C3741">
        <v>415</v>
      </c>
      <c r="D3741">
        <v>0</v>
      </c>
      <c r="E3741">
        <v>0</v>
      </c>
      <c r="F3741">
        <v>0</v>
      </c>
      <c r="G3741">
        <v>234.3</v>
      </c>
      <c r="H3741">
        <v>111</v>
      </c>
      <c r="I3741">
        <v>39.83</v>
      </c>
      <c r="J3741">
        <v>206.4</v>
      </c>
      <c r="K3741">
        <v>87</v>
      </c>
      <c r="L3741">
        <v>17.54</v>
      </c>
      <c r="M3741">
        <v>157.30000000000001</v>
      </c>
      <c r="N3741">
        <v>101</v>
      </c>
      <c r="O3741">
        <v>7.08</v>
      </c>
      <c r="P3741">
        <v>5.8</v>
      </c>
      <c r="Q3741">
        <v>10</v>
      </c>
      <c r="R3741">
        <v>1.57</v>
      </c>
      <c r="S3741">
        <v>3</v>
      </c>
      <c r="T3741">
        <v>0</v>
      </c>
    </row>
    <row r="3742" spans="1:20" x14ac:dyDescent="0.2">
      <c r="A3742" t="s">
        <v>54</v>
      </c>
      <c r="B3742" s="4">
        <f>train[[#This Row],[account_length]]/12</f>
        <v>4.166666666666667</v>
      </c>
      <c r="C3742">
        <v>510</v>
      </c>
      <c r="D3742">
        <v>0</v>
      </c>
      <c r="E3742">
        <v>1</v>
      </c>
      <c r="F3742">
        <v>39</v>
      </c>
      <c r="G3742">
        <v>147.30000000000001</v>
      </c>
      <c r="H3742">
        <v>75</v>
      </c>
      <c r="I3742">
        <v>25.04</v>
      </c>
      <c r="J3742">
        <v>244.8</v>
      </c>
      <c r="K3742">
        <v>74</v>
      </c>
      <c r="L3742">
        <v>20.81</v>
      </c>
      <c r="M3742">
        <v>216.9</v>
      </c>
      <c r="N3742">
        <v>101</v>
      </c>
      <c r="O3742">
        <v>9.76</v>
      </c>
      <c r="P3742">
        <v>13.2</v>
      </c>
      <c r="Q3742">
        <v>3</v>
      </c>
      <c r="R3742">
        <v>3.56</v>
      </c>
      <c r="S3742">
        <v>2</v>
      </c>
      <c r="T3742">
        <v>0</v>
      </c>
    </row>
    <row r="3743" spans="1:20" x14ac:dyDescent="0.2">
      <c r="A3743" t="s">
        <v>47</v>
      </c>
      <c r="B3743" s="4">
        <f>train[[#This Row],[account_length]]/12</f>
        <v>3.5</v>
      </c>
      <c r="C3743">
        <v>415</v>
      </c>
      <c r="D3743">
        <v>0</v>
      </c>
      <c r="E3743">
        <v>0</v>
      </c>
      <c r="F3743">
        <v>0</v>
      </c>
      <c r="G3743">
        <v>171</v>
      </c>
      <c r="H3743">
        <v>129</v>
      </c>
      <c r="I3743">
        <v>29.07</v>
      </c>
      <c r="J3743">
        <v>183.9</v>
      </c>
      <c r="K3743">
        <v>96</v>
      </c>
      <c r="L3743">
        <v>15.63</v>
      </c>
      <c r="M3743">
        <v>130.19999999999999</v>
      </c>
      <c r="N3743">
        <v>90</v>
      </c>
      <c r="O3743">
        <v>5.86</v>
      </c>
      <c r="P3743">
        <v>4.5999999999999996</v>
      </c>
      <c r="Q3743">
        <v>6</v>
      </c>
      <c r="R3743">
        <v>1.24</v>
      </c>
      <c r="S3743">
        <v>0</v>
      </c>
      <c r="T3743">
        <v>0</v>
      </c>
    </row>
    <row r="3744" spans="1:20" x14ac:dyDescent="0.2">
      <c r="A3744" t="s">
        <v>29</v>
      </c>
      <c r="B3744" s="4">
        <f>train[[#This Row],[account_length]]/12</f>
        <v>8.5833333333333339</v>
      </c>
      <c r="C3744">
        <v>415</v>
      </c>
      <c r="D3744">
        <v>0</v>
      </c>
      <c r="E3744">
        <v>1</v>
      </c>
      <c r="F3744">
        <v>34</v>
      </c>
      <c r="G3744">
        <v>240.6</v>
      </c>
      <c r="H3744">
        <v>92</v>
      </c>
      <c r="I3744">
        <v>40.9</v>
      </c>
      <c r="J3744">
        <v>204.2</v>
      </c>
      <c r="K3744">
        <v>99</v>
      </c>
      <c r="L3744">
        <v>17.36</v>
      </c>
      <c r="M3744">
        <v>297</v>
      </c>
      <c r="N3744">
        <v>82</v>
      </c>
      <c r="O3744">
        <v>13.37</v>
      </c>
      <c r="P3744">
        <v>12.7</v>
      </c>
      <c r="Q3744">
        <v>9</v>
      </c>
      <c r="R3744">
        <v>3.43</v>
      </c>
      <c r="S3744">
        <v>5</v>
      </c>
      <c r="T3744">
        <v>0</v>
      </c>
    </row>
    <row r="3745" spans="1:20" x14ac:dyDescent="0.2">
      <c r="A3745" t="s">
        <v>69</v>
      </c>
      <c r="B3745" s="4">
        <f>train[[#This Row],[account_length]]/12</f>
        <v>7.5</v>
      </c>
      <c r="C3745">
        <v>415</v>
      </c>
      <c r="D3745">
        <v>0</v>
      </c>
      <c r="E3745">
        <v>0</v>
      </c>
      <c r="F3745">
        <v>0</v>
      </c>
      <c r="G3745">
        <v>114.4</v>
      </c>
      <c r="H3745">
        <v>108</v>
      </c>
      <c r="I3745">
        <v>19.45</v>
      </c>
      <c r="J3745">
        <v>232.8</v>
      </c>
      <c r="K3745">
        <v>150</v>
      </c>
      <c r="L3745">
        <v>19.79</v>
      </c>
      <c r="M3745">
        <v>198.1</v>
      </c>
      <c r="N3745">
        <v>78</v>
      </c>
      <c r="O3745">
        <v>8.91</v>
      </c>
      <c r="P3745">
        <v>8.9</v>
      </c>
      <c r="Q3745">
        <v>3</v>
      </c>
      <c r="R3745">
        <v>2.4</v>
      </c>
      <c r="S3745">
        <v>0</v>
      </c>
      <c r="T3745">
        <v>0</v>
      </c>
    </row>
    <row r="3746" spans="1:20" x14ac:dyDescent="0.2">
      <c r="A3746" t="s">
        <v>40</v>
      </c>
      <c r="B3746" s="4">
        <f>train[[#This Row],[account_length]]/12</f>
        <v>5.5</v>
      </c>
      <c r="C3746">
        <v>510</v>
      </c>
      <c r="D3746">
        <v>0</v>
      </c>
      <c r="E3746">
        <v>0</v>
      </c>
      <c r="F3746">
        <v>0</v>
      </c>
      <c r="G3746">
        <v>113.9</v>
      </c>
      <c r="H3746">
        <v>112</v>
      </c>
      <c r="I3746">
        <v>19.36</v>
      </c>
      <c r="J3746">
        <v>271.8</v>
      </c>
      <c r="K3746">
        <v>106</v>
      </c>
      <c r="L3746">
        <v>23.1</v>
      </c>
      <c r="M3746">
        <v>216.7</v>
      </c>
      <c r="N3746">
        <v>95</v>
      </c>
      <c r="O3746">
        <v>9.75</v>
      </c>
      <c r="P3746">
        <v>15.6</v>
      </c>
      <c r="Q3746">
        <v>3</v>
      </c>
      <c r="R3746">
        <v>4.21</v>
      </c>
      <c r="S3746">
        <v>2</v>
      </c>
      <c r="T3746">
        <v>0</v>
      </c>
    </row>
    <row r="3747" spans="1:20" x14ac:dyDescent="0.2">
      <c r="A3747" t="s">
        <v>53</v>
      </c>
      <c r="B3747" s="4">
        <f>train[[#This Row],[account_length]]/12</f>
        <v>1.8333333333333333</v>
      </c>
      <c r="C3747">
        <v>408</v>
      </c>
      <c r="D3747">
        <v>0</v>
      </c>
      <c r="E3747">
        <v>0</v>
      </c>
      <c r="F3747">
        <v>0</v>
      </c>
      <c r="G3747">
        <v>180</v>
      </c>
      <c r="H3747">
        <v>65</v>
      </c>
      <c r="I3747">
        <v>30.6</v>
      </c>
      <c r="J3747">
        <v>207</v>
      </c>
      <c r="K3747">
        <v>106</v>
      </c>
      <c r="L3747">
        <v>17.600000000000001</v>
      </c>
      <c r="M3747">
        <v>182.8</v>
      </c>
      <c r="N3747">
        <v>111</v>
      </c>
      <c r="O3747">
        <v>8.23</v>
      </c>
      <c r="P3747">
        <v>8.3000000000000007</v>
      </c>
      <c r="Q3747">
        <v>6</v>
      </c>
      <c r="R3747">
        <v>2.2400000000000002</v>
      </c>
      <c r="S3747">
        <v>1</v>
      </c>
      <c r="T3747">
        <v>0</v>
      </c>
    </row>
    <row r="3748" spans="1:20" x14ac:dyDescent="0.2">
      <c r="A3748" t="s">
        <v>73</v>
      </c>
      <c r="B3748" s="4">
        <f>train[[#This Row],[account_length]]/12</f>
        <v>12.25</v>
      </c>
      <c r="C3748">
        <v>510</v>
      </c>
      <c r="D3748">
        <v>0</v>
      </c>
      <c r="E3748">
        <v>1</v>
      </c>
      <c r="F3748">
        <v>35</v>
      </c>
      <c r="G3748">
        <v>110.8</v>
      </c>
      <c r="H3748">
        <v>123</v>
      </c>
      <c r="I3748">
        <v>18.84</v>
      </c>
      <c r="J3748">
        <v>199.2</v>
      </c>
      <c r="K3748">
        <v>81</v>
      </c>
      <c r="L3748">
        <v>16.93</v>
      </c>
      <c r="M3748">
        <v>212.9</v>
      </c>
      <c r="N3748">
        <v>77</v>
      </c>
      <c r="O3748">
        <v>9.58</v>
      </c>
      <c r="P3748">
        <v>8.9</v>
      </c>
      <c r="Q3748">
        <v>4</v>
      </c>
      <c r="R3748">
        <v>2.4</v>
      </c>
      <c r="S3748">
        <v>2</v>
      </c>
      <c r="T3748">
        <v>0</v>
      </c>
    </row>
    <row r="3749" spans="1:20" x14ac:dyDescent="0.2">
      <c r="A3749" t="s">
        <v>50</v>
      </c>
      <c r="B3749" s="4">
        <f>train[[#This Row],[account_length]]/12</f>
        <v>4.75</v>
      </c>
      <c r="C3749">
        <v>415</v>
      </c>
      <c r="D3749">
        <v>0</v>
      </c>
      <c r="E3749">
        <v>1</v>
      </c>
      <c r="F3749">
        <v>26</v>
      </c>
      <c r="G3749">
        <v>138.69999999999999</v>
      </c>
      <c r="H3749">
        <v>99</v>
      </c>
      <c r="I3749">
        <v>23.58</v>
      </c>
      <c r="J3749">
        <v>134.5</v>
      </c>
      <c r="K3749">
        <v>105</v>
      </c>
      <c r="L3749">
        <v>11.43</v>
      </c>
      <c r="M3749">
        <v>261.7</v>
      </c>
      <c r="N3749">
        <v>95</v>
      </c>
      <c r="O3749">
        <v>11.78</v>
      </c>
      <c r="P3749">
        <v>13</v>
      </c>
      <c r="Q3749">
        <v>5</v>
      </c>
      <c r="R3749">
        <v>3.51</v>
      </c>
      <c r="S3749">
        <v>2</v>
      </c>
      <c r="T3749">
        <v>0</v>
      </c>
    </row>
    <row r="3750" spans="1:20" x14ac:dyDescent="0.2">
      <c r="A3750" t="s">
        <v>65</v>
      </c>
      <c r="B3750" s="4">
        <f>train[[#This Row],[account_length]]/12</f>
        <v>0.58333333333333337</v>
      </c>
      <c r="C3750">
        <v>510</v>
      </c>
      <c r="D3750">
        <v>0</v>
      </c>
      <c r="E3750">
        <v>1</v>
      </c>
      <c r="F3750">
        <v>33</v>
      </c>
      <c r="G3750">
        <v>211.8</v>
      </c>
      <c r="H3750">
        <v>99</v>
      </c>
      <c r="I3750">
        <v>36.01</v>
      </c>
      <c r="J3750">
        <v>170.9</v>
      </c>
      <c r="K3750">
        <v>110</v>
      </c>
      <c r="L3750">
        <v>14.53</v>
      </c>
      <c r="M3750">
        <v>244.2</v>
      </c>
      <c r="N3750">
        <v>125</v>
      </c>
      <c r="O3750">
        <v>10.99</v>
      </c>
      <c r="P3750">
        <v>11.2</v>
      </c>
      <c r="Q3750">
        <v>4</v>
      </c>
      <c r="R3750">
        <v>3.02</v>
      </c>
      <c r="S3750">
        <v>2</v>
      </c>
      <c r="T3750">
        <v>0</v>
      </c>
    </row>
    <row r="3751" spans="1:20" x14ac:dyDescent="0.2">
      <c r="A3751" t="s">
        <v>60</v>
      </c>
      <c r="B3751" s="4">
        <f>train[[#This Row],[account_length]]/12</f>
        <v>7.083333333333333</v>
      </c>
      <c r="C3751">
        <v>415</v>
      </c>
      <c r="D3751">
        <v>0</v>
      </c>
      <c r="E3751">
        <v>0</v>
      </c>
      <c r="F3751">
        <v>0</v>
      </c>
      <c r="G3751">
        <v>234.5</v>
      </c>
      <c r="H3751">
        <v>113</v>
      </c>
      <c r="I3751">
        <v>39.869999999999997</v>
      </c>
      <c r="J3751">
        <v>237.3</v>
      </c>
      <c r="K3751">
        <v>116</v>
      </c>
      <c r="L3751">
        <v>20.170000000000002</v>
      </c>
      <c r="M3751">
        <v>122.7</v>
      </c>
      <c r="N3751">
        <v>110</v>
      </c>
      <c r="O3751">
        <v>5.52</v>
      </c>
      <c r="P3751">
        <v>12.9</v>
      </c>
      <c r="Q3751">
        <v>3</v>
      </c>
      <c r="R3751">
        <v>3.48</v>
      </c>
      <c r="S3751">
        <v>4</v>
      </c>
      <c r="T3751">
        <v>0</v>
      </c>
    </row>
    <row r="3752" spans="1:20" x14ac:dyDescent="0.2">
      <c r="A3752" t="s">
        <v>39</v>
      </c>
      <c r="B3752" s="4">
        <f>train[[#This Row],[account_length]]/12</f>
        <v>7.666666666666667</v>
      </c>
      <c r="C3752">
        <v>510</v>
      </c>
      <c r="D3752">
        <v>0</v>
      </c>
      <c r="E3752">
        <v>0</v>
      </c>
      <c r="F3752">
        <v>0</v>
      </c>
      <c r="G3752">
        <v>240.2</v>
      </c>
      <c r="H3752">
        <v>86</v>
      </c>
      <c r="I3752">
        <v>40.83</v>
      </c>
      <c r="J3752">
        <v>107.6</v>
      </c>
      <c r="K3752">
        <v>79</v>
      </c>
      <c r="L3752">
        <v>9.15</v>
      </c>
      <c r="M3752">
        <v>156.6</v>
      </c>
      <c r="N3752">
        <v>121</v>
      </c>
      <c r="O3752">
        <v>7.05</v>
      </c>
      <c r="P3752">
        <v>7.5</v>
      </c>
      <c r="Q3752">
        <v>4</v>
      </c>
      <c r="R3752">
        <v>2.0299999999999998</v>
      </c>
      <c r="S3752">
        <v>1</v>
      </c>
      <c r="T3752">
        <v>0</v>
      </c>
    </row>
    <row r="3753" spans="1:20" x14ac:dyDescent="0.2">
      <c r="A3753" t="s">
        <v>45</v>
      </c>
      <c r="B3753" s="4">
        <f>train[[#This Row],[account_length]]/12</f>
        <v>7.666666666666667</v>
      </c>
      <c r="C3753">
        <v>510</v>
      </c>
      <c r="D3753">
        <v>0</v>
      </c>
      <c r="E3753">
        <v>0</v>
      </c>
      <c r="F3753">
        <v>0</v>
      </c>
      <c r="G3753">
        <v>222.4</v>
      </c>
      <c r="H3753">
        <v>105</v>
      </c>
      <c r="I3753">
        <v>37.81</v>
      </c>
      <c r="J3753">
        <v>164</v>
      </c>
      <c r="K3753">
        <v>129</v>
      </c>
      <c r="L3753">
        <v>13.94</v>
      </c>
      <c r="M3753">
        <v>233.3</v>
      </c>
      <c r="N3753">
        <v>113</v>
      </c>
      <c r="O3753">
        <v>10.5</v>
      </c>
      <c r="P3753">
        <v>9.9</v>
      </c>
      <c r="Q3753">
        <v>8</v>
      </c>
      <c r="R3753">
        <v>2.67</v>
      </c>
      <c r="S3753">
        <v>1</v>
      </c>
      <c r="T3753">
        <v>0</v>
      </c>
    </row>
    <row r="3754" spans="1:20" x14ac:dyDescent="0.2">
      <c r="A3754" t="s">
        <v>51</v>
      </c>
      <c r="B3754" s="4">
        <f>train[[#This Row],[account_length]]/12</f>
        <v>11.083333333333334</v>
      </c>
      <c r="C3754">
        <v>415</v>
      </c>
      <c r="D3754">
        <v>0</v>
      </c>
      <c r="E3754">
        <v>0</v>
      </c>
      <c r="F3754">
        <v>0</v>
      </c>
      <c r="G3754">
        <v>113.3</v>
      </c>
      <c r="H3754">
        <v>137</v>
      </c>
      <c r="I3754">
        <v>19.260000000000002</v>
      </c>
      <c r="J3754">
        <v>160.19999999999999</v>
      </c>
      <c r="K3754">
        <v>103</v>
      </c>
      <c r="L3754">
        <v>13.62</v>
      </c>
      <c r="M3754">
        <v>228.8</v>
      </c>
      <c r="N3754">
        <v>98</v>
      </c>
      <c r="O3754">
        <v>10.3</v>
      </c>
      <c r="P3754">
        <v>10.1</v>
      </c>
      <c r="Q3754">
        <v>7</v>
      </c>
      <c r="R3754">
        <v>2.73</v>
      </c>
      <c r="S3754">
        <v>2</v>
      </c>
      <c r="T3754">
        <v>0</v>
      </c>
    </row>
    <row r="3755" spans="1:20" x14ac:dyDescent="0.2">
      <c r="A3755" t="s">
        <v>62</v>
      </c>
      <c r="B3755" s="4">
        <f>train[[#This Row],[account_length]]/12</f>
        <v>11.166666666666666</v>
      </c>
      <c r="C3755">
        <v>408</v>
      </c>
      <c r="D3755">
        <v>0</v>
      </c>
      <c r="E3755">
        <v>0</v>
      </c>
      <c r="F3755">
        <v>0</v>
      </c>
      <c r="G3755">
        <v>107</v>
      </c>
      <c r="H3755">
        <v>146</v>
      </c>
      <c r="I3755">
        <v>18.190000000000001</v>
      </c>
      <c r="J3755">
        <v>220</v>
      </c>
      <c r="K3755">
        <v>116</v>
      </c>
      <c r="L3755">
        <v>18.7</v>
      </c>
      <c r="M3755">
        <v>149.80000000000001</v>
      </c>
      <c r="N3755">
        <v>108</v>
      </c>
      <c r="O3755">
        <v>6.74</v>
      </c>
      <c r="P3755">
        <v>7.2</v>
      </c>
      <c r="Q3755">
        <v>3</v>
      </c>
      <c r="R3755">
        <v>1.94</v>
      </c>
      <c r="S3755">
        <v>2</v>
      </c>
      <c r="T3755">
        <v>0</v>
      </c>
    </row>
    <row r="3756" spans="1:20" x14ac:dyDescent="0.2">
      <c r="A3756" t="s">
        <v>72</v>
      </c>
      <c r="B3756" s="4">
        <f>train[[#This Row],[account_length]]/12</f>
        <v>5.5</v>
      </c>
      <c r="C3756">
        <v>415</v>
      </c>
      <c r="D3756">
        <v>0</v>
      </c>
      <c r="E3756">
        <v>1</v>
      </c>
      <c r="F3756">
        <v>31</v>
      </c>
      <c r="G3756">
        <v>163.19999999999999</v>
      </c>
      <c r="H3756">
        <v>106</v>
      </c>
      <c r="I3756">
        <v>27.74</v>
      </c>
      <c r="J3756">
        <v>267.89999999999998</v>
      </c>
      <c r="K3756">
        <v>108</v>
      </c>
      <c r="L3756">
        <v>22.77</v>
      </c>
      <c r="M3756">
        <v>172.6</v>
      </c>
      <c r="N3756">
        <v>100</v>
      </c>
      <c r="O3756">
        <v>7.77</v>
      </c>
      <c r="P3756">
        <v>9.6999999999999993</v>
      </c>
      <c r="Q3756">
        <v>5</v>
      </c>
      <c r="R3756">
        <v>2.62</v>
      </c>
      <c r="S3756">
        <v>1</v>
      </c>
      <c r="T3756">
        <v>0</v>
      </c>
    </row>
    <row r="3757" spans="1:20" x14ac:dyDescent="0.2">
      <c r="A3757" t="s">
        <v>67</v>
      </c>
      <c r="B3757" s="4">
        <f>train[[#This Row],[account_length]]/12</f>
        <v>5.416666666666667</v>
      </c>
      <c r="C3757">
        <v>510</v>
      </c>
      <c r="D3757">
        <v>0</v>
      </c>
      <c r="E3757">
        <v>0</v>
      </c>
      <c r="F3757">
        <v>0</v>
      </c>
      <c r="G3757">
        <v>193.8</v>
      </c>
      <c r="H3757">
        <v>113</v>
      </c>
      <c r="I3757">
        <v>32.950000000000003</v>
      </c>
      <c r="J3757">
        <v>151.69999999999999</v>
      </c>
      <c r="K3757">
        <v>106</v>
      </c>
      <c r="L3757">
        <v>12.89</v>
      </c>
      <c r="M3757">
        <v>208.9</v>
      </c>
      <c r="N3757">
        <v>94</v>
      </c>
      <c r="O3757">
        <v>9.4</v>
      </c>
      <c r="P3757">
        <v>12.6</v>
      </c>
      <c r="Q3757">
        <v>3</v>
      </c>
      <c r="R3757">
        <v>3.4</v>
      </c>
      <c r="S3757">
        <v>3</v>
      </c>
      <c r="T3757">
        <v>0</v>
      </c>
    </row>
    <row r="3758" spans="1:20" x14ac:dyDescent="0.2">
      <c r="A3758" t="s">
        <v>27</v>
      </c>
      <c r="B3758" s="4">
        <f>train[[#This Row],[account_length]]/12</f>
        <v>8.5</v>
      </c>
      <c r="C3758">
        <v>510</v>
      </c>
      <c r="D3758">
        <v>0</v>
      </c>
      <c r="E3758">
        <v>0</v>
      </c>
      <c r="F3758">
        <v>0</v>
      </c>
      <c r="G3758">
        <v>143.69999999999999</v>
      </c>
      <c r="H3758">
        <v>82</v>
      </c>
      <c r="I3758">
        <v>24.43</v>
      </c>
      <c r="J3758">
        <v>170.9</v>
      </c>
      <c r="K3758">
        <v>83</v>
      </c>
      <c r="L3758">
        <v>14.53</v>
      </c>
      <c r="M3758">
        <v>310.89999999999998</v>
      </c>
      <c r="N3758">
        <v>112</v>
      </c>
      <c r="O3758">
        <v>13.99</v>
      </c>
      <c r="P3758">
        <v>9.8000000000000007</v>
      </c>
      <c r="Q3758">
        <v>1</v>
      </c>
      <c r="R3758">
        <v>2.65</v>
      </c>
      <c r="S3758">
        <v>2</v>
      </c>
      <c r="T3758">
        <v>0</v>
      </c>
    </row>
    <row r="3759" spans="1:20" x14ac:dyDescent="0.2">
      <c r="A3759" t="s">
        <v>52</v>
      </c>
      <c r="B3759" s="4">
        <f>train[[#This Row],[account_length]]/12</f>
        <v>8.4166666666666661</v>
      </c>
      <c r="C3759">
        <v>415</v>
      </c>
      <c r="D3759">
        <v>1</v>
      </c>
      <c r="E3759">
        <v>0</v>
      </c>
      <c r="F3759">
        <v>0</v>
      </c>
      <c r="G3759">
        <v>169.5</v>
      </c>
      <c r="H3759">
        <v>117</v>
      </c>
      <c r="I3759">
        <v>28.82</v>
      </c>
      <c r="J3759">
        <v>212</v>
      </c>
      <c r="K3759">
        <v>111</v>
      </c>
      <c r="L3759">
        <v>18.02</v>
      </c>
      <c r="M3759">
        <v>204</v>
      </c>
      <c r="N3759">
        <v>120</v>
      </c>
      <c r="O3759">
        <v>9.18</v>
      </c>
      <c r="P3759">
        <v>9.6999999999999993</v>
      </c>
      <c r="Q3759">
        <v>1</v>
      </c>
      <c r="R3759">
        <v>2.62</v>
      </c>
      <c r="S3759">
        <v>0</v>
      </c>
      <c r="T3759">
        <v>1</v>
      </c>
    </row>
    <row r="3760" spans="1:20" x14ac:dyDescent="0.2">
      <c r="A3760" t="s">
        <v>50</v>
      </c>
      <c r="B3760" s="4">
        <f>train[[#This Row],[account_length]]/12</f>
        <v>9.5833333333333339</v>
      </c>
      <c r="C3760">
        <v>415</v>
      </c>
      <c r="D3760">
        <v>0</v>
      </c>
      <c r="E3760">
        <v>1</v>
      </c>
      <c r="F3760">
        <v>37</v>
      </c>
      <c r="G3760">
        <v>184.1</v>
      </c>
      <c r="H3760">
        <v>67</v>
      </c>
      <c r="I3760">
        <v>31.3</v>
      </c>
      <c r="J3760">
        <v>159.4</v>
      </c>
      <c r="K3760">
        <v>104</v>
      </c>
      <c r="L3760">
        <v>13.55</v>
      </c>
      <c r="M3760">
        <v>193.3</v>
      </c>
      <c r="N3760">
        <v>121</v>
      </c>
      <c r="O3760">
        <v>8.6999999999999993</v>
      </c>
      <c r="P3760">
        <v>13.3</v>
      </c>
      <c r="Q3760">
        <v>3</v>
      </c>
      <c r="R3760">
        <v>3.59</v>
      </c>
      <c r="S3760">
        <v>0</v>
      </c>
      <c r="T3760">
        <v>0</v>
      </c>
    </row>
    <row r="3761" spans="1:20" x14ac:dyDescent="0.2">
      <c r="A3761" t="s">
        <v>30</v>
      </c>
      <c r="B3761" s="4">
        <f>train[[#This Row],[account_length]]/12</f>
        <v>9.25</v>
      </c>
      <c r="C3761">
        <v>408</v>
      </c>
      <c r="D3761">
        <v>0</v>
      </c>
      <c r="E3761">
        <v>1</v>
      </c>
      <c r="F3761">
        <v>33</v>
      </c>
      <c r="G3761">
        <v>154</v>
      </c>
      <c r="H3761">
        <v>122</v>
      </c>
      <c r="I3761">
        <v>26.18</v>
      </c>
      <c r="J3761">
        <v>207.3</v>
      </c>
      <c r="K3761">
        <v>123</v>
      </c>
      <c r="L3761">
        <v>17.62</v>
      </c>
      <c r="M3761">
        <v>186.2</v>
      </c>
      <c r="N3761">
        <v>105</v>
      </c>
      <c r="O3761">
        <v>8.3800000000000008</v>
      </c>
      <c r="P3761">
        <v>10.8</v>
      </c>
      <c r="Q3761">
        <v>8</v>
      </c>
      <c r="R3761">
        <v>2.92</v>
      </c>
      <c r="S3761">
        <v>1</v>
      </c>
      <c r="T3761">
        <v>0</v>
      </c>
    </row>
    <row r="3762" spans="1:20" x14ac:dyDescent="0.2">
      <c r="A3762" t="s">
        <v>24</v>
      </c>
      <c r="B3762" s="4">
        <f>train[[#This Row],[account_length]]/12</f>
        <v>10.083333333333334</v>
      </c>
      <c r="C3762">
        <v>415</v>
      </c>
      <c r="D3762">
        <v>0</v>
      </c>
      <c r="E3762">
        <v>0</v>
      </c>
      <c r="F3762">
        <v>0</v>
      </c>
      <c r="G3762">
        <v>166.3</v>
      </c>
      <c r="H3762">
        <v>114</v>
      </c>
      <c r="I3762">
        <v>28.27</v>
      </c>
      <c r="J3762">
        <v>138.80000000000001</v>
      </c>
      <c r="K3762">
        <v>130</v>
      </c>
      <c r="L3762">
        <v>11.8</v>
      </c>
      <c r="M3762">
        <v>215.3</v>
      </c>
      <c r="N3762">
        <v>108</v>
      </c>
      <c r="O3762">
        <v>9.69</v>
      </c>
      <c r="P3762">
        <v>10.4</v>
      </c>
      <c r="Q3762">
        <v>10</v>
      </c>
      <c r="R3762">
        <v>2.81</v>
      </c>
      <c r="S3762">
        <v>2</v>
      </c>
      <c r="T3762">
        <v>0</v>
      </c>
    </row>
    <row r="3763" spans="1:20" x14ac:dyDescent="0.2">
      <c r="A3763" t="s">
        <v>35</v>
      </c>
      <c r="B3763" s="4">
        <f>train[[#This Row],[account_length]]/12</f>
        <v>9</v>
      </c>
      <c r="C3763">
        <v>415</v>
      </c>
      <c r="D3763">
        <v>0</v>
      </c>
      <c r="E3763">
        <v>0</v>
      </c>
      <c r="F3763">
        <v>0</v>
      </c>
      <c r="G3763">
        <v>108.6</v>
      </c>
      <c r="H3763">
        <v>128</v>
      </c>
      <c r="I3763">
        <v>18.46</v>
      </c>
      <c r="J3763">
        <v>325.2</v>
      </c>
      <c r="K3763">
        <v>97</v>
      </c>
      <c r="L3763">
        <v>27.64</v>
      </c>
      <c r="M3763">
        <v>173.6</v>
      </c>
      <c r="N3763">
        <v>67</v>
      </c>
      <c r="O3763">
        <v>7.81</v>
      </c>
      <c r="P3763">
        <v>9.3000000000000007</v>
      </c>
      <c r="Q3763">
        <v>6</v>
      </c>
      <c r="R3763">
        <v>2.5099999999999998</v>
      </c>
      <c r="S3763">
        <v>0</v>
      </c>
      <c r="T3763">
        <v>0</v>
      </c>
    </row>
    <row r="3764" spans="1:20" x14ac:dyDescent="0.2">
      <c r="A3764" t="s">
        <v>49</v>
      </c>
      <c r="B3764" s="4">
        <f>train[[#This Row],[account_length]]/12</f>
        <v>5.25</v>
      </c>
      <c r="C3764">
        <v>415</v>
      </c>
      <c r="D3764">
        <v>0</v>
      </c>
      <c r="E3764">
        <v>1</v>
      </c>
      <c r="F3764">
        <v>25</v>
      </c>
      <c r="G3764">
        <v>230.3</v>
      </c>
      <c r="H3764">
        <v>82</v>
      </c>
      <c r="I3764">
        <v>39.15</v>
      </c>
      <c r="J3764">
        <v>165.6</v>
      </c>
      <c r="K3764">
        <v>96</v>
      </c>
      <c r="L3764">
        <v>14.08</v>
      </c>
      <c r="M3764">
        <v>227.7</v>
      </c>
      <c r="N3764">
        <v>125</v>
      </c>
      <c r="O3764">
        <v>10.25</v>
      </c>
      <c r="P3764">
        <v>9</v>
      </c>
      <c r="Q3764">
        <v>2</v>
      </c>
      <c r="R3764">
        <v>2.4300000000000002</v>
      </c>
      <c r="S3764">
        <v>1</v>
      </c>
      <c r="T3764">
        <v>0</v>
      </c>
    </row>
    <row r="3765" spans="1:20" x14ac:dyDescent="0.2">
      <c r="A3765" t="s">
        <v>74</v>
      </c>
      <c r="B3765" s="4">
        <f>train[[#This Row],[account_length]]/12</f>
        <v>4.916666666666667</v>
      </c>
      <c r="C3765">
        <v>415</v>
      </c>
      <c r="D3765">
        <v>0</v>
      </c>
      <c r="E3765">
        <v>1</v>
      </c>
      <c r="F3765">
        <v>46</v>
      </c>
      <c r="G3765">
        <v>200.1</v>
      </c>
      <c r="H3765">
        <v>44</v>
      </c>
      <c r="I3765">
        <v>34.020000000000003</v>
      </c>
      <c r="J3765">
        <v>126</v>
      </c>
      <c r="K3765">
        <v>78</v>
      </c>
      <c r="L3765">
        <v>10.71</v>
      </c>
      <c r="M3765">
        <v>146.30000000000001</v>
      </c>
      <c r="N3765">
        <v>123</v>
      </c>
      <c r="O3765">
        <v>6.58</v>
      </c>
      <c r="P3765">
        <v>10.6</v>
      </c>
      <c r="Q3765">
        <v>5</v>
      </c>
      <c r="R3765">
        <v>2.86</v>
      </c>
      <c r="S3765">
        <v>1</v>
      </c>
      <c r="T3765">
        <v>0</v>
      </c>
    </row>
    <row r="3766" spans="1:20" x14ac:dyDescent="0.2">
      <c r="A3766" t="s">
        <v>20</v>
      </c>
      <c r="B3766" s="4">
        <f>train[[#This Row],[account_length]]/12</f>
        <v>6.833333333333333</v>
      </c>
      <c r="C3766">
        <v>415</v>
      </c>
      <c r="D3766">
        <v>0</v>
      </c>
      <c r="E3766">
        <v>0</v>
      </c>
      <c r="F3766">
        <v>0</v>
      </c>
      <c r="G3766">
        <v>179.2</v>
      </c>
      <c r="H3766">
        <v>95</v>
      </c>
      <c r="I3766">
        <v>30.46</v>
      </c>
      <c r="J3766">
        <v>228.9</v>
      </c>
      <c r="K3766">
        <v>95</v>
      </c>
      <c r="L3766">
        <v>19.46</v>
      </c>
      <c r="M3766">
        <v>187.7</v>
      </c>
      <c r="N3766">
        <v>100</v>
      </c>
      <c r="O3766">
        <v>8.4499999999999993</v>
      </c>
      <c r="P3766">
        <v>13.2</v>
      </c>
      <c r="Q3766">
        <v>2</v>
      </c>
      <c r="R3766">
        <v>3.56</v>
      </c>
      <c r="S3766">
        <v>1</v>
      </c>
      <c r="T3766">
        <v>0</v>
      </c>
    </row>
    <row r="3767" spans="1:20" x14ac:dyDescent="0.2">
      <c r="A3767" t="s">
        <v>62</v>
      </c>
      <c r="B3767" s="4">
        <f>train[[#This Row],[account_length]]/12</f>
        <v>9.1666666666666661</v>
      </c>
      <c r="C3767">
        <v>510</v>
      </c>
      <c r="D3767">
        <v>0</v>
      </c>
      <c r="E3767">
        <v>0</v>
      </c>
      <c r="F3767">
        <v>0</v>
      </c>
      <c r="G3767">
        <v>129.5</v>
      </c>
      <c r="H3767">
        <v>94</v>
      </c>
      <c r="I3767">
        <v>22.02</v>
      </c>
      <c r="J3767">
        <v>92.6</v>
      </c>
      <c r="K3767">
        <v>96</v>
      </c>
      <c r="L3767">
        <v>7.87</v>
      </c>
      <c r="M3767">
        <v>154.30000000000001</v>
      </c>
      <c r="N3767">
        <v>110</v>
      </c>
      <c r="O3767">
        <v>6.94</v>
      </c>
      <c r="P3767">
        <v>9.9</v>
      </c>
      <c r="Q3767">
        <v>5</v>
      </c>
      <c r="R3767">
        <v>2.67</v>
      </c>
      <c r="S3767">
        <v>3</v>
      </c>
      <c r="T3767">
        <v>0</v>
      </c>
    </row>
    <row r="3768" spans="1:20" x14ac:dyDescent="0.2">
      <c r="A3768" t="s">
        <v>70</v>
      </c>
      <c r="B3768" s="4">
        <f>train[[#This Row],[account_length]]/12</f>
        <v>7.083333333333333</v>
      </c>
      <c r="C3768">
        <v>408</v>
      </c>
      <c r="D3768">
        <v>0</v>
      </c>
      <c r="E3768">
        <v>0</v>
      </c>
      <c r="F3768">
        <v>0</v>
      </c>
      <c r="G3768">
        <v>164</v>
      </c>
      <c r="H3768">
        <v>111</v>
      </c>
      <c r="I3768">
        <v>27.88</v>
      </c>
      <c r="J3768">
        <v>229.4</v>
      </c>
      <c r="K3768">
        <v>108</v>
      </c>
      <c r="L3768">
        <v>19.5</v>
      </c>
      <c r="M3768">
        <v>220.7</v>
      </c>
      <c r="N3768">
        <v>105</v>
      </c>
      <c r="O3768">
        <v>9.93</v>
      </c>
      <c r="P3768">
        <v>9.3000000000000007</v>
      </c>
      <c r="Q3768">
        <v>2</v>
      </c>
      <c r="R3768">
        <v>2.5099999999999998</v>
      </c>
      <c r="S3768">
        <v>1</v>
      </c>
      <c r="T3768">
        <v>0</v>
      </c>
    </row>
    <row r="3769" spans="1:20" x14ac:dyDescent="0.2">
      <c r="A3769" t="s">
        <v>39</v>
      </c>
      <c r="B3769" s="4">
        <f>train[[#This Row],[account_length]]/12</f>
        <v>3.8333333333333335</v>
      </c>
      <c r="C3769">
        <v>415</v>
      </c>
      <c r="D3769">
        <v>0</v>
      </c>
      <c r="E3769">
        <v>0</v>
      </c>
      <c r="F3769">
        <v>0</v>
      </c>
      <c r="G3769">
        <v>230.7</v>
      </c>
      <c r="H3769">
        <v>117</v>
      </c>
      <c r="I3769">
        <v>39.22</v>
      </c>
      <c r="J3769">
        <v>186.2</v>
      </c>
      <c r="K3769">
        <v>84</v>
      </c>
      <c r="L3769">
        <v>15.83</v>
      </c>
      <c r="M3769">
        <v>182.2</v>
      </c>
      <c r="N3769">
        <v>109</v>
      </c>
      <c r="O3769">
        <v>8.1999999999999993</v>
      </c>
      <c r="P3769">
        <v>9.1999999999999993</v>
      </c>
      <c r="Q3769">
        <v>4</v>
      </c>
      <c r="R3769">
        <v>2.48</v>
      </c>
      <c r="S3769">
        <v>2</v>
      </c>
      <c r="T3769">
        <v>0</v>
      </c>
    </row>
    <row r="3770" spans="1:20" x14ac:dyDescent="0.2">
      <c r="A3770" t="s">
        <v>60</v>
      </c>
      <c r="B3770" s="4">
        <f>train[[#This Row],[account_length]]/12</f>
        <v>3.6666666666666665</v>
      </c>
      <c r="C3770">
        <v>408</v>
      </c>
      <c r="D3770">
        <v>0</v>
      </c>
      <c r="E3770">
        <v>0</v>
      </c>
      <c r="F3770">
        <v>0</v>
      </c>
      <c r="G3770">
        <v>207.2</v>
      </c>
      <c r="H3770">
        <v>90</v>
      </c>
      <c r="I3770">
        <v>35.22</v>
      </c>
      <c r="J3770">
        <v>178.6</v>
      </c>
      <c r="K3770">
        <v>76</v>
      </c>
      <c r="L3770">
        <v>15.18</v>
      </c>
      <c r="M3770">
        <v>182</v>
      </c>
      <c r="N3770">
        <v>74</v>
      </c>
      <c r="O3770">
        <v>8.19</v>
      </c>
      <c r="P3770">
        <v>0</v>
      </c>
      <c r="Q3770">
        <v>0</v>
      </c>
      <c r="R3770">
        <v>0</v>
      </c>
      <c r="S3770">
        <v>0</v>
      </c>
      <c r="T3770">
        <v>0</v>
      </c>
    </row>
    <row r="3771" spans="1:20" x14ac:dyDescent="0.2">
      <c r="A3771" t="s">
        <v>35</v>
      </c>
      <c r="B3771" s="4">
        <f>train[[#This Row],[account_length]]/12</f>
        <v>14.25</v>
      </c>
      <c r="C3771">
        <v>408</v>
      </c>
      <c r="D3771">
        <v>0</v>
      </c>
      <c r="E3771">
        <v>0</v>
      </c>
      <c r="F3771">
        <v>0</v>
      </c>
      <c r="G3771">
        <v>171.9</v>
      </c>
      <c r="H3771">
        <v>99</v>
      </c>
      <c r="I3771">
        <v>29.22</v>
      </c>
      <c r="J3771">
        <v>249.2</v>
      </c>
      <c r="K3771">
        <v>95</v>
      </c>
      <c r="L3771">
        <v>21.18</v>
      </c>
      <c r="M3771">
        <v>174.9</v>
      </c>
      <c r="N3771">
        <v>81</v>
      </c>
      <c r="O3771">
        <v>7.87</v>
      </c>
      <c r="P3771">
        <v>12.5</v>
      </c>
      <c r="Q3771">
        <v>4</v>
      </c>
      <c r="R3771">
        <v>3.38</v>
      </c>
      <c r="S3771">
        <v>1</v>
      </c>
      <c r="T3771">
        <v>0</v>
      </c>
    </row>
    <row r="3772" spans="1:20" x14ac:dyDescent="0.2">
      <c r="A3772" t="s">
        <v>47</v>
      </c>
      <c r="B3772" s="4">
        <f>train[[#This Row],[account_length]]/12</f>
        <v>7.333333333333333</v>
      </c>
      <c r="C3772">
        <v>415</v>
      </c>
      <c r="D3772">
        <v>0</v>
      </c>
      <c r="E3772">
        <v>1</v>
      </c>
      <c r="F3772">
        <v>37</v>
      </c>
      <c r="G3772">
        <v>181.7</v>
      </c>
      <c r="H3772">
        <v>88</v>
      </c>
      <c r="I3772">
        <v>30.89</v>
      </c>
      <c r="J3772">
        <v>237.4</v>
      </c>
      <c r="K3772">
        <v>106</v>
      </c>
      <c r="L3772">
        <v>20.18</v>
      </c>
      <c r="M3772">
        <v>209.1</v>
      </c>
      <c r="N3772">
        <v>111</v>
      </c>
      <c r="O3772">
        <v>9.41</v>
      </c>
      <c r="P3772">
        <v>9.5</v>
      </c>
      <c r="Q3772">
        <v>5</v>
      </c>
      <c r="R3772">
        <v>2.57</v>
      </c>
      <c r="S3772">
        <v>2</v>
      </c>
      <c r="T3772">
        <v>0</v>
      </c>
    </row>
    <row r="3773" spans="1:20" x14ac:dyDescent="0.2">
      <c r="A3773" t="s">
        <v>45</v>
      </c>
      <c r="B3773" s="4">
        <f>train[[#This Row],[account_length]]/12</f>
        <v>14.083333333333334</v>
      </c>
      <c r="C3773">
        <v>408</v>
      </c>
      <c r="D3773">
        <v>0</v>
      </c>
      <c r="E3773">
        <v>0</v>
      </c>
      <c r="F3773">
        <v>0</v>
      </c>
      <c r="G3773">
        <v>240.7</v>
      </c>
      <c r="H3773">
        <v>119</v>
      </c>
      <c r="I3773">
        <v>40.92</v>
      </c>
      <c r="J3773">
        <v>141.1</v>
      </c>
      <c r="K3773">
        <v>102</v>
      </c>
      <c r="L3773">
        <v>11.99</v>
      </c>
      <c r="M3773">
        <v>120.6</v>
      </c>
      <c r="N3773">
        <v>56</v>
      </c>
      <c r="O3773">
        <v>5.43</v>
      </c>
      <c r="P3773">
        <v>7.7</v>
      </c>
      <c r="Q3773">
        <v>2</v>
      </c>
      <c r="R3773">
        <v>2.08</v>
      </c>
      <c r="S3773">
        <v>2</v>
      </c>
      <c r="T3773">
        <v>0</v>
      </c>
    </row>
    <row r="3774" spans="1:20" x14ac:dyDescent="0.2">
      <c r="A3774" t="s">
        <v>39</v>
      </c>
      <c r="B3774" s="4">
        <f>train[[#This Row],[account_length]]/12</f>
        <v>4</v>
      </c>
      <c r="C3774">
        <v>510</v>
      </c>
      <c r="D3774">
        <v>0</v>
      </c>
      <c r="E3774">
        <v>0</v>
      </c>
      <c r="F3774">
        <v>0</v>
      </c>
      <c r="G3774">
        <v>198.2</v>
      </c>
      <c r="H3774">
        <v>108</v>
      </c>
      <c r="I3774">
        <v>33.69</v>
      </c>
      <c r="J3774">
        <v>181</v>
      </c>
      <c r="K3774">
        <v>70</v>
      </c>
      <c r="L3774">
        <v>15.39</v>
      </c>
      <c r="M3774">
        <v>238.9</v>
      </c>
      <c r="N3774">
        <v>86</v>
      </c>
      <c r="O3774">
        <v>10.75</v>
      </c>
      <c r="P3774">
        <v>12.1</v>
      </c>
      <c r="Q3774">
        <v>2</v>
      </c>
      <c r="R3774">
        <v>3.27</v>
      </c>
      <c r="S3774">
        <v>1</v>
      </c>
      <c r="T3774">
        <v>0</v>
      </c>
    </row>
    <row r="3775" spans="1:20" x14ac:dyDescent="0.2">
      <c r="A3775" t="s">
        <v>37</v>
      </c>
      <c r="B3775" s="4">
        <f>train[[#This Row],[account_length]]/12</f>
        <v>5.416666666666667</v>
      </c>
      <c r="C3775">
        <v>408</v>
      </c>
      <c r="D3775">
        <v>0</v>
      </c>
      <c r="E3775">
        <v>0</v>
      </c>
      <c r="F3775">
        <v>0</v>
      </c>
      <c r="G3775">
        <v>96</v>
      </c>
      <c r="H3775">
        <v>95</v>
      </c>
      <c r="I3775">
        <v>16.32</v>
      </c>
      <c r="J3775">
        <v>117</v>
      </c>
      <c r="K3775">
        <v>82</v>
      </c>
      <c r="L3775">
        <v>9.9499999999999993</v>
      </c>
      <c r="M3775">
        <v>172.9</v>
      </c>
      <c r="N3775">
        <v>114</v>
      </c>
      <c r="O3775">
        <v>7.78</v>
      </c>
      <c r="P3775">
        <v>6.7</v>
      </c>
      <c r="Q3775">
        <v>3</v>
      </c>
      <c r="R3775">
        <v>1.81</v>
      </c>
      <c r="S3775">
        <v>3</v>
      </c>
      <c r="T3775">
        <v>0</v>
      </c>
    </row>
    <row r="3776" spans="1:20" x14ac:dyDescent="0.2">
      <c r="A3776" t="s">
        <v>65</v>
      </c>
      <c r="B3776" s="4">
        <f>train[[#This Row],[account_length]]/12</f>
        <v>4.416666666666667</v>
      </c>
      <c r="C3776">
        <v>510</v>
      </c>
      <c r="D3776">
        <v>0</v>
      </c>
      <c r="E3776">
        <v>0</v>
      </c>
      <c r="F3776">
        <v>0</v>
      </c>
      <c r="G3776">
        <v>171.5</v>
      </c>
      <c r="H3776">
        <v>75</v>
      </c>
      <c r="I3776">
        <v>29.16</v>
      </c>
      <c r="J3776">
        <v>224.5</v>
      </c>
      <c r="K3776">
        <v>111</v>
      </c>
      <c r="L3776">
        <v>19.079999999999998</v>
      </c>
      <c r="M3776">
        <v>187.4</v>
      </c>
      <c r="N3776">
        <v>84</v>
      </c>
      <c r="O3776">
        <v>8.43</v>
      </c>
      <c r="P3776">
        <v>9.6999999999999993</v>
      </c>
      <c r="Q3776">
        <v>6</v>
      </c>
      <c r="R3776">
        <v>2.62</v>
      </c>
      <c r="S3776">
        <v>1</v>
      </c>
      <c r="T3776">
        <v>0</v>
      </c>
    </row>
    <row r="3777" spans="1:20" x14ac:dyDescent="0.2">
      <c r="A3777" t="s">
        <v>50</v>
      </c>
      <c r="B3777" s="4">
        <f>train[[#This Row],[account_length]]/12</f>
        <v>6</v>
      </c>
      <c r="C3777">
        <v>415</v>
      </c>
      <c r="D3777">
        <v>0</v>
      </c>
      <c r="E3777">
        <v>1</v>
      </c>
      <c r="F3777">
        <v>27</v>
      </c>
      <c r="G3777">
        <v>111.7</v>
      </c>
      <c r="H3777">
        <v>68</v>
      </c>
      <c r="I3777">
        <v>18.989999999999998</v>
      </c>
      <c r="J3777">
        <v>252.8</v>
      </c>
      <c r="K3777">
        <v>106</v>
      </c>
      <c r="L3777">
        <v>21.49</v>
      </c>
      <c r="M3777">
        <v>255.5</v>
      </c>
      <c r="N3777">
        <v>109</v>
      </c>
      <c r="O3777">
        <v>11.5</v>
      </c>
      <c r="P3777">
        <v>7.8</v>
      </c>
      <c r="Q3777">
        <v>4</v>
      </c>
      <c r="R3777">
        <v>2.11</v>
      </c>
      <c r="S3777">
        <v>1</v>
      </c>
      <c r="T3777">
        <v>0</v>
      </c>
    </row>
    <row r="3778" spans="1:20" x14ac:dyDescent="0.2">
      <c r="A3778" t="s">
        <v>52</v>
      </c>
      <c r="B3778" s="4">
        <f>train[[#This Row],[account_length]]/12</f>
        <v>8.3333333333333339</v>
      </c>
      <c r="C3778">
        <v>510</v>
      </c>
      <c r="D3778">
        <v>0</v>
      </c>
      <c r="E3778">
        <v>0</v>
      </c>
      <c r="F3778">
        <v>0</v>
      </c>
      <c r="G3778">
        <v>152.69999999999999</v>
      </c>
      <c r="H3778">
        <v>98</v>
      </c>
      <c r="I3778">
        <v>25.96</v>
      </c>
      <c r="J3778">
        <v>212.4</v>
      </c>
      <c r="K3778">
        <v>73</v>
      </c>
      <c r="L3778">
        <v>18.05</v>
      </c>
      <c r="M3778">
        <v>264.5</v>
      </c>
      <c r="N3778">
        <v>90</v>
      </c>
      <c r="O3778">
        <v>11.9</v>
      </c>
      <c r="P3778">
        <v>7.9</v>
      </c>
      <c r="Q3778">
        <v>3</v>
      </c>
      <c r="R3778">
        <v>2.13</v>
      </c>
      <c r="S3778">
        <v>2</v>
      </c>
      <c r="T3778">
        <v>0</v>
      </c>
    </row>
    <row r="3779" spans="1:20" x14ac:dyDescent="0.2">
      <c r="A3779" t="s">
        <v>60</v>
      </c>
      <c r="B3779" s="4">
        <f>train[[#This Row],[account_length]]/12</f>
        <v>6.833333333333333</v>
      </c>
      <c r="C3779">
        <v>415</v>
      </c>
      <c r="D3779">
        <v>0</v>
      </c>
      <c r="E3779">
        <v>0</v>
      </c>
      <c r="F3779">
        <v>0</v>
      </c>
      <c r="G3779">
        <v>194.7</v>
      </c>
      <c r="H3779">
        <v>105</v>
      </c>
      <c r="I3779">
        <v>33.1</v>
      </c>
      <c r="J3779">
        <v>210.9</v>
      </c>
      <c r="K3779">
        <v>100</v>
      </c>
      <c r="L3779">
        <v>17.93</v>
      </c>
      <c r="M3779">
        <v>236.9</v>
      </c>
      <c r="N3779">
        <v>143</v>
      </c>
      <c r="O3779">
        <v>10.66</v>
      </c>
      <c r="P3779">
        <v>11.6</v>
      </c>
      <c r="Q3779">
        <v>3</v>
      </c>
      <c r="R3779">
        <v>3.13</v>
      </c>
      <c r="S3779">
        <v>3</v>
      </c>
      <c r="T3779">
        <v>0</v>
      </c>
    </row>
    <row r="3780" spans="1:20" x14ac:dyDescent="0.2">
      <c r="A3780" t="s">
        <v>45</v>
      </c>
      <c r="B3780" s="4">
        <f>train[[#This Row],[account_length]]/12</f>
        <v>5.916666666666667</v>
      </c>
      <c r="C3780">
        <v>415</v>
      </c>
      <c r="D3780">
        <v>0</v>
      </c>
      <c r="E3780">
        <v>0</v>
      </c>
      <c r="F3780">
        <v>0</v>
      </c>
      <c r="G3780">
        <v>119.9</v>
      </c>
      <c r="H3780">
        <v>108</v>
      </c>
      <c r="I3780">
        <v>20.38</v>
      </c>
      <c r="J3780">
        <v>240.7</v>
      </c>
      <c r="K3780">
        <v>82</v>
      </c>
      <c r="L3780">
        <v>20.46</v>
      </c>
      <c r="M3780">
        <v>151.1</v>
      </c>
      <c r="N3780">
        <v>124</v>
      </c>
      <c r="O3780">
        <v>6.8</v>
      </c>
      <c r="P3780">
        <v>8.1</v>
      </c>
      <c r="Q3780">
        <v>7</v>
      </c>
      <c r="R3780">
        <v>2.19</v>
      </c>
      <c r="S3780">
        <v>3</v>
      </c>
      <c r="T3780">
        <v>0</v>
      </c>
    </row>
    <row r="3781" spans="1:20" x14ac:dyDescent="0.2">
      <c r="A3781" t="s">
        <v>30</v>
      </c>
      <c r="B3781" s="4">
        <f>train[[#This Row],[account_length]]/12</f>
        <v>8.5833333333333339</v>
      </c>
      <c r="C3781">
        <v>415</v>
      </c>
      <c r="D3781">
        <v>0</v>
      </c>
      <c r="E3781">
        <v>0</v>
      </c>
      <c r="F3781">
        <v>0</v>
      </c>
      <c r="G3781">
        <v>222.9</v>
      </c>
      <c r="H3781">
        <v>129</v>
      </c>
      <c r="I3781">
        <v>37.89</v>
      </c>
      <c r="J3781">
        <v>205</v>
      </c>
      <c r="K3781">
        <v>87</v>
      </c>
      <c r="L3781">
        <v>17.43</v>
      </c>
      <c r="M3781">
        <v>141.30000000000001</v>
      </c>
      <c r="N3781">
        <v>99</v>
      </c>
      <c r="O3781">
        <v>6.36</v>
      </c>
      <c r="P3781">
        <v>9.9</v>
      </c>
      <c r="Q3781">
        <v>2</v>
      </c>
      <c r="R3781">
        <v>2.67</v>
      </c>
      <c r="S3781">
        <v>1</v>
      </c>
      <c r="T3781">
        <v>0</v>
      </c>
    </row>
    <row r="3782" spans="1:20" x14ac:dyDescent="0.2">
      <c r="A3782" t="s">
        <v>33</v>
      </c>
      <c r="B3782" s="4">
        <f>train[[#This Row],[account_length]]/12</f>
        <v>7.25</v>
      </c>
      <c r="C3782">
        <v>415</v>
      </c>
      <c r="D3782">
        <v>0</v>
      </c>
      <c r="E3782">
        <v>0</v>
      </c>
      <c r="F3782">
        <v>0</v>
      </c>
      <c r="G3782">
        <v>210.7</v>
      </c>
      <c r="H3782">
        <v>46</v>
      </c>
      <c r="I3782">
        <v>35.82</v>
      </c>
      <c r="J3782">
        <v>215.6</v>
      </c>
      <c r="K3782">
        <v>116</v>
      </c>
      <c r="L3782">
        <v>18.329999999999998</v>
      </c>
      <c r="M3782">
        <v>170.4</v>
      </c>
      <c r="N3782">
        <v>79</v>
      </c>
      <c r="O3782">
        <v>7.67</v>
      </c>
      <c r="P3782">
        <v>13.2</v>
      </c>
      <c r="Q3782">
        <v>3</v>
      </c>
      <c r="R3782">
        <v>3.56</v>
      </c>
      <c r="S3782">
        <v>1</v>
      </c>
      <c r="T3782">
        <v>0</v>
      </c>
    </row>
    <row r="3783" spans="1:20" x14ac:dyDescent="0.2">
      <c r="A3783" t="s">
        <v>49</v>
      </c>
      <c r="B3783" s="4">
        <f>train[[#This Row],[account_length]]/12</f>
        <v>9.6666666666666661</v>
      </c>
      <c r="C3783">
        <v>408</v>
      </c>
      <c r="D3783">
        <v>0</v>
      </c>
      <c r="E3783">
        <v>0</v>
      </c>
      <c r="F3783">
        <v>0</v>
      </c>
      <c r="G3783">
        <v>254.6</v>
      </c>
      <c r="H3783">
        <v>107</v>
      </c>
      <c r="I3783">
        <v>43.28</v>
      </c>
      <c r="J3783">
        <v>249.4</v>
      </c>
      <c r="K3783">
        <v>89</v>
      </c>
      <c r="L3783">
        <v>21.2</v>
      </c>
      <c r="M3783">
        <v>229.6</v>
      </c>
      <c r="N3783">
        <v>77</v>
      </c>
      <c r="O3783">
        <v>10.33</v>
      </c>
      <c r="P3783">
        <v>9</v>
      </c>
      <c r="Q3783">
        <v>18</v>
      </c>
      <c r="R3783">
        <v>2.4300000000000002</v>
      </c>
      <c r="S3783">
        <v>2</v>
      </c>
      <c r="T3783">
        <v>1</v>
      </c>
    </row>
    <row r="3784" spans="1:20" x14ac:dyDescent="0.2">
      <c r="A3784" t="s">
        <v>67</v>
      </c>
      <c r="B3784" s="4">
        <f>train[[#This Row],[account_length]]/12</f>
        <v>11.666666666666666</v>
      </c>
      <c r="C3784">
        <v>415</v>
      </c>
      <c r="D3784">
        <v>0</v>
      </c>
      <c r="E3784">
        <v>0</v>
      </c>
      <c r="F3784">
        <v>0</v>
      </c>
      <c r="G3784">
        <v>265</v>
      </c>
      <c r="H3784">
        <v>100</v>
      </c>
      <c r="I3784">
        <v>45.05</v>
      </c>
      <c r="J3784">
        <v>147.6</v>
      </c>
      <c r="K3784">
        <v>89</v>
      </c>
      <c r="L3784">
        <v>12.55</v>
      </c>
      <c r="M3784">
        <v>247.7</v>
      </c>
      <c r="N3784">
        <v>94</v>
      </c>
      <c r="O3784">
        <v>11.15</v>
      </c>
      <c r="P3784">
        <v>10.7</v>
      </c>
      <c r="Q3784">
        <v>3</v>
      </c>
      <c r="R3784">
        <v>2.89</v>
      </c>
      <c r="S3784">
        <v>1</v>
      </c>
      <c r="T3784">
        <v>0</v>
      </c>
    </row>
    <row r="3785" spans="1:20" x14ac:dyDescent="0.2">
      <c r="A3785" t="s">
        <v>71</v>
      </c>
      <c r="B3785" s="4">
        <f>train[[#This Row],[account_length]]/12</f>
        <v>7.75</v>
      </c>
      <c r="C3785">
        <v>408</v>
      </c>
      <c r="D3785">
        <v>0</v>
      </c>
      <c r="E3785">
        <v>0</v>
      </c>
      <c r="F3785">
        <v>0</v>
      </c>
      <c r="G3785">
        <v>172.3</v>
      </c>
      <c r="H3785">
        <v>135</v>
      </c>
      <c r="I3785">
        <v>29.29</v>
      </c>
      <c r="J3785">
        <v>318.7</v>
      </c>
      <c r="K3785">
        <v>95</v>
      </c>
      <c r="L3785">
        <v>27.09</v>
      </c>
      <c r="M3785">
        <v>131.5</v>
      </c>
      <c r="N3785">
        <v>104</v>
      </c>
      <c r="O3785">
        <v>5.92</v>
      </c>
      <c r="P3785">
        <v>11.5</v>
      </c>
      <c r="Q3785">
        <v>4</v>
      </c>
      <c r="R3785">
        <v>3.11</v>
      </c>
      <c r="S3785">
        <v>3</v>
      </c>
      <c r="T3785">
        <v>0</v>
      </c>
    </row>
    <row r="3786" spans="1:20" x14ac:dyDescent="0.2">
      <c r="A3786" t="s">
        <v>37</v>
      </c>
      <c r="B3786" s="4">
        <f>train[[#This Row],[account_length]]/12</f>
        <v>7.5</v>
      </c>
      <c r="C3786">
        <v>415</v>
      </c>
      <c r="D3786">
        <v>0</v>
      </c>
      <c r="E3786">
        <v>0</v>
      </c>
      <c r="F3786">
        <v>0</v>
      </c>
      <c r="G3786">
        <v>259.10000000000002</v>
      </c>
      <c r="H3786">
        <v>140</v>
      </c>
      <c r="I3786">
        <v>44.05</v>
      </c>
      <c r="J3786">
        <v>124</v>
      </c>
      <c r="K3786">
        <v>119</v>
      </c>
      <c r="L3786">
        <v>10.54</v>
      </c>
      <c r="M3786">
        <v>188.3</v>
      </c>
      <c r="N3786">
        <v>79</v>
      </c>
      <c r="O3786">
        <v>8.4700000000000006</v>
      </c>
      <c r="P3786">
        <v>12.8</v>
      </c>
      <c r="Q3786">
        <v>3</v>
      </c>
      <c r="R3786">
        <v>3.46</v>
      </c>
      <c r="S3786">
        <v>0</v>
      </c>
      <c r="T3786">
        <v>0</v>
      </c>
    </row>
    <row r="3787" spans="1:20" x14ac:dyDescent="0.2">
      <c r="A3787" t="s">
        <v>48</v>
      </c>
      <c r="B3787" s="4">
        <f>train[[#This Row],[account_length]]/12</f>
        <v>10.833333333333334</v>
      </c>
      <c r="C3787">
        <v>415</v>
      </c>
      <c r="D3787">
        <v>0</v>
      </c>
      <c r="E3787">
        <v>0</v>
      </c>
      <c r="F3787">
        <v>0</v>
      </c>
      <c r="G3787">
        <v>211.4</v>
      </c>
      <c r="H3787">
        <v>91</v>
      </c>
      <c r="I3787">
        <v>35.94</v>
      </c>
      <c r="J3787">
        <v>191</v>
      </c>
      <c r="K3787">
        <v>62</v>
      </c>
      <c r="L3787">
        <v>16.239999999999998</v>
      </c>
      <c r="M3787">
        <v>207.3</v>
      </c>
      <c r="N3787">
        <v>109</v>
      </c>
      <c r="O3787">
        <v>9.33</v>
      </c>
      <c r="P3787">
        <v>11.6</v>
      </c>
      <c r="Q3787">
        <v>3</v>
      </c>
      <c r="R3787">
        <v>3.13</v>
      </c>
      <c r="S3787">
        <v>1</v>
      </c>
      <c r="T3787">
        <v>0</v>
      </c>
    </row>
    <row r="3788" spans="1:20" x14ac:dyDescent="0.2">
      <c r="A3788" t="s">
        <v>70</v>
      </c>
      <c r="B3788" s="4">
        <f>train[[#This Row],[account_length]]/12</f>
        <v>10.083333333333334</v>
      </c>
      <c r="C3788">
        <v>408</v>
      </c>
      <c r="D3788">
        <v>1</v>
      </c>
      <c r="E3788">
        <v>0</v>
      </c>
      <c r="F3788">
        <v>0</v>
      </c>
      <c r="G3788">
        <v>175.9</v>
      </c>
      <c r="H3788">
        <v>87</v>
      </c>
      <c r="I3788">
        <v>29.9</v>
      </c>
      <c r="J3788">
        <v>225.3</v>
      </c>
      <c r="K3788">
        <v>114</v>
      </c>
      <c r="L3788">
        <v>19.149999999999999</v>
      </c>
      <c r="M3788">
        <v>156.19999999999999</v>
      </c>
      <c r="N3788">
        <v>113</v>
      </c>
      <c r="O3788">
        <v>7.03</v>
      </c>
      <c r="P3788">
        <v>10.4</v>
      </c>
      <c r="Q3788">
        <v>3</v>
      </c>
      <c r="R3788">
        <v>2.81</v>
      </c>
      <c r="S3788">
        <v>2</v>
      </c>
      <c r="T3788">
        <v>0</v>
      </c>
    </row>
    <row r="3789" spans="1:20" x14ac:dyDescent="0.2">
      <c r="A3789" t="s">
        <v>31</v>
      </c>
      <c r="B3789" s="4">
        <f>train[[#This Row],[account_length]]/12</f>
        <v>7.833333333333333</v>
      </c>
      <c r="C3789">
        <v>415</v>
      </c>
      <c r="D3789">
        <v>1</v>
      </c>
      <c r="E3789">
        <v>1</v>
      </c>
      <c r="F3789">
        <v>39</v>
      </c>
      <c r="G3789">
        <v>115.5</v>
      </c>
      <c r="H3789">
        <v>90</v>
      </c>
      <c r="I3789">
        <v>19.64</v>
      </c>
      <c r="J3789">
        <v>122.5</v>
      </c>
      <c r="K3789">
        <v>99</v>
      </c>
      <c r="L3789">
        <v>10.41</v>
      </c>
      <c r="M3789">
        <v>197.7</v>
      </c>
      <c r="N3789">
        <v>110</v>
      </c>
      <c r="O3789">
        <v>8.9</v>
      </c>
      <c r="P3789">
        <v>7</v>
      </c>
      <c r="Q3789">
        <v>3</v>
      </c>
      <c r="R3789">
        <v>1.89</v>
      </c>
      <c r="S3789">
        <v>0</v>
      </c>
      <c r="T3789">
        <v>0</v>
      </c>
    </row>
    <row r="3790" spans="1:20" x14ac:dyDescent="0.2">
      <c r="A3790" t="s">
        <v>67</v>
      </c>
      <c r="B3790" s="4">
        <f>train[[#This Row],[account_length]]/12</f>
        <v>6.333333333333333</v>
      </c>
      <c r="C3790">
        <v>408</v>
      </c>
      <c r="D3790">
        <v>0</v>
      </c>
      <c r="E3790">
        <v>0</v>
      </c>
      <c r="F3790">
        <v>0</v>
      </c>
      <c r="G3790">
        <v>193</v>
      </c>
      <c r="H3790">
        <v>82</v>
      </c>
      <c r="I3790">
        <v>32.81</v>
      </c>
      <c r="J3790">
        <v>200.8</v>
      </c>
      <c r="K3790">
        <v>109</v>
      </c>
      <c r="L3790">
        <v>17.07</v>
      </c>
      <c r="M3790">
        <v>135.9</v>
      </c>
      <c r="N3790">
        <v>79</v>
      </c>
      <c r="O3790">
        <v>6.12</v>
      </c>
      <c r="P3790">
        <v>14.4</v>
      </c>
      <c r="Q3790">
        <v>3</v>
      </c>
      <c r="R3790">
        <v>3.89</v>
      </c>
      <c r="S3790">
        <v>0</v>
      </c>
      <c r="T3790">
        <v>0</v>
      </c>
    </row>
    <row r="3791" spans="1:20" x14ac:dyDescent="0.2">
      <c r="A3791" t="s">
        <v>67</v>
      </c>
      <c r="B3791" s="4">
        <f>train[[#This Row],[account_length]]/12</f>
        <v>5.75</v>
      </c>
      <c r="C3791">
        <v>510</v>
      </c>
      <c r="D3791">
        <v>0</v>
      </c>
      <c r="E3791">
        <v>0</v>
      </c>
      <c r="F3791">
        <v>0</v>
      </c>
      <c r="G3791">
        <v>167.4</v>
      </c>
      <c r="H3791">
        <v>105</v>
      </c>
      <c r="I3791">
        <v>28.46</v>
      </c>
      <c r="J3791">
        <v>121.5</v>
      </c>
      <c r="K3791">
        <v>142</v>
      </c>
      <c r="L3791">
        <v>10.33</v>
      </c>
      <c r="M3791">
        <v>209.3</v>
      </c>
      <c r="N3791">
        <v>83</v>
      </c>
      <c r="O3791">
        <v>9.42</v>
      </c>
      <c r="P3791">
        <v>16</v>
      </c>
      <c r="Q3791">
        <v>2</v>
      </c>
      <c r="R3791">
        <v>4.32</v>
      </c>
      <c r="S3791">
        <v>1</v>
      </c>
      <c r="T3791">
        <v>0</v>
      </c>
    </row>
    <row r="3792" spans="1:20" x14ac:dyDescent="0.2">
      <c r="A3792" t="s">
        <v>43</v>
      </c>
      <c r="B3792" s="4">
        <f>train[[#This Row],[account_length]]/12</f>
        <v>9.75</v>
      </c>
      <c r="C3792">
        <v>415</v>
      </c>
      <c r="D3792">
        <v>0</v>
      </c>
      <c r="E3792">
        <v>1</v>
      </c>
      <c r="F3792">
        <v>35</v>
      </c>
      <c r="G3792">
        <v>190.7</v>
      </c>
      <c r="H3792">
        <v>100</v>
      </c>
      <c r="I3792">
        <v>32.42</v>
      </c>
      <c r="J3792">
        <v>209.7</v>
      </c>
      <c r="K3792">
        <v>107</v>
      </c>
      <c r="L3792">
        <v>17.82</v>
      </c>
      <c r="M3792">
        <v>202.5</v>
      </c>
      <c r="N3792">
        <v>101</v>
      </c>
      <c r="O3792">
        <v>9.11</v>
      </c>
      <c r="P3792">
        <v>12.4</v>
      </c>
      <c r="Q3792">
        <v>5</v>
      </c>
      <c r="R3792">
        <v>3.35</v>
      </c>
      <c r="S3792">
        <v>1</v>
      </c>
      <c r="T3792">
        <v>0</v>
      </c>
    </row>
    <row r="3793" spans="1:20" x14ac:dyDescent="0.2">
      <c r="A3793" t="s">
        <v>70</v>
      </c>
      <c r="B3793" s="4">
        <f>train[[#This Row],[account_length]]/12</f>
        <v>5.833333333333333</v>
      </c>
      <c r="C3793">
        <v>415</v>
      </c>
      <c r="D3793">
        <v>0</v>
      </c>
      <c r="E3793">
        <v>0</v>
      </c>
      <c r="F3793">
        <v>0</v>
      </c>
      <c r="G3793">
        <v>325.5</v>
      </c>
      <c r="H3793">
        <v>128</v>
      </c>
      <c r="I3793">
        <v>55.34</v>
      </c>
      <c r="J3793">
        <v>300.3</v>
      </c>
      <c r="K3793">
        <v>105</v>
      </c>
      <c r="L3793">
        <v>25.53</v>
      </c>
      <c r="M3793">
        <v>199.8</v>
      </c>
      <c r="N3793">
        <v>93</v>
      </c>
      <c r="O3793">
        <v>8.99</v>
      </c>
      <c r="P3793">
        <v>5.7</v>
      </c>
      <c r="Q3793">
        <v>7</v>
      </c>
      <c r="R3793">
        <v>1.54</v>
      </c>
      <c r="S3793">
        <v>1</v>
      </c>
      <c r="T3793">
        <v>1</v>
      </c>
    </row>
    <row r="3794" spans="1:20" x14ac:dyDescent="0.2">
      <c r="A3794" t="s">
        <v>37</v>
      </c>
      <c r="B3794" s="4">
        <f>train[[#This Row],[account_length]]/12</f>
        <v>10.833333333333334</v>
      </c>
      <c r="C3794">
        <v>415</v>
      </c>
      <c r="D3794">
        <v>0</v>
      </c>
      <c r="E3794">
        <v>0</v>
      </c>
      <c r="F3794">
        <v>0</v>
      </c>
      <c r="G3794">
        <v>139</v>
      </c>
      <c r="H3794">
        <v>98</v>
      </c>
      <c r="I3794">
        <v>23.63</v>
      </c>
      <c r="J3794">
        <v>120.2</v>
      </c>
      <c r="K3794">
        <v>116</v>
      </c>
      <c r="L3794">
        <v>10.220000000000001</v>
      </c>
      <c r="M3794">
        <v>160.4</v>
      </c>
      <c r="N3794">
        <v>113</v>
      </c>
      <c r="O3794">
        <v>7.22</v>
      </c>
      <c r="P3794">
        <v>14.5</v>
      </c>
      <c r="Q3794">
        <v>2</v>
      </c>
      <c r="R3794">
        <v>3.92</v>
      </c>
      <c r="S3794">
        <v>3</v>
      </c>
      <c r="T3794">
        <v>0</v>
      </c>
    </row>
    <row r="3795" spans="1:20" x14ac:dyDescent="0.2">
      <c r="A3795" t="s">
        <v>47</v>
      </c>
      <c r="B3795" s="4">
        <f>train[[#This Row],[account_length]]/12</f>
        <v>9.0833333333333339</v>
      </c>
      <c r="C3795">
        <v>415</v>
      </c>
      <c r="D3795">
        <v>0</v>
      </c>
      <c r="E3795">
        <v>1</v>
      </c>
      <c r="F3795">
        <v>40</v>
      </c>
      <c r="G3795">
        <v>155.9</v>
      </c>
      <c r="H3795">
        <v>110</v>
      </c>
      <c r="I3795">
        <v>26.5</v>
      </c>
      <c r="J3795">
        <v>161.19999999999999</v>
      </c>
      <c r="K3795">
        <v>99</v>
      </c>
      <c r="L3795">
        <v>13.7</v>
      </c>
      <c r="M3795">
        <v>229.2</v>
      </c>
      <c r="N3795">
        <v>81</v>
      </c>
      <c r="O3795">
        <v>10.31</v>
      </c>
      <c r="P3795">
        <v>11.5</v>
      </c>
      <c r="Q3795">
        <v>13</v>
      </c>
      <c r="R3795">
        <v>3.11</v>
      </c>
      <c r="S3795">
        <v>0</v>
      </c>
      <c r="T3795">
        <v>0</v>
      </c>
    </row>
    <row r="3796" spans="1:20" x14ac:dyDescent="0.2">
      <c r="A3796" t="s">
        <v>67</v>
      </c>
      <c r="B3796" s="4">
        <f>train[[#This Row],[account_length]]/12</f>
        <v>9.5833333333333339</v>
      </c>
      <c r="C3796">
        <v>415</v>
      </c>
      <c r="D3796">
        <v>0</v>
      </c>
      <c r="E3796">
        <v>0</v>
      </c>
      <c r="F3796">
        <v>0</v>
      </c>
      <c r="G3796">
        <v>182.1</v>
      </c>
      <c r="H3796">
        <v>97</v>
      </c>
      <c r="I3796">
        <v>30.96</v>
      </c>
      <c r="J3796">
        <v>231.1</v>
      </c>
      <c r="K3796">
        <v>76</v>
      </c>
      <c r="L3796">
        <v>19.64</v>
      </c>
      <c r="M3796">
        <v>246.2</v>
      </c>
      <c r="N3796">
        <v>103</v>
      </c>
      <c r="O3796">
        <v>11.08</v>
      </c>
      <c r="P3796">
        <v>15</v>
      </c>
      <c r="Q3796">
        <v>2</v>
      </c>
      <c r="R3796">
        <v>4.05</v>
      </c>
      <c r="S3796">
        <v>0</v>
      </c>
      <c r="T3796">
        <v>0</v>
      </c>
    </row>
    <row r="3797" spans="1:20" x14ac:dyDescent="0.2">
      <c r="A3797" t="s">
        <v>36</v>
      </c>
      <c r="B3797" s="4">
        <f>train[[#This Row],[account_length]]/12</f>
        <v>9.5</v>
      </c>
      <c r="C3797">
        <v>408</v>
      </c>
      <c r="D3797">
        <v>0</v>
      </c>
      <c r="E3797">
        <v>0</v>
      </c>
      <c r="F3797">
        <v>0</v>
      </c>
      <c r="G3797">
        <v>139.80000000000001</v>
      </c>
      <c r="H3797">
        <v>152</v>
      </c>
      <c r="I3797">
        <v>23.77</v>
      </c>
      <c r="J3797">
        <v>215.9</v>
      </c>
      <c r="K3797">
        <v>76</v>
      </c>
      <c r="L3797">
        <v>18.350000000000001</v>
      </c>
      <c r="M3797">
        <v>96.9</v>
      </c>
      <c r="N3797">
        <v>111</v>
      </c>
      <c r="O3797">
        <v>4.3600000000000003</v>
      </c>
      <c r="P3797">
        <v>7.9</v>
      </c>
      <c r="Q3797">
        <v>10</v>
      </c>
      <c r="R3797">
        <v>2.13</v>
      </c>
      <c r="S3797">
        <v>2</v>
      </c>
      <c r="T3797">
        <v>0</v>
      </c>
    </row>
    <row r="3798" spans="1:20" x14ac:dyDescent="0.2">
      <c r="A3798" t="s">
        <v>20</v>
      </c>
      <c r="B3798" s="4">
        <f>train[[#This Row],[account_length]]/12</f>
        <v>11.25</v>
      </c>
      <c r="C3798">
        <v>510</v>
      </c>
      <c r="D3798">
        <v>0</v>
      </c>
      <c r="E3798">
        <v>0</v>
      </c>
      <c r="F3798">
        <v>0</v>
      </c>
      <c r="G3798">
        <v>112.7</v>
      </c>
      <c r="H3798">
        <v>123</v>
      </c>
      <c r="I3798">
        <v>19.16</v>
      </c>
      <c r="J3798">
        <v>280</v>
      </c>
      <c r="K3798">
        <v>90</v>
      </c>
      <c r="L3798">
        <v>23.8</v>
      </c>
      <c r="M3798">
        <v>251.9</v>
      </c>
      <c r="N3798">
        <v>110</v>
      </c>
      <c r="O3798">
        <v>11.34</v>
      </c>
      <c r="P3798">
        <v>10.4</v>
      </c>
      <c r="Q3798">
        <v>2</v>
      </c>
      <c r="R3798">
        <v>2.81</v>
      </c>
      <c r="S3798">
        <v>0</v>
      </c>
      <c r="T3798">
        <v>0</v>
      </c>
    </row>
    <row r="3799" spans="1:20" x14ac:dyDescent="0.2">
      <c r="A3799" t="s">
        <v>54</v>
      </c>
      <c r="B3799" s="4">
        <f>train[[#This Row],[account_length]]/12</f>
        <v>6.583333333333333</v>
      </c>
      <c r="C3799">
        <v>415</v>
      </c>
      <c r="D3799">
        <v>0</v>
      </c>
      <c r="E3799">
        <v>1</v>
      </c>
      <c r="F3799">
        <v>31</v>
      </c>
      <c r="G3799">
        <v>173.2</v>
      </c>
      <c r="H3799">
        <v>98</v>
      </c>
      <c r="I3799">
        <v>29.44</v>
      </c>
      <c r="J3799">
        <v>149.5</v>
      </c>
      <c r="K3799">
        <v>123</v>
      </c>
      <c r="L3799">
        <v>12.71</v>
      </c>
      <c r="M3799">
        <v>245.7</v>
      </c>
      <c r="N3799">
        <v>91</v>
      </c>
      <c r="O3799">
        <v>11.06</v>
      </c>
      <c r="P3799">
        <v>11.5</v>
      </c>
      <c r="Q3799">
        <v>7</v>
      </c>
      <c r="R3799">
        <v>3.11</v>
      </c>
      <c r="S3799">
        <v>1</v>
      </c>
      <c r="T3799">
        <v>0</v>
      </c>
    </row>
    <row r="3800" spans="1:20" x14ac:dyDescent="0.2">
      <c r="A3800" t="s">
        <v>33</v>
      </c>
      <c r="B3800" s="4">
        <f>train[[#This Row],[account_length]]/12</f>
        <v>10.25</v>
      </c>
      <c r="C3800">
        <v>408</v>
      </c>
      <c r="D3800">
        <v>0</v>
      </c>
      <c r="E3800">
        <v>0</v>
      </c>
      <c r="F3800">
        <v>0</v>
      </c>
      <c r="G3800">
        <v>225.6</v>
      </c>
      <c r="H3800">
        <v>102</v>
      </c>
      <c r="I3800">
        <v>38.35</v>
      </c>
      <c r="J3800">
        <v>225.8</v>
      </c>
      <c r="K3800">
        <v>56</v>
      </c>
      <c r="L3800">
        <v>19.190000000000001</v>
      </c>
      <c r="M3800">
        <v>186.7</v>
      </c>
      <c r="N3800">
        <v>128</v>
      </c>
      <c r="O3800">
        <v>8.4</v>
      </c>
      <c r="P3800">
        <v>6.7</v>
      </c>
      <c r="Q3800">
        <v>2</v>
      </c>
      <c r="R3800">
        <v>1.81</v>
      </c>
      <c r="S3800">
        <v>1</v>
      </c>
      <c r="T3800">
        <v>0</v>
      </c>
    </row>
    <row r="3801" spans="1:20" x14ac:dyDescent="0.2">
      <c r="A3801" t="s">
        <v>69</v>
      </c>
      <c r="B3801" s="4">
        <f>train[[#This Row],[account_length]]/12</f>
        <v>9.3333333333333339</v>
      </c>
      <c r="C3801">
        <v>415</v>
      </c>
      <c r="D3801">
        <v>1</v>
      </c>
      <c r="E3801">
        <v>0</v>
      </c>
      <c r="F3801">
        <v>0</v>
      </c>
      <c r="G3801">
        <v>195.7</v>
      </c>
      <c r="H3801">
        <v>123</v>
      </c>
      <c r="I3801">
        <v>33.270000000000003</v>
      </c>
      <c r="J3801">
        <v>141.9</v>
      </c>
      <c r="K3801">
        <v>124</v>
      </c>
      <c r="L3801">
        <v>12.06</v>
      </c>
      <c r="M3801">
        <v>136.4</v>
      </c>
      <c r="N3801">
        <v>72</v>
      </c>
      <c r="O3801">
        <v>6.14</v>
      </c>
      <c r="P3801">
        <v>7.9</v>
      </c>
      <c r="Q3801">
        <v>6</v>
      </c>
      <c r="R3801">
        <v>2.13</v>
      </c>
      <c r="S3801">
        <v>1</v>
      </c>
      <c r="T3801">
        <v>0</v>
      </c>
    </row>
    <row r="3802" spans="1:20" x14ac:dyDescent="0.2">
      <c r="A3802" t="s">
        <v>45</v>
      </c>
      <c r="B3802" s="4">
        <f>train[[#This Row],[account_length]]/12</f>
        <v>4.75</v>
      </c>
      <c r="C3802">
        <v>415</v>
      </c>
      <c r="D3802">
        <v>0</v>
      </c>
      <c r="E3802">
        <v>0</v>
      </c>
      <c r="F3802">
        <v>0</v>
      </c>
      <c r="G3802">
        <v>214</v>
      </c>
      <c r="H3802">
        <v>100</v>
      </c>
      <c r="I3802">
        <v>36.380000000000003</v>
      </c>
      <c r="J3802">
        <v>209.9</v>
      </c>
      <c r="K3802">
        <v>80</v>
      </c>
      <c r="L3802">
        <v>17.84</v>
      </c>
      <c r="M3802">
        <v>105.1</v>
      </c>
      <c r="N3802">
        <v>112</v>
      </c>
      <c r="O3802">
        <v>4.7300000000000004</v>
      </c>
      <c r="P3802">
        <v>11.3</v>
      </c>
      <c r="Q3802">
        <v>1</v>
      </c>
      <c r="R3802">
        <v>3.05</v>
      </c>
      <c r="S3802">
        <v>0</v>
      </c>
      <c r="T3802">
        <v>0</v>
      </c>
    </row>
    <row r="3803" spans="1:20" x14ac:dyDescent="0.2">
      <c r="A3803" t="s">
        <v>61</v>
      </c>
      <c r="B3803" s="4">
        <f>train[[#This Row],[account_length]]/12</f>
        <v>11.916666666666666</v>
      </c>
      <c r="C3803">
        <v>415</v>
      </c>
      <c r="D3803">
        <v>0</v>
      </c>
      <c r="E3803">
        <v>0</v>
      </c>
      <c r="F3803">
        <v>0</v>
      </c>
      <c r="G3803">
        <v>271.7</v>
      </c>
      <c r="H3803">
        <v>67</v>
      </c>
      <c r="I3803">
        <v>46.19</v>
      </c>
      <c r="J3803">
        <v>189.1</v>
      </c>
      <c r="K3803">
        <v>155</v>
      </c>
      <c r="L3803">
        <v>16.07</v>
      </c>
      <c r="M3803">
        <v>101.1</v>
      </c>
      <c r="N3803">
        <v>55</v>
      </c>
      <c r="O3803">
        <v>4.55</v>
      </c>
      <c r="P3803">
        <v>17.2</v>
      </c>
      <c r="Q3803">
        <v>5</v>
      </c>
      <c r="R3803">
        <v>4.6399999999999997</v>
      </c>
      <c r="S3803">
        <v>1</v>
      </c>
      <c r="T3803">
        <v>0</v>
      </c>
    </row>
    <row r="3804" spans="1:20" x14ac:dyDescent="0.2">
      <c r="A3804" t="s">
        <v>55</v>
      </c>
      <c r="B3804" s="4">
        <f>train[[#This Row],[account_length]]/12</f>
        <v>8.9166666666666661</v>
      </c>
      <c r="C3804">
        <v>510</v>
      </c>
      <c r="D3804">
        <v>0</v>
      </c>
      <c r="E3804">
        <v>0</v>
      </c>
      <c r="F3804">
        <v>0</v>
      </c>
      <c r="G3804">
        <v>257.7</v>
      </c>
      <c r="H3804">
        <v>98</v>
      </c>
      <c r="I3804">
        <v>43.81</v>
      </c>
      <c r="J3804">
        <v>156.5</v>
      </c>
      <c r="K3804">
        <v>84</v>
      </c>
      <c r="L3804">
        <v>13.3</v>
      </c>
      <c r="M3804">
        <v>104.4</v>
      </c>
      <c r="N3804">
        <v>123</v>
      </c>
      <c r="O3804">
        <v>4.7</v>
      </c>
      <c r="P3804">
        <v>9.8000000000000007</v>
      </c>
      <c r="Q3804">
        <v>3</v>
      </c>
      <c r="R3804">
        <v>2.65</v>
      </c>
      <c r="S3804">
        <v>1</v>
      </c>
      <c r="T3804">
        <v>0</v>
      </c>
    </row>
    <row r="3805" spans="1:20" x14ac:dyDescent="0.2">
      <c r="A3805" t="s">
        <v>49</v>
      </c>
      <c r="B3805" s="4">
        <f>train[[#This Row],[account_length]]/12</f>
        <v>8.5833333333333339</v>
      </c>
      <c r="C3805">
        <v>415</v>
      </c>
      <c r="D3805">
        <v>1</v>
      </c>
      <c r="E3805">
        <v>0</v>
      </c>
      <c r="F3805">
        <v>0</v>
      </c>
      <c r="G3805">
        <v>133.19999999999999</v>
      </c>
      <c r="H3805">
        <v>90</v>
      </c>
      <c r="I3805">
        <v>22.64</v>
      </c>
      <c r="J3805">
        <v>236.8</v>
      </c>
      <c r="K3805">
        <v>70</v>
      </c>
      <c r="L3805">
        <v>20.13</v>
      </c>
      <c r="M3805">
        <v>214.1</v>
      </c>
      <c r="N3805">
        <v>120</v>
      </c>
      <c r="O3805">
        <v>9.6300000000000008</v>
      </c>
      <c r="P3805">
        <v>12.5</v>
      </c>
      <c r="Q3805">
        <v>2</v>
      </c>
      <c r="R3805">
        <v>3.38</v>
      </c>
      <c r="S3805">
        <v>1</v>
      </c>
      <c r="T3805">
        <v>1</v>
      </c>
    </row>
    <row r="3806" spans="1:20" x14ac:dyDescent="0.2">
      <c r="A3806" t="s">
        <v>34</v>
      </c>
      <c r="B3806" s="4">
        <f>train[[#This Row],[account_length]]/12</f>
        <v>13.083333333333334</v>
      </c>
      <c r="C3806">
        <v>415</v>
      </c>
      <c r="D3806">
        <v>0</v>
      </c>
      <c r="E3806">
        <v>0</v>
      </c>
      <c r="F3806">
        <v>0</v>
      </c>
      <c r="G3806">
        <v>248.7</v>
      </c>
      <c r="H3806">
        <v>113</v>
      </c>
      <c r="I3806">
        <v>42.28</v>
      </c>
      <c r="J3806">
        <v>251.8</v>
      </c>
      <c r="K3806">
        <v>79</v>
      </c>
      <c r="L3806">
        <v>21.4</v>
      </c>
      <c r="M3806">
        <v>262.7</v>
      </c>
      <c r="N3806">
        <v>46</v>
      </c>
      <c r="O3806">
        <v>11.82</v>
      </c>
      <c r="P3806">
        <v>7.5</v>
      </c>
      <c r="Q3806">
        <v>3</v>
      </c>
      <c r="R3806">
        <v>2.0299999999999998</v>
      </c>
      <c r="S3806">
        <v>5</v>
      </c>
      <c r="T3806">
        <v>1</v>
      </c>
    </row>
    <row r="3807" spans="1:20" x14ac:dyDescent="0.2">
      <c r="A3807" t="s">
        <v>65</v>
      </c>
      <c r="B3807" s="4">
        <f>train[[#This Row],[account_length]]/12</f>
        <v>10</v>
      </c>
      <c r="C3807">
        <v>408</v>
      </c>
      <c r="D3807">
        <v>0</v>
      </c>
      <c r="E3807">
        <v>0</v>
      </c>
      <c r="F3807">
        <v>0</v>
      </c>
      <c r="G3807">
        <v>180.8</v>
      </c>
      <c r="H3807">
        <v>93</v>
      </c>
      <c r="I3807">
        <v>30.74</v>
      </c>
      <c r="J3807">
        <v>190.1</v>
      </c>
      <c r="K3807">
        <v>82</v>
      </c>
      <c r="L3807">
        <v>16.16</v>
      </c>
      <c r="M3807">
        <v>192.3</v>
      </c>
      <c r="N3807">
        <v>66</v>
      </c>
      <c r="O3807">
        <v>8.65</v>
      </c>
      <c r="P3807">
        <v>10.5</v>
      </c>
      <c r="Q3807">
        <v>7</v>
      </c>
      <c r="R3807">
        <v>2.84</v>
      </c>
      <c r="S3807">
        <v>2</v>
      </c>
      <c r="T3807">
        <v>0</v>
      </c>
    </row>
    <row r="3808" spans="1:20" x14ac:dyDescent="0.2">
      <c r="A3808" t="s">
        <v>64</v>
      </c>
      <c r="B3808" s="4">
        <f>train[[#This Row],[account_length]]/12</f>
        <v>6.75</v>
      </c>
      <c r="C3808">
        <v>415</v>
      </c>
      <c r="D3808">
        <v>1</v>
      </c>
      <c r="E3808">
        <v>1</v>
      </c>
      <c r="F3808">
        <v>32</v>
      </c>
      <c r="G3808">
        <v>229</v>
      </c>
      <c r="H3808">
        <v>80</v>
      </c>
      <c r="I3808">
        <v>38.93</v>
      </c>
      <c r="J3808">
        <v>221</v>
      </c>
      <c r="K3808">
        <v>113</v>
      </c>
      <c r="L3808">
        <v>18.79</v>
      </c>
      <c r="M3808">
        <v>291.39999999999998</v>
      </c>
      <c r="N3808">
        <v>91</v>
      </c>
      <c r="O3808">
        <v>13.11</v>
      </c>
      <c r="P3808">
        <v>12.4</v>
      </c>
      <c r="Q3808">
        <v>5</v>
      </c>
      <c r="R3808">
        <v>3.35</v>
      </c>
      <c r="S3808">
        <v>1</v>
      </c>
      <c r="T3808">
        <v>0</v>
      </c>
    </row>
    <row r="3809" spans="1:20" x14ac:dyDescent="0.2">
      <c r="A3809" t="s">
        <v>61</v>
      </c>
      <c r="B3809" s="4">
        <f>train[[#This Row],[account_length]]/12</f>
        <v>11.333333333333334</v>
      </c>
      <c r="C3809">
        <v>408</v>
      </c>
      <c r="D3809">
        <v>0</v>
      </c>
      <c r="E3809">
        <v>0</v>
      </c>
      <c r="F3809">
        <v>0</v>
      </c>
      <c r="G3809">
        <v>276.3</v>
      </c>
      <c r="H3809">
        <v>94</v>
      </c>
      <c r="I3809">
        <v>46.97</v>
      </c>
      <c r="J3809">
        <v>226</v>
      </c>
      <c r="K3809">
        <v>125</v>
      </c>
      <c r="L3809">
        <v>19.21</v>
      </c>
      <c r="M3809">
        <v>221.4</v>
      </c>
      <c r="N3809">
        <v>87</v>
      </c>
      <c r="O3809">
        <v>9.9600000000000009</v>
      </c>
      <c r="P3809">
        <v>7.2</v>
      </c>
      <c r="Q3809">
        <v>1</v>
      </c>
      <c r="R3809">
        <v>1.94</v>
      </c>
      <c r="S3809">
        <v>1</v>
      </c>
      <c r="T3809">
        <v>1</v>
      </c>
    </row>
    <row r="3810" spans="1:20" x14ac:dyDescent="0.2">
      <c r="A3810" t="s">
        <v>64</v>
      </c>
      <c r="B3810" s="4">
        <f>train[[#This Row],[account_length]]/12</f>
        <v>6.916666666666667</v>
      </c>
      <c r="C3810">
        <v>510</v>
      </c>
      <c r="D3810">
        <v>0</v>
      </c>
      <c r="E3810">
        <v>1</v>
      </c>
      <c r="F3810">
        <v>37</v>
      </c>
      <c r="G3810">
        <v>133.1</v>
      </c>
      <c r="H3810">
        <v>117</v>
      </c>
      <c r="I3810">
        <v>22.63</v>
      </c>
      <c r="J3810">
        <v>171.4</v>
      </c>
      <c r="K3810">
        <v>89</v>
      </c>
      <c r="L3810">
        <v>14.57</v>
      </c>
      <c r="M3810">
        <v>218.1</v>
      </c>
      <c r="N3810">
        <v>92</v>
      </c>
      <c r="O3810">
        <v>9.81</v>
      </c>
      <c r="P3810">
        <v>10.9</v>
      </c>
      <c r="Q3810">
        <v>4</v>
      </c>
      <c r="R3810">
        <v>2.94</v>
      </c>
      <c r="S3810">
        <v>3</v>
      </c>
      <c r="T3810">
        <v>0</v>
      </c>
    </row>
    <row r="3811" spans="1:20" x14ac:dyDescent="0.2">
      <c r="A3811" t="s">
        <v>73</v>
      </c>
      <c r="B3811" s="4">
        <f>train[[#This Row],[account_length]]/12</f>
        <v>11.416666666666666</v>
      </c>
      <c r="C3811">
        <v>415</v>
      </c>
      <c r="D3811">
        <v>0</v>
      </c>
      <c r="E3811">
        <v>0</v>
      </c>
      <c r="F3811">
        <v>0</v>
      </c>
      <c r="G3811">
        <v>248.3</v>
      </c>
      <c r="H3811">
        <v>63</v>
      </c>
      <c r="I3811">
        <v>42.21</v>
      </c>
      <c r="J3811">
        <v>250.4</v>
      </c>
      <c r="K3811">
        <v>108</v>
      </c>
      <c r="L3811">
        <v>21.28</v>
      </c>
      <c r="M3811">
        <v>159.1</v>
      </c>
      <c r="N3811">
        <v>94</v>
      </c>
      <c r="O3811">
        <v>7.16</v>
      </c>
      <c r="P3811">
        <v>9.6</v>
      </c>
      <c r="Q3811">
        <v>4</v>
      </c>
      <c r="R3811">
        <v>2.59</v>
      </c>
      <c r="S3811">
        <v>1</v>
      </c>
      <c r="T3811">
        <v>0</v>
      </c>
    </row>
    <row r="3812" spans="1:20" x14ac:dyDescent="0.2">
      <c r="A3812" t="s">
        <v>64</v>
      </c>
      <c r="B3812" s="4">
        <f>train[[#This Row],[account_length]]/12</f>
        <v>7.75</v>
      </c>
      <c r="C3812">
        <v>415</v>
      </c>
      <c r="D3812">
        <v>0</v>
      </c>
      <c r="E3812">
        <v>1</v>
      </c>
      <c r="F3812">
        <v>37</v>
      </c>
      <c r="G3812">
        <v>230.4</v>
      </c>
      <c r="H3812">
        <v>95</v>
      </c>
      <c r="I3812">
        <v>39.17</v>
      </c>
      <c r="J3812">
        <v>155.5</v>
      </c>
      <c r="K3812">
        <v>89</v>
      </c>
      <c r="L3812">
        <v>13.22</v>
      </c>
      <c r="M3812">
        <v>179</v>
      </c>
      <c r="N3812">
        <v>90</v>
      </c>
      <c r="O3812">
        <v>8.06</v>
      </c>
      <c r="P3812">
        <v>10.4</v>
      </c>
      <c r="Q3812">
        <v>9</v>
      </c>
      <c r="R3812">
        <v>2.81</v>
      </c>
      <c r="S3812">
        <v>3</v>
      </c>
      <c r="T3812">
        <v>0</v>
      </c>
    </row>
    <row r="3813" spans="1:20" x14ac:dyDescent="0.2">
      <c r="A3813" t="s">
        <v>52</v>
      </c>
      <c r="B3813" s="4">
        <f>train[[#This Row],[account_length]]/12</f>
        <v>8.5833333333333339</v>
      </c>
      <c r="C3813">
        <v>408</v>
      </c>
      <c r="D3813">
        <v>0</v>
      </c>
      <c r="E3813">
        <v>0</v>
      </c>
      <c r="F3813">
        <v>0</v>
      </c>
      <c r="G3813">
        <v>185.8</v>
      </c>
      <c r="H3813">
        <v>118</v>
      </c>
      <c r="I3813">
        <v>31.59</v>
      </c>
      <c r="J3813">
        <v>86.8</v>
      </c>
      <c r="K3813">
        <v>84</v>
      </c>
      <c r="L3813">
        <v>7.38</v>
      </c>
      <c r="M3813">
        <v>208.4</v>
      </c>
      <c r="N3813">
        <v>115</v>
      </c>
      <c r="O3813">
        <v>9.3800000000000008</v>
      </c>
      <c r="P3813">
        <v>10.7</v>
      </c>
      <c r="Q3813">
        <v>9</v>
      </c>
      <c r="R3813">
        <v>2.89</v>
      </c>
      <c r="S3813">
        <v>1</v>
      </c>
      <c r="T3813">
        <v>0</v>
      </c>
    </row>
    <row r="3814" spans="1:20" x14ac:dyDescent="0.2">
      <c r="A3814" t="s">
        <v>56</v>
      </c>
      <c r="B3814" s="4">
        <f>train[[#This Row],[account_length]]/12</f>
        <v>8</v>
      </c>
      <c r="C3814">
        <v>415</v>
      </c>
      <c r="D3814">
        <v>0</v>
      </c>
      <c r="E3814">
        <v>0</v>
      </c>
      <c r="F3814">
        <v>0</v>
      </c>
      <c r="G3814">
        <v>183.9</v>
      </c>
      <c r="H3814">
        <v>88</v>
      </c>
      <c r="I3814">
        <v>31.26</v>
      </c>
      <c r="J3814">
        <v>109.2</v>
      </c>
      <c r="K3814">
        <v>86</v>
      </c>
      <c r="L3814">
        <v>9.2799999999999994</v>
      </c>
      <c r="M3814">
        <v>190.2</v>
      </c>
      <c r="N3814">
        <v>78</v>
      </c>
      <c r="O3814">
        <v>8.56</v>
      </c>
      <c r="P3814">
        <v>16.600000000000001</v>
      </c>
      <c r="Q3814">
        <v>7</v>
      </c>
      <c r="R3814">
        <v>4.4800000000000004</v>
      </c>
      <c r="S3814">
        <v>2</v>
      </c>
      <c r="T3814">
        <v>0</v>
      </c>
    </row>
    <row r="3815" spans="1:20" x14ac:dyDescent="0.2">
      <c r="A3815" t="s">
        <v>36</v>
      </c>
      <c r="B3815" s="4">
        <f>train[[#This Row],[account_length]]/12</f>
        <v>6.416666666666667</v>
      </c>
      <c r="C3815">
        <v>415</v>
      </c>
      <c r="D3815">
        <v>1</v>
      </c>
      <c r="E3815">
        <v>0</v>
      </c>
      <c r="F3815">
        <v>0</v>
      </c>
      <c r="G3815">
        <v>132.9</v>
      </c>
      <c r="H3815">
        <v>86</v>
      </c>
      <c r="I3815">
        <v>22.59</v>
      </c>
      <c r="J3815">
        <v>168.1</v>
      </c>
      <c r="K3815">
        <v>121</v>
      </c>
      <c r="L3815">
        <v>14.29</v>
      </c>
      <c r="M3815">
        <v>196.3</v>
      </c>
      <c r="N3815">
        <v>102</v>
      </c>
      <c r="O3815">
        <v>8.83</v>
      </c>
      <c r="P3815">
        <v>7.8</v>
      </c>
      <c r="Q3815">
        <v>3</v>
      </c>
      <c r="R3815">
        <v>2.11</v>
      </c>
      <c r="S3815">
        <v>0</v>
      </c>
      <c r="T3815">
        <v>0</v>
      </c>
    </row>
    <row r="3816" spans="1:20" x14ac:dyDescent="0.2">
      <c r="A3816" t="s">
        <v>61</v>
      </c>
      <c r="B3816" s="4">
        <f>train[[#This Row],[account_length]]/12</f>
        <v>9.6666666666666661</v>
      </c>
      <c r="C3816">
        <v>510</v>
      </c>
      <c r="D3816">
        <v>0</v>
      </c>
      <c r="E3816">
        <v>0</v>
      </c>
      <c r="F3816">
        <v>0</v>
      </c>
      <c r="G3816">
        <v>179</v>
      </c>
      <c r="H3816">
        <v>81</v>
      </c>
      <c r="I3816">
        <v>30.43</v>
      </c>
      <c r="J3816">
        <v>200</v>
      </c>
      <c r="K3816">
        <v>116</v>
      </c>
      <c r="L3816">
        <v>17</v>
      </c>
      <c r="M3816">
        <v>168.6</v>
      </c>
      <c r="N3816">
        <v>74</v>
      </c>
      <c r="O3816">
        <v>7.59</v>
      </c>
      <c r="P3816">
        <v>15.8</v>
      </c>
      <c r="Q3816">
        <v>7</v>
      </c>
      <c r="R3816">
        <v>4.2699999999999996</v>
      </c>
      <c r="S3816">
        <v>1</v>
      </c>
      <c r="T3816">
        <v>0</v>
      </c>
    </row>
    <row r="3817" spans="1:20" x14ac:dyDescent="0.2">
      <c r="A3817" t="s">
        <v>60</v>
      </c>
      <c r="B3817" s="4">
        <f>train[[#This Row],[account_length]]/12</f>
        <v>8</v>
      </c>
      <c r="C3817">
        <v>408</v>
      </c>
      <c r="D3817">
        <v>1</v>
      </c>
      <c r="E3817">
        <v>0</v>
      </c>
      <c r="F3817">
        <v>0</v>
      </c>
      <c r="G3817">
        <v>188.8</v>
      </c>
      <c r="H3817">
        <v>119</v>
      </c>
      <c r="I3817">
        <v>32.1</v>
      </c>
      <c r="J3817">
        <v>216.9</v>
      </c>
      <c r="K3817">
        <v>100</v>
      </c>
      <c r="L3817">
        <v>18.440000000000001</v>
      </c>
      <c r="M3817">
        <v>208.5</v>
      </c>
      <c r="N3817">
        <v>116</v>
      </c>
      <c r="O3817">
        <v>9.3800000000000008</v>
      </c>
      <c r="P3817">
        <v>5.8</v>
      </c>
      <c r="Q3817">
        <v>3</v>
      </c>
      <c r="R3817">
        <v>1.57</v>
      </c>
      <c r="S3817">
        <v>3</v>
      </c>
      <c r="T3817">
        <v>0</v>
      </c>
    </row>
    <row r="3818" spans="1:20" x14ac:dyDescent="0.2">
      <c r="A3818" t="s">
        <v>74</v>
      </c>
      <c r="B3818" s="4">
        <f>train[[#This Row],[account_length]]/12</f>
        <v>5</v>
      </c>
      <c r="C3818">
        <v>415</v>
      </c>
      <c r="D3818">
        <v>1</v>
      </c>
      <c r="E3818">
        <v>1</v>
      </c>
      <c r="F3818">
        <v>45</v>
      </c>
      <c r="G3818">
        <v>135.6</v>
      </c>
      <c r="H3818">
        <v>101</v>
      </c>
      <c r="I3818">
        <v>23.05</v>
      </c>
      <c r="J3818">
        <v>94.9</v>
      </c>
      <c r="K3818">
        <v>73</v>
      </c>
      <c r="L3818">
        <v>8.07</v>
      </c>
      <c r="M3818">
        <v>154</v>
      </c>
      <c r="N3818">
        <v>118</v>
      </c>
      <c r="O3818">
        <v>6.93</v>
      </c>
      <c r="P3818">
        <v>9.8000000000000007</v>
      </c>
      <c r="Q3818">
        <v>3</v>
      </c>
      <c r="R3818">
        <v>2.65</v>
      </c>
      <c r="S3818">
        <v>4</v>
      </c>
      <c r="T3818">
        <v>1</v>
      </c>
    </row>
    <row r="3819" spans="1:20" x14ac:dyDescent="0.2">
      <c r="A3819" t="s">
        <v>34</v>
      </c>
      <c r="B3819" s="4">
        <f>train[[#This Row],[account_length]]/12</f>
        <v>8.75</v>
      </c>
      <c r="C3819">
        <v>408</v>
      </c>
      <c r="D3819">
        <v>1</v>
      </c>
      <c r="E3819">
        <v>1</v>
      </c>
      <c r="F3819">
        <v>31</v>
      </c>
      <c r="G3819">
        <v>172.5</v>
      </c>
      <c r="H3819">
        <v>103</v>
      </c>
      <c r="I3819">
        <v>29.33</v>
      </c>
      <c r="J3819">
        <v>113.6</v>
      </c>
      <c r="K3819">
        <v>102</v>
      </c>
      <c r="L3819">
        <v>9.66</v>
      </c>
      <c r="M3819">
        <v>261.60000000000002</v>
      </c>
      <c r="N3819">
        <v>104</v>
      </c>
      <c r="O3819">
        <v>11.77</v>
      </c>
      <c r="P3819">
        <v>10.8</v>
      </c>
      <c r="Q3819">
        <v>4</v>
      </c>
      <c r="R3819">
        <v>2.92</v>
      </c>
      <c r="S3819">
        <v>2</v>
      </c>
      <c r="T3819">
        <v>0</v>
      </c>
    </row>
    <row r="3820" spans="1:20" x14ac:dyDescent="0.2">
      <c r="A3820" t="s">
        <v>24</v>
      </c>
      <c r="B3820" s="4">
        <f>train[[#This Row],[account_length]]/12</f>
        <v>8.9166666666666661</v>
      </c>
      <c r="C3820">
        <v>510</v>
      </c>
      <c r="D3820">
        <v>0</v>
      </c>
      <c r="E3820">
        <v>0</v>
      </c>
      <c r="F3820">
        <v>0</v>
      </c>
      <c r="G3820">
        <v>156.30000000000001</v>
      </c>
      <c r="H3820">
        <v>75</v>
      </c>
      <c r="I3820">
        <v>26.57</v>
      </c>
      <c r="J3820">
        <v>215.3</v>
      </c>
      <c r="K3820">
        <v>93</v>
      </c>
      <c r="L3820">
        <v>18.3</v>
      </c>
      <c r="M3820">
        <v>118.2</v>
      </c>
      <c r="N3820">
        <v>115</v>
      </c>
      <c r="O3820">
        <v>5.32</v>
      </c>
      <c r="P3820">
        <v>8.8000000000000007</v>
      </c>
      <c r="Q3820">
        <v>2</v>
      </c>
      <c r="R3820">
        <v>2.38</v>
      </c>
      <c r="S3820">
        <v>1</v>
      </c>
      <c r="T3820">
        <v>0</v>
      </c>
    </row>
    <row r="3821" spans="1:20" x14ac:dyDescent="0.2">
      <c r="A3821" t="s">
        <v>56</v>
      </c>
      <c r="B3821" s="4">
        <f>train[[#This Row],[account_length]]/12</f>
        <v>7.166666666666667</v>
      </c>
      <c r="C3821">
        <v>415</v>
      </c>
      <c r="D3821">
        <v>0</v>
      </c>
      <c r="E3821">
        <v>0</v>
      </c>
      <c r="F3821">
        <v>0</v>
      </c>
      <c r="G3821">
        <v>234.6</v>
      </c>
      <c r="H3821">
        <v>102</v>
      </c>
      <c r="I3821">
        <v>39.880000000000003</v>
      </c>
      <c r="J3821">
        <v>268.3</v>
      </c>
      <c r="K3821">
        <v>109</v>
      </c>
      <c r="L3821">
        <v>22.81</v>
      </c>
      <c r="M3821">
        <v>195.6</v>
      </c>
      <c r="N3821">
        <v>102</v>
      </c>
      <c r="O3821">
        <v>8.8000000000000007</v>
      </c>
      <c r="P3821">
        <v>11.6</v>
      </c>
      <c r="Q3821">
        <v>4</v>
      </c>
      <c r="R3821">
        <v>3.13</v>
      </c>
      <c r="S3821">
        <v>1</v>
      </c>
      <c r="T3821">
        <v>1</v>
      </c>
    </row>
    <row r="3822" spans="1:20" x14ac:dyDescent="0.2">
      <c r="A3822" t="s">
        <v>64</v>
      </c>
      <c r="B3822" s="4">
        <f>train[[#This Row],[account_length]]/12</f>
        <v>9.5833333333333339</v>
      </c>
      <c r="C3822">
        <v>415</v>
      </c>
      <c r="D3822">
        <v>0</v>
      </c>
      <c r="E3822">
        <v>0</v>
      </c>
      <c r="F3822">
        <v>0</v>
      </c>
      <c r="G3822">
        <v>202.1</v>
      </c>
      <c r="H3822">
        <v>95</v>
      </c>
      <c r="I3822">
        <v>34.36</v>
      </c>
      <c r="J3822">
        <v>231.6</v>
      </c>
      <c r="K3822">
        <v>89</v>
      </c>
      <c r="L3822">
        <v>19.690000000000001</v>
      </c>
      <c r="M3822">
        <v>214.6</v>
      </c>
      <c r="N3822">
        <v>165</v>
      </c>
      <c r="O3822">
        <v>9.66</v>
      </c>
      <c r="P3822">
        <v>13.1</v>
      </c>
      <c r="Q3822">
        <v>7</v>
      </c>
      <c r="R3822">
        <v>3.54</v>
      </c>
      <c r="S3822">
        <v>1</v>
      </c>
      <c r="T3822">
        <v>0</v>
      </c>
    </row>
    <row r="3823" spans="1:20" x14ac:dyDescent="0.2">
      <c r="A3823" t="s">
        <v>71</v>
      </c>
      <c r="B3823" s="4">
        <f>train[[#This Row],[account_length]]/12</f>
        <v>10.666666666666666</v>
      </c>
      <c r="C3823">
        <v>510</v>
      </c>
      <c r="D3823">
        <v>0</v>
      </c>
      <c r="E3823">
        <v>1</v>
      </c>
      <c r="F3823">
        <v>40</v>
      </c>
      <c r="G3823">
        <v>272.2</v>
      </c>
      <c r="H3823">
        <v>112</v>
      </c>
      <c r="I3823">
        <v>46.27</v>
      </c>
      <c r="J3823">
        <v>239.9</v>
      </c>
      <c r="K3823">
        <v>111</v>
      </c>
      <c r="L3823">
        <v>20.39</v>
      </c>
      <c r="M3823">
        <v>257.3</v>
      </c>
      <c r="N3823">
        <v>124</v>
      </c>
      <c r="O3823">
        <v>11.58</v>
      </c>
      <c r="P3823">
        <v>11.6</v>
      </c>
      <c r="Q3823">
        <v>2</v>
      </c>
      <c r="R3823">
        <v>3.13</v>
      </c>
      <c r="S3823">
        <v>1</v>
      </c>
      <c r="T3823">
        <v>0</v>
      </c>
    </row>
    <row r="3824" spans="1:20" x14ac:dyDescent="0.2">
      <c r="A3824" t="s">
        <v>57</v>
      </c>
      <c r="B3824" s="4">
        <f>train[[#This Row],[account_length]]/12</f>
        <v>8.0833333333333339</v>
      </c>
      <c r="C3824">
        <v>415</v>
      </c>
      <c r="D3824">
        <v>0</v>
      </c>
      <c r="E3824">
        <v>0</v>
      </c>
      <c r="F3824">
        <v>0</v>
      </c>
      <c r="G3824">
        <v>245.2</v>
      </c>
      <c r="H3824">
        <v>109</v>
      </c>
      <c r="I3824">
        <v>41.68</v>
      </c>
      <c r="J3824">
        <v>165.5</v>
      </c>
      <c r="K3824">
        <v>152</v>
      </c>
      <c r="L3824">
        <v>14.07</v>
      </c>
      <c r="M3824">
        <v>159.19999999999999</v>
      </c>
      <c r="N3824">
        <v>96</v>
      </c>
      <c r="O3824">
        <v>7.16</v>
      </c>
      <c r="P3824">
        <v>9.1</v>
      </c>
      <c r="Q3824">
        <v>8</v>
      </c>
      <c r="R3824">
        <v>2.46</v>
      </c>
      <c r="S3824">
        <v>1</v>
      </c>
      <c r="T3824">
        <v>0</v>
      </c>
    </row>
    <row r="3825" spans="1:20" x14ac:dyDescent="0.2">
      <c r="A3825" t="s">
        <v>41</v>
      </c>
      <c r="B3825" s="4">
        <f>train[[#This Row],[account_length]]/12</f>
        <v>7.5</v>
      </c>
      <c r="C3825">
        <v>415</v>
      </c>
      <c r="D3825">
        <v>0</v>
      </c>
      <c r="E3825">
        <v>0</v>
      </c>
      <c r="F3825">
        <v>0</v>
      </c>
      <c r="G3825">
        <v>207.6</v>
      </c>
      <c r="H3825">
        <v>82</v>
      </c>
      <c r="I3825">
        <v>35.29</v>
      </c>
      <c r="J3825">
        <v>193.3</v>
      </c>
      <c r="K3825">
        <v>105</v>
      </c>
      <c r="L3825">
        <v>16.43</v>
      </c>
      <c r="M3825">
        <v>149.69999999999999</v>
      </c>
      <c r="N3825">
        <v>68</v>
      </c>
      <c r="O3825">
        <v>6.74</v>
      </c>
      <c r="P3825">
        <v>11.2</v>
      </c>
      <c r="Q3825">
        <v>6</v>
      </c>
      <c r="R3825">
        <v>3.02</v>
      </c>
      <c r="S3825">
        <v>1</v>
      </c>
      <c r="T3825">
        <v>0</v>
      </c>
    </row>
    <row r="3826" spans="1:20" x14ac:dyDescent="0.2">
      <c r="A3826" t="s">
        <v>65</v>
      </c>
      <c r="B3826" s="4">
        <f>train[[#This Row],[account_length]]/12</f>
        <v>1.8333333333333333</v>
      </c>
      <c r="C3826">
        <v>415</v>
      </c>
      <c r="D3826">
        <v>0</v>
      </c>
      <c r="E3826">
        <v>0</v>
      </c>
      <c r="F3826">
        <v>0</v>
      </c>
      <c r="G3826">
        <v>222.9</v>
      </c>
      <c r="H3826">
        <v>97</v>
      </c>
      <c r="I3826">
        <v>37.89</v>
      </c>
      <c r="J3826">
        <v>172.6</v>
      </c>
      <c r="K3826">
        <v>91</v>
      </c>
      <c r="L3826">
        <v>14.67</v>
      </c>
      <c r="M3826">
        <v>187.6</v>
      </c>
      <c r="N3826">
        <v>99</v>
      </c>
      <c r="O3826">
        <v>8.44</v>
      </c>
      <c r="P3826">
        <v>10.1</v>
      </c>
      <c r="Q3826">
        <v>3</v>
      </c>
      <c r="R3826">
        <v>2.73</v>
      </c>
      <c r="S3826">
        <v>1</v>
      </c>
      <c r="T3826">
        <v>0</v>
      </c>
    </row>
    <row r="3827" spans="1:20" x14ac:dyDescent="0.2">
      <c r="A3827" t="s">
        <v>34</v>
      </c>
      <c r="B3827" s="4">
        <f>train[[#This Row],[account_length]]/12</f>
        <v>10.083333333333334</v>
      </c>
      <c r="C3827">
        <v>415</v>
      </c>
      <c r="D3827">
        <v>0</v>
      </c>
      <c r="E3827">
        <v>0</v>
      </c>
      <c r="F3827">
        <v>0</v>
      </c>
      <c r="G3827">
        <v>273.8</v>
      </c>
      <c r="H3827">
        <v>96</v>
      </c>
      <c r="I3827">
        <v>46.55</v>
      </c>
      <c r="J3827">
        <v>263.10000000000002</v>
      </c>
      <c r="K3827">
        <v>106</v>
      </c>
      <c r="L3827">
        <v>22.36</v>
      </c>
      <c r="M3827">
        <v>201.5</v>
      </c>
      <c r="N3827">
        <v>83</v>
      </c>
      <c r="O3827">
        <v>9.07</v>
      </c>
      <c r="P3827">
        <v>10.8</v>
      </c>
      <c r="Q3827">
        <v>3</v>
      </c>
      <c r="R3827">
        <v>2.92</v>
      </c>
      <c r="S3827">
        <v>1</v>
      </c>
      <c r="T3827">
        <v>1</v>
      </c>
    </row>
    <row r="3828" spans="1:20" x14ac:dyDescent="0.2">
      <c r="A3828" t="s">
        <v>74</v>
      </c>
      <c r="B3828" s="4">
        <f>train[[#This Row],[account_length]]/12</f>
        <v>14.083333333333334</v>
      </c>
      <c r="C3828">
        <v>510</v>
      </c>
      <c r="D3828">
        <v>0</v>
      </c>
      <c r="E3828">
        <v>0</v>
      </c>
      <c r="F3828">
        <v>0</v>
      </c>
      <c r="G3828">
        <v>192.8</v>
      </c>
      <c r="H3828">
        <v>98</v>
      </c>
      <c r="I3828">
        <v>32.78</v>
      </c>
      <c r="J3828">
        <v>273.2</v>
      </c>
      <c r="K3828">
        <v>125</v>
      </c>
      <c r="L3828">
        <v>23.22</v>
      </c>
      <c r="M3828">
        <v>266.3</v>
      </c>
      <c r="N3828">
        <v>102</v>
      </c>
      <c r="O3828">
        <v>11.98</v>
      </c>
      <c r="P3828">
        <v>11.4</v>
      </c>
      <c r="Q3828">
        <v>6</v>
      </c>
      <c r="R3828">
        <v>3.08</v>
      </c>
      <c r="S3828">
        <v>2</v>
      </c>
      <c r="T3828">
        <v>0</v>
      </c>
    </row>
    <row r="3829" spans="1:20" x14ac:dyDescent="0.2">
      <c r="A3829" t="s">
        <v>27</v>
      </c>
      <c r="B3829" s="4">
        <f>train[[#This Row],[account_length]]/12</f>
        <v>6.916666666666667</v>
      </c>
      <c r="C3829">
        <v>510</v>
      </c>
      <c r="D3829">
        <v>0</v>
      </c>
      <c r="E3829">
        <v>0</v>
      </c>
      <c r="F3829">
        <v>0</v>
      </c>
      <c r="G3829">
        <v>268.7</v>
      </c>
      <c r="H3829">
        <v>81</v>
      </c>
      <c r="I3829">
        <v>45.68</v>
      </c>
      <c r="J3829">
        <v>145.5</v>
      </c>
      <c r="K3829">
        <v>100</v>
      </c>
      <c r="L3829">
        <v>12.37</v>
      </c>
      <c r="M3829">
        <v>185.6</v>
      </c>
      <c r="N3829">
        <v>86</v>
      </c>
      <c r="O3829">
        <v>8.35</v>
      </c>
      <c r="P3829">
        <v>9.4</v>
      </c>
      <c r="Q3829">
        <v>6</v>
      </c>
      <c r="R3829">
        <v>2.54</v>
      </c>
      <c r="S3829">
        <v>0</v>
      </c>
      <c r="T3829">
        <v>0</v>
      </c>
    </row>
    <row r="3830" spans="1:20" x14ac:dyDescent="0.2">
      <c r="A3830" t="s">
        <v>62</v>
      </c>
      <c r="B3830" s="4">
        <f>train[[#This Row],[account_length]]/12</f>
        <v>7.25</v>
      </c>
      <c r="C3830">
        <v>408</v>
      </c>
      <c r="D3830">
        <v>0</v>
      </c>
      <c r="E3830">
        <v>1</v>
      </c>
      <c r="F3830">
        <v>48</v>
      </c>
      <c r="G3830">
        <v>178.8</v>
      </c>
      <c r="H3830">
        <v>91</v>
      </c>
      <c r="I3830">
        <v>30.4</v>
      </c>
      <c r="J3830">
        <v>246.8</v>
      </c>
      <c r="K3830">
        <v>106</v>
      </c>
      <c r="L3830">
        <v>20.98</v>
      </c>
      <c r="M3830">
        <v>262.39999999999998</v>
      </c>
      <c r="N3830">
        <v>119</v>
      </c>
      <c r="O3830">
        <v>11.81</v>
      </c>
      <c r="P3830">
        <v>9</v>
      </c>
      <c r="Q3830">
        <v>8</v>
      </c>
      <c r="R3830">
        <v>2.4300000000000002</v>
      </c>
      <c r="S3830">
        <v>1</v>
      </c>
      <c r="T3830">
        <v>0</v>
      </c>
    </row>
    <row r="3831" spans="1:20" x14ac:dyDescent="0.2">
      <c r="A3831" t="s">
        <v>38</v>
      </c>
      <c r="B3831" s="4">
        <f>train[[#This Row],[account_length]]/12</f>
        <v>10.5</v>
      </c>
      <c r="C3831">
        <v>415</v>
      </c>
      <c r="D3831">
        <v>0</v>
      </c>
      <c r="E3831">
        <v>1</v>
      </c>
      <c r="F3831">
        <v>24</v>
      </c>
      <c r="G3831">
        <v>197.3</v>
      </c>
      <c r="H3831">
        <v>82</v>
      </c>
      <c r="I3831">
        <v>33.54</v>
      </c>
      <c r="J3831">
        <v>167.6</v>
      </c>
      <c r="K3831">
        <v>51</v>
      </c>
      <c r="L3831">
        <v>14.25</v>
      </c>
      <c r="M3831">
        <v>222</v>
      </c>
      <c r="N3831">
        <v>89</v>
      </c>
      <c r="O3831">
        <v>9.99</v>
      </c>
      <c r="P3831">
        <v>7.4</v>
      </c>
      <c r="Q3831">
        <v>3</v>
      </c>
      <c r="R3831">
        <v>2</v>
      </c>
      <c r="S3831">
        <v>1</v>
      </c>
      <c r="T3831">
        <v>0</v>
      </c>
    </row>
    <row r="3832" spans="1:20" x14ac:dyDescent="0.2">
      <c r="A3832" t="s">
        <v>36</v>
      </c>
      <c r="B3832" s="4">
        <f>train[[#This Row],[account_length]]/12</f>
        <v>5.083333333333333</v>
      </c>
      <c r="C3832">
        <v>415</v>
      </c>
      <c r="D3832">
        <v>0</v>
      </c>
      <c r="E3832">
        <v>1</v>
      </c>
      <c r="F3832">
        <v>36</v>
      </c>
      <c r="G3832">
        <v>233.9</v>
      </c>
      <c r="H3832">
        <v>97</v>
      </c>
      <c r="I3832">
        <v>39.76</v>
      </c>
      <c r="J3832">
        <v>175.6</v>
      </c>
      <c r="K3832">
        <v>133</v>
      </c>
      <c r="L3832">
        <v>14.93</v>
      </c>
      <c r="M3832">
        <v>177</v>
      </c>
      <c r="N3832">
        <v>83</v>
      </c>
      <c r="O3832">
        <v>7.97</v>
      </c>
      <c r="P3832">
        <v>9.5</v>
      </c>
      <c r="Q3832">
        <v>4</v>
      </c>
      <c r="R3832">
        <v>2.57</v>
      </c>
      <c r="S3832">
        <v>1</v>
      </c>
      <c r="T3832">
        <v>0</v>
      </c>
    </row>
    <row r="3833" spans="1:20" x14ac:dyDescent="0.2">
      <c r="A3833" t="s">
        <v>29</v>
      </c>
      <c r="B3833" s="4">
        <f>train[[#This Row],[account_length]]/12</f>
        <v>7.5</v>
      </c>
      <c r="C3833">
        <v>408</v>
      </c>
      <c r="D3833">
        <v>1</v>
      </c>
      <c r="E3833">
        <v>0</v>
      </c>
      <c r="F3833">
        <v>0</v>
      </c>
      <c r="G3833">
        <v>207.1</v>
      </c>
      <c r="H3833">
        <v>87</v>
      </c>
      <c r="I3833">
        <v>35.21</v>
      </c>
      <c r="J3833">
        <v>208.5</v>
      </c>
      <c r="K3833">
        <v>87</v>
      </c>
      <c r="L3833">
        <v>17.72</v>
      </c>
      <c r="M3833">
        <v>146</v>
      </c>
      <c r="N3833">
        <v>95</v>
      </c>
      <c r="O3833">
        <v>6.57</v>
      </c>
      <c r="P3833">
        <v>4.4000000000000004</v>
      </c>
      <c r="Q3833">
        <v>5</v>
      </c>
      <c r="R3833">
        <v>1.19</v>
      </c>
      <c r="S3833">
        <v>2</v>
      </c>
      <c r="T3833">
        <v>0</v>
      </c>
    </row>
    <row r="3834" spans="1:20" x14ac:dyDescent="0.2">
      <c r="A3834" t="s">
        <v>40</v>
      </c>
      <c r="B3834" s="4">
        <f>train[[#This Row],[account_length]]/12</f>
        <v>10.916666666666666</v>
      </c>
      <c r="C3834">
        <v>408</v>
      </c>
      <c r="D3834">
        <v>0</v>
      </c>
      <c r="E3834">
        <v>0</v>
      </c>
      <c r="F3834">
        <v>0</v>
      </c>
      <c r="G3834">
        <v>136.80000000000001</v>
      </c>
      <c r="H3834">
        <v>84</v>
      </c>
      <c r="I3834">
        <v>23.26</v>
      </c>
      <c r="J3834">
        <v>179.4</v>
      </c>
      <c r="K3834">
        <v>81</v>
      </c>
      <c r="L3834">
        <v>15.25</v>
      </c>
      <c r="M3834">
        <v>235.2</v>
      </c>
      <c r="N3834">
        <v>151</v>
      </c>
      <c r="O3834">
        <v>10.58</v>
      </c>
      <c r="P3834">
        <v>5</v>
      </c>
      <c r="Q3834">
        <v>3</v>
      </c>
      <c r="R3834">
        <v>1.35</v>
      </c>
      <c r="S3834">
        <v>2</v>
      </c>
      <c r="T3834">
        <v>0</v>
      </c>
    </row>
    <row r="3835" spans="1:20" x14ac:dyDescent="0.2">
      <c r="A3835" t="s">
        <v>43</v>
      </c>
      <c r="B3835" s="4">
        <f>train[[#This Row],[account_length]]/12</f>
        <v>7.416666666666667</v>
      </c>
      <c r="C3835">
        <v>415</v>
      </c>
      <c r="D3835">
        <v>0</v>
      </c>
      <c r="E3835">
        <v>0</v>
      </c>
      <c r="F3835">
        <v>0</v>
      </c>
      <c r="G3835">
        <v>159.4</v>
      </c>
      <c r="H3835">
        <v>126</v>
      </c>
      <c r="I3835">
        <v>27.1</v>
      </c>
      <c r="J3835">
        <v>207</v>
      </c>
      <c r="K3835">
        <v>108</v>
      </c>
      <c r="L3835">
        <v>17.600000000000001</v>
      </c>
      <c r="M3835">
        <v>141.6</v>
      </c>
      <c r="N3835">
        <v>121</v>
      </c>
      <c r="O3835">
        <v>6.37</v>
      </c>
      <c r="P3835">
        <v>11.1</v>
      </c>
      <c r="Q3835">
        <v>4</v>
      </c>
      <c r="R3835">
        <v>3</v>
      </c>
      <c r="S3835">
        <v>1</v>
      </c>
      <c r="T3835">
        <v>0</v>
      </c>
    </row>
    <row r="3836" spans="1:20" x14ac:dyDescent="0.2">
      <c r="A3836" t="s">
        <v>72</v>
      </c>
      <c r="B3836" s="4">
        <f>train[[#This Row],[account_length]]/12</f>
        <v>5.916666666666667</v>
      </c>
      <c r="C3836">
        <v>415</v>
      </c>
      <c r="D3836">
        <v>0</v>
      </c>
      <c r="E3836">
        <v>0</v>
      </c>
      <c r="F3836">
        <v>0</v>
      </c>
      <c r="G3836">
        <v>112.1</v>
      </c>
      <c r="H3836">
        <v>122</v>
      </c>
      <c r="I3836">
        <v>19.059999999999999</v>
      </c>
      <c r="J3836">
        <v>157.9</v>
      </c>
      <c r="K3836">
        <v>86</v>
      </c>
      <c r="L3836">
        <v>13.42</v>
      </c>
      <c r="M3836">
        <v>271.60000000000002</v>
      </c>
      <c r="N3836">
        <v>104</v>
      </c>
      <c r="O3836">
        <v>12.22</v>
      </c>
      <c r="P3836">
        <v>11.1</v>
      </c>
      <c r="Q3836">
        <v>5</v>
      </c>
      <c r="R3836">
        <v>3</v>
      </c>
      <c r="S3836">
        <v>0</v>
      </c>
      <c r="T3836">
        <v>0</v>
      </c>
    </row>
    <row r="3837" spans="1:20" x14ac:dyDescent="0.2">
      <c r="A3837" t="s">
        <v>69</v>
      </c>
      <c r="B3837" s="4">
        <f>train[[#This Row],[account_length]]/12</f>
        <v>13.833333333333334</v>
      </c>
      <c r="C3837">
        <v>415</v>
      </c>
      <c r="D3837">
        <v>0</v>
      </c>
      <c r="E3837">
        <v>0</v>
      </c>
      <c r="F3837">
        <v>0</v>
      </c>
      <c r="G3837">
        <v>238.6</v>
      </c>
      <c r="H3837">
        <v>117</v>
      </c>
      <c r="I3837">
        <v>40.56</v>
      </c>
      <c r="J3837">
        <v>242.8</v>
      </c>
      <c r="K3837">
        <v>73</v>
      </c>
      <c r="L3837">
        <v>20.64</v>
      </c>
      <c r="M3837">
        <v>203.3</v>
      </c>
      <c r="N3837">
        <v>130</v>
      </c>
      <c r="O3837">
        <v>9.15</v>
      </c>
      <c r="P3837">
        <v>10</v>
      </c>
      <c r="Q3837">
        <v>8</v>
      </c>
      <c r="R3837">
        <v>2.7</v>
      </c>
      <c r="S3837">
        <v>4</v>
      </c>
      <c r="T3837">
        <v>0</v>
      </c>
    </row>
    <row r="3838" spans="1:20" x14ac:dyDescent="0.2">
      <c r="A3838" t="s">
        <v>47</v>
      </c>
      <c r="B3838" s="4">
        <f>train[[#This Row],[account_length]]/12</f>
        <v>12.166666666666666</v>
      </c>
      <c r="C3838">
        <v>510</v>
      </c>
      <c r="D3838">
        <v>1</v>
      </c>
      <c r="E3838">
        <v>0</v>
      </c>
      <c r="F3838">
        <v>0</v>
      </c>
      <c r="G3838">
        <v>163.5</v>
      </c>
      <c r="H3838">
        <v>85</v>
      </c>
      <c r="I3838">
        <v>27.8</v>
      </c>
      <c r="J3838">
        <v>224.8</v>
      </c>
      <c r="K3838">
        <v>149</v>
      </c>
      <c r="L3838">
        <v>19.11</v>
      </c>
      <c r="M3838">
        <v>253.1</v>
      </c>
      <c r="N3838">
        <v>116</v>
      </c>
      <c r="O3838">
        <v>11.39</v>
      </c>
      <c r="P3838">
        <v>9.8000000000000007</v>
      </c>
      <c r="Q3838">
        <v>4</v>
      </c>
      <c r="R3838">
        <v>2.65</v>
      </c>
      <c r="S3838">
        <v>1</v>
      </c>
      <c r="T3838">
        <v>0</v>
      </c>
    </row>
    <row r="3839" spans="1:20" x14ac:dyDescent="0.2">
      <c r="A3839" t="s">
        <v>71</v>
      </c>
      <c r="B3839" s="4">
        <f>train[[#This Row],[account_length]]/12</f>
        <v>7.5</v>
      </c>
      <c r="C3839">
        <v>408</v>
      </c>
      <c r="D3839">
        <v>1</v>
      </c>
      <c r="E3839">
        <v>0</v>
      </c>
      <c r="F3839">
        <v>0</v>
      </c>
      <c r="G3839">
        <v>127.2</v>
      </c>
      <c r="H3839">
        <v>94</v>
      </c>
      <c r="I3839">
        <v>21.62</v>
      </c>
      <c r="J3839">
        <v>221.1</v>
      </c>
      <c r="K3839">
        <v>108</v>
      </c>
      <c r="L3839">
        <v>18.79</v>
      </c>
      <c r="M3839">
        <v>110.7</v>
      </c>
      <c r="N3839">
        <v>106</v>
      </c>
      <c r="O3839">
        <v>4.9800000000000004</v>
      </c>
      <c r="P3839">
        <v>11.2</v>
      </c>
      <c r="Q3839">
        <v>3</v>
      </c>
      <c r="R3839">
        <v>3.02</v>
      </c>
      <c r="S3839">
        <v>2</v>
      </c>
      <c r="T3839">
        <v>0</v>
      </c>
    </row>
    <row r="3840" spans="1:20" x14ac:dyDescent="0.2">
      <c r="A3840" t="s">
        <v>61</v>
      </c>
      <c r="B3840" s="4">
        <f>train[[#This Row],[account_length]]/12</f>
        <v>4.916666666666667</v>
      </c>
      <c r="C3840">
        <v>408</v>
      </c>
      <c r="D3840">
        <v>0</v>
      </c>
      <c r="E3840">
        <v>0</v>
      </c>
      <c r="F3840">
        <v>0</v>
      </c>
      <c r="G3840">
        <v>145.80000000000001</v>
      </c>
      <c r="H3840">
        <v>95</v>
      </c>
      <c r="I3840">
        <v>24.79</v>
      </c>
      <c r="J3840">
        <v>228.3</v>
      </c>
      <c r="K3840">
        <v>81</v>
      </c>
      <c r="L3840">
        <v>19.41</v>
      </c>
      <c r="M3840">
        <v>247.5</v>
      </c>
      <c r="N3840">
        <v>87</v>
      </c>
      <c r="O3840">
        <v>11.14</v>
      </c>
      <c r="P3840">
        <v>9.6</v>
      </c>
      <c r="Q3840">
        <v>5</v>
      </c>
      <c r="R3840">
        <v>2.59</v>
      </c>
      <c r="S3840">
        <v>0</v>
      </c>
      <c r="T3840">
        <v>0</v>
      </c>
    </row>
    <row r="3841" spans="1:20" x14ac:dyDescent="0.2">
      <c r="A3841" t="s">
        <v>62</v>
      </c>
      <c r="B3841" s="4">
        <f>train[[#This Row],[account_length]]/12</f>
        <v>2.0833333333333335</v>
      </c>
      <c r="C3841">
        <v>415</v>
      </c>
      <c r="D3841">
        <v>0</v>
      </c>
      <c r="E3841">
        <v>0</v>
      </c>
      <c r="F3841">
        <v>0</v>
      </c>
      <c r="G3841">
        <v>250.1</v>
      </c>
      <c r="H3841">
        <v>108</v>
      </c>
      <c r="I3841">
        <v>42.52</v>
      </c>
      <c r="J3841">
        <v>221.9</v>
      </c>
      <c r="K3841">
        <v>97</v>
      </c>
      <c r="L3841">
        <v>18.86</v>
      </c>
      <c r="M3841">
        <v>208.5</v>
      </c>
      <c r="N3841">
        <v>84</v>
      </c>
      <c r="O3841">
        <v>9.3800000000000008</v>
      </c>
      <c r="P3841">
        <v>11.1</v>
      </c>
      <c r="Q3841">
        <v>3</v>
      </c>
      <c r="R3841">
        <v>3</v>
      </c>
      <c r="S3841">
        <v>2</v>
      </c>
      <c r="T3841">
        <v>0</v>
      </c>
    </row>
    <row r="3842" spans="1:20" x14ac:dyDescent="0.2">
      <c r="A3842" t="s">
        <v>31</v>
      </c>
      <c r="B3842" s="4">
        <f>train[[#This Row],[account_length]]/12</f>
        <v>8.75</v>
      </c>
      <c r="C3842">
        <v>510</v>
      </c>
      <c r="D3842">
        <v>0</v>
      </c>
      <c r="E3842">
        <v>0</v>
      </c>
      <c r="F3842">
        <v>0</v>
      </c>
      <c r="G3842">
        <v>101.5</v>
      </c>
      <c r="H3842">
        <v>83</v>
      </c>
      <c r="I3842">
        <v>17.260000000000002</v>
      </c>
      <c r="J3842">
        <v>193.8</v>
      </c>
      <c r="K3842">
        <v>83</v>
      </c>
      <c r="L3842">
        <v>16.47</v>
      </c>
      <c r="M3842">
        <v>214.3</v>
      </c>
      <c r="N3842">
        <v>113</v>
      </c>
      <c r="O3842">
        <v>9.64</v>
      </c>
      <c r="P3842">
        <v>11.7</v>
      </c>
      <c r="Q3842">
        <v>4</v>
      </c>
      <c r="R3842">
        <v>3.16</v>
      </c>
      <c r="S3842">
        <v>3</v>
      </c>
      <c r="T3842">
        <v>0</v>
      </c>
    </row>
    <row r="3843" spans="1:20" x14ac:dyDescent="0.2">
      <c r="A3843" t="s">
        <v>72</v>
      </c>
      <c r="B3843" s="4">
        <f>train[[#This Row],[account_length]]/12</f>
        <v>11.916666666666666</v>
      </c>
      <c r="C3843">
        <v>415</v>
      </c>
      <c r="D3843">
        <v>0</v>
      </c>
      <c r="E3843">
        <v>1</v>
      </c>
      <c r="F3843">
        <v>26</v>
      </c>
      <c r="G3843">
        <v>119.6</v>
      </c>
      <c r="H3843">
        <v>133</v>
      </c>
      <c r="I3843">
        <v>20.329999999999998</v>
      </c>
      <c r="J3843">
        <v>247</v>
      </c>
      <c r="K3843">
        <v>136</v>
      </c>
      <c r="L3843">
        <v>21</v>
      </c>
      <c r="M3843">
        <v>227.3</v>
      </c>
      <c r="N3843">
        <v>54</v>
      </c>
      <c r="O3843">
        <v>10.23</v>
      </c>
      <c r="P3843">
        <v>13</v>
      </c>
      <c r="Q3843">
        <v>3</v>
      </c>
      <c r="R3843">
        <v>3.51</v>
      </c>
      <c r="S3843">
        <v>1</v>
      </c>
      <c r="T3843">
        <v>0</v>
      </c>
    </row>
    <row r="3844" spans="1:20" x14ac:dyDescent="0.2">
      <c r="A3844" t="s">
        <v>45</v>
      </c>
      <c r="B3844" s="4">
        <f>train[[#This Row],[account_length]]/12</f>
        <v>4.666666666666667</v>
      </c>
      <c r="C3844">
        <v>415</v>
      </c>
      <c r="D3844">
        <v>0</v>
      </c>
      <c r="E3844">
        <v>0</v>
      </c>
      <c r="F3844">
        <v>0</v>
      </c>
      <c r="G3844">
        <v>158.19999999999999</v>
      </c>
      <c r="H3844">
        <v>85</v>
      </c>
      <c r="I3844">
        <v>26.89</v>
      </c>
      <c r="J3844">
        <v>197.9</v>
      </c>
      <c r="K3844">
        <v>91</v>
      </c>
      <c r="L3844">
        <v>16.82</v>
      </c>
      <c r="M3844">
        <v>159.9</v>
      </c>
      <c r="N3844">
        <v>133</v>
      </c>
      <c r="O3844">
        <v>7.2</v>
      </c>
      <c r="P3844">
        <v>7.7</v>
      </c>
      <c r="Q3844">
        <v>7</v>
      </c>
      <c r="R3844">
        <v>2.08</v>
      </c>
      <c r="S3844">
        <v>1</v>
      </c>
      <c r="T3844">
        <v>0</v>
      </c>
    </row>
    <row r="3845" spans="1:20" x14ac:dyDescent="0.2">
      <c r="A3845" t="s">
        <v>63</v>
      </c>
      <c r="B3845" s="4">
        <f>train[[#This Row],[account_length]]/12</f>
        <v>8.75</v>
      </c>
      <c r="C3845">
        <v>510</v>
      </c>
      <c r="D3845">
        <v>0</v>
      </c>
      <c r="E3845">
        <v>0</v>
      </c>
      <c r="F3845">
        <v>0</v>
      </c>
      <c r="G3845">
        <v>193.2</v>
      </c>
      <c r="H3845">
        <v>139</v>
      </c>
      <c r="I3845">
        <v>32.840000000000003</v>
      </c>
      <c r="J3845">
        <v>260.3</v>
      </c>
      <c r="K3845">
        <v>104</v>
      </c>
      <c r="L3845">
        <v>22.13</v>
      </c>
      <c r="M3845">
        <v>226.4</v>
      </c>
      <c r="N3845">
        <v>133</v>
      </c>
      <c r="O3845">
        <v>10.19</v>
      </c>
      <c r="P3845">
        <v>7.8</v>
      </c>
      <c r="Q3845">
        <v>2</v>
      </c>
      <c r="R3845">
        <v>2.11</v>
      </c>
      <c r="S3845">
        <v>1</v>
      </c>
      <c r="T3845">
        <v>0</v>
      </c>
    </row>
    <row r="3846" spans="1:20" x14ac:dyDescent="0.2">
      <c r="A3846" t="s">
        <v>37</v>
      </c>
      <c r="B3846" s="4">
        <f>train[[#This Row],[account_length]]/12</f>
        <v>6.083333333333333</v>
      </c>
      <c r="C3846">
        <v>510</v>
      </c>
      <c r="D3846">
        <v>0</v>
      </c>
      <c r="E3846">
        <v>1</v>
      </c>
      <c r="F3846">
        <v>33</v>
      </c>
      <c r="G3846">
        <v>217.7</v>
      </c>
      <c r="H3846">
        <v>108</v>
      </c>
      <c r="I3846">
        <v>37.01</v>
      </c>
      <c r="J3846">
        <v>245.7</v>
      </c>
      <c r="K3846">
        <v>106</v>
      </c>
      <c r="L3846">
        <v>20.88</v>
      </c>
      <c r="M3846">
        <v>242.9</v>
      </c>
      <c r="N3846">
        <v>100</v>
      </c>
      <c r="O3846">
        <v>10.93</v>
      </c>
      <c r="P3846">
        <v>8.8000000000000007</v>
      </c>
      <c r="Q3846">
        <v>6</v>
      </c>
      <c r="R3846">
        <v>2.38</v>
      </c>
      <c r="S3846">
        <v>1</v>
      </c>
      <c r="T3846">
        <v>0</v>
      </c>
    </row>
    <row r="3847" spans="1:20" x14ac:dyDescent="0.2">
      <c r="A3847" t="s">
        <v>58</v>
      </c>
      <c r="B3847" s="4">
        <f>train[[#This Row],[account_length]]/12</f>
        <v>4.5</v>
      </c>
      <c r="C3847">
        <v>408</v>
      </c>
      <c r="D3847">
        <v>0</v>
      </c>
      <c r="E3847">
        <v>0</v>
      </c>
      <c r="F3847">
        <v>0</v>
      </c>
      <c r="G3847">
        <v>199.8</v>
      </c>
      <c r="H3847">
        <v>94</v>
      </c>
      <c r="I3847">
        <v>33.97</v>
      </c>
      <c r="J3847">
        <v>308</v>
      </c>
      <c r="K3847">
        <v>112</v>
      </c>
      <c r="L3847">
        <v>26.18</v>
      </c>
      <c r="M3847">
        <v>162.6</v>
      </c>
      <c r="N3847">
        <v>99</v>
      </c>
      <c r="O3847">
        <v>7.32</v>
      </c>
      <c r="P3847">
        <v>10.1</v>
      </c>
      <c r="Q3847">
        <v>4</v>
      </c>
      <c r="R3847">
        <v>2.73</v>
      </c>
      <c r="S3847">
        <v>0</v>
      </c>
      <c r="T3847">
        <v>0</v>
      </c>
    </row>
    <row r="3848" spans="1:20" x14ac:dyDescent="0.2">
      <c r="A3848" t="s">
        <v>68</v>
      </c>
      <c r="B3848" s="4">
        <f>train[[#This Row],[account_length]]/12</f>
        <v>8.1666666666666661</v>
      </c>
      <c r="C3848">
        <v>510</v>
      </c>
      <c r="D3848">
        <v>0</v>
      </c>
      <c r="E3848">
        <v>0</v>
      </c>
      <c r="F3848">
        <v>0</v>
      </c>
      <c r="G3848">
        <v>171.9</v>
      </c>
      <c r="H3848">
        <v>77</v>
      </c>
      <c r="I3848">
        <v>29.22</v>
      </c>
      <c r="J3848">
        <v>235.3</v>
      </c>
      <c r="K3848">
        <v>90</v>
      </c>
      <c r="L3848">
        <v>20</v>
      </c>
      <c r="M3848">
        <v>140.30000000000001</v>
      </c>
      <c r="N3848">
        <v>125</v>
      </c>
      <c r="O3848">
        <v>6.31</v>
      </c>
      <c r="P3848">
        <v>14.6</v>
      </c>
      <c r="Q3848">
        <v>4</v>
      </c>
      <c r="R3848">
        <v>3.94</v>
      </c>
      <c r="S3848">
        <v>2</v>
      </c>
      <c r="T3848">
        <v>0</v>
      </c>
    </row>
    <row r="3849" spans="1:20" x14ac:dyDescent="0.2">
      <c r="A3849" t="s">
        <v>52</v>
      </c>
      <c r="B3849" s="4">
        <f>train[[#This Row],[account_length]]/12</f>
        <v>8.3333333333333339</v>
      </c>
      <c r="C3849">
        <v>415</v>
      </c>
      <c r="D3849">
        <v>0</v>
      </c>
      <c r="E3849">
        <v>1</v>
      </c>
      <c r="F3849">
        <v>31</v>
      </c>
      <c r="G3849">
        <v>67.7</v>
      </c>
      <c r="H3849">
        <v>67</v>
      </c>
      <c r="I3849">
        <v>11.51</v>
      </c>
      <c r="J3849">
        <v>147.1</v>
      </c>
      <c r="K3849">
        <v>116</v>
      </c>
      <c r="L3849">
        <v>12.5</v>
      </c>
      <c r="M3849">
        <v>288.3</v>
      </c>
      <c r="N3849">
        <v>103</v>
      </c>
      <c r="O3849">
        <v>12.97</v>
      </c>
      <c r="P3849">
        <v>12.3</v>
      </c>
      <c r="Q3849">
        <v>2</v>
      </c>
      <c r="R3849">
        <v>3.32</v>
      </c>
      <c r="S3849">
        <v>6</v>
      </c>
      <c r="T3849">
        <v>1</v>
      </c>
    </row>
    <row r="3850" spans="1:20" x14ac:dyDescent="0.2">
      <c r="A3850" t="s">
        <v>72</v>
      </c>
      <c r="B3850" s="4">
        <f>train[[#This Row],[account_length]]/12</f>
        <v>8.9166666666666661</v>
      </c>
      <c r="C3850">
        <v>408</v>
      </c>
      <c r="D3850">
        <v>0</v>
      </c>
      <c r="E3850">
        <v>0</v>
      </c>
      <c r="F3850">
        <v>0</v>
      </c>
      <c r="G3850">
        <v>228.2</v>
      </c>
      <c r="H3850">
        <v>90</v>
      </c>
      <c r="I3850">
        <v>38.79</v>
      </c>
      <c r="J3850">
        <v>214.2</v>
      </c>
      <c r="K3850">
        <v>123</v>
      </c>
      <c r="L3850">
        <v>18.21</v>
      </c>
      <c r="M3850">
        <v>183.1</v>
      </c>
      <c r="N3850">
        <v>79</v>
      </c>
      <c r="O3850">
        <v>8.24</v>
      </c>
      <c r="P3850">
        <v>10.5</v>
      </c>
      <c r="Q3850">
        <v>4</v>
      </c>
      <c r="R3850">
        <v>2.84</v>
      </c>
      <c r="S3850">
        <v>4</v>
      </c>
      <c r="T3850">
        <v>0</v>
      </c>
    </row>
    <row r="3851" spans="1:20" x14ac:dyDescent="0.2">
      <c r="A3851" t="s">
        <v>31</v>
      </c>
      <c r="B3851" s="4">
        <f>train[[#This Row],[account_length]]/12</f>
        <v>13.916666666666666</v>
      </c>
      <c r="C3851">
        <v>510</v>
      </c>
      <c r="D3851">
        <v>0</v>
      </c>
      <c r="E3851">
        <v>0</v>
      </c>
      <c r="F3851">
        <v>0</v>
      </c>
      <c r="G3851">
        <v>191.5</v>
      </c>
      <c r="H3851">
        <v>93</v>
      </c>
      <c r="I3851">
        <v>32.56</v>
      </c>
      <c r="J3851">
        <v>163.80000000000001</v>
      </c>
      <c r="K3851">
        <v>76</v>
      </c>
      <c r="L3851">
        <v>13.92</v>
      </c>
      <c r="M3851">
        <v>189.1</v>
      </c>
      <c r="N3851">
        <v>103</v>
      </c>
      <c r="O3851">
        <v>8.51</v>
      </c>
      <c r="P3851">
        <v>14.1</v>
      </c>
      <c r="Q3851">
        <v>9</v>
      </c>
      <c r="R3851">
        <v>3.81</v>
      </c>
      <c r="S3851">
        <v>1</v>
      </c>
      <c r="T3851">
        <v>0</v>
      </c>
    </row>
    <row r="3852" spans="1:20" x14ac:dyDescent="0.2">
      <c r="A3852" t="s">
        <v>60</v>
      </c>
      <c r="B3852" s="4">
        <f>train[[#This Row],[account_length]]/12</f>
        <v>4.083333333333333</v>
      </c>
      <c r="C3852">
        <v>415</v>
      </c>
      <c r="D3852">
        <v>0</v>
      </c>
      <c r="E3852">
        <v>0</v>
      </c>
      <c r="F3852">
        <v>0</v>
      </c>
      <c r="G3852">
        <v>171.5</v>
      </c>
      <c r="H3852">
        <v>86</v>
      </c>
      <c r="I3852">
        <v>29.16</v>
      </c>
      <c r="J3852">
        <v>188.8</v>
      </c>
      <c r="K3852">
        <v>85</v>
      </c>
      <c r="L3852">
        <v>16.05</v>
      </c>
      <c r="M3852">
        <v>155.1</v>
      </c>
      <c r="N3852">
        <v>82</v>
      </c>
      <c r="O3852">
        <v>6.98</v>
      </c>
      <c r="P3852">
        <v>8.5</v>
      </c>
      <c r="Q3852">
        <v>2</v>
      </c>
      <c r="R3852">
        <v>2.2999999999999998</v>
      </c>
      <c r="S3852">
        <v>2</v>
      </c>
      <c r="T3852">
        <v>0</v>
      </c>
    </row>
    <row r="3853" spans="1:20" x14ac:dyDescent="0.2">
      <c r="A3853" t="s">
        <v>30</v>
      </c>
      <c r="B3853" s="4">
        <f>train[[#This Row],[account_length]]/12</f>
        <v>2.8333333333333335</v>
      </c>
      <c r="C3853">
        <v>408</v>
      </c>
      <c r="D3853">
        <v>0</v>
      </c>
      <c r="E3853">
        <v>0</v>
      </c>
      <c r="F3853">
        <v>0</v>
      </c>
      <c r="G3853">
        <v>151.1</v>
      </c>
      <c r="H3853">
        <v>92</v>
      </c>
      <c r="I3853">
        <v>25.69</v>
      </c>
      <c r="J3853">
        <v>211.7</v>
      </c>
      <c r="K3853">
        <v>86</v>
      </c>
      <c r="L3853">
        <v>17.989999999999998</v>
      </c>
      <c r="M3853">
        <v>205.8</v>
      </c>
      <c r="N3853">
        <v>72</v>
      </c>
      <c r="O3853">
        <v>9.26</v>
      </c>
      <c r="P3853">
        <v>9.8000000000000007</v>
      </c>
      <c r="Q3853">
        <v>4</v>
      </c>
      <c r="R3853">
        <v>2.65</v>
      </c>
      <c r="S3853">
        <v>0</v>
      </c>
      <c r="T3853">
        <v>0</v>
      </c>
    </row>
    <row r="3854" spans="1:20" x14ac:dyDescent="0.2">
      <c r="A3854" t="s">
        <v>64</v>
      </c>
      <c r="B3854" s="4">
        <f>train[[#This Row],[account_length]]/12</f>
        <v>9.0833333333333339</v>
      </c>
      <c r="C3854">
        <v>415</v>
      </c>
      <c r="D3854">
        <v>0</v>
      </c>
      <c r="E3854">
        <v>0</v>
      </c>
      <c r="F3854">
        <v>0</v>
      </c>
      <c r="G3854">
        <v>134.30000000000001</v>
      </c>
      <c r="H3854">
        <v>99</v>
      </c>
      <c r="I3854">
        <v>22.83</v>
      </c>
      <c r="J3854">
        <v>203.9</v>
      </c>
      <c r="K3854">
        <v>103</v>
      </c>
      <c r="L3854">
        <v>17.329999999999998</v>
      </c>
      <c r="M3854">
        <v>297.7</v>
      </c>
      <c r="N3854">
        <v>91</v>
      </c>
      <c r="O3854">
        <v>13.4</v>
      </c>
      <c r="P3854">
        <v>7.6</v>
      </c>
      <c r="Q3854">
        <v>2</v>
      </c>
      <c r="R3854">
        <v>2.0499999999999998</v>
      </c>
      <c r="S3854">
        <v>3</v>
      </c>
      <c r="T3854">
        <v>0</v>
      </c>
    </row>
    <row r="3855" spans="1:20" x14ac:dyDescent="0.2">
      <c r="A3855" t="s">
        <v>72</v>
      </c>
      <c r="B3855" s="4">
        <f>train[[#This Row],[account_length]]/12</f>
        <v>9.0833333333333339</v>
      </c>
      <c r="C3855">
        <v>510</v>
      </c>
      <c r="D3855">
        <v>0</v>
      </c>
      <c r="E3855">
        <v>0</v>
      </c>
      <c r="F3855">
        <v>0</v>
      </c>
      <c r="G3855">
        <v>117.8</v>
      </c>
      <c r="H3855">
        <v>64</v>
      </c>
      <c r="I3855">
        <v>20.03</v>
      </c>
      <c r="J3855">
        <v>216.2</v>
      </c>
      <c r="K3855">
        <v>84</v>
      </c>
      <c r="L3855">
        <v>18.38</v>
      </c>
      <c r="M3855">
        <v>148.4</v>
      </c>
      <c r="N3855">
        <v>59</v>
      </c>
      <c r="O3855">
        <v>6.68</v>
      </c>
      <c r="P3855">
        <v>10.9</v>
      </c>
      <c r="Q3855">
        <v>5</v>
      </c>
      <c r="R3855">
        <v>2.94</v>
      </c>
      <c r="S3855">
        <v>1</v>
      </c>
      <c r="T3855">
        <v>0</v>
      </c>
    </row>
    <row r="3856" spans="1:20" x14ac:dyDescent="0.2">
      <c r="A3856" t="s">
        <v>70</v>
      </c>
      <c r="B3856" s="4">
        <f>train[[#This Row],[account_length]]/12</f>
        <v>3.25</v>
      </c>
      <c r="C3856">
        <v>408</v>
      </c>
      <c r="D3856">
        <v>0</v>
      </c>
      <c r="E3856">
        <v>0</v>
      </c>
      <c r="F3856">
        <v>0</v>
      </c>
      <c r="G3856">
        <v>181.2</v>
      </c>
      <c r="H3856">
        <v>71</v>
      </c>
      <c r="I3856">
        <v>30.8</v>
      </c>
      <c r="J3856">
        <v>344.9</v>
      </c>
      <c r="K3856">
        <v>108</v>
      </c>
      <c r="L3856">
        <v>29.32</v>
      </c>
      <c r="M3856">
        <v>213.6</v>
      </c>
      <c r="N3856">
        <v>145</v>
      </c>
      <c r="O3856">
        <v>9.61</v>
      </c>
      <c r="P3856">
        <v>12.1</v>
      </c>
      <c r="Q3856">
        <v>2</v>
      </c>
      <c r="R3856">
        <v>3.27</v>
      </c>
      <c r="S3856">
        <v>3</v>
      </c>
      <c r="T3856">
        <v>0</v>
      </c>
    </row>
    <row r="3857" spans="1:20" x14ac:dyDescent="0.2">
      <c r="A3857" t="s">
        <v>55</v>
      </c>
      <c r="B3857" s="4">
        <f>train[[#This Row],[account_length]]/12</f>
        <v>7.5</v>
      </c>
      <c r="C3857">
        <v>415</v>
      </c>
      <c r="D3857">
        <v>0</v>
      </c>
      <c r="E3857">
        <v>0</v>
      </c>
      <c r="F3857">
        <v>0</v>
      </c>
      <c r="G3857">
        <v>152.30000000000001</v>
      </c>
      <c r="H3857">
        <v>91</v>
      </c>
      <c r="I3857">
        <v>25.89</v>
      </c>
      <c r="J3857">
        <v>165</v>
      </c>
      <c r="K3857">
        <v>120</v>
      </c>
      <c r="L3857">
        <v>14.03</v>
      </c>
      <c r="M3857">
        <v>294.3</v>
      </c>
      <c r="N3857">
        <v>73</v>
      </c>
      <c r="O3857">
        <v>13.24</v>
      </c>
      <c r="P3857">
        <v>9</v>
      </c>
      <c r="Q3857">
        <v>3</v>
      </c>
      <c r="R3857">
        <v>2.4300000000000002</v>
      </c>
      <c r="S3857">
        <v>2</v>
      </c>
      <c r="T3857">
        <v>0</v>
      </c>
    </row>
    <row r="3858" spans="1:20" x14ac:dyDescent="0.2">
      <c r="A3858" t="s">
        <v>65</v>
      </c>
      <c r="B3858" s="4">
        <f>train[[#This Row],[account_length]]/12</f>
        <v>9.5</v>
      </c>
      <c r="C3858">
        <v>408</v>
      </c>
      <c r="D3858">
        <v>0</v>
      </c>
      <c r="E3858">
        <v>0</v>
      </c>
      <c r="F3858">
        <v>0</v>
      </c>
      <c r="G3858">
        <v>204.4</v>
      </c>
      <c r="H3858">
        <v>91</v>
      </c>
      <c r="I3858">
        <v>34.75</v>
      </c>
      <c r="J3858">
        <v>239.6</v>
      </c>
      <c r="K3858">
        <v>136</v>
      </c>
      <c r="L3858">
        <v>20.37</v>
      </c>
      <c r="M3858">
        <v>235</v>
      </c>
      <c r="N3858">
        <v>64</v>
      </c>
      <c r="O3858">
        <v>10.58</v>
      </c>
      <c r="P3858">
        <v>11.5</v>
      </c>
      <c r="Q3858">
        <v>3</v>
      </c>
      <c r="R3858">
        <v>3.11</v>
      </c>
      <c r="S3858">
        <v>2</v>
      </c>
      <c r="T3858">
        <v>0</v>
      </c>
    </row>
    <row r="3859" spans="1:20" x14ac:dyDescent="0.2">
      <c r="A3859" t="s">
        <v>35</v>
      </c>
      <c r="B3859" s="4">
        <f>train[[#This Row],[account_length]]/12</f>
        <v>9.4166666666666661</v>
      </c>
      <c r="C3859">
        <v>415</v>
      </c>
      <c r="D3859">
        <v>0</v>
      </c>
      <c r="E3859">
        <v>0</v>
      </c>
      <c r="F3859">
        <v>0</v>
      </c>
      <c r="G3859">
        <v>283.89999999999998</v>
      </c>
      <c r="H3859">
        <v>98</v>
      </c>
      <c r="I3859">
        <v>48.26</v>
      </c>
      <c r="J3859">
        <v>137.1</v>
      </c>
      <c r="K3859">
        <v>91</v>
      </c>
      <c r="L3859">
        <v>11.65</v>
      </c>
      <c r="M3859">
        <v>159</v>
      </c>
      <c r="N3859">
        <v>110</v>
      </c>
      <c r="O3859">
        <v>7.15</v>
      </c>
      <c r="P3859">
        <v>11.3</v>
      </c>
      <c r="Q3859">
        <v>5</v>
      </c>
      <c r="R3859">
        <v>3.05</v>
      </c>
      <c r="S3859">
        <v>2</v>
      </c>
      <c r="T3859">
        <v>0</v>
      </c>
    </row>
    <row r="3860" spans="1:20" x14ac:dyDescent="0.2">
      <c r="A3860" t="s">
        <v>27</v>
      </c>
      <c r="B3860" s="4">
        <f>train[[#This Row],[account_length]]/12</f>
        <v>1.5833333333333333</v>
      </c>
      <c r="C3860">
        <v>415</v>
      </c>
      <c r="D3860">
        <v>0</v>
      </c>
      <c r="E3860">
        <v>1</v>
      </c>
      <c r="F3860">
        <v>29</v>
      </c>
      <c r="G3860">
        <v>142.69999999999999</v>
      </c>
      <c r="H3860">
        <v>94</v>
      </c>
      <c r="I3860">
        <v>24.26</v>
      </c>
      <c r="J3860">
        <v>129.9</v>
      </c>
      <c r="K3860">
        <v>60</v>
      </c>
      <c r="L3860">
        <v>11.04</v>
      </c>
      <c r="M3860">
        <v>165.3</v>
      </c>
      <c r="N3860">
        <v>65</v>
      </c>
      <c r="O3860">
        <v>7.44</v>
      </c>
      <c r="P3860">
        <v>10</v>
      </c>
      <c r="Q3860">
        <v>4</v>
      </c>
      <c r="R3860">
        <v>2.7</v>
      </c>
      <c r="S3860">
        <v>0</v>
      </c>
      <c r="T3860">
        <v>0</v>
      </c>
    </row>
    <row r="3861" spans="1:20" x14ac:dyDescent="0.2">
      <c r="A3861" t="s">
        <v>24</v>
      </c>
      <c r="B3861" s="4">
        <f>train[[#This Row],[account_length]]/12</f>
        <v>7.833333333333333</v>
      </c>
      <c r="C3861">
        <v>415</v>
      </c>
      <c r="D3861">
        <v>0</v>
      </c>
      <c r="E3861">
        <v>0</v>
      </c>
      <c r="F3861">
        <v>0</v>
      </c>
      <c r="G3861">
        <v>145.4</v>
      </c>
      <c r="H3861">
        <v>92</v>
      </c>
      <c r="I3861">
        <v>24.72</v>
      </c>
      <c r="J3861">
        <v>172.8</v>
      </c>
      <c r="K3861">
        <v>103</v>
      </c>
      <c r="L3861">
        <v>14.69</v>
      </c>
      <c r="M3861">
        <v>183.9</v>
      </c>
      <c r="N3861">
        <v>43</v>
      </c>
      <c r="O3861">
        <v>8.2799999999999994</v>
      </c>
      <c r="P3861">
        <v>9.3000000000000007</v>
      </c>
      <c r="Q3861">
        <v>3</v>
      </c>
      <c r="R3861">
        <v>2.5099999999999998</v>
      </c>
      <c r="S3861">
        <v>2</v>
      </c>
      <c r="T3861">
        <v>0</v>
      </c>
    </row>
    <row r="3862" spans="1:20" x14ac:dyDescent="0.2">
      <c r="A3862" t="s">
        <v>44</v>
      </c>
      <c r="B3862" s="4">
        <f>train[[#This Row],[account_length]]/12</f>
        <v>5.75</v>
      </c>
      <c r="C3862">
        <v>415</v>
      </c>
      <c r="D3862">
        <v>0</v>
      </c>
      <c r="E3862">
        <v>0</v>
      </c>
      <c r="F3862">
        <v>0</v>
      </c>
      <c r="G3862">
        <v>211.7</v>
      </c>
      <c r="H3862">
        <v>94</v>
      </c>
      <c r="I3862">
        <v>35.99</v>
      </c>
      <c r="J3862">
        <v>236.1</v>
      </c>
      <c r="K3862">
        <v>124</v>
      </c>
      <c r="L3862">
        <v>20.07</v>
      </c>
      <c r="M3862">
        <v>252.7</v>
      </c>
      <c r="N3862">
        <v>90</v>
      </c>
      <c r="O3862">
        <v>11.37</v>
      </c>
      <c r="P3862">
        <v>7.2</v>
      </c>
      <c r="Q3862">
        <v>2</v>
      </c>
      <c r="R3862">
        <v>1.94</v>
      </c>
      <c r="S3862">
        <v>4</v>
      </c>
      <c r="T3862">
        <v>0</v>
      </c>
    </row>
    <row r="3863" spans="1:20" x14ac:dyDescent="0.2">
      <c r="A3863" t="s">
        <v>64</v>
      </c>
      <c r="B3863" s="4">
        <f>train[[#This Row],[account_length]]/12</f>
        <v>7.5</v>
      </c>
      <c r="C3863">
        <v>415</v>
      </c>
      <c r="D3863">
        <v>0</v>
      </c>
      <c r="E3863">
        <v>0</v>
      </c>
      <c r="F3863">
        <v>0</v>
      </c>
      <c r="G3863">
        <v>192.6</v>
      </c>
      <c r="H3863">
        <v>129</v>
      </c>
      <c r="I3863">
        <v>32.74</v>
      </c>
      <c r="J3863">
        <v>191.6</v>
      </c>
      <c r="K3863">
        <v>100</v>
      </c>
      <c r="L3863">
        <v>16.29</v>
      </c>
      <c r="M3863">
        <v>203.1</v>
      </c>
      <c r="N3863">
        <v>105</v>
      </c>
      <c r="O3863">
        <v>9.14</v>
      </c>
      <c r="P3863">
        <v>11.4</v>
      </c>
      <c r="Q3863">
        <v>2</v>
      </c>
      <c r="R3863">
        <v>3.08</v>
      </c>
      <c r="S3863">
        <v>3</v>
      </c>
      <c r="T3863">
        <v>0</v>
      </c>
    </row>
    <row r="3864" spans="1:20" x14ac:dyDescent="0.2">
      <c r="A3864" t="s">
        <v>68</v>
      </c>
      <c r="B3864" s="4">
        <f>train[[#This Row],[account_length]]/12</f>
        <v>4</v>
      </c>
      <c r="C3864">
        <v>408</v>
      </c>
      <c r="D3864">
        <v>0</v>
      </c>
      <c r="E3864">
        <v>0</v>
      </c>
      <c r="F3864">
        <v>0</v>
      </c>
      <c r="G3864">
        <v>52</v>
      </c>
      <c r="H3864">
        <v>60</v>
      </c>
      <c r="I3864">
        <v>8.84</v>
      </c>
      <c r="J3864">
        <v>132</v>
      </c>
      <c r="K3864">
        <v>79</v>
      </c>
      <c r="L3864">
        <v>11.22</v>
      </c>
      <c r="M3864">
        <v>185.8</v>
      </c>
      <c r="N3864">
        <v>85</v>
      </c>
      <c r="O3864">
        <v>8.36</v>
      </c>
      <c r="P3864">
        <v>12.3</v>
      </c>
      <c r="Q3864">
        <v>2</v>
      </c>
      <c r="R3864">
        <v>3.32</v>
      </c>
      <c r="S3864">
        <v>2</v>
      </c>
      <c r="T3864">
        <v>0</v>
      </c>
    </row>
    <row r="3865" spans="1:20" x14ac:dyDescent="0.2">
      <c r="A3865" t="s">
        <v>54</v>
      </c>
      <c r="B3865" s="4">
        <f>train[[#This Row],[account_length]]/12</f>
        <v>10.166666666666666</v>
      </c>
      <c r="C3865">
        <v>415</v>
      </c>
      <c r="D3865">
        <v>0</v>
      </c>
      <c r="E3865">
        <v>1</v>
      </c>
      <c r="F3865">
        <v>30</v>
      </c>
      <c r="G3865">
        <v>237.7</v>
      </c>
      <c r="H3865">
        <v>94</v>
      </c>
      <c r="I3865">
        <v>40.409999999999997</v>
      </c>
      <c r="J3865">
        <v>154.69999999999999</v>
      </c>
      <c r="K3865">
        <v>91</v>
      </c>
      <c r="L3865">
        <v>13.15</v>
      </c>
      <c r="M3865">
        <v>223.1</v>
      </c>
      <c r="N3865">
        <v>98</v>
      </c>
      <c r="O3865">
        <v>10.039999999999999</v>
      </c>
      <c r="P3865">
        <v>9.5</v>
      </c>
      <c r="Q3865">
        <v>3</v>
      </c>
      <c r="R3865">
        <v>2.57</v>
      </c>
      <c r="S3865">
        <v>1</v>
      </c>
      <c r="T3865">
        <v>0</v>
      </c>
    </row>
    <row r="3866" spans="1:20" x14ac:dyDescent="0.2">
      <c r="A3866" t="s">
        <v>31</v>
      </c>
      <c r="B3866" s="4">
        <f>train[[#This Row],[account_length]]/12</f>
        <v>10.25</v>
      </c>
      <c r="C3866">
        <v>408</v>
      </c>
      <c r="D3866">
        <v>0</v>
      </c>
      <c r="E3866">
        <v>1</v>
      </c>
      <c r="F3866">
        <v>31</v>
      </c>
      <c r="G3866">
        <v>203.6</v>
      </c>
      <c r="H3866">
        <v>108</v>
      </c>
      <c r="I3866">
        <v>34.61</v>
      </c>
      <c r="J3866">
        <v>156.9</v>
      </c>
      <c r="K3866">
        <v>112</v>
      </c>
      <c r="L3866">
        <v>13.34</v>
      </c>
      <c r="M3866">
        <v>236.2</v>
      </c>
      <c r="N3866">
        <v>114</v>
      </c>
      <c r="O3866">
        <v>10.63</v>
      </c>
      <c r="P3866">
        <v>12</v>
      </c>
      <c r="Q3866">
        <v>5</v>
      </c>
      <c r="R3866">
        <v>3.24</v>
      </c>
      <c r="S3866">
        <v>1</v>
      </c>
      <c r="T3866">
        <v>0</v>
      </c>
    </row>
    <row r="3867" spans="1:20" x14ac:dyDescent="0.2">
      <c r="A3867" t="s">
        <v>34</v>
      </c>
      <c r="B3867" s="4">
        <f>train[[#This Row],[account_length]]/12</f>
        <v>6.75</v>
      </c>
      <c r="C3867">
        <v>510</v>
      </c>
      <c r="D3867">
        <v>0</v>
      </c>
      <c r="E3867">
        <v>0</v>
      </c>
      <c r="F3867">
        <v>0</v>
      </c>
      <c r="G3867">
        <v>192.4</v>
      </c>
      <c r="H3867">
        <v>79</v>
      </c>
      <c r="I3867">
        <v>32.71</v>
      </c>
      <c r="J3867">
        <v>212.7</v>
      </c>
      <c r="K3867">
        <v>106</v>
      </c>
      <c r="L3867">
        <v>18.079999999999998</v>
      </c>
      <c r="M3867">
        <v>244.8</v>
      </c>
      <c r="N3867">
        <v>83</v>
      </c>
      <c r="O3867">
        <v>11.02</v>
      </c>
      <c r="P3867">
        <v>8.3000000000000007</v>
      </c>
      <c r="Q3867">
        <v>5</v>
      </c>
      <c r="R3867">
        <v>2.2400000000000002</v>
      </c>
      <c r="S3867">
        <v>1</v>
      </c>
      <c r="T3867">
        <v>0</v>
      </c>
    </row>
    <row r="3868" spans="1:20" x14ac:dyDescent="0.2">
      <c r="A3868" t="s">
        <v>73</v>
      </c>
      <c r="B3868" s="4">
        <f>train[[#This Row],[account_length]]/12</f>
        <v>3.5833333333333335</v>
      </c>
      <c r="C3868">
        <v>408</v>
      </c>
      <c r="D3868">
        <v>0</v>
      </c>
      <c r="E3868">
        <v>0</v>
      </c>
      <c r="F3868">
        <v>0</v>
      </c>
      <c r="G3868">
        <v>212.5</v>
      </c>
      <c r="H3868">
        <v>88</v>
      </c>
      <c r="I3868">
        <v>36.130000000000003</v>
      </c>
      <c r="J3868">
        <v>274.10000000000002</v>
      </c>
      <c r="K3868">
        <v>145</v>
      </c>
      <c r="L3868">
        <v>23.3</v>
      </c>
      <c r="M3868">
        <v>194.6</v>
      </c>
      <c r="N3868">
        <v>52</v>
      </c>
      <c r="O3868">
        <v>8.76</v>
      </c>
      <c r="P3868">
        <v>8.6</v>
      </c>
      <c r="Q3868">
        <v>6</v>
      </c>
      <c r="R3868">
        <v>2.3199999999999998</v>
      </c>
      <c r="S3868">
        <v>0</v>
      </c>
      <c r="T3868">
        <v>0</v>
      </c>
    </row>
    <row r="3869" spans="1:20" x14ac:dyDescent="0.2">
      <c r="A3869" t="s">
        <v>71</v>
      </c>
      <c r="B3869" s="4">
        <f>train[[#This Row],[account_length]]/12</f>
        <v>2.0833333333333335</v>
      </c>
      <c r="C3869">
        <v>415</v>
      </c>
      <c r="D3869">
        <v>0</v>
      </c>
      <c r="E3869">
        <v>0</v>
      </c>
      <c r="F3869">
        <v>0</v>
      </c>
      <c r="G3869">
        <v>114.4</v>
      </c>
      <c r="H3869">
        <v>114</v>
      </c>
      <c r="I3869">
        <v>19.45</v>
      </c>
      <c r="J3869">
        <v>201.1</v>
      </c>
      <c r="K3869">
        <v>97</v>
      </c>
      <c r="L3869">
        <v>17.09</v>
      </c>
      <c r="M3869">
        <v>238.4</v>
      </c>
      <c r="N3869">
        <v>121</v>
      </c>
      <c r="O3869">
        <v>10.73</v>
      </c>
      <c r="P3869">
        <v>11.6</v>
      </c>
      <c r="Q3869">
        <v>4</v>
      </c>
      <c r="R3869">
        <v>3.13</v>
      </c>
      <c r="S3869">
        <v>3</v>
      </c>
      <c r="T3869">
        <v>0</v>
      </c>
    </row>
    <row r="3870" spans="1:20" x14ac:dyDescent="0.2">
      <c r="A3870" t="s">
        <v>46</v>
      </c>
      <c r="B3870" s="4">
        <f>train[[#This Row],[account_length]]/12</f>
        <v>14.166666666666666</v>
      </c>
      <c r="C3870">
        <v>415</v>
      </c>
      <c r="D3870">
        <v>0</v>
      </c>
      <c r="E3870">
        <v>0</v>
      </c>
      <c r="F3870">
        <v>0</v>
      </c>
      <c r="G3870">
        <v>222.8</v>
      </c>
      <c r="H3870">
        <v>82</v>
      </c>
      <c r="I3870">
        <v>37.880000000000003</v>
      </c>
      <c r="J3870">
        <v>148.19999999999999</v>
      </c>
      <c r="K3870">
        <v>105</v>
      </c>
      <c r="L3870">
        <v>12.6</v>
      </c>
      <c r="M3870">
        <v>231.1</v>
      </c>
      <c r="N3870">
        <v>75</v>
      </c>
      <c r="O3870">
        <v>10.4</v>
      </c>
      <c r="P3870">
        <v>13.3</v>
      </c>
      <c r="Q3870">
        <v>5</v>
      </c>
      <c r="R3870">
        <v>3.59</v>
      </c>
      <c r="S3870">
        <v>1</v>
      </c>
      <c r="T3870">
        <v>0</v>
      </c>
    </row>
    <row r="3871" spans="1:20" x14ac:dyDescent="0.2">
      <c r="A3871" t="s">
        <v>65</v>
      </c>
      <c r="B3871" s="4">
        <f>train[[#This Row],[account_length]]/12</f>
        <v>10.75</v>
      </c>
      <c r="C3871">
        <v>415</v>
      </c>
      <c r="D3871">
        <v>0</v>
      </c>
      <c r="E3871">
        <v>0</v>
      </c>
      <c r="F3871">
        <v>0</v>
      </c>
      <c r="G3871">
        <v>207.7</v>
      </c>
      <c r="H3871">
        <v>75</v>
      </c>
      <c r="I3871">
        <v>35.31</v>
      </c>
      <c r="J3871">
        <v>191.3</v>
      </c>
      <c r="K3871">
        <v>116</v>
      </c>
      <c r="L3871">
        <v>16.260000000000002</v>
      </c>
      <c r="M3871">
        <v>226.7</v>
      </c>
      <c r="N3871">
        <v>98</v>
      </c>
      <c r="O3871">
        <v>10.199999999999999</v>
      </c>
      <c r="P3871">
        <v>11.6</v>
      </c>
      <c r="Q3871">
        <v>6</v>
      </c>
      <c r="R3871">
        <v>3.13</v>
      </c>
      <c r="S3871">
        <v>2</v>
      </c>
      <c r="T3871">
        <v>0</v>
      </c>
    </row>
    <row r="3872" spans="1:20" x14ac:dyDescent="0.2">
      <c r="A3872" t="s">
        <v>60</v>
      </c>
      <c r="B3872" s="4">
        <f>train[[#This Row],[account_length]]/12</f>
        <v>11</v>
      </c>
      <c r="C3872">
        <v>510</v>
      </c>
      <c r="D3872">
        <v>0</v>
      </c>
      <c r="E3872">
        <v>1</v>
      </c>
      <c r="F3872">
        <v>33</v>
      </c>
      <c r="G3872">
        <v>157.9</v>
      </c>
      <c r="H3872">
        <v>84</v>
      </c>
      <c r="I3872">
        <v>26.84</v>
      </c>
      <c r="J3872">
        <v>163.9</v>
      </c>
      <c r="K3872">
        <v>109</v>
      </c>
      <c r="L3872">
        <v>13.93</v>
      </c>
      <c r="M3872">
        <v>215.4</v>
      </c>
      <c r="N3872">
        <v>87</v>
      </c>
      <c r="O3872">
        <v>9.69</v>
      </c>
      <c r="P3872">
        <v>11.5</v>
      </c>
      <c r="Q3872">
        <v>3</v>
      </c>
      <c r="R3872">
        <v>3.11</v>
      </c>
      <c r="S3872">
        <v>3</v>
      </c>
      <c r="T3872">
        <v>0</v>
      </c>
    </row>
    <row r="3873" spans="1:20" x14ac:dyDescent="0.2">
      <c r="A3873" t="s">
        <v>61</v>
      </c>
      <c r="B3873" s="4">
        <f>train[[#This Row],[account_length]]/12</f>
        <v>3.5</v>
      </c>
      <c r="C3873">
        <v>415</v>
      </c>
      <c r="D3873">
        <v>0</v>
      </c>
      <c r="E3873">
        <v>0</v>
      </c>
      <c r="F3873">
        <v>0</v>
      </c>
      <c r="G3873">
        <v>137.9</v>
      </c>
      <c r="H3873">
        <v>160</v>
      </c>
      <c r="I3873">
        <v>23.44</v>
      </c>
      <c r="J3873">
        <v>234.9</v>
      </c>
      <c r="K3873">
        <v>107</v>
      </c>
      <c r="L3873">
        <v>19.97</v>
      </c>
      <c r="M3873">
        <v>166.6</v>
      </c>
      <c r="N3873">
        <v>70</v>
      </c>
      <c r="O3873">
        <v>7.5</v>
      </c>
      <c r="P3873">
        <v>14.3</v>
      </c>
      <c r="Q3873">
        <v>3</v>
      </c>
      <c r="R3873">
        <v>3.86</v>
      </c>
      <c r="S3873">
        <v>5</v>
      </c>
      <c r="T3873">
        <v>1</v>
      </c>
    </row>
    <row r="3874" spans="1:20" x14ac:dyDescent="0.2">
      <c r="A3874" t="s">
        <v>46</v>
      </c>
      <c r="B3874" s="4">
        <f>train[[#This Row],[account_length]]/12</f>
        <v>0.66666666666666663</v>
      </c>
      <c r="C3874">
        <v>415</v>
      </c>
      <c r="D3874">
        <v>0</v>
      </c>
      <c r="E3874">
        <v>0</v>
      </c>
      <c r="F3874">
        <v>0</v>
      </c>
      <c r="G3874">
        <v>176</v>
      </c>
      <c r="H3874">
        <v>97</v>
      </c>
      <c r="I3874">
        <v>29.92</v>
      </c>
      <c r="J3874">
        <v>234.2</v>
      </c>
      <c r="K3874">
        <v>136</v>
      </c>
      <c r="L3874">
        <v>19.91</v>
      </c>
      <c r="M3874">
        <v>193.5</v>
      </c>
      <c r="N3874">
        <v>134</v>
      </c>
      <c r="O3874">
        <v>8.7100000000000009</v>
      </c>
      <c r="P3874">
        <v>8.5</v>
      </c>
      <c r="Q3874">
        <v>5</v>
      </c>
      <c r="R3874">
        <v>2.2999999999999998</v>
      </c>
      <c r="S3874">
        <v>1</v>
      </c>
      <c r="T3874">
        <v>0</v>
      </c>
    </row>
    <row r="3875" spans="1:20" x14ac:dyDescent="0.2">
      <c r="A3875" t="s">
        <v>39</v>
      </c>
      <c r="B3875" s="4">
        <f>train[[#This Row],[account_length]]/12</f>
        <v>12.083333333333334</v>
      </c>
      <c r="C3875">
        <v>510</v>
      </c>
      <c r="D3875">
        <v>0</v>
      </c>
      <c r="E3875">
        <v>0</v>
      </c>
      <c r="F3875">
        <v>0</v>
      </c>
      <c r="G3875">
        <v>158.80000000000001</v>
      </c>
      <c r="H3875">
        <v>120</v>
      </c>
      <c r="I3875">
        <v>27</v>
      </c>
      <c r="J3875">
        <v>352.1</v>
      </c>
      <c r="K3875">
        <v>145</v>
      </c>
      <c r="L3875">
        <v>29.93</v>
      </c>
      <c r="M3875">
        <v>177.6</v>
      </c>
      <c r="N3875">
        <v>140</v>
      </c>
      <c r="O3875">
        <v>7.99</v>
      </c>
      <c r="P3875">
        <v>6.2</v>
      </c>
      <c r="Q3875">
        <v>6</v>
      </c>
      <c r="R3875">
        <v>1.67</v>
      </c>
      <c r="S3875">
        <v>2</v>
      </c>
      <c r="T3875">
        <v>0</v>
      </c>
    </row>
    <row r="3876" spans="1:20" x14ac:dyDescent="0.2">
      <c r="A3876" t="s">
        <v>68</v>
      </c>
      <c r="B3876" s="4">
        <f>train[[#This Row],[account_length]]/12</f>
        <v>10.916666666666666</v>
      </c>
      <c r="C3876">
        <v>415</v>
      </c>
      <c r="D3876">
        <v>0</v>
      </c>
      <c r="E3876">
        <v>0</v>
      </c>
      <c r="F3876">
        <v>0</v>
      </c>
      <c r="G3876">
        <v>234</v>
      </c>
      <c r="H3876">
        <v>117</v>
      </c>
      <c r="I3876">
        <v>39.78</v>
      </c>
      <c r="J3876">
        <v>209.4</v>
      </c>
      <c r="K3876">
        <v>143</v>
      </c>
      <c r="L3876">
        <v>17.8</v>
      </c>
      <c r="M3876">
        <v>258.8</v>
      </c>
      <c r="N3876">
        <v>105</v>
      </c>
      <c r="O3876">
        <v>11.65</v>
      </c>
      <c r="P3876">
        <v>9.8000000000000007</v>
      </c>
      <c r="Q3876">
        <v>3</v>
      </c>
      <c r="R3876">
        <v>2.65</v>
      </c>
      <c r="S3876">
        <v>1</v>
      </c>
      <c r="T3876">
        <v>0</v>
      </c>
    </row>
    <row r="3877" spans="1:20" x14ac:dyDescent="0.2">
      <c r="A3877" t="s">
        <v>59</v>
      </c>
      <c r="B3877" s="4">
        <f>train[[#This Row],[account_length]]/12</f>
        <v>8.75</v>
      </c>
      <c r="C3877">
        <v>415</v>
      </c>
      <c r="D3877">
        <v>0</v>
      </c>
      <c r="E3877">
        <v>0</v>
      </c>
      <c r="F3877">
        <v>0</v>
      </c>
      <c r="G3877">
        <v>132.30000000000001</v>
      </c>
      <c r="H3877">
        <v>105</v>
      </c>
      <c r="I3877">
        <v>22.49</v>
      </c>
      <c r="J3877">
        <v>144.5</v>
      </c>
      <c r="K3877">
        <v>89</v>
      </c>
      <c r="L3877">
        <v>12.28</v>
      </c>
      <c r="M3877">
        <v>195.5</v>
      </c>
      <c r="N3877">
        <v>127</v>
      </c>
      <c r="O3877">
        <v>8.8000000000000007</v>
      </c>
      <c r="P3877">
        <v>5.4</v>
      </c>
      <c r="Q3877">
        <v>3</v>
      </c>
      <c r="R3877">
        <v>1.46</v>
      </c>
      <c r="S3877">
        <v>0</v>
      </c>
      <c r="T3877">
        <v>0</v>
      </c>
    </row>
    <row r="3878" spans="1:20" x14ac:dyDescent="0.2">
      <c r="A3878" t="s">
        <v>60</v>
      </c>
      <c r="B3878" s="4">
        <f>train[[#This Row],[account_length]]/12</f>
        <v>7.5</v>
      </c>
      <c r="C3878">
        <v>408</v>
      </c>
      <c r="D3878">
        <v>0</v>
      </c>
      <c r="E3878">
        <v>1</v>
      </c>
      <c r="F3878">
        <v>32</v>
      </c>
      <c r="G3878">
        <v>276.60000000000002</v>
      </c>
      <c r="H3878">
        <v>76</v>
      </c>
      <c r="I3878">
        <v>47.02</v>
      </c>
      <c r="J3878">
        <v>138.30000000000001</v>
      </c>
      <c r="K3878">
        <v>90</v>
      </c>
      <c r="L3878">
        <v>11.76</v>
      </c>
      <c r="M3878">
        <v>279.60000000000002</v>
      </c>
      <c r="N3878">
        <v>88</v>
      </c>
      <c r="O3878">
        <v>12.58</v>
      </c>
      <c r="P3878">
        <v>6.8</v>
      </c>
      <c r="Q3878">
        <v>3</v>
      </c>
      <c r="R3878">
        <v>1.84</v>
      </c>
      <c r="S3878">
        <v>3</v>
      </c>
      <c r="T3878">
        <v>0</v>
      </c>
    </row>
    <row r="3879" spans="1:20" x14ac:dyDescent="0.2">
      <c r="A3879" t="s">
        <v>24</v>
      </c>
      <c r="B3879" s="4">
        <f>train[[#This Row],[account_length]]/12</f>
        <v>10.333333333333334</v>
      </c>
      <c r="C3879">
        <v>415</v>
      </c>
      <c r="D3879">
        <v>0</v>
      </c>
      <c r="E3879">
        <v>0</v>
      </c>
      <c r="F3879">
        <v>0</v>
      </c>
      <c r="G3879">
        <v>108.2</v>
      </c>
      <c r="H3879">
        <v>92</v>
      </c>
      <c r="I3879">
        <v>18.39</v>
      </c>
      <c r="J3879">
        <v>214.3</v>
      </c>
      <c r="K3879">
        <v>83</v>
      </c>
      <c r="L3879">
        <v>18.22</v>
      </c>
      <c r="M3879">
        <v>185.5</v>
      </c>
      <c r="N3879">
        <v>155</v>
      </c>
      <c r="O3879">
        <v>8.35</v>
      </c>
      <c r="P3879">
        <v>13.2</v>
      </c>
      <c r="Q3879">
        <v>11</v>
      </c>
      <c r="R3879">
        <v>3.56</v>
      </c>
      <c r="S3879">
        <v>4</v>
      </c>
      <c r="T3879">
        <v>1</v>
      </c>
    </row>
    <row r="3880" spans="1:20" x14ac:dyDescent="0.2">
      <c r="A3880" t="s">
        <v>46</v>
      </c>
      <c r="B3880" s="4">
        <f>train[[#This Row],[account_length]]/12</f>
        <v>6.833333333333333</v>
      </c>
      <c r="C3880">
        <v>408</v>
      </c>
      <c r="D3880">
        <v>0</v>
      </c>
      <c r="E3880">
        <v>0</v>
      </c>
      <c r="F3880">
        <v>0</v>
      </c>
      <c r="G3880">
        <v>156</v>
      </c>
      <c r="H3880">
        <v>94</v>
      </c>
      <c r="I3880">
        <v>26.52</v>
      </c>
      <c r="J3880">
        <v>295.60000000000002</v>
      </c>
      <c r="K3880">
        <v>118</v>
      </c>
      <c r="L3880">
        <v>25.13</v>
      </c>
      <c r="M3880">
        <v>196.9</v>
      </c>
      <c r="N3880">
        <v>84</v>
      </c>
      <c r="O3880">
        <v>8.86</v>
      </c>
      <c r="P3880">
        <v>14.3</v>
      </c>
      <c r="Q3880">
        <v>3</v>
      </c>
      <c r="R3880">
        <v>3.86</v>
      </c>
      <c r="S3880">
        <v>0</v>
      </c>
      <c r="T3880">
        <v>0</v>
      </c>
    </row>
    <row r="3881" spans="1:20" x14ac:dyDescent="0.2">
      <c r="A3881" t="s">
        <v>64</v>
      </c>
      <c r="B3881" s="4">
        <f>train[[#This Row],[account_length]]/12</f>
        <v>6.333333333333333</v>
      </c>
      <c r="C3881">
        <v>408</v>
      </c>
      <c r="D3881">
        <v>0</v>
      </c>
      <c r="E3881">
        <v>0</v>
      </c>
      <c r="F3881">
        <v>0</v>
      </c>
      <c r="G3881">
        <v>208.5</v>
      </c>
      <c r="H3881">
        <v>124</v>
      </c>
      <c r="I3881">
        <v>35.450000000000003</v>
      </c>
      <c r="J3881">
        <v>173</v>
      </c>
      <c r="K3881">
        <v>117</v>
      </c>
      <c r="L3881">
        <v>14.71</v>
      </c>
      <c r="M3881">
        <v>221.1</v>
      </c>
      <c r="N3881">
        <v>95</v>
      </c>
      <c r="O3881">
        <v>9.9499999999999993</v>
      </c>
      <c r="P3881">
        <v>9.8000000000000007</v>
      </c>
      <c r="Q3881">
        <v>3</v>
      </c>
      <c r="R3881">
        <v>2.65</v>
      </c>
      <c r="S3881">
        <v>0</v>
      </c>
      <c r="T3881">
        <v>0</v>
      </c>
    </row>
    <row r="3882" spans="1:20" x14ac:dyDescent="0.2">
      <c r="A3882" t="s">
        <v>46</v>
      </c>
      <c r="B3882" s="4">
        <f>train[[#This Row],[account_length]]/12</f>
        <v>8.1666666666666661</v>
      </c>
      <c r="C3882">
        <v>415</v>
      </c>
      <c r="D3882">
        <v>0</v>
      </c>
      <c r="E3882">
        <v>0</v>
      </c>
      <c r="F3882">
        <v>0</v>
      </c>
      <c r="G3882">
        <v>243.4</v>
      </c>
      <c r="H3882">
        <v>88</v>
      </c>
      <c r="I3882">
        <v>41.38</v>
      </c>
      <c r="J3882">
        <v>147.1</v>
      </c>
      <c r="K3882">
        <v>155</v>
      </c>
      <c r="L3882">
        <v>12.5</v>
      </c>
      <c r="M3882">
        <v>156.4</v>
      </c>
      <c r="N3882">
        <v>80</v>
      </c>
      <c r="O3882">
        <v>7.04</v>
      </c>
      <c r="P3882">
        <v>9.6999999999999993</v>
      </c>
      <c r="Q3882">
        <v>4</v>
      </c>
      <c r="R3882">
        <v>2.62</v>
      </c>
      <c r="S3882">
        <v>2</v>
      </c>
      <c r="T3882">
        <v>0</v>
      </c>
    </row>
    <row r="3883" spans="1:20" x14ac:dyDescent="0.2">
      <c r="A3883" t="s">
        <v>49</v>
      </c>
      <c r="B3883" s="4">
        <f>train[[#This Row],[account_length]]/12</f>
        <v>6.666666666666667</v>
      </c>
      <c r="C3883">
        <v>510</v>
      </c>
      <c r="D3883">
        <v>1</v>
      </c>
      <c r="E3883">
        <v>0</v>
      </c>
      <c r="F3883">
        <v>0</v>
      </c>
      <c r="G3883">
        <v>275.39999999999998</v>
      </c>
      <c r="H3883">
        <v>89</v>
      </c>
      <c r="I3883">
        <v>46.82</v>
      </c>
      <c r="J3883">
        <v>186.7</v>
      </c>
      <c r="K3883">
        <v>66</v>
      </c>
      <c r="L3883">
        <v>15.87</v>
      </c>
      <c r="M3883">
        <v>201.3</v>
      </c>
      <c r="N3883">
        <v>87</v>
      </c>
      <c r="O3883">
        <v>9.06</v>
      </c>
      <c r="P3883">
        <v>9.4</v>
      </c>
      <c r="Q3883">
        <v>2</v>
      </c>
      <c r="R3883">
        <v>2.54</v>
      </c>
      <c r="S3883">
        <v>0</v>
      </c>
      <c r="T3883">
        <v>1</v>
      </c>
    </row>
    <row r="3884" spans="1:20" x14ac:dyDescent="0.2">
      <c r="A3884" t="s">
        <v>30</v>
      </c>
      <c r="B3884" s="4">
        <f>train[[#This Row],[account_length]]/12</f>
        <v>4.75</v>
      </c>
      <c r="C3884">
        <v>415</v>
      </c>
      <c r="D3884">
        <v>0</v>
      </c>
      <c r="E3884">
        <v>0</v>
      </c>
      <c r="F3884">
        <v>0</v>
      </c>
      <c r="G3884">
        <v>198.1</v>
      </c>
      <c r="H3884">
        <v>89</v>
      </c>
      <c r="I3884">
        <v>33.68</v>
      </c>
      <c r="J3884">
        <v>214.2</v>
      </c>
      <c r="K3884">
        <v>105</v>
      </c>
      <c r="L3884">
        <v>18.21</v>
      </c>
      <c r="M3884">
        <v>109.5</v>
      </c>
      <c r="N3884">
        <v>106</v>
      </c>
      <c r="O3884">
        <v>4.93</v>
      </c>
      <c r="P3884">
        <v>7</v>
      </c>
      <c r="Q3884">
        <v>3</v>
      </c>
      <c r="R3884">
        <v>1.89</v>
      </c>
      <c r="S3884">
        <v>1</v>
      </c>
      <c r="T3884">
        <v>0</v>
      </c>
    </row>
    <row r="3885" spans="1:20" x14ac:dyDescent="0.2">
      <c r="A3885" t="s">
        <v>43</v>
      </c>
      <c r="B3885" s="4">
        <f>train[[#This Row],[account_length]]/12</f>
        <v>11.416666666666666</v>
      </c>
      <c r="C3885">
        <v>510</v>
      </c>
      <c r="D3885">
        <v>0</v>
      </c>
      <c r="E3885">
        <v>0</v>
      </c>
      <c r="F3885">
        <v>0</v>
      </c>
      <c r="G3885">
        <v>109.8</v>
      </c>
      <c r="H3885">
        <v>112</v>
      </c>
      <c r="I3885">
        <v>18.670000000000002</v>
      </c>
      <c r="J3885">
        <v>223.5</v>
      </c>
      <c r="K3885">
        <v>88</v>
      </c>
      <c r="L3885">
        <v>19</v>
      </c>
      <c r="M3885">
        <v>247.5</v>
      </c>
      <c r="N3885">
        <v>96</v>
      </c>
      <c r="O3885">
        <v>11.14</v>
      </c>
      <c r="P3885">
        <v>17.8</v>
      </c>
      <c r="Q3885">
        <v>2</v>
      </c>
      <c r="R3885">
        <v>4.8099999999999996</v>
      </c>
      <c r="S3885">
        <v>1</v>
      </c>
      <c r="T3885">
        <v>0</v>
      </c>
    </row>
    <row r="3886" spans="1:20" x14ac:dyDescent="0.2">
      <c r="A3886" t="s">
        <v>50</v>
      </c>
      <c r="B3886" s="4">
        <f>train[[#This Row],[account_length]]/12</f>
        <v>7.25</v>
      </c>
      <c r="C3886">
        <v>510</v>
      </c>
      <c r="D3886">
        <v>0</v>
      </c>
      <c r="E3886">
        <v>0</v>
      </c>
      <c r="F3886">
        <v>0</v>
      </c>
      <c r="G3886">
        <v>120.5</v>
      </c>
      <c r="H3886">
        <v>99</v>
      </c>
      <c r="I3886">
        <v>20.49</v>
      </c>
      <c r="J3886">
        <v>210</v>
      </c>
      <c r="K3886">
        <v>81</v>
      </c>
      <c r="L3886">
        <v>17.850000000000001</v>
      </c>
      <c r="M3886">
        <v>224.7</v>
      </c>
      <c r="N3886">
        <v>141</v>
      </c>
      <c r="O3886">
        <v>10.11</v>
      </c>
      <c r="P3886">
        <v>8.6</v>
      </c>
      <c r="Q3886">
        <v>2</v>
      </c>
      <c r="R3886">
        <v>2.3199999999999998</v>
      </c>
      <c r="S3886">
        <v>2</v>
      </c>
      <c r="T3886">
        <v>0</v>
      </c>
    </row>
    <row r="3887" spans="1:20" x14ac:dyDescent="0.2">
      <c r="A3887" t="s">
        <v>31</v>
      </c>
      <c r="B3887" s="4">
        <f>train[[#This Row],[account_length]]/12</f>
        <v>10.916666666666666</v>
      </c>
      <c r="C3887">
        <v>510</v>
      </c>
      <c r="D3887">
        <v>0</v>
      </c>
      <c r="E3887">
        <v>0</v>
      </c>
      <c r="F3887">
        <v>0</v>
      </c>
      <c r="G3887">
        <v>256.60000000000002</v>
      </c>
      <c r="H3887">
        <v>96</v>
      </c>
      <c r="I3887">
        <v>43.62</v>
      </c>
      <c r="J3887">
        <v>225.2</v>
      </c>
      <c r="K3887">
        <v>113</v>
      </c>
      <c r="L3887">
        <v>19.14</v>
      </c>
      <c r="M3887">
        <v>190.2</v>
      </c>
      <c r="N3887">
        <v>91</v>
      </c>
      <c r="O3887">
        <v>8.56</v>
      </c>
      <c r="P3887">
        <v>11.1</v>
      </c>
      <c r="Q3887">
        <v>3</v>
      </c>
      <c r="R3887">
        <v>3</v>
      </c>
      <c r="S3887">
        <v>1</v>
      </c>
      <c r="T3887">
        <v>1</v>
      </c>
    </row>
    <row r="3888" spans="1:20" x14ac:dyDescent="0.2">
      <c r="A3888" t="s">
        <v>50</v>
      </c>
      <c r="B3888" s="4">
        <f>train[[#This Row],[account_length]]/12</f>
        <v>9.6666666666666661</v>
      </c>
      <c r="C3888">
        <v>408</v>
      </c>
      <c r="D3888">
        <v>0</v>
      </c>
      <c r="E3888">
        <v>0</v>
      </c>
      <c r="F3888">
        <v>0</v>
      </c>
      <c r="G3888">
        <v>85.8</v>
      </c>
      <c r="H3888">
        <v>88</v>
      </c>
      <c r="I3888">
        <v>14.59</v>
      </c>
      <c r="J3888">
        <v>115.8</v>
      </c>
      <c r="K3888">
        <v>112</v>
      </c>
      <c r="L3888">
        <v>9.84</v>
      </c>
      <c r="M3888">
        <v>195.9</v>
      </c>
      <c r="N3888">
        <v>91</v>
      </c>
      <c r="O3888">
        <v>8.82</v>
      </c>
      <c r="P3888">
        <v>11</v>
      </c>
      <c r="Q3888">
        <v>2</v>
      </c>
      <c r="R3888">
        <v>2.97</v>
      </c>
      <c r="S3888">
        <v>1</v>
      </c>
      <c r="T3888">
        <v>0</v>
      </c>
    </row>
    <row r="3889" spans="1:20" x14ac:dyDescent="0.2">
      <c r="A3889" t="s">
        <v>46</v>
      </c>
      <c r="B3889" s="4">
        <f>train[[#This Row],[account_length]]/12</f>
        <v>11.333333333333334</v>
      </c>
      <c r="C3889">
        <v>510</v>
      </c>
      <c r="D3889">
        <v>0</v>
      </c>
      <c r="E3889">
        <v>1</v>
      </c>
      <c r="F3889">
        <v>19</v>
      </c>
      <c r="G3889">
        <v>174</v>
      </c>
      <c r="H3889">
        <v>96</v>
      </c>
      <c r="I3889">
        <v>29.58</v>
      </c>
      <c r="J3889">
        <v>217.2</v>
      </c>
      <c r="K3889">
        <v>126</v>
      </c>
      <c r="L3889">
        <v>18.46</v>
      </c>
      <c r="M3889">
        <v>220.3</v>
      </c>
      <c r="N3889">
        <v>97</v>
      </c>
      <c r="O3889">
        <v>9.91</v>
      </c>
      <c r="P3889">
        <v>11.4</v>
      </c>
      <c r="Q3889">
        <v>3</v>
      </c>
      <c r="R3889">
        <v>3.08</v>
      </c>
      <c r="S3889">
        <v>1</v>
      </c>
      <c r="T3889">
        <v>0</v>
      </c>
    </row>
    <row r="3890" spans="1:20" x14ac:dyDescent="0.2">
      <c r="A3890" t="s">
        <v>39</v>
      </c>
      <c r="B3890" s="4">
        <f>train[[#This Row],[account_length]]/12</f>
        <v>12.416666666666666</v>
      </c>
      <c r="C3890">
        <v>510</v>
      </c>
      <c r="D3890">
        <v>0</v>
      </c>
      <c r="E3890">
        <v>0</v>
      </c>
      <c r="F3890">
        <v>0</v>
      </c>
      <c r="G3890">
        <v>221.4</v>
      </c>
      <c r="H3890">
        <v>95</v>
      </c>
      <c r="I3890">
        <v>37.64</v>
      </c>
      <c r="J3890">
        <v>198.7</v>
      </c>
      <c r="K3890">
        <v>63</v>
      </c>
      <c r="L3890">
        <v>16.89</v>
      </c>
      <c r="M3890">
        <v>106.2</v>
      </c>
      <c r="N3890">
        <v>70</v>
      </c>
      <c r="O3890">
        <v>4.78</v>
      </c>
      <c r="P3890">
        <v>10</v>
      </c>
      <c r="Q3890">
        <v>3</v>
      </c>
      <c r="R3890">
        <v>2.7</v>
      </c>
      <c r="S3890">
        <v>1</v>
      </c>
      <c r="T3890">
        <v>0</v>
      </c>
    </row>
    <row r="3891" spans="1:20" x14ac:dyDescent="0.2">
      <c r="A3891" t="s">
        <v>39</v>
      </c>
      <c r="B3891" s="4">
        <f>train[[#This Row],[account_length]]/12</f>
        <v>9</v>
      </c>
      <c r="C3891">
        <v>415</v>
      </c>
      <c r="D3891">
        <v>0</v>
      </c>
      <c r="E3891">
        <v>0</v>
      </c>
      <c r="F3891">
        <v>0</v>
      </c>
      <c r="G3891">
        <v>133.1</v>
      </c>
      <c r="H3891">
        <v>52</v>
      </c>
      <c r="I3891">
        <v>22.63</v>
      </c>
      <c r="J3891">
        <v>256.3</v>
      </c>
      <c r="K3891">
        <v>103</v>
      </c>
      <c r="L3891">
        <v>21.79</v>
      </c>
      <c r="M3891">
        <v>247.2</v>
      </c>
      <c r="N3891">
        <v>118</v>
      </c>
      <c r="O3891">
        <v>11.12</v>
      </c>
      <c r="P3891">
        <v>11.9</v>
      </c>
      <c r="Q3891">
        <v>3</v>
      </c>
      <c r="R3891">
        <v>3.21</v>
      </c>
      <c r="S3891">
        <v>3</v>
      </c>
      <c r="T3891">
        <v>0</v>
      </c>
    </row>
    <row r="3892" spans="1:20" x14ac:dyDescent="0.2">
      <c r="A3892" t="s">
        <v>73</v>
      </c>
      <c r="B3892" s="4">
        <f>train[[#This Row],[account_length]]/12</f>
        <v>2.0833333333333335</v>
      </c>
      <c r="C3892">
        <v>415</v>
      </c>
      <c r="D3892">
        <v>0</v>
      </c>
      <c r="E3892">
        <v>0</v>
      </c>
      <c r="F3892">
        <v>0</v>
      </c>
      <c r="G3892">
        <v>195.2</v>
      </c>
      <c r="H3892">
        <v>77</v>
      </c>
      <c r="I3892">
        <v>33.18</v>
      </c>
      <c r="J3892">
        <v>193.4</v>
      </c>
      <c r="K3892">
        <v>81</v>
      </c>
      <c r="L3892">
        <v>16.440000000000001</v>
      </c>
      <c r="M3892">
        <v>231.8</v>
      </c>
      <c r="N3892">
        <v>59</v>
      </c>
      <c r="O3892">
        <v>10.43</v>
      </c>
      <c r="P3892">
        <v>12.2</v>
      </c>
      <c r="Q3892">
        <v>4</v>
      </c>
      <c r="R3892">
        <v>3.29</v>
      </c>
      <c r="S3892">
        <v>2</v>
      </c>
      <c r="T3892">
        <v>0</v>
      </c>
    </row>
    <row r="3893" spans="1:20" x14ac:dyDescent="0.2">
      <c r="A3893" t="s">
        <v>66</v>
      </c>
      <c r="B3893" s="4">
        <f>train[[#This Row],[account_length]]/12</f>
        <v>8.6666666666666661</v>
      </c>
      <c r="C3893">
        <v>415</v>
      </c>
      <c r="D3893">
        <v>0</v>
      </c>
      <c r="E3893">
        <v>0</v>
      </c>
      <c r="F3893">
        <v>0</v>
      </c>
      <c r="G3893">
        <v>246.4</v>
      </c>
      <c r="H3893">
        <v>108</v>
      </c>
      <c r="I3893">
        <v>41.89</v>
      </c>
      <c r="J3893">
        <v>205.5</v>
      </c>
      <c r="K3893">
        <v>102</v>
      </c>
      <c r="L3893">
        <v>17.47</v>
      </c>
      <c r="M3893">
        <v>208.1</v>
      </c>
      <c r="N3893">
        <v>125</v>
      </c>
      <c r="O3893">
        <v>9.36</v>
      </c>
      <c r="P3893">
        <v>14.1</v>
      </c>
      <c r="Q3893">
        <v>8</v>
      </c>
      <c r="R3893">
        <v>3.81</v>
      </c>
      <c r="S3893">
        <v>2</v>
      </c>
      <c r="T3893">
        <v>0</v>
      </c>
    </row>
    <row r="3894" spans="1:20" x14ac:dyDescent="0.2">
      <c r="A3894" t="s">
        <v>44</v>
      </c>
      <c r="B3894" s="4">
        <f>train[[#This Row],[account_length]]/12</f>
        <v>2.0833333333333335</v>
      </c>
      <c r="C3894">
        <v>408</v>
      </c>
      <c r="D3894">
        <v>0</v>
      </c>
      <c r="E3894">
        <v>0</v>
      </c>
      <c r="F3894">
        <v>0</v>
      </c>
      <c r="G3894">
        <v>199.2</v>
      </c>
      <c r="H3894">
        <v>80</v>
      </c>
      <c r="I3894">
        <v>33.86</v>
      </c>
      <c r="J3894">
        <v>123.2</v>
      </c>
      <c r="K3894">
        <v>84</v>
      </c>
      <c r="L3894">
        <v>10.47</v>
      </c>
      <c r="M3894">
        <v>82.3</v>
      </c>
      <c r="N3894">
        <v>77</v>
      </c>
      <c r="O3894">
        <v>3.7</v>
      </c>
      <c r="P3894">
        <v>9.6</v>
      </c>
      <c r="Q3894">
        <v>4</v>
      </c>
      <c r="R3894">
        <v>2.59</v>
      </c>
      <c r="S3894">
        <v>2</v>
      </c>
      <c r="T3894">
        <v>0</v>
      </c>
    </row>
    <row r="3895" spans="1:20" x14ac:dyDescent="0.2">
      <c r="A3895" t="s">
        <v>65</v>
      </c>
      <c r="B3895" s="4">
        <f>train[[#This Row],[account_length]]/12</f>
        <v>11.666666666666666</v>
      </c>
      <c r="C3895">
        <v>408</v>
      </c>
      <c r="D3895">
        <v>0</v>
      </c>
      <c r="E3895">
        <v>1</v>
      </c>
      <c r="F3895">
        <v>24</v>
      </c>
      <c r="G3895">
        <v>235.4</v>
      </c>
      <c r="H3895">
        <v>92</v>
      </c>
      <c r="I3895">
        <v>40.020000000000003</v>
      </c>
      <c r="J3895">
        <v>160.9</v>
      </c>
      <c r="K3895">
        <v>71</v>
      </c>
      <c r="L3895">
        <v>13.68</v>
      </c>
      <c r="M3895">
        <v>211.9</v>
      </c>
      <c r="N3895">
        <v>99</v>
      </c>
      <c r="O3895">
        <v>9.5399999999999991</v>
      </c>
      <c r="P3895">
        <v>8.9</v>
      </c>
      <c r="Q3895">
        <v>2</v>
      </c>
      <c r="R3895">
        <v>2.4</v>
      </c>
      <c r="S3895">
        <v>3</v>
      </c>
      <c r="T3895">
        <v>0</v>
      </c>
    </row>
    <row r="3896" spans="1:20" x14ac:dyDescent="0.2">
      <c r="A3896" t="s">
        <v>33</v>
      </c>
      <c r="B3896" s="4">
        <f>train[[#This Row],[account_length]]/12</f>
        <v>8.8333333333333339</v>
      </c>
      <c r="C3896">
        <v>415</v>
      </c>
      <c r="D3896">
        <v>0</v>
      </c>
      <c r="E3896">
        <v>0</v>
      </c>
      <c r="F3896">
        <v>0</v>
      </c>
      <c r="G3896">
        <v>155.9</v>
      </c>
      <c r="H3896">
        <v>90</v>
      </c>
      <c r="I3896">
        <v>26.5</v>
      </c>
      <c r="J3896">
        <v>198</v>
      </c>
      <c r="K3896">
        <v>101</v>
      </c>
      <c r="L3896">
        <v>16.829999999999998</v>
      </c>
      <c r="M3896">
        <v>189.1</v>
      </c>
      <c r="N3896">
        <v>95</v>
      </c>
      <c r="O3896">
        <v>8.51</v>
      </c>
      <c r="P3896">
        <v>8</v>
      </c>
      <c r="Q3896">
        <v>2</v>
      </c>
      <c r="R3896">
        <v>2.16</v>
      </c>
      <c r="S3896">
        <v>2</v>
      </c>
      <c r="T3896">
        <v>0</v>
      </c>
    </row>
    <row r="3897" spans="1:20" x14ac:dyDescent="0.2">
      <c r="A3897" t="s">
        <v>30</v>
      </c>
      <c r="B3897" s="4">
        <f>train[[#This Row],[account_length]]/12</f>
        <v>6.75</v>
      </c>
      <c r="C3897">
        <v>415</v>
      </c>
      <c r="D3897">
        <v>0</v>
      </c>
      <c r="E3897">
        <v>1</v>
      </c>
      <c r="F3897">
        <v>43</v>
      </c>
      <c r="G3897">
        <v>102.4</v>
      </c>
      <c r="H3897">
        <v>102</v>
      </c>
      <c r="I3897">
        <v>17.41</v>
      </c>
      <c r="J3897">
        <v>225.3</v>
      </c>
      <c r="K3897">
        <v>104</v>
      </c>
      <c r="L3897">
        <v>19.149999999999999</v>
      </c>
      <c r="M3897">
        <v>182.3</v>
      </c>
      <c r="N3897">
        <v>97</v>
      </c>
      <c r="O3897">
        <v>8.1999999999999993</v>
      </c>
      <c r="P3897">
        <v>7.1</v>
      </c>
      <c r="Q3897">
        <v>5</v>
      </c>
      <c r="R3897">
        <v>1.92</v>
      </c>
      <c r="S3897">
        <v>2</v>
      </c>
      <c r="T3897">
        <v>0</v>
      </c>
    </row>
    <row r="3898" spans="1:20" x14ac:dyDescent="0.2">
      <c r="A3898" t="s">
        <v>65</v>
      </c>
      <c r="B3898" s="4">
        <f>train[[#This Row],[account_length]]/12</f>
        <v>6.416666666666667</v>
      </c>
      <c r="C3898">
        <v>415</v>
      </c>
      <c r="D3898">
        <v>0</v>
      </c>
      <c r="E3898">
        <v>1</v>
      </c>
      <c r="F3898">
        <v>32</v>
      </c>
      <c r="G3898">
        <v>192.2</v>
      </c>
      <c r="H3898">
        <v>101</v>
      </c>
      <c r="I3898">
        <v>32.67</v>
      </c>
      <c r="J3898">
        <v>165.4</v>
      </c>
      <c r="K3898">
        <v>84</v>
      </c>
      <c r="L3898">
        <v>14.06</v>
      </c>
      <c r="M3898">
        <v>230.2</v>
      </c>
      <c r="N3898">
        <v>129</v>
      </c>
      <c r="O3898">
        <v>10.36</v>
      </c>
      <c r="P3898">
        <v>8</v>
      </c>
      <c r="Q3898">
        <v>6</v>
      </c>
      <c r="R3898">
        <v>2.16</v>
      </c>
      <c r="S3898">
        <v>1</v>
      </c>
      <c r="T3898">
        <v>0</v>
      </c>
    </row>
    <row r="3899" spans="1:20" x14ac:dyDescent="0.2">
      <c r="A3899" t="s">
        <v>54</v>
      </c>
      <c r="B3899" s="4">
        <f>train[[#This Row],[account_length]]/12</f>
        <v>7.25</v>
      </c>
      <c r="C3899">
        <v>415</v>
      </c>
      <c r="D3899">
        <v>0</v>
      </c>
      <c r="E3899">
        <v>1</v>
      </c>
      <c r="F3899">
        <v>28</v>
      </c>
      <c r="G3899">
        <v>202.7</v>
      </c>
      <c r="H3899">
        <v>124</v>
      </c>
      <c r="I3899">
        <v>34.46</v>
      </c>
      <c r="J3899">
        <v>248.9</v>
      </c>
      <c r="K3899">
        <v>98</v>
      </c>
      <c r="L3899">
        <v>21.16</v>
      </c>
      <c r="M3899">
        <v>184.7</v>
      </c>
      <c r="N3899">
        <v>50</v>
      </c>
      <c r="O3899">
        <v>8.31</v>
      </c>
      <c r="P3899">
        <v>14.7</v>
      </c>
      <c r="Q3899">
        <v>6</v>
      </c>
      <c r="R3899">
        <v>3.97</v>
      </c>
      <c r="S3899">
        <v>1</v>
      </c>
      <c r="T3899">
        <v>0</v>
      </c>
    </row>
    <row r="3900" spans="1:20" x14ac:dyDescent="0.2">
      <c r="A3900" t="s">
        <v>57</v>
      </c>
      <c r="B3900" s="4">
        <f>train[[#This Row],[account_length]]/12</f>
        <v>6</v>
      </c>
      <c r="C3900">
        <v>415</v>
      </c>
      <c r="D3900">
        <v>0</v>
      </c>
      <c r="E3900">
        <v>1</v>
      </c>
      <c r="F3900">
        <v>38</v>
      </c>
      <c r="G3900">
        <v>84.3</v>
      </c>
      <c r="H3900">
        <v>116</v>
      </c>
      <c r="I3900">
        <v>14.33</v>
      </c>
      <c r="J3900">
        <v>267.2</v>
      </c>
      <c r="K3900">
        <v>127</v>
      </c>
      <c r="L3900">
        <v>22.71</v>
      </c>
      <c r="M3900">
        <v>167.7</v>
      </c>
      <c r="N3900">
        <v>75</v>
      </c>
      <c r="O3900">
        <v>7.55</v>
      </c>
      <c r="P3900">
        <v>8.3000000000000007</v>
      </c>
      <c r="Q3900">
        <v>6</v>
      </c>
      <c r="R3900">
        <v>2.2400000000000002</v>
      </c>
      <c r="S3900">
        <v>4</v>
      </c>
      <c r="T3900">
        <v>1</v>
      </c>
    </row>
    <row r="3901" spans="1:20" x14ac:dyDescent="0.2">
      <c r="A3901" t="s">
        <v>67</v>
      </c>
      <c r="B3901" s="4">
        <f>train[[#This Row],[account_length]]/12</f>
        <v>3.75</v>
      </c>
      <c r="C3901">
        <v>415</v>
      </c>
      <c r="D3901">
        <v>0</v>
      </c>
      <c r="E3901">
        <v>1</v>
      </c>
      <c r="F3901">
        <v>18</v>
      </c>
      <c r="G3901">
        <v>168</v>
      </c>
      <c r="H3901">
        <v>127</v>
      </c>
      <c r="I3901">
        <v>28.56</v>
      </c>
      <c r="J3901">
        <v>155.5</v>
      </c>
      <c r="K3901">
        <v>76</v>
      </c>
      <c r="L3901">
        <v>13.22</v>
      </c>
      <c r="M3901">
        <v>152.69999999999999</v>
      </c>
      <c r="N3901">
        <v>127</v>
      </c>
      <c r="O3901">
        <v>6.87</v>
      </c>
      <c r="P3901">
        <v>11.8</v>
      </c>
      <c r="Q3901">
        <v>5</v>
      </c>
      <c r="R3901">
        <v>3.19</v>
      </c>
      <c r="S3901">
        <v>0</v>
      </c>
      <c r="T3901">
        <v>0</v>
      </c>
    </row>
    <row r="3902" spans="1:20" x14ac:dyDescent="0.2">
      <c r="A3902" t="s">
        <v>51</v>
      </c>
      <c r="B3902" s="4">
        <f>train[[#This Row],[account_length]]/12</f>
        <v>3.4166666666666665</v>
      </c>
      <c r="C3902">
        <v>408</v>
      </c>
      <c r="D3902">
        <v>1</v>
      </c>
      <c r="E3902">
        <v>1</v>
      </c>
      <c r="F3902">
        <v>31</v>
      </c>
      <c r="G3902">
        <v>278.10000000000002</v>
      </c>
      <c r="H3902">
        <v>86</v>
      </c>
      <c r="I3902">
        <v>47.28</v>
      </c>
      <c r="J3902">
        <v>268.10000000000002</v>
      </c>
      <c r="K3902">
        <v>103</v>
      </c>
      <c r="L3902">
        <v>22.79</v>
      </c>
      <c r="M3902">
        <v>241.5</v>
      </c>
      <c r="N3902">
        <v>77</v>
      </c>
      <c r="O3902">
        <v>10.87</v>
      </c>
      <c r="P3902">
        <v>11.3</v>
      </c>
      <c r="Q3902">
        <v>4</v>
      </c>
      <c r="R3902">
        <v>3.05</v>
      </c>
      <c r="S3902">
        <v>0</v>
      </c>
      <c r="T3902">
        <v>0</v>
      </c>
    </row>
    <row r="3903" spans="1:20" x14ac:dyDescent="0.2">
      <c r="A3903" t="s">
        <v>64</v>
      </c>
      <c r="B3903" s="4">
        <f>train[[#This Row],[account_length]]/12</f>
        <v>10.166666666666666</v>
      </c>
      <c r="C3903">
        <v>408</v>
      </c>
      <c r="D3903">
        <v>0</v>
      </c>
      <c r="E3903">
        <v>0</v>
      </c>
      <c r="F3903">
        <v>0</v>
      </c>
      <c r="G3903">
        <v>128.30000000000001</v>
      </c>
      <c r="H3903">
        <v>89</v>
      </c>
      <c r="I3903">
        <v>21.81</v>
      </c>
      <c r="J3903">
        <v>237.7</v>
      </c>
      <c r="K3903">
        <v>62</v>
      </c>
      <c r="L3903">
        <v>20.2</v>
      </c>
      <c r="M3903">
        <v>166.6</v>
      </c>
      <c r="N3903">
        <v>128</v>
      </c>
      <c r="O3903">
        <v>7.5</v>
      </c>
      <c r="P3903">
        <v>11.2</v>
      </c>
      <c r="Q3903">
        <v>5</v>
      </c>
      <c r="R3903">
        <v>3.02</v>
      </c>
      <c r="S3903">
        <v>1</v>
      </c>
      <c r="T3903">
        <v>0</v>
      </c>
    </row>
    <row r="3904" spans="1:20" x14ac:dyDescent="0.2">
      <c r="A3904" t="s">
        <v>27</v>
      </c>
      <c r="B3904" s="4">
        <f>train[[#This Row],[account_length]]/12</f>
        <v>7.666666666666667</v>
      </c>
      <c r="C3904">
        <v>408</v>
      </c>
      <c r="D3904">
        <v>0</v>
      </c>
      <c r="E3904">
        <v>1</v>
      </c>
      <c r="F3904">
        <v>21</v>
      </c>
      <c r="G3904">
        <v>227.8</v>
      </c>
      <c r="H3904">
        <v>107</v>
      </c>
      <c r="I3904">
        <v>38.729999999999997</v>
      </c>
      <c r="J3904">
        <v>156.4</v>
      </c>
      <c r="K3904">
        <v>70</v>
      </c>
      <c r="L3904">
        <v>13.29</v>
      </c>
      <c r="M3904">
        <v>259.7</v>
      </c>
      <c r="N3904">
        <v>72</v>
      </c>
      <c r="O3904">
        <v>11.69</v>
      </c>
      <c r="P3904">
        <v>12.4</v>
      </c>
      <c r="Q3904">
        <v>3</v>
      </c>
      <c r="R3904">
        <v>3.35</v>
      </c>
      <c r="S3904">
        <v>0</v>
      </c>
      <c r="T3904">
        <v>0</v>
      </c>
    </row>
    <row r="3905" spans="1:20" x14ac:dyDescent="0.2">
      <c r="A3905" t="s">
        <v>52</v>
      </c>
      <c r="B3905" s="4">
        <f>train[[#This Row],[account_length]]/12</f>
        <v>5.416666666666667</v>
      </c>
      <c r="C3905">
        <v>408</v>
      </c>
      <c r="D3905">
        <v>1</v>
      </c>
      <c r="E3905">
        <v>0</v>
      </c>
      <c r="F3905">
        <v>0</v>
      </c>
      <c r="G3905">
        <v>54.8</v>
      </c>
      <c r="H3905">
        <v>74</v>
      </c>
      <c r="I3905">
        <v>9.32</v>
      </c>
      <c r="J3905">
        <v>239.8</v>
      </c>
      <c r="K3905">
        <v>93</v>
      </c>
      <c r="L3905">
        <v>20.38</v>
      </c>
      <c r="M3905">
        <v>214.4</v>
      </c>
      <c r="N3905">
        <v>91</v>
      </c>
      <c r="O3905">
        <v>9.65</v>
      </c>
      <c r="P3905">
        <v>13.4</v>
      </c>
      <c r="Q3905">
        <v>5</v>
      </c>
      <c r="R3905">
        <v>3.62</v>
      </c>
      <c r="S3905">
        <v>1</v>
      </c>
      <c r="T3905">
        <v>1</v>
      </c>
    </row>
    <row r="3906" spans="1:20" x14ac:dyDescent="0.2">
      <c r="A3906" t="s">
        <v>27</v>
      </c>
      <c r="B3906" s="4">
        <f>train[[#This Row],[account_length]]/12</f>
        <v>4.75</v>
      </c>
      <c r="C3906">
        <v>415</v>
      </c>
      <c r="D3906">
        <v>0</v>
      </c>
      <c r="E3906">
        <v>1</v>
      </c>
      <c r="F3906">
        <v>24</v>
      </c>
      <c r="G3906">
        <v>140.19999999999999</v>
      </c>
      <c r="H3906">
        <v>102</v>
      </c>
      <c r="I3906">
        <v>23.83</v>
      </c>
      <c r="J3906">
        <v>170.1</v>
      </c>
      <c r="K3906">
        <v>107</v>
      </c>
      <c r="L3906">
        <v>14.46</v>
      </c>
      <c r="M3906">
        <v>143.69999999999999</v>
      </c>
      <c r="N3906">
        <v>102</v>
      </c>
      <c r="O3906">
        <v>6.47</v>
      </c>
      <c r="P3906">
        <v>14</v>
      </c>
      <c r="Q3906">
        <v>1</v>
      </c>
      <c r="R3906">
        <v>3.78</v>
      </c>
      <c r="S3906">
        <v>1</v>
      </c>
      <c r="T3906">
        <v>0</v>
      </c>
    </row>
    <row r="3907" spans="1:20" x14ac:dyDescent="0.2">
      <c r="A3907" t="s">
        <v>35</v>
      </c>
      <c r="B3907" s="4">
        <f>train[[#This Row],[account_length]]/12</f>
        <v>10.583333333333334</v>
      </c>
      <c r="C3907">
        <v>408</v>
      </c>
      <c r="D3907">
        <v>0</v>
      </c>
      <c r="E3907">
        <v>0</v>
      </c>
      <c r="F3907">
        <v>0</v>
      </c>
      <c r="G3907">
        <v>271.2</v>
      </c>
      <c r="H3907">
        <v>110</v>
      </c>
      <c r="I3907">
        <v>46.1</v>
      </c>
      <c r="J3907">
        <v>213.5</v>
      </c>
      <c r="K3907">
        <v>80</v>
      </c>
      <c r="L3907">
        <v>18.149999999999999</v>
      </c>
      <c r="M3907">
        <v>201.8</v>
      </c>
      <c r="N3907">
        <v>102</v>
      </c>
      <c r="O3907">
        <v>9.08</v>
      </c>
      <c r="P3907">
        <v>13.2</v>
      </c>
      <c r="Q3907">
        <v>4</v>
      </c>
      <c r="R3907">
        <v>3.56</v>
      </c>
      <c r="S3907">
        <v>0</v>
      </c>
      <c r="T3907">
        <v>1</v>
      </c>
    </row>
    <row r="3908" spans="1:20" x14ac:dyDescent="0.2">
      <c r="A3908" t="s">
        <v>47</v>
      </c>
      <c r="B3908" s="4">
        <f>train[[#This Row],[account_length]]/12</f>
        <v>10.083333333333334</v>
      </c>
      <c r="C3908">
        <v>415</v>
      </c>
      <c r="D3908">
        <v>0</v>
      </c>
      <c r="E3908">
        <v>0</v>
      </c>
      <c r="F3908">
        <v>0</v>
      </c>
      <c r="G3908">
        <v>180</v>
      </c>
      <c r="H3908">
        <v>116</v>
      </c>
      <c r="I3908">
        <v>30.6</v>
      </c>
      <c r="J3908">
        <v>196.4</v>
      </c>
      <c r="K3908">
        <v>112</v>
      </c>
      <c r="L3908">
        <v>16.690000000000001</v>
      </c>
      <c r="M3908">
        <v>280.3</v>
      </c>
      <c r="N3908">
        <v>95</v>
      </c>
      <c r="O3908">
        <v>12.61</v>
      </c>
      <c r="P3908">
        <v>10.1</v>
      </c>
      <c r="Q3908">
        <v>5</v>
      </c>
      <c r="R3908">
        <v>2.73</v>
      </c>
      <c r="S3908">
        <v>2</v>
      </c>
      <c r="T3908">
        <v>0</v>
      </c>
    </row>
    <row r="3909" spans="1:20" x14ac:dyDescent="0.2">
      <c r="A3909" t="s">
        <v>67</v>
      </c>
      <c r="B3909" s="4">
        <f>train[[#This Row],[account_length]]/12</f>
        <v>9.75</v>
      </c>
      <c r="C3909">
        <v>415</v>
      </c>
      <c r="D3909">
        <v>0</v>
      </c>
      <c r="E3909">
        <v>0</v>
      </c>
      <c r="F3909">
        <v>0</v>
      </c>
      <c r="G3909">
        <v>189.8</v>
      </c>
      <c r="H3909">
        <v>122</v>
      </c>
      <c r="I3909">
        <v>32.270000000000003</v>
      </c>
      <c r="J3909">
        <v>235.6</v>
      </c>
      <c r="K3909">
        <v>94</v>
      </c>
      <c r="L3909">
        <v>20.03</v>
      </c>
      <c r="M3909">
        <v>270.8</v>
      </c>
      <c r="N3909">
        <v>120</v>
      </c>
      <c r="O3909">
        <v>12.19</v>
      </c>
      <c r="P3909">
        <v>12.7</v>
      </c>
      <c r="Q3909">
        <v>2</v>
      </c>
      <c r="R3909">
        <v>3.43</v>
      </c>
      <c r="S3909">
        <v>1</v>
      </c>
      <c r="T3909">
        <v>0</v>
      </c>
    </row>
    <row r="3910" spans="1:20" x14ac:dyDescent="0.2">
      <c r="A3910" t="s">
        <v>52</v>
      </c>
      <c r="B3910" s="4">
        <f>train[[#This Row],[account_length]]/12</f>
        <v>3.0833333333333335</v>
      </c>
      <c r="C3910">
        <v>408</v>
      </c>
      <c r="D3910">
        <v>0</v>
      </c>
      <c r="E3910">
        <v>0</v>
      </c>
      <c r="F3910">
        <v>0</v>
      </c>
      <c r="G3910">
        <v>257.3</v>
      </c>
      <c r="H3910">
        <v>117</v>
      </c>
      <c r="I3910">
        <v>43.74</v>
      </c>
      <c r="J3910">
        <v>134.5</v>
      </c>
      <c r="K3910">
        <v>92</v>
      </c>
      <c r="L3910">
        <v>11.43</v>
      </c>
      <c r="M3910">
        <v>306.2</v>
      </c>
      <c r="N3910">
        <v>102</v>
      </c>
      <c r="O3910">
        <v>13.78</v>
      </c>
      <c r="P3910">
        <v>8.1999999999999993</v>
      </c>
      <c r="Q3910">
        <v>5</v>
      </c>
      <c r="R3910">
        <v>2.21</v>
      </c>
      <c r="S3910">
        <v>3</v>
      </c>
      <c r="T3910">
        <v>0</v>
      </c>
    </row>
    <row r="3911" spans="1:20" x14ac:dyDescent="0.2">
      <c r="A3911" t="s">
        <v>38</v>
      </c>
      <c r="B3911" s="4">
        <f>train[[#This Row],[account_length]]/12</f>
        <v>13.5</v>
      </c>
      <c r="C3911">
        <v>510</v>
      </c>
      <c r="D3911">
        <v>0</v>
      </c>
      <c r="E3911">
        <v>0</v>
      </c>
      <c r="F3911">
        <v>0</v>
      </c>
      <c r="G3911">
        <v>103.3</v>
      </c>
      <c r="H3911">
        <v>93</v>
      </c>
      <c r="I3911">
        <v>17.559999999999999</v>
      </c>
      <c r="J3911">
        <v>210.6</v>
      </c>
      <c r="K3911">
        <v>87</v>
      </c>
      <c r="L3911">
        <v>17.899999999999999</v>
      </c>
      <c r="M3911">
        <v>187.2</v>
      </c>
      <c r="N3911">
        <v>118</v>
      </c>
      <c r="O3911">
        <v>8.42</v>
      </c>
      <c r="P3911">
        <v>11.4</v>
      </c>
      <c r="Q3911">
        <v>6</v>
      </c>
      <c r="R3911">
        <v>3.08</v>
      </c>
      <c r="S3911">
        <v>1</v>
      </c>
      <c r="T3911">
        <v>0</v>
      </c>
    </row>
    <row r="3912" spans="1:20" x14ac:dyDescent="0.2">
      <c r="A3912" t="s">
        <v>42</v>
      </c>
      <c r="B3912" s="4">
        <f>train[[#This Row],[account_length]]/12</f>
        <v>16.083333333333332</v>
      </c>
      <c r="C3912">
        <v>415</v>
      </c>
      <c r="D3912">
        <v>0</v>
      </c>
      <c r="E3912">
        <v>0</v>
      </c>
      <c r="F3912">
        <v>0</v>
      </c>
      <c r="G3912">
        <v>208.1</v>
      </c>
      <c r="H3912">
        <v>115</v>
      </c>
      <c r="I3912">
        <v>35.380000000000003</v>
      </c>
      <c r="J3912">
        <v>178</v>
      </c>
      <c r="K3912">
        <v>104</v>
      </c>
      <c r="L3912">
        <v>15.13</v>
      </c>
      <c r="M3912">
        <v>195.9</v>
      </c>
      <c r="N3912">
        <v>95</v>
      </c>
      <c r="O3912">
        <v>8.82</v>
      </c>
      <c r="P3912">
        <v>12.4</v>
      </c>
      <c r="Q3912">
        <v>9</v>
      </c>
      <c r="R3912">
        <v>3.35</v>
      </c>
      <c r="S3912">
        <v>3</v>
      </c>
      <c r="T3912">
        <v>0</v>
      </c>
    </row>
    <row r="3913" spans="1:20" x14ac:dyDescent="0.2">
      <c r="A3913" t="s">
        <v>55</v>
      </c>
      <c r="B3913" s="4">
        <f>train[[#This Row],[account_length]]/12</f>
        <v>6.666666666666667</v>
      </c>
      <c r="C3913">
        <v>415</v>
      </c>
      <c r="D3913">
        <v>0</v>
      </c>
      <c r="E3913">
        <v>0</v>
      </c>
      <c r="F3913">
        <v>0</v>
      </c>
      <c r="G3913">
        <v>195.1</v>
      </c>
      <c r="H3913">
        <v>65</v>
      </c>
      <c r="I3913">
        <v>33.17</v>
      </c>
      <c r="J3913">
        <v>214</v>
      </c>
      <c r="K3913">
        <v>80</v>
      </c>
      <c r="L3913">
        <v>18.190000000000001</v>
      </c>
      <c r="M3913">
        <v>124.4</v>
      </c>
      <c r="N3913">
        <v>96</v>
      </c>
      <c r="O3913">
        <v>5.6</v>
      </c>
      <c r="P3913">
        <v>9.1999999999999993</v>
      </c>
      <c r="Q3913">
        <v>6</v>
      </c>
      <c r="R3913">
        <v>2.48</v>
      </c>
      <c r="S3913">
        <v>2</v>
      </c>
      <c r="T3913">
        <v>0</v>
      </c>
    </row>
    <row r="3914" spans="1:20" x14ac:dyDescent="0.2">
      <c r="A3914" t="s">
        <v>31</v>
      </c>
      <c r="B3914" s="4">
        <f>train[[#This Row],[account_length]]/12</f>
        <v>14.666666666666666</v>
      </c>
      <c r="C3914">
        <v>415</v>
      </c>
      <c r="D3914">
        <v>0</v>
      </c>
      <c r="E3914">
        <v>0</v>
      </c>
      <c r="F3914">
        <v>0</v>
      </c>
      <c r="G3914">
        <v>162.6</v>
      </c>
      <c r="H3914">
        <v>97</v>
      </c>
      <c r="I3914">
        <v>27.64</v>
      </c>
      <c r="J3914">
        <v>227.8</v>
      </c>
      <c r="K3914">
        <v>107</v>
      </c>
      <c r="L3914">
        <v>19.36</v>
      </c>
      <c r="M3914">
        <v>218.8</v>
      </c>
      <c r="N3914">
        <v>92</v>
      </c>
      <c r="O3914">
        <v>9.85</v>
      </c>
      <c r="P3914">
        <v>11.3</v>
      </c>
      <c r="Q3914">
        <v>4</v>
      </c>
      <c r="R3914">
        <v>3.05</v>
      </c>
      <c r="S3914">
        <v>1</v>
      </c>
      <c r="T3914">
        <v>0</v>
      </c>
    </row>
    <row r="3915" spans="1:20" x14ac:dyDescent="0.2">
      <c r="A3915" t="s">
        <v>42</v>
      </c>
      <c r="B3915" s="4">
        <f>train[[#This Row],[account_length]]/12</f>
        <v>7.416666666666667</v>
      </c>
      <c r="C3915">
        <v>510</v>
      </c>
      <c r="D3915">
        <v>0</v>
      </c>
      <c r="E3915">
        <v>1</v>
      </c>
      <c r="F3915">
        <v>24</v>
      </c>
      <c r="G3915">
        <v>197.8</v>
      </c>
      <c r="H3915">
        <v>84</v>
      </c>
      <c r="I3915">
        <v>33.630000000000003</v>
      </c>
      <c r="J3915">
        <v>223.2</v>
      </c>
      <c r="K3915">
        <v>117</v>
      </c>
      <c r="L3915">
        <v>18.97</v>
      </c>
      <c r="M3915">
        <v>201.7</v>
      </c>
      <c r="N3915">
        <v>132</v>
      </c>
      <c r="O3915">
        <v>9.08</v>
      </c>
      <c r="P3915">
        <v>5.7</v>
      </c>
      <c r="Q3915">
        <v>4</v>
      </c>
      <c r="R3915">
        <v>1.54</v>
      </c>
      <c r="S3915">
        <v>1</v>
      </c>
      <c r="T3915">
        <v>0</v>
      </c>
    </row>
    <row r="3916" spans="1:20" x14ac:dyDescent="0.2">
      <c r="A3916" t="s">
        <v>33</v>
      </c>
      <c r="B3916" s="4">
        <f>train[[#This Row],[account_length]]/12</f>
        <v>10.666666666666666</v>
      </c>
      <c r="C3916">
        <v>510</v>
      </c>
      <c r="D3916">
        <v>0</v>
      </c>
      <c r="E3916">
        <v>0</v>
      </c>
      <c r="F3916">
        <v>0</v>
      </c>
      <c r="G3916">
        <v>212.4</v>
      </c>
      <c r="H3916">
        <v>118</v>
      </c>
      <c r="I3916">
        <v>36.11</v>
      </c>
      <c r="J3916">
        <v>148.6</v>
      </c>
      <c r="K3916">
        <v>108</v>
      </c>
      <c r="L3916">
        <v>12.63</v>
      </c>
      <c r="M3916">
        <v>214.8</v>
      </c>
      <c r="N3916">
        <v>98</v>
      </c>
      <c r="O3916">
        <v>9.67</v>
      </c>
      <c r="P3916">
        <v>9.8000000000000007</v>
      </c>
      <c r="Q3916">
        <v>5</v>
      </c>
      <c r="R3916">
        <v>2.65</v>
      </c>
      <c r="S3916">
        <v>1</v>
      </c>
      <c r="T3916">
        <v>0</v>
      </c>
    </row>
    <row r="3917" spans="1:20" x14ac:dyDescent="0.2">
      <c r="A3917" t="s">
        <v>61</v>
      </c>
      <c r="B3917" s="4">
        <f>train[[#This Row],[account_length]]/12</f>
        <v>11.5</v>
      </c>
      <c r="C3917">
        <v>408</v>
      </c>
      <c r="D3917">
        <v>0</v>
      </c>
      <c r="E3917">
        <v>0</v>
      </c>
      <c r="F3917">
        <v>0</v>
      </c>
      <c r="G3917">
        <v>63.7</v>
      </c>
      <c r="H3917">
        <v>114</v>
      </c>
      <c r="I3917">
        <v>10.83</v>
      </c>
      <c r="J3917">
        <v>212.2</v>
      </c>
      <c r="K3917">
        <v>132</v>
      </c>
      <c r="L3917">
        <v>18.04</v>
      </c>
      <c r="M3917">
        <v>247.6</v>
      </c>
      <c r="N3917">
        <v>114</v>
      </c>
      <c r="O3917">
        <v>11.14</v>
      </c>
      <c r="P3917">
        <v>8.8000000000000007</v>
      </c>
      <c r="Q3917">
        <v>4</v>
      </c>
      <c r="R3917">
        <v>2.38</v>
      </c>
      <c r="S3917">
        <v>0</v>
      </c>
      <c r="T3917">
        <v>0</v>
      </c>
    </row>
    <row r="3918" spans="1:20" x14ac:dyDescent="0.2">
      <c r="A3918" t="s">
        <v>45</v>
      </c>
      <c r="B3918" s="4">
        <f>train[[#This Row],[account_length]]/12</f>
        <v>7.5</v>
      </c>
      <c r="C3918">
        <v>408</v>
      </c>
      <c r="D3918">
        <v>0</v>
      </c>
      <c r="E3918">
        <v>0</v>
      </c>
      <c r="F3918">
        <v>0</v>
      </c>
      <c r="G3918">
        <v>193.8</v>
      </c>
      <c r="H3918">
        <v>90</v>
      </c>
      <c r="I3918">
        <v>32.950000000000003</v>
      </c>
      <c r="J3918">
        <v>206.6</v>
      </c>
      <c r="K3918">
        <v>98</v>
      </c>
      <c r="L3918">
        <v>17.559999999999999</v>
      </c>
      <c r="M3918">
        <v>153.30000000000001</v>
      </c>
      <c r="N3918">
        <v>120</v>
      </c>
      <c r="O3918">
        <v>6.9</v>
      </c>
      <c r="P3918">
        <v>10.1</v>
      </c>
      <c r="Q3918">
        <v>9</v>
      </c>
      <c r="R3918">
        <v>2.73</v>
      </c>
      <c r="S3918">
        <v>3</v>
      </c>
      <c r="T3918">
        <v>0</v>
      </c>
    </row>
    <row r="3919" spans="1:20" x14ac:dyDescent="0.2">
      <c r="A3919" t="s">
        <v>36</v>
      </c>
      <c r="B3919" s="4">
        <f>train[[#This Row],[account_length]]/12</f>
        <v>4.75</v>
      </c>
      <c r="C3919">
        <v>510</v>
      </c>
      <c r="D3919">
        <v>0</v>
      </c>
      <c r="E3919">
        <v>1</v>
      </c>
      <c r="F3919">
        <v>25</v>
      </c>
      <c r="G3919">
        <v>144</v>
      </c>
      <c r="H3919">
        <v>81</v>
      </c>
      <c r="I3919">
        <v>24.48</v>
      </c>
      <c r="J3919">
        <v>187.2</v>
      </c>
      <c r="K3919">
        <v>112</v>
      </c>
      <c r="L3919">
        <v>15.91</v>
      </c>
      <c r="M3919">
        <v>158.6</v>
      </c>
      <c r="N3919">
        <v>122</v>
      </c>
      <c r="O3919">
        <v>7.14</v>
      </c>
      <c r="P3919">
        <v>8.5</v>
      </c>
      <c r="Q3919">
        <v>6</v>
      </c>
      <c r="R3919">
        <v>2.2999999999999998</v>
      </c>
      <c r="S3919">
        <v>3</v>
      </c>
      <c r="T3919">
        <v>0</v>
      </c>
    </row>
    <row r="3920" spans="1:20" x14ac:dyDescent="0.2">
      <c r="A3920" t="s">
        <v>61</v>
      </c>
      <c r="B3920" s="4">
        <f>train[[#This Row],[account_length]]/12</f>
        <v>14.75</v>
      </c>
      <c r="C3920">
        <v>408</v>
      </c>
      <c r="D3920">
        <v>0</v>
      </c>
      <c r="E3920">
        <v>1</v>
      </c>
      <c r="F3920">
        <v>29</v>
      </c>
      <c r="G3920">
        <v>189</v>
      </c>
      <c r="H3920">
        <v>91</v>
      </c>
      <c r="I3920">
        <v>32.130000000000003</v>
      </c>
      <c r="J3920">
        <v>303.10000000000002</v>
      </c>
      <c r="K3920">
        <v>96</v>
      </c>
      <c r="L3920">
        <v>25.76</v>
      </c>
      <c r="M3920">
        <v>163.6</v>
      </c>
      <c r="N3920">
        <v>116</v>
      </c>
      <c r="O3920">
        <v>7.36</v>
      </c>
      <c r="P3920">
        <v>15.7</v>
      </c>
      <c r="Q3920">
        <v>1</v>
      </c>
      <c r="R3920">
        <v>4.24</v>
      </c>
      <c r="S3920">
        <v>3</v>
      </c>
      <c r="T3920">
        <v>0</v>
      </c>
    </row>
    <row r="3921" spans="1:20" x14ac:dyDescent="0.2">
      <c r="A3921" t="s">
        <v>53</v>
      </c>
      <c r="B3921" s="4">
        <f>train[[#This Row],[account_length]]/12</f>
        <v>8.1666666666666661</v>
      </c>
      <c r="C3921">
        <v>415</v>
      </c>
      <c r="D3921">
        <v>0</v>
      </c>
      <c r="E3921">
        <v>1</v>
      </c>
      <c r="F3921">
        <v>23</v>
      </c>
      <c r="G3921">
        <v>168.9</v>
      </c>
      <c r="H3921">
        <v>98</v>
      </c>
      <c r="I3921">
        <v>28.71</v>
      </c>
      <c r="J3921">
        <v>226.3</v>
      </c>
      <c r="K3921">
        <v>117</v>
      </c>
      <c r="L3921">
        <v>19.239999999999998</v>
      </c>
      <c r="M3921">
        <v>165.5</v>
      </c>
      <c r="N3921">
        <v>96</v>
      </c>
      <c r="O3921">
        <v>7.45</v>
      </c>
      <c r="P3921">
        <v>14.3</v>
      </c>
      <c r="Q3921">
        <v>3</v>
      </c>
      <c r="R3921">
        <v>3.86</v>
      </c>
      <c r="S3921">
        <v>0</v>
      </c>
      <c r="T3921">
        <v>0</v>
      </c>
    </row>
    <row r="3922" spans="1:20" x14ac:dyDescent="0.2">
      <c r="A3922" t="s">
        <v>32</v>
      </c>
      <c r="B3922" s="4">
        <f>train[[#This Row],[account_length]]/12</f>
        <v>11.666666666666666</v>
      </c>
      <c r="C3922">
        <v>415</v>
      </c>
      <c r="D3922">
        <v>0</v>
      </c>
      <c r="E3922">
        <v>0</v>
      </c>
      <c r="F3922">
        <v>0</v>
      </c>
      <c r="G3922">
        <v>204.7</v>
      </c>
      <c r="H3922">
        <v>100</v>
      </c>
      <c r="I3922">
        <v>34.799999999999997</v>
      </c>
      <c r="J3922">
        <v>126.8</v>
      </c>
      <c r="K3922">
        <v>107</v>
      </c>
      <c r="L3922">
        <v>10.78</v>
      </c>
      <c r="M3922">
        <v>202.8</v>
      </c>
      <c r="N3922">
        <v>115</v>
      </c>
      <c r="O3922">
        <v>9.1300000000000008</v>
      </c>
      <c r="P3922">
        <v>12.1</v>
      </c>
      <c r="Q3922">
        <v>4</v>
      </c>
      <c r="R3922">
        <v>3.27</v>
      </c>
      <c r="S3922">
        <v>2</v>
      </c>
      <c r="T3922">
        <v>0</v>
      </c>
    </row>
    <row r="3923" spans="1:20" x14ac:dyDescent="0.2">
      <c r="A3923" t="s">
        <v>65</v>
      </c>
      <c r="B3923" s="4">
        <f>train[[#This Row],[account_length]]/12</f>
        <v>11.083333333333334</v>
      </c>
      <c r="C3923">
        <v>415</v>
      </c>
      <c r="D3923">
        <v>0</v>
      </c>
      <c r="E3923">
        <v>0</v>
      </c>
      <c r="F3923">
        <v>0</v>
      </c>
      <c r="G3923">
        <v>226.8</v>
      </c>
      <c r="H3923">
        <v>87</v>
      </c>
      <c r="I3923">
        <v>38.56</v>
      </c>
      <c r="J3923">
        <v>127.9</v>
      </c>
      <c r="K3923">
        <v>93</v>
      </c>
      <c r="L3923">
        <v>10.87</v>
      </c>
      <c r="M3923">
        <v>160.1</v>
      </c>
      <c r="N3923">
        <v>89</v>
      </c>
      <c r="O3923">
        <v>7.2</v>
      </c>
      <c r="P3923">
        <v>9.1999999999999993</v>
      </c>
      <c r="Q3923">
        <v>3</v>
      </c>
      <c r="R3923">
        <v>2.48</v>
      </c>
      <c r="S3923">
        <v>0</v>
      </c>
      <c r="T3923">
        <v>0</v>
      </c>
    </row>
    <row r="3924" spans="1:20" x14ac:dyDescent="0.2">
      <c r="A3924" t="s">
        <v>58</v>
      </c>
      <c r="B3924" s="4">
        <f>train[[#This Row],[account_length]]/12</f>
        <v>13.833333333333334</v>
      </c>
      <c r="C3924">
        <v>415</v>
      </c>
      <c r="D3924">
        <v>0</v>
      </c>
      <c r="E3924">
        <v>1</v>
      </c>
      <c r="F3924">
        <v>26</v>
      </c>
      <c r="G3924">
        <v>152.1</v>
      </c>
      <c r="H3924">
        <v>114</v>
      </c>
      <c r="I3924">
        <v>25.86</v>
      </c>
      <c r="J3924">
        <v>89.3</v>
      </c>
      <c r="K3924">
        <v>67</v>
      </c>
      <c r="L3924">
        <v>7.59</v>
      </c>
      <c r="M3924">
        <v>194.6</v>
      </c>
      <c r="N3924">
        <v>111</v>
      </c>
      <c r="O3924">
        <v>8.76</v>
      </c>
      <c r="P3924">
        <v>7.5</v>
      </c>
      <c r="Q3924">
        <v>6</v>
      </c>
      <c r="R3924">
        <v>2.0299999999999998</v>
      </c>
      <c r="S3924">
        <v>0</v>
      </c>
      <c r="T3924">
        <v>0</v>
      </c>
    </row>
    <row r="3925" spans="1:20" x14ac:dyDescent="0.2">
      <c r="A3925" t="s">
        <v>65</v>
      </c>
      <c r="B3925" s="4">
        <f>train[[#This Row],[account_length]]/12</f>
        <v>7.166666666666667</v>
      </c>
      <c r="C3925">
        <v>408</v>
      </c>
      <c r="D3925">
        <v>0</v>
      </c>
      <c r="E3925">
        <v>0</v>
      </c>
      <c r="F3925">
        <v>0</v>
      </c>
      <c r="G3925">
        <v>139.1</v>
      </c>
      <c r="H3925">
        <v>95</v>
      </c>
      <c r="I3925">
        <v>23.65</v>
      </c>
      <c r="J3925">
        <v>146.19999999999999</v>
      </c>
      <c r="K3925">
        <v>82</v>
      </c>
      <c r="L3925">
        <v>12.43</v>
      </c>
      <c r="M3925">
        <v>186.8</v>
      </c>
      <c r="N3925">
        <v>120</v>
      </c>
      <c r="O3925">
        <v>8.41</v>
      </c>
      <c r="P3925">
        <v>11.8</v>
      </c>
      <c r="Q3925">
        <v>5</v>
      </c>
      <c r="R3925">
        <v>3.19</v>
      </c>
      <c r="S3925">
        <v>2</v>
      </c>
      <c r="T3925">
        <v>0</v>
      </c>
    </row>
    <row r="3926" spans="1:20" x14ac:dyDescent="0.2">
      <c r="A3926" t="s">
        <v>44</v>
      </c>
      <c r="B3926" s="4">
        <f>train[[#This Row],[account_length]]/12</f>
        <v>9.75</v>
      </c>
      <c r="C3926">
        <v>408</v>
      </c>
      <c r="D3926">
        <v>0</v>
      </c>
      <c r="E3926">
        <v>0</v>
      </c>
      <c r="F3926">
        <v>0</v>
      </c>
      <c r="G3926">
        <v>150.5</v>
      </c>
      <c r="H3926">
        <v>121</v>
      </c>
      <c r="I3926">
        <v>25.59</v>
      </c>
      <c r="J3926">
        <v>345.1</v>
      </c>
      <c r="K3926">
        <v>132</v>
      </c>
      <c r="L3926">
        <v>29.33</v>
      </c>
      <c r="M3926">
        <v>183.9</v>
      </c>
      <c r="N3926">
        <v>97</v>
      </c>
      <c r="O3926">
        <v>8.2799999999999994</v>
      </c>
      <c r="P3926">
        <v>8.3000000000000007</v>
      </c>
      <c r="Q3926">
        <v>2</v>
      </c>
      <c r="R3926">
        <v>2.2400000000000002</v>
      </c>
      <c r="S3926">
        <v>0</v>
      </c>
      <c r="T3926">
        <v>0</v>
      </c>
    </row>
    <row r="3927" spans="1:20" x14ac:dyDescent="0.2">
      <c r="A3927" t="s">
        <v>38</v>
      </c>
      <c r="B3927" s="4">
        <f>train[[#This Row],[account_length]]/12</f>
        <v>7.166666666666667</v>
      </c>
      <c r="C3927">
        <v>415</v>
      </c>
      <c r="D3927">
        <v>0</v>
      </c>
      <c r="E3927">
        <v>0</v>
      </c>
      <c r="F3927">
        <v>0</v>
      </c>
      <c r="G3927">
        <v>231.9</v>
      </c>
      <c r="H3927">
        <v>73</v>
      </c>
      <c r="I3927">
        <v>39.42</v>
      </c>
      <c r="J3927">
        <v>165.9</v>
      </c>
      <c r="K3927">
        <v>123</v>
      </c>
      <c r="L3927">
        <v>14.1</v>
      </c>
      <c r="M3927">
        <v>225.7</v>
      </c>
      <c r="N3927">
        <v>86</v>
      </c>
      <c r="O3927">
        <v>10.16</v>
      </c>
      <c r="P3927">
        <v>11.5</v>
      </c>
      <c r="Q3927">
        <v>3</v>
      </c>
      <c r="R3927">
        <v>3.11</v>
      </c>
      <c r="S3927">
        <v>3</v>
      </c>
      <c r="T3927">
        <v>0</v>
      </c>
    </row>
    <row r="3928" spans="1:20" x14ac:dyDescent="0.2">
      <c r="A3928" t="s">
        <v>68</v>
      </c>
      <c r="B3928" s="4">
        <f>train[[#This Row],[account_length]]/12</f>
        <v>6.166666666666667</v>
      </c>
      <c r="C3928">
        <v>415</v>
      </c>
      <c r="D3928">
        <v>0</v>
      </c>
      <c r="E3928">
        <v>0</v>
      </c>
      <c r="F3928">
        <v>0</v>
      </c>
      <c r="G3928">
        <v>207.1</v>
      </c>
      <c r="H3928">
        <v>79</v>
      </c>
      <c r="I3928">
        <v>35.21</v>
      </c>
      <c r="J3928">
        <v>182</v>
      </c>
      <c r="K3928">
        <v>100</v>
      </c>
      <c r="L3928">
        <v>15.47</v>
      </c>
      <c r="M3928">
        <v>233.7</v>
      </c>
      <c r="N3928">
        <v>73</v>
      </c>
      <c r="O3928">
        <v>10.52</v>
      </c>
      <c r="P3928">
        <v>7.4</v>
      </c>
      <c r="Q3928">
        <v>8</v>
      </c>
      <c r="R3928">
        <v>2</v>
      </c>
      <c r="S3928">
        <v>1</v>
      </c>
      <c r="T3928">
        <v>0</v>
      </c>
    </row>
    <row r="3929" spans="1:20" x14ac:dyDescent="0.2">
      <c r="A3929" t="s">
        <v>60</v>
      </c>
      <c r="B3929" s="4">
        <f>train[[#This Row],[account_length]]/12</f>
        <v>14.833333333333334</v>
      </c>
      <c r="C3929">
        <v>510</v>
      </c>
      <c r="D3929">
        <v>0</v>
      </c>
      <c r="E3929">
        <v>0</v>
      </c>
      <c r="F3929">
        <v>0</v>
      </c>
      <c r="G3929">
        <v>225.4</v>
      </c>
      <c r="H3929">
        <v>104</v>
      </c>
      <c r="I3929">
        <v>38.32</v>
      </c>
      <c r="J3929">
        <v>110.7</v>
      </c>
      <c r="K3929">
        <v>90</v>
      </c>
      <c r="L3929">
        <v>9.41</v>
      </c>
      <c r="M3929">
        <v>134.1</v>
      </c>
      <c r="N3929">
        <v>109</v>
      </c>
      <c r="O3929">
        <v>6.03</v>
      </c>
      <c r="P3929">
        <v>15.3</v>
      </c>
      <c r="Q3929">
        <v>5</v>
      </c>
      <c r="R3929">
        <v>4.13</v>
      </c>
      <c r="S3929">
        <v>2</v>
      </c>
      <c r="T3929">
        <v>1</v>
      </c>
    </row>
    <row r="3930" spans="1:20" x14ac:dyDescent="0.2">
      <c r="A3930" t="s">
        <v>40</v>
      </c>
      <c r="B3930" s="4">
        <f>train[[#This Row],[account_length]]/12</f>
        <v>7.916666666666667</v>
      </c>
      <c r="C3930">
        <v>408</v>
      </c>
      <c r="D3930">
        <v>0</v>
      </c>
      <c r="E3930">
        <v>1</v>
      </c>
      <c r="F3930">
        <v>45</v>
      </c>
      <c r="G3930">
        <v>116.4</v>
      </c>
      <c r="H3930">
        <v>115</v>
      </c>
      <c r="I3930">
        <v>19.79</v>
      </c>
      <c r="J3930">
        <v>283.7</v>
      </c>
      <c r="K3930">
        <v>123</v>
      </c>
      <c r="L3930">
        <v>24.11</v>
      </c>
      <c r="M3930">
        <v>285.2</v>
      </c>
      <c r="N3930">
        <v>103</v>
      </c>
      <c r="O3930">
        <v>12.83</v>
      </c>
      <c r="P3930">
        <v>12.8</v>
      </c>
      <c r="Q3930">
        <v>4</v>
      </c>
      <c r="R3930">
        <v>3.46</v>
      </c>
      <c r="S3930">
        <v>1</v>
      </c>
      <c r="T3930">
        <v>0</v>
      </c>
    </row>
    <row r="3931" spans="1:20" x14ac:dyDescent="0.2">
      <c r="A3931" t="s">
        <v>56</v>
      </c>
      <c r="B3931" s="4">
        <f>train[[#This Row],[account_length]]/12</f>
        <v>7.083333333333333</v>
      </c>
      <c r="C3931">
        <v>415</v>
      </c>
      <c r="D3931">
        <v>0</v>
      </c>
      <c r="E3931">
        <v>0</v>
      </c>
      <c r="F3931">
        <v>0</v>
      </c>
      <c r="G3931">
        <v>195.7</v>
      </c>
      <c r="H3931">
        <v>104</v>
      </c>
      <c r="I3931">
        <v>33.270000000000003</v>
      </c>
      <c r="J3931">
        <v>182.9</v>
      </c>
      <c r="K3931">
        <v>121</v>
      </c>
      <c r="L3931">
        <v>15.55</v>
      </c>
      <c r="M3931">
        <v>324.7</v>
      </c>
      <c r="N3931">
        <v>110</v>
      </c>
      <c r="O3931">
        <v>14.61</v>
      </c>
      <c r="P3931">
        <v>8.6</v>
      </c>
      <c r="Q3931">
        <v>9</v>
      </c>
      <c r="R3931">
        <v>2.3199999999999998</v>
      </c>
      <c r="S3931">
        <v>0</v>
      </c>
      <c r="T3931">
        <v>0</v>
      </c>
    </row>
    <row r="3932" spans="1:20" x14ac:dyDescent="0.2">
      <c r="A3932" t="s">
        <v>65</v>
      </c>
      <c r="B3932" s="4">
        <f>train[[#This Row],[account_length]]/12</f>
        <v>6.75</v>
      </c>
      <c r="C3932">
        <v>510</v>
      </c>
      <c r="D3932">
        <v>0</v>
      </c>
      <c r="E3932">
        <v>0</v>
      </c>
      <c r="F3932">
        <v>0</v>
      </c>
      <c r="G3932">
        <v>79.400000000000006</v>
      </c>
      <c r="H3932">
        <v>99</v>
      </c>
      <c r="I3932">
        <v>13.5</v>
      </c>
      <c r="J3932">
        <v>144.69999999999999</v>
      </c>
      <c r="K3932">
        <v>90</v>
      </c>
      <c r="L3932">
        <v>12.3</v>
      </c>
      <c r="M3932">
        <v>204.7</v>
      </c>
      <c r="N3932">
        <v>114</v>
      </c>
      <c r="O3932">
        <v>9.2100000000000009</v>
      </c>
      <c r="P3932">
        <v>9.1</v>
      </c>
      <c r="Q3932">
        <v>5</v>
      </c>
      <c r="R3932">
        <v>2.46</v>
      </c>
      <c r="S3932">
        <v>0</v>
      </c>
      <c r="T3932">
        <v>0</v>
      </c>
    </row>
    <row r="3933" spans="1:20" x14ac:dyDescent="0.2">
      <c r="A3933" t="s">
        <v>50</v>
      </c>
      <c r="B3933" s="4">
        <f>train[[#This Row],[account_length]]/12</f>
        <v>3.4166666666666665</v>
      </c>
      <c r="C3933">
        <v>415</v>
      </c>
      <c r="D3933">
        <v>0</v>
      </c>
      <c r="E3933">
        <v>0</v>
      </c>
      <c r="F3933">
        <v>0</v>
      </c>
      <c r="G3933">
        <v>102.9</v>
      </c>
      <c r="H3933">
        <v>114</v>
      </c>
      <c r="I3933">
        <v>17.489999999999998</v>
      </c>
      <c r="J3933">
        <v>107.9</v>
      </c>
      <c r="K3933">
        <v>119</v>
      </c>
      <c r="L3933">
        <v>9.17</v>
      </c>
      <c r="M3933">
        <v>277.60000000000002</v>
      </c>
      <c r="N3933">
        <v>99</v>
      </c>
      <c r="O3933">
        <v>12.49</v>
      </c>
      <c r="P3933">
        <v>11</v>
      </c>
      <c r="Q3933">
        <v>4</v>
      </c>
      <c r="R3933">
        <v>2.97</v>
      </c>
      <c r="S3933">
        <v>6</v>
      </c>
      <c r="T3933">
        <v>1</v>
      </c>
    </row>
    <row r="3934" spans="1:20" x14ac:dyDescent="0.2">
      <c r="A3934" t="s">
        <v>64</v>
      </c>
      <c r="B3934" s="4">
        <f>train[[#This Row],[account_length]]/12</f>
        <v>18.083333333333332</v>
      </c>
      <c r="C3934">
        <v>510</v>
      </c>
      <c r="D3934">
        <v>0</v>
      </c>
      <c r="E3934">
        <v>0</v>
      </c>
      <c r="F3934">
        <v>0</v>
      </c>
      <c r="G3934">
        <v>99.7</v>
      </c>
      <c r="H3934">
        <v>74</v>
      </c>
      <c r="I3934">
        <v>16.95</v>
      </c>
      <c r="J3934">
        <v>183.1</v>
      </c>
      <c r="K3934">
        <v>97</v>
      </c>
      <c r="L3934">
        <v>15.56</v>
      </c>
      <c r="M3934">
        <v>220.3</v>
      </c>
      <c r="N3934">
        <v>73</v>
      </c>
      <c r="O3934">
        <v>9.91</v>
      </c>
      <c r="P3934">
        <v>14.4</v>
      </c>
      <c r="Q3934">
        <v>4</v>
      </c>
      <c r="R3934">
        <v>3.89</v>
      </c>
      <c r="S3934">
        <v>0</v>
      </c>
      <c r="T3934">
        <v>0</v>
      </c>
    </row>
    <row r="3935" spans="1:20" x14ac:dyDescent="0.2">
      <c r="A3935" t="s">
        <v>49</v>
      </c>
      <c r="B3935" s="4">
        <f>train[[#This Row],[account_length]]/12</f>
        <v>6.583333333333333</v>
      </c>
      <c r="C3935">
        <v>415</v>
      </c>
      <c r="D3935">
        <v>0</v>
      </c>
      <c r="E3935">
        <v>0</v>
      </c>
      <c r="F3935">
        <v>0</v>
      </c>
      <c r="G3935">
        <v>213.4</v>
      </c>
      <c r="H3935">
        <v>107</v>
      </c>
      <c r="I3935">
        <v>36.28</v>
      </c>
      <c r="J3935">
        <v>176.2</v>
      </c>
      <c r="K3935">
        <v>82</v>
      </c>
      <c r="L3935">
        <v>14.98</v>
      </c>
      <c r="M3935">
        <v>180.1</v>
      </c>
      <c r="N3935">
        <v>125</v>
      </c>
      <c r="O3935">
        <v>8.1</v>
      </c>
      <c r="P3935">
        <v>7.9</v>
      </c>
      <c r="Q3935">
        <v>4</v>
      </c>
      <c r="R3935">
        <v>2.13</v>
      </c>
      <c r="S3935">
        <v>0</v>
      </c>
      <c r="T3935">
        <v>0</v>
      </c>
    </row>
    <row r="3936" spans="1:20" x14ac:dyDescent="0.2">
      <c r="A3936" t="s">
        <v>74</v>
      </c>
      <c r="B3936" s="4">
        <f>train[[#This Row],[account_length]]/12</f>
        <v>1.25</v>
      </c>
      <c r="C3936">
        <v>415</v>
      </c>
      <c r="D3936">
        <v>0</v>
      </c>
      <c r="E3936">
        <v>0</v>
      </c>
      <c r="F3936">
        <v>0</v>
      </c>
      <c r="G3936">
        <v>185.1</v>
      </c>
      <c r="H3936">
        <v>103</v>
      </c>
      <c r="I3936">
        <v>31.47</v>
      </c>
      <c r="J3936">
        <v>193.8</v>
      </c>
      <c r="K3936">
        <v>148</v>
      </c>
      <c r="L3936">
        <v>16.47</v>
      </c>
      <c r="M3936">
        <v>305.2</v>
      </c>
      <c r="N3936">
        <v>79</v>
      </c>
      <c r="O3936">
        <v>13.73</v>
      </c>
      <c r="P3936">
        <v>13.2</v>
      </c>
      <c r="Q3936">
        <v>6</v>
      </c>
      <c r="R3936">
        <v>3.56</v>
      </c>
      <c r="S3936">
        <v>5</v>
      </c>
      <c r="T3936">
        <v>0</v>
      </c>
    </row>
    <row r="3937" spans="1:20" x14ac:dyDescent="0.2">
      <c r="A3937" t="s">
        <v>53</v>
      </c>
      <c r="B3937" s="4">
        <f>train[[#This Row],[account_length]]/12</f>
        <v>8</v>
      </c>
      <c r="C3937">
        <v>415</v>
      </c>
      <c r="D3937">
        <v>0</v>
      </c>
      <c r="E3937">
        <v>0</v>
      </c>
      <c r="F3937">
        <v>0</v>
      </c>
      <c r="G3937">
        <v>166.5</v>
      </c>
      <c r="H3937">
        <v>101</v>
      </c>
      <c r="I3937">
        <v>28.31</v>
      </c>
      <c r="J3937">
        <v>78.3</v>
      </c>
      <c r="K3937">
        <v>108</v>
      </c>
      <c r="L3937">
        <v>6.66</v>
      </c>
      <c r="M3937">
        <v>221.9</v>
      </c>
      <c r="N3937">
        <v>112</v>
      </c>
      <c r="O3937">
        <v>9.99</v>
      </c>
      <c r="P3937">
        <v>11.5</v>
      </c>
      <c r="Q3937">
        <v>10</v>
      </c>
      <c r="R3937">
        <v>3.11</v>
      </c>
      <c r="S3937">
        <v>3</v>
      </c>
      <c r="T3937">
        <v>0</v>
      </c>
    </row>
    <row r="3938" spans="1:20" x14ac:dyDescent="0.2">
      <c r="A3938" t="s">
        <v>73</v>
      </c>
      <c r="B3938" s="4">
        <f>train[[#This Row],[account_length]]/12</f>
        <v>11.666666666666666</v>
      </c>
      <c r="C3938">
        <v>415</v>
      </c>
      <c r="D3938">
        <v>0</v>
      </c>
      <c r="E3938">
        <v>0</v>
      </c>
      <c r="F3938">
        <v>0</v>
      </c>
      <c r="G3938">
        <v>220.1</v>
      </c>
      <c r="H3938">
        <v>100</v>
      </c>
      <c r="I3938">
        <v>37.42</v>
      </c>
      <c r="J3938">
        <v>182.2</v>
      </c>
      <c r="K3938">
        <v>112</v>
      </c>
      <c r="L3938">
        <v>15.49</v>
      </c>
      <c r="M3938">
        <v>250.3</v>
      </c>
      <c r="N3938">
        <v>98</v>
      </c>
      <c r="O3938">
        <v>11.26</v>
      </c>
      <c r="P3938">
        <v>11.6</v>
      </c>
      <c r="Q3938">
        <v>8</v>
      </c>
      <c r="R3938">
        <v>3.13</v>
      </c>
      <c r="S3938">
        <v>1</v>
      </c>
      <c r="T3938">
        <v>0</v>
      </c>
    </row>
    <row r="3939" spans="1:20" x14ac:dyDescent="0.2">
      <c r="A3939" t="s">
        <v>56</v>
      </c>
      <c r="B3939" s="4">
        <f>train[[#This Row],[account_length]]/12</f>
        <v>5.583333333333333</v>
      </c>
      <c r="C3939">
        <v>510</v>
      </c>
      <c r="D3939">
        <v>0</v>
      </c>
      <c r="E3939">
        <v>0</v>
      </c>
      <c r="F3939">
        <v>0</v>
      </c>
      <c r="G3939">
        <v>102.8</v>
      </c>
      <c r="H3939">
        <v>93</v>
      </c>
      <c r="I3939">
        <v>17.48</v>
      </c>
      <c r="J3939">
        <v>137.80000000000001</v>
      </c>
      <c r="K3939">
        <v>91</v>
      </c>
      <c r="L3939">
        <v>11.71</v>
      </c>
      <c r="M3939">
        <v>158.9</v>
      </c>
      <c r="N3939">
        <v>110</v>
      </c>
      <c r="O3939">
        <v>7.15</v>
      </c>
      <c r="P3939">
        <v>8.9</v>
      </c>
      <c r="Q3939">
        <v>5</v>
      </c>
      <c r="R3939">
        <v>2.4</v>
      </c>
      <c r="S3939">
        <v>1</v>
      </c>
      <c r="T3939">
        <v>0</v>
      </c>
    </row>
    <row r="3940" spans="1:20" x14ac:dyDescent="0.2">
      <c r="A3940" t="s">
        <v>65</v>
      </c>
      <c r="B3940" s="4">
        <f>train[[#This Row],[account_length]]/12</f>
        <v>8.75</v>
      </c>
      <c r="C3940">
        <v>415</v>
      </c>
      <c r="D3940">
        <v>0</v>
      </c>
      <c r="E3940">
        <v>0</v>
      </c>
      <c r="F3940">
        <v>0</v>
      </c>
      <c r="G3940">
        <v>181.3</v>
      </c>
      <c r="H3940">
        <v>134</v>
      </c>
      <c r="I3940">
        <v>30.82</v>
      </c>
      <c r="J3940">
        <v>136</v>
      </c>
      <c r="K3940">
        <v>84</v>
      </c>
      <c r="L3940">
        <v>11.56</v>
      </c>
      <c r="M3940">
        <v>271.2</v>
      </c>
      <c r="N3940">
        <v>122</v>
      </c>
      <c r="O3940">
        <v>12.2</v>
      </c>
      <c r="P3940">
        <v>10.3</v>
      </c>
      <c r="Q3940">
        <v>3</v>
      </c>
      <c r="R3940">
        <v>2.78</v>
      </c>
      <c r="S3940">
        <v>1</v>
      </c>
      <c r="T3940">
        <v>0</v>
      </c>
    </row>
    <row r="3941" spans="1:20" x14ac:dyDescent="0.2">
      <c r="A3941" t="s">
        <v>29</v>
      </c>
      <c r="B3941" s="4">
        <f>train[[#This Row],[account_length]]/12</f>
        <v>3.1666666666666665</v>
      </c>
      <c r="C3941">
        <v>510</v>
      </c>
      <c r="D3941">
        <v>0</v>
      </c>
      <c r="E3941">
        <v>0</v>
      </c>
      <c r="F3941">
        <v>0</v>
      </c>
      <c r="G3941">
        <v>281.10000000000002</v>
      </c>
      <c r="H3941">
        <v>113</v>
      </c>
      <c r="I3941">
        <v>47.79</v>
      </c>
      <c r="J3941">
        <v>236.1</v>
      </c>
      <c r="K3941">
        <v>82</v>
      </c>
      <c r="L3941">
        <v>20.07</v>
      </c>
      <c r="M3941">
        <v>230.1</v>
      </c>
      <c r="N3941">
        <v>60</v>
      </c>
      <c r="O3941">
        <v>10.35</v>
      </c>
      <c r="P3941">
        <v>10.9</v>
      </c>
      <c r="Q3941">
        <v>3</v>
      </c>
      <c r="R3941">
        <v>2.94</v>
      </c>
      <c r="S3941">
        <v>1</v>
      </c>
      <c r="T3941">
        <v>1</v>
      </c>
    </row>
    <row r="3942" spans="1:20" x14ac:dyDescent="0.2">
      <c r="A3942" t="s">
        <v>74</v>
      </c>
      <c r="B3942" s="4">
        <f>train[[#This Row],[account_length]]/12</f>
        <v>9.1666666666666661</v>
      </c>
      <c r="C3942">
        <v>415</v>
      </c>
      <c r="D3942">
        <v>0</v>
      </c>
      <c r="E3942">
        <v>0</v>
      </c>
      <c r="F3942">
        <v>0</v>
      </c>
      <c r="G3942">
        <v>251.3</v>
      </c>
      <c r="H3942">
        <v>91</v>
      </c>
      <c r="I3942">
        <v>42.72</v>
      </c>
      <c r="J3942">
        <v>207.2</v>
      </c>
      <c r="K3942">
        <v>95</v>
      </c>
      <c r="L3942">
        <v>17.61</v>
      </c>
      <c r="M3942">
        <v>249</v>
      </c>
      <c r="N3942">
        <v>70</v>
      </c>
      <c r="O3942">
        <v>11.21</v>
      </c>
      <c r="P3942">
        <v>12.9</v>
      </c>
      <c r="Q3942">
        <v>2</v>
      </c>
      <c r="R3942">
        <v>3.48</v>
      </c>
      <c r="S3942">
        <v>1</v>
      </c>
      <c r="T3942">
        <v>1</v>
      </c>
    </row>
    <row r="3943" spans="1:20" x14ac:dyDescent="0.2">
      <c r="A3943" t="s">
        <v>72</v>
      </c>
      <c r="B3943" s="4">
        <f>train[[#This Row],[account_length]]/12</f>
        <v>6.166666666666667</v>
      </c>
      <c r="C3943">
        <v>408</v>
      </c>
      <c r="D3943">
        <v>0</v>
      </c>
      <c r="E3943">
        <v>0</v>
      </c>
      <c r="F3943">
        <v>0</v>
      </c>
      <c r="G3943">
        <v>141.9</v>
      </c>
      <c r="H3943">
        <v>103</v>
      </c>
      <c r="I3943">
        <v>24.12</v>
      </c>
      <c r="J3943">
        <v>201</v>
      </c>
      <c r="K3943">
        <v>110</v>
      </c>
      <c r="L3943">
        <v>17.09</v>
      </c>
      <c r="M3943">
        <v>211.2</v>
      </c>
      <c r="N3943">
        <v>117</v>
      </c>
      <c r="O3943">
        <v>9.5</v>
      </c>
      <c r="P3943">
        <v>10.9</v>
      </c>
      <c r="Q3943">
        <v>11</v>
      </c>
      <c r="R3943">
        <v>2.94</v>
      </c>
      <c r="S3943">
        <v>1</v>
      </c>
      <c r="T3943">
        <v>0</v>
      </c>
    </row>
    <row r="3944" spans="1:20" x14ac:dyDescent="0.2">
      <c r="A3944" t="s">
        <v>33</v>
      </c>
      <c r="B3944" s="4">
        <f>train[[#This Row],[account_length]]/12</f>
        <v>6.583333333333333</v>
      </c>
      <c r="C3944">
        <v>415</v>
      </c>
      <c r="D3944">
        <v>0</v>
      </c>
      <c r="E3944">
        <v>1</v>
      </c>
      <c r="F3944">
        <v>30</v>
      </c>
      <c r="G3944">
        <v>148</v>
      </c>
      <c r="H3944">
        <v>96</v>
      </c>
      <c r="I3944">
        <v>25.16</v>
      </c>
      <c r="J3944">
        <v>149.6</v>
      </c>
      <c r="K3944">
        <v>128</v>
      </c>
      <c r="L3944">
        <v>12.72</v>
      </c>
      <c r="M3944">
        <v>220.3</v>
      </c>
      <c r="N3944">
        <v>99</v>
      </c>
      <c r="O3944">
        <v>9.91</v>
      </c>
      <c r="P3944">
        <v>9.6999999999999993</v>
      </c>
      <c r="Q3944">
        <v>5</v>
      </c>
      <c r="R3944">
        <v>2.62</v>
      </c>
      <c r="S3944">
        <v>3</v>
      </c>
      <c r="T3944">
        <v>0</v>
      </c>
    </row>
    <row r="3945" spans="1:20" x14ac:dyDescent="0.2">
      <c r="A3945" t="s">
        <v>71</v>
      </c>
      <c r="B3945" s="4">
        <f>train[[#This Row],[account_length]]/12</f>
        <v>9.5</v>
      </c>
      <c r="C3945">
        <v>415</v>
      </c>
      <c r="D3945">
        <v>1</v>
      </c>
      <c r="E3945">
        <v>0</v>
      </c>
      <c r="F3945">
        <v>0</v>
      </c>
      <c r="G3945">
        <v>200.7</v>
      </c>
      <c r="H3945">
        <v>72</v>
      </c>
      <c r="I3945">
        <v>34.119999999999997</v>
      </c>
      <c r="J3945">
        <v>271.2</v>
      </c>
      <c r="K3945">
        <v>79</v>
      </c>
      <c r="L3945">
        <v>23.05</v>
      </c>
      <c r="M3945">
        <v>188.2</v>
      </c>
      <c r="N3945">
        <v>97</v>
      </c>
      <c r="O3945">
        <v>8.4700000000000006</v>
      </c>
      <c r="P3945">
        <v>13.4</v>
      </c>
      <c r="Q3945">
        <v>7</v>
      </c>
      <c r="R3945">
        <v>3.62</v>
      </c>
      <c r="S3945">
        <v>2</v>
      </c>
      <c r="T3945">
        <v>1</v>
      </c>
    </row>
    <row r="3946" spans="1:20" x14ac:dyDescent="0.2">
      <c r="A3946" t="s">
        <v>31</v>
      </c>
      <c r="B3946" s="4">
        <f>train[[#This Row],[account_length]]/12</f>
        <v>3.6666666666666665</v>
      </c>
      <c r="C3946">
        <v>510</v>
      </c>
      <c r="D3946">
        <v>0</v>
      </c>
      <c r="E3946">
        <v>0</v>
      </c>
      <c r="F3946">
        <v>0</v>
      </c>
      <c r="G3946">
        <v>238.3</v>
      </c>
      <c r="H3946">
        <v>83</v>
      </c>
      <c r="I3946">
        <v>40.51</v>
      </c>
      <c r="J3946">
        <v>193.7</v>
      </c>
      <c r="K3946">
        <v>112</v>
      </c>
      <c r="L3946">
        <v>16.46</v>
      </c>
      <c r="M3946">
        <v>167.7</v>
      </c>
      <c r="N3946">
        <v>79</v>
      </c>
      <c r="O3946">
        <v>7.55</v>
      </c>
      <c r="P3946">
        <v>9.4</v>
      </c>
      <c r="Q3946">
        <v>6</v>
      </c>
      <c r="R3946">
        <v>2.54</v>
      </c>
      <c r="S3946">
        <v>5</v>
      </c>
      <c r="T3946">
        <v>0</v>
      </c>
    </row>
    <row r="3947" spans="1:20" x14ac:dyDescent="0.2">
      <c r="A3947" t="s">
        <v>67</v>
      </c>
      <c r="B3947" s="4">
        <f>train[[#This Row],[account_length]]/12</f>
        <v>8.9166666666666661</v>
      </c>
      <c r="C3947">
        <v>415</v>
      </c>
      <c r="D3947">
        <v>0</v>
      </c>
      <c r="E3947">
        <v>0</v>
      </c>
      <c r="F3947">
        <v>0</v>
      </c>
      <c r="G3947">
        <v>220.1</v>
      </c>
      <c r="H3947">
        <v>103</v>
      </c>
      <c r="I3947">
        <v>37.42</v>
      </c>
      <c r="J3947">
        <v>200.4</v>
      </c>
      <c r="K3947">
        <v>94</v>
      </c>
      <c r="L3947">
        <v>17.03</v>
      </c>
      <c r="M3947">
        <v>272.60000000000002</v>
      </c>
      <c r="N3947">
        <v>147</v>
      </c>
      <c r="O3947">
        <v>12.27</v>
      </c>
      <c r="P3947">
        <v>7.4</v>
      </c>
      <c r="Q3947">
        <v>5</v>
      </c>
      <c r="R3947">
        <v>2</v>
      </c>
      <c r="S3947">
        <v>2</v>
      </c>
      <c r="T3947">
        <v>0</v>
      </c>
    </row>
    <row r="3948" spans="1:20" x14ac:dyDescent="0.2">
      <c r="A3948" t="s">
        <v>51</v>
      </c>
      <c r="B3948" s="4">
        <f>train[[#This Row],[account_length]]/12</f>
        <v>8.6666666666666661</v>
      </c>
      <c r="C3948">
        <v>510</v>
      </c>
      <c r="D3948">
        <v>0</v>
      </c>
      <c r="E3948">
        <v>1</v>
      </c>
      <c r="F3948">
        <v>15</v>
      </c>
      <c r="G3948">
        <v>124.7</v>
      </c>
      <c r="H3948">
        <v>99</v>
      </c>
      <c r="I3948">
        <v>21.2</v>
      </c>
      <c r="J3948">
        <v>188.3</v>
      </c>
      <c r="K3948">
        <v>108</v>
      </c>
      <c r="L3948">
        <v>16.010000000000002</v>
      </c>
      <c r="M3948">
        <v>208.6</v>
      </c>
      <c r="N3948">
        <v>95</v>
      </c>
      <c r="O3948">
        <v>9.39</v>
      </c>
      <c r="P3948">
        <v>8</v>
      </c>
      <c r="Q3948">
        <v>3</v>
      </c>
      <c r="R3948">
        <v>2.16</v>
      </c>
      <c r="S3948">
        <v>0</v>
      </c>
      <c r="T3948">
        <v>0</v>
      </c>
    </row>
    <row r="3949" spans="1:20" x14ac:dyDescent="0.2">
      <c r="A3949" t="s">
        <v>43</v>
      </c>
      <c r="B3949" s="4">
        <f>train[[#This Row],[account_length]]/12</f>
        <v>8.1666666666666661</v>
      </c>
      <c r="C3949">
        <v>415</v>
      </c>
      <c r="D3949">
        <v>0</v>
      </c>
      <c r="E3949">
        <v>0</v>
      </c>
      <c r="F3949">
        <v>0</v>
      </c>
      <c r="G3949">
        <v>147</v>
      </c>
      <c r="H3949">
        <v>101</v>
      </c>
      <c r="I3949">
        <v>24.99</v>
      </c>
      <c r="J3949">
        <v>202.5</v>
      </c>
      <c r="K3949">
        <v>89</v>
      </c>
      <c r="L3949">
        <v>17.21</v>
      </c>
      <c r="M3949">
        <v>250.8</v>
      </c>
      <c r="N3949">
        <v>97</v>
      </c>
      <c r="O3949">
        <v>11.29</v>
      </c>
      <c r="P3949">
        <v>9.1999999999999993</v>
      </c>
      <c r="Q3949">
        <v>3</v>
      </c>
      <c r="R3949">
        <v>2.48</v>
      </c>
      <c r="S3949">
        <v>1</v>
      </c>
      <c r="T3949">
        <v>0</v>
      </c>
    </row>
    <row r="3950" spans="1:20" x14ac:dyDescent="0.2">
      <c r="A3950" t="s">
        <v>33</v>
      </c>
      <c r="B3950" s="4">
        <f>train[[#This Row],[account_length]]/12</f>
        <v>5</v>
      </c>
      <c r="C3950">
        <v>408</v>
      </c>
      <c r="D3950">
        <v>0</v>
      </c>
      <c r="E3950">
        <v>0</v>
      </c>
      <c r="F3950">
        <v>0</v>
      </c>
      <c r="G3950">
        <v>194.2</v>
      </c>
      <c r="H3950">
        <v>107</v>
      </c>
      <c r="I3950">
        <v>33.01</v>
      </c>
      <c r="J3950">
        <v>174</v>
      </c>
      <c r="K3950">
        <v>107</v>
      </c>
      <c r="L3950">
        <v>14.79</v>
      </c>
      <c r="M3950">
        <v>89.3</v>
      </c>
      <c r="N3950">
        <v>83</v>
      </c>
      <c r="O3950">
        <v>4.0199999999999996</v>
      </c>
      <c r="P3950">
        <v>11.2</v>
      </c>
      <c r="Q3950">
        <v>2</v>
      </c>
      <c r="R3950">
        <v>3.02</v>
      </c>
      <c r="S3950">
        <v>2</v>
      </c>
      <c r="T3950">
        <v>0</v>
      </c>
    </row>
    <row r="3951" spans="1:20" x14ac:dyDescent="0.2">
      <c r="A3951" t="s">
        <v>50</v>
      </c>
      <c r="B3951" s="4">
        <f>train[[#This Row],[account_length]]/12</f>
        <v>11.5</v>
      </c>
      <c r="C3951">
        <v>408</v>
      </c>
      <c r="D3951">
        <v>0</v>
      </c>
      <c r="E3951">
        <v>1</v>
      </c>
      <c r="F3951">
        <v>33</v>
      </c>
      <c r="G3951">
        <v>214.9</v>
      </c>
      <c r="H3951">
        <v>91</v>
      </c>
      <c r="I3951">
        <v>36.53</v>
      </c>
      <c r="J3951">
        <v>288.7</v>
      </c>
      <c r="K3951">
        <v>97</v>
      </c>
      <c r="L3951">
        <v>24.54</v>
      </c>
      <c r="M3951">
        <v>262.7</v>
      </c>
      <c r="N3951">
        <v>64</v>
      </c>
      <c r="O3951">
        <v>11.82</v>
      </c>
      <c r="P3951">
        <v>8.1</v>
      </c>
      <c r="Q3951">
        <v>2</v>
      </c>
      <c r="R3951">
        <v>2.19</v>
      </c>
      <c r="S3951">
        <v>0</v>
      </c>
      <c r="T3951">
        <v>0</v>
      </c>
    </row>
    <row r="3952" spans="1:20" x14ac:dyDescent="0.2">
      <c r="A3952" t="s">
        <v>61</v>
      </c>
      <c r="B3952" s="4">
        <f>train[[#This Row],[account_length]]/12</f>
        <v>7.416666666666667</v>
      </c>
      <c r="C3952">
        <v>408</v>
      </c>
      <c r="D3952">
        <v>0</v>
      </c>
      <c r="E3952">
        <v>0</v>
      </c>
      <c r="F3952">
        <v>0</v>
      </c>
      <c r="G3952">
        <v>269.8</v>
      </c>
      <c r="H3952">
        <v>94</v>
      </c>
      <c r="I3952">
        <v>45.87</v>
      </c>
      <c r="J3952">
        <v>227</v>
      </c>
      <c r="K3952">
        <v>125</v>
      </c>
      <c r="L3952">
        <v>19.3</v>
      </c>
      <c r="M3952">
        <v>212.2</v>
      </c>
      <c r="N3952">
        <v>135</v>
      </c>
      <c r="O3952">
        <v>9.5500000000000007</v>
      </c>
      <c r="P3952">
        <v>4.7</v>
      </c>
      <c r="Q3952">
        <v>6</v>
      </c>
      <c r="R3952">
        <v>1.27</v>
      </c>
      <c r="S3952">
        <v>1</v>
      </c>
      <c r="T3952">
        <v>1</v>
      </c>
    </row>
    <row r="3953" spans="1:20" x14ac:dyDescent="0.2">
      <c r="A3953" t="s">
        <v>46</v>
      </c>
      <c r="B3953" s="4">
        <f>train[[#This Row],[account_length]]/12</f>
        <v>1.8333333333333333</v>
      </c>
      <c r="C3953">
        <v>408</v>
      </c>
      <c r="D3953">
        <v>0</v>
      </c>
      <c r="E3953">
        <v>1</v>
      </c>
      <c r="F3953">
        <v>29</v>
      </c>
      <c r="G3953">
        <v>151.19999999999999</v>
      </c>
      <c r="H3953">
        <v>147</v>
      </c>
      <c r="I3953">
        <v>25.7</v>
      </c>
      <c r="J3953">
        <v>203.2</v>
      </c>
      <c r="K3953">
        <v>135</v>
      </c>
      <c r="L3953">
        <v>17.27</v>
      </c>
      <c r="M3953">
        <v>296.10000000000002</v>
      </c>
      <c r="N3953">
        <v>98</v>
      </c>
      <c r="O3953">
        <v>13.32</v>
      </c>
      <c r="P3953">
        <v>11.1</v>
      </c>
      <c r="Q3953">
        <v>2</v>
      </c>
      <c r="R3953">
        <v>3</v>
      </c>
      <c r="S3953">
        <v>2</v>
      </c>
      <c r="T3953">
        <v>0</v>
      </c>
    </row>
    <row r="3954" spans="1:20" x14ac:dyDescent="0.2">
      <c r="A3954" t="s">
        <v>61</v>
      </c>
      <c r="B3954" s="4">
        <f>train[[#This Row],[account_length]]/12</f>
        <v>5.75</v>
      </c>
      <c r="C3954">
        <v>415</v>
      </c>
      <c r="D3954">
        <v>0</v>
      </c>
      <c r="E3954">
        <v>0</v>
      </c>
      <c r="F3954">
        <v>0</v>
      </c>
      <c r="G3954">
        <v>111.3</v>
      </c>
      <c r="H3954">
        <v>110</v>
      </c>
      <c r="I3954">
        <v>18.920000000000002</v>
      </c>
      <c r="J3954">
        <v>226.8</v>
      </c>
      <c r="K3954">
        <v>107</v>
      </c>
      <c r="L3954">
        <v>19.28</v>
      </c>
      <c r="M3954">
        <v>187.6</v>
      </c>
      <c r="N3954">
        <v>66</v>
      </c>
      <c r="O3954">
        <v>8.44</v>
      </c>
      <c r="P3954">
        <v>10.199999999999999</v>
      </c>
      <c r="Q3954">
        <v>12</v>
      </c>
      <c r="R3954">
        <v>2.75</v>
      </c>
      <c r="S3954">
        <v>1</v>
      </c>
      <c r="T3954">
        <v>0</v>
      </c>
    </row>
    <row r="3955" spans="1:20" x14ac:dyDescent="0.2">
      <c r="A3955" t="s">
        <v>42</v>
      </c>
      <c r="B3955" s="4">
        <f>train[[#This Row],[account_length]]/12</f>
        <v>8.8333333333333339</v>
      </c>
      <c r="C3955">
        <v>408</v>
      </c>
      <c r="D3955">
        <v>0</v>
      </c>
      <c r="E3955">
        <v>0</v>
      </c>
      <c r="F3955">
        <v>0</v>
      </c>
      <c r="G3955">
        <v>273.8</v>
      </c>
      <c r="H3955">
        <v>120</v>
      </c>
      <c r="I3955">
        <v>46.55</v>
      </c>
      <c r="J3955">
        <v>149.30000000000001</v>
      </c>
      <c r="K3955">
        <v>104</v>
      </c>
      <c r="L3955">
        <v>12.69</v>
      </c>
      <c r="M3955">
        <v>193.9</v>
      </c>
      <c r="N3955">
        <v>127</v>
      </c>
      <c r="O3955">
        <v>8.73</v>
      </c>
      <c r="P3955">
        <v>11.2</v>
      </c>
      <c r="Q3955">
        <v>3</v>
      </c>
      <c r="R3955">
        <v>3.02</v>
      </c>
      <c r="S3955">
        <v>0</v>
      </c>
      <c r="T3955">
        <v>0</v>
      </c>
    </row>
    <row r="3956" spans="1:20" x14ac:dyDescent="0.2">
      <c r="A3956" t="s">
        <v>71</v>
      </c>
      <c r="B3956" s="4">
        <f>train[[#This Row],[account_length]]/12</f>
        <v>8.6666666666666661</v>
      </c>
      <c r="C3956">
        <v>510</v>
      </c>
      <c r="D3956">
        <v>0</v>
      </c>
      <c r="E3956">
        <v>0</v>
      </c>
      <c r="F3956">
        <v>0</v>
      </c>
      <c r="G3956">
        <v>142.6</v>
      </c>
      <c r="H3956">
        <v>88</v>
      </c>
      <c r="I3956">
        <v>24.24</v>
      </c>
      <c r="J3956">
        <v>85.4</v>
      </c>
      <c r="K3956">
        <v>96</v>
      </c>
      <c r="L3956">
        <v>7.26</v>
      </c>
      <c r="M3956">
        <v>246.4</v>
      </c>
      <c r="N3956">
        <v>80</v>
      </c>
      <c r="O3956">
        <v>11.09</v>
      </c>
      <c r="P3956">
        <v>14</v>
      </c>
      <c r="Q3956">
        <v>4</v>
      </c>
      <c r="R3956">
        <v>3.78</v>
      </c>
      <c r="S3956">
        <v>1</v>
      </c>
      <c r="T3956">
        <v>0</v>
      </c>
    </row>
    <row r="3957" spans="1:20" x14ac:dyDescent="0.2">
      <c r="A3957" t="s">
        <v>26</v>
      </c>
      <c r="B3957" s="4">
        <f>train[[#This Row],[account_length]]/12</f>
        <v>14.5</v>
      </c>
      <c r="C3957">
        <v>408</v>
      </c>
      <c r="D3957">
        <v>0</v>
      </c>
      <c r="E3957">
        <v>0</v>
      </c>
      <c r="F3957">
        <v>0</v>
      </c>
      <c r="G3957">
        <v>178</v>
      </c>
      <c r="H3957">
        <v>49</v>
      </c>
      <c r="I3957">
        <v>30.26</v>
      </c>
      <c r="J3957">
        <v>141.5</v>
      </c>
      <c r="K3957">
        <v>83</v>
      </c>
      <c r="L3957">
        <v>12.03</v>
      </c>
      <c r="M3957">
        <v>265.10000000000002</v>
      </c>
      <c r="N3957">
        <v>114</v>
      </c>
      <c r="O3957">
        <v>11.93</v>
      </c>
      <c r="P3957">
        <v>6.2</v>
      </c>
      <c r="Q3957">
        <v>5</v>
      </c>
      <c r="R3957">
        <v>1.67</v>
      </c>
      <c r="S3957">
        <v>3</v>
      </c>
      <c r="T3957">
        <v>0</v>
      </c>
    </row>
    <row r="3958" spans="1:20" x14ac:dyDescent="0.2">
      <c r="A3958" t="s">
        <v>43</v>
      </c>
      <c r="B3958" s="4">
        <f>train[[#This Row],[account_length]]/12</f>
        <v>10.583333333333334</v>
      </c>
      <c r="C3958">
        <v>510</v>
      </c>
      <c r="D3958">
        <v>0</v>
      </c>
      <c r="E3958">
        <v>1</v>
      </c>
      <c r="F3958">
        <v>33</v>
      </c>
      <c r="G3958">
        <v>180.5</v>
      </c>
      <c r="H3958">
        <v>94</v>
      </c>
      <c r="I3958">
        <v>30.69</v>
      </c>
      <c r="J3958">
        <v>241.9</v>
      </c>
      <c r="K3958">
        <v>107</v>
      </c>
      <c r="L3958">
        <v>20.56</v>
      </c>
      <c r="M3958">
        <v>225.4</v>
      </c>
      <c r="N3958">
        <v>113</v>
      </c>
      <c r="O3958">
        <v>10.14</v>
      </c>
      <c r="P3958">
        <v>7.4</v>
      </c>
      <c r="Q3958">
        <v>2</v>
      </c>
      <c r="R3958">
        <v>2</v>
      </c>
      <c r="S3958">
        <v>1</v>
      </c>
      <c r="T3958">
        <v>0</v>
      </c>
    </row>
    <row r="3959" spans="1:20" x14ac:dyDescent="0.2">
      <c r="A3959" t="s">
        <v>44</v>
      </c>
      <c r="B3959" s="4">
        <f>train[[#This Row],[account_length]]/12</f>
        <v>0.16666666666666666</v>
      </c>
      <c r="C3959">
        <v>415</v>
      </c>
      <c r="D3959">
        <v>0</v>
      </c>
      <c r="E3959">
        <v>1</v>
      </c>
      <c r="F3959">
        <v>27</v>
      </c>
      <c r="G3959">
        <v>141.69999999999999</v>
      </c>
      <c r="H3959">
        <v>125</v>
      </c>
      <c r="I3959">
        <v>24.09</v>
      </c>
      <c r="J3959">
        <v>160.69999999999999</v>
      </c>
      <c r="K3959">
        <v>136</v>
      </c>
      <c r="L3959">
        <v>13.66</v>
      </c>
      <c r="M3959">
        <v>170.3</v>
      </c>
      <c r="N3959">
        <v>81</v>
      </c>
      <c r="O3959">
        <v>7.66</v>
      </c>
      <c r="P3959">
        <v>9.3000000000000007</v>
      </c>
      <c r="Q3959">
        <v>2</v>
      </c>
      <c r="R3959">
        <v>2.5099999999999998</v>
      </c>
      <c r="S3959">
        <v>1</v>
      </c>
      <c r="T3959">
        <v>0</v>
      </c>
    </row>
    <row r="3960" spans="1:20" x14ac:dyDescent="0.2">
      <c r="A3960" t="s">
        <v>32</v>
      </c>
      <c r="B3960" s="4">
        <f>train[[#This Row],[account_length]]/12</f>
        <v>7.583333333333333</v>
      </c>
      <c r="C3960">
        <v>415</v>
      </c>
      <c r="D3960">
        <v>0</v>
      </c>
      <c r="E3960">
        <v>0</v>
      </c>
      <c r="F3960">
        <v>0</v>
      </c>
      <c r="G3960">
        <v>289.3</v>
      </c>
      <c r="H3960">
        <v>73</v>
      </c>
      <c r="I3960">
        <v>49.18</v>
      </c>
      <c r="J3960">
        <v>179.8</v>
      </c>
      <c r="K3960">
        <v>86</v>
      </c>
      <c r="L3960">
        <v>15.28</v>
      </c>
      <c r="M3960">
        <v>186.7</v>
      </c>
      <c r="N3960">
        <v>94</v>
      </c>
      <c r="O3960">
        <v>8.4</v>
      </c>
      <c r="P3960">
        <v>6.4</v>
      </c>
      <c r="Q3960">
        <v>7</v>
      </c>
      <c r="R3960">
        <v>1.73</v>
      </c>
      <c r="S3960">
        <v>1</v>
      </c>
      <c r="T3960">
        <v>1</v>
      </c>
    </row>
    <row r="3961" spans="1:20" x14ac:dyDescent="0.2">
      <c r="A3961" t="s">
        <v>74</v>
      </c>
      <c r="B3961" s="4">
        <f>train[[#This Row],[account_length]]/12</f>
        <v>2.8333333333333335</v>
      </c>
      <c r="C3961">
        <v>510</v>
      </c>
      <c r="D3961">
        <v>0</v>
      </c>
      <c r="E3961">
        <v>1</v>
      </c>
      <c r="F3961">
        <v>26</v>
      </c>
      <c r="G3961">
        <v>193.4</v>
      </c>
      <c r="H3961">
        <v>91</v>
      </c>
      <c r="I3961">
        <v>32.880000000000003</v>
      </c>
      <c r="J3961">
        <v>198.3</v>
      </c>
      <c r="K3961">
        <v>94</v>
      </c>
      <c r="L3961">
        <v>16.86</v>
      </c>
      <c r="M3961">
        <v>257.2</v>
      </c>
      <c r="N3961">
        <v>94</v>
      </c>
      <c r="O3961">
        <v>11.57</v>
      </c>
      <c r="P3961">
        <v>9.5</v>
      </c>
      <c r="Q3961">
        <v>5</v>
      </c>
      <c r="R3961">
        <v>2.57</v>
      </c>
      <c r="S3961">
        <v>2</v>
      </c>
      <c r="T3961">
        <v>0</v>
      </c>
    </row>
    <row r="3962" spans="1:20" x14ac:dyDescent="0.2">
      <c r="A3962" t="s">
        <v>36</v>
      </c>
      <c r="B3962" s="4">
        <f>train[[#This Row],[account_length]]/12</f>
        <v>9.25</v>
      </c>
      <c r="C3962">
        <v>510</v>
      </c>
      <c r="D3962">
        <v>0</v>
      </c>
      <c r="E3962">
        <v>0</v>
      </c>
      <c r="F3962">
        <v>0</v>
      </c>
      <c r="G3962">
        <v>184.2</v>
      </c>
      <c r="H3962">
        <v>92</v>
      </c>
      <c r="I3962">
        <v>31.31</v>
      </c>
      <c r="J3962">
        <v>215</v>
      </c>
      <c r="K3962">
        <v>96</v>
      </c>
      <c r="L3962">
        <v>18.28</v>
      </c>
      <c r="M3962">
        <v>100.1</v>
      </c>
      <c r="N3962">
        <v>64</v>
      </c>
      <c r="O3962">
        <v>4.5</v>
      </c>
      <c r="P3962">
        <v>11.3</v>
      </c>
      <c r="Q3962">
        <v>4</v>
      </c>
      <c r="R3962">
        <v>3.05</v>
      </c>
      <c r="S3962">
        <v>1</v>
      </c>
      <c r="T3962">
        <v>0</v>
      </c>
    </row>
    <row r="3963" spans="1:20" x14ac:dyDescent="0.2">
      <c r="A3963" t="s">
        <v>39</v>
      </c>
      <c r="B3963" s="4">
        <f>train[[#This Row],[account_length]]/12</f>
        <v>9.1666666666666661</v>
      </c>
      <c r="C3963">
        <v>415</v>
      </c>
      <c r="D3963">
        <v>0</v>
      </c>
      <c r="E3963">
        <v>1</v>
      </c>
      <c r="F3963">
        <v>30</v>
      </c>
      <c r="G3963">
        <v>144.1</v>
      </c>
      <c r="H3963">
        <v>87</v>
      </c>
      <c r="I3963">
        <v>24.5</v>
      </c>
      <c r="J3963">
        <v>229.8</v>
      </c>
      <c r="K3963">
        <v>88</v>
      </c>
      <c r="L3963">
        <v>19.53</v>
      </c>
      <c r="M3963">
        <v>174.7</v>
      </c>
      <c r="N3963">
        <v>90</v>
      </c>
      <c r="O3963">
        <v>7.86</v>
      </c>
      <c r="P3963">
        <v>12.4</v>
      </c>
      <c r="Q3963">
        <v>4</v>
      </c>
      <c r="R3963">
        <v>3.35</v>
      </c>
      <c r="S3963">
        <v>2</v>
      </c>
      <c r="T3963">
        <v>0</v>
      </c>
    </row>
    <row r="3964" spans="1:20" x14ac:dyDescent="0.2">
      <c r="A3964" t="s">
        <v>72</v>
      </c>
      <c r="B3964" s="4">
        <f>train[[#This Row],[account_length]]/12</f>
        <v>5.416666666666667</v>
      </c>
      <c r="C3964">
        <v>415</v>
      </c>
      <c r="D3964">
        <v>0</v>
      </c>
      <c r="E3964">
        <v>0</v>
      </c>
      <c r="F3964">
        <v>0</v>
      </c>
      <c r="G3964">
        <v>180.3</v>
      </c>
      <c r="H3964">
        <v>84</v>
      </c>
      <c r="I3964">
        <v>30.65</v>
      </c>
      <c r="J3964">
        <v>199.9</v>
      </c>
      <c r="K3964">
        <v>129</v>
      </c>
      <c r="L3964">
        <v>16.989999999999998</v>
      </c>
      <c r="M3964">
        <v>280.10000000000002</v>
      </c>
      <c r="N3964">
        <v>62</v>
      </c>
      <c r="O3964">
        <v>12.6</v>
      </c>
      <c r="P3964">
        <v>12.1</v>
      </c>
      <c r="Q3964">
        <v>1</v>
      </c>
      <c r="R3964">
        <v>3.27</v>
      </c>
      <c r="S3964">
        <v>3</v>
      </c>
      <c r="T3964">
        <v>0</v>
      </c>
    </row>
    <row r="3965" spans="1:20" x14ac:dyDescent="0.2">
      <c r="A3965" t="s">
        <v>30</v>
      </c>
      <c r="B3965" s="4">
        <f>train[[#This Row],[account_length]]/12</f>
        <v>4.25</v>
      </c>
      <c r="C3965">
        <v>510</v>
      </c>
      <c r="D3965">
        <v>0</v>
      </c>
      <c r="E3965">
        <v>1</v>
      </c>
      <c r="F3965">
        <v>24</v>
      </c>
      <c r="G3965">
        <v>179.2</v>
      </c>
      <c r="H3965">
        <v>76</v>
      </c>
      <c r="I3965">
        <v>30.46</v>
      </c>
      <c r="J3965">
        <v>253.3</v>
      </c>
      <c r="K3965">
        <v>64</v>
      </c>
      <c r="L3965">
        <v>21.53</v>
      </c>
      <c r="M3965">
        <v>196.5</v>
      </c>
      <c r="N3965">
        <v>108</v>
      </c>
      <c r="O3965">
        <v>8.84</v>
      </c>
      <c r="P3965">
        <v>15.1</v>
      </c>
      <c r="Q3965">
        <v>3</v>
      </c>
      <c r="R3965">
        <v>4.08</v>
      </c>
      <c r="S3965">
        <v>1</v>
      </c>
      <c r="T3965">
        <v>0</v>
      </c>
    </row>
    <row r="3966" spans="1:20" x14ac:dyDescent="0.2">
      <c r="A3966" t="s">
        <v>59</v>
      </c>
      <c r="B3966" s="4">
        <f>train[[#This Row],[account_length]]/12</f>
        <v>5.333333333333333</v>
      </c>
      <c r="C3966">
        <v>510</v>
      </c>
      <c r="D3966">
        <v>0</v>
      </c>
      <c r="E3966">
        <v>0</v>
      </c>
      <c r="F3966">
        <v>0</v>
      </c>
      <c r="G3966">
        <v>50.6</v>
      </c>
      <c r="H3966">
        <v>91</v>
      </c>
      <c r="I3966">
        <v>8.6</v>
      </c>
      <c r="J3966">
        <v>308.89999999999998</v>
      </c>
      <c r="K3966">
        <v>78</v>
      </c>
      <c r="L3966">
        <v>26.26</v>
      </c>
      <c r="M3966">
        <v>255.4</v>
      </c>
      <c r="N3966">
        <v>114</v>
      </c>
      <c r="O3966">
        <v>11.49</v>
      </c>
      <c r="P3966">
        <v>13.7</v>
      </c>
      <c r="Q3966">
        <v>5</v>
      </c>
      <c r="R3966">
        <v>3.7</v>
      </c>
      <c r="S3966">
        <v>2</v>
      </c>
      <c r="T3966">
        <v>0</v>
      </c>
    </row>
    <row r="3967" spans="1:20" x14ac:dyDescent="0.2">
      <c r="A3967" t="s">
        <v>49</v>
      </c>
      <c r="B3967" s="4">
        <f>train[[#This Row],[account_length]]/12</f>
        <v>9.75</v>
      </c>
      <c r="C3967">
        <v>415</v>
      </c>
      <c r="D3967">
        <v>0</v>
      </c>
      <c r="E3967">
        <v>0</v>
      </c>
      <c r="F3967">
        <v>0</v>
      </c>
      <c r="G3967">
        <v>223.7</v>
      </c>
      <c r="H3967">
        <v>73</v>
      </c>
      <c r="I3967">
        <v>38.03</v>
      </c>
      <c r="J3967">
        <v>205.2</v>
      </c>
      <c r="K3967">
        <v>69</v>
      </c>
      <c r="L3967">
        <v>17.440000000000001</v>
      </c>
      <c r="M3967">
        <v>282.89999999999998</v>
      </c>
      <c r="N3967">
        <v>51</v>
      </c>
      <c r="O3967">
        <v>12.73</v>
      </c>
      <c r="P3967">
        <v>11.1</v>
      </c>
      <c r="Q3967">
        <v>1</v>
      </c>
      <c r="R3967">
        <v>3</v>
      </c>
      <c r="S3967">
        <v>2</v>
      </c>
      <c r="T3967">
        <v>0</v>
      </c>
    </row>
    <row r="3968" spans="1:20" x14ac:dyDescent="0.2">
      <c r="A3968" t="s">
        <v>65</v>
      </c>
      <c r="B3968" s="4">
        <f>train[[#This Row],[account_length]]/12</f>
        <v>3.1666666666666665</v>
      </c>
      <c r="C3968">
        <v>415</v>
      </c>
      <c r="D3968">
        <v>0</v>
      </c>
      <c r="E3968">
        <v>0</v>
      </c>
      <c r="F3968">
        <v>0</v>
      </c>
      <c r="G3968">
        <v>220.5</v>
      </c>
      <c r="H3968">
        <v>110</v>
      </c>
      <c r="I3968">
        <v>37.49</v>
      </c>
      <c r="J3968">
        <v>180.8</v>
      </c>
      <c r="K3968">
        <v>114</v>
      </c>
      <c r="L3968">
        <v>15.37</v>
      </c>
      <c r="M3968">
        <v>156.5</v>
      </c>
      <c r="N3968">
        <v>102</v>
      </c>
      <c r="O3968">
        <v>7.04</v>
      </c>
      <c r="P3968">
        <v>5.6</v>
      </c>
      <c r="Q3968">
        <v>7</v>
      </c>
      <c r="R3968">
        <v>1.51</v>
      </c>
      <c r="S3968">
        <v>1</v>
      </c>
      <c r="T3968">
        <v>0</v>
      </c>
    </row>
    <row r="3969" spans="1:20" x14ac:dyDescent="0.2">
      <c r="A3969" t="s">
        <v>63</v>
      </c>
      <c r="B3969" s="4">
        <f>train[[#This Row],[account_length]]/12</f>
        <v>9.3333333333333339</v>
      </c>
      <c r="C3969">
        <v>415</v>
      </c>
      <c r="D3969">
        <v>1</v>
      </c>
      <c r="E3969">
        <v>0</v>
      </c>
      <c r="F3969">
        <v>0</v>
      </c>
      <c r="G3969">
        <v>217.6</v>
      </c>
      <c r="H3969">
        <v>110</v>
      </c>
      <c r="I3969">
        <v>36.99</v>
      </c>
      <c r="J3969">
        <v>195.7</v>
      </c>
      <c r="K3969">
        <v>105</v>
      </c>
      <c r="L3969">
        <v>16.63</v>
      </c>
      <c r="M3969">
        <v>178.8</v>
      </c>
      <c r="N3969">
        <v>106</v>
      </c>
      <c r="O3969">
        <v>8.0500000000000007</v>
      </c>
      <c r="P3969">
        <v>10.4</v>
      </c>
      <c r="Q3969">
        <v>8</v>
      </c>
      <c r="R3969">
        <v>2.81</v>
      </c>
      <c r="S3969">
        <v>2</v>
      </c>
      <c r="T3969">
        <v>0</v>
      </c>
    </row>
    <row r="3970" spans="1:20" x14ac:dyDescent="0.2">
      <c r="A3970" t="s">
        <v>72</v>
      </c>
      <c r="B3970" s="4">
        <f>train[[#This Row],[account_length]]/12</f>
        <v>4</v>
      </c>
      <c r="C3970">
        <v>415</v>
      </c>
      <c r="D3970">
        <v>0</v>
      </c>
      <c r="E3970">
        <v>1</v>
      </c>
      <c r="F3970">
        <v>37</v>
      </c>
      <c r="G3970">
        <v>138.30000000000001</v>
      </c>
      <c r="H3970">
        <v>81</v>
      </c>
      <c r="I3970">
        <v>23.51</v>
      </c>
      <c r="J3970">
        <v>187.6</v>
      </c>
      <c r="K3970">
        <v>74</v>
      </c>
      <c r="L3970">
        <v>15.95</v>
      </c>
      <c r="M3970">
        <v>158</v>
      </c>
      <c r="N3970">
        <v>113</v>
      </c>
      <c r="O3970">
        <v>7.11</v>
      </c>
      <c r="P3970">
        <v>11.6</v>
      </c>
      <c r="Q3970">
        <v>1</v>
      </c>
      <c r="R3970">
        <v>3.13</v>
      </c>
      <c r="S3970">
        <v>2</v>
      </c>
      <c r="T3970">
        <v>0</v>
      </c>
    </row>
    <row r="3971" spans="1:20" x14ac:dyDescent="0.2">
      <c r="A3971" t="s">
        <v>44</v>
      </c>
      <c r="B3971" s="4">
        <f>train[[#This Row],[account_length]]/12</f>
        <v>8.75</v>
      </c>
      <c r="C3971">
        <v>408</v>
      </c>
      <c r="D3971">
        <v>0</v>
      </c>
      <c r="E3971">
        <v>0</v>
      </c>
      <c r="F3971">
        <v>0</v>
      </c>
      <c r="G3971">
        <v>160.30000000000001</v>
      </c>
      <c r="H3971">
        <v>86</v>
      </c>
      <c r="I3971">
        <v>27.25</v>
      </c>
      <c r="J3971">
        <v>195.2</v>
      </c>
      <c r="K3971">
        <v>80</v>
      </c>
      <c r="L3971">
        <v>16.59</v>
      </c>
      <c r="M3971">
        <v>163.30000000000001</v>
      </c>
      <c r="N3971">
        <v>109</v>
      </c>
      <c r="O3971">
        <v>7.35</v>
      </c>
      <c r="P3971">
        <v>12.7</v>
      </c>
      <c r="Q3971">
        <v>3</v>
      </c>
      <c r="R3971">
        <v>3.43</v>
      </c>
      <c r="S3971">
        <v>2</v>
      </c>
      <c r="T3971">
        <v>0</v>
      </c>
    </row>
    <row r="3972" spans="1:20" x14ac:dyDescent="0.2">
      <c r="A3972" t="s">
        <v>57</v>
      </c>
      <c r="B3972" s="4">
        <f>train[[#This Row],[account_length]]/12</f>
        <v>11.666666666666666</v>
      </c>
      <c r="C3972">
        <v>415</v>
      </c>
      <c r="D3972">
        <v>0</v>
      </c>
      <c r="E3972">
        <v>0</v>
      </c>
      <c r="F3972">
        <v>0</v>
      </c>
      <c r="G3972">
        <v>191.8</v>
      </c>
      <c r="H3972">
        <v>67</v>
      </c>
      <c r="I3972">
        <v>32.61</v>
      </c>
      <c r="J3972">
        <v>261.10000000000002</v>
      </c>
      <c r="K3972">
        <v>52</v>
      </c>
      <c r="L3972">
        <v>22.19</v>
      </c>
      <c r="M3972">
        <v>252.7</v>
      </c>
      <c r="N3972">
        <v>112</v>
      </c>
      <c r="O3972">
        <v>11.37</v>
      </c>
      <c r="P3972">
        <v>10.8</v>
      </c>
      <c r="Q3972">
        <v>3</v>
      </c>
      <c r="R3972">
        <v>2.92</v>
      </c>
      <c r="S3972">
        <v>6</v>
      </c>
      <c r="T3972">
        <v>0</v>
      </c>
    </row>
    <row r="3973" spans="1:20" x14ac:dyDescent="0.2">
      <c r="A3973" t="s">
        <v>57</v>
      </c>
      <c r="B3973" s="4">
        <f>train[[#This Row],[account_length]]/12</f>
        <v>15.416666666666666</v>
      </c>
      <c r="C3973">
        <v>408</v>
      </c>
      <c r="D3973">
        <v>0</v>
      </c>
      <c r="E3973">
        <v>1</v>
      </c>
      <c r="F3973">
        <v>18</v>
      </c>
      <c r="G3973">
        <v>103.9</v>
      </c>
      <c r="H3973">
        <v>112</v>
      </c>
      <c r="I3973">
        <v>17.66</v>
      </c>
      <c r="J3973">
        <v>230</v>
      </c>
      <c r="K3973">
        <v>111</v>
      </c>
      <c r="L3973">
        <v>19.55</v>
      </c>
      <c r="M3973">
        <v>155.69999999999999</v>
      </c>
      <c r="N3973">
        <v>119</v>
      </c>
      <c r="O3973">
        <v>7.01</v>
      </c>
      <c r="P3973">
        <v>8.5</v>
      </c>
      <c r="Q3973">
        <v>5</v>
      </c>
      <c r="R3973">
        <v>2.2999999999999998</v>
      </c>
      <c r="S3973">
        <v>0</v>
      </c>
      <c r="T3973">
        <v>0</v>
      </c>
    </row>
    <row r="3974" spans="1:20" x14ac:dyDescent="0.2">
      <c r="A3974" t="s">
        <v>48</v>
      </c>
      <c r="B3974" s="4">
        <f>train[[#This Row],[account_length]]/12</f>
        <v>8.25</v>
      </c>
      <c r="C3974">
        <v>510</v>
      </c>
      <c r="D3974">
        <v>0</v>
      </c>
      <c r="E3974">
        <v>0</v>
      </c>
      <c r="F3974">
        <v>0</v>
      </c>
      <c r="G3974">
        <v>214.9</v>
      </c>
      <c r="H3974">
        <v>103</v>
      </c>
      <c r="I3974">
        <v>36.53</v>
      </c>
      <c r="J3974">
        <v>218.4</v>
      </c>
      <c r="K3974">
        <v>121</v>
      </c>
      <c r="L3974">
        <v>18.559999999999999</v>
      </c>
      <c r="M3974">
        <v>272.60000000000002</v>
      </c>
      <c r="N3974">
        <v>110</v>
      </c>
      <c r="O3974">
        <v>12.27</v>
      </c>
      <c r="P3974">
        <v>9.6</v>
      </c>
      <c r="Q3974">
        <v>3</v>
      </c>
      <c r="R3974">
        <v>2.59</v>
      </c>
      <c r="S3974">
        <v>2</v>
      </c>
      <c r="T3974">
        <v>0</v>
      </c>
    </row>
    <row r="3975" spans="1:20" x14ac:dyDescent="0.2">
      <c r="A3975" t="s">
        <v>32</v>
      </c>
      <c r="B3975" s="4">
        <f>train[[#This Row],[account_length]]/12</f>
        <v>4.333333333333333</v>
      </c>
      <c r="C3975">
        <v>415</v>
      </c>
      <c r="D3975">
        <v>0</v>
      </c>
      <c r="E3975">
        <v>0</v>
      </c>
      <c r="F3975">
        <v>0</v>
      </c>
      <c r="G3975">
        <v>165.9</v>
      </c>
      <c r="H3975">
        <v>122</v>
      </c>
      <c r="I3975">
        <v>28.2</v>
      </c>
      <c r="J3975">
        <v>212.2</v>
      </c>
      <c r="K3975">
        <v>107</v>
      </c>
      <c r="L3975">
        <v>18.04</v>
      </c>
      <c r="M3975">
        <v>202.1</v>
      </c>
      <c r="N3975">
        <v>94</v>
      </c>
      <c r="O3975">
        <v>9.09</v>
      </c>
      <c r="P3975">
        <v>8.3000000000000007</v>
      </c>
      <c r="Q3975">
        <v>3</v>
      </c>
      <c r="R3975">
        <v>2.2400000000000002</v>
      </c>
      <c r="S3975">
        <v>1</v>
      </c>
      <c r="T3975">
        <v>0</v>
      </c>
    </row>
    <row r="3976" spans="1:20" x14ac:dyDescent="0.2">
      <c r="A3976" t="s">
        <v>34</v>
      </c>
      <c r="B3976" s="4">
        <f>train[[#This Row],[account_length]]/12</f>
        <v>16.666666666666668</v>
      </c>
      <c r="C3976">
        <v>415</v>
      </c>
      <c r="D3976">
        <v>1</v>
      </c>
      <c r="E3976">
        <v>1</v>
      </c>
      <c r="F3976">
        <v>29</v>
      </c>
      <c r="G3976">
        <v>92.2</v>
      </c>
      <c r="H3976">
        <v>95</v>
      </c>
      <c r="I3976">
        <v>15.67</v>
      </c>
      <c r="J3976">
        <v>200</v>
      </c>
      <c r="K3976">
        <v>101</v>
      </c>
      <c r="L3976">
        <v>17</v>
      </c>
      <c r="M3976">
        <v>119.1</v>
      </c>
      <c r="N3976">
        <v>99</v>
      </c>
      <c r="O3976">
        <v>5.36</v>
      </c>
      <c r="P3976">
        <v>5.7</v>
      </c>
      <c r="Q3976">
        <v>1</v>
      </c>
      <c r="R3976">
        <v>1.54</v>
      </c>
      <c r="S3976">
        <v>1</v>
      </c>
      <c r="T3976">
        <v>1</v>
      </c>
    </row>
    <row r="3977" spans="1:20" x14ac:dyDescent="0.2">
      <c r="A3977" t="s">
        <v>26</v>
      </c>
      <c r="B3977" s="4">
        <f>train[[#This Row],[account_length]]/12</f>
        <v>6.833333333333333</v>
      </c>
      <c r="C3977">
        <v>408</v>
      </c>
      <c r="D3977">
        <v>0</v>
      </c>
      <c r="E3977">
        <v>0</v>
      </c>
      <c r="F3977">
        <v>0</v>
      </c>
      <c r="G3977">
        <v>182.3</v>
      </c>
      <c r="H3977">
        <v>106</v>
      </c>
      <c r="I3977">
        <v>30.99</v>
      </c>
      <c r="J3977">
        <v>259.89999999999998</v>
      </c>
      <c r="K3977">
        <v>102</v>
      </c>
      <c r="L3977">
        <v>22.09</v>
      </c>
      <c r="M3977">
        <v>150.5</v>
      </c>
      <c r="N3977">
        <v>98</v>
      </c>
      <c r="O3977">
        <v>6.77</v>
      </c>
      <c r="P3977">
        <v>10.9</v>
      </c>
      <c r="Q3977">
        <v>6</v>
      </c>
      <c r="R3977">
        <v>2.94</v>
      </c>
      <c r="S3977">
        <v>1</v>
      </c>
      <c r="T3977">
        <v>0</v>
      </c>
    </row>
    <row r="3978" spans="1:20" x14ac:dyDescent="0.2">
      <c r="A3978" t="s">
        <v>59</v>
      </c>
      <c r="B3978" s="4">
        <f>train[[#This Row],[account_length]]/12</f>
        <v>11.916666666666666</v>
      </c>
      <c r="C3978">
        <v>415</v>
      </c>
      <c r="D3978">
        <v>0</v>
      </c>
      <c r="E3978">
        <v>0</v>
      </c>
      <c r="F3978">
        <v>0</v>
      </c>
      <c r="G3978">
        <v>211.4</v>
      </c>
      <c r="H3978">
        <v>94</v>
      </c>
      <c r="I3978">
        <v>35.94</v>
      </c>
      <c r="J3978">
        <v>184.5</v>
      </c>
      <c r="K3978">
        <v>89</v>
      </c>
      <c r="L3978">
        <v>15.68</v>
      </c>
      <c r="M3978">
        <v>243.2</v>
      </c>
      <c r="N3978">
        <v>108</v>
      </c>
      <c r="O3978">
        <v>10.94</v>
      </c>
      <c r="P3978">
        <v>5.5</v>
      </c>
      <c r="Q3978">
        <v>5</v>
      </c>
      <c r="R3978">
        <v>1.49</v>
      </c>
      <c r="S3978">
        <v>1</v>
      </c>
      <c r="T3978">
        <v>1</v>
      </c>
    </row>
    <row r="3979" spans="1:20" x14ac:dyDescent="0.2">
      <c r="A3979" t="s">
        <v>46</v>
      </c>
      <c r="B3979" s="4">
        <f>train[[#This Row],[account_length]]/12</f>
        <v>8.0833333333333339</v>
      </c>
      <c r="C3979">
        <v>415</v>
      </c>
      <c r="D3979">
        <v>0</v>
      </c>
      <c r="E3979">
        <v>0</v>
      </c>
      <c r="F3979">
        <v>0</v>
      </c>
      <c r="G3979">
        <v>87.1</v>
      </c>
      <c r="H3979">
        <v>110</v>
      </c>
      <c r="I3979">
        <v>14.81</v>
      </c>
      <c r="J3979">
        <v>202.1</v>
      </c>
      <c r="K3979">
        <v>110</v>
      </c>
      <c r="L3979">
        <v>17.18</v>
      </c>
      <c r="M3979">
        <v>137.9</v>
      </c>
      <c r="N3979">
        <v>89</v>
      </c>
      <c r="O3979">
        <v>6.21</v>
      </c>
      <c r="P3979">
        <v>14.4</v>
      </c>
      <c r="Q3979">
        <v>4</v>
      </c>
      <c r="R3979">
        <v>3.89</v>
      </c>
      <c r="S3979">
        <v>2</v>
      </c>
      <c r="T3979">
        <v>0</v>
      </c>
    </row>
    <row r="3980" spans="1:20" x14ac:dyDescent="0.2">
      <c r="A3980" t="s">
        <v>29</v>
      </c>
      <c r="B3980" s="4">
        <f>train[[#This Row],[account_length]]/12</f>
        <v>6.916666666666667</v>
      </c>
      <c r="C3980">
        <v>415</v>
      </c>
      <c r="D3980">
        <v>0</v>
      </c>
      <c r="E3980">
        <v>0</v>
      </c>
      <c r="F3980">
        <v>0</v>
      </c>
      <c r="G3980">
        <v>196.7</v>
      </c>
      <c r="H3980">
        <v>117</v>
      </c>
      <c r="I3980">
        <v>33.44</v>
      </c>
      <c r="J3980">
        <v>272</v>
      </c>
      <c r="K3980">
        <v>89</v>
      </c>
      <c r="L3980">
        <v>23.12</v>
      </c>
      <c r="M3980">
        <v>199.9</v>
      </c>
      <c r="N3980">
        <v>62</v>
      </c>
      <c r="O3980">
        <v>9</v>
      </c>
      <c r="P3980">
        <v>10.1</v>
      </c>
      <c r="Q3980">
        <v>11</v>
      </c>
      <c r="R3980">
        <v>2.73</v>
      </c>
      <c r="S3980">
        <v>3</v>
      </c>
      <c r="T3980">
        <v>0</v>
      </c>
    </row>
    <row r="3981" spans="1:20" x14ac:dyDescent="0.2">
      <c r="A3981" t="s">
        <v>52</v>
      </c>
      <c r="B3981" s="4">
        <f>train[[#This Row],[account_length]]/12</f>
        <v>7.666666666666667</v>
      </c>
      <c r="C3981">
        <v>415</v>
      </c>
      <c r="D3981">
        <v>0</v>
      </c>
      <c r="E3981">
        <v>0</v>
      </c>
      <c r="F3981">
        <v>0</v>
      </c>
      <c r="G3981">
        <v>114.6</v>
      </c>
      <c r="H3981">
        <v>94</v>
      </c>
      <c r="I3981">
        <v>19.48</v>
      </c>
      <c r="J3981">
        <v>209</v>
      </c>
      <c r="K3981">
        <v>78</v>
      </c>
      <c r="L3981">
        <v>17.77</v>
      </c>
      <c r="M3981">
        <v>209.7</v>
      </c>
      <c r="N3981">
        <v>97</v>
      </c>
      <c r="O3981">
        <v>9.44</v>
      </c>
      <c r="P3981">
        <v>8.3000000000000007</v>
      </c>
      <c r="Q3981">
        <v>5</v>
      </c>
      <c r="R3981">
        <v>2.2400000000000002</v>
      </c>
      <c r="S3981">
        <v>2</v>
      </c>
      <c r="T3981">
        <v>0</v>
      </c>
    </row>
    <row r="3982" spans="1:20" x14ac:dyDescent="0.2">
      <c r="A3982" t="s">
        <v>60</v>
      </c>
      <c r="B3982" s="4">
        <f>train[[#This Row],[account_length]]/12</f>
        <v>10.833333333333334</v>
      </c>
      <c r="C3982">
        <v>415</v>
      </c>
      <c r="D3982">
        <v>0</v>
      </c>
      <c r="E3982">
        <v>0</v>
      </c>
      <c r="F3982">
        <v>0</v>
      </c>
      <c r="G3982">
        <v>204.5</v>
      </c>
      <c r="H3982">
        <v>88</v>
      </c>
      <c r="I3982">
        <v>34.770000000000003</v>
      </c>
      <c r="J3982">
        <v>178.4</v>
      </c>
      <c r="K3982">
        <v>85</v>
      </c>
      <c r="L3982">
        <v>15.16</v>
      </c>
      <c r="M3982">
        <v>229.6</v>
      </c>
      <c r="N3982">
        <v>78</v>
      </c>
      <c r="O3982">
        <v>10.33</v>
      </c>
      <c r="P3982">
        <v>12.6</v>
      </c>
      <c r="Q3982">
        <v>8</v>
      </c>
      <c r="R3982">
        <v>3.4</v>
      </c>
      <c r="S3982">
        <v>0</v>
      </c>
      <c r="T3982">
        <v>0</v>
      </c>
    </row>
    <row r="3983" spans="1:20" x14ac:dyDescent="0.2">
      <c r="A3983" t="s">
        <v>27</v>
      </c>
      <c r="B3983" s="4">
        <f>train[[#This Row],[account_length]]/12</f>
        <v>8.0833333333333339</v>
      </c>
      <c r="C3983">
        <v>510</v>
      </c>
      <c r="D3983">
        <v>1</v>
      </c>
      <c r="E3983">
        <v>0</v>
      </c>
      <c r="F3983">
        <v>0</v>
      </c>
      <c r="G3983">
        <v>272.8</v>
      </c>
      <c r="H3983">
        <v>60</v>
      </c>
      <c r="I3983">
        <v>46.38</v>
      </c>
      <c r="J3983">
        <v>216.5</v>
      </c>
      <c r="K3983">
        <v>113</v>
      </c>
      <c r="L3983">
        <v>18.399999999999999</v>
      </c>
      <c r="M3983">
        <v>245.1</v>
      </c>
      <c r="N3983">
        <v>67</v>
      </c>
      <c r="O3983">
        <v>11.03</v>
      </c>
      <c r="P3983">
        <v>6.1</v>
      </c>
      <c r="Q3983">
        <v>8</v>
      </c>
      <c r="R3983">
        <v>1.65</v>
      </c>
      <c r="S3983">
        <v>5</v>
      </c>
      <c r="T3983">
        <v>1</v>
      </c>
    </row>
    <row r="3984" spans="1:20" x14ac:dyDescent="0.2">
      <c r="A3984" t="s">
        <v>66</v>
      </c>
      <c r="B3984" s="4">
        <f>train[[#This Row],[account_length]]/12</f>
        <v>4.416666666666667</v>
      </c>
      <c r="C3984">
        <v>510</v>
      </c>
      <c r="D3984">
        <v>0</v>
      </c>
      <c r="E3984">
        <v>1</v>
      </c>
      <c r="F3984">
        <v>22</v>
      </c>
      <c r="G3984">
        <v>174.8</v>
      </c>
      <c r="H3984">
        <v>110</v>
      </c>
      <c r="I3984">
        <v>29.72</v>
      </c>
      <c r="J3984">
        <v>191.4</v>
      </c>
      <c r="K3984">
        <v>104</v>
      </c>
      <c r="L3984">
        <v>16.27</v>
      </c>
      <c r="M3984">
        <v>119.5</v>
      </c>
      <c r="N3984">
        <v>103</v>
      </c>
      <c r="O3984">
        <v>5.38</v>
      </c>
      <c r="P3984">
        <v>12</v>
      </c>
      <c r="Q3984">
        <v>2</v>
      </c>
      <c r="R3984">
        <v>3.24</v>
      </c>
      <c r="S3984">
        <v>3</v>
      </c>
      <c r="T3984">
        <v>0</v>
      </c>
    </row>
    <row r="3985" spans="1:20" x14ac:dyDescent="0.2">
      <c r="A3985" t="s">
        <v>29</v>
      </c>
      <c r="B3985" s="4">
        <f>train[[#This Row],[account_length]]/12</f>
        <v>7.25</v>
      </c>
      <c r="C3985">
        <v>415</v>
      </c>
      <c r="D3985">
        <v>1</v>
      </c>
      <c r="E3985">
        <v>0</v>
      </c>
      <c r="F3985">
        <v>0</v>
      </c>
      <c r="G3985">
        <v>128.9</v>
      </c>
      <c r="H3985">
        <v>71</v>
      </c>
      <c r="I3985">
        <v>21.91</v>
      </c>
      <c r="J3985">
        <v>281.89999999999998</v>
      </c>
      <c r="K3985">
        <v>91</v>
      </c>
      <c r="L3985">
        <v>23.96</v>
      </c>
      <c r="M3985">
        <v>209.1</v>
      </c>
      <c r="N3985">
        <v>100</v>
      </c>
      <c r="O3985">
        <v>9.41</v>
      </c>
      <c r="P3985">
        <v>9.9</v>
      </c>
      <c r="Q3985">
        <v>4</v>
      </c>
      <c r="R3985">
        <v>2.67</v>
      </c>
      <c r="S3985">
        <v>0</v>
      </c>
      <c r="T3985">
        <v>0</v>
      </c>
    </row>
    <row r="3986" spans="1:20" x14ac:dyDescent="0.2">
      <c r="A3986" t="s">
        <v>60</v>
      </c>
      <c r="B3986" s="4">
        <f>train[[#This Row],[account_length]]/12</f>
        <v>11.5</v>
      </c>
      <c r="C3986">
        <v>510</v>
      </c>
      <c r="D3986">
        <v>0</v>
      </c>
      <c r="E3986">
        <v>0</v>
      </c>
      <c r="F3986">
        <v>0</v>
      </c>
      <c r="G3986">
        <v>54.8</v>
      </c>
      <c r="H3986">
        <v>123</v>
      </c>
      <c r="I3986">
        <v>9.32</v>
      </c>
      <c r="J3986">
        <v>147.5</v>
      </c>
      <c r="K3986">
        <v>76</v>
      </c>
      <c r="L3986">
        <v>12.54</v>
      </c>
      <c r="M3986">
        <v>173.6</v>
      </c>
      <c r="N3986">
        <v>119</v>
      </c>
      <c r="O3986">
        <v>7.81</v>
      </c>
      <c r="P3986">
        <v>11.5</v>
      </c>
      <c r="Q3986">
        <v>1</v>
      </c>
      <c r="R3986">
        <v>3.11</v>
      </c>
      <c r="S3986">
        <v>1</v>
      </c>
      <c r="T3986">
        <v>0</v>
      </c>
    </row>
    <row r="3987" spans="1:20" x14ac:dyDescent="0.2">
      <c r="A3987" t="s">
        <v>69</v>
      </c>
      <c r="B3987" s="4">
        <f>train[[#This Row],[account_length]]/12</f>
        <v>11.333333333333334</v>
      </c>
      <c r="C3987">
        <v>415</v>
      </c>
      <c r="D3987">
        <v>0</v>
      </c>
      <c r="E3987">
        <v>0</v>
      </c>
      <c r="F3987">
        <v>0</v>
      </c>
      <c r="G3987">
        <v>259</v>
      </c>
      <c r="H3987">
        <v>105</v>
      </c>
      <c r="I3987">
        <v>44.03</v>
      </c>
      <c r="J3987">
        <v>166.9</v>
      </c>
      <c r="K3987">
        <v>125</v>
      </c>
      <c r="L3987">
        <v>14.19</v>
      </c>
      <c r="M3987">
        <v>255.1</v>
      </c>
      <c r="N3987">
        <v>107</v>
      </c>
      <c r="O3987">
        <v>11.48</v>
      </c>
      <c r="P3987">
        <v>11.1</v>
      </c>
      <c r="Q3987">
        <v>3</v>
      </c>
      <c r="R3987">
        <v>3</v>
      </c>
      <c r="S3987">
        <v>3</v>
      </c>
      <c r="T3987">
        <v>0</v>
      </c>
    </row>
    <row r="3988" spans="1:20" x14ac:dyDescent="0.2">
      <c r="A3988" t="s">
        <v>27</v>
      </c>
      <c r="B3988" s="4">
        <f>train[[#This Row],[account_length]]/12</f>
        <v>8.1666666666666661</v>
      </c>
      <c r="C3988">
        <v>415</v>
      </c>
      <c r="D3988">
        <v>0</v>
      </c>
      <c r="E3988">
        <v>0</v>
      </c>
      <c r="F3988">
        <v>0</v>
      </c>
      <c r="G3988">
        <v>182.6</v>
      </c>
      <c r="H3988">
        <v>76</v>
      </c>
      <c r="I3988">
        <v>31.04</v>
      </c>
      <c r="J3988">
        <v>145.19999999999999</v>
      </c>
      <c r="K3988">
        <v>75</v>
      </c>
      <c r="L3988">
        <v>12.34</v>
      </c>
      <c r="M3988">
        <v>162.6</v>
      </c>
      <c r="N3988">
        <v>127</v>
      </c>
      <c r="O3988">
        <v>7.32</v>
      </c>
      <c r="P3988">
        <v>12</v>
      </c>
      <c r="Q3988">
        <v>1</v>
      </c>
      <c r="R3988">
        <v>3.24</v>
      </c>
      <c r="S3988">
        <v>6</v>
      </c>
      <c r="T3988">
        <v>1</v>
      </c>
    </row>
    <row r="3989" spans="1:20" x14ac:dyDescent="0.2">
      <c r="A3989" t="s">
        <v>30</v>
      </c>
      <c r="B3989" s="4">
        <f>train[[#This Row],[account_length]]/12</f>
        <v>9.0833333333333339</v>
      </c>
      <c r="C3989">
        <v>408</v>
      </c>
      <c r="D3989">
        <v>0</v>
      </c>
      <c r="E3989">
        <v>0</v>
      </c>
      <c r="F3989">
        <v>0</v>
      </c>
      <c r="G3989">
        <v>123</v>
      </c>
      <c r="H3989">
        <v>111</v>
      </c>
      <c r="I3989">
        <v>20.91</v>
      </c>
      <c r="J3989">
        <v>237.2</v>
      </c>
      <c r="K3989">
        <v>103</v>
      </c>
      <c r="L3989">
        <v>20.16</v>
      </c>
      <c r="M3989">
        <v>258.8</v>
      </c>
      <c r="N3989">
        <v>91</v>
      </c>
      <c r="O3989">
        <v>11.65</v>
      </c>
      <c r="P3989">
        <v>9.3000000000000007</v>
      </c>
      <c r="Q3989">
        <v>12</v>
      </c>
      <c r="R3989">
        <v>2.5099999999999998</v>
      </c>
      <c r="S3989">
        <v>1</v>
      </c>
      <c r="T3989">
        <v>0</v>
      </c>
    </row>
    <row r="3990" spans="1:20" x14ac:dyDescent="0.2">
      <c r="A3990" t="s">
        <v>34</v>
      </c>
      <c r="B3990" s="4">
        <f>train[[#This Row],[account_length]]/12</f>
        <v>7</v>
      </c>
      <c r="C3990">
        <v>415</v>
      </c>
      <c r="D3990">
        <v>0</v>
      </c>
      <c r="E3990">
        <v>0</v>
      </c>
      <c r="F3990">
        <v>0</v>
      </c>
      <c r="G3990">
        <v>169.9</v>
      </c>
      <c r="H3990">
        <v>96</v>
      </c>
      <c r="I3990">
        <v>28.88</v>
      </c>
      <c r="J3990">
        <v>190.3</v>
      </c>
      <c r="K3990">
        <v>103</v>
      </c>
      <c r="L3990">
        <v>16.18</v>
      </c>
      <c r="M3990">
        <v>188</v>
      </c>
      <c r="N3990">
        <v>82</v>
      </c>
      <c r="O3990">
        <v>8.4600000000000009</v>
      </c>
      <c r="P3990">
        <v>8.6</v>
      </c>
      <c r="Q3990">
        <v>2</v>
      </c>
      <c r="R3990">
        <v>2.3199999999999998</v>
      </c>
      <c r="S3990">
        <v>2</v>
      </c>
      <c r="T3990">
        <v>0</v>
      </c>
    </row>
    <row r="3991" spans="1:20" x14ac:dyDescent="0.2">
      <c r="A3991" t="s">
        <v>66</v>
      </c>
      <c r="B3991" s="4">
        <f>train[[#This Row],[account_length]]/12</f>
        <v>13.083333333333334</v>
      </c>
      <c r="C3991">
        <v>408</v>
      </c>
      <c r="D3991">
        <v>0</v>
      </c>
      <c r="E3991">
        <v>1</v>
      </c>
      <c r="F3991">
        <v>27</v>
      </c>
      <c r="G3991">
        <v>201.4</v>
      </c>
      <c r="H3991">
        <v>85</v>
      </c>
      <c r="I3991">
        <v>34.24</v>
      </c>
      <c r="J3991">
        <v>101.3</v>
      </c>
      <c r="K3991">
        <v>60</v>
      </c>
      <c r="L3991">
        <v>8.61</v>
      </c>
      <c r="M3991">
        <v>258.5</v>
      </c>
      <c r="N3991">
        <v>113</v>
      </c>
      <c r="O3991">
        <v>11.63</v>
      </c>
      <c r="P3991">
        <v>11.9</v>
      </c>
      <c r="Q3991">
        <v>5</v>
      </c>
      <c r="R3991">
        <v>3.21</v>
      </c>
      <c r="S3991">
        <v>2</v>
      </c>
      <c r="T3991">
        <v>0</v>
      </c>
    </row>
    <row r="3992" spans="1:20" x14ac:dyDescent="0.2">
      <c r="A3992" t="s">
        <v>64</v>
      </c>
      <c r="B3992" s="4">
        <f>train[[#This Row],[account_length]]/12</f>
        <v>6.166666666666667</v>
      </c>
      <c r="C3992">
        <v>415</v>
      </c>
      <c r="D3992">
        <v>0</v>
      </c>
      <c r="E3992">
        <v>1</v>
      </c>
      <c r="F3992">
        <v>24</v>
      </c>
      <c r="G3992">
        <v>124.2</v>
      </c>
      <c r="H3992">
        <v>146</v>
      </c>
      <c r="I3992">
        <v>21.11</v>
      </c>
      <c r="J3992">
        <v>266.2</v>
      </c>
      <c r="K3992">
        <v>84</v>
      </c>
      <c r="L3992">
        <v>22.63</v>
      </c>
      <c r="M3992">
        <v>156.69999999999999</v>
      </c>
      <c r="N3992">
        <v>108</v>
      </c>
      <c r="O3992">
        <v>7.05</v>
      </c>
      <c r="P3992">
        <v>11.5</v>
      </c>
      <c r="Q3992">
        <v>6</v>
      </c>
      <c r="R3992">
        <v>3.11</v>
      </c>
      <c r="S3992">
        <v>3</v>
      </c>
      <c r="T3992">
        <v>0</v>
      </c>
    </row>
    <row r="3993" spans="1:20" x14ac:dyDescent="0.2">
      <c r="A3993" t="s">
        <v>27</v>
      </c>
      <c r="B3993" s="4">
        <f>train[[#This Row],[account_length]]/12</f>
        <v>5.5</v>
      </c>
      <c r="C3993">
        <v>408</v>
      </c>
      <c r="D3993">
        <v>0</v>
      </c>
      <c r="E3993">
        <v>0</v>
      </c>
      <c r="F3993">
        <v>0</v>
      </c>
      <c r="G3993">
        <v>128.19999999999999</v>
      </c>
      <c r="H3993">
        <v>109</v>
      </c>
      <c r="I3993">
        <v>21.79</v>
      </c>
      <c r="J3993">
        <v>274.5</v>
      </c>
      <c r="K3993">
        <v>112</v>
      </c>
      <c r="L3993">
        <v>23.33</v>
      </c>
      <c r="M3993">
        <v>211</v>
      </c>
      <c r="N3993">
        <v>90</v>
      </c>
      <c r="O3993">
        <v>9.49</v>
      </c>
      <c r="P3993">
        <v>8.1</v>
      </c>
      <c r="Q3993">
        <v>4</v>
      </c>
      <c r="R3993">
        <v>2.19</v>
      </c>
      <c r="S3993">
        <v>0</v>
      </c>
      <c r="T3993">
        <v>0</v>
      </c>
    </row>
    <row r="3994" spans="1:20" x14ac:dyDescent="0.2">
      <c r="A3994" t="s">
        <v>57</v>
      </c>
      <c r="B3994" s="4">
        <f>train[[#This Row],[account_length]]/12</f>
        <v>11.833333333333334</v>
      </c>
      <c r="C3994">
        <v>408</v>
      </c>
      <c r="D3994">
        <v>0</v>
      </c>
      <c r="E3994">
        <v>1</v>
      </c>
      <c r="F3994">
        <v>20</v>
      </c>
      <c r="G3994">
        <v>214.3</v>
      </c>
      <c r="H3994">
        <v>126</v>
      </c>
      <c r="I3994">
        <v>36.43</v>
      </c>
      <c r="J3994">
        <v>250.1</v>
      </c>
      <c r="K3994">
        <v>102</v>
      </c>
      <c r="L3994">
        <v>21.26</v>
      </c>
      <c r="M3994">
        <v>189.7</v>
      </c>
      <c r="N3994">
        <v>116</v>
      </c>
      <c r="O3994">
        <v>8.5399999999999991</v>
      </c>
      <c r="P3994">
        <v>10.6</v>
      </c>
      <c r="Q3994">
        <v>4</v>
      </c>
      <c r="R3994">
        <v>2.86</v>
      </c>
      <c r="S3994">
        <v>4</v>
      </c>
      <c r="T3994">
        <v>0</v>
      </c>
    </row>
    <row r="3995" spans="1:20" x14ac:dyDescent="0.2">
      <c r="A3995" t="s">
        <v>59</v>
      </c>
      <c r="B3995" s="4">
        <f>train[[#This Row],[account_length]]/12</f>
        <v>11.333333333333334</v>
      </c>
      <c r="C3995">
        <v>415</v>
      </c>
      <c r="D3995">
        <v>0</v>
      </c>
      <c r="E3995">
        <v>1</v>
      </c>
      <c r="F3995">
        <v>24</v>
      </c>
      <c r="G3995">
        <v>243.3</v>
      </c>
      <c r="H3995">
        <v>107</v>
      </c>
      <c r="I3995">
        <v>41.36</v>
      </c>
      <c r="J3995">
        <v>226.8</v>
      </c>
      <c r="K3995">
        <v>111</v>
      </c>
      <c r="L3995">
        <v>19.28</v>
      </c>
      <c r="M3995">
        <v>138.5</v>
      </c>
      <c r="N3995">
        <v>117</v>
      </c>
      <c r="O3995">
        <v>6.23</v>
      </c>
      <c r="P3995">
        <v>11</v>
      </c>
      <c r="Q3995">
        <v>4</v>
      </c>
      <c r="R3995">
        <v>2.97</v>
      </c>
      <c r="S3995">
        <v>4</v>
      </c>
      <c r="T3995">
        <v>0</v>
      </c>
    </row>
    <row r="3996" spans="1:20" x14ac:dyDescent="0.2">
      <c r="A3996" t="s">
        <v>32</v>
      </c>
      <c r="B3996" s="4">
        <f>train[[#This Row],[account_length]]/12</f>
        <v>6.25</v>
      </c>
      <c r="C3996">
        <v>510</v>
      </c>
      <c r="D3996">
        <v>0</v>
      </c>
      <c r="E3996">
        <v>1</v>
      </c>
      <c r="F3996">
        <v>17</v>
      </c>
      <c r="G3996">
        <v>200.7</v>
      </c>
      <c r="H3996">
        <v>107</v>
      </c>
      <c r="I3996">
        <v>34.119999999999997</v>
      </c>
      <c r="J3996">
        <v>212.5</v>
      </c>
      <c r="K3996">
        <v>109</v>
      </c>
      <c r="L3996">
        <v>18.059999999999999</v>
      </c>
      <c r="M3996">
        <v>204</v>
      </c>
      <c r="N3996">
        <v>136</v>
      </c>
      <c r="O3996">
        <v>9.18</v>
      </c>
      <c r="P3996">
        <v>12.9</v>
      </c>
      <c r="Q3996">
        <v>3</v>
      </c>
      <c r="R3996">
        <v>3.48</v>
      </c>
      <c r="S3996">
        <v>4</v>
      </c>
      <c r="T3996">
        <v>0</v>
      </c>
    </row>
    <row r="3997" spans="1:20" x14ac:dyDescent="0.2">
      <c r="A3997" t="s">
        <v>60</v>
      </c>
      <c r="B3997" s="4">
        <f>train[[#This Row],[account_length]]/12</f>
        <v>4.916666666666667</v>
      </c>
      <c r="C3997">
        <v>415</v>
      </c>
      <c r="D3997">
        <v>0</v>
      </c>
      <c r="E3997">
        <v>0</v>
      </c>
      <c r="F3997">
        <v>0</v>
      </c>
      <c r="G3997">
        <v>231.4</v>
      </c>
      <c r="H3997">
        <v>93</v>
      </c>
      <c r="I3997">
        <v>39.340000000000003</v>
      </c>
      <c r="J3997">
        <v>168</v>
      </c>
      <c r="K3997">
        <v>92</v>
      </c>
      <c r="L3997">
        <v>14.28</v>
      </c>
      <c r="M3997">
        <v>257.2</v>
      </c>
      <c r="N3997">
        <v>124</v>
      </c>
      <c r="O3997">
        <v>11.57</v>
      </c>
      <c r="P3997">
        <v>11.4</v>
      </c>
      <c r="Q3997">
        <v>5</v>
      </c>
      <c r="R3997">
        <v>3.08</v>
      </c>
      <c r="S3997">
        <v>2</v>
      </c>
      <c r="T3997">
        <v>0</v>
      </c>
    </row>
    <row r="3998" spans="1:20" x14ac:dyDescent="0.2">
      <c r="A3998" t="s">
        <v>52</v>
      </c>
      <c r="B3998" s="4">
        <f>train[[#This Row],[account_length]]/12</f>
        <v>3.75</v>
      </c>
      <c r="C3998">
        <v>415</v>
      </c>
      <c r="D3998">
        <v>0</v>
      </c>
      <c r="E3998">
        <v>1</v>
      </c>
      <c r="F3998">
        <v>32</v>
      </c>
      <c r="G3998">
        <v>235</v>
      </c>
      <c r="H3998">
        <v>85</v>
      </c>
      <c r="I3998">
        <v>39.950000000000003</v>
      </c>
      <c r="J3998">
        <v>240.5</v>
      </c>
      <c r="K3998">
        <v>101</v>
      </c>
      <c r="L3998">
        <v>20.440000000000001</v>
      </c>
      <c r="M3998">
        <v>147.1</v>
      </c>
      <c r="N3998">
        <v>88</v>
      </c>
      <c r="O3998">
        <v>6.62</v>
      </c>
      <c r="P3998">
        <v>7.7</v>
      </c>
      <c r="Q3998">
        <v>3</v>
      </c>
      <c r="R3998">
        <v>2.08</v>
      </c>
      <c r="S3998">
        <v>2</v>
      </c>
      <c r="T3998">
        <v>0</v>
      </c>
    </row>
    <row r="3999" spans="1:20" x14ac:dyDescent="0.2">
      <c r="A3999" t="s">
        <v>31</v>
      </c>
      <c r="B3999" s="4">
        <f>train[[#This Row],[account_length]]/12</f>
        <v>4</v>
      </c>
      <c r="C3999">
        <v>408</v>
      </c>
      <c r="D3999">
        <v>0</v>
      </c>
      <c r="E3999">
        <v>0</v>
      </c>
      <c r="F3999">
        <v>0</v>
      </c>
      <c r="G3999">
        <v>237.5</v>
      </c>
      <c r="H3999">
        <v>117</v>
      </c>
      <c r="I3999">
        <v>40.380000000000003</v>
      </c>
      <c r="J3999">
        <v>211.1</v>
      </c>
      <c r="K3999">
        <v>114</v>
      </c>
      <c r="L3999">
        <v>17.940000000000001</v>
      </c>
      <c r="M3999">
        <v>163.9</v>
      </c>
      <c r="N3999">
        <v>114</v>
      </c>
      <c r="O3999">
        <v>7.38</v>
      </c>
      <c r="P3999">
        <v>9.6999999999999993</v>
      </c>
      <c r="Q3999">
        <v>3</v>
      </c>
      <c r="R3999">
        <v>2.62</v>
      </c>
      <c r="S3999">
        <v>1</v>
      </c>
      <c r="T3999">
        <v>0</v>
      </c>
    </row>
    <row r="4000" spans="1:20" x14ac:dyDescent="0.2">
      <c r="A4000" t="s">
        <v>29</v>
      </c>
      <c r="B4000" s="4">
        <f>train[[#This Row],[account_length]]/12</f>
        <v>1.3333333333333333</v>
      </c>
      <c r="C4000">
        <v>510</v>
      </c>
      <c r="D4000">
        <v>0</v>
      </c>
      <c r="E4000">
        <v>0</v>
      </c>
      <c r="F4000">
        <v>0</v>
      </c>
      <c r="G4000">
        <v>228.3</v>
      </c>
      <c r="H4000">
        <v>80</v>
      </c>
      <c r="I4000">
        <v>38.81</v>
      </c>
      <c r="J4000">
        <v>130.9</v>
      </c>
      <c r="K4000">
        <v>75</v>
      </c>
      <c r="L4000">
        <v>11.13</v>
      </c>
      <c r="M4000">
        <v>156.69999999999999</v>
      </c>
      <c r="N4000">
        <v>98</v>
      </c>
      <c r="O4000">
        <v>7.05</v>
      </c>
      <c r="P4000">
        <v>8.4</v>
      </c>
      <c r="Q4000">
        <v>9</v>
      </c>
      <c r="R4000">
        <v>2.27</v>
      </c>
      <c r="S4000">
        <v>1</v>
      </c>
      <c r="T4000">
        <v>0</v>
      </c>
    </row>
    <row r="4001" spans="1:20" x14ac:dyDescent="0.2">
      <c r="A4001" t="s">
        <v>55</v>
      </c>
      <c r="B4001" s="4">
        <f>train[[#This Row],[account_length]]/12</f>
        <v>11.666666666666666</v>
      </c>
      <c r="C4001">
        <v>415</v>
      </c>
      <c r="D4001">
        <v>0</v>
      </c>
      <c r="E4001">
        <v>0</v>
      </c>
      <c r="F4001">
        <v>0</v>
      </c>
      <c r="G4001">
        <v>160.5</v>
      </c>
      <c r="H4001">
        <v>123</v>
      </c>
      <c r="I4001">
        <v>27.29</v>
      </c>
      <c r="J4001">
        <v>185.9</v>
      </c>
      <c r="K4001">
        <v>110</v>
      </c>
      <c r="L4001">
        <v>15.8</v>
      </c>
      <c r="M4001">
        <v>150.4</v>
      </c>
      <c r="N4001">
        <v>94</v>
      </c>
      <c r="O4001">
        <v>6.77</v>
      </c>
      <c r="P4001">
        <v>10.7</v>
      </c>
      <c r="Q4001">
        <v>5</v>
      </c>
      <c r="R4001">
        <v>2.89</v>
      </c>
      <c r="S4001">
        <v>1</v>
      </c>
      <c r="T4001">
        <v>0</v>
      </c>
    </row>
    <row r="4002" spans="1:20" x14ac:dyDescent="0.2">
      <c r="A4002" t="s">
        <v>66</v>
      </c>
      <c r="B4002" s="4">
        <f>train[[#This Row],[account_length]]/12</f>
        <v>9</v>
      </c>
      <c r="C4002">
        <v>510</v>
      </c>
      <c r="D4002">
        <v>0</v>
      </c>
      <c r="E4002">
        <v>1</v>
      </c>
      <c r="F4002">
        <v>48</v>
      </c>
      <c r="G4002">
        <v>185.6</v>
      </c>
      <c r="H4002">
        <v>125</v>
      </c>
      <c r="I4002">
        <v>31.55</v>
      </c>
      <c r="J4002">
        <v>224.6</v>
      </c>
      <c r="K4002">
        <v>125</v>
      </c>
      <c r="L4002">
        <v>19.09</v>
      </c>
      <c r="M4002">
        <v>284.7</v>
      </c>
      <c r="N4002">
        <v>87</v>
      </c>
      <c r="O4002">
        <v>12.81</v>
      </c>
      <c r="P4002">
        <v>6.9</v>
      </c>
      <c r="Q4002">
        <v>3</v>
      </c>
      <c r="R4002">
        <v>1.86</v>
      </c>
      <c r="S4002">
        <v>1</v>
      </c>
      <c r="T4002">
        <v>0</v>
      </c>
    </row>
    <row r="4003" spans="1:20" x14ac:dyDescent="0.2">
      <c r="A4003" t="s">
        <v>72</v>
      </c>
      <c r="B4003" s="4">
        <f>train[[#This Row],[account_length]]/12</f>
        <v>4.416666666666667</v>
      </c>
      <c r="C4003">
        <v>415</v>
      </c>
      <c r="D4003">
        <v>0</v>
      </c>
      <c r="E4003">
        <v>0</v>
      </c>
      <c r="F4003">
        <v>0</v>
      </c>
      <c r="G4003">
        <v>214.3</v>
      </c>
      <c r="H4003">
        <v>138</v>
      </c>
      <c r="I4003">
        <v>36.43</v>
      </c>
      <c r="J4003">
        <v>232.2</v>
      </c>
      <c r="K4003">
        <v>99</v>
      </c>
      <c r="L4003">
        <v>19.739999999999998</v>
      </c>
      <c r="M4003">
        <v>0</v>
      </c>
      <c r="N4003">
        <v>0</v>
      </c>
      <c r="O4003">
        <v>0</v>
      </c>
      <c r="P4003">
        <v>8.3000000000000007</v>
      </c>
      <c r="Q4003">
        <v>5</v>
      </c>
      <c r="R4003">
        <v>2.2400000000000002</v>
      </c>
      <c r="S4003">
        <v>1</v>
      </c>
      <c r="T4003">
        <v>0</v>
      </c>
    </row>
    <row r="4004" spans="1:20" x14ac:dyDescent="0.2">
      <c r="A4004" t="s">
        <v>52</v>
      </c>
      <c r="B4004" s="4">
        <f>train[[#This Row],[account_length]]/12</f>
        <v>7.583333333333333</v>
      </c>
      <c r="C4004">
        <v>408</v>
      </c>
      <c r="D4004">
        <v>0</v>
      </c>
      <c r="E4004">
        <v>0</v>
      </c>
      <c r="F4004">
        <v>0</v>
      </c>
      <c r="G4004">
        <v>240.8</v>
      </c>
      <c r="H4004">
        <v>105</v>
      </c>
      <c r="I4004">
        <v>40.94</v>
      </c>
      <c r="J4004">
        <v>192.8</v>
      </c>
      <c r="K4004">
        <v>93</v>
      </c>
      <c r="L4004">
        <v>16.39</v>
      </c>
      <c r="M4004">
        <v>253.4</v>
      </c>
      <c r="N4004">
        <v>69</v>
      </c>
      <c r="O4004">
        <v>11.4</v>
      </c>
      <c r="P4004">
        <v>7.6</v>
      </c>
      <c r="Q4004">
        <v>3</v>
      </c>
      <c r="R4004">
        <v>2.0499999999999998</v>
      </c>
      <c r="S4004">
        <v>4</v>
      </c>
      <c r="T4004">
        <v>0</v>
      </c>
    </row>
    <row r="4005" spans="1:20" x14ac:dyDescent="0.2">
      <c r="A4005" t="s">
        <v>39</v>
      </c>
      <c r="B4005" s="4">
        <f>train[[#This Row],[account_length]]/12</f>
        <v>2.1666666666666665</v>
      </c>
      <c r="C4005">
        <v>415</v>
      </c>
      <c r="D4005">
        <v>1</v>
      </c>
      <c r="E4005">
        <v>0</v>
      </c>
      <c r="F4005">
        <v>0</v>
      </c>
      <c r="G4005">
        <v>194.4</v>
      </c>
      <c r="H4005">
        <v>105</v>
      </c>
      <c r="I4005">
        <v>33.049999999999997</v>
      </c>
      <c r="J4005">
        <v>238.3</v>
      </c>
      <c r="K4005">
        <v>100</v>
      </c>
      <c r="L4005">
        <v>20.260000000000002</v>
      </c>
      <c r="M4005">
        <v>239.1</v>
      </c>
      <c r="N4005">
        <v>129</v>
      </c>
      <c r="O4005">
        <v>10.76</v>
      </c>
      <c r="P4005">
        <v>9.6</v>
      </c>
      <c r="Q4005">
        <v>5</v>
      </c>
      <c r="R4005">
        <v>2.59</v>
      </c>
      <c r="S4005">
        <v>0</v>
      </c>
      <c r="T4005">
        <v>0</v>
      </c>
    </row>
    <row r="4006" spans="1:20" x14ac:dyDescent="0.2">
      <c r="A4006" t="s">
        <v>65</v>
      </c>
      <c r="B4006" s="4">
        <f>train[[#This Row],[account_length]]/12</f>
        <v>10.75</v>
      </c>
      <c r="C4006">
        <v>415</v>
      </c>
      <c r="D4006">
        <v>0</v>
      </c>
      <c r="E4006">
        <v>0</v>
      </c>
      <c r="F4006">
        <v>0</v>
      </c>
      <c r="G4006">
        <v>130.19999999999999</v>
      </c>
      <c r="H4006">
        <v>94</v>
      </c>
      <c r="I4006">
        <v>22.13</v>
      </c>
      <c r="J4006">
        <v>195.2</v>
      </c>
      <c r="K4006">
        <v>126</v>
      </c>
      <c r="L4006">
        <v>16.59</v>
      </c>
      <c r="M4006">
        <v>195.5</v>
      </c>
      <c r="N4006">
        <v>68</v>
      </c>
      <c r="O4006">
        <v>8.8000000000000007</v>
      </c>
      <c r="P4006">
        <v>7.6</v>
      </c>
      <c r="Q4006">
        <v>5</v>
      </c>
      <c r="R4006">
        <v>2.0499999999999998</v>
      </c>
      <c r="S4006">
        <v>2</v>
      </c>
      <c r="T4006">
        <v>0</v>
      </c>
    </row>
    <row r="4007" spans="1:20" x14ac:dyDescent="0.2">
      <c r="A4007" t="s">
        <v>55</v>
      </c>
      <c r="B4007" s="4">
        <f>train[[#This Row],[account_length]]/12</f>
        <v>9.8333333333333339</v>
      </c>
      <c r="C4007">
        <v>408</v>
      </c>
      <c r="D4007">
        <v>1</v>
      </c>
      <c r="E4007">
        <v>1</v>
      </c>
      <c r="F4007">
        <v>52</v>
      </c>
      <c r="G4007">
        <v>123.7</v>
      </c>
      <c r="H4007">
        <v>114</v>
      </c>
      <c r="I4007">
        <v>21.03</v>
      </c>
      <c r="J4007">
        <v>133.19999999999999</v>
      </c>
      <c r="K4007">
        <v>137</v>
      </c>
      <c r="L4007">
        <v>11.32</v>
      </c>
      <c r="M4007">
        <v>191.8</v>
      </c>
      <c r="N4007">
        <v>102</v>
      </c>
      <c r="O4007">
        <v>8.6300000000000008</v>
      </c>
      <c r="P4007">
        <v>7.9</v>
      </c>
      <c r="Q4007">
        <v>3</v>
      </c>
      <c r="R4007">
        <v>2.13</v>
      </c>
      <c r="S4007">
        <v>0</v>
      </c>
      <c r="T4007">
        <v>0</v>
      </c>
    </row>
    <row r="4008" spans="1:20" x14ac:dyDescent="0.2">
      <c r="A4008" t="s">
        <v>72</v>
      </c>
      <c r="B4008" s="4">
        <f>train[[#This Row],[account_length]]/12</f>
        <v>4.25</v>
      </c>
      <c r="C4008">
        <v>510</v>
      </c>
      <c r="D4008">
        <v>0</v>
      </c>
      <c r="E4008">
        <v>1</v>
      </c>
      <c r="F4008">
        <v>32</v>
      </c>
      <c r="G4008">
        <v>206.1</v>
      </c>
      <c r="H4008">
        <v>134</v>
      </c>
      <c r="I4008">
        <v>35.04</v>
      </c>
      <c r="J4008">
        <v>179.6</v>
      </c>
      <c r="K4008">
        <v>84</v>
      </c>
      <c r="L4008">
        <v>15.27</v>
      </c>
      <c r="M4008">
        <v>332.2</v>
      </c>
      <c r="N4008">
        <v>90</v>
      </c>
      <c r="O4008">
        <v>14.95</v>
      </c>
      <c r="P4008">
        <v>10.199999999999999</v>
      </c>
      <c r="Q4008">
        <v>2</v>
      </c>
      <c r="R4008">
        <v>2.75</v>
      </c>
      <c r="S4008">
        <v>3</v>
      </c>
      <c r="T4008">
        <v>0</v>
      </c>
    </row>
    <row r="4009" spans="1:20" x14ac:dyDescent="0.2">
      <c r="A4009" t="s">
        <v>42</v>
      </c>
      <c r="B4009" s="4">
        <f>train[[#This Row],[account_length]]/12</f>
        <v>4.75</v>
      </c>
      <c r="C4009">
        <v>415</v>
      </c>
      <c r="D4009">
        <v>0</v>
      </c>
      <c r="E4009">
        <v>1</v>
      </c>
      <c r="F4009">
        <v>25</v>
      </c>
      <c r="G4009">
        <v>182.4</v>
      </c>
      <c r="H4009">
        <v>92</v>
      </c>
      <c r="I4009">
        <v>31.01</v>
      </c>
      <c r="J4009">
        <v>214.7</v>
      </c>
      <c r="K4009">
        <v>104</v>
      </c>
      <c r="L4009">
        <v>18.25</v>
      </c>
      <c r="M4009">
        <v>174.4</v>
      </c>
      <c r="N4009">
        <v>110</v>
      </c>
      <c r="O4009">
        <v>7.85</v>
      </c>
      <c r="P4009">
        <v>10.1</v>
      </c>
      <c r="Q4009">
        <v>2</v>
      </c>
      <c r="R4009">
        <v>2.73</v>
      </c>
      <c r="S4009">
        <v>1</v>
      </c>
      <c r="T4009">
        <v>0</v>
      </c>
    </row>
    <row r="4010" spans="1:20" x14ac:dyDescent="0.2">
      <c r="A4010" t="s">
        <v>38</v>
      </c>
      <c r="B4010" s="4">
        <f>train[[#This Row],[account_length]]/12</f>
        <v>8.5833333333333339</v>
      </c>
      <c r="C4010">
        <v>415</v>
      </c>
      <c r="D4010">
        <v>0</v>
      </c>
      <c r="E4010">
        <v>0</v>
      </c>
      <c r="F4010">
        <v>0</v>
      </c>
      <c r="G4010">
        <v>228.4</v>
      </c>
      <c r="H4010">
        <v>103</v>
      </c>
      <c r="I4010">
        <v>38.83</v>
      </c>
      <c r="J4010">
        <v>97.3</v>
      </c>
      <c r="K4010">
        <v>129</v>
      </c>
      <c r="L4010">
        <v>8.27</v>
      </c>
      <c r="M4010">
        <v>199.9</v>
      </c>
      <c r="N4010">
        <v>67</v>
      </c>
      <c r="O4010">
        <v>9</v>
      </c>
      <c r="P4010">
        <v>9.4</v>
      </c>
      <c r="Q4010">
        <v>7</v>
      </c>
      <c r="R4010">
        <v>2.54</v>
      </c>
      <c r="S4010">
        <v>3</v>
      </c>
      <c r="T4010">
        <v>0</v>
      </c>
    </row>
    <row r="4011" spans="1:20" x14ac:dyDescent="0.2">
      <c r="A4011" t="s">
        <v>55</v>
      </c>
      <c r="B4011" s="4">
        <f>train[[#This Row],[account_length]]/12</f>
        <v>4.75</v>
      </c>
      <c r="C4011">
        <v>415</v>
      </c>
      <c r="D4011">
        <v>0</v>
      </c>
      <c r="E4011">
        <v>0</v>
      </c>
      <c r="F4011">
        <v>0</v>
      </c>
      <c r="G4011">
        <v>202</v>
      </c>
      <c r="H4011">
        <v>100</v>
      </c>
      <c r="I4011">
        <v>34.340000000000003</v>
      </c>
      <c r="J4011">
        <v>168.9</v>
      </c>
      <c r="K4011">
        <v>90</v>
      </c>
      <c r="L4011">
        <v>14.36</v>
      </c>
      <c r="M4011">
        <v>231.8</v>
      </c>
      <c r="N4011">
        <v>119</v>
      </c>
      <c r="O4011">
        <v>10.43</v>
      </c>
      <c r="P4011">
        <v>3.4</v>
      </c>
      <c r="Q4011">
        <v>4</v>
      </c>
      <c r="R4011">
        <v>0.92</v>
      </c>
      <c r="S4011">
        <v>1</v>
      </c>
      <c r="T4011">
        <v>0</v>
      </c>
    </row>
    <row r="4012" spans="1:20" x14ac:dyDescent="0.2">
      <c r="A4012" t="s">
        <v>41</v>
      </c>
      <c r="B4012" s="4">
        <f>train[[#This Row],[account_length]]/12</f>
        <v>7</v>
      </c>
      <c r="C4012">
        <v>415</v>
      </c>
      <c r="D4012">
        <v>0</v>
      </c>
      <c r="E4012">
        <v>0</v>
      </c>
      <c r="F4012">
        <v>0</v>
      </c>
      <c r="G4012">
        <v>148.80000000000001</v>
      </c>
      <c r="H4012">
        <v>89</v>
      </c>
      <c r="I4012">
        <v>25.3</v>
      </c>
      <c r="J4012">
        <v>189.8</v>
      </c>
      <c r="K4012">
        <v>93</v>
      </c>
      <c r="L4012">
        <v>16.13</v>
      </c>
      <c r="M4012">
        <v>147.6</v>
      </c>
      <c r="N4012">
        <v>73</v>
      </c>
      <c r="O4012">
        <v>6.64</v>
      </c>
      <c r="P4012">
        <v>6.3</v>
      </c>
      <c r="Q4012">
        <v>2</v>
      </c>
      <c r="R4012">
        <v>1.7</v>
      </c>
      <c r="S4012">
        <v>1</v>
      </c>
      <c r="T4012">
        <v>0</v>
      </c>
    </row>
    <row r="4013" spans="1:20" x14ac:dyDescent="0.2">
      <c r="A4013" t="s">
        <v>68</v>
      </c>
      <c r="B4013" s="4">
        <f>train[[#This Row],[account_length]]/12</f>
        <v>13.833333333333334</v>
      </c>
      <c r="C4013">
        <v>415</v>
      </c>
      <c r="D4013">
        <v>1</v>
      </c>
      <c r="E4013">
        <v>0</v>
      </c>
      <c r="F4013">
        <v>0</v>
      </c>
      <c r="G4013">
        <v>191.3</v>
      </c>
      <c r="H4013">
        <v>120</v>
      </c>
      <c r="I4013">
        <v>32.520000000000003</v>
      </c>
      <c r="J4013">
        <v>167.3</v>
      </c>
      <c r="K4013">
        <v>88</v>
      </c>
      <c r="L4013">
        <v>14.22</v>
      </c>
      <c r="M4013">
        <v>162.9</v>
      </c>
      <c r="N4013">
        <v>110</v>
      </c>
      <c r="O4013">
        <v>7.33</v>
      </c>
      <c r="P4013">
        <v>10.199999999999999</v>
      </c>
      <c r="Q4013">
        <v>2</v>
      </c>
      <c r="R4013">
        <v>2.75</v>
      </c>
      <c r="S4013">
        <v>2</v>
      </c>
      <c r="T4013">
        <v>1</v>
      </c>
    </row>
    <row r="4014" spans="1:20" x14ac:dyDescent="0.2">
      <c r="A4014" t="s">
        <v>39</v>
      </c>
      <c r="B4014" s="4">
        <f>train[[#This Row],[account_length]]/12</f>
        <v>10.833333333333334</v>
      </c>
      <c r="C4014">
        <v>415</v>
      </c>
      <c r="D4014">
        <v>0</v>
      </c>
      <c r="E4014">
        <v>0</v>
      </c>
      <c r="F4014">
        <v>0</v>
      </c>
      <c r="G4014">
        <v>159.9</v>
      </c>
      <c r="H4014">
        <v>70</v>
      </c>
      <c r="I4014">
        <v>27.18</v>
      </c>
      <c r="J4014">
        <v>236.8</v>
      </c>
      <c r="K4014">
        <v>127</v>
      </c>
      <c r="L4014">
        <v>20.13</v>
      </c>
      <c r="M4014">
        <v>227.9</v>
      </c>
      <c r="N4014">
        <v>95</v>
      </c>
      <c r="O4014">
        <v>10.26</v>
      </c>
      <c r="P4014">
        <v>9</v>
      </c>
      <c r="Q4014">
        <v>1</v>
      </c>
      <c r="R4014">
        <v>2.4300000000000002</v>
      </c>
      <c r="S4014">
        <v>1</v>
      </c>
      <c r="T4014">
        <v>0</v>
      </c>
    </row>
    <row r="4015" spans="1:20" x14ac:dyDescent="0.2">
      <c r="A4015" t="s">
        <v>42</v>
      </c>
      <c r="B4015" s="4">
        <f>train[[#This Row],[account_length]]/12</f>
        <v>9.6666666666666661</v>
      </c>
      <c r="C4015">
        <v>415</v>
      </c>
      <c r="D4015">
        <v>1</v>
      </c>
      <c r="E4015">
        <v>0</v>
      </c>
      <c r="F4015">
        <v>0</v>
      </c>
      <c r="G4015">
        <v>191.7</v>
      </c>
      <c r="H4015">
        <v>97</v>
      </c>
      <c r="I4015">
        <v>32.590000000000003</v>
      </c>
      <c r="J4015">
        <v>176.2</v>
      </c>
      <c r="K4015">
        <v>127</v>
      </c>
      <c r="L4015">
        <v>14.98</v>
      </c>
      <c r="M4015">
        <v>103.9</v>
      </c>
      <c r="N4015">
        <v>96</v>
      </c>
      <c r="O4015">
        <v>4.68</v>
      </c>
      <c r="P4015">
        <v>4.9000000000000004</v>
      </c>
      <c r="Q4015">
        <v>4</v>
      </c>
      <c r="R4015">
        <v>1.32</v>
      </c>
      <c r="S4015">
        <v>2</v>
      </c>
      <c r="T4015">
        <v>0</v>
      </c>
    </row>
    <row r="4016" spans="1:20" x14ac:dyDescent="0.2">
      <c r="A4016" t="s">
        <v>74</v>
      </c>
      <c r="B4016" s="4">
        <f>train[[#This Row],[account_length]]/12</f>
        <v>13.416666666666666</v>
      </c>
      <c r="C4016">
        <v>510</v>
      </c>
      <c r="D4016">
        <v>0</v>
      </c>
      <c r="E4016">
        <v>0</v>
      </c>
      <c r="F4016">
        <v>0</v>
      </c>
      <c r="G4016">
        <v>151.19999999999999</v>
      </c>
      <c r="H4016">
        <v>89</v>
      </c>
      <c r="I4016">
        <v>25.7</v>
      </c>
      <c r="J4016">
        <v>228.4</v>
      </c>
      <c r="K4016">
        <v>117</v>
      </c>
      <c r="L4016">
        <v>19.41</v>
      </c>
      <c r="M4016">
        <v>169.3</v>
      </c>
      <c r="N4016">
        <v>107</v>
      </c>
      <c r="O4016">
        <v>7.62</v>
      </c>
      <c r="P4016">
        <v>9.3000000000000007</v>
      </c>
      <c r="Q4016">
        <v>2</v>
      </c>
      <c r="R4016">
        <v>2.5099999999999998</v>
      </c>
      <c r="S4016">
        <v>2</v>
      </c>
      <c r="T4016">
        <v>0</v>
      </c>
    </row>
    <row r="4017" spans="1:20" x14ac:dyDescent="0.2">
      <c r="A4017" t="s">
        <v>50</v>
      </c>
      <c r="B4017" s="4">
        <f>train[[#This Row],[account_length]]/12</f>
        <v>10.833333333333334</v>
      </c>
      <c r="C4017">
        <v>415</v>
      </c>
      <c r="D4017">
        <v>0</v>
      </c>
      <c r="E4017">
        <v>0</v>
      </c>
      <c r="F4017">
        <v>0</v>
      </c>
      <c r="G4017">
        <v>182.1</v>
      </c>
      <c r="H4017">
        <v>136</v>
      </c>
      <c r="I4017">
        <v>30.96</v>
      </c>
      <c r="J4017">
        <v>204.2</v>
      </c>
      <c r="K4017">
        <v>99</v>
      </c>
      <c r="L4017">
        <v>17.36</v>
      </c>
      <c r="M4017">
        <v>355.1</v>
      </c>
      <c r="N4017">
        <v>135</v>
      </c>
      <c r="O4017">
        <v>15.98</v>
      </c>
      <c r="P4017">
        <v>12</v>
      </c>
      <c r="Q4017">
        <v>7</v>
      </c>
      <c r="R4017">
        <v>3.24</v>
      </c>
      <c r="S4017">
        <v>2</v>
      </c>
      <c r="T4017">
        <v>0</v>
      </c>
    </row>
    <row r="4018" spans="1:20" x14ac:dyDescent="0.2">
      <c r="A4018" t="s">
        <v>50</v>
      </c>
      <c r="B4018" s="4">
        <f>train[[#This Row],[account_length]]/12</f>
        <v>3.5</v>
      </c>
      <c r="C4018">
        <v>510</v>
      </c>
      <c r="D4018">
        <v>0</v>
      </c>
      <c r="E4018">
        <v>0</v>
      </c>
      <c r="F4018">
        <v>0</v>
      </c>
      <c r="G4018">
        <v>155.1</v>
      </c>
      <c r="H4018">
        <v>110</v>
      </c>
      <c r="I4018">
        <v>26.37</v>
      </c>
      <c r="J4018">
        <v>160.80000000000001</v>
      </c>
      <c r="K4018">
        <v>109</v>
      </c>
      <c r="L4018">
        <v>13.67</v>
      </c>
      <c r="M4018">
        <v>237.4</v>
      </c>
      <c r="N4018">
        <v>115</v>
      </c>
      <c r="O4018">
        <v>10.68</v>
      </c>
      <c r="P4018">
        <v>11.3</v>
      </c>
      <c r="Q4018">
        <v>2</v>
      </c>
      <c r="R4018">
        <v>3.05</v>
      </c>
      <c r="S4018">
        <v>3</v>
      </c>
      <c r="T4018">
        <v>0</v>
      </c>
    </row>
    <row r="4019" spans="1:20" x14ac:dyDescent="0.2">
      <c r="A4019" t="s">
        <v>41</v>
      </c>
      <c r="B4019" s="4">
        <f>train[[#This Row],[account_length]]/12</f>
        <v>8.0833333333333339</v>
      </c>
      <c r="C4019">
        <v>415</v>
      </c>
      <c r="D4019">
        <v>0</v>
      </c>
      <c r="E4019">
        <v>1</v>
      </c>
      <c r="F4019">
        <v>27</v>
      </c>
      <c r="G4019">
        <v>125.9</v>
      </c>
      <c r="H4019">
        <v>90</v>
      </c>
      <c r="I4019">
        <v>21.4</v>
      </c>
      <c r="J4019">
        <v>123.4</v>
      </c>
      <c r="K4019">
        <v>91</v>
      </c>
      <c r="L4019">
        <v>10.49</v>
      </c>
      <c r="M4019">
        <v>230</v>
      </c>
      <c r="N4019">
        <v>71</v>
      </c>
      <c r="O4019">
        <v>10.35</v>
      </c>
      <c r="P4019">
        <v>7.3</v>
      </c>
      <c r="Q4019">
        <v>7</v>
      </c>
      <c r="R4019">
        <v>1.97</v>
      </c>
      <c r="S4019">
        <v>0</v>
      </c>
      <c r="T4019">
        <v>0</v>
      </c>
    </row>
    <row r="4020" spans="1:20" x14ac:dyDescent="0.2">
      <c r="A4020" t="s">
        <v>42</v>
      </c>
      <c r="B4020" s="4">
        <f>train[[#This Row],[account_length]]/12</f>
        <v>10.583333333333334</v>
      </c>
      <c r="C4020">
        <v>415</v>
      </c>
      <c r="D4020">
        <v>0</v>
      </c>
      <c r="E4020">
        <v>1</v>
      </c>
      <c r="F4020">
        <v>29</v>
      </c>
      <c r="G4020">
        <v>136.1</v>
      </c>
      <c r="H4020">
        <v>146</v>
      </c>
      <c r="I4020">
        <v>23.14</v>
      </c>
      <c r="J4020">
        <v>302.60000000000002</v>
      </c>
      <c r="K4020">
        <v>105</v>
      </c>
      <c r="L4020">
        <v>25.72</v>
      </c>
      <c r="M4020">
        <v>163.1</v>
      </c>
      <c r="N4020">
        <v>116</v>
      </c>
      <c r="O4020">
        <v>7.34</v>
      </c>
      <c r="P4020">
        <v>18.5</v>
      </c>
      <c r="Q4020">
        <v>2</v>
      </c>
      <c r="R4020">
        <v>5</v>
      </c>
      <c r="S4020">
        <v>2</v>
      </c>
      <c r="T4020">
        <v>0</v>
      </c>
    </row>
    <row r="4021" spans="1:20" x14ac:dyDescent="0.2">
      <c r="A4021" t="s">
        <v>55</v>
      </c>
      <c r="B4021" s="4">
        <f>train[[#This Row],[account_length]]/12</f>
        <v>2.8333333333333335</v>
      </c>
      <c r="C4021">
        <v>415</v>
      </c>
      <c r="D4021">
        <v>0</v>
      </c>
      <c r="E4021">
        <v>1</v>
      </c>
      <c r="F4021">
        <v>33</v>
      </c>
      <c r="G4021">
        <v>284.3</v>
      </c>
      <c r="H4021">
        <v>115</v>
      </c>
      <c r="I4021">
        <v>48.33</v>
      </c>
      <c r="J4021">
        <v>204.8</v>
      </c>
      <c r="K4021">
        <v>125</v>
      </c>
      <c r="L4021">
        <v>17.41</v>
      </c>
      <c r="M4021">
        <v>143</v>
      </c>
      <c r="N4021">
        <v>83</v>
      </c>
      <c r="O4021">
        <v>6.44</v>
      </c>
      <c r="P4021">
        <v>3.5</v>
      </c>
      <c r="Q4021">
        <v>4</v>
      </c>
      <c r="R4021">
        <v>0.95</v>
      </c>
      <c r="S4021">
        <v>0</v>
      </c>
      <c r="T4021">
        <v>0</v>
      </c>
    </row>
    <row r="4022" spans="1:20" x14ac:dyDescent="0.2">
      <c r="A4022" t="s">
        <v>53</v>
      </c>
      <c r="B4022" s="4">
        <f>train[[#This Row],[account_length]]/12</f>
        <v>9.6666666666666661</v>
      </c>
      <c r="C4022">
        <v>415</v>
      </c>
      <c r="D4022">
        <v>0</v>
      </c>
      <c r="E4022">
        <v>0</v>
      </c>
      <c r="F4022">
        <v>0</v>
      </c>
      <c r="G4022">
        <v>199.7</v>
      </c>
      <c r="H4022">
        <v>76</v>
      </c>
      <c r="I4022">
        <v>33.950000000000003</v>
      </c>
      <c r="J4022">
        <v>98.5</v>
      </c>
      <c r="K4022">
        <v>104</v>
      </c>
      <c r="L4022">
        <v>8.3699999999999992</v>
      </c>
      <c r="M4022">
        <v>220.1</v>
      </c>
      <c r="N4022">
        <v>108</v>
      </c>
      <c r="O4022">
        <v>9.9</v>
      </c>
      <c r="P4022">
        <v>13.7</v>
      </c>
      <c r="Q4022">
        <v>6</v>
      </c>
      <c r="R4022">
        <v>3.7</v>
      </c>
      <c r="S4022">
        <v>1</v>
      </c>
      <c r="T4022">
        <v>0</v>
      </c>
    </row>
    <row r="4023" spans="1:20" x14ac:dyDescent="0.2">
      <c r="A4023" t="s">
        <v>57</v>
      </c>
      <c r="B4023" s="4">
        <f>train[[#This Row],[account_length]]/12</f>
        <v>13.166666666666666</v>
      </c>
      <c r="C4023">
        <v>415</v>
      </c>
      <c r="D4023">
        <v>0</v>
      </c>
      <c r="E4023">
        <v>0</v>
      </c>
      <c r="F4023">
        <v>0</v>
      </c>
      <c r="G4023">
        <v>98.2</v>
      </c>
      <c r="H4023">
        <v>87</v>
      </c>
      <c r="I4023">
        <v>16.690000000000001</v>
      </c>
      <c r="J4023">
        <v>198.3</v>
      </c>
      <c r="K4023">
        <v>71</v>
      </c>
      <c r="L4023">
        <v>16.86</v>
      </c>
      <c r="M4023">
        <v>246</v>
      </c>
      <c r="N4023">
        <v>99</v>
      </c>
      <c r="O4023">
        <v>11.07</v>
      </c>
      <c r="P4023">
        <v>13</v>
      </c>
      <c r="Q4023">
        <v>5</v>
      </c>
      <c r="R4023">
        <v>3.51</v>
      </c>
      <c r="S4023">
        <v>2</v>
      </c>
      <c r="T4023">
        <v>0</v>
      </c>
    </row>
    <row r="4024" spans="1:20" x14ac:dyDescent="0.2">
      <c r="A4024" t="s">
        <v>73</v>
      </c>
      <c r="B4024" s="4">
        <f>train[[#This Row],[account_length]]/12</f>
        <v>7.166666666666667</v>
      </c>
      <c r="C4024">
        <v>415</v>
      </c>
      <c r="D4024">
        <v>0</v>
      </c>
      <c r="E4024">
        <v>1</v>
      </c>
      <c r="F4024">
        <v>23</v>
      </c>
      <c r="G4024">
        <v>247.6</v>
      </c>
      <c r="H4024">
        <v>65</v>
      </c>
      <c r="I4024">
        <v>42.09</v>
      </c>
      <c r="J4024">
        <v>255.7</v>
      </c>
      <c r="K4024">
        <v>104</v>
      </c>
      <c r="L4024">
        <v>21.73</v>
      </c>
      <c r="M4024">
        <v>150</v>
      </c>
      <c r="N4024">
        <v>138</v>
      </c>
      <c r="O4024">
        <v>6.75</v>
      </c>
      <c r="P4024">
        <v>7.3</v>
      </c>
      <c r="Q4024">
        <v>5</v>
      </c>
      <c r="R4024">
        <v>1.97</v>
      </c>
      <c r="S4024">
        <v>3</v>
      </c>
      <c r="T4024">
        <v>0</v>
      </c>
    </row>
    <row r="4025" spans="1:20" x14ac:dyDescent="0.2">
      <c r="A4025" t="s">
        <v>35</v>
      </c>
      <c r="B4025" s="4">
        <f>train[[#This Row],[account_length]]/12</f>
        <v>1.75</v>
      </c>
      <c r="C4025">
        <v>415</v>
      </c>
      <c r="D4025">
        <v>0</v>
      </c>
      <c r="E4025">
        <v>0</v>
      </c>
      <c r="F4025">
        <v>0</v>
      </c>
      <c r="G4025">
        <v>254.3</v>
      </c>
      <c r="H4025">
        <v>87</v>
      </c>
      <c r="I4025">
        <v>43.23</v>
      </c>
      <c r="J4025">
        <v>215.5</v>
      </c>
      <c r="K4025">
        <v>95</v>
      </c>
      <c r="L4025">
        <v>18.32</v>
      </c>
      <c r="M4025">
        <v>236.3</v>
      </c>
      <c r="N4025">
        <v>98</v>
      </c>
      <c r="O4025">
        <v>10.63</v>
      </c>
      <c r="P4025">
        <v>11.6</v>
      </c>
      <c r="Q4025">
        <v>5</v>
      </c>
      <c r="R4025">
        <v>3.13</v>
      </c>
      <c r="S4025">
        <v>1</v>
      </c>
      <c r="T4025">
        <v>1</v>
      </c>
    </row>
    <row r="4026" spans="1:20" x14ac:dyDescent="0.2">
      <c r="A4026" t="s">
        <v>60</v>
      </c>
      <c r="B4026" s="4">
        <f>train[[#This Row],[account_length]]/12</f>
        <v>6.5</v>
      </c>
      <c r="C4026">
        <v>415</v>
      </c>
      <c r="D4026">
        <v>0</v>
      </c>
      <c r="E4026">
        <v>0</v>
      </c>
      <c r="F4026">
        <v>0</v>
      </c>
      <c r="G4026">
        <v>241.3</v>
      </c>
      <c r="H4026">
        <v>113</v>
      </c>
      <c r="I4026">
        <v>41.02</v>
      </c>
      <c r="J4026">
        <v>146.6</v>
      </c>
      <c r="K4026">
        <v>97</v>
      </c>
      <c r="L4026">
        <v>12.46</v>
      </c>
      <c r="M4026">
        <v>129</v>
      </c>
      <c r="N4026">
        <v>131</v>
      </c>
      <c r="O4026">
        <v>5.81</v>
      </c>
      <c r="P4026">
        <v>11.8</v>
      </c>
      <c r="Q4026">
        <v>6</v>
      </c>
      <c r="R4026">
        <v>3.19</v>
      </c>
      <c r="S4026">
        <v>3</v>
      </c>
      <c r="T4026">
        <v>0</v>
      </c>
    </row>
    <row r="4027" spans="1:20" x14ac:dyDescent="0.2">
      <c r="A4027" t="s">
        <v>49</v>
      </c>
      <c r="B4027" s="4">
        <f>train[[#This Row],[account_length]]/12</f>
        <v>11.416666666666666</v>
      </c>
      <c r="C4027">
        <v>510</v>
      </c>
      <c r="D4027">
        <v>0</v>
      </c>
      <c r="E4027">
        <v>0</v>
      </c>
      <c r="F4027">
        <v>0</v>
      </c>
      <c r="G4027">
        <v>111.8</v>
      </c>
      <c r="H4027">
        <v>106</v>
      </c>
      <c r="I4027">
        <v>19.010000000000002</v>
      </c>
      <c r="J4027">
        <v>281.89999999999998</v>
      </c>
      <c r="K4027">
        <v>89</v>
      </c>
      <c r="L4027">
        <v>23.96</v>
      </c>
      <c r="M4027">
        <v>233</v>
      </c>
      <c r="N4027">
        <v>93</v>
      </c>
      <c r="O4027">
        <v>10.49</v>
      </c>
      <c r="P4027">
        <v>11.5</v>
      </c>
      <c r="Q4027">
        <v>4</v>
      </c>
      <c r="R4027">
        <v>3.11</v>
      </c>
      <c r="S4027">
        <v>4</v>
      </c>
      <c r="T4027">
        <v>1</v>
      </c>
    </row>
    <row r="4028" spans="1:20" x14ac:dyDescent="0.2">
      <c r="A4028" t="s">
        <v>32</v>
      </c>
      <c r="B4028" s="4">
        <f>train[[#This Row],[account_length]]/12</f>
        <v>7</v>
      </c>
      <c r="C4028">
        <v>408</v>
      </c>
      <c r="D4028">
        <v>0</v>
      </c>
      <c r="E4028">
        <v>0</v>
      </c>
      <c r="F4028">
        <v>0</v>
      </c>
      <c r="G4028">
        <v>163.69999999999999</v>
      </c>
      <c r="H4028">
        <v>123</v>
      </c>
      <c r="I4028">
        <v>27.83</v>
      </c>
      <c r="J4028">
        <v>175</v>
      </c>
      <c r="K4028">
        <v>93</v>
      </c>
      <c r="L4028">
        <v>14.88</v>
      </c>
      <c r="M4028">
        <v>194</v>
      </c>
      <c r="N4028">
        <v>115</v>
      </c>
      <c r="O4028">
        <v>8.73</v>
      </c>
      <c r="P4028">
        <v>8</v>
      </c>
      <c r="Q4028">
        <v>5</v>
      </c>
      <c r="R4028">
        <v>2.16</v>
      </c>
      <c r="S4028">
        <v>1</v>
      </c>
      <c r="T4028">
        <v>0</v>
      </c>
    </row>
    <row r="4029" spans="1:20" x14ac:dyDescent="0.2">
      <c r="A4029" t="s">
        <v>70</v>
      </c>
      <c r="B4029" s="4">
        <f>train[[#This Row],[account_length]]/12</f>
        <v>11</v>
      </c>
      <c r="C4029">
        <v>415</v>
      </c>
      <c r="D4029">
        <v>0</v>
      </c>
      <c r="E4029">
        <v>0</v>
      </c>
      <c r="F4029">
        <v>0</v>
      </c>
      <c r="G4029">
        <v>164</v>
      </c>
      <c r="H4029">
        <v>112</v>
      </c>
      <c r="I4029">
        <v>27.88</v>
      </c>
      <c r="J4029">
        <v>243.6</v>
      </c>
      <c r="K4029">
        <v>80</v>
      </c>
      <c r="L4029">
        <v>20.71</v>
      </c>
      <c r="M4029">
        <v>155.5</v>
      </c>
      <c r="N4029">
        <v>122</v>
      </c>
      <c r="O4029">
        <v>7</v>
      </c>
      <c r="P4029">
        <v>10.199999999999999</v>
      </c>
      <c r="Q4029">
        <v>4</v>
      </c>
      <c r="R4029">
        <v>2.75</v>
      </c>
      <c r="S4029">
        <v>1</v>
      </c>
      <c r="T4029">
        <v>0</v>
      </c>
    </row>
    <row r="4030" spans="1:20" x14ac:dyDescent="0.2">
      <c r="A4030" t="s">
        <v>45</v>
      </c>
      <c r="B4030" s="4">
        <f>train[[#This Row],[account_length]]/12</f>
        <v>6.916666666666667</v>
      </c>
      <c r="C4030">
        <v>415</v>
      </c>
      <c r="D4030">
        <v>0</v>
      </c>
      <c r="E4030">
        <v>0</v>
      </c>
      <c r="F4030">
        <v>0</v>
      </c>
      <c r="G4030">
        <v>195.2</v>
      </c>
      <c r="H4030">
        <v>101</v>
      </c>
      <c r="I4030">
        <v>33.18</v>
      </c>
      <c r="J4030">
        <v>188.7</v>
      </c>
      <c r="K4030">
        <v>38</v>
      </c>
      <c r="L4030">
        <v>16.04</v>
      </c>
      <c r="M4030">
        <v>270</v>
      </c>
      <c r="N4030">
        <v>91</v>
      </c>
      <c r="O4030">
        <v>12.15</v>
      </c>
      <c r="P4030">
        <v>11.4</v>
      </c>
      <c r="Q4030">
        <v>3</v>
      </c>
      <c r="R4030">
        <v>3.08</v>
      </c>
      <c r="S4030">
        <v>0</v>
      </c>
      <c r="T4030">
        <v>0</v>
      </c>
    </row>
    <row r="4031" spans="1:20" x14ac:dyDescent="0.2">
      <c r="A4031" t="s">
        <v>35</v>
      </c>
      <c r="B4031" s="4">
        <f>train[[#This Row],[account_length]]/12</f>
        <v>4.083333333333333</v>
      </c>
      <c r="C4031">
        <v>415</v>
      </c>
      <c r="D4031">
        <v>1</v>
      </c>
      <c r="E4031">
        <v>0</v>
      </c>
      <c r="F4031">
        <v>0</v>
      </c>
      <c r="G4031">
        <v>157.6</v>
      </c>
      <c r="H4031">
        <v>101</v>
      </c>
      <c r="I4031">
        <v>26.79</v>
      </c>
      <c r="J4031">
        <v>256.39999999999998</v>
      </c>
      <c r="K4031">
        <v>69</v>
      </c>
      <c r="L4031">
        <v>21.79</v>
      </c>
      <c r="M4031">
        <v>260.8</v>
      </c>
      <c r="N4031">
        <v>107</v>
      </c>
      <c r="O4031">
        <v>11.74</v>
      </c>
      <c r="P4031">
        <v>9.8000000000000007</v>
      </c>
      <c r="Q4031">
        <v>4</v>
      </c>
      <c r="R4031">
        <v>2.65</v>
      </c>
      <c r="S4031">
        <v>1</v>
      </c>
      <c r="T4031">
        <v>0</v>
      </c>
    </row>
    <row r="4032" spans="1:20" x14ac:dyDescent="0.2">
      <c r="A4032" t="s">
        <v>37</v>
      </c>
      <c r="B4032" s="4">
        <f>train[[#This Row],[account_length]]/12</f>
        <v>3.5833333333333335</v>
      </c>
      <c r="C4032">
        <v>415</v>
      </c>
      <c r="D4032">
        <v>0</v>
      </c>
      <c r="E4032">
        <v>0</v>
      </c>
      <c r="F4032">
        <v>0</v>
      </c>
      <c r="G4032">
        <v>253.6</v>
      </c>
      <c r="H4032">
        <v>110</v>
      </c>
      <c r="I4032">
        <v>43.11</v>
      </c>
      <c r="J4032">
        <v>253.3</v>
      </c>
      <c r="K4032">
        <v>92</v>
      </c>
      <c r="L4032">
        <v>21.53</v>
      </c>
      <c r="M4032">
        <v>161.30000000000001</v>
      </c>
      <c r="N4032">
        <v>103</v>
      </c>
      <c r="O4032">
        <v>7.26</v>
      </c>
      <c r="P4032">
        <v>10.199999999999999</v>
      </c>
      <c r="Q4032">
        <v>3</v>
      </c>
      <c r="R4032">
        <v>2.75</v>
      </c>
      <c r="S4032">
        <v>3</v>
      </c>
      <c r="T4032">
        <v>1</v>
      </c>
    </row>
    <row r="4033" spans="1:20" x14ac:dyDescent="0.2">
      <c r="A4033" t="s">
        <v>64</v>
      </c>
      <c r="B4033" s="4">
        <f>train[[#This Row],[account_length]]/12</f>
        <v>6.5</v>
      </c>
      <c r="C4033">
        <v>408</v>
      </c>
      <c r="D4033">
        <v>0</v>
      </c>
      <c r="E4033">
        <v>1</v>
      </c>
      <c r="F4033">
        <v>38</v>
      </c>
      <c r="G4033">
        <v>199</v>
      </c>
      <c r="H4033">
        <v>96</v>
      </c>
      <c r="I4033">
        <v>33.83</v>
      </c>
      <c r="J4033">
        <v>75.5</v>
      </c>
      <c r="K4033">
        <v>93</v>
      </c>
      <c r="L4033">
        <v>6.42</v>
      </c>
      <c r="M4033">
        <v>180.2</v>
      </c>
      <c r="N4033">
        <v>78</v>
      </c>
      <c r="O4033">
        <v>8.11</v>
      </c>
      <c r="P4033">
        <v>7.5</v>
      </c>
      <c r="Q4033">
        <v>7</v>
      </c>
      <c r="R4033">
        <v>2.0299999999999998</v>
      </c>
      <c r="S4033">
        <v>1</v>
      </c>
      <c r="T4033">
        <v>0</v>
      </c>
    </row>
    <row r="4034" spans="1:20" x14ac:dyDescent="0.2">
      <c r="A4034" t="s">
        <v>56</v>
      </c>
      <c r="B4034" s="4">
        <f>train[[#This Row],[account_length]]/12</f>
        <v>5.416666666666667</v>
      </c>
      <c r="C4034">
        <v>408</v>
      </c>
      <c r="D4034">
        <v>0</v>
      </c>
      <c r="E4034">
        <v>0</v>
      </c>
      <c r="F4034">
        <v>0</v>
      </c>
      <c r="G4034">
        <v>182.5</v>
      </c>
      <c r="H4034">
        <v>58</v>
      </c>
      <c r="I4034">
        <v>31.03</v>
      </c>
      <c r="J4034">
        <v>201.9</v>
      </c>
      <c r="K4034">
        <v>93</v>
      </c>
      <c r="L4034">
        <v>17.16</v>
      </c>
      <c r="M4034">
        <v>189.1</v>
      </c>
      <c r="N4034">
        <v>97</v>
      </c>
      <c r="O4034">
        <v>8.51</v>
      </c>
      <c r="P4034">
        <v>8.6</v>
      </c>
      <c r="Q4034">
        <v>5</v>
      </c>
      <c r="R4034">
        <v>2.3199999999999998</v>
      </c>
      <c r="S4034">
        <v>1</v>
      </c>
      <c r="T4034">
        <v>0</v>
      </c>
    </row>
    <row r="4035" spans="1:20" x14ac:dyDescent="0.2">
      <c r="A4035" t="s">
        <v>49</v>
      </c>
      <c r="B4035" s="4">
        <f>train[[#This Row],[account_length]]/12</f>
        <v>6.583333333333333</v>
      </c>
      <c r="C4035">
        <v>415</v>
      </c>
      <c r="D4035">
        <v>0</v>
      </c>
      <c r="E4035">
        <v>0</v>
      </c>
      <c r="F4035">
        <v>0</v>
      </c>
      <c r="G4035">
        <v>81.2</v>
      </c>
      <c r="H4035">
        <v>91</v>
      </c>
      <c r="I4035">
        <v>13.8</v>
      </c>
      <c r="J4035">
        <v>215.7</v>
      </c>
      <c r="K4035">
        <v>126</v>
      </c>
      <c r="L4035">
        <v>18.329999999999998</v>
      </c>
      <c r="M4035">
        <v>245.9</v>
      </c>
      <c r="N4035">
        <v>85</v>
      </c>
      <c r="O4035">
        <v>11.07</v>
      </c>
      <c r="P4035">
        <v>10.9</v>
      </c>
      <c r="Q4035">
        <v>4</v>
      </c>
      <c r="R4035">
        <v>2.94</v>
      </c>
      <c r="S4035">
        <v>1</v>
      </c>
      <c r="T4035">
        <v>0</v>
      </c>
    </row>
    <row r="4036" spans="1:20" x14ac:dyDescent="0.2">
      <c r="A4036" t="s">
        <v>49</v>
      </c>
      <c r="B4036" s="4">
        <f>train[[#This Row],[account_length]]/12</f>
        <v>6.333333333333333</v>
      </c>
      <c r="C4036">
        <v>415</v>
      </c>
      <c r="D4036">
        <v>0</v>
      </c>
      <c r="E4036">
        <v>0</v>
      </c>
      <c r="F4036">
        <v>0</v>
      </c>
      <c r="G4036">
        <v>179.1</v>
      </c>
      <c r="H4036">
        <v>110</v>
      </c>
      <c r="I4036">
        <v>30.45</v>
      </c>
      <c r="J4036">
        <v>157.19999999999999</v>
      </c>
      <c r="K4036">
        <v>81</v>
      </c>
      <c r="L4036">
        <v>13.36</v>
      </c>
      <c r="M4036">
        <v>240</v>
      </c>
      <c r="N4036">
        <v>109</v>
      </c>
      <c r="O4036">
        <v>10.8</v>
      </c>
      <c r="P4036">
        <v>6.5</v>
      </c>
      <c r="Q4036">
        <v>3</v>
      </c>
      <c r="R4036">
        <v>1.76</v>
      </c>
      <c r="S4036">
        <v>0</v>
      </c>
      <c r="T4036">
        <v>0</v>
      </c>
    </row>
    <row r="4037" spans="1:20" x14ac:dyDescent="0.2">
      <c r="A4037" t="s">
        <v>69</v>
      </c>
      <c r="B4037" s="4">
        <f>train[[#This Row],[account_length]]/12</f>
        <v>10.333333333333334</v>
      </c>
      <c r="C4037">
        <v>415</v>
      </c>
      <c r="D4037">
        <v>0</v>
      </c>
      <c r="E4037">
        <v>0</v>
      </c>
      <c r="F4037">
        <v>0</v>
      </c>
      <c r="G4037">
        <v>182.7</v>
      </c>
      <c r="H4037">
        <v>98</v>
      </c>
      <c r="I4037">
        <v>31.06</v>
      </c>
      <c r="J4037">
        <v>197.2</v>
      </c>
      <c r="K4037">
        <v>93</v>
      </c>
      <c r="L4037">
        <v>16.760000000000002</v>
      </c>
      <c r="M4037">
        <v>220.6</v>
      </c>
      <c r="N4037">
        <v>105</v>
      </c>
      <c r="O4037">
        <v>9.93</v>
      </c>
      <c r="P4037">
        <v>8.1</v>
      </c>
      <c r="Q4037">
        <v>4</v>
      </c>
      <c r="R4037">
        <v>2.19</v>
      </c>
      <c r="S4037">
        <v>1</v>
      </c>
      <c r="T4037">
        <v>0</v>
      </c>
    </row>
    <row r="4038" spans="1:20" x14ac:dyDescent="0.2">
      <c r="A4038" t="s">
        <v>68</v>
      </c>
      <c r="B4038" s="4">
        <f>train[[#This Row],[account_length]]/12</f>
        <v>8.1666666666666661</v>
      </c>
      <c r="C4038">
        <v>408</v>
      </c>
      <c r="D4038">
        <v>0</v>
      </c>
      <c r="E4038">
        <v>0</v>
      </c>
      <c r="F4038">
        <v>0</v>
      </c>
      <c r="G4038">
        <v>207</v>
      </c>
      <c r="H4038">
        <v>94</v>
      </c>
      <c r="I4038">
        <v>35.19</v>
      </c>
      <c r="J4038">
        <v>256.3</v>
      </c>
      <c r="K4038">
        <v>64</v>
      </c>
      <c r="L4038">
        <v>21.79</v>
      </c>
      <c r="M4038">
        <v>137.6</v>
      </c>
      <c r="N4038">
        <v>60</v>
      </c>
      <c r="O4038">
        <v>6.19</v>
      </c>
      <c r="P4038">
        <v>10.4</v>
      </c>
      <c r="Q4038">
        <v>4</v>
      </c>
      <c r="R4038">
        <v>2.81</v>
      </c>
      <c r="S4038">
        <v>2</v>
      </c>
      <c r="T4038">
        <v>0</v>
      </c>
    </row>
    <row r="4039" spans="1:20" x14ac:dyDescent="0.2">
      <c r="A4039" t="s">
        <v>31</v>
      </c>
      <c r="B4039" s="4">
        <f>train[[#This Row],[account_length]]/12</f>
        <v>11.833333333333334</v>
      </c>
      <c r="C4039">
        <v>415</v>
      </c>
      <c r="D4039">
        <v>0</v>
      </c>
      <c r="E4039">
        <v>0</v>
      </c>
      <c r="F4039">
        <v>0</v>
      </c>
      <c r="G4039">
        <v>243.4</v>
      </c>
      <c r="H4039">
        <v>76</v>
      </c>
      <c r="I4039">
        <v>41.38</v>
      </c>
      <c r="J4039">
        <v>161.4</v>
      </c>
      <c r="K4039">
        <v>102</v>
      </c>
      <c r="L4039">
        <v>13.72</v>
      </c>
      <c r="M4039">
        <v>120.5</v>
      </c>
      <c r="N4039">
        <v>105</v>
      </c>
      <c r="O4039">
        <v>5.42</v>
      </c>
      <c r="P4039">
        <v>10</v>
      </c>
      <c r="Q4039">
        <v>5</v>
      </c>
      <c r="R4039">
        <v>2.7</v>
      </c>
      <c r="S4039">
        <v>4</v>
      </c>
      <c r="T4039">
        <v>0</v>
      </c>
    </row>
    <row r="4040" spans="1:20" x14ac:dyDescent="0.2">
      <c r="A4040" t="s">
        <v>61</v>
      </c>
      <c r="B4040" s="4">
        <f>train[[#This Row],[account_length]]/12</f>
        <v>12.166666666666666</v>
      </c>
      <c r="C4040">
        <v>415</v>
      </c>
      <c r="D4040">
        <v>0</v>
      </c>
      <c r="E4040">
        <v>0</v>
      </c>
      <c r="F4040">
        <v>0</v>
      </c>
      <c r="G4040">
        <v>157.4</v>
      </c>
      <c r="H4040">
        <v>89</v>
      </c>
      <c r="I4040">
        <v>26.76</v>
      </c>
      <c r="J4040">
        <v>196</v>
      </c>
      <c r="K4040">
        <v>117</v>
      </c>
      <c r="L4040">
        <v>16.66</v>
      </c>
      <c r="M4040">
        <v>147.69999999999999</v>
      </c>
      <c r="N4040">
        <v>150</v>
      </c>
      <c r="O4040">
        <v>6.65</v>
      </c>
      <c r="P4040">
        <v>10.8</v>
      </c>
      <c r="Q4040">
        <v>4</v>
      </c>
      <c r="R4040">
        <v>2.92</v>
      </c>
      <c r="S4040">
        <v>0</v>
      </c>
      <c r="T4040">
        <v>0</v>
      </c>
    </row>
    <row r="4041" spans="1:20" x14ac:dyDescent="0.2">
      <c r="A4041" t="s">
        <v>32</v>
      </c>
      <c r="B4041" s="4">
        <f>train[[#This Row],[account_length]]/12</f>
        <v>7</v>
      </c>
      <c r="C4041">
        <v>510</v>
      </c>
      <c r="D4041">
        <v>0</v>
      </c>
      <c r="E4041">
        <v>0</v>
      </c>
      <c r="F4041">
        <v>0</v>
      </c>
      <c r="G4041">
        <v>233.9</v>
      </c>
      <c r="H4041">
        <v>76</v>
      </c>
      <c r="I4041">
        <v>39.76</v>
      </c>
      <c r="J4041">
        <v>153.19999999999999</v>
      </c>
      <c r="K4041">
        <v>96</v>
      </c>
      <c r="L4041">
        <v>13.02</v>
      </c>
      <c r="M4041">
        <v>228</v>
      </c>
      <c r="N4041">
        <v>82</v>
      </c>
      <c r="O4041">
        <v>10.26</v>
      </c>
      <c r="P4041">
        <v>12.8</v>
      </c>
      <c r="Q4041">
        <v>5</v>
      </c>
      <c r="R4041">
        <v>3.46</v>
      </c>
      <c r="S4041">
        <v>3</v>
      </c>
      <c r="T4041">
        <v>0</v>
      </c>
    </row>
    <row r="4042" spans="1:20" x14ac:dyDescent="0.2">
      <c r="A4042" t="s">
        <v>69</v>
      </c>
      <c r="B4042" s="4">
        <f>train[[#This Row],[account_length]]/12</f>
        <v>16.666666666666668</v>
      </c>
      <c r="C4042">
        <v>408</v>
      </c>
      <c r="D4042">
        <v>0</v>
      </c>
      <c r="E4042">
        <v>0</v>
      </c>
      <c r="F4042">
        <v>0</v>
      </c>
      <c r="G4042">
        <v>195.4</v>
      </c>
      <c r="H4042">
        <v>71</v>
      </c>
      <c r="I4042">
        <v>33.22</v>
      </c>
      <c r="J4042">
        <v>249.4</v>
      </c>
      <c r="K4042">
        <v>96</v>
      </c>
      <c r="L4042">
        <v>21.2</v>
      </c>
      <c r="M4042">
        <v>233.1</v>
      </c>
      <c r="N4042">
        <v>132</v>
      </c>
      <c r="O4042">
        <v>10.49</v>
      </c>
      <c r="P4042">
        <v>12.9</v>
      </c>
      <c r="Q4042">
        <v>2</v>
      </c>
      <c r="R4042">
        <v>3.48</v>
      </c>
      <c r="S4042">
        <v>3</v>
      </c>
      <c r="T4042">
        <v>0</v>
      </c>
    </row>
    <row r="4043" spans="1:20" x14ac:dyDescent="0.2">
      <c r="A4043" t="s">
        <v>26</v>
      </c>
      <c r="B4043" s="4">
        <f>train[[#This Row],[account_length]]/12</f>
        <v>1.4166666666666667</v>
      </c>
      <c r="C4043">
        <v>408</v>
      </c>
      <c r="D4043">
        <v>0</v>
      </c>
      <c r="E4043">
        <v>0</v>
      </c>
      <c r="F4043">
        <v>0</v>
      </c>
      <c r="G4043">
        <v>180.4</v>
      </c>
      <c r="H4043">
        <v>121</v>
      </c>
      <c r="I4043">
        <v>30.67</v>
      </c>
      <c r="J4043">
        <v>228.5</v>
      </c>
      <c r="K4043">
        <v>111</v>
      </c>
      <c r="L4043">
        <v>19.420000000000002</v>
      </c>
      <c r="M4043">
        <v>199.5</v>
      </c>
      <c r="N4043">
        <v>99</v>
      </c>
      <c r="O4043">
        <v>8.98</v>
      </c>
      <c r="P4043">
        <v>14.8</v>
      </c>
      <c r="Q4043">
        <v>5</v>
      </c>
      <c r="R4043">
        <v>4</v>
      </c>
      <c r="S4043">
        <v>0</v>
      </c>
      <c r="T4043">
        <v>0</v>
      </c>
    </row>
    <row r="4044" spans="1:20" x14ac:dyDescent="0.2">
      <c r="A4044" t="s">
        <v>43</v>
      </c>
      <c r="B4044" s="4">
        <f>train[[#This Row],[account_length]]/12</f>
        <v>10.416666666666666</v>
      </c>
      <c r="C4044">
        <v>408</v>
      </c>
      <c r="D4044">
        <v>0</v>
      </c>
      <c r="E4044">
        <v>0</v>
      </c>
      <c r="F4044">
        <v>0</v>
      </c>
      <c r="G4044">
        <v>143.6</v>
      </c>
      <c r="H4044">
        <v>119</v>
      </c>
      <c r="I4044">
        <v>24.41</v>
      </c>
      <c r="J4044">
        <v>238.5</v>
      </c>
      <c r="K4044">
        <v>119</v>
      </c>
      <c r="L4044">
        <v>20.27</v>
      </c>
      <c r="M4044">
        <v>173.6</v>
      </c>
      <c r="N4044">
        <v>89</v>
      </c>
      <c r="O4044">
        <v>7.81</v>
      </c>
      <c r="P4044">
        <v>10.9</v>
      </c>
      <c r="Q4044">
        <v>4</v>
      </c>
      <c r="R4044">
        <v>2.94</v>
      </c>
      <c r="S4044">
        <v>2</v>
      </c>
      <c r="T4044">
        <v>0</v>
      </c>
    </row>
    <row r="4045" spans="1:20" x14ac:dyDescent="0.2">
      <c r="A4045" t="s">
        <v>41</v>
      </c>
      <c r="B4045" s="4">
        <f>train[[#This Row],[account_length]]/12</f>
        <v>5.083333333333333</v>
      </c>
      <c r="C4045">
        <v>510</v>
      </c>
      <c r="D4045">
        <v>0</v>
      </c>
      <c r="E4045">
        <v>0</v>
      </c>
      <c r="F4045">
        <v>0</v>
      </c>
      <c r="G4045">
        <v>88.1</v>
      </c>
      <c r="H4045">
        <v>60</v>
      </c>
      <c r="I4045">
        <v>14.98</v>
      </c>
      <c r="J4045">
        <v>129.69999999999999</v>
      </c>
      <c r="K4045">
        <v>108</v>
      </c>
      <c r="L4045">
        <v>11.02</v>
      </c>
      <c r="M4045">
        <v>169</v>
      </c>
      <c r="N4045">
        <v>87</v>
      </c>
      <c r="O4045">
        <v>7.61</v>
      </c>
      <c r="P4045">
        <v>13.3</v>
      </c>
      <c r="Q4045">
        <v>4</v>
      </c>
      <c r="R4045">
        <v>3.59</v>
      </c>
      <c r="S4045">
        <v>2</v>
      </c>
      <c r="T4045">
        <v>0</v>
      </c>
    </row>
    <row r="4046" spans="1:20" x14ac:dyDescent="0.2">
      <c r="A4046" t="s">
        <v>43</v>
      </c>
      <c r="B4046" s="4">
        <f>train[[#This Row],[account_length]]/12</f>
        <v>8.5833333333333339</v>
      </c>
      <c r="C4046">
        <v>415</v>
      </c>
      <c r="D4046">
        <v>0</v>
      </c>
      <c r="E4046">
        <v>1</v>
      </c>
      <c r="F4046">
        <v>30</v>
      </c>
      <c r="G4046">
        <v>254.1</v>
      </c>
      <c r="H4046">
        <v>75</v>
      </c>
      <c r="I4046">
        <v>43.2</v>
      </c>
      <c r="J4046">
        <v>200.4</v>
      </c>
      <c r="K4046">
        <v>116</v>
      </c>
      <c r="L4046">
        <v>17.03</v>
      </c>
      <c r="M4046">
        <v>185.9</v>
      </c>
      <c r="N4046">
        <v>109</v>
      </c>
      <c r="O4046">
        <v>8.3699999999999992</v>
      </c>
      <c r="P4046">
        <v>6.6</v>
      </c>
      <c r="Q4046">
        <v>2</v>
      </c>
      <c r="R4046">
        <v>1.78</v>
      </c>
      <c r="S4046">
        <v>2</v>
      </c>
      <c r="T4046">
        <v>0</v>
      </c>
    </row>
    <row r="4047" spans="1:20" x14ac:dyDescent="0.2">
      <c r="A4047" t="s">
        <v>61</v>
      </c>
      <c r="B4047" s="4">
        <f>train[[#This Row],[account_length]]/12</f>
        <v>1.6666666666666667</v>
      </c>
      <c r="C4047">
        <v>408</v>
      </c>
      <c r="D4047">
        <v>0</v>
      </c>
      <c r="E4047">
        <v>0</v>
      </c>
      <c r="F4047">
        <v>0</v>
      </c>
      <c r="G4047">
        <v>131.5</v>
      </c>
      <c r="H4047">
        <v>64</v>
      </c>
      <c r="I4047">
        <v>22.36</v>
      </c>
      <c r="J4047">
        <v>161.80000000000001</v>
      </c>
      <c r="K4047">
        <v>124</v>
      </c>
      <c r="L4047">
        <v>13.75</v>
      </c>
      <c r="M4047">
        <v>158.6</v>
      </c>
      <c r="N4047">
        <v>106</v>
      </c>
      <c r="O4047">
        <v>7.14</v>
      </c>
      <c r="P4047">
        <v>14.8</v>
      </c>
      <c r="Q4047">
        <v>5</v>
      </c>
      <c r="R4047">
        <v>4</v>
      </c>
      <c r="S4047">
        <v>0</v>
      </c>
      <c r="T4047">
        <v>0</v>
      </c>
    </row>
    <row r="4048" spans="1:20" x14ac:dyDescent="0.2">
      <c r="A4048" t="s">
        <v>24</v>
      </c>
      <c r="B4048" s="4">
        <f>train[[#This Row],[account_length]]/12</f>
        <v>9.5833333333333339</v>
      </c>
      <c r="C4048">
        <v>510</v>
      </c>
      <c r="D4048">
        <v>0</v>
      </c>
      <c r="E4048">
        <v>0</v>
      </c>
      <c r="F4048">
        <v>0</v>
      </c>
      <c r="G4048">
        <v>156.80000000000001</v>
      </c>
      <c r="H4048">
        <v>104</v>
      </c>
      <c r="I4048">
        <v>26.66</v>
      </c>
      <c r="J4048">
        <v>264.7</v>
      </c>
      <c r="K4048">
        <v>84</v>
      </c>
      <c r="L4048">
        <v>22.5</v>
      </c>
      <c r="M4048">
        <v>249</v>
      </c>
      <c r="N4048">
        <v>112</v>
      </c>
      <c r="O4048">
        <v>11.21</v>
      </c>
      <c r="P4048">
        <v>7.4</v>
      </c>
      <c r="Q4048">
        <v>8</v>
      </c>
      <c r="R4048">
        <v>2</v>
      </c>
      <c r="S4048">
        <v>0</v>
      </c>
      <c r="T4048">
        <v>0</v>
      </c>
    </row>
    <row r="4049" spans="1:20" x14ac:dyDescent="0.2">
      <c r="A4049" t="s">
        <v>71</v>
      </c>
      <c r="B4049" s="4">
        <f>train[[#This Row],[account_length]]/12</f>
        <v>11.583333333333334</v>
      </c>
      <c r="C4049">
        <v>510</v>
      </c>
      <c r="D4049">
        <v>0</v>
      </c>
      <c r="E4049">
        <v>0</v>
      </c>
      <c r="F4049">
        <v>0</v>
      </c>
      <c r="G4049">
        <v>196.9</v>
      </c>
      <c r="H4049">
        <v>58</v>
      </c>
      <c r="I4049">
        <v>33.47</v>
      </c>
      <c r="J4049">
        <v>137.1</v>
      </c>
      <c r="K4049">
        <v>91</v>
      </c>
      <c r="L4049">
        <v>11.65</v>
      </c>
      <c r="M4049">
        <v>216.6</v>
      </c>
      <c r="N4049">
        <v>101</v>
      </c>
      <c r="O4049">
        <v>9.75</v>
      </c>
      <c r="P4049">
        <v>9.8000000000000007</v>
      </c>
      <c r="Q4049">
        <v>3</v>
      </c>
      <c r="R4049">
        <v>2.65</v>
      </c>
      <c r="S4049">
        <v>1</v>
      </c>
      <c r="T4049">
        <v>0</v>
      </c>
    </row>
    <row r="4050" spans="1:20" x14ac:dyDescent="0.2">
      <c r="A4050" t="s">
        <v>37</v>
      </c>
      <c r="B4050" s="4">
        <f>train[[#This Row],[account_length]]/12</f>
        <v>8</v>
      </c>
      <c r="C4050">
        <v>415</v>
      </c>
      <c r="D4050">
        <v>0</v>
      </c>
      <c r="E4050">
        <v>0</v>
      </c>
      <c r="F4050">
        <v>0</v>
      </c>
      <c r="G4050">
        <v>178</v>
      </c>
      <c r="H4050">
        <v>140</v>
      </c>
      <c r="I4050">
        <v>30.26</v>
      </c>
      <c r="J4050">
        <v>294.60000000000002</v>
      </c>
      <c r="K4050">
        <v>125</v>
      </c>
      <c r="L4050">
        <v>25.04</v>
      </c>
      <c r="M4050">
        <v>242.2</v>
      </c>
      <c r="N4050">
        <v>91</v>
      </c>
      <c r="O4050">
        <v>10.9</v>
      </c>
      <c r="P4050">
        <v>12</v>
      </c>
      <c r="Q4050">
        <v>6</v>
      </c>
      <c r="R4050">
        <v>3.24</v>
      </c>
      <c r="S4050">
        <v>2</v>
      </c>
      <c r="T4050">
        <v>0</v>
      </c>
    </row>
    <row r="4051" spans="1:20" x14ac:dyDescent="0.2">
      <c r="A4051" t="s">
        <v>37</v>
      </c>
      <c r="B4051" s="4">
        <f>train[[#This Row],[account_length]]/12</f>
        <v>8.4166666666666661</v>
      </c>
      <c r="C4051">
        <v>510</v>
      </c>
      <c r="D4051">
        <v>0</v>
      </c>
      <c r="E4051">
        <v>0</v>
      </c>
      <c r="F4051">
        <v>0</v>
      </c>
      <c r="G4051">
        <v>195.8</v>
      </c>
      <c r="H4051">
        <v>105</v>
      </c>
      <c r="I4051">
        <v>33.29</v>
      </c>
      <c r="J4051">
        <v>184.5</v>
      </c>
      <c r="K4051">
        <v>109</v>
      </c>
      <c r="L4051">
        <v>15.68</v>
      </c>
      <c r="M4051">
        <v>172</v>
      </c>
      <c r="N4051">
        <v>128</v>
      </c>
      <c r="O4051">
        <v>7.74</v>
      </c>
      <c r="P4051">
        <v>11.8</v>
      </c>
      <c r="Q4051">
        <v>2</v>
      </c>
      <c r="R4051">
        <v>3.19</v>
      </c>
      <c r="S4051">
        <v>2</v>
      </c>
      <c r="T4051">
        <v>0</v>
      </c>
    </row>
    <row r="4052" spans="1:20" x14ac:dyDescent="0.2">
      <c r="A4052" t="s">
        <v>20</v>
      </c>
      <c r="B4052" s="4">
        <f>train[[#This Row],[account_length]]/12</f>
        <v>7.166666666666667</v>
      </c>
      <c r="C4052">
        <v>408</v>
      </c>
      <c r="D4052">
        <v>0</v>
      </c>
      <c r="E4052">
        <v>1</v>
      </c>
      <c r="F4052">
        <v>26</v>
      </c>
      <c r="G4052">
        <v>141.30000000000001</v>
      </c>
      <c r="H4052">
        <v>120</v>
      </c>
      <c r="I4052">
        <v>24.02</v>
      </c>
      <c r="J4052">
        <v>134.6</v>
      </c>
      <c r="K4052">
        <v>98</v>
      </c>
      <c r="L4052">
        <v>11.44</v>
      </c>
      <c r="M4052">
        <v>195.9</v>
      </c>
      <c r="N4052">
        <v>94</v>
      </c>
      <c r="O4052">
        <v>8.82</v>
      </c>
      <c r="P4052">
        <v>13.3</v>
      </c>
      <c r="Q4052">
        <v>5</v>
      </c>
      <c r="R4052">
        <v>3.59</v>
      </c>
      <c r="S4052">
        <v>1</v>
      </c>
      <c r="T4052">
        <v>0</v>
      </c>
    </row>
    <row r="4053" spans="1:20" x14ac:dyDescent="0.2">
      <c r="A4053" t="s">
        <v>68</v>
      </c>
      <c r="B4053" s="4">
        <f>train[[#This Row],[account_length]]/12</f>
        <v>3.5</v>
      </c>
      <c r="C4053">
        <v>415</v>
      </c>
      <c r="D4053">
        <v>0</v>
      </c>
      <c r="E4053">
        <v>1</v>
      </c>
      <c r="F4053">
        <v>21</v>
      </c>
      <c r="G4053">
        <v>125.5</v>
      </c>
      <c r="H4053">
        <v>67</v>
      </c>
      <c r="I4053">
        <v>21.34</v>
      </c>
      <c r="J4053">
        <v>166.7</v>
      </c>
      <c r="K4053">
        <v>90</v>
      </c>
      <c r="L4053">
        <v>14.17</v>
      </c>
      <c r="M4053">
        <v>227.1</v>
      </c>
      <c r="N4053">
        <v>97</v>
      </c>
      <c r="O4053">
        <v>10.220000000000001</v>
      </c>
      <c r="P4053">
        <v>11</v>
      </c>
      <c r="Q4053">
        <v>1</v>
      </c>
      <c r="R4053">
        <v>2.97</v>
      </c>
      <c r="S4053">
        <v>2</v>
      </c>
      <c r="T4053">
        <v>0</v>
      </c>
    </row>
    <row r="4054" spans="1:20" x14ac:dyDescent="0.2">
      <c r="A4054" t="s">
        <v>66</v>
      </c>
      <c r="B4054" s="4">
        <f>train[[#This Row],[account_length]]/12</f>
        <v>4</v>
      </c>
      <c r="C4054">
        <v>510</v>
      </c>
      <c r="D4054">
        <v>0</v>
      </c>
      <c r="E4054">
        <v>0</v>
      </c>
      <c r="F4054">
        <v>0</v>
      </c>
      <c r="G4054">
        <v>200.5</v>
      </c>
      <c r="H4054">
        <v>117</v>
      </c>
      <c r="I4054">
        <v>34.090000000000003</v>
      </c>
      <c r="J4054">
        <v>225.3</v>
      </c>
      <c r="K4054">
        <v>123</v>
      </c>
      <c r="L4054">
        <v>19.149999999999999</v>
      </c>
      <c r="M4054">
        <v>134</v>
      </c>
      <c r="N4054">
        <v>89</v>
      </c>
      <c r="O4054">
        <v>6.03</v>
      </c>
      <c r="P4054">
        <v>6.7</v>
      </c>
      <c r="Q4054">
        <v>5</v>
      </c>
      <c r="R4054">
        <v>1.81</v>
      </c>
      <c r="S4054">
        <v>4</v>
      </c>
      <c r="T4054">
        <v>0</v>
      </c>
    </row>
    <row r="4055" spans="1:20" x14ac:dyDescent="0.2">
      <c r="A4055" t="s">
        <v>72</v>
      </c>
      <c r="B4055" s="4">
        <f>train[[#This Row],[account_length]]/12</f>
        <v>11.166666666666666</v>
      </c>
      <c r="C4055">
        <v>408</v>
      </c>
      <c r="D4055">
        <v>0</v>
      </c>
      <c r="E4055">
        <v>0</v>
      </c>
      <c r="F4055">
        <v>0</v>
      </c>
      <c r="G4055">
        <v>205.5</v>
      </c>
      <c r="H4055">
        <v>87</v>
      </c>
      <c r="I4055">
        <v>34.94</v>
      </c>
      <c r="J4055">
        <v>208.9</v>
      </c>
      <c r="K4055">
        <v>67</v>
      </c>
      <c r="L4055">
        <v>17.760000000000002</v>
      </c>
      <c r="M4055">
        <v>182.3</v>
      </c>
      <c r="N4055">
        <v>69</v>
      </c>
      <c r="O4055">
        <v>8.1999999999999993</v>
      </c>
      <c r="P4055">
        <v>5.2</v>
      </c>
      <c r="Q4055">
        <v>3</v>
      </c>
      <c r="R4055">
        <v>1.4</v>
      </c>
      <c r="S4055">
        <v>2</v>
      </c>
      <c r="T4055">
        <v>0</v>
      </c>
    </row>
    <row r="4056" spans="1:20" x14ac:dyDescent="0.2">
      <c r="A4056" t="s">
        <v>56</v>
      </c>
      <c r="B4056" s="4">
        <f>train[[#This Row],[account_length]]/12</f>
        <v>12.416666666666666</v>
      </c>
      <c r="C4056">
        <v>415</v>
      </c>
      <c r="D4056">
        <v>0</v>
      </c>
      <c r="E4056">
        <v>0</v>
      </c>
      <c r="F4056">
        <v>0</v>
      </c>
      <c r="G4056">
        <v>152.1</v>
      </c>
      <c r="H4056">
        <v>116</v>
      </c>
      <c r="I4056">
        <v>25.86</v>
      </c>
      <c r="J4056">
        <v>164.3</v>
      </c>
      <c r="K4056">
        <v>83</v>
      </c>
      <c r="L4056">
        <v>13.97</v>
      </c>
      <c r="M4056">
        <v>142.80000000000001</v>
      </c>
      <c r="N4056">
        <v>98</v>
      </c>
      <c r="O4056">
        <v>6.43</v>
      </c>
      <c r="P4056">
        <v>7.6</v>
      </c>
      <c r="Q4056">
        <v>3</v>
      </c>
      <c r="R4056">
        <v>2.0499999999999998</v>
      </c>
      <c r="S4056">
        <v>0</v>
      </c>
      <c r="T4056">
        <v>0</v>
      </c>
    </row>
    <row r="4057" spans="1:20" x14ac:dyDescent="0.2">
      <c r="A4057" t="s">
        <v>68</v>
      </c>
      <c r="B4057" s="4">
        <f>train[[#This Row],[account_length]]/12</f>
        <v>10</v>
      </c>
      <c r="C4057">
        <v>415</v>
      </c>
      <c r="D4057">
        <v>0</v>
      </c>
      <c r="E4057">
        <v>0</v>
      </c>
      <c r="F4057">
        <v>0</v>
      </c>
      <c r="G4057">
        <v>216.5</v>
      </c>
      <c r="H4057">
        <v>113</v>
      </c>
      <c r="I4057">
        <v>36.81</v>
      </c>
      <c r="J4057">
        <v>251.8</v>
      </c>
      <c r="K4057">
        <v>91</v>
      </c>
      <c r="L4057">
        <v>21.4</v>
      </c>
      <c r="M4057">
        <v>164.5</v>
      </c>
      <c r="N4057">
        <v>125</v>
      </c>
      <c r="O4057">
        <v>7.4</v>
      </c>
      <c r="P4057">
        <v>7.3</v>
      </c>
      <c r="Q4057">
        <v>1</v>
      </c>
      <c r="R4057">
        <v>1.97</v>
      </c>
      <c r="S4057">
        <v>3</v>
      </c>
      <c r="T4057">
        <v>0</v>
      </c>
    </row>
    <row r="4058" spans="1:20" x14ac:dyDescent="0.2">
      <c r="A4058" t="s">
        <v>53</v>
      </c>
      <c r="B4058" s="4">
        <f>train[[#This Row],[account_length]]/12</f>
        <v>5.166666666666667</v>
      </c>
      <c r="C4058">
        <v>408</v>
      </c>
      <c r="D4058">
        <v>0</v>
      </c>
      <c r="E4058">
        <v>0</v>
      </c>
      <c r="F4058">
        <v>0</v>
      </c>
      <c r="G4058">
        <v>119.3</v>
      </c>
      <c r="H4058">
        <v>94</v>
      </c>
      <c r="I4058">
        <v>20.28</v>
      </c>
      <c r="J4058">
        <v>224</v>
      </c>
      <c r="K4058">
        <v>81</v>
      </c>
      <c r="L4058">
        <v>19.04</v>
      </c>
      <c r="M4058">
        <v>156.69999999999999</v>
      </c>
      <c r="N4058">
        <v>78</v>
      </c>
      <c r="O4058">
        <v>7.05</v>
      </c>
      <c r="P4058">
        <v>12.1</v>
      </c>
      <c r="Q4058">
        <v>6</v>
      </c>
      <c r="R4058">
        <v>3.27</v>
      </c>
      <c r="S4058">
        <v>5</v>
      </c>
      <c r="T4058">
        <v>1</v>
      </c>
    </row>
    <row r="4059" spans="1:20" x14ac:dyDescent="0.2">
      <c r="A4059" t="s">
        <v>35</v>
      </c>
      <c r="B4059" s="4">
        <f>train[[#This Row],[account_length]]/12</f>
        <v>7</v>
      </c>
      <c r="C4059">
        <v>415</v>
      </c>
      <c r="D4059">
        <v>0</v>
      </c>
      <c r="E4059">
        <v>1</v>
      </c>
      <c r="F4059">
        <v>25</v>
      </c>
      <c r="G4059">
        <v>113.9</v>
      </c>
      <c r="H4059">
        <v>90</v>
      </c>
      <c r="I4059">
        <v>19.36</v>
      </c>
      <c r="J4059">
        <v>257</v>
      </c>
      <c r="K4059">
        <v>99</v>
      </c>
      <c r="L4059">
        <v>21.85</v>
      </c>
      <c r="M4059">
        <v>214.5</v>
      </c>
      <c r="N4059">
        <v>98</v>
      </c>
      <c r="O4059">
        <v>9.65</v>
      </c>
      <c r="P4059">
        <v>12.9</v>
      </c>
      <c r="Q4059">
        <v>8</v>
      </c>
      <c r="R4059">
        <v>3.48</v>
      </c>
      <c r="S4059">
        <v>4</v>
      </c>
      <c r="T4059">
        <v>1</v>
      </c>
    </row>
    <row r="4060" spans="1:20" x14ac:dyDescent="0.2">
      <c r="A4060" t="s">
        <v>24</v>
      </c>
      <c r="B4060" s="4">
        <f>train[[#This Row],[account_length]]/12</f>
        <v>1.3333333333333333</v>
      </c>
      <c r="C4060">
        <v>510</v>
      </c>
      <c r="D4060">
        <v>0</v>
      </c>
      <c r="E4060">
        <v>0</v>
      </c>
      <c r="F4060">
        <v>0</v>
      </c>
      <c r="G4060">
        <v>228.6</v>
      </c>
      <c r="H4060">
        <v>130</v>
      </c>
      <c r="I4060">
        <v>38.86</v>
      </c>
      <c r="J4060">
        <v>208.4</v>
      </c>
      <c r="K4060">
        <v>103</v>
      </c>
      <c r="L4060">
        <v>17.71</v>
      </c>
      <c r="M4060">
        <v>195.3</v>
      </c>
      <c r="N4060">
        <v>118</v>
      </c>
      <c r="O4060">
        <v>8.7899999999999991</v>
      </c>
      <c r="P4060">
        <v>11.9</v>
      </c>
      <c r="Q4060">
        <v>7</v>
      </c>
      <c r="R4060">
        <v>3.21</v>
      </c>
      <c r="S4060">
        <v>0</v>
      </c>
      <c r="T4060">
        <v>0</v>
      </c>
    </row>
    <row r="4061" spans="1:20" x14ac:dyDescent="0.2">
      <c r="A4061" t="s">
        <v>32</v>
      </c>
      <c r="B4061" s="4">
        <f>train[[#This Row],[account_length]]/12</f>
        <v>6.666666666666667</v>
      </c>
      <c r="C4061">
        <v>415</v>
      </c>
      <c r="D4061">
        <v>0</v>
      </c>
      <c r="E4061">
        <v>0</v>
      </c>
      <c r="F4061">
        <v>0</v>
      </c>
      <c r="G4061">
        <v>106.5</v>
      </c>
      <c r="H4061">
        <v>116</v>
      </c>
      <c r="I4061">
        <v>18.11</v>
      </c>
      <c r="J4061">
        <v>104.8</v>
      </c>
      <c r="K4061">
        <v>67</v>
      </c>
      <c r="L4061">
        <v>8.91</v>
      </c>
      <c r="M4061">
        <v>183.2</v>
      </c>
      <c r="N4061">
        <v>124</v>
      </c>
      <c r="O4061">
        <v>8.24</v>
      </c>
      <c r="P4061">
        <v>8.1999999999999993</v>
      </c>
      <c r="Q4061">
        <v>5</v>
      </c>
      <c r="R4061">
        <v>2.21</v>
      </c>
      <c r="S4061">
        <v>1</v>
      </c>
      <c r="T4061">
        <v>0</v>
      </c>
    </row>
    <row r="4062" spans="1:20" x14ac:dyDescent="0.2">
      <c r="A4062" t="s">
        <v>65</v>
      </c>
      <c r="B4062" s="4">
        <f>train[[#This Row],[account_length]]/12</f>
        <v>6.5</v>
      </c>
      <c r="C4062">
        <v>415</v>
      </c>
      <c r="D4062">
        <v>0</v>
      </c>
      <c r="E4062">
        <v>0</v>
      </c>
      <c r="F4062">
        <v>0</v>
      </c>
      <c r="G4062">
        <v>254.1</v>
      </c>
      <c r="H4062">
        <v>112</v>
      </c>
      <c r="I4062">
        <v>43.2</v>
      </c>
      <c r="J4062">
        <v>215.9</v>
      </c>
      <c r="K4062">
        <v>80</v>
      </c>
      <c r="L4062">
        <v>18.350000000000001</v>
      </c>
      <c r="M4062">
        <v>267.10000000000002</v>
      </c>
      <c r="N4062">
        <v>124</v>
      </c>
      <c r="O4062">
        <v>12.02</v>
      </c>
      <c r="P4062">
        <v>16.3</v>
      </c>
      <c r="Q4062">
        <v>3</v>
      </c>
      <c r="R4062">
        <v>4.4000000000000004</v>
      </c>
      <c r="S4062">
        <v>0</v>
      </c>
      <c r="T4062">
        <v>1</v>
      </c>
    </row>
    <row r="4063" spans="1:20" x14ac:dyDescent="0.2">
      <c r="A4063" t="s">
        <v>36</v>
      </c>
      <c r="B4063" s="4">
        <f>train[[#This Row],[account_length]]/12</f>
        <v>8.5</v>
      </c>
      <c r="C4063">
        <v>408</v>
      </c>
      <c r="D4063">
        <v>0</v>
      </c>
      <c r="E4063">
        <v>1</v>
      </c>
      <c r="F4063">
        <v>48</v>
      </c>
      <c r="G4063">
        <v>134</v>
      </c>
      <c r="H4063">
        <v>83</v>
      </c>
      <c r="I4063">
        <v>22.78</v>
      </c>
      <c r="J4063">
        <v>234.3</v>
      </c>
      <c r="K4063">
        <v>128</v>
      </c>
      <c r="L4063">
        <v>19.920000000000002</v>
      </c>
      <c r="M4063">
        <v>197.3</v>
      </c>
      <c r="N4063">
        <v>107</v>
      </c>
      <c r="O4063">
        <v>8.8800000000000008</v>
      </c>
      <c r="P4063">
        <v>7.8</v>
      </c>
      <c r="Q4063">
        <v>4</v>
      </c>
      <c r="R4063">
        <v>2.11</v>
      </c>
      <c r="S4063">
        <v>6</v>
      </c>
      <c r="T4063">
        <v>1</v>
      </c>
    </row>
    <row r="4064" spans="1:20" x14ac:dyDescent="0.2">
      <c r="A4064" t="s">
        <v>54</v>
      </c>
      <c r="B4064" s="4">
        <f>train[[#This Row],[account_length]]/12</f>
        <v>6.166666666666667</v>
      </c>
      <c r="C4064">
        <v>415</v>
      </c>
      <c r="D4064">
        <v>0</v>
      </c>
      <c r="E4064">
        <v>1</v>
      </c>
      <c r="F4064">
        <v>38</v>
      </c>
      <c r="G4064">
        <v>176</v>
      </c>
      <c r="H4064">
        <v>84</v>
      </c>
      <c r="I4064">
        <v>29.92</v>
      </c>
      <c r="J4064">
        <v>288.2</v>
      </c>
      <c r="K4064">
        <v>103</v>
      </c>
      <c r="L4064">
        <v>24.5</v>
      </c>
      <c r="M4064">
        <v>178.2</v>
      </c>
      <c r="N4064">
        <v>86</v>
      </c>
      <c r="O4064">
        <v>8.02</v>
      </c>
      <c r="P4064">
        <v>14.8</v>
      </c>
      <c r="Q4064">
        <v>5</v>
      </c>
      <c r="R4064">
        <v>4</v>
      </c>
      <c r="S4064">
        <v>2</v>
      </c>
      <c r="T4064">
        <v>0</v>
      </c>
    </row>
    <row r="4065" spans="1:20" x14ac:dyDescent="0.2">
      <c r="A4065" t="s">
        <v>24</v>
      </c>
      <c r="B4065" s="4">
        <f>train[[#This Row],[account_length]]/12</f>
        <v>11.25</v>
      </c>
      <c r="C4065">
        <v>510</v>
      </c>
      <c r="D4065">
        <v>0</v>
      </c>
      <c r="E4065">
        <v>0</v>
      </c>
      <c r="F4065">
        <v>0</v>
      </c>
      <c r="G4065">
        <v>180.1</v>
      </c>
      <c r="H4065">
        <v>112</v>
      </c>
      <c r="I4065">
        <v>30.62</v>
      </c>
      <c r="J4065">
        <v>257.2</v>
      </c>
      <c r="K4065">
        <v>89</v>
      </c>
      <c r="L4065">
        <v>21.86</v>
      </c>
      <c r="M4065">
        <v>131.6</v>
      </c>
      <c r="N4065">
        <v>111</v>
      </c>
      <c r="O4065">
        <v>5.92</v>
      </c>
      <c r="P4065">
        <v>11.4</v>
      </c>
      <c r="Q4065">
        <v>7</v>
      </c>
      <c r="R4065">
        <v>3.08</v>
      </c>
      <c r="S4065">
        <v>1</v>
      </c>
      <c r="T4065">
        <v>0</v>
      </c>
    </row>
    <row r="4066" spans="1:20" x14ac:dyDescent="0.2">
      <c r="A4066" t="s">
        <v>75</v>
      </c>
      <c r="B4066" s="4">
        <f>train[[#This Row],[account_length]]/12</f>
        <v>4.583333333333333</v>
      </c>
      <c r="C4066">
        <v>415</v>
      </c>
      <c r="D4066">
        <v>0</v>
      </c>
      <c r="E4066">
        <v>0</v>
      </c>
      <c r="F4066">
        <v>0</v>
      </c>
      <c r="G4066">
        <v>180.1</v>
      </c>
      <c r="H4066">
        <v>77</v>
      </c>
      <c r="I4066">
        <v>30.62</v>
      </c>
      <c r="J4066">
        <v>235.5</v>
      </c>
      <c r="K4066">
        <v>98</v>
      </c>
      <c r="L4066">
        <v>20.02</v>
      </c>
      <c r="M4066">
        <v>169.4</v>
      </c>
      <c r="N4066">
        <v>104</v>
      </c>
      <c r="O4066">
        <v>7.62</v>
      </c>
      <c r="P4066">
        <v>11.1</v>
      </c>
      <c r="Q4066">
        <v>2</v>
      </c>
      <c r="R4066">
        <v>3</v>
      </c>
      <c r="S4066">
        <v>0</v>
      </c>
      <c r="T4066">
        <v>0</v>
      </c>
    </row>
    <row r="4067" spans="1:20" x14ac:dyDescent="0.2">
      <c r="A4067" t="s">
        <v>57</v>
      </c>
      <c r="B4067" s="4">
        <f>train[[#This Row],[account_length]]/12</f>
        <v>8.8333333333333339</v>
      </c>
      <c r="C4067">
        <v>415</v>
      </c>
      <c r="D4067">
        <v>0</v>
      </c>
      <c r="E4067">
        <v>0</v>
      </c>
      <c r="F4067">
        <v>0</v>
      </c>
      <c r="G4067">
        <v>94.8</v>
      </c>
      <c r="H4067">
        <v>113</v>
      </c>
      <c r="I4067">
        <v>16.12</v>
      </c>
      <c r="J4067">
        <v>283.2</v>
      </c>
      <c r="K4067">
        <v>95</v>
      </c>
      <c r="L4067">
        <v>24.07</v>
      </c>
      <c r="M4067">
        <v>219.3</v>
      </c>
      <c r="N4067">
        <v>106</v>
      </c>
      <c r="O4067">
        <v>9.8699999999999992</v>
      </c>
      <c r="P4067">
        <v>6.8</v>
      </c>
      <c r="Q4067">
        <v>4</v>
      </c>
      <c r="R4067">
        <v>1.84</v>
      </c>
      <c r="S4067">
        <v>1</v>
      </c>
      <c r="T4067">
        <v>0</v>
      </c>
    </row>
    <row r="4068" spans="1:20" x14ac:dyDescent="0.2">
      <c r="A4068" t="s">
        <v>38</v>
      </c>
      <c r="B4068" s="4">
        <f>train[[#This Row],[account_length]]/12</f>
        <v>2.8333333333333335</v>
      </c>
      <c r="C4068">
        <v>415</v>
      </c>
      <c r="D4068">
        <v>0</v>
      </c>
      <c r="E4068">
        <v>0</v>
      </c>
      <c r="F4068">
        <v>0</v>
      </c>
      <c r="G4068">
        <v>210.4</v>
      </c>
      <c r="H4068">
        <v>75</v>
      </c>
      <c r="I4068">
        <v>35.770000000000003</v>
      </c>
      <c r="J4068">
        <v>205.1</v>
      </c>
      <c r="K4068">
        <v>108</v>
      </c>
      <c r="L4068">
        <v>17.43</v>
      </c>
      <c r="M4068">
        <v>230.5</v>
      </c>
      <c r="N4068">
        <v>129</v>
      </c>
      <c r="O4068">
        <v>10.37</v>
      </c>
      <c r="P4068">
        <v>12.5</v>
      </c>
      <c r="Q4068">
        <v>2</v>
      </c>
      <c r="R4068">
        <v>3.38</v>
      </c>
      <c r="S4068">
        <v>1</v>
      </c>
      <c r="T4068">
        <v>0</v>
      </c>
    </row>
    <row r="4069" spans="1:20" x14ac:dyDescent="0.2">
      <c r="A4069" t="s">
        <v>38</v>
      </c>
      <c r="B4069" s="4">
        <f>train[[#This Row],[account_length]]/12</f>
        <v>8.3333333333333339</v>
      </c>
      <c r="C4069">
        <v>415</v>
      </c>
      <c r="D4069">
        <v>0</v>
      </c>
      <c r="E4069">
        <v>0</v>
      </c>
      <c r="F4069">
        <v>0</v>
      </c>
      <c r="G4069">
        <v>174.2</v>
      </c>
      <c r="H4069">
        <v>93</v>
      </c>
      <c r="I4069">
        <v>29.61</v>
      </c>
      <c r="J4069">
        <v>235</v>
      </c>
      <c r="K4069">
        <v>101</v>
      </c>
      <c r="L4069">
        <v>19.98</v>
      </c>
      <c r="M4069">
        <v>264.2</v>
      </c>
      <c r="N4069">
        <v>83</v>
      </c>
      <c r="O4069">
        <v>11.89</v>
      </c>
      <c r="P4069">
        <v>9.9</v>
      </c>
      <c r="Q4069">
        <v>7</v>
      </c>
      <c r="R4069">
        <v>2.67</v>
      </c>
      <c r="S4069">
        <v>1</v>
      </c>
      <c r="T4069">
        <v>0</v>
      </c>
    </row>
    <row r="4070" spans="1:20" x14ac:dyDescent="0.2">
      <c r="A4070" t="s">
        <v>37</v>
      </c>
      <c r="B4070" s="4">
        <f>train[[#This Row],[account_length]]/12</f>
        <v>10.583333333333334</v>
      </c>
      <c r="C4070">
        <v>408</v>
      </c>
      <c r="D4070">
        <v>0</v>
      </c>
      <c r="E4070">
        <v>0</v>
      </c>
      <c r="F4070">
        <v>0</v>
      </c>
      <c r="G4070">
        <v>189.7</v>
      </c>
      <c r="H4070">
        <v>110</v>
      </c>
      <c r="I4070">
        <v>32.25</v>
      </c>
      <c r="J4070">
        <v>142.4</v>
      </c>
      <c r="K4070">
        <v>116</v>
      </c>
      <c r="L4070">
        <v>12.1</v>
      </c>
      <c r="M4070">
        <v>175.2</v>
      </c>
      <c r="N4070">
        <v>79</v>
      </c>
      <c r="O4070">
        <v>7.88</v>
      </c>
      <c r="P4070">
        <v>8.5</v>
      </c>
      <c r="Q4070">
        <v>8</v>
      </c>
      <c r="R4070">
        <v>2.2999999999999998</v>
      </c>
      <c r="S4070">
        <v>2</v>
      </c>
      <c r="T4070">
        <v>0</v>
      </c>
    </row>
    <row r="4071" spans="1:20" x14ac:dyDescent="0.2">
      <c r="A4071" t="s">
        <v>37</v>
      </c>
      <c r="B4071" s="4">
        <f>train[[#This Row],[account_length]]/12</f>
        <v>5.416666666666667</v>
      </c>
      <c r="C4071">
        <v>408</v>
      </c>
      <c r="D4071">
        <v>0</v>
      </c>
      <c r="E4071">
        <v>1</v>
      </c>
      <c r="F4071">
        <v>19</v>
      </c>
      <c r="G4071">
        <v>259</v>
      </c>
      <c r="H4071">
        <v>96</v>
      </c>
      <c r="I4071">
        <v>44.03</v>
      </c>
      <c r="J4071">
        <v>332.3</v>
      </c>
      <c r="K4071">
        <v>106</v>
      </c>
      <c r="L4071">
        <v>28.25</v>
      </c>
      <c r="M4071">
        <v>130.1</v>
      </c>
      <c r="N4071">
        <v>95</v>
      </c>
      <c r="O4071">
        <v>5.85</v>
      </c>
      <c r="P4071">
        <v>7.5</v>
      </c>
      <c r="Q4071">
        <v>7</v>
      </c>
      <c r="R4071">
        <v>2.0299999999999998</v>
      </c>
      <c r="S4071">
        <v>1</v>
      </c>
      <c r="T4071">
        <v>0</v>
      </c>
    </row>
    <row r="4072" spans="1:20" x14ac:dyDescent="0.2">
      <c r="A4072" t="s">
        <v>29</v>
      </c>
      <c r="B4072" s="4">
        <f>train[[#This Row],[account_length]]/12</f>
        <v>9.0833333333333339</v>
      </c>
      <c r="C4072">
        <v>415</v>
      </c>
      <c r="D4072">
        <v>0</v>
      </c>
      <c r="E4072">
        <v>1</v>
      </c>
      <c r="F4072">
        <v>39</v>
      </c>
      <c r="G4072">
        <v>86.4</v>
      </c>
      <c r="H4072">
        <v>69</v>
      </c>
      <c r="I4072">
        <v>14.69</v>
      </c>
      <c r="J4072">
        <v>189.1</v>
      </c>
      <c r="K4072">
        <v>108</v>
      </c>
      <c r="L4072">
        <v>16.07</v>
      </c>
      <c r="M4072">
        <v>225.4</v>
      </c>
      <c r="N4072">
        <v>119</v>
      </c>
      <c r="O4072">
        <v>10.14</v>
      </c>
      <c r="P4072">
        <v>4.8</v>
      </c>
      <c r="Q4072">
        <v>4</v>
      </c>
      <c r="R4072">
        <v>1.3</v>
      </c>
      <c r="S4072">
        <v>2</v>
      </c>
      <c r="T4072">
        <v>0</v>
      </c>
    </row>
    <row r="4073" spans="1:20" x14ac:dyDescent="0.2">
      <c r="A4073" t="s">
        <v>36</v>
      </c>
      <c r="B4073" s="4">
        <f>train[[#This Row],[account_length]]/12</f>
        <v>8.1666666666666661</v>
      </c>
      <c r="C4073">
        <v>408</v>
      </c>
      <c r="D4073">
        <v>0</v>
      </c>
      <c r="E4073">
        <v>0</v>
      </c>
      <c r="F4073">
        <v>0</v>
      </c>
      <c r="G4073">
        <v>136.9</v>
      </c>
      <c r="H4073">
        <v>120</v>
      </c>
      <c r="I4073">
        <v>23.27</v>
      </c>
      <c r="J4073">
        <v>180.6</v>
      </c>
      <c r="K4073">
        <v>84</v>
      </c>
      <c r="L4073">
        <v>15.35</v>
      </c>
      <c r="M4073">
        <v>172.9</v>
      </c>
      <c r="N4073">
        <v>94</v>
      </c>
      <c r="O4073">
        <v>7.78</v>
      </c>
      <c r="P4073">
        <v>11.9</v>
      </c>
      <c r="Q4073">
        <v>4</v>
      </c>
      <c r="R4073">
        <v>3.21</v>
      </c>
      <c r="S4073">
        <v>4</v>
      </c>
      <c r="T4073">
        <v>1</v>
      </c>
    </row>
    <row r="4074" spans="1:20" x14ac:dyDescent="0.2">
      <c r="A4074" t="s">
        <v>55</v>
      </c>
      <c r="B4074" s="4">
        <f>train[[#This Row],[account_length]]/12</f>
        <v>11.75</v>
      </c>
      <c r="C4074">
        <v>510</v>
      </c>
      <c r="D4074">
        <v>0</v>
      </c>
      <c r="E4074">
        <v>0</v>
      </c>
      <c r="F4074">
        <v>0</v>
      </c>
      <c r="G4074">
        <v>196.5</v>
      </c>
      <c r="H4074">
        <v>104</v>
      </c>
      <c r="I4074">
        <v>33.409999999999997</v>
      </c>
      <c r="J4074">
        <v>175.1</v>
      </c>
      <c r="K4074">
        <v>111</v>
      </c>
      <c r="L4074">
        <v>14.88</v>
      </c>
      <c r="M4074">
        <v>209.6</v>
      </c>
      <c r="N4074">
        <v>110</v>
      </c>
      <c r="O4074">
        <v>9.43</v>
      </c>
      <c r="P4074">
        <v>14.1</v>
      </c>
      <c r="Q4074">
        <v>4</v>
      </c>
      <c r="R4074">
        <v>3.81</v>
      </c>
      <c r="S4074">
        <v>6</v>
      </c>
      <c r="T4074">
        <v>0</v>
      </c>
    </row>
    <row r="4075" spans="1:20" x14ac:dyDescent="0.2">
      <c r="A4075" t="s">
        <v>60</v>
      </c>
      <c r="B4075" s="4">
        <f>train[[#This Row],[account_length]]/12</f>
        <v>11.333333333333334</v>
      </c>
      <c r="C4075">
        <v>415</v>
      </c>
      <c r="D4075">
        <v>0</v>
      </c>
      <c r="E4075">
        <v>0</v>
      </c>
      <c r="F4075">
        <v>0</v>
      </c>
      <c r="G4075">
        <v>221.4</v>
      </c>
      <c r="H4075">
        <v>120</v>
      </c>
      <c r="I4075">
        <v>37.64</v>
      </c>
      <c r="J4075">
        <v>249.5</v>
      </c>
      <c r="K4075">
        <v>78</v>
      </c>
      <c r="L4075">
        <v>21.21</v>
      </c>
      <c r="M4075">
        <v>192</v>
      </c>
      <c r="N4075">
        <v>68</v>
      </c>
      <c r="O4075">
        <v>8.64</v>
      </c>
      <c r="P4075">
        <v>13.6</v>
      </c>
      <c r="Q4075">
        <v>2</v>
      </c>
      <c r="R4075">
        <v>3.67</v>
      </c>
      <c r="S4075">
        <v>0</v>
      </c>
      <c r="T4075">
        <v>0</v>
      </c>
    </row>
    <row r="4076" spans="1:20" x14ac:dyDescent="0.2">
      <c r="A4076" t="s">
        <v>33</v>
      </c>
      <c r="B4076" s="4">
        <f>train[[#This Row],[account_length]]/12</f>
        <v>3.5</v>
      </c>
      <c r="C4076">
        <v>408</v>
      </c>
      <c r="D4076">
        <v>0</v>
      </c>
      <c r="E4076">
        <v>0</v>
      </c>
      <c r="F4076">
        <v>0</v>
      </c>
      <c r="G4076">
        <v>191.9</v>
      </c>
      <c r="H4076">
        <v>139</v>
      </c>
      <c r="I4076">
        <v>32.619999999999997</v>
      </c>
      <c r="J4076">
        <v>304.2</v>
      </c>
      <c r="K4076">
        <v>91</v>
      </c>
      <c r="L4076">
        <v>25.86</v>
      </c>
      <c r="M4076">
        <v>179.5</v>
      </c>
      <c r="N4076">
        <v>91</v>
      </c>
      <c r="O4076">
        <v>8.08</v>
      </c>
      <c r="P4076">
        <v>11.7</v>
      </c>
      <c r="Q4076">
        <v>4</v>
      </c>
      <c r="R4076">
        <v>3.16</v>
      </c>
      <c r="S4076">
        <v>0</v>
      </c>
      <c r="T4076">
        <v>0</v>
      </c>
    </row>
    <row r="4077" spans="1:20" x14ac:dyDescent="0.2">
      <c r="A4077" t="s">
        <v>67</v>
      </c>
      <c r="B4077" s="4">
        <f>train[[#This Row],[account_length]]/12</f>
        <v>13.5</v>
      </c>
      <c r="C4077">
        <v>415</v>
      </c>
      <c r="D4077">
        <v>1</v>
      </c>
      <c r="E4077">
        <v>0</v>
      </c>
      <c r="F4077">
        <v>0</v>
      </c>
      <c r="G4077">
        <v>172.1</v>
      </c>
      <c r="H4077">
        <v>138</v>
      </c>
      <c r="I4077">
        <v>29.26</v>
      </c>
      <c r="J4077">
        <v>165.9</v>
      </c>
      <c r="K4077">
        <v>93</v>
      </c>
      <c r="L4077">
        <v>14.1</v>
      </c>
      <c r="M4077">
        <v>279</v>
      </c>
      <c r="N4077">
        <v>81</v>
      </c>
      <c r="O4077">
        <v>12.56</v>
      </c>
      <c r="P4077">
        <v>9.1999999999999993</v>
      </c>
      <c r="Q4077">
        <v>6</v>
      </c>
      <c r="R4077">
        <v>2.48</v>
      </c>
      <c r="S4077">
        <v>2</v>
      </c>
      <c r="T4077">
        <v>0</v>
      </c>
    </row>
    <row r="4078" spans="1:20" x14ac:dyDescent="0.2">
      <c r="A4078" t="s">
        <v>58</v>
      </c>
      <c r="B4078" s="4">
        <f>train[[#This Row],[account_length]]/12</f>
        <v>4.083333333333333</v>
      </c>
      <c r="C4078">
        <v>415</v>
      </c>
      <c r="D4078">
        <v>0</v>
      </c>
      <c r="E4078">
        <v>0</v>
      </c>
      <c r="F4078">
        <v>0</v>
      </c>
      <c r="G4078">
        <v>189.9</v>
      </c>
      <c r="H4078">
        <v>104</v>
      </c>
      <c r="I4078">
        <v>32.28</v>
      </c>
      <c r="J4078">
        <v>247.4</v>
      </c>
      <c r="K4078">
        <v>120</v>
      </c>
      <c r="L4078">
        <v>21.03</v>
      </c>
      <c r="M4078">
        <v>159.80000000000001</v>
      </c>
      <c r="N4078">
        <v>113</v>
      </c>
      <c r="O4078">
        <v>7.19</v>
      </c>
      <c r="P4078">
        <v>10.1</v>
      </c>
      <c r="Q4078">
        <v>6</v>
      </c>
      <c r="R4078">
        <v>2.73</v>
      </c>
      <c r="S4078">
        <v>1</v>
      </c>
      <c r="T4078">
        <v>0</v>
      </c>
    </row>
    <row r="4079" spans="1:20" x14ac:dyDescent="0.2">
      <c r="A4079" t="s">
        <v>38</v>
      </c>
      <c r="B4079" s="4">
        <f>train[[#This Row],[account_length]]/12</f>
        <v>8.5833333333333339</v>
      </c>
      <c r="C4079">
        <v>408</v>
      </c>
      <c r="D4079">
        <v>0</v>
      </c>
      <c r="E4079">
        <v>0</v>
      </c>
      <c r="F4079">
        <v>0</v>
      </c>
      <c r="G4079">
        <v>147.80000000000001</v>
      </c>
      <c r="H4079">
        <v>71</v>
      </c>
      <c r="I4079">
        <v>25.13</v>
      </c>
      <c r="J4079">
        <v>182.6</v>
      </c>
      <c r="K4079">
        <v>103</v>
      </c>
      <c r="L4079">
        <v>15.52</v>
      </c>
      <c r="M4079">
        <v>260.8</v>
      </c>
      <c r="N4079">
        <v>95</v>
      </c>
      <c r="O4079">
        <v>11.74</v>
      </c>
      <c r="P4079">
        <v>6.9</v>
      </c>
      <c r="Q4079">
        <v>3</v>
      </c>
      <c r="R4079">
        <v>1.86</v>
      </c>
      <c r="S4079">
        <v>1</v>
      </c>
      <c r="T4079">
        <v>0</v>
      </c>
    </row>
    <row r="4080" spans="1:20" x14ac:dyDescent="0.2">
      <c r="A4080" t="s">
        <v>38</v>
      </c>
      <c r="B4080" s="4">
        <f>train[[#This Row],[account_length]]/12</f>
        <v>8.5</v>
      </c>
      <c r="C4080">
        <v>510</v>
      </c>
      <c r="D4080">
        <v>0</v>
      </c>
      <c r="E4080">
        <v>0</v>
      </c>
      <c r="F4080">
        <v>0</v>
      </c>
      <c r="G4080">
        <v>62.5</v>
      </c>
      <c r="H4080">
        <v>68</v>
      </c>
      <c r="I4080">
        <v>10.63</v>
      </c>
      <c r="J4080">
        <v>222.2</v>
      </c>
      <c r="K4080">
        <v>114</v>
      </c>
      <c r="L4080">
        <v>18.89</v>
      </c>
      <c r="M4080">
        <v>142.4</v>
      </c>
      <c r="N4080">
        <v>96</v>
      </c>
      <c r="O4080">
        <v>6.41</v>
      </c>
      <c r="P4080">
        <v>12.5</v>
      </c>
      <c r="Q4080">
        <v>5</v>
      </c>
      <c r="R4080">
        <v>3.38</v>
      </c>
      <c r="S4080">
        <v>1</v>
      </c>
      <c r="T4080">
        <v>0</v>
      </c>
    </row>
    <row r="4081" spans="1:20" x14ac:dyDescent="0.2">
      <c r="A4081" t="s">
        <v>71</v>
      </c>
      <c r="B4081" s="4">
        <f>train[[#This Row],[account_length]]/12</f>
        <v>18.5</v>
      </c>
      <c r="C4081">
        <v>415</v>
      </c>
      <c r="D4081">
        <v>0</v>
      </c>
      <c r="E4081">
        <v>0</v>
      </c>
      <c r="F4081">
        <v>0</v>
      </c>
      <c r="G4081">
        <v>256.60000000000002</v>
      </c>
      <c r="H4081">
        <v>119</v>
      </c>
      <c r="I4081">
        <v>43.62</v>
      </c>
      <c r="J4081">
        <v>230.8</v>
      </c>
      <c r="K4081">
        <v>98</v>
      </c>
      <c r="L4081">
        <v>19.62</v>
      </c>
      <c r="M4081">
        <v>236</v>
      </c>
      <c r="N4081">
        <v>97</v>
      </c>
      <c r="O4081">
        <v>10.62</v>
      </c>
      <c r="P4081">
        <v>12.2</v>
      </c>
      <c r="Q4081">
        <v>5</v>
      </c>
      <c r="R4081">
        <v>3.29</v>
      </c>
      <c r="S4081">
        <v>1</v>
      </c>
      <c r="T4081">
        <v>1</v>
      </c>
    </row>
    <row r="4082" spans="1:20" x14ac:dyDescent="0.2">
      <c r="A4082" t="s">
        <v>52</v>
      </c>
      <c r="B4082" s="4">
        <f>train[[#This Row],[account_length]]/12</f>
        <v>8.3333333333333339</v>
      </c>
      <c r="C4082">
        <v>415</v>
      </c>
      <c r="D4082">
        <v>0</v>
      </c>
      <c r="E4082">
        <v>1</v>
      </c>
      <c r="F4082">
        <v>20</v>
      </c>
      <c r="G4082">
        <v>123.7</v>
      </c>
      <c r="H4082">
        <v>98</v>
      </c>
      <c r="I4082">
        <v>21.03</v>
      </c>
      <c r="J4082">
        <v>200.8</v>
      </c>
      <c r="K4082">
        <v>125</v>
      </c>
      <c r="L4082">
        <v>17.07</v>
      </c>
      <c r="M4082">
        <v>181</v>
      </c>
      <c r="N4082">
        <v>118</v>
      </c>
      <c r="O4082">
        <v>8.15</v>
      </c>
      <c r="P4082">
        <v>9.6</v>
      </c>
      <c r="Q4082">
        <v>5</v>
      </c>
      <c r="R4082">
        <v>2.59</v>
      </c>
      <c r="S4082">
        <v>1</v>
      </c>
      <c r="T4082">
        <v>0</v>
      </c>
    </row>
    <row r="4083" spans="1:20" x14ac:dyDescent="0.2">
      <c r="A4083" t="s">
        <v>69</v>
      </c>
      <c r="B4083" s="4">
        <f>train[[#This Row],[account_length]]/12</f>
        <v>7.166666666666667</v>
      </c>
      <c r="C4083">
        <v>408</v>
      </c>
      <c r="D4083">
        <v>0</v>
      </c>
      <c r="E4083">
        <v>0</v>
      </c>
      <c r="F4083">
        <v>0</v>
      </c>
      <c r="G4083">
        <v>113.1</v>
      </c>
      <c r="H4083">
        <v>77</v>
      </c>
      <c r="I4083">
        <v>19.23</v>
      </c>
      <c r="J4083">
        <v>294.39999999999998</v>
      </c>
      <c r="K4083">
        <v>126</v>
      </c>
      <c r="L4083">
        <v>25.02</v>
      </c>
      <c r="M4083">
        <v>101.4</v>
      </c>
      <c r="N4083">
        <v>94</v>
      </c>
      <c r="O4083">
        <v>4.5599999999999996</v>
      </c>
      <c r="P4083">
        <v>13.4</v>
      </c>
      <c r="Q4083">
        <v>3</v>
      </c>
      <c r="R4083">
        <v>3.62</v>
      </c>
      <c r="S4083">
        <v>1</v>
      </c>
      <c r="T4083">
        <v>0</v>
      </c>
    </row>
    <row r="4084" spans="1:20" x14ac:dyDescent="0.2">
      <c r="A4084" t="s">
        <v>54</v>
      </c>
      <c r="B4084" s="4">
        <f>train[[#This Row],[account_length]]/12</f>
        <v>7.833333333333333</v>
      </c>
      <c r="C4084">
        <v>415</v>
      </c>
      <c r="D4084">
        <v>0</v>
      </c>
      <c r="E4084">
        <v>1</v>
      </c>
      <c r="F4084">
        <v>38</v>
      </c>
      <c r="G4084">
        <v>220</v>
      </c>
      <c r="H4084">
        <v>102</v>
      </c>
      <c r="I4084">
        <v>37.4</v>
      </c>
      <c r="J4084">
        <v>180.3</v>
      </c>
      <c r="K4084">
        <v>119</v>
      </c>
      <c r="L4084">
        <v>15.33</v>
      </c>
      <c r="M4084">
        <v>136.19999999999999</v>
      </c>
      <c r="N4084">
        <v>90</v>
      </c>
      <c r="O4084">
        <v>6.13</v>
      </c>
      <c r="P4084">
        <v>10.3</v>
      </c>
      <c r="Q4084">
        <v>2</v>
      </c>
      <c r="R4084">
        <v>2.78</v>
      </c>
      <c r="S4084">
        <v>1</v>
      </c>
      <c r="T4084">
        <v>0</v>
      </c>
    </row>
    <row r="4085" spans="1:20" x14ac:dyDescent="0.2">
      <c r="A4085" t="s">
        <v>63</v>
      </c>
      <c r="B4085" s="4">
        <f>train[[#This Row],[account_length]]/12</f>
        <v>8.8333333333333339</v>
      </c>
      <c r="C4085">
        <v>415</v>
      </c>
      <c r="D4085">
        <v>0</v>
      </c>
      <c r="E4085">
        <v>0</v>
      </c>
      <c r="F4085">
        <v>0</v>
      </c>
      <c r="G4085">
        <v>147.69999999999999</v>
      </c>
      <c r="H4085">
        <v>105</v>
      </c>
      <c r="I4085">
        <v>25.11</v>
      </c>
      <c r="J4085">
        <v>215</v>
      </c>
      <c r="K4085">
        <v>129</v>
      </c>
      <c r="L4085">
        <v>18.28</v>
      </c>
      <c r="M4085">
        <v>267.2</v>
      </c>
      <c r="N4085">
        <v>95</v>
      </c>
      <c r="O4085">
        <v>12.02</v>
      </c>
      <c r="P4085">
        <v>11</v>
      </c>
      <c r="Q4085">
        <v>3</v>
      </c>
      <c r="R4085">
        <v>2.97</v>
      </c>
      <c r="S4085">
        <v>1</v>
      </c>
      <c r="T4085">
        <v>0</v>
      </c>
    </row>
    <row r="4086" spans="1:20" x14ac:dyDescent="0.2">
      <c r="A4086" t="s">
        <v>68</v>
      </c>
      <c r="B4086" s="4">
        <f>train[[#This Row],[account_length]]/12</f>
        <v>7.583333333333333</v>
      </c>
      <c r="C4086">
        <v>415</v>
      </c>
      <c r="D4086">
        <v>0</v>
      </c>
      <c r="E4086">
        <v>0</v>
      </c>
      <c r="F4086">
        <v>0</v>
      </c>
      <c r="G4086">
        <v>271.89999999999998</v>
      </c>
      <c r="H4086">
        <v>106</v>
      </c>
      <c r="I4086">
        <v>46.22</v>
      </c>
      <c r="J4086">
        <v>231.9</v>
      </c>
      <c r="K4086">
        <v>116</v>
      </c>
      <c r="L4086">
        <v>19.71</v>
      </c>
      <c r="M4086">
        <v>247</v>
      </c>
      <c r="N4086">
        <v>110</v>
      </c>
      <c r="O4086">
        <v>11.12</v>
      </c>
      <c r="P4086">
        <v>9.3000000000000007</v>
      </c>
      <c r="Q4086">
        <v>3</v>
      </c>
      <c r="R4086">
        <v>2.5099999999999998</v>
      </c>
      <c r="S4086">
        <v>1</v>
      </c>
      <c r="T4086">
        <v>1</v>
      </c>
    </row>
    <row r="4087" spans="1:20" x14ac:dyDescent="0.2">
      <c r="A4087" t="s">
        <v>75</v>
      </c>
      <c r="B4087" s="4">
        <f>train[[#This Row],[account_length]]/12</f>
        <v>5.166666666666667</v>
      </c>
      <c r="C4087">
        <v>510</v>
      </c>
      <c r="D4087">
        <v>0</v>
      </c>
      <c r="E4087">
        <v>0</v>
      </c>
      <c r="F4087">
        <v>0</v>
      </c>
      <c r="G4087">
        <v>196.2</v>
      </c>
      <c r="H4087">
        <v>107</v>
      </c>
      <c r="I4087">
        <v>33.35</v>
      </c>
      <c r="J4087">
        <v>103.9</v>
      </c>
      <c r="K4087">
        <v>104</v>
      </c>
      <c r="L4087">
        <v>8.83</v>
      </c>
      <c r="M4087">
        <v>203.8</v>
      </c>
      <c r="N4087">
        <v>88</v>
      </c>
      <c r="O4087">
        <v>9.17</v>
      </c>
      <c r="P4087">
        <v>13.2</v>
      </c>
      <c r="Q4087">
        <v>4</v>
      </c>
      <c r="R4087">
        <v>3.56</v>
      </c>
      <c r="S4087">
        <v>1</v>
      </c>
      <c r="T4087">
        <v>0</v>
      </c>
    </row>
    <row r="4088" spans="1:20" x14ac:dyDescent="0.2">
      <c r="A4088" t="s">
        <v>49</v>
      </c>
      <c r="B4088" s="4">
        <f>train[[#This Row],[account_length]]/12</f>
        <v>3.9166666666666665</v>
      </c>
      <c r="C4088">
        <v>415</v>
      </c>
      <c r="D4088">
        <v>0</v>
      </c>
      <c r="E4088">
        <v>0</v>
      </c>
      <c r="F4088">
        <v>0</v>
      </c>
      <c r="G4088">
        <v>111.3</v>
      </c>
      <c r="H4088">
        <v>92</v>
      </c>
      <c r="I4088">
        <v>18.920000000000002</v>
      </c>
      <c r="J4088">
        <v>109.4</v>
      </c>
      <c r="K4088">
        <v>108</v>
      </c>
      <c r="L4088">
        <v>9.3000000000000007</v>
      </c>
      <c r="M4088">
        <v>116.9</v>
      </c>
      <c r="N4088">
        <v>80</v>
      </c>
      <c r="O4088">
        <v>5.26</v>
      </c>
      <c r="P4088">
        <v>10.8</v>
      </c>
      <c r="Q4088">
        <v>8</v>
      </c>
      <c r="R4088">
        <v>2.92</v>
      </c>
      <c r="S4088">
        <v>1</v>
      </c>
      <c r="T4088">
        <v>0</v>
      </c>
    </row>
    <row r="4089" spans="1:20" x14ac:dyDescent="0.2">
      <c r="A4089" t="s">
        <v>30</v>
      </c>
      <c r="B4089" s="4">
        <f>train[[#This Row],[account_length]]/12</f>
        <v>4.25</v>
      </c>
      <c r="C4089">
        <v>415</v>
      </c>
      <c r="D4089">
        <v>0</v>
      </c>
      <c r="E4089">
        <v>0</v>
      </c>
      <c r="F4089">
        <v>0</v>
      </c>
      <c r="G4089">
        <v>176.7</v>
      </c>
      <c r="H4089">
        <v>129</v>
      </c>
      <c r="I4089">
        <v>30.04</v>
      </c>
      <c r="J4089">
        <v>218.9</v>
      </c>
      <c r="K4089">
        <v>125</v>
      </c>
      <c r="L4089">
        <v>18.61</v>
      </c>
      <c r="M4089">
        <v>183.9</v>
      </c>
      <c r="N4089">
        <v>51</v>
      </c>
      <c r="O4089">
        <v>8.2799999999999994</v>
      </c>
      <c r="P4089">
        <v>9.1</v>
      </c>
      <c r="Q4089">
        <v>4</v>
      </c>
      <c r="R4089">
        <v>2.46</v>
      </c>
      <c r="S4089">
        <v>0</v>
      </c>
      <c r="T4089">
        <v>0</v>
      </c>
    </row>
    <row r="4090" spans="1:20" x14ac:dyDescent="0.2">
      <c r="A4090" t="s">
        <v>26</v>
      </c>
      <c r="B4090" s="4">
        <f>train[[#This Row],[account_length]]/12</f>
        <v>9.6666666666666661</v>
      </c>
      <c r="C4090">
        <v>408</v>
      </c>
      <c r="D4090">
        <v>0</v>
      </c>
      <c r="E4090">
        <v>0</v>
      </c>
      <c r="F4090">
        <v>0</v>
      </c>
      <c r="G4090">
        <v>211.3</v>
      </c>
      <c r="H4090">
        <v>91</v>
      </c>
      <c r="I4090">
        <v>35.92</v>
      </c>
      <c r="J4090">
        <v>190.9</v>
      </c>
      <c r="K4090">
        <v>116</v>
      </c>
      <c r="L4090">
        <v>16.23</v>
      </c>
      <c r="M4090">
        <v>184.1</v>
      </c>
      <c r="N4090">
        <v>134</v>
      </c>
      <c r="O4090">
        <v>8.2799999999999994</v>
      </c>
      <c r="P4090">
        <v>6.3</v>
      </c>
      <c r="Q4090">
        <v>4</v>
      </c>
      <c r="R4090">
        <v>1.7</v>
      </c>
      <c r="S4090">
        <v>2</v>
      </c>
      <c r="T4090">
        <v>0</v>
      </c>
    </row>
    <row r="4091" spans="1:20" x14ac:dyDescent="0.2">
      <c r="A4091" t="s">
        <v>37</v>
      </c>
      <c r="B4091" s="4">
        <f>train[[#This Row],[account_length]]/12</f>
        <v>12.083333333333334</v>
      </c>
      <c r="C4091">
        <v>415</v>
      </c>
      <c r="D4091">
        <v>0</v>
      </c>
      <c r="E4091">
        <v>0</v>
      </c>
      <c r="F4091">
        <v>0</v>
      </c>
      <c r="G4091">
        <v>219</v>
      </c>
      <c r="H4091">
        <v>98</v>
      </c>
      <c r="I4091">
        <v>37.229999999999997</v>
      </c>
      <c r="J4091">
        <v>176.1</v>
      </c>
      <c r="K4091">
        <v>109</v>
      </c>
      <c r="L4091">
        <v>14.97</v>
      </c>
      <c r="M4091">
        <v>166.3</v>
      </c>
      <c r="N4091">
        <v>132</v>
      </c>
      <c r="O4091">
        <v>7.48</v>
      </c>
      <c r="P4091">
        <v>6.8</v>
      </c>
      <c r="Q4091">
        <v>3</v>
      </c>
      <c r="R4091">
        <v>1.84</v>
      </c>
      <c r="S4091">
        <v>2</v>
      </c>
      <c r="T4091">
        <v>0</v>
      </c>
    </row>
    <row r="4092" spans="1:20" x14ac:dyDescent="0.2">
      <c r="A4092" t="s">
        <v>73</v>
      </c>
      <c r="B4092" s="4">
        <f>train[[#This Row],[account_length]]/12</f>
        <v>15</v>
      </c>
      <c r="C4092">
        <v>415</v>
      </c>
      <c r="D4092">
        <v>0</v>
      </c>
      <c r="E4092">
        <v>0</v>
      </c>
      <c r="F4092">
        <v>0</v>
      </c>
      <c r="G4092">
        <v>174.1</v>
      </c>
      <c r="H4092">
        <v>94</v>
      </c>
      <c r="I4092">
        <v>29.6</v>
      </c>
      <c r="J4092">
        <v>147.1</v>
      </c>
      <c r="K4092">
        <v>93</v>
      </c>
      <c r="L4092">
        <v>12.5</v>
      </c>
      <c r="M4092">
        <v>216.9</v>
      </c>
      <c r="N4092">
        <v>108</v>
      </c>
      <c r="O4092">
        <v>9.76</v>
      </c>
      <c r="P4092">
        <v>16.2</v>
      </c>
      <c r="Q4092">
        <v>3</v>
      </c>
      <c r="R4092">
        <v>4.37</v>
      </c>
      <c r="S4092">
        <v>1</v>
      </c>
      <c r="T4092">
        <v>0</v>
      </c>
    </row>
    <row r="4093" spans="1:20" x14ac:dyDescent="0.2">
      <c r="A4093" t="s">
        <v>69</v>
      </c>
      <c r="B4093" s="4">
        <f>train[[#This Row],[account_length]]/12</f>
        <v>5.583333333333333</v>
      </c>
      <c r="C4093">
        <v>415</v>
      </c>
      <c r="D4093">
        <v>0</v>
      </c>
      <c r="E4093">
        <v>0</v>
      </c>
      <c r="F4093">
        <v>0</v>
      </c>
      <c r="G4093">
        <v>124</v>
      </c>
      <c r="H4093">
        <v>77</v>
      </c>
      <c r="I4093">
        <v>21.08</v>
      </c>
      <c r="J4093">
        <v>222.2</v>
      </c>
      <c r="K4093">
        <v>95</v>
      </c>
      <c r="L4093">
        <v>18.89</v>
      </c>
      <c r="M4093">
        <v>151.19999999999999</v>
      </c>
      <c r="N4093">
        <v>111</v>
      </c>
      <c r="O4093">
        <v>6.8</v>
      </c>
      <c r="P4093">
        <v>13.1</v>
      </c>
      <c r="Q4093">
        <v>2</v>
      </c>
      <c r="R4093">
        <v>3.54</v>
      </c>
      <c r="S4093">
        <v>0</v>
      </c>
      <c r="T4093">
        <v>0</v>
      </c>
    </row>
    <row r="4094" spans="1:20" x14ac:dyDescent="0.2">
      <c r="A4094" t="s">
        <v>39</v>
      </c>
      <c r="B4094" s="4">
        <f>train[[#This Row],[account_length]]/12</f>
        <v>3.1666666666666665</v>
      </c>
      <c r="C4094">
        <v>415</v>
      </c>
      <c r="D4094">
        <v>0</v>
      </c>
      <c r="E4094">
        <v>1</v>
      </c>
      <c r="F4094">
        <v>38</v>
      </c>
      <c r="G4094">
        <v>175.6</v>
      </c>
      <c r="H4094">
        <v>127</v>
      </c>
      <c r="I4094">
        <v>29.85</v>
      </c>
      <c r="J4094">
        <v>260.5</v>
      </c>
      <c r="K4094">
        <v>118</v>
      </c>
      <c r="L4094">
        <v>22.14</v>
      </c>
      <c r="M4094">
        <v>199.5</v>
      </c>
      <c r="N4094">
        <v>109</v>
      </c>
      <c r="O4094">
        <v>8.98</v>
      </c>
      <c r="P4094">
        <v>12.3</v>
      </c>
      <c r="Q4094">
        <v>2</v>
      </c>
      <c r="R4094">
        <v>3.32</v>
      </c>
      <c r="S4094">
        <v>2</v>
      </c>
      <c r="T4094">
        <v>0</v>
      </c>
    </row>
    <row r="4095" spans="1:20" x14ac:dyDescent="0.2">
      <c r="A4095" t="s">
        <v>30</v>
      </c>
      <c r="B4095" s="4">
        <f>train[[#This Row],[account_length]]/12</f>
        <v>13.666666666666666</v>
      </c>
      <c r="C4095">
        <v>408</v>
      </c>
      <c r="D4095">
        <v>0</v>
      </c>
      <c r="E4095">
        <v>1</v>
      </c>
      <c r="F4095">
        <v>32</v>
      </c>
      <c r="G4095">
        <v>111.7</v>
      </c>
      <c r="H4095">
        <v>116</v>
      </c>
      <c r="I4095">
        <v>18.989999999999998</v>
      </c>
      <c r="J4095">
        <v>133.9</v>
      </c>
      <c r="K4095">
        <v>93</v>
      </c>
      <c r="L4095">
        <v>11.38</v>
      </c>
      <c r="M4095">
        <v>176.5</v>
      </c>
      <c r="N4095">
        <v>76</v>
      </c>
      <c r="O4095">
        <v>7.94</v>
      </c>
      <c r="P4095">
        <v>8</v>
      </c>
      <c r="Q4095">
        <v>5</v>
      </c>
      <c r="R4095">
        <v>2.16</v>
      </c>
      <c r="S4095">
        <v>1</v>
      </c>
      <c r="T4095">
        <v>0</v>
      </c>
    </row>
    <row r="4096" spans="1:20" x14ac:dyDescent="0.2">
      <c r="A4096" t="s">
        <v>51</v>
      </c>
      <c r="B4096" s="4">
        <f>train[[#This Row],[account_length]]/12</f>
        <v>9.9166666666666661</v>
      </c>
      <c r="C4096">
        <v>415</v>
      </c>
      <c r="D4096">
        <v>0</v>
      </c>
      <c r="E4096">
        <v>0</v>
      </c>
      <c r="F4096">
        <v>0</v>
      </c>
      <c r="G4096">
        <v>37.4</v>
      </c>
      <c r="H4096">
        <v>102</v>
      </c>
      <c r="I4096">
        <v>6.36</v>
      </c>
      <c r="J4096">
        <v>182.3</v>
      </c>
      <c r="K4096">
        <v>115</v>
      </c>
      <c r="L4096">
        <v>15.5</v>
      </c>
      <c r="M4096">
        <v>191.9</v>
      </c>
      <c r="N4096">
        <v>100</v>
      </c>
      <c r="O4096">
        <v>8.64</v>
      </c>
      <c r="P4096">
        <v>8.3000000000000007</v>
      </c>
      <c r="Q4096">
        <v>5</v>
      </c>
      <c r="R4096">
        <v>2.2400000000000002</v>
      </c>
      <c r="S4096">
        <v>2</v>
      </c>
      <c r="T4096">
        <v>0</v>
      </c>
    </row>
    <row r="4097" spans="1:20" x14ac:dyDescent="0.2">
      <c r="A4097" t="s">
        <v>50</v>
      </c>
      <c r="B4097" s="4">
        <f>train[[#This Row],[account_length]]/12</f>
        <v>6.166666666666667</v>
      </c>
      <c r="C4097">
        <v>415</v>
      </c>
      <c r="D4097">
        <v>0</v>
      </c>
      <c r="E4097">
        <v>0</v>
      </c>
      <c r="F4097">
        <v>0</v>
      </c>
      <c r="G4097">
        <v>201.4</v>
      </c>
      <c r="H4097">
        <v>112</v>
      </c>
      <c r="I4097">
        <v>34.24</v>
      </c>
      <c r="J4097">
        <v>109.6</v>
      </c>
      <c r="K4097">
        <v>71</v>
      </c>
      <c r="L4097">
        <v>9.32</v>
      </c>
      <c r="M4097">
        <v>200.2</v>
      </c>
      <c r="N4097">
        <v>135</v>
      </c>
      <c r="O4097">
        <v>9.01</v>
      </c>
      <c r="P4097">
        <v>10.7</v>
      </c>
      <c r="Q4097">
        <v>2</v>
      </c>
      <c r="R4097">
        <v>2.89</v>
      </c>
      <c r="S4097">
        <v>1</v>
      </c>
      <c r="T4097">
        <v>0</v>
      </c>
    </row>
    <row r="4098" spans="1:20" x14ac:dyDescent="0.2">
      <c r="A4098" t="s">
        <v>48</v>
      </c>
      <c r="B4098" s="4">
        <f>train[[#This Row],[account_length]]/12</f>
        <v>1.5</v>
      </c>
      <c r="C4098">
        <v>415</v>
      </c>
      <c r="D4098">
        <v>0</v>
      </c>
      <c r="E4098">
        <v>0</v>
      </c>
      <c r="F4098">
        <v>0</v>
      </c>
      <c r="G4098">
        <v>156</v>
      </c>
      <c r="H4098">
        <v>88</v>
      </c>
      <c r="I4098">
        <v>26.52</v>
      </c>
      <c r="J4098">
        <v>213.8</v>
      </c>
      <c r="K4098">
        <v>127</v>
      </c>
      <c r="L4098">
        <v>18.170000000000002</v>
      </c>
      <c r="M4098">
        <v>244.9</v>
      </c>
      <c r="N4098">
        <v>113</v>
      </c>
      <c r="O4098">
        <v>11.02</v>
      </c>
      <c r="P4098">
        <v>11.4</v>
      </c>
      <c r="Q4098">
        <v>9</v>
      </c>
      <c r="R4098">
        <v>3.08</v>
      </c>
      <c r="S4098">
        <v>1</v>
      </c>
      <c r="T4098">
        <v>0</v>
      </c>
    </row>
    <row r="4099" spans="1:20" x14ac:dyDescent="0.2">
      <c r="A4099" t="s">
        <v>36</v>
      </c>
      <c r="B4099" s="4">
        <f>train[[#This Row],[account_length]]/12</f>
        <v>7.75</v>
      </c>
      <c r="C4099">
        <v>408</v>
      </c>
      <c r="D4099">
        <v>0</v>
      </c>
      <c r="E4099">
        <v>0</v>
      </c>
      <c r="F4099">
        <v>0</v>
      </c>
      <c r="G4099">
        <v>162.9</v>
      </c>
      <c r="H4099">
        <v>103</v>
      </c>
      <c r="I4099">
        <v>27.69</v>
      </c>
      <c r="J4099">
        <v>243.6</v>
      </c>
      <c r="K4099">
        <v>97</v>
      </c>
      <c r="L4099">
        <v>20.71</v>
      </c>
      <c r="M4099">
        <v>172.4</v>
      </c>
      <c r="N4099">
        <v>111</v>
      </c>
      <c r="O4099">
        <v>7.76</v>
      </c>
      <c r="P4099">
        <v>7</v>
      </c>
      <c r="Q4099">
        <v>5</v>
      </c>
      <c r="R4099">
        <v>1.89</v>
      </c>
      <c r="S4099">
        <v>4</v>
      </c>
      <c r="T4099">
        <v>0</v>
      </c>
    </row>
    <row r="4100" spans="1:20" x14ac:dyDescent="0.2">
      <c r="A4100" t="s">
        <v>35</v>
      </c>
      <c r="B4100" s="4">
        <f>train[[#This Row],[account_length]]/12</f>
        <v>5.333333333333333</v>
      </c>
      <c r="C4100">
        <v>415</v>
      </c>
      <c r="D4100">
        <v>0</v>
      </c>
      <c r="E4100">
        <v>1</v>
      </c>
      <c r="F4100">
        <v>18</v>
      </c>
      <c r="G4100">
        <v>211.4</v>
      </c>
      <c r="H4100">
        <v>111</v>
      </c>
      <c r="I4100">
        <v>35.94</v>
      </c>
      <c r="J4100">
        <v>150.80000000000001</v>
      </c>
      <c r="K4100">
        <v>67</v>
      </c>
      <c r="L4100">
        <v>12.82</v>
      </c>
      <c r="M4100">
        <v>216.5</v>
      </c>
      <c r="N4100">
        <v>87</v>
      </c>
      <c r="O4100">
        <v>9.74</v>
      </c>
      <c r="P4100">
        <v>10.5</v>
      </c>
      <c r="Q4100">
        <v>2</v>
      </c>
      <c r="R4100">
        <v>2.84</v>
      </c>
      <c r="S4100">
        <v>2</v>
      </c>
      <c r="T4100">
        <v>0</v>
      </c>
    </row>
    <row r="4101" spans="1:20" x14ac:dyDescent="0.2">
      <c r="A4101" t="s">
        <v>30</v>
      </c>
      <c r="B4101" s="4">
        <f>train[[#This Row],[account_length]]/12</f>
        <v>9</v>
      </c>
      <c r="C4101">
        <v>415</v>
      </c>
      <c r="D4101">
        <v>0</v>
      </c>
      <c r="E4101">
        <v>0</v>
      </c>
      <c r="F4101">
        <v>0</v>
      </c>
      <c r="G4101">
        <v>157.30000000000001</v>
      </c>
      <c r="H4101">
        <v>83</v>
      </c>
      <c r="I4101">
        <v>26.74</v>
      </c>
      <c r="J4101">
        <v>162.80000000000001</v>
      </c>
      <c r="K4101">
        <v>75</v>
      </c>
      <c r="L4101">
        <v>13.84</v>
      </c>
      <c r="M4101">
        <v>112</v>
      </c>
      <c r="N4101">
        <v>101</v>
      </c>
      <c r="O4101">
        <v>5.04</v>
      </c>
      <c r="P4101">
        <v>9.6999999999999993</v>
      </c>
      <c r="Q4101">
        <v>4</v>
      </c>
      <c r="R4101">
        <v>2.62</v>
      </c>
      <c r="S4101">
        <v>1</v>
      </c>
      <c r="T4101">
        <v>0</v>
      </c>
    </row>
    <row r="4102" spans="1:20" x14ac:dyDescent="0.2">
      <c r="A4102" t="s">
        <v>47</v>
      </c>
      <c r="B4102" s="4">
        <f>train[[#This Row],[account_length]]/12</f>
        <v>9.3333333333333339</v>
      </c>
      <c r="C4102">
        <v>510</v>
      </c>
      <c r="D4102">
        <v>0</v>
      </c>
      <c r="E4102">
        <v>0</v>
      </c>
      <c r="F4102">
        <v>0</v>
      </c>
      <c r="G4102">
        <v>172.7</v>
      </c>
      <c r="H4102">
        <v>112</v>
      </c>
      <c r="I4102">
        <v>29.36</v>
      </c>
      <c r="J4102">
        <v>244.5</v>
      </c>
      <c r="K4102">
        <v>83</v>
      </c>
      <c r="L4102">
        <v>20.78</v>
      </c>
      <c r="M4102">
        <v>242.3</v>
      </c>
      <c r="N4102">
        <v>68</v>
      </c>
      <c r="O4102">
        <v>10.9</v>
      </c>
      <c r="P4102">
        <v>4.0999999999999996</v>
      </c>
      <c r="Q4102">
        <v>1</v>
      </c>
      <c r="R4102">
        <v>1.1100000000000001</v>
      </c>
      <c r="S4102">
        <v>0</v>
      </c>
      <c r="T4102">
        <v>0</v>
      </c>
    </row>
    <row r="4103" spans="1:20" x14ac:dyDescent="0.2">
      <c r="A4103" t="s">
        <v>33</v>
      </c>
      <c r="B4103" s="4">
        <f>train[[#This Row],[account_length]]/12</f>
        <v>6.416666666666667</v>
      </c>
      <c r="C4103">
        <v>408</v>
      </c>
      <c r="D4103">
        <v>0</v>
      </c>
      <c r="E4103">
        <v>0</v>
      </c>
      <c r="F4103">
        <v>0</v>
      </c>
      <c r="G4103">
        <v>196.6</v>
      </c>
      <c r="H4103">
        <v>87</v>
      </c>
      <c r="I4103">
        <v>33.42</v>
      </c>
      <c r="J4103">
        <v>117.7</v>
      </c>
      <c r="K4103">
        <v>103</v>
      </c>
      <c r="L4103">
        <v>10</v>
      </c>
      <c r="M4103">
        <v>124.9</v>
      </c>
      <c r="N4103">
        <v>100</v>
      </c>
      <c r="O4103">
        <v>5.62</v>
      </c>
      <c r="P4103">
        <v>11.4</v>
      </c>
      <c r="Q4103">
        <v>3</v>
      </c>
      <c r="R4103">
        <v>3.08</v>
      </c>
      <c r="S4103">
        <v>2</v>
      </c>
      <c r="T4103">
        <v>0</v>
      </c>
    </row>
    <row r="4104" spans="1:20" x14ac:dyDescent="0.2">
      <c r="A4104" t="s">
        <v>50</v>
      </c>
      <c r="B4104" s="4">
        <f>train[[#This Row],[account_length]]/12</f>
        <v>5.666666666666667</v>
      </c>
      <c r="C4104">
        <v>408</v>
      </c>
      <c r="D4104">
        <v>0</v>
      </c>
      <c r="E4104">
        <v>1</v>
      </c>
      <c r="F4104">
        <v>43</v>
      </c>
      <c r="G4104">
        <v>147.69999999999999</v>
      </c>
      <c r="H4104">
        <v>95</v>
      </c>
      <c r="I4104">
        <v>25.11</v>
      </c>
      <c r="J4104">
        <v>259.3</v>
      </c>
      <c r="K4104">
        <v>108</v>
      </c>
      <c r="L4104">
        <v>22.04</v>
      </c>
      <c r="M4104">
        <v>237.1</v>
      </c>
      <c r="N4104">
        <v>106</v>
      </c>
      <c r="O4104">
        <v>10.67</v>
      </c>
      <c r="P4104">
        <v>8.9</v>
      </c>
      <c r="Q4104">
        <v>8</v>
      </c>
      <c r="R4104">
        <v>2.4</v>
      </c>
      <c r="S4104">
        <v>3</v>
      </c>
      <c r="T4104">
        <v>0</v>
      </c>
    </row>
    <row r="4105" spans="1:20" x14ac:dyDescent="0.2">
      <c r="A4105" t="s">
        <v>34</v>
      </c>
      <c r="B4105" s="4">
        <f>train[[#This Row],[account_length]]/12</f>
        <v>6.916666666666667</v>
      </c>
      <c r="C4105">
        <v>408</v>
      </c>
      <c r="D4105">
        <v>1</v>
      </c>
      <c r="E4105">
        <v>0</v>
      </c>
      <c r="F4105">
        <v>0</v>
      </c>
      <c r="G4105">
        <v>197.6</v>
      </c>
      <c r="H4105">
        <v>105</v>
      </c>
      <c r="I4105">
        <v>33.590000000000003</v>
      </c>
      <c r="J4105">
        <v>177.5</v>
      </c>
      <c r="K4105">
        <v>96</v>
      </c>
      <c r="L4105">
        <v>15.09</v>
      </c>
      <c r="M4105">
        <v>126.8</v>
      </c>
      <c r="N4105">
        <v>100</v>
      </c>
      <c r="O4105">
        <v>5.71</v>
      </c>
      <c r="P4105">
        <v>9.1999999999999993</v>
      </c>
      <c r="Q4105">
        <v>1</v>
      </c>
      <c r="R4105">
        <v>2.48</v>
      </c>
      <c r="S4105">
        <v>3</v>
      </c>
      <c r="T4105">
        <v>1</v>
      </c>
    </row>
    <row r="4106" spans="1:20" x14ac:dyDescent="0.2">
      <c r="A4106" t="s">
        <v>74</v>
      </c>
      <c r="B4106" s="4">
        <f>train[[#This Row],[account_length]]/12</f>
        <v>7.25</v>
      </c>
      <c r="C4106">
        <v>510</v>
      </c>
      <c r="D4106">
        <v>0</v>
      </c>
      <c r="E4106">
        <v>1</v>
      </c>
      <c r="F4106">
        <v>18</v>
      </c>
      <c r="G4106">
        <v>186.7</v>
      </c>
      <c r="H4106">
        <v>74</v>
      </c>
      <c r="I4106">
        <v>31.74</v>
      </c>
      <c r="J4106">
        <v>220</v>
      </c>
      <c r="K4106">
        <v>77</v>
      </c>
      <c r="L4106">
        <v>18.7</v>
      </c>
      <c r="M4106">
        <v>224.6</v>
      </c>
      <c r="N4106">
        <v>137</v>
      </c>
      <c r="O4106">
        <v>10.11</v>
      </c>
      <c r="P4106">
        <v>12</v>
      </c>
      <c r="Q4106">
        <v>4</v>
      </c>
      <c r="R4106">
        <v>3.24</v>
      </c>
      <c r="S4106">
        <v>1</v>
      </c>
      <c r="T4106">
        <v>0</v>
      </c>
    </row>
    <row r="4107" spans="1:20" x14ac:dyDescent="0.2">
      <c r="A4107" t="s">
        <v>43</v>
      </c>
      <c r="B4107" s="4">
        <f>train[[#This Row],[account_length]]/12</f>
        <v>3.5833333333333335</v>
      </c>
      <c r="C4107">
        <v>408</v>
      </c>
      <c r="D4107">
        <v>0</v>
      </c>
      <c r="E4107">
        <v>1</v>
      </c>
      <c r="F4107">
        <v>39</v>
      </c>
      <c r="G4107">
        <v>198.5</v>
      </c>
      <c r="H4107">
        <v>104</v>
      </c>
      <c r="I4107">
        <v>33.75</v>
      </c>
      <c r="J4107">
        <v>163.1</v>
      </c>
      <c r="K4107">
        <v>107</v>
      </c>
      <c r="L4107">
        <v>13.86</v>
      </c>
      <c r="M4107">
        <v>212.2</v>
      </c>
      <c r="N4107">
        <v>125</v>
      </c>
      <c r="O4107">
        <v>9.5500000000000007</v>
      </c>
      <c r="P4107">
        <v>10.8</v>
      </c>
      <c r="Q4107">
        <v>2</v>
      </c>
      <c r="R4107">
        <v>2.92</v>
      </c>
      <c r="S4107">
        <v>1</v>
      </c>
      <c r="T4107">
        <v>0</v>
      </c>
    </row>
    <row r="4108" spans="1:20" x14ac:dyDescent="0.2">
      <c r="A4108" t="s">
        <v>59</v>
      </c>
      <c r="B4108" s="4">
        <f>train[[#This Row],[account_length]]/12</f>
        <v>9.4166666666666661</v>
      </c>
      <c r="C4108">
        <v>408</v>
      </c>
      <c r="D4108">
        <v>0</v>
      </c>
      <c r="E4108">
        <v>0</v>
      </c>
      <c r="F4108">
        <v>0</v>
      </c>
      <c r="G4108">
        <v>161.1</v>
      </c>
      <c r="H4108">
        <v>133</v>
      </c>
      <c r="I4108">
        <v>27.39</v>
      </c>
      <c r="J4108">
        <v>205.3</v>
      </c>
      <c r="K4108">
        <v>95</v>
      </c>
      <c r="L4108">
        <v>17.45</v>
      </c>
      <c r="M4108">
        <v>60.3</v>
      </c>
      <c r="N4108">
        <v>93</v>
      </c>
      <c r="O4108">
        <v>2.71</v>
      </c>
      <c r="P4108">
        <v>12.2</v>
      </c>
      <c r="Q4108">
        <v>2</v>
      </c>
      <c r="R4108">
        <v>3.29</v>
      </c>
      <c r="S4108">
        <v>2</v>
      </c>
      <c r="T4108">
        <v>0</v>
      </c>
    </row>
    <row r="4109" spans="1:20" x14ac:dyDescent="0.2">
      <c r="A4109" t="s">
        <v>50</v>
      </c>
      <c r="B4109" s="4">
        <f>train[[#This Row],[account_length]]/12</f>
        <v>7.916666666666667</v>
      </c>
      <c r="C4109">
        <v>415</v>
      </c>
      <c r="D4109">
        <v>0</v>
      </c>
      <c r="E4109">
        <v>1</v>
      </c>
      <c r="F4109">
        <v>27</v>
      </c>
      <c r="G4109">
        <v>190.8</v>
      </c>
      <c r="H4109">
        <v>76</v>
      </c>
      <c r="I4109">
        <v>32.44</v>
      </c>
      <c r="J4109">
        <v>177.5</v>
      </c>
      <c r="K4109">
        <v>104</v>
      </c>
      <c r="L4109">
        <v>15.09</v>
      </c>
      <c r="M4109">
        <v>227.3</v>
      </c>
      <c r="N4109">
        <v>95</v>
      </c>
      <c r="O4109">
        <v>10.23</v>
      </c>
      <c r="P4109">
        <v>5.9</v>
      </c>
      <c r="Q4109">
        <v>1</v>
      </c>
      <c r="R4109">
        <v>1.59</v>
      </c>
      <c r="S4109">
        <v>2</v>
      </c>
      <c r="T4109">
        <v>0</v>
      </c>
    </row>
    <row r="4110" spans="1:20" x14ac:dyDescent="0.2">
      <c r="A4110" t="s">
        <v>39</v>
      </c>
      <c r="B4110" s="4">
        <f>train[[#This Row],[account_length]]/12</f>
        <v>2.5</v>
      </c>
      <c r="C4110">
        <v>415</v>
      </c>
      <c r="D4110">
        <v>0</v>
      </c>
      <c r="E4110">
        <v>0</v>
      </c>
      <c r="F4110">
        <v>0</v>
      </c>
      <c r="G4110">
        <v>195.2</v>
      </c>
      <c r="H4110">
        <v>100</v>
      </c>
      <c r="I4110">
        <v>33.18</v>
      </c>
      <c r="J4110">
        <v>179.8</v>
      </c>
      <c r="K4110">
        <v>95</v>
      </c>
      <c r="L4110">
        <v>15.28</v>
      </c>
      <c r="M4110">
        <v>298.3</v>
      </c>
      <c r="N4110">
        <v>115</v>
      </c>
      <c r="O4110">
        <v>13.42</v>
      </c>
      <c r="P4110">
        <v>11.5</v>
      </c>
      <c r="Q4110">
        <v>4</v>
      </c>
      <c r="R4110">
        <v>3.11</v>
      </c>
      <c r="S4110">
        <v>1</v>
      </c>
      <c r="T4110">
        <v>0</v>
      </c>
    </row>
    <row r="4111" spans="1:20" x14ac:dyDescent="0.2">
      <c r="A4111" t="s">
        <v>24</v>
      </c>
      <c r="B4111" s="4">
        <f>train[[#This Row],[account_length]]/12</f>
        <v>14.333333333333334</v>
      </c>
      <c r="C4111">
        <v>510</v>
      </c>
      <c r="D4111">
        <v>0</v>
      </c>
      <c r="E4111">
        <v>0</v>
      </c>
      <c r="F4111">
        <v>0</v>
      </c>
      <c r="G4111">
        <v>290.5</v>
      </c>
      <c r="H4111">
        <v>123</v>
      </c>
      <c r="I4111">
        <v>49.39</v>
      </c>
      <c r="J4111">
        <v>253</v>
      </c>
      <c r="K4111">
        <v>77</v>
      </c>
      <c r="L4111">
        <v>21.51</v>
      </c>
      <c r="M4111">
        <v>159.30000000000001</v>
      </c>
      <c r="N4111">
        <v>96</v>
      </c>
      <c r="O4111">
        <v>7.17</v>
      </c>
      <c r="P4111">
        <v>11.3</v>
      </c>
      <c r="Q4111">
        <v>5</v>
      </c>
      <c r="R4111">
        <v>3.05</v>
      </c>
      <c r="S4111">
        <v>2</v>
      </c>
      <c r="T4111">
        <v>1</v>
      </c>
    </row>
    <row r="4112" spans="1:20" x14ac:dyDescent="0.2">
      <c r="A4112" t="s">
        <v>66</v>
      </c>
      <c r="B4112" s="4">
        <f>train[[#This Row],[account_length]]/12</f>
        <v>6.833333333333333</v>
      </c>
      <c r="C4112">
        <v>415</v>
      </c>
      <c r="D4112">
        <v>0</v>
      </c>
      <c r="E4112">
        <v>1</v>
      </c>
      <c r="F4112">
        <v>23</v>
      </c>
      <c r="G4112">
        <v>165.2</v>
      </c>
      <c r="H4112">
        <v>103</v>
      </c>
      <c r="I4112">
        <v>28.08</v>
      </c>
      <c r="J4112">
        <v>193.9</v>
      </c>
      <c r="K4112">
        <v>78</v>
      </c>
      <c r="L4112">
        <v>16.48</v>
      </c>
      <c r="M4112">
        <v>170.9</v>
      </c>
      <c r="N4112">
        <v>90</v>
      </c>
      <c r="O4112">
        <v>7.69</v>
      </c>
      <c r="P4112">
        <v>11.8</v>
      </c>
      <c r="Q4112">
        <v>2</v>
      </c>
      <c r="R4112">
        <v>3.19</v>
      </c>
      <c r="S4112">
        <v>1</v>
      </c>
      <c r="T4112">
        <v>0</v>
      </c>
    </row>
    <row r="4113" spans="1:20" x14ac:dyDescent="0.2">
      <c r="A4113" t="s">
        <v>51</v>
      </c>
      <c r="B4113" s="4">
        <f>train[[#This Row],[account_length]]/12</f>
        <v>7.916666666666667</v>
      </c>
      <c r="C4113">
        <v>415</v>
      </c>
      <c r="D4113">
        <v>0</v>
      </c>
      <c r="E4113">
        <v>0</v>
      </c>
      <c r="F4113">
        <v>0</v>
      </c>
      <c r="G4113">
        <v>198.9</v>
      </c>
      <c r="H4113">
        <v>101</v>
      </c>
      <c r="I4113">
        <v>33.81</v>
      </c>
      <c r="J4113">
        <v>209.7</v>
      </c>
      <c r="K4113">
        <v>91</v>
      </c>
      <c r="L4113">
        <v>17.82</v>
      </c>
      <c r="M4113">
        <v>145.30000000000001</v>
      </c>
      <c r="N4113">
        <v>55</v>
      </c>
      <c r="O4113">
        <v>6.54</v>
      </c>
      <c r="P4113">
        <v>11.4</v>
      </c>
      <c r="Q4113">
        <v>4</v>
      </c>
      <c r="R4113">
        <v>3.08</v>
      </c>
      <c r="S4113">
        <v>1</v>
      </c>
      <c r="T4113">
        <v>0</v>
      </c>
    </row>
    <row r="4114" spans="1:20" x14ac:dyDescent="0.2">
      <c r="A4114" t="s">
        <v>54</v>
      </c>
      <c r="B4114" s="4">
        <f>train[[#This Row],[account_length]]/12</f>
        <v>8.0833333333333339</v>
      </c>
      <c r="C4114">
        <v>408</v>
      </c>
      <c r="D4114">
        <v>0</v>
      </c>
      <c r="E4114">
        <v>0</v>
      </c>
      <c r="F4114">
        <v>0</v>
      </c>
      <c r="G4114">
        <v>169.2</v>
      </c>
      <c r="H4114">
        <v>91</v>
      </c>
      <c r="I4114">
        <v>28.76</v>
      </c>
      <c r="J4114">
        <v>224.6</v>
      </c>
      <c r="K4114">
        <v>122</v>
      </c>
      <c r="L4114">
        <v>19.09</v>
      </c>
      <c r="M4114">
        <v>108</v>
      </c>
      <c r="N4114">
        <v>115</v>
      </c>
      <c r="O4114">
        <v>4.8600000000000003</v>
      </c>
      <c r="P4114">
        <v>13</v>
      </c>
      <c r="Q4114">
        <v>5</v>
      </c>
      <c r="R4114">
        <v>3.51</v>
      </c>
      <c r="S4114">
        <v>1</v>
      </c>
      <c r="T4114">
        <v>0</v>
      </c>
    </row>
    <row r="4115" spans="1:20" x14ac:dyDescent="0.2">
      <c r="A4115" t="s">
        <v>54</v>
      </c>
      <c r="B4115" s="4">
        <f>train[[#This Row],[account_length]]/12</f>
        <v>9.5833333333333339</v>
      </c>
      <c r="C4115">
        <v>415</v>
      </c>
      <c r="D4115">
        <v>0</v>
      </c>
      <c r="E4115">
        <v>0</v>
      </c>
      <c r="F4115">
        <v>0</v>
      </c>
      <c r="G4115">
        <v>275.5</v>
      </c>
      <c r="H4115">
        <v>76</v>
      </c>
      <c r="I4115">
        <v>46.84</v>
      </c>
      <c r="J4115">
        <v>225.8</v>
      </c>
      <c r="K4115">
        <v>82</v>
      </c>
      <c r="L4115">
        <v>19.190000000000001</v>
      </c>
      <c r="M4115">
        <v>327.3</v>
      </c>
      <c r="N4115">
        <v>87</v>
      </c>
      <c r="O4115">
        <v>14.73</v>
      </c>
      <c r="P4115">
        <v>4.8</v>
      </c>
      <c r="Q4115">
        <v>2</v>
      </c>
      <c r="R4115">
        <v>1.3</v>
      </c>
      <c r="S4115">
        <v>3</v>
      </c>
      <c r="T4115">
        <v>1</v>
      </c>
    </row>
    <row r="4116" spans="1:20" x14ac:dyDescent="0.2">
      <c r="A4116" t="s">
        <v>45</v>
      </c>
      <c r="B4116" s="4">
        <f>train[[#This Row],[account_length]]/12</f>
        <v>7.833333333333333</v>
      </c>
      <c r="C4116">
        <v>408</v>
      </c>
      <c r="D4116">
        <v>0</v>
      </c>
      <c r="E4116">
        <v>0</v>
      </c>
      <c r="F4116">
        <v>0</v>
      </c>
      <c r="G4116">
        <v>226.6</v>
      </c>
      <c r="H4116">
        <v>119</v>
      </c>
      <c r="I4116">
        <v>38.520000000000003</v>
      </c>
      <c r="J4116">
        <v>199.8</v>
      </c>
      <c r="K4116">
        <v>111</v>
      </c>
      <c r="L4116">
        <v>16.98</v>
      </c>
      <c r="M4116">
        <v>219.4</v>
      </c>
      <c r="N4116">
        <v>141</v>
      </c>
      <c r="O4116">
        <v>9.8699999999999992</v>
      </c>
      <c r="P4116">
        <v>11.7</v>
      </c>
      <c r="Q4116">
        <v>2</v>
      </c>
      <c r="R4116">
        <v>3.16</v>
      </c>
      <c r="S4116">
        <v>3</v>
      </c>
      <c r="T4116">
        <v>0</v>
      </c>
    </row>
    <row r="4117" spans="1:20" x14ac:dyDescent="0.2">
      <c r="A4117" t="s">
        <v>73</v>
      </c>
      <c r="B4117" s="4">
        <f>train[[#This Row],[account_length]]/12</f>
        <v>7.333333333333333</v>
      </c>
      <c r="C4117">
        <v>415</v>
      </c>
      <c r="D4117">
        <v>0</v>
      </c>
      <c r="E4117">
        <v>0</v>
      </c>
      <c r="F4117">
        <v>0</v>
      </c>
      <c r="G4117">
        <v>158.19999999999999</v>
      </c>
      <c r="H4117">
        <v>130</v>
      </c>
      <c r="I4117">
        <v>26.89</v>
      </c>
      <c r="J4117">
        <v>234.6</v>
      </c>
      <c r="K4117">
        <v>91</v>
      </c>
      <c r="L4117">
        <v>19.940000000000001</v>
      </c>
      <c r="M4117">
        <v>291</v>
      </c>
      <c r="N4117">
        <v>117</v>
      </c>
      <c r="O4117">
        <v>13.1</v>
      </c>
      <c r="P4117">
        <v>12.9</v>
      </c>
      <c r="Q4117">
        <v>3</v>
      </c>
      <c r="R4117">
        <v>3.48</v>
      </c>
      <c r="S4117">
        <v>2</v>
      </c>
      <c r="T4117">
        <v>0</v>
      </c>
    </row>
    <row r="4118" spans="1:20" x14ac:dyDescent="0.2">
      <c r="A4118" t="s">
        <v>27</v>
      </c>
      <c r="B4118" s="4">
        <f>train[[#This Row],[account_length]]/12</f>
        <v>7.916666666666667</v>
      </c>
      <c r="C4118">
        <v>415</v>
      </c>
      <c r="D4118">
        <v>0</v>
      </c>
      <c r="E4118">
        <v>0</v>
      </c>
      <c r="F4118">
        <v>0</v>
      </c>
      <c r="G4118">
        <v>186.4</v>
      </c>
      <c r="H4118">
        <v>85</v>
      </c>
      <c r="I4118">
        <v>31.69</v>
      </c>
      <c r="J4118">
        <v>173.4</v>
      </c>
      <c r="K4118">
        <v>100</v>
      </c>
      <c r="L4118">
        <v>14.74</v>
      </c>
      <c r="M4118">
        <v>294.7</v>
      </c>
      <c r="N4118">
        <v>73</v>
      </c>
      <c r="O4118">
        <v>13.26</v>
      </c>
      <c r="P4118">
        <v>9.1</v>
      </c>
      <c r="Q4118">
        <v>5</v>
      </c>
      <c r="R4118">
        <v>2.46</v>
      </c>
      <c r="S4118">
        <v>1</v>
      </c>
      <c r="T4118">
        <v>0</v>
      </c>
    </row>
    <row r="4119" spans="1:20" x14ac:dyDescent="0.2">
      <c r="A4119" t="s">
        <v>57</v>
      </c>
      <c r="B4119" s="4">
        <f>train[[#This Row],[account_length]]/12</f>
        <v>4.333333333333333</v>
      </c>
      <c r="C4119">
        <v>408</v>
      </c>
      <c r="D4119">
        <v>0</v>
      </c>
      <c r="E4119">
        <v>0</v>
      </c>
      <c r="F4119">
        <v>0</v>
      </c>
      <c r="G4119">
        <v>165.8</v>
      </c>
      <c r="H4119">
        <v>94</v>
      </c>
      <c r="I4119">
        <v>28.19</v>
      </c>
      <c r="J4119">
        <v>192.8</v>
      </c>
      <c r="K4119">
        <v>135</v>
      </c>
      <c r="L4119">
        <v>16.39</v>
      </c>
      <c r="M4119">
        <v>247.8</v>
      </c>
      <c r="N4119">
        <v>64</v>
      </c>
      <c r="O4119">
        <v>11.15</v>
      </c>
      <c r="P4119">
        <v>12.4</v>
      </c>
      <c r="Q4119">
        <v>7</v>
      </c>
      <c r="R4119">
        <v>3.35</v>
      </c>
      <c r="S4119">
        <v>3</v>
      </c>
      <c r="T4119">
        <v>0</v>
      </c>
    </row>
    <row r="4120" spans="1:20" x14ac:dyDescent="0.2">
      <c r="A4120" t="s">
        <v>73</v>
      </c>
      <c r="B4120" s="4">
        <f>train[[#This Row],[account_length]]/12</f>
        <v>7.583333333333333</v>
      </c>
      <c r="C4120">
        <v>510</v>
      </c>
      <c r="D4120">
        <v>0</v>
      </c>
      <c r="E4120">
        <v>0</v>
      </c>
      <c r="F4120">
        <v>0</v>
      </c>
      <c r="G4120">
        <v>143.19999999999999</v>
      </c>
      <c r="H4120">
        <v>127</v>
      </c>
      <c r="I4120">
        <v>24.34</v>
      </c>
      <c r="J4120">
        <v>103</v>
      </c>
      <c r="K4120">
        <v>89</v>
      </c>
      <c r="L4120">
        <v>8.76</v>
      </c>
      <c r="M4120">
        <v>233.5</v>
      </c>
      <c r="N4120">
        <v>94</v>
      </c>
      <c r="O4120">
        <v>10.51</v>
      </c>
      <c r="P4120">
        <v>12.7</v>
      </c>
      <c r="Q4120">
        <v>3</v>
      </c>
      <c r="R4120">
        <v>3.43</v>
      </c>
      <c r="S4120">
        <v>2</v>
      </c>
      <c r="T4120">
        <v>0</v>
      </c>
    </row>
    <row r="4121" spans="1:20" x14ac:dyDescent="0.2">
      <c r="A4121" t="s">
        <v>49</v>
      </c>
      <c r="B4121" s="4">
        <f>train[[#This Row],[account_length]]/12</f>
        <v>13.583333333333334</v>
      </c>
      <c r="C4121">
        <v>510</v>
      </c>
      <c r="D4121">
        <v>0</v>
      </c>
      <c r="E4121">
        <v>0</v>
      </c>
      <c r="F4121">
        <v>0</v>
      </c>
      <c r="G4121">
        <v>238.6</v>
      </c>
      <c r="H4121">
        <v>107</v>
      </c>
      <c r="I4121">
        <v>40.56</v>
      </c>
      <c r="J4121">
        <v>178</v>
      </c>
      <c r="K4121">
        <v>85</v>
      </c>
      <c r="L4121">
        <v>15.13</v>
      </c>
      <c r="M4121">
        <v>196</v>
      </c>
      <c r="N4121">
        <v>124</v>
      </c>
      <c r="O4121">
        <v>8.82</v>
      </c>
      <c r="P4121">
        <v>6.2</v>
      </c>
      <c r="Q4121">
        <v>4</v>
      </c>
      <c r="R4121">
        <v>1.67</v>
      </c>
      <c r="S4121">
        <v>1</v>
      </c>
      <c r="T4121">
        <v>0</v>
      </c>
    </row>
    <row r="4122" spans="1:20" x14ac:dyDescent="0.2">
      <c r="A4122" t="s">
        <v>67</v>
      </c>
      <c r="B4122" s="4">
        <f>train[[#This Row],[account_length]]/12</f>
        <v>12.083333333333334</v>
      </c>
      <c r="C4122">
        <v>408</v>
      </c>
      <c r="D4122">
        <v>1</v>
      </c>
      <c r="E4122">
        <v>0</v>
      </c>
      <c r="F4122">
        <v>0</v>
      </c>
      <c r="G4122">
        <v>113</v>
      </c>
      <c r="H4122">
        <v>63</v>
      </c>
      <c r="I4122">
        <v>19.21</v>
      </c>
      <c r="J4122">
        <v>187</v>
      </c>
      <c r="K4122">
        <v>131</v>
      </c>
      <c r="L4122">
        <v>15.9</v>
      </c>
      <c r="M4122">
        <v>146.80000000000001</v>
      </c>
      <c r="N4122">
        <v>61</v>
      </c>
      <c r="O4122">
        <v>6.61</v>
      </c>
      <c r="P4122">
        <v>10.9</v>
      </c>
      <c r="Q4122">
        <v>7</v>
      </c>
      <c r="R4122">
        <v>2.94</v>
      </c>
      <c r="S4122">
        <v>1</v>
      </c>
      <c r="T4122">
        <v>0</v>
      </c>
    </row>
    <row r="4123" spans="1:20" x14ac:dyDescent="0.2">
      <c r="A4123" t="s">
        <v>53</v>
      </c>
      <c r="B4123" s="4">
        <f>train[[#This Row],[account_length]]/12</f>
        <v>9.6666666666666661</v>
      </c>
      <c r="C4123">
        <v>408</v>
      </c>
      <c r="D4123">
        <v>0</v>
      </c>
      <c r="E4123">
        <v>0</v>
      </c>
      <c r="F4123">
        <v>0</v>
      </c>
      <c r="G4123">
        <v>149.6</v>
      </c>
      <c r="H4123">
        <v>74</v>
      </c>
      <c r="I4123">
        <v>25.43</v>
      </c>
      <c r="J4123">
        <v>167.9</v>
      </c>
      <c r="K4123">
        <v>92</v>
      </c>
      <c r="L4123">
        <v>14.27</v>
      </c>
      <c r="M4123">
        <v>174.1</v>
      </c>
      <c r="N4123">
        <v>100</v>
      </c>
      <c r="O4123">
        <v>7.83</v>
      </c>
      <c r="P4123">
        <v>16.399999999999999</v>
      </c>
      <c r="Q4123">
        <v>7</v>
      </c>
      <c r="R4123">
        <v>4.43</v>
      </c>
      <c r="S4123">
        <v>0</v>
      </c>
      <c r="T4123">
        <v>0</v>
      </c>
    </row>
    <row r="4124" spans="1:20" x14ac:dyDescent="0.2">
      <c r="A4124" t="s">
        <v>37</v>
      </c>
      <c r="B4124" s="4">
        <f>train[[#This Row],[account_length]]/12</f>
        <v>7.916666666666667</v>
      </c>
      <c r="C4124">
        <v>415</v>
      </c>
      <c r="D4124">
        <v>0</v>
      </c>
      <c r="E4124">
        <v>0</v>
      </c>
      <c r="F4124">
        <v>0</v>
      </c>
      <c r="G4124">
        <v>232</v>
      </c>
      <c r="H4124">
        <v>80</v>
      </c>
      <c r="I4124">
        <v>39.44</v>
      </c>
      <c r="J4124">
        <v>126.1</v>
      </c>
      <c r="K4124">
        <v>94</v>
      </c>
      <c r="L4124">
        <v>10.72</v>
      </c>
      <c r="M4124">
        <v>109.6</v>
      </c>
      <c r="N4124">
        <v>117</v>
      </c>
      <c r="O4124">
        <v>4.93</v>
      </c>
      <c r="P4124">
        <v>12</v>
      </c>
      <c r="Q4124">
        <v>6</v>
      </c>
      <c r="R4124">
        <v>3.24</v>
      </c>
      <c r="S4124">
        <v>1</v>
      </c>
      <c r="T4124">
        <v>0</v>
      </c>
    </row>
    <row r="4125" spans="1:20" x14ac:dyDescent="0.2">
      <c r="A4125" t="s">
        <v>36</v>
      </c>
      <c r="B4125" s="4">
        <f>train[[#This Row],[account_length]]/12</f>
        <v>4.083333333333333</v>
      </c>
      <c r="C4125">
        <v>415</v>
      </c>
      <c r="D4125">
        <v>0</v>
      </c>
      <c r="E4125">
        <v>0</v>
      </c>
      <c r="F4125">
        <v>0</v>
      </c>
      <c r="G4125">
        <v>167.2</v>
      </c>
      <c r="H4125">
        <v>94</v>
      </c>
      <c r="I4125">
        <v>28.42</v>
      </c>
      <c r="J4125">
        <v>218.1</v>
      </c>
      <c r="K4125">
        <v>121</v>
      </c>
      <c r="L4125">
        <v>18.54</v>
      </c>
      <c r="M4125">
        <v>313.10000000000002</v>
      </c>
      <c r="N4125">
        <v>109</v>
      </c>
      <c r="O4125">
        <v>14.09</v>
      </c>
      <c r="P4125">
        <v>7.8</v>
      </c>
      <c r="Q4125">
        <v>5</v>
      </c>
      <c r="R4125">
        <v>2.11</v>
      </c>
      <c r="S4125">
        <v>3</v>
      </c>
      <c r="T4125">
        <v>0</v>
      </c>
    </row>
    <row r="4126" spans="1:20" x14ac:dyDescent="0.2">
      <c r="A4126" t="s">
        <v>47</v>
      </c>
      <c r="B4126" s="4">
        <f>train[[#This Row],[account_length]]/12</f>
        <v>10.083333333333334</v>
      </c>
      <c r="C4126">
        <v>415</v>
      </c>
      <c r="D4126">
        <v>0</v>
      </c>
      <c r="E4126">
        <v>0</v>
      </c>
      <c r="F4126">
        <v>0</v>
      </c>
      <c r="G4126">
        <v>162.4</v>
      </c>
      <c r="H4126">
        <v>87</v>
      </c>
      <c r="I4126">
        <v>27.61</v>
      </c>
      <c r="J4126">
        <v>285.2</v>
      </c>
      <c r="K4126">
        <v>104</v>
      </c>
      <c r="L4126">
        <v>24.24</v>
      </c>
      <c r="M4126">
        <v>117.4</v>
      </c>
      <c r="N4126">
        <v>125</v>
      </c>
      <c r="O4126">
        <v>5.28</v>
      </c>
      <c r="P4126">
        <v>5.8</v>
      </c>
      <c r="Q4126">
        <v>5</v>
      </c>
      <c r="R4126">
        <v>1.57</v>
      </c>
      <c r="S4126">
        <v>2</v>
      </c>
      <c r="T4126">
        <v>0</v>
      </c>
    </row>
    <row r="4127" spans="1:20" x14ac:dyDescent="0.2">
      <c r="A4127" t="s">
        <v>71</v>
      </c>
      <c r="B4127" s="4">
        <f>train[[#This Row],[account_length]]/12</f>
        <v>3.25</v>
      </c>
      <c r="C4127">
        <v>510</v>
      </c>
      <c r="D4127">
        <v>0</v>
      </c>
      <c r="E4127">
        <v>0</v>
      </c>
      <c r="F4127">
        <v>0</v>
      </c>
      <c r="G4127">
        <v>189.6</v>
      </c>
      <c r="H4127">
        <v>89</v>
      </c>
      <c r="I4127">
        <v>32.229999999999997</v>
      </c>
      <c r="J4127">
        <v>251.6</v>
      </c>
      <c r="K4127">
        <v>116</v>
      </c>
      <c r="L4127">
        <v>21.39</v>
      </c>
      <c r="M4127">
        <v>230.9</v>
      </c>
      <c r="N4127">
        <v>105</v>
      </c>
      <c r="O4127">
        <v>10.39</v>
      </c>
      <c r="P4127">
        <v>5.4</v>
      </c>
      <c r="Q4127">
        <v>8</v>
      </c>
      <c r="R4127">
        <v>1.46</v>
      </c>
      <c r="S4127">
        <v>3</v>
      </c>
      <c r="T4127">
        <v>0</v>
      </c>
    </row>
    <row r="4128" spans="1:20" x14ac:dyDescent="0.2">
      <c r="A4128" t="s">
        <v>74</v>
      </c>
      <c r="B4128" s="4">
        <f>train[[#This Row],[account_length]]/12</f>
        <v>3.4166666666666665</v>
      </c>
      <c r="C4128">
        <v>415</v>
      </c>
      <c r="D4128">
        <v>0</v>
      </c>
      <c r="E4128">
        <v>1</v>
      </c>
      <c r="F4128">
        <v>24</v>
      </c>
      <c r="G4128">
        <v>247.6</v>
      </c>
      <c r="H4128">
        <v>97</v>
      </c>
      <c r="I4128">
        <v>42.09</v>
      </c>
      <c r="J4128">
        <v>199.7</v>
      </c>
      <c r="K4128">
        <v>106</v>
      </c>
      <c r="L4128">
        <v>16.97</v>
      </c>
      <c r="M4128">
        <v>217.7</v>
      </c>
      <c r="N4128">
        <v>91</v>
      </c>
      <c r="O4128">
        <v>9.8000000000000007</v>
      </c>
      <c r="P4128">
        <v>12.1</v>
      </c>
      <c r="Q4128">
        <v>6</v>
      </c>
      <c r="R4128">
        <v>3.27</v>
      </c>
      <c r="S4128">
        <v>1</v>
      </c>
      <c r="T4128">
        <v>0</v>
      </c>
    </row>
    <row r="4129" spans="1:20" x14ac:dyDescent="0.2">
      <c r="A4129" t="s">
        <v>45</v>
      </c>
      <c r="B4129" s="4">
        <f>train[[#This Row],[account_length]]/12</f>
        <v>5</v>
      </c>
      <c r="C4129">
        <v>510</v>
      </c>
      <c r="D4129">
        <v>0</v>
      </c>
      <c r="E4129">
        <v>0</v>
      </c>
      <c r="F4129">
        <v>0</v>
      </c>
      <c r="G4129">
        <v>179.4</v>
      </c>
      <c r="H4129">
        <v>108</v>
      </c>
      <c r="I4129">
        <v>30.5</v>
      </c>
      <c r="J4129">
        <v>263.2</v>
      </c>
      <c r="K4129">
        <v>74</v>
      </c>
      <c r="L4129">
        <v>22.37</v>
      </c>
      <c r="M4129">
        <v>133.30000000000001</v>
      </c>
      <c r="N4129">
        <v>78</v>
      </c>
      <c r="O4129">
        <v>6</v>
      </c>
      <c r="P4129">
        <v>13.4</v>
      </c>
      <c r="Q4129">
        <v>7</v>
      </c>
      <c r="R4129">
        <v>3.62</v>
      </c>
      <c r="S4129">
        <v>2</v>
      </c>
      <c r="T4129">
        <v>0</v>
      </c>
    </row>
    <row r="4130" spans="1:20" x14ac:dyDescent="0.2">
      <c r="A4130" t="s">
        <v>33</v>
      </c>
      <c r="B4130" s="4">
        <f>train[[#This Row],[account_length]]/12</f>
        <v>13.166666666666666</v>
      </c>
      <c r="C4130">
        <v>510</v>
      </c>
      <c r="D4130">
        <v>0</v>
      </c>
      <c r="E4130">
        <v>0</v>
      </c>
      <c r="F4130">
        <v>0</v>
      </c>
      <c r="G4130">
        <v>245.1</v>
      </c>
      <c r="H4130">
        <v>68</v>
      </c>
      <c r="I4130">
        <v>41.67</v>
      </c>
      <c r="J4130">
        <v>195.8</v>
      </c>
      <c r="K4130">
        <v>100</v>
      </c>
      <c r="L4130">
        <v>16.64</v>
      </c>
      <c r="M4130">
        <v>244.2</v>
      </c>
      <c r="N4130">
        <v>80</v>
      </c>
      <c r="O4130">
        <v>10.99</v>
      </c>
      <c r="P4130">
        <v>11.5</v>
      </c>
      <c r="Q4130">
        <v>4</v>
      </c>
      <c r="R4130">
        <v>3.11</v>
      </c>
      <c r="S4130">
        <v>2</v>
      </c>
      <c r="T4130">
        <v>0</v>
      </c>
    </row>
    <row r="4131" spans="1:20" x14ac:dyDescent="0.2">
      <c r="A4131" t="s">
        <v>67</v>
      </c>
      <c r="B4131" s="4">
        <f>train[[#This Row],[account_length]]/12</f>
        <v>10.083333333333334</v>
      </c>
      <c r="C4131">
        <v>408</v>
      </c>
      <c r="D4131">
        <v>0</v>
      </c>
      <c r="E4131">
        <v>1</v>
      </c>
      <c r="F4131">
        <v>12</v>
      </c>
      <c r="G4131">
        <v>127.2</v>
      </c>
      <c r="H4131">
        <v>56</v>
      </c>
      <c r="I4131">
        <v>21.62</v>
      </c>
      <c r="J4131">
        <v>241.6</v>
      </c>
      <c r="K4131">
        <v>114</v>
      </c>
      <c r="L4131">
        <v>20.54</v>
      </c>
      <c r="M4131">
        <v>176.6</v>
      </c>
      <c r="N4131">
        <v>84</v>
      </c>
      <c r="O4131">
        <v>7.95</v>
      </c>
      <c r="P4131">
        <v>13.2</v>
      </c>
      <c r="Q4131">
        <v>3</v>
      </c>
      <c r="R4131">
        <v>3.56</v>
      </c>
      <c r="S4131">
        <v>3</v>
      </c>
      <c r="T4131">
        <v>0</v>
      </c>
    </row>
    <row r="4132" spans="1:20" x14ac:dyDescent="0.2">
      <c r="A4132" t="s">
        <v>67</v>
      </c>
      <c r="B4132" s="4">
        <f>train[[#This Row],[account_length]]/12</f>
        <v>3.75</v>
      </c>
      <c r="C4132">
        <v>415</v>
      </c>
      <c r="D4132">
        <v>0</v>
      </c>
      <c r="E4132">
        <v>0</v>
      </c>
      <c r="F4132">
        <v>0</v>
      </c>
      <c r="G4132">
        <v>142.69999999999999</v>
      </c>
      <c r="H4132">
        <v>80</v>
      </c>
      <c r="I4132">
        <v>24.26</v>
      </c>
      <c r="J4132">
        <v>205.4</v>
      </c>
      <c r="K4132">
        <v>135</v>
      </c>
      <c r="L4132">
        <v>17.46</v>
      </c>
      <c r="M4132">
        <v>228.1</v>
      </c>
      <c r="N4132">
        <v>87</v>
      </c>
      <c r="O4132">
        <v>10.26</v>
      </c>
      <c r="P4132">
        <v>12</v>
      </c>
      <c r="Q4132">
        <v>11</v>
      </c>
      <c r="R4132">
        <v>3.24</v>
      </c>
      <c r="S4132">
        <v>2</v>
      </c>
      <c r="T4132">
        <v>0</v>
      </c>
    </row>
    <row r="4133" spans="1:20" x14ac:dyDescent="0.2">
      <c r="A4133" t="s">
        <v>51</v>
      </c>
      <c r="B4133" s="4">
        <f>train[[#This Row],[account_length]]/12</f>
        <v>12.833333333333334</v>
      </c>
      <c r="C4133">
        <v>510</v>
      </c>
      <c r="D4133">
        <v>0</v>
      </c>
      <c r="E4133">
        <v>0</v>
      </c>
      <c r="F4133">
        <v>0</v>
      </c>
      <c r="G4133">
        <v>94.5</v>
      </c>
      <c r="H4133">
        <v>97</v>
      </c>
      <c r="I4133">
        <v>16.07</v>
      </c>
      <c r="J4133">
        <v>178.2</v>
      </c>
      <c r="K4133">
        <v>127</v>
      </c>
      <c r="L4133">
        <v>15.15</v>
      </c>
      <c r="M4133">
        <v>230.2</v>
      </c>
      <c r="N4133">
        <v>99</v>
      </c>
      <c r="O4133">
        <v>10.36</v>
      </c>
      <c r="P4133">
        <v>9.1999999999999993</v>
      </c>
      <c r="Q4133">
        <v>3</v>
      </c>
      <c r="R4133">
        <v>2.48</v>
      </c>
      <c r="S4133">
        <v>2</v>
      </c>
      <c r="T4133">
        <v>0</v>
      </c>
    </row>
    <row r="4134" spans="1:20" x14ac:dyDescent="0.2">
      <c r="A4134" t="s">
        <v>54</v>
      </c>
      <c r="B4134" s="4">
        <f>train[[#This Row],[account_length]]/12</f>
        <v>10.583333333333334</v>
      </c>
      <c r="C4134">
        <v>510</v>
      </c>
      <c r="D4134">
        <v>0</v>
      </c>
      <c r="E4134">
        <v>0</v>
      </c>
      <c r="F4134">
        <v>0</v>
      </c>
      <c r="G4134">
        <v>241.7</v>
      </c>
      <c r="H4134">
        <v>115</v>
      </c>
      <c r="I4134">
        <v>41.09</v>
      </c>
      <c r="J4134">
        <v>141.5</v>
      </c>
      <c r="K4134">
        <v>96</v>
      </c>
      <c r="L4134">
        <v>12.03</v>
      </c>
      <c r="M4134">
        <v>170.7</v>
      </c>
      <c r="N4134">
        <v>94</v>
      </c>
      <c r="O4134">
        <v>7.68</v>
      </c>
      <c r="P4134">
        <v>4.5</v>
      </c>
      <c r="Q4134">
        <v>5</v>
      </c>
      <c r="R4134">
        <v>1.22</v>
      </c>
      <c r="S4134">
        <v>2</v>
      </c>
      <c r="T4134">
        <v>0</v>
      </c>
    </row>
    <row r="4135" spans="1:20" x14ac:dyDescent="0.2">
      <c r="A4135" t="s">
        <v>41</v>
      </c>
      <c r="B4135" s="4">
        <f>train[[#This Row],[account_length]]/12</f>
        <v>6.166666666666667</v>
      </c>
      <c r="C4135">
        <v>415</v>
      </c>
      <c r="D4135">
        <v>1</v>
      </c>
      <c r="E4135">
        <v>0</v>
      </c>
      <c r="F4135">
        <v>0</v>
      </c>
      <c r="G4135">
        <v>267.5</v>
      </c>
      <c r="H4135">
        <v>134</v>
      </c>
      <c r="I4135">
        <v>45.48</v>
      </c>
      <c r="J4135">
        <v>242.5</v>
      </c>
      <c r="K4135">
        <v>110</v>
      </c>
      <c r="L4135">
        <v>20.61</v>
      </c>
      <c r="M4135">
        <v>223</v>
      </c>
      <c r="N4135">
        <v>108</v>
      </c>
      <c r="O4135">
        <v>10.039999999999999</v>
      </c>
      <c r="P4135">
        <v>8.3000000000000007</v>
      </c>
      <c r="Q4135">
        <v>4</v>
      </c>
      <c r="R4135">
        <v>2.2400000000000002</v>
      </c>
      <c r="S4135">
        <v>3</v>
      </c>
      <c r="T4135">
        <v>1</v>
      </c>
    </row>
    <row r="4136" spans="1:20" x14ac:dyDescent="0.2">
      <c r="A4136" t="s">
        <v>68</v>
      </c>
      <c r="B4136" s="4">
        <f>train[[#This Row],[account_length]]/12</f>
        <v>2.1666666666666665</v>
      </c>
      <c r="C4136">
        <v>408</v>
      </c>
      <c r="D4136">
        <v>0</v>
      </c>
      <c r="E4136">
        <v>0</v>
      </c>
      <c r="F4136">
        <v>0</v>
      </c>
      <c r="G4136">
        <v>290.10000000000002</v>
      </c>
      <c r="H4136">
        <v>143</v>
      </c>
      <c r="I4136">
        <v>49.32</v>
      </c>
      <c r="J4136">
        <v>245.7</v>
      </c>
      <c r="K4136">
        <v>97</v>
      </c>
      <c r="L4136">
        <v>20.88</v>
      </c>
      <c r="M4136">
        <v>147</v>
      </c>
      <c r="N4136">
        <v>80</v>
      </c>
      <c r="O4136">
        <v>6.61</v>
      </c>
      <c r="P4136">
        <v>7.4</v>
      </c>
      <c r="Q4136">
        <v>4</v>
      </c>
      <c r="R4136">
        <v>2</v>
      </c>
      <c r="S4136">
        <v>2</v>
      </c>
      <c r="T4136">
        <v>1</v>
      </c>
    </row>
    <row r="4137" spans="1:20" x14ac:dyDescent="0.2">
      <c r="A4137" t="s">
        <v>44</v>
      </c>
      <c r="B4137" s="4">
        <f>train[[#This Row],[account_length]]/12</f>
        <v>8.4166666666666661</v>
      </c>
      <c r="C4137">
        <v>415</v>
      </c>
      <c r="D4137">
        <v>0</v>
      </c>
      <c r="E4137">
        <v>1</v>
      </c>
      <c r="F4137">
        <v>24</v>
      </c>
      <c r="G4137">
        <v>240.5</v>
      </c>
      <c r="H4137">
        <v>103</v>
      </c>
      <c r="I4137">
        <v>40.89</v>
      </c>
      <c r="J4137">
        <v>280.5</v>
      </c>
      <c r="K4137">
        <v>78</v>
      </c>
      <c r="L4137">
        <v>23.84</v>
      </c>
      <c r="M4137">
        <v>212.8</v>
      </c>
      <c r="N4137">
        <v>69</v>
      </c>
      <c r="O4137">
        <v>9.58</v>
      </c>
      <c r="P4137">
        <v>10.4</v>
      </c>
      <c r="Q4137">
        <v>5</v>
      </c>
      <c r="R4137">
        <v>2.81</v>
      </c>
      <c r="S4137">
        <v>2</v>
      </c>
      <c r="T4137">
        <v>0</v>
      </c>
    </row>
    <row r="4138" spans="1:20" x14ac:dyDescent="0.2">
      <c r="A4138" t="s">
        <v>57</v>
      </c>
      <c r="B4138" s="4">
        <f>train[[#This Row],[account_length]]/12</f>
        <v>5.583333333333333</v>
      </c>
      <c r="C4138">
        <v>415</v>
      </c>
      <c r="D4138">
        <v>0</v>
      </c>
      <c r="E4138">
        <v>0</v>
      </c>
      <c r="F4138">
        <v>0</v>
      </c>
      <c r="G4138">
        <v>284.5</v>
      </c>
      <c r="H4138">
        <v>104</v>
      </c>
      <c r="I4138">
        <v>48.37</v>
      </c>
      <c r="J4138">
        <v>88.6</v>
      </c>
      <c r="K4138">
        <v>71</v>
      </c>
      <c r="L4138">
        <v>7.53</v>
      </c>
      <c r="M4138">
        <v>171.4</v>
      </c>
      <c r="N4138">
        <v>93</v>
      </c>
      <c r="O4138">
        <v>7.71</v>
      </c>
      <c r="P4138">
        <v>12.5</v>
      </c>
      <c r="Q4138">
        <v>4</v>
      </c>
      <c r="R4138">
        <v>3.38</v>
      </c>
      <c r="S4138">
        <v>1</v>
      </c>
      <c r="T4138">
        <v>0</v>
      </c>
    </row>
    <row r="4139" spans="1:20" x14ac:dyDescent="0.2">
      <c r="A4139" t="s">
        <v>44</v>
      </c>
      <c r="B4139" s="4">
        <f>train[[#This Row],[account_length]]/12</f>
        <v>11.833333333333334</v>
      </c>
      <c r="C4139">
        <v>415</v>
      </c>
      <c r="D4139">
        <v>0</v>
      </c>
      <c r="E4139">
        <v>0</v>
      </c>
      <c r="F4139">
        <v>0</v>
      </c>
      <c r="G4139">
        <v>131.69999999999999</v>
      </c>
      <c r="H4139">
        <v>85</v>
      </c>
      <c r="I4139">
        <v>22.39</v>
      </c>
      <c r="J4139">
        <v>239.6</v>
      </c>
      <c r="K4139">
        <v>118</v>
      </c>
      <c r="L4139">
        <v>20.37</v>
      </c>
      <c r="M4139">
        <v>235.1</v>
      </c>
      <c r="N4139">
        <v>77</v>
      </c>
      <c r="O4139">
        <v>10.58</v>
      </c>
      <c r="P4139">
        <v>8.9</v>
      </c>
      <c r="Q4139">
        <v>3</v>
      </c>
      <c r="R4139">
        <v>2.4</v>
      </c>
      <c r="S4139">
        <v>1</v>
      </c>
      <c r="T4139">
        <v>0</v>
      </c>
    </row>
    <row r="4140" spans="1:20" x14ac:dyDescent="0.2">
      <c r="A4140" t="s">
        <v>43</v>
      </c>
      <c r="B4140" s="4">
        <f>train[[#This Row],[account_length]]/12</f>
        <v>15.25</v>
      </c>
      <c r="C4140">
        <v>415</v>
      </c>
      <c r="D4140">
        <v>0</v>
      </c>
      <c r="E4140">
        <v>1</v>
      </c>
      <c r="F4140">
        <v>31</v>
      </c>
      <c r="G4140">
        <v>211.9</v>
      </c>
      <c r="H4140">
        <v>126</v>
      </c>
      <c r="I4140">
        <v>36.020000000000003</v>
      </c>
      <c r="J4140">
        <v>224.3</v>
      </c>
      <c r="K4140">
        <v>125</v>
      </c>
      <c r="L4140">
        <v>19.07</v>
      </c>
      <c r="M4140">
        <v>226.2</v>
      </c>
      <c r="N4140">
        <v>125</v>
      </c>
      <c r="O4140">
        <v>10.18</v>
      </c>
      <c r="P4140">
        <v>13.8</v>
      </c>
      <c r="Q4140">
        <v>2</v>
      </c>
      <c r="R4140">
        <v>3.73</v>
      </c>
      <c r="S4140">
        <v>1</v>
      </c>
      <c r="T4140">
        <v>0</v>
      </c>
    </row>
    <row r="4141" spans="1:20" x14ac:dyDescent="0.2">
      <c r="A4141" t="s">
        <v>40</v>
      </c>
      <c r="B4141" s="4">
        <f>train[[#This Row],[account_length]]/12</f>
        <v>16.833333333333332</v>
      </c>
      <c r="C4141">
        <v>415</v>
      </c>
      <c r="D4141">
        <v>0</v>
      </c>
      <c r="E4141">
        <v>0</v>
      </c>
      <c r="F4141">
        <v>0</v>
      </c>
      <c r="G4141">
        <v>168.9</v>
      </c>
      <c r="H4141">
        <v>88</v>
      </c>
      <c r="I4141">
        <v>28.71</v>
      </c>
      <c r="J4141">
        <v>235.8</v>
      </c>
      <c r="K4141">
        <v>98</v>
      </c>
      <c r="L4141">
        <v>20.04</v>
      </c>
      <c r="M4141">
        <v>273.2</v>
      </c>
      <c r="N4141">
        <v>108</v>
      </c>
      <c r="O4141">
        <v>12.29</v>
      </c>
      <c r="P4141">
        <v>14.6</v>
      </c>
      <c r="Q4141">
        <v>3</v>
      </c>
      <c r="R4141">
        <v>3.94</v>
      </c>
      <c r="S4141">
        <v>3</v>
      </c>
      <c r="T4141">
        <v>0</v>
      </c>
    </row>
    <row r="4142" spans="1:20" x14ac:dyDescent="0.2">
      <c r="A4142" t="s">
        <v>30</v>
      </c>
      <c r="B4142" s="4">
        <f>train[[#This Row],[account_length]]/12</f>
        <v>2</v>
      </c>
      <c r="C4142">
        <v>415</v>
      </c>
      <c r="D4142">
        <v>1</v>
      </c>
      <c r="E4142">
        <v>0</v>
      </c>
      <c r="F4142">
        <v>0</v>
      </c>
      <c r="G4142">
        <v>230.5</v>
      </c>
      <c r="H4142">
        <v>126</v>
      </c>
      <c r="I4142">
        <v>39.19</v>
      </c>
      <c r="J4142">
        <v>184.7</v>
      </c>
      <c r="K4142">
        <v>128</v>
      </c>
      <c r="L4142">
        <v>15.7</v>
      </c>
      <c r="M4142">
        <v>159.1</v>
      </c>
      <c r="N4142">
        <v>152</v>
      </c>
      <c r="O4142">
        <v>7.16</v>
      </c>
      <c r="P4142">
        <v>10.6</v>
      </c>
      <c r="Q4142">
        <v>3</v>
      </c>
      <c r="R4142">
        <v>2.86</v>
      </c>
      <c r="S4142">
        <v>1</v>
      </c>
      <c r="T4142">
        <v>0</v>
      </c>
    </row>
    <row r="4143" spans="1:20" x14ac:dyDescent="0.2">
      <c r="A4143" t="s">
        <v>40</v>
      </c>
      <c r="B4143" s="4">
        <f>train[[#This Row],[account_length]]/12</f>
        <v>3</v>
      </c>
      <c r="C4143">
        <v>510</v>
      </c>
      <c r="D4143">
        <v>0</v>
      </c>
      <c r="E4143">
        <v>0</v>
      </c>
      <c r="F4143">
        <v>0</v>
      </c>
      <c r="G4143">
        <v>195.5</v>
      </c>
      <c r="H4143">
        <v>77</v>
      </c>
      <c r="I4143">
        <v>33.24</v>
      </c>
      <c r="J4143">
        <v>156.30000000000001</v>
      </c>
      <c r="K4143">
        <v>108</v>
      </c>
      <c r="L4143">
        <v>13.29</v>
      </c>
      <c r="M4143">
        <v>217.8</v>
      </c>
      <c r="N4143">
        <v>133</v>
      </c>
      <c r="O4143">
        <v>9.8000000000000007</v>
      </c>
      <c r="P4143">
        <v>7.3</v>
      </c>
      <c r="Q4143">
        <v>2</v>
      </c>
      <c r="R4143">
        <v>1.97</v>
      </c>
      <c r="S4143">
        <v>1</v>
      </c>
      <c r="T4143">
        <v>0</v>
      </c>
    </row>
    <row r="4144" spans="1:20" x14ac:dyDescent="0.2">
      <c r="A4144" t="s">
        <v>51</v>
      </c>
      <c r="B4144" s="4">
        <f>train[[#This Row],[account_length]]/12</f>
        <v>13.916666666666666</v>
      </c>
      <c r="C4144">
        <v>415</v>
      </c>
      <c r="D4144">
        <v>0</v>
      </c>
      <c r="E4144">
        <v>0</v>
      </c>
      <c r="F4144">
        <v>0</v>
      </c>
      <c r="G4144">
        <v>112.3</v>
      </c>
      <c r="H4144">
        <v>101</v>
      </c>
      <c r="I4144">
        <v>19.09</v>
      </c>
      <c r="J4144">
        <v>204.8</v>
      </c>
      <c r="K4144">
        <v>140</v>
      </c>
      <c r="L4144">
        <v>17.41</v>
      </c>
      <c r="M4144">
        <v>141.19999999999999</v>
      </c>
      <c r="N4144">
        <v>118</v>
      </c>
      <c r="O4144">
        <v>6.35</v>
      </c>
      <c r="P4144">
        <v>13.3</v>
      </c>
      <c r="Q4144">
        <v>2</v>
      </c>
      <c r="R4144">
        <v>3.59</v>
      </c>
      <c r="S4144">
        <v>1</v>
      </c>
      <c r="T4144">
        <v>0</v>
      </c>
    </row>
    <row r="4145" spans="1:20" x14ac:dyDescent="0.2">
      <c r="A4145" t="s">
        <v>72</v>
      </c>
      <c r="B4145" s="4">
        <f>train[[#This Row],[account_length]]/12</f>
        <v>9.8333333333333339</v>
      </c>
      <c r="C4145">
        <v>415</v>
      </c>
      <c r="D4145">
        <v>0</v>
      </c>
      <c r="E4145">
        <v>0</v>
      </c>
      <c r="F4145">
        <v>0</v>
      </c>
      <c r="G4145">
        <v>103.6</v>
      </c>
      <c r="H4145">
        <v>107</v>
      </c>
      <c r="I4145">
        <v>17.61</v>
      </c>
      <c r="J4145">
        <v>82</v>
      </c>
      <c r="K4145">
        <v>149</v>
      </c>
      <c r="L4145">
        <v>6.97</v>
      </c>
      <c r="M4145">
        <v>169.5</v>
      </c>
      <c r="N4145">
        <v>103</v>
      </c>
      <c r="O4145">
        <v>7.63</v>
      </c>
      <c r="P4145">
        <v>6.6</v>
      </c>
      <c r="Q4145">
        <v>6</v>
      </c>
      <c r="R4145">
        <v>1.78</v>
      </c>
      <c r="S4145">
        <v>0</v>
      </c>
      <c r="T4145">
        <v>0</v>
      </c>
    </row>
    <row r="4146" spans="1:20" x14ac:dyDescent="0.2">
      <c r="A4146" t="s">
        <v>69</v>
      </c>
      <c r="B4146" s="4">
        <f>train[[#This Row],[account_length]]/12</f>
        <v>11.333333333333334</v>
      </c>
      <c r="C4146">
        <v>415</v>
      </c>
      <c r="D4146">
        <v>0</v>
      </c>
      <c r="E4146">
        <v>0</v>
      </c>
      <c r="F4146">
        <v>0</v>
      </c>
      <c r="G4146">
        <v>121.5</v>
      </c>
      <c r="H4146">
        <v>80</v>
      </c>
      <c r="I4146">
        <v>20.66</v>
      </c>
      <c r="J4146">
        <v>220.1</v>
      </c>
      <c r="K4146">
        <v>97</v>
      </c>
      <c r="L4146">
        <v>18.71</v>
      </c>
      <c r="M4146">
        <v>179.5</v>
      </c>
      <c r="N4146">
        <v>94</v>
      </c>
      <c r="O4146">
        <v>8.08</v>
      </c>
      <c r="P4146">
        <v>10.4</v>
      </c>
      <c r="Q4146">
        <v>5</v>
      </c>
      <c r="R4146">
        <v>2.81</v>
      </c>
      <c r="S4146">
        <v>1</v>
      </c>
      <c r="T4146">
        <v>0</v>
      </c>
    </row>
    <row r="4147" spans="1:20" x14ac:dyDescent="0.2">
      <c r="A4147" t="s">
        <v>43</v>
      </c>
      <c r="B4147" s="4">
        <f>train[[#This Row],[account_length]]/12</f>
        <v>6.416666666666667</v>
      </c>
      <c r="C4147">
        <v>415</v>
      </c>
      <c r="D4147">
        <v>0</v>
      </c>
      <c r="E4147">
        <v>0</v>
      </c>
      <c r="F4147">
        <v>0</v>
      </c>
      <c r="G4147">
        <v>175.8</v>
      </c>
      <c r="H4147">
        <v>116</v>
      </c>
      <c r="I4147">
        <v>29.89</v>
      </c>
      <c r="J4147">
        <v>156.19999999999999</v>
      </c>
      <c r="K4147">
        <v>125</v>
      </c>
      <c r="L4147">
        <v>13.28</v>
      </c>
      <c r="M4147">
        <v>237.4</v>
      </c>
      <c r="N4147">
        <v>106</v>
      </c>
      <c r="O4147">
        <v>10.68</v>
      </c>
      <c r="P4147">
        <v>5</v>
      </c>
      <c r="Q4147">
        <v>4</v>
      </c>
      <c r="R4147">
        <v>1.35</v>
      </c>
      <c r="S4147">
        <v>0</v>
      </c>
      <c r="T4147">
        <v>0</v>
      </c>
    </row>
    <row r="4148" spans="1:20" x14ac:dyDescent="0.2">
      <c r="A4148" t="s">
        <v>53</v>
      </c>
      <c r="B4148" s="4">
        <f>train[[#This Row],[account_length]]/12</f>
        <v>11.083333333333334</v>
      </c>
      <c r="C4148">
        <v>415</v>
      </c>
      <c r="D4148">
        <v>0</v>
      </c>
      <c r="E4148">
        <v>0</v>
      </c>
      <c r="F4148">
        <v>0</v>
      </c>
      <c r="G4148">
        <v>165.9</v>
      </c>
      <c r="H4148">
        <v>98</v>
      </c>
      <c r="I4148">
        <v>28.2</v>
      </c>
      <c r="J4148">
        <v>161.9</v>
      </c>
      <c r="K4148">
        <v>110</v>
      </c>
      <c r="L4148">
        <v>13.76</v>
      </c>
      <c r="M4148">
        <v>208.9</v>
      </c>
      <c r="N4148">
        <v>120</v>
      </c>
      <c r="O4148">
        <v>9.4</v>
      </c>
      <c r="P4148">
        <v>11.2</v>
      </c>
      <c r="Q4148">
        <v>11</v>
      </c>
      <c r="R4148">
        <v>3.02</v>
      </c>
      <c r="S4148">
        <v>2</v>
      </c>
      <c r="T4148">
        <v>0</v>
      </c>
    </row>
    <row r="4149" spans="1:20" x14ac:dyDescent="0.2">
      <c r="A4149" t="s">
        <v>52</v>
      </c>
      <c r="B4149" s="4">
        <f>train[[#This Row],[account_length]]/12</f>
        <v>10.166666666666666</v>
      </c>
      <c r="C4149">
        <v>408</v>
      </c>
      <c r="D4149">
        <v>0</v>
      </c>
      <c r="E4149">
        <v>0</v>
      </c>
      <c r="F4149">
        <v>0</v>
      </c>
      <c r="G4149">
        <v>152</v>
      </c>
      <c r="H4149">
        <v>86</v>
      </c>
      <c r="I4149">
        <v>25.84</v>
      </c>
      <c r="J4149">
        <v>162.80000000000001</v>
      </c>
      <c r="K4149">
        <v>61</v>
      </c>
      <c r="L4149">
        <v>13.84</v>
      </c>
      <c r="M4149">
        <v>161.9</v>
      </c>
      <c r="N4149">
        <v>98</v>
      </c>
      <c r="O4149">
        <v>7.29</v>
      </c>
      <c r="P4149">
        <v>9.3000000000000007</v>
      </c>
      <c r="Q4149">
        <v>3</v>
      </c>
      <c r="R4149">
        <v>2.5099999999999998</v>
      </c>
      <c r="S4149">
        <v>1</v>
      </c>
      <c r="T4149">
        <v>0</v>
      </c>
    </row>
    <row r="4150" spans="1:20" x14ac:dyDescent="0.2">
      <c r="A4150" t="s">
        <v>56</v>
      </c>
      <c r="B4150" s="4">
        <f>train[[#This Row],[account_length]]/12</f>
        <v>1.5833333333333333</v>
      </c>
      <c r="C4150">
        <v>408</v>
      </c>
      <c r="D4150">
        <v>0</v>
      </c>
      <c r="E4150">
        <v>0</v>
      </c>
      <c r="F4150">
        <v>0</v>
      </c>
      <c r="G4150">
        <v>146.80000000000001</v>
      </c>
      <c r="H4150">
        <v>99</v>
      </c>
      <c r="I4150">
        <v>24.96</v>
      </c>
      <c r="J4150">
        <v>190.5</v>
      </c>
      <c r="K4150">
        <v>101</v>
      </c>
      <c r="L4150">
        <v>16.190000000000001</v>
      </c>
      <c r="M4150">
        <v>146.1</v>
      </c>
      <c r="N4150">
        <v>68</v>
      </c>
      <c r="O4150">
        <v>6.57</v>
      </c>
      <c r="P4150">
        <v>9.3000000000000007</v>
      </c>
      <c r="Q4150">
        <v>2</v>
      </c>
      <c r="R4150">
        <v>2.5099999999999998</v>
      </c>
      <c r="S4150">
        <v>0</v>
      </c>
      <c r="T4150">
        <v>0</v>
      </c>
    </row>
    <row r="4151" spans="1:20" x14ac:dyDescent="0.2">
      <c r="A4151" t="s">
        <v>29</v>
      </c>
      <c r="B4151" s="4">
        <f>train[[#This Row],[account_length]]/12</f>
        <v>11.666666666666666</v>
      </c>
      <c r="C4151">
        <v>510</v>
      </c>
      <c r="D4151">
        <v>0</v>
      </c>
      <c r="E4151">
        <v>0</v>
      </c>
      <c r="F4151">
        <v>0</v>
      </c>
      <c r="G4151">
        <v>201.9</v>
      </c>
      <c r="H4151">
        <v>114</v>
      </c>
      <c r="I4151">
        <v>34.32</v>
      </c>
      <c r="J4151">
        <v>181.7</v>
      </c>
      <c r="K4151">
        <v>97</v>
      </c>
      <c r="L4151">
        <v>15.44</v>
      </c>
      <c r="M4151">
        <v>184.5</v>
      </c>
      <c r="N4151">
        <v>122</v>
      </c>
      <c r="O4151">
        <v>8.3000000000000007</v>
      </c>
      <c r="P4151">
        <v>12.1</v>
      </c>
      <c r="Q4151">
        <v>10</v>
      </c>
      <c r="R4151">
        <v>3.27</v>
      </c>
      <c r="S4151">
        <v>0</v>
      </c>
      <c r="T4151">
        <v>0</v>
      </c>
    </row>
    <row r="4152" spans="1:20" x14ac:dyDescent="0.2">
      <c r="A4152" t="s">
        <v>44</v>
      </c>
      <c r="B4152" s="4">
        <f>train[[#This Row],[account_length]]/12</f>
        <v>9.9166666666666661</v>
      </c>
      <c r="C4152">
        <v>408</v>
      </c>
      <c r="D4152">
        <v>0</v>
      </c>
      <c r="E4152">
        <v>0</v>
      </c>
      <c r="F4152">
        <v>0</v>
      </c>
      <c r="G4152">
        <v>121.4</v>
      </c>
      <c r="H4152">
        <v>95</v>
      </c>
      <c r="I4152">
        <v>20.64</v>
      </c>
      <c r="J4152">
        <v>230.9</v>
      </c>
      <c r="K4152">
        <v>81</v>
      </c>
      <c r="L4152">
        <v>19.63</v>
      </c>
      <c r="M4152">
        <v>163.6</v>
      </c>
      <c r="N4152">
        <v>103</v>
      </c>
      <c r="O4152">
        <v>7.36</v>
      </c>
      <c r="P4152">
        <v>13.8</v>
      </c>
      <c r="Q4152">
        <v>4</v>
      </c>
      <c r="R4152">
        <v>3.73</v>
      </c>
      <c r="S4152">
        <v>2</v>
      </c>
      <c r="T4152">
        <v>0</v>
      </c>
    </row>
    <row r="4153" spans="1:20" x14ac:dyDescent="0.2">
      <c r="A4153" t="s">
        <v>50</v>
      </c>
      <c r="B4153" s="4">
        <f>train[[#This Row],[account_length]]/12</f>
        <v>6.666666666666667</v>
      </c>
      <c r="C4153">
        <v>415</v>
      </c>
      <c r="D4153">
        <v>0</v>
      </c>
      <c r="E4153">
        <v>1</v>
      </c>
      <c r="F4153">
        <v>34</v>
      </c>
      <c r="G4153">
        <v>243.4</v>
      </c>
      <c r="H4153">
        <v>96</v>
      </c>
      <c r="I4153">
        <v>41.38</v>
      </c>
      <c r="J4153">
        <v>102.3</v>
      </c>
      <c r="K4153">
        <v>115</v>
      </c>
      <c r="L4153">
        <v>8.6999999999999993</v>
      </c>
      <c r="M4153">
        <v>217.8</v>
      </c>
      <c r="N4153">
        <v>95</v>
      </c>
      <c r="O4153">
        <v>9.8000000000000007</v>
      </c>
      <c r="P4153">
        <v>12.2</v>
      </c>
      <c r="Q4153">
        <v>3</v>
      </c>
      <c r="R4153">
        <v>3.29</v>
      </c>
      <c r="S4153">
        <v>1</v>
      </c>
      <c r="T4153">
        <v>0</v>
      </c>
    </row>
    <row r="4154" spans="1:20" x14ac:dyDescent="0.2">
      <c r="A4154" t="s">
        <v>51</v>
      </c>
      <c r="B4154" s="4">
        <f>train[[#This Row],[account_length]]/12</f>
        <v>9.6666666666666661</v>
      </c>
      <c r="C4154">
        <v>408</v>
      </c>
      <c r="D4154">
        <v>0</v>
      </c>
      <c r="E4154">
        <v>0</v>
      </c>
      <c r="F4154">
        <v>0</v>
      </c>
      <c r="G4154">
        <v>152.4</v>
      </c>
      <c r="H4154">
        <v>101</v>
      </c>
      <c r="I4154">
        <v>25.91</v>
      </c>
      <c r="J4154">
        <v>191</v>
      </c>
      <c r="K4154">
        <v>90</v>
      </c>
      <c r="L4154">
        <v>16.239999999999998</v>
      </c>
      <c r="M4154">
        <v>143</v>
      </c>
      <c r="N4154">
        <v>96</v>
      </c>
      <c r="O4154">
        <v>6.44</v>
      </c>
      <c r="P4154">
        <v>11.1</v>
      </c>
      <c r="Q4154">
        <v>9</v>
      </c>
      <c r="R4154">
        <v>3</v>
      </c>
      <c r="S4154">
        <v>0</v>
      </c>
      <c r="T4154">
        <v>0</v>
      </c>
    </row>
    <row r="4155" spans="1:20" x14ac:dyDescent="0.2">
      <c r="A4155" t="s">
        <v>33</v>
      </c>
      <c r="B4155" s="4">
        <f>train[[#This Row],[account_length]]/12</f>
        <v>7.25</v>
      </c>
      <c r="C4155">
        <v>415</v>
      </c>
      <c r="D4155">
        <v>0</v>
      </c>
      <c r="E4155">
        <v>0</v>
      </c>
      <c r="F4155">
        <v>0</v>
      </c>
      <c r="G4155">
        <v>139.69999999999999</v>
      </c>
      <c r="H4155">
        <v>112</v>
      </c>
      <c r="I4155">
        <v>23.75</v>
      </c>
      <c r="J4155">
        <v>226.8</v>
      </c>
      <c r="K4155">
        <v>62</v>
      </c>
      <c r="L4155">
        <v>19.28</v>
      </c>
      <c r="M4155">
        <v>168.5</v>
      </c>
      <c r="N4155">
        <v>65</v>
      </c>
      <c r="O4155">
        <v>7.58</v>
      </c>
      <c r="P4155">
        <v>15.1</v>
      </c>
      <c r="Q4155">
        <v>7</v>
      </c>
      <c r="R4155">
        <v>4.08</v>
      </c>
      <c r="S4155">
        <v>1</v>
      </c>
      <c r="T4155">
        <v>0</v>
      </c>
    </row>
    <row r="4156" spans="1:20" x14ac:dyDescent="0.2">
      <c r="A4156" t="s">
        <v>31</v>
      </c>
      <c r="B4156" s="4">
        <f>train[[#This Row],[account_length]]/12</f>
        <v>0.58333333333333337</v>
      </c>
      <c r="C4156">
        <v>510</v>
      </c>
      <c r="D4156">
        <v>0</v>
      </c>
      <c r="E4156">
        <v>0</v>
      </c>
      <c r="F4156">
        <v>0</v>
      </c>
      <c r="G4156">
        <v>170.2</v>
      </c>
      <c r="H4156">
        <v>83</v>
      </c>
      <c r="I4156">
        <v>28.93</v>
      </c>
      <c r="J4156">
        <v>137.19999999999999</v>
      </c>
      <c r="K4156">
        <v>123</v>
      </c>
      <c r="L4156">
        <v>11.66</v>
      </c>
      <c r="M4156">
        <v>188</v>
      </c>
      <c r="N4156">
        <v>67</v>
      </c>
      <c r="O4156">
        <v>8.4600000000000009</v>
      </c>
      <c r="P4156">
        <v>11.1</v>
      </c>
      <c r="Q4156">
        <v>7</v>
      </c>
      <c r="R4156">
        <v>3</v>
      </c>
      <c r="S4156">
        <v>2</v>
      </c>
      <c r="T4156">
        <v>0</v>
      </c>
    </row>
    <row r="4157" spans="1:20" x14ac:dyDescent="0.2">
      <c r="A4157" t="s">
        <v>74</v>
      </c>
      <c r="B4157" s="4">
        <f>train[[#This Row],[account_length]]/12</f>
        <v>2.0833333333333335</v>
      </c>
      <c r="C4157">
        <v>510</v>
      </c>
      <c r="D4157">
        <v>0</v>
      </c>
      <c r="E4157">
        <v>0</v>
      </c>
      <c r="F4157">
        <v>0</v>
      </c>
      <c r="G4157">
        <v>144.1</v>
      </c>
      <c r="H4157">
        <v>111</v>
      </c>
      <c r="I4157">
        <v>24.5</v>
      </c>
      <c r="J4157">
        <v>224.8</v>
      </c>
      <c r="K4157">
        <v>89</v>
      </c>
      <c r="L4157">
        <v>19.11</v>
      </c>
      <c r="M4157">
        <v>132.9</v>
      </c>
      <c r="N4157">
        <v>110</v>
      </c>
      <c r="O4157">
        <v>5.98</v>
      </c>
      <c r="P4157">
        <v>13.6</v>
      </c>
      <c r="Q4157">
        <v>3</v>
      </c>
      <c r="R4157">
        <v>3.67</v>
      </c>
      <c r="S4157">
        <v>4</v>
      </c>
      <c r="T4157">
        <v>1</v>
      </c>
    </row>
    <row r="4158" spans="1:20" x14ac:dyDescent="0.2">
      <c r="A4158" t="s">
        <v>60</v>
      </c>
      <c r="B4158" s="4">
        <f>train[[#This Row],[account_length]]/12</f>
        <v>11.083333333333334</v>
      </c>
      <c r="C4158">
        <v>415</v>
      </c>
      <c r="D4158">
        <v>0</v>
      </c>
      <c r="E4158">
        <v>0</v>
      </c>
      <c r="F4158">
        <v>0</v>
      </c>
      <c r="G4158">
        <v>128.9</v>
      </c>
      <c r="H4158">
        <v>85</v>
      </c>
      <c r="I4158">
        <v>21.91</v>
      </c>
      <c r="J4158">
        <v>201.4</v>
      </c>
      <c r="K4158">
        <v>93</v>
      </c>
      <c r="L4158">
        <v>17.12</v>
      </c>
      <c r="M4158">
        <v>275.3</v>
      </c>
      <c r="N4158">
        <v>103</v>
      </c>
      <c r="O4158">
        <v>12.39</v>
      </c>
      <c r="P4158">
        <v>11.1</v>
      </c>
      <c r="Q4158">
        <v>3</v>
      </c>
      <c r="R4158">
        <v>3</v>
      </c>
      <c r="S4158">
        <v>1</v>
      </c>
      <c r="T4158">
        <v>0</v>
      </c>
    </row>
    <row r="4159" spans="1:20" x14ac:dyDescent="0.2">
      <c r="A4159" t="s">
        <v>32</v>
      </c>
      <c r="B4159" s="4">
        <f>train[[#This Row],[account_length]]/12</f>
        <v>5.25</v>
      </c>
      <c r="C4159">
        <v>510</v>
      </c>
      <c r="D4159">
        <v>0</v>
      </c>
      <c r="E4159">
        <v>0</v>
      </c>
      <c r="F4159">
        <v>0</v>
      </c>
      <c r="G4159">
        <v>6.6</v>
      </c>
      <c r="H4159">
        <v>107</v>
      </c>
      <c r="I4159">
        <v>1.1200000000000001</v>
      </c>
      <c r="J4159">
        <v>359.3</v>
      </c>
      <c r="K4159">
        <v>142</v>
      </c>
      <c r="L4159">
        <v>30.54</v>
      </c>
      <c r="M4159">
        <v>252.5</v>
      </c>
      <c r="N4159">
        <v>131</v>
      </c>
      <c r="O4159">
        <v>11.36</v>
      </c>
      <c r="P4159">
        <v>5.6</v>
      </c>
      <c r="Q4159">
        <v>3</v>
      </c>
      <c r="R4159">
        <v>1.51</v>
      </c>
      <c r="S4159">
        <v>0</v>
      </c>
      <c r="T4159">
        <v>0</v>
      </c>
    </row>
    <row r="4160" spans="1:20" x14ac:dyDescent="0.2">
      <c r="A4160" t="s">
        <v>49</v>
      </c>
      <c r="B4160" s="4">
        <f>train[[#This Row],[account_length]]/12</f>
        <v>10</v>
      </c>
      <c r="C4160">
        <v>415</v>
      </c>
      <c r="D4160">
        <v>0</v>
      </c>
      <c r="E4160">
        <v>0</v>
      </c>
      <c r="F4160">
        <v>0</v>
      </c>
      <c r="G4160">
        <v>94.3</v>
      </c>
      <c r="H4160">
        <v>97</v>
      </c>
      <c r="I4160">
        <v>16.03</v>
      </c>
      <c r="J4160">
        <v>181.5</v>
      </c>
      <c r="K4160">
        <v>91</v>
      </c>
      <c r="L4160">
        <v>15.43</v>
      </c>
      <c r="M4160">
        <v>176.5</v>
      </c>
      <c r="N4160">
        <v>149</v>
      </c>
      <c r="O4160">
        <v>7.94</v>
      </c>
      <c r="P4160">
        <v>9.6</v>
      </c>
      <c r="Q4160">
        <v>4</v>
      </c>
      <c r="R4160">
        <v>2.59</v>
      </c>
      <c r="S4160">
        <v>1</v>
      </c>
      <c r="T4160">
        <v>0</v>
      </c>
    </row>
    <row r="4161" spans="1:20" x14ac:dyDescent="0.2">
      <c r="A4161" t="s">
        <v>55</v>
      </c>
      <c r="B4161" s="4">
        <f>train[[#This Row],[account_length]]/12</f>
        <v>3.25</v>
      </c>
      <c r="C4161">
        <v>415</v>
      </c>
      <c r="D4161">
        <v>0</v>
      </c>
      <c r="E4161">
        <v>1</v>
      </c>
      <c r="F4161">
        <v>17</v>
      </c>
      <c r="G4161">
        <v>230.7</v>
      </c>
      <c r="H4161">
        <v>122</v>
      </c>
      <c r="I4161">
        <v>39.22</v>
      </c>
      <c r="J4161">
        <v>207.1</v>
      </c>
      <c r="K4161">
        <v>85</v>
      </c>
      <c r="L4161">
        <v>17.600000000000001</v>
      </c>
      <c r="M4161">
        <v>208.9</v>
      </c>
      <c r="N4161">
        <v>73</v>
      </c>
      <c r="O4161">
        <v>9.4</v>
      </c>
      <c r="P4161">
        <v>9.1999999999999993</v>
      </c>
      <c r="Q4161">
        <v>1</v>
      </c>
      <c r="R4161">
        <v>2.48</v>
      </c>
      <c r="S4161">
        <v>3</v>
      </c>
      <c r="T4161">
        <v>0</v>
      </c>
    </row>
    <row r="4162" spans="1:20" x14ac:dyDescent="0.2">
      <c r="A4162" t="s">
        <v>67</v>
      </c>
      <c r="B4162" s="4">
        <f>train[[#This Row],[account_length]]/12</f>
        <v>11</v>
      </c>
      <c r="C4162">
        <v>415</v>
      </c>
      <c r="D4162">
        <v>1</v>
      </c>
      <c r="E4162">
        <v>0</v>
      </c>
      <c r="F4162">
        <v>0</v>
      </c>
      <c r="G4162">
        <v>144.30000000000001</v>
      </c>
      <c r="H4162">
        <v>70</v>
      </c>
      <c r="I4162">
        <v>24.53</v>
      </c>
      <c r="J4162">
        <v>231.5</v>
      </c>
      <c r="K4162">
        <v>125</v>
      </c>
      <c r="L4162">
        <v>19.68</v>
      </c>
      <c r="M4162">
        <v>304.3</v>
      </c>
      <c r="N4162">
        <v>137</v>
      </c>
      <c r="O4162">
        <v>13.69</v>
      </c>
      <c r="P4162">
        <v>7</v>
      </c>
      <c r="Q4162">
        <v>2</v>
      </c>
      <c r="R4162">
        <v>1.89</v>
      </c>
      <c r="S4162">
        <v>1</v>
      </c>
      <c r="T4162">
        <v>1</v>
      </c>
    </row>
    <row r="4163" spans="1:20" x14ac:dyDescent="0.2">
      <c r="A4163" t="s">
        <v>20</v>
      </c>
      <c r="B4163" s="4">
        <f>train[[#This Row],[account_length]]/12</f>
        <v>9</v>
      </c>
      <c r="C4163">
        <v>415</v>
      </c>
      <c r="D4163">
        <v>0</v>
      </c>
      <c r="E4163">
        <v>1</v>
      </c>
      <c r="F4163">
        <v>30</v>
      </c>
      <c r="G4163">
        <v>126</v>
      </c>
      <c r="H4163">
        <v>124</v>
      </c>
      <c r="I4163">
        <v>21.42</v>
      </c>
      <c r="J4163">
        <v>202.4</v>
      </c>
      <c r="K4163">
        <v>84</v>
      </c>
      <c r="L4163">
        <v>17.2</v>
      </c>
      <c r="M4163">
        <v>186.4</v>
      </c>
      <c r="N4163">
        <v>99</v>
      </c>
      <c r="O4163">
        <v>8.39</v>
      </c>
      <c r="P4163">
        <v>8.6</v>
      </c>
      <c r="Q4163">
        <v>1</v>
      </c>
      <c r="R4163">
        <v>2.3199999999999998</v>
      </c>
      <c r="S4163">
        <v>1</v>
      </c>
      <c r="T4163">
        <v>0</v>
      </c>
    </row>
    <row r="4164" spans="1:20" x14ac:dyDescent="0.2">
      <c r="A4164" t="s">
        <v>69</v>
      </c>
      <c r="B4164" s="4">
        <f>train[[#This Row],[account_length]]/12</f>
        <v>6.333333333333333</v>
      </c>
      <c r="C4164">
        <v>510</v>
      </c>
      <c r="D4164">
        <v>0</v>
      </c>
      <c r="E4164">
        <v>0</v>
      </c>
      <c r="F4164">
        <v>0</v>
      </c>
      <c r="G4164">
        <v>143.30000000000001</v>
      </c>
      <c r="H4164">
        <v>98</v>
      </c>
      <c r="I4164">
        <v>24.36</v>
      </c>
      <c r="J4164">
        <v>309.10000000000002</v>
      </c>
      <c r="K4164">
        <v>101</v>
      </c>
      <c r="L4164">
        <v>26.27</v>
      </c>
      <c r="M4164">
        <v>207.3</v>
      </c>
      <c r="N4164">
        <v>122</v>
      </c>
      <c r="O4164">
        <v>9.33</v>
      </c>
      <c r="P4164">
        <v>11.4</v>
      </c>
      <c r="Q4164">
        <v>3</v>
      </c>
      <c r="R4164">
        <v>3.08</v>
      </c>
      <c r="S4164">
        <v>2</v>
      </c>
      <c r="T4164">
        <v>0</v>
      </c>
    </row>
    <row r="4165" spans="1:20" x14ac:dyDescent="0.2">
      <c r="A4165" t="s">
        <v>69</v>
      </c>
      <c r="B4165" s="4">
        <f>train[[#This Row],[account_length]]/12</f>
        <v>7.916666666666667</v>
      </c>
      <c r="C4165">
        <v>510</v>
      </c>
      <c r="D4165">
        <v>0</v>
      </c>
      <c r="E4165">
        <v>0</v>
      </c>
      <c r="F4165">
        <v>0</v>
      </c>
      <c r="G4165">
        <v>88</v>
      </c>
      <c r="H4165">
        <v>81</v>
      </c>
      <c r="I4165">
        <v>14.96</v>
      </c>
      <c r="J4165">
        <v>145.9</v>
      </c>
      <c r="K4165">
        <v>109</v>
      </c>
      <c r="L4165">
        <v>12.4</v>
      </c>
      <c r="M4165">
        <v>237.7</v>
      </c>
      <c r="N4165">
        <v>90</v>
      </c>
      <c r="O4165">
        <v>10.7</v>
      </c>
      <c r="P4165">
        <v>9.8000000000000007</v>
      </c>
      <c r="Q4165">
        <v>2</v>
      </c>
      <c r="R4165">
        <v>2.65</v>
      </c>
      <c r="S4165">
        <v>2</v>
      </c>
      <c r="T4165">
        <v>0</v>
      </c>
    </row>
    <row r="4166" spans="1:20" x14ac:dyDescent="0.2">
      <c r="A4166" t="s">
        <v>29</v>
      </c>
      <c r="B4166" s="4">
        <f>train[[#This Row],[account_length]]/12</f>
        <v>10</v>
      </c>
      <c r="C4166">
        <v>408</v>
      </c>
      <c r="D4166">
        <v>0</v>
      </c>
      <c r="E4166">
        <v>0</v>
      </c>
      <c r="F4166">
        <v>0</v>
      </c>
      <c r="G4166">
        <v>121</v>
      </c>
      <c r="H4166">
        <v>139</v>
      </c>
      <c r="I4166">
        <v>20.57</v>
      </c>
      <c r="J4166">
        <v>270.39999999999998</v>
      </c>
      <c r="K4166">
        <v>121</v>
      </c>
      <c r="L4166">
        <v>22.98</v>
      </c>
      <c r="M4166">
        <v>141</v>
      </c>
      <c r="N4166">
        <v>90</v>
      </c>
      <c r="O4166">
        <v>6.35</v>
      </c>
      <c r="P4166">
        <v>5.3</v>
      </c>
      <c r="Q4166">
        <v>8</v>
      </c>
      <c r="R4166">
        <v>1.43</v>
      </c>
      <c r="S4166">
        <v>1</v>
      </c>
      <c r="T4166">
        <v>0</v>
      </c>
    </row>
    <row r="4167" spans="1:20" x14ac:dyDescent="0.2">
      <c r="A4167" t="s">
        <v>55</v>
      </c>
      <c r="B4167" s="4">
        <f>train[[#This Row],[account_length]]/12</f>
        <v>4.25</v>
      </c>
      <c r="C4167">
        <v>408</v>
      </c>
      <c r="D4167">
        <v>0</v>
      </c>
      <c r="E4167">
        <v>1</v>
      </c>
      <c r="F4167">
        <v>0</v>
      </c>
      <c r="G4167">
        <v>212.9</v>
      </c>
      <c r="H4167">
        <v>80</v>
      </c>
      <c r="I4167">
        <v>36.19</v>
      </c>
      <c r="J4167">
        <v>236.1</v>
      </c>
      <c r="K4167">
        <v>57</v>
      </c>
      <c r="L4167">
        <v>20.07</v>
      </c>
      <c r="M4167">
        <v>187.6</v>
      </c>
      <c r="N4167">
        <v>99</v>
      </c>
      <c r="O4167">
        <v>8.44</v>
      </c>
      <c r="P4167">
        <v>8.8000000000000007</v>
      </c>
      <c r="Q4167">
        <v>4</v>
      </c>
      <c r="R4167">
        <v>2.38</v>
      </c>
      <c r="S4167">
        <v>2</v>
      </c>
      <c r="T4167">
        <v>0</v>
      </c>
    </row>
    <row r="4168" spans="1:20" x14ac:dyDescent="0.2">
      <c r="A4168" t="s">
        <v>64</v>
      </c>
      <c r="B4168" s="4">
        <f>train[[#This Row],[account_length]]/12</f>
        <v>5.083333333333333</v>
      </c>
      <c r="C4168">
        <v>415</v>
      </c>
      <c r="D4168">
        <v>0</v>
      </c>
      <c r="E4168">
        <v>0</v>
      </c>
      <c r="F4168">
        <v>0</v>
      </c>
      <c r="G4168">
        <v>217.5</v>
      </c>
      <c r="H4168">
        <v>116</v>
      </c>
      <c r="I4168">
        <v>36.979999999999997</v>
      </c>
      <c r="J4168">
        <v>258.5</v>
      </c>
      <c r="K4168">
        <v>108</v>
      </c>
      <c r="L4168">
        <v>21.97</v>
      </c>
      <c r="M4168">
        <v>210.4</v>
      </c>
      <c r="N4168">
        <v>99</v>
      </c>
      <c r="O4168">
        <v>9.4700000000000006</v>
      </c>
      <c r="P4168">
        <v>8.6999999999999993</v>
      </c>
      <c r="Q4168">
        <v>3</v>
      </c>
      <c r="R4168">
        <v>2.35</v>
      </c>
      <c r="S4168">
        <v>1</v>
      </c>
      <c r="T4168">
        <v>0</v>
      </c>
    </row>
    <row r="4169" spans="1:20" x14ac:dyDescent="0.2">
      <c r="A4169" t="s">
        <v>60</v>
      </c>
      <c r="B4169" s="4">
        <f>train[[#This Row],[account_length]]/12</f>
        <v>1.4166666666666667</v>
      </c>
      <c r="C4169">
        <v>415</v>
      </c>
      <c r="D4169">
        <v>0</v>
      </c>
      <c r="E4169">
        <v>0</v>
      </c>
      <c r="F4169">
        <v>0</v>
      </c>
      <c r="G4169">
        <v>138.1</v>
      </c>
      <c r="H4169">
        <v>115</v>
      </c>
      <c r="I4169">
        <v>23.48</v>
      </c>
      <c r="J4169">
        <v>196.5</v>
      </c>
      <c r="K4169">
        <v>55</v>
      </c>
      <c r="L4169">
        <v>16.7</v>
      </c>
      <c r="M4169">
        <v>213.9</v>
      </c>
      <c r="N4169">
        <v>100</v>
      </c>
      <c r="O4169">
        <v>9.6300000000000008</v>
      </c>
      <c r="P4169">
        <v>11.7</v>
      </c>
      <c r="Q4169">
        <v>4</v>
      </c>
      <c r="R4169">
        <v>3.16</v>
      </c>
      <c r="S4169">
        <v>1</v>
      </c>
      <c r="T4169">
        <v>0</v>
      </c>
    </row>
    <row r="4170" spans="1:20" x14ac:dyDescent="0.2">
      <c r="A4170" t="s">
        <v>42</v>
      </c>
      <c r="B4170" s="4">
        <f>train[[#This Row],[account_length]]/12</f>
        <v>8.1666666666666661</v>
      </c>
      <c r="C4170">
        <v>408</v>
      </c>
      <c r="D4170">
        <v>0</v>
      </c>
      <c r="E4170">
        <v>1</v>
      </c>
      <c r="F4170">
        <v>40</v>
      </c>
      <c r="G4170">
        <v>212.1</v>
      </c>
      <c r="H4170">
        <v>90</v>
      </c>
      <c r="I4170">
        <v>36.06</v>
      </c>
      <c r="J4170">
        <v>233.9</v>
      </c>
      <c r="K4170">
        <v>110</v>
      </c>
      <c r="L4170">
        <v>19.88</v>
      </c>
      <c r="M4170">
        <v>234</v>
      </c>
      <c r="N4170">
        <v>84</v>
      </c>
      <c r="O4170">
        <v>10.53</v>
      </c>
      <c r="P4170">
        <v>7.1</v>
      </c>
      <c r="Q4170">
        <v>4</v>
      </c>
      <c r="R4170">
        <v>1.92</v>
      </c>
      <c r="S4170">
        <v>0</v>
      </c>
      <c r="T4170">
        <v>0</v>
      </c>
    </row>
    <row r="4171" spans="1:20" x14ac:dyDescent="0.2">
      <c r="A4171" t="s">
        <v>75</v>
      </c>
      <c r="B4171" s="4">
        <f>train[[#This Row],[account_length]]/12</f>
        <v>15.083333333333334</v>
      </c>
      <c r="C4171">
        <v>510</v>
      </c>
      <c r="D4171">
        <v>0</v>
      </c>
      <c r="E4171">
        <v>1</v>
      </c>
      <c r="F4171">
        <v>16</v>
      </c>
      <c r="G4171">
        <v>196</v>
      </c>
      <c r="H4171">
        <v>85</v>
      </c>
      <c r="I4171">
        <v>33.32</v>
      </c>
      <c r="J4171">
        <v>107.1</v>
      </c>
      <c r="K4171">
        <v>119</v>
      </c>
      <c r="L4171">
        <v>9.1</v>
      </c>
      <c r="M4171">
        <v>205.9</v>
      </c>
      <c r="N4171">
        <v>110</v>
      </c>
      <c r="O4171">
        <v>9.27</v>
      </c>
      <c r="P4171">
        <v>9.6999999999999993</v>
      </c>
      <c r="Q4171">
        <v>1</v>
      </c>
      <c r="R4171">
        <v>2.62</v>
      </c>
      <c r="S4171">
        <v>1</v>
      </c>
      <c r="T4171">
        <v>0</v>
      </c>
    </row>
    <row r="4172" spans="1:20" x14ac:dyDescent="0.2">
      <c r="A4172" t="s">
        <v>33</v>
      </c>
      <c r="B4172" s="4">
        <f>train[[#This Row],[account_length]]/12</f>
        <v>9.5</v>
      </c>
      <c r="C4172">
        <v>415</v>
      </c>
      <c r="D4172">
        <v>0</v>
      </c>
      <c r="E4172">
        <v>1</v>
      </c>
      <c r="F4172">
        <v>23</v>
      </c>
      <c r="G4172">
        <v>186.2</v>
      </c>
      <c r="H4172">
        <v>95</v>
      </c>
      <c r="I4172">
        <v>31.65</v>
      </c>
      <c r="J4172">
        <v>258.3</v>
      </c>
      <c r="K4172">
        <v>129</v>
      </c>
      <c r="L4172">
        <v>21.96</v>
      </c>
      <c r="M4172">
        <v>183.9</v>
      </c>
      <c r="N4172">
        <v>93</v>
      </c>
      <c r="O4172">
        <v>8.2799999999999994</v>
      </c>
      <c r="P4172">
        <v>7.8</v>
      </c>
      <c r="Q4172">
        <v>6</v>
      </c>
      <c r="R4172">
        <v>2.11</v>
      </c>
      <c r="S4172">
        <v>0</v>
      </c>
      <c r="T4172">
        <v>0</v>
      </c>
    </row>
    <row r="4173" spans="1:20" x14ac:dyDescent="0.2">
      <c r="A4173" t="s">
        <v>20</v>
      </c>
      <c r="B4173" s="4">
        <f>train[[#This Row],[account_length]]/12</f>
        <v>9.25</v>
      </c>
      <c r="C4173">
        <v>408</v>
      </c>
      <c r="D4173">
        <v>1</v>
      </c>
      <c r="E4173">
        <v>0</v>
      </c>
      <c r="F4173">
        <v>0</v>
      </c>
      <c r="G4173">
        <v>145.80000000000001</v>
      </c>
      <c r="H4173">
        <v>106</v>
      </c>
      <c r="I4173">
        <v>24.79</v>
      </c>
      <c r="J4173">
        <v>172.5</v>
      </c>
      <c r="K4173">
        <v>143</v>
      </c>
      <c r="L4173">
        <v>14.66</v>
      </c>
      <c r="M4173">
        <v>143.9</v>
      </c>
      <c r="N4173">
        <v>123</v>
      </c>
      <c r="O4173">
        <v>6.48</v>
      </c>
      <c r="P4173">
        <v>11.9</v>
      </c>
      <c r="Q4173">
        <v>4</v>
      </c>
      <c r="R4173">
        <v>3.21</v>
      </c>
      <c r="S4173">
        <v>1</v>
      </c>
      <c r="T4173">
        <v>0</v>
      </c>
    </row>
    <row r="4174" spans="1:20" x14ac:dyDescent="0.2">
      <c r="A4174" t="s">
        <v>32</v>
      </c>
      <c r="B4174" s="4">
        <f>train[[#This Row],[account_length]]/12</f>
        <v>13.333333333333334</v>
      </c>
      <c r="C4174">
        <v>510</v>
      </c>
      <c r="D4174">
        <v>0</v>
      </c>
      <c r="E4174">
        <v>1</v>
      </c>
      <c r="F4174">
        <v>33</v>
      </c>
      <c r="G4174">
        <v>137</v>
      </c>
      <c r="H4174">
        <v>100</v>
      </c>
      <c r="I4174">
        <v>23.29</v>
      </c>
      <c r="J4174">
        <v>203.5</v>
      </c>
      <c r="K4174">
        <v>82</v>
      </c>
      <c r="L4174">
        <v>17.3</v>
      </c>
      <c r="M4174">
        <v>218.7</v>
      </c>
      <c r="N4174">
        <v>64</v>
      </c>
      <c r="O4174">
        <v>9.84</v>
      </c>
      <c r="P4174">
        <v>5.8</v>
      </c>
      <c r="Q4174">
        <v>4</v>
      </c>
      <c r="R4174">
        <v>1.57</v>
      </c>
      <c r="S4174">
        <v>2</v>
      </c>
      <c r="T4174">
        <v>0</v>
      </c>
    </row>
    <row r="4175" spans="1:20" x14ac:dyDescent="0.2">
      <c r="A4175" t="s">
        <v>62</v>
      </c>
      <c r="B4175" s="4">
        <f>train[[#This Row],[account_length]]/12</f>
        <v>4.833333333333333</v>
      </c>
      <c r="C4175">
        <v>408</v>
      </c>
      <c r="D4175">
        <v>0</v>
      </c>
      <c r="E4175">
        <v>0</v>
      </c>
      <c r="F4175">
        <v>0</v>
      </c>
      <c r="G4175">
        <v>191.3</v>
      </c>
      <c r="H4175">
        <v>120</v>
      </c>
      <c r="I4175">
        <v>32.520000000000003</v>
      </c>
      <c r="J4175">
        <v>216.4</v>
      </c>
      <c r="K4175">
        <v>124</v>
      </c>
      <c r="L4175">
        <v>18.39</v>
      </c>
      <c r="M4175">
        <v>100.3</v>
      </c>
      <c r="N4175">
        <v>132</v>
      </c>
      <c r="O4175">
        <v>4.51</v>
      </c>
      <c r="P4175">
        <v>8.6</v>
      </c>
      <c r="Q4175">
        <v>9</v>
      </c>
      <c r="R4175">
        <v>2.3199999999999998</v>
      </c>
      <c r="S4175">
        <v>3</v>
      </c>
      <c r="T4175">
        <v>0</v>
      </c>
    </row>
    <row r="4176" spans="1:20" x14ac:dyDescent="0.2">
      <c r="A4176" t="s">
        <v>60</v>
      </c>
      <c r="B4176" s="4">
        <f>train[[#This Row],[account_length]]/12</f>
        <v>7.416666666666667</v>
      </c>
      <c r="C4176">
        <v>510</v>
      </c>
      <c r="D4176">
        <v>0</v>
      </c>
      <c r="E4176">
        <v>0</v>
      </c>
      <c r="F4176">
        <v>0</v>
      </c>
      <c r="G4176">
        <v>86</v>
      </c>
      <c r="H4176">
        <v>105</v>
      </c>
      <c r="I4176">
        <v>14.62</v>
      </c>
      <c r="J4176">
        <v>215.5</v>
      </c>
      <c r="K4176">
        <v>102</v>
      </c>
      <c r="L4176">
        <v>18.32</v>
      </c>
      <c r="M4176">
        <v>185.7</v>
      </c>
      <c r="N4176">
        <v>83</v>
      </c>
      <c r="O4176">
        <v>8.36</v>
      </c>
      <c r="P4176">
        <v>8.1999999999999993</v>
      </c>
      <c r="Q4176">
        <v>3</v>
      </c>
      <c r="R4176">
        <v>2.21</v>
      </c>
      <c r="S4176">
        <v>3</v>
      </c>
      <c r="T4176">
        <v>0</v>
      </c>
    </row>
    <row r="4177" spans="1:20" x14ac:dyDescent="0.2">
      <c r="A4177" t="s">
        <v>50</v>
      </c>
      <c r="B4177" s="4">
        <f>train[[#This Row],[account_length]]/12</f>
        <v>5.916666666666667</v>
      </c>
      <c r="C4177">
        <v>408</v>
      </c>
      <c r="D4177">
        <v>0</v>
      </c>
      <c r="E4177">
        <v>1</v>
      </c>
      <c r="F4177">
        <v>24</v>
      </c>
      <c r="G4177">
        <v>139.80000000000001</v>
      </c>
      <c r="H4177">
        <v>58</v>
      </c>
      <c r="I4177">
        <v>23.77</v>
      </c>
      <c r="J4177">
        <v>253.8</v>
      </c>
      <c r="K4177">
        <v>110</v>
      </c>
      <c r="L4177">
        <v>21.57</v>
      </c>
      <c r="M4177">
        <v>252.8</v>
      </c>
      <c r="N4177">
        <v>113</v>
      </c>
      <c r="O4177">
        <v>11.38</v>
      </c>
      <c r="P4177">
        <v>11.1</v>
      </c>
      <c r="Q4177">
        <v>6</v>
      </c>
      <c r="R4177">
        <v>3</v>
      </c>
      <c r="S4177">
        <v>1</v>
      </c>
      <c r="T4177">
        <v>0</v>
      </c>
    </row>
    <row r="4178" spans="1:20" x14ac:dyDescent="0.2">
      <c r="A4178" t="s">
        <v>44</v>
      </c>
      <c r="B4178" s="4">
        <f>train[[#This Row],[account_length]]/12</f>
        <v>11.75</v>
      </c>
      <c r="C4178">
        <v>408</v>
      </c>
      <c r="D4178">
        <v>0</v>
      </c>
      <c r="E4178">
        <v>0</v>
      </c>
      <c r="F4178">
        <v>0</v>
      </c>
      <c r="G4178">
        <v>301.39999999999998</v>
      </c>
      <c r="H4178">
        <v>87</v>
      </c>
      <c r="I4178">
        <v>51.24</v>
      </c>
      <c r="J4178">
        <v>269.2</v>
      </c>
      <c r="K4178">
        <v>111</v>
      </c>
      <c r="L4178">
        <v>22.88</v>
      </c>
      <c r="M4178">
        <v>148.6</v>
      </c>
      <c r="N4178">
        <v>95</v>
      </c>
      <c r="O4178">
        <v>6.69</v>
      </c>
      <c r="P4178">
        <v>14.4</v>
      </c>
      <c r="Q4178">
        <v>5</v>
      </c>
      <c r="R4178">
        <v>3.89</v>
      </c>
      <c r="S4178">
        <v>0</v>
      </c>
      <c r="T4178">
        <v>1</v>
      </c>
    </row>
    <row r="4179" spans="1:20" x14ac:dyDescent="0.2">
      <c r="A4179" t="s">
        <v>52</v>
      </c>
      <c r="B4179" s="4">
        <f>train[[#This Row],[account_length]]/12</f>
        <v>8.3333333333333329E-2</v>
      </c>
      <c r="C4179">
        <v>415</v>
      </c>
      <c r="D4179">
        <v>0</v>
      </c>
      <c r="E4179">
        <v>0</v>
      </c>
      <c r="F4179">
        <v>0</v>
      </c>
      <c r="G4179">
        <v>195</v>
      </c>
      <c r="H4179">
        <v>81</v>
      </c>
      <c r="I4179">
        <v>33.15</v>
      </c>
      <c r="J4179">
        <v>266.2</v>
      </c>
      <c r="K4179">
        <v>123</v>
      </c>
      <c r="L4179">
        <v>22.63</v>
      </c>
      <c r="M4179">
        <v>213.9</v>
      </c>
      <c r="N4179">
        <v>132</v>
      </c>
      <c r="O4179">
        <v>9.6300000000000008</v>
      </c>
      <c r="P4179">
        <v>11.1</v>
      </c>
      <c r="Q4179">
        <v>6</v>
      </c>
      <c r="R4179">
        <v>3</v>
      </c>
      <c r="S4179">
        <v>0</v>
      </c>
      <c r="T4179">
        <v>0</v>
      </c>
    </row>
    <row r="4180" spans="1:20" x14ac:dyDescent="0.2">
      <c r="A4180" t="s">
        <v>34</v>
      </c>
      <c r="B4180" s="4">
        <f>train[[#This Row],[account_length]]/12</f>
        <v>4.166666666666667</v>
      </c>
      <c r="C4180">
        <v>510</v>
      </c>
      <c r="D4180">
        <v>0</v>
      </c>
      <c r="E4180">
        <v>0</v>
      </c>
      <c r="F4180">
        <v>0</v>
      </c>
      <c r="G4180">
        <v>202</v>
      </c>
      <c r="H4180">
        <v>106</v>
      </c>
      <c r="I4180">
        <v>34.340000000000003</v>
      </c>
      <c r="J4180">
        <v>174.7</v>
      </c>
      <c r="K4180">
        <v>70</v>
      </c>
      <c r="L4180">
        <v>14.85</v>
      </c>
      <c r="M4180">
        <v>152.9</v>
      </c>
      <c r="N4180">
        <v>92</v>
      </c>
      <c r="O4180">
        <v>6.88</v>
      </c>
      <c r="P4180">
        <v>6</v>
      </c>
      <c r="Q4180">
        <v>6</v>
      </c>
      <c r="R4180">
        <v>1.62</v>
      </c>
      <c r="S4180">
        <v>4</v>
      </c>
      <c r="T4180">
        <v>0</v>
      </c>
    </row>
    <row r="4181" spans="1:20" x14ac:dyDescent="0.2">
      <c r="A4181" t="s">
        <v>75</v>
      </c>
      <c r="B4181" s="4">
        <f>train[[#This Row],[account_length]]/12</f>
        <v>3.1666666666666665</v>
      </c>
      <c r="C4181">
        <v>415</v>
      </c>
      <c r="D4181">
        <v>1</v>
      </c>
      <c r="E4181">
        <v>0</v>
      </c>
      <c r="F4181">
        <v>0</v>
      </c>
      <c r="G4181">
        <v>211.6</v>
      </c>
      <c r="H4181">
        <v>87</v>
      </c>
      <c r="I4181">
        <v>35.97</v>
      </c>
      <c r="J4181">
        <v>106.9</v>
      </c>
      <c r="K4181">
        <v>68</v>
      </c>
      <c r="L4181">
        <v>9.09</v>
      </c>
      <c r="M4181">
        <v>239.2</v>
      </c>
      <c r="N4181">
        <v>99</v>
      </c>
      <c r="O4181">
        <v>10.76</v>
      </c>
      <c r="P4181">
        <v>14.1</v>
      </c>
      <c r="Q4181">
        <v>11</v>
      </c>
      <c r="R4181">
        <v>3.81</v>
      </c>
      <c r="S4181">
        <v>0</v>
      </c>
      <c r="T4181">
        <v>1</v>
      </c>
    </row>
    <row r="4182" spans="1:20" x14ac:dyDescent="0.2">
      <c r="A4182" t="s">
        <v>24</v>
      </c>
      <c r="B4182" s="4">
        <f>train[[#This Row],[account_length]]/12</f>
        <v>6.416666666666667</v>
      </c>
      <c r="C4182">
        <v>415</v>
      </c>
      <c r="D4182">
        <v>1</v>
      </c>
      <c r="E4182">
        <v>0</v>
      </c>
      <c r="F4182">
        <v>0</v>
      </c>
      <c r="G4182">
        <v>323.7</v>
      </c>
      <c r="H4182">
        <v>106</v>
      </c>
      <c r="I4182">
        <v>55.03</v>
      </c>
      <c r="J4182">
        <v>139.19999999999999</v>
      </c>
      <c r="K4182">
        <v>99</v>
      </c>
      <c r="L4182">
        <v>11.83</v>
      </c>
      <c r="M4182">
        <v>204.4</v>
      </c>
      <c r="N4182">
        <v>89</v>
      </c>
      <c r="O4182">
        <v>9.1999999999999993</v>
      </c>
      <c r="P4182">
        <v>8.5</v>
      </c>
      <c r="Q4182">
        <v>3</v>
      </c>
      <c r="R4182">
        <v>2.2999999999999998</v>
      </c>
      <c r="S4182">
        <v>6</v>
      </c>
      <c r="T4182">
        <v>1</v>
      </c>
    </row>
    <row r="4183" spans="1:20" x14ac:dyDescent="0.2">
      <c r="A4183" t="s">
        <v>45</v>
      </c>
      <c r="B4183" s="4">
        <f>train[[#This Row],[account_length]]/12</f>
        <v>12.916666666666666</v>
      </c>
      <c r="C4183">
        <v>408</v>
      </c>
      <c r="D4183">
        <v>0</v>
      </c>
      <c r="E4183">
        <v>0</v>
      </c>
      <c r="F4183">
        <v>0</v>
      </c>
      <c r="G4183">
        <v>214.2</v>
      </c>
      <c r="H4183">
        <v>121</v>
      </c>
      <c r="I4183">
        <v>36.409999999999997</v>
      </c>
      <c r="J4183">
        <v>199.5</v>
      </c>
      <c r="K4183">
        <v>68</v>
      </c>
      <c r="L4183">
        <v>16.96</v>
      </c>
      <c r="M4183">
        <v>216.8</v>
      </c>
      <c r="N4183">
        <v>132</v>
      </c>
      <c r="O4183">
        <v>9.76</v>
      </c>
      <c r="P4183">
        <v>11.7</v>
      </c>
      <c r="Q4183">
        <v>10</v>
      </c>
      <c r="R4183">
        <v>3.16</v>
      </c>
      <c r="S4183">
        <v>3</v>
      </c>
      <c r="T4183">
        <v>0</v>
      </c>
    </row>
    <row r="4184" spans="1:20" x14ac:dyDescent="0.2">
      <c r="A4184" t="s">
        <v>39</v>
      </c>
      <c r="B4184" s="4">
        <f>train[[#This Row],[account_length]]/12</f>
        <v>5.416666666666667</v>
      </c>
      <c r="C4184">
        <v>415</v>
      </c>
      <c r="D4184">
        <v>0</v>
      </c>
      <c r="E4184">
        <v>0</v>
      </c>
      <c r="F4184">
        <v>0</v>
      </c>
      <c r="G4184">
        <v>143.6</v>
      </c>
      <c r="H4184">
        <v>98</v>
      </c>
      <c r="I4184">
        <v>24.41</v>
      </c>
      <c r="J4184">
        <v>187.7</v>
      </c>
      <c r="K4184">
        <v>96</v>
      </c>
      <c r="L4184">
        <v>15.95</v>
      </c>
      <c r="M4184">
        <v>200.2</v>
      </c>
      <c r="N4184">
        <v>104</v>
      </c>
      <c r="O4184">
        <v>9.01</v>
      </c>
      <c r="P4184">
        <v>9.3000000000000007</v>
      </c>
      <c r="Q4184">
        <v>2</v>
      </c>
      <c r="R4184">
        <v>2.5099999999999998</v>
      </c>
      <c r="S4184">
        <v>3</v>
      </c>
      <c r="T4184">
        <v>1</v>
      </c>
    </row>
    <row r="4185" spans="1:20" x14ac:dyDescent="0.2">
      <c r="A4185" t="s">
        <v>60</v>
      </c>
      <c r="B4185" s="4">
        <f>train[[#This Row],[account_length]]/12</f>
        <v>8.5</v>
      </c>
      <c r="C4185">
        <v>415</v>
      </c>
      <c r="D4185">
        <v>0</v>
      </c>
      <c r="E4185">
        <v>1</v>
      </c>
      <c r="F4185">
        <v>32</v>
      </c>
      <c r="G4185">
        <v>135.69999999999999</v>
      </c>
      <c r="H4185">
        <v>108</v>
      </c>
      <c r="I4185">
        <v>23.07</v>
      </c>
      <c r="J4185">
        <v>216.5</v>
      </c>
      <c r="K4185">
        <v>134</v>
      </c>
      <c r="L4185">
        <v>18.399999999999999</v>
      </c>
      <c r="M4185">
        <v>160.5</v>
      </c>
      <c r="N4185">
        <v>125</v>
      </c>
      <c r="O4185">
        <v>7.22</v>
      </c>
      <c r="P4185">
        <v>13</v>
      </c>
      <c r="Q4185">
        <v>7</v>
      </c>
      <c r="R4185">
        <v>3.51</v>
      </c>
      <c r="S4185">
        <v>1</v>
      </c>
      <c r="T4185">
        <v>0</v>
      </c>
    </row>
    <row r="4186" spans="1:20" x14ac:dyDescent="0.2">
      <c r="A4186" t="s">
        <v>50</v>
      </c>
      <c r="B4186" s="4">
        <f>train[[#This Row],[account_length]]/12</f>
        <v>8.0833333333333339</v>
      </c>
      <c r="C4186">
        <v>415</v>
      </c>
      <c r="D4186">
        <v>0</v>
      </c>
      <c r="E4186">
        <v>1</v>
      </c>
      <c r="F4186">
        <v>35</v>
      </c>
      <c r="G4186">
        <v>203.1</v>
      </c>
      <c r="H4186">
        <v>104</v>
      </c>
      <c r="I4186">
        <v>34.53</v>
      </c>
      <c r="J4186">
        <v>211.8</v>
      </c>
      <c r="K4186">
        <v>91</v>
      </c>
      <c r="L4186">
        <v>18</v>
      </c>
      <c r="M4186">
        <v>246.1</v>
      </c>
      <c r="N4186">
        <v>105</v>
      </c>
      <c r="O4186">
        <v>11.07</v>
      </c>
      <c r="P4186">
        <v>9.6999999999999993</v>
      </c>
      <c r="Q4186">
        <v>6</v>
      </c>
      <c r="R4186">
        <v>2.62</v>
      </c>
      <c r="S4186">
        <v>0</v>
      </c>
      <c r="T4186">
        <v>0</v>
      </c>
    </row>
    <row r="4187" spans="1:20" x14ac:dyDescent="0.2">
      <c r="A4187" t="s">
        <v>26</v>
      </c>
      <c r="B4187" s="4">
        <f>train[[#This Row],[account_length]]/12</f>
        <v>9.1666666666666661</v>
      </c>
      <c r="C4187">
        <v>510</v>
      </c>
      <c r="D4187">
        <v>0</v>
      </c>
      <c r="E4187">
        <v>0</v>
      </c>
      <c r="F4187">
        <v>0</v>
      </c>
      <c r="G4187">
        <v>281.2</v>
      </c>
      <c r="H4187">
        <v>78</v>
      </c>
      <c r="I4187">
        <v>47.8</v>
      </c>
      <c r="J4187">
        <v>302.3</v>
      </c>
      <c r="K4187">
        <v>89</v>
      </c>
      <c r="L4187">
        <v>25.7</v>
      </c>
      <c r="M4187">
        <v>188.4</v>
      </c>
      <c r="N4187">
        <v>92</v>
      </c>
      <c r="O4187">
        <v>8.48</v>
      </c>
      <c r="P4187">
        <v>8.5</v>
      </c>
      <c r="Q4187">
        <v>4</v>
      </c>
      <c r="R4187">
        <v>2.2999999999999998</v>
      </c>
      <c r="S4187">
        <v>0</v>
      </c>
      <c r="T4187">
        <v>1</v>
      </c>
    </row>
    <row r="4188" spans="1:20" x14ac:dyDescent="0.2">
      <c r="A4188" t="s">
        <v>72</v>
      </c>
      <c r="B4188" s="4">
        <f>train[[#This Row],[account_length]]/12</f>
        <v>4.333333333333333</v>
      </c>
      <c r="C4188">
        <v>510</v>
      </c>
      <c r="D4188">
        <v>0</v>
      </c>
      <c r="E4188">
        <v>0</v>
      </c>
      <c r="F4188">
        <v>0</v>
      </c>
      <c r="G4188">
        <v>207.1</v>
      </c>
      <c r="H4188">
        <v>86</v>
      </c>
      <c r="I4188">
        <v>35.21</v>
      </c>
      <c r="J4188">
        <v>162</v>
      </c>
      <c r="K4188">
        <v>98</v>
      </c>
      <c r="L4188">
        <v>13.77</v>
      </c>
      <c r="M4188">
        <v>243</v>
      </c>
      <c r="N4188">
        <v>102</v>
      </c>
      <c r="O4188">
        <v>10.93</v>
      </c>
      <c r="P4188">
        <v>6</v>
      </c>
      <c r="Q4188">
        <v>1</v>
      </c>
      <c r="R4188">
        <v>1.62</v>
      </c>
      <c r="S4188">
        <v>1</v>
      </c>
      <c r="T4188">
        <v>0</v>
      </c>
    </row>
    <row r="4189" spans="1:20" x14ac:dyDescent="0.2">
      <c r="A4189" t="s">
        <v>38</v>
      </c>
      <c r="B4189" s="4">
        <f>train[[#This Row],[account_length]]/12</f>
        <v>5.5</v>
      </c>
      <c r="C4189">
        <v>415</v>
      </c>
      <c r="D4189">
        <v>0</v>
      </c>
      <c r="E4189">
        <v>0</v>
      </c>
      <c r="F4189">
        <v>0</v>
      </c>
      <c r="G4189">
        <v>145.6</v>
      </c>
      <c r="H4189">
        <v>105</v>
      </c>
      <c r="I4189">
        <v>24.75</v>
      </c>
      <c r="J4189">
        <v>250.9</v>
      </c>
      <c r="K4189">
        <v>82</v>
      </c>
      <c r="L4189">
        <v>21.33</v>
      </c>
      <c r="M4189">
        <v>156.6</v>
      </c>
      <c r="N4189">
        <v>102</v>
      </c>
      <c r="O4189">
        <v>7.05</v>
      </c>
      <c r="P4189">
        <v>12.2</v>
      </c>
      <c r="Q4189">
        <v>7</v>
      </c>
      <c r="R4189">
        <v>3.29</v>
      </c>
      <c r="S4189">
        <v>1</v>
      </c>
      <c r="T4189">
        <v>0</v>
      </c>
    </row>
    <row r="4190" spans="1:20" x14ac:dyDescent="0.2">
      <c r="A4190" t="s">
        <v>31</v>
      </c>
      <c r="B4190" s="4">
        <f>train[[#This Row],[account_length]]/12</f>
        <v>6.833333333333333</v>
      </c>
      <c r="C4190">
        <v>510</v>
      </c>
      <c r="D4190">
        <v>0</v>
      </c>
      <c r="E4190">
        <v>0</v>
      </c>
      <c r="F4190">
        <v>0</v>
      </c>
      <c r="G4190">
        <v>202.9</v>
      </c>
      <c r="H4190">
        <v>96</v>
      </c>
      <c r="I4190">
        <v>34.49</v>
      </c>
      <c r="J4190">
        <v>234.2</v>
      </c>
      <c r="K4190">
        <v>105</v>
      </c>
      <c r="L4190">
        <v>19.91</v>
      </c>
      <c r="M4190">
        <v>217.4</v>
      </c>
      <c r="N4190">
        <v>123</v>
      </c>
      <c r="O4190">
        <v>9.7799999999999994</v>
      </c>
      <c r="P4190">
        <v>10.1</v>
      </c>
      <c r="Q4190">
        <v>3</v>
      </c>
      <c r="R4190">
        <v>2.73</v>
      </c>
      <c r="S4190">
        <v>4</v>
      </c>
      <c r="T4190">
        <v>0</v>
      </c>
    </row>
    <row r="4191" spans="1:20" x14ac:dyDescent="0.2">
      <c r="A4191" t="s">
        <v>39</v>
      </c>
      <c r="B4191" s="4">
        <f>train[[#This Row],[account_length]]/12</f>
        <v>10.75</v>
      </c>
      <c r="C4191">
        <v>415</v>
      </c>
      <c r="D4191">
        <v>0</v>
      </c>
      <c r="E4191">
        <v>1</v>
      </c>
      <c r="F4191">
        <v>23</v>
      </c>
      <c r="G4191">
        <v>210.7</v>
      </c>
      <c r="H4191">
        <v>119</v>
      </c>
      <c r="I4191">
        <v>35.82</v>
      </c>
      <c r="J4191">
        <v>137.4</v>
      </c>
      <c r="K4191">
        <v>51</v>
      </c>
      <c r="L4191">
        <v>11.68</v>
      </c>
      <c r="M4191">
        <v>248.2</v>
      </c>
      <c r="N4191">
        <v>92</v>
      </c>
      <c r="O4191">
        <v>11.17</v>
      </c>
      <c r="P4191">
        <v>7.9</v>
      </c>
      <c r="Q4191">
        <v>6</v>
      </c>
      <c r="R4191">
        <v>2.13</v>
      </c>
      <c r="S4191">
        <v>2</v>
      </c>
      <c r="T4191">
        <v>0</v>
      </c>
    </row>
    <row r="4192" spans="1:20" x14ac:dyDescent="0.2">
      <c r="A4192" t="s">
        <v>58</v>
      </c>
      <c r="B4192" s="4">
        <f>train[[#This Row],[account_length]]/12</f>
        <v>7.75</v>
      </c>
      <c r="C4192">
        <v>510</v>
      </c>
      <c r="D4192">
        <v>0</v>
      </c>
      <c r="E4192">
        <v>0</v>
      </c>
      <c r="F4192">
        <v>0</v>
      </c>
      <c r="G4192">
        <v>217.2</v>
      </c>
      <c r="H4192">
        <v>92</v>
      </c>
      <c r="I4192">
        <v>36.92</v>
      </c>
      <c r="J4192">
        <v>204.5</v>
      </c>
      <c r="K4192">
        <v>83</v>
      </c>
      <c r="L4192">
        <v>17.38</v>
      </c>
      <c r="M4192">
        <v>157.9</v>
      </c>
      <c r="N4192">
        <v>101</v>
      </c>
      <c r="O4192">
        <v>7.11</v>
      </c>
      <c r="P4192">
        <v>11.4</v>
      </c>
      <c r="Q4192">
        <v>10</v>
      </c>
      <c r="R4192">
        <v>3.08</v>
      </c>
      <c r="S4192">
        <v>1</v>
      </c>
      <c r="T4192">
        <v>0</v>
      </c>
    </row>
    <row r="4193" spans="1:20" x14ac:dyDescent="0.2">
      <c r="A4193" t="s">
        <v>60</v>
      </c>
      <c r="B4193" s="4">
        <f>train[[#This Row],[account_length]]/12</f>
        <v>10</v>
      </c>
      <c r="C4193">
        <v>415</v>
      </c>
      <c r="D4193">
        <v>0</v>
      </c>
      <c r="E4193">
        <v>0</v>
      </c>
      <c r="F4193">
        <v>0</v>
      </c>
      <c r="G4193">
        <v>198</v>
      </c>
      <c r="H4193">
        <v>101</v>
      </c>
      <c r="I4193">
        <v>33.659999999999997</v>
      </c>
      <c r="J4193">
        <v>190.2</v>
      </c>
      <c r="K4193">
        <v>74</v>
      </c>
      <c r="L4193">
        <v>16.170000000000002</v>
      </c>
      <c r="M4193">
        <v>241.2</v>
      </c>
      <c r="N4193">
        <v>105</v>
      </c>
      <c r="O4193">
        <v>10.85</v>
      </c>
      <c r="P4193">
        <v>8.3000000000000007</v>
      </c>
      <c r="Q4193">
        <v>10</v>
      </c>
      <c r="R4193">
        <v>2.2400000000000002</v>
      </c>
      <c r="S4193">
        <v>4</v>
      </c>
      <c r="T4193">
        <v>0</v>
      </c>
    </row>
    <row r="4194" spans="1:20" x14ac:dyDescent="0.2">
      <c r="A4194" t="s">
        <v>38</v>
      </c>
      <c r="B4194" s="4">
        <f>train[[#This Row],[account_length]]/12</f>
        <v>12.416666666666666</v>
      </c>
      <c r="C4194">
        <v>408</v>
      </c>
      <c r="D4194">
        <v>0</v>
      </c>
      <c r="E4194">
        <v>1</v>
      </c>
      <c r="F4194">
        <v>28</v>
      </c>
      <c r="G4194">
        <v>212.8</v>
      </c>
      <c r="H4194">
        <v>117</v>
      </c>
      <c r="I4194">
        <v>36.18</v>
      </c>
      <c r="J4194">
        <v>159.9</v>
      </c>
      <c r="K4194">
        <v>86</v>
      </c>
      <c r="L4194">
        <v>13.59</v>
      </c>
      <c r="M4194">
        <v>222.7</v>
      </c>
      <c r="N4194">
        <v>88</v>
      </c>
      <c r="O4194">
        <v>10.02</v>
      </c>
      <c r="P4194">
        <v>0</v>
      </c>
      <c r="Q4194">
        <v>0</v>
      </c>
      <c r="R4194">
        <v>0</v>
      </c>
      <c r="S4194">
        <v>1</v>
      </c>
      <c r="T4194">
        <v>0</v>
      </c>
    </row>
    <row r="4195" spans="1:20" x14ac:dyDescent="0.2">
      <c r="A4195" t="s">
        <v>59</v>
      </c>
      <c r="B4195" s="4">
        <f>train[[#This Row],[account_length]]/12</f>
        <v>5.166666666666667</v>
      </c>
      <c r="C4195">
        <v>415</v>
      </c>
      <c r="D4195">
        <v>1</v>
      </c>
      <c r="E4195">
        <v>0</v>
      </c>
      <c r="F4195">
        <v>0</v>
      </c>
      <c r="G4195">
        <v>180.9</v>
      </c>
      <c r="H4195">
        <v>121</v>
      </c>
      <c r="I4195">
        <v>30.75</v>
      </c>
      <c r="J4195">
        <v>134.30000000000001</v>
      </c>
      <c r="K4195">
        <v>107</v>
      </c>
      <c r="L4195">
        <v>11.42</v>
      </c>
      <c r="M4195">
        <v>179.3</v>
      </c>
      <c r="N4195">
        <v>74</v>
      </c>
      <c r="O4195">
        <v>8.07</v>
      </c>
      <c r="P4195">
        <v>8.6</v>
      </c>
      <c r="Q4195">
        <v>2</v>
      </c>
      <c r="R4195">
        <v>2.3199999999999998</v>
      </c>
      <c r="S4195">
        <v>2</v>
      </c>
      <c r="T4195">
        <v>1</v>
      </c>
    </row>
    <row r="4196" spans="1:20" x14ac:dyDescent="0.2">
      <c r="A4196" t="s">
        <v>68</v>
      </c>
      <c r="B4196" s="4">
        <f>train[[#This Row],[account_length]]/12</f>
        <v>6.666666666666667</v>
      </c>
      <c r="C4196">
        <v>415</v>
      </c>
      <c r="D4196">
        <v>0</v>
      </c>
      <c r="E4196">
        <v>0</v>
      </c>
      <c r="F4196">
        <v>0</v>
      </c>
      <c r="G4196">
        <v>209.9</v>
      </c>
      <c r="H4196">
        <v>109</v>
      </c>
      <c r="I4196">
        <v>35.68</v>
      </c>
      <c r="J4196">
        <v>226.1</v>
      </c>
      <c r="K4196">
        <v>56</v>
      </c>
      <c r="L4196">
        <v>19.22</v>
      </c>
      <c r="M4196">
        <v>154.19999999999999</v>
      </c>
      <c r="N4196">
        <v>121</v>
      </c>
      <c r="O4196">
        <v>6.94</v>
      </c>
      <c r="P4196">
        <v>9</v>
      </c>
      <c r="Q4196">
        <v>5</v>
      </c>
      <c r="R4196">
        <v>2.4300000000000002</v>
      </c>
      <c r="S4196">
        <v>1</v>
      </c>
      <c r="T4196">
        <v>0</v>
      </c>
    </row>
    <row r="4197" spans="1:20" x14ac:dyDescent="0.2">
      <c r="A4197" t="s">
        <v>60</v>
      </c>
      <c r="B4197" s="4">
        <f>train[[#This Row],[account_length]]/12</f>
        <v>2.5</v>
      </c>
      <c r="C4197">
        <v>408</v>
      </c>
      <c r="D4197">
        <v>0</v>
      </c>
      <c r="E4197">
        <v>0</v>
      </c>
      <c r="F4197">
        <v>0</v>
      </c>
      <c r="G4197">
        <v>112.9</v>
      </c>
      <c r="H4197">
        <v>81</v>
      </c>
      <c r="I4197">
        <v>19.190000000000001</v>
      </c>
      <c r="J4197">
        <v>224.8</v>
      </c>
      <c r="K4197">
        <v>68</v>
      </c>
      <c r="L4197">
        <v>19.11</v>
      </c>
      <c r="M4197">
        <v>188.4</v>
      </c>
      <c r="N4197">
        <v>122</v>
      </c>
      <c r="O4197">
        <v>8.48</v>
      </c>
      <c r="P4197">
        <v>11.3</v>
      </c>
      <c r="Q4197">
        <v>7</v>
      </c>
      <c r="R4197">
        <v>3.05</v>
      </c>
      <c r="S4197">
        <v>4</v>
      </c>
      <c r="T4197">
        <v>1</v>
      </c>
    </row>
    <row r="4198" spans="1:20" x14ac:dyDescent="0.2">
      <c r="A4198" t="s">
        <v>66</v>
      </c>
      <c r="B4198" s="4">
        <f>train[[#This Row],[account_length]]/12</f>
        <v>7.416666666666667</v>
      </c>
      <c r="C4198">
        <v>415</v>
      </c>
      <c r="D4198">
        <v>0</v>
      </c>
      <c r="E4198">
        <v>0</v>
      </c>
      <c r="F4198">
        <v>0</v>
      </c>
      <c r="G4198">
        <v>242.5</v>
      </c>
      <c r="H4198">
        <v>71</v>
      </c>
      <c r="I4198">
        <v>41.23</v>
      </c>
      <c r="J4198">
        <v>213.3</v>
      </c>
      <c r="K4198">
        <v>109</v>
      </c>
      <c r="L4198">
        <v>18.13</v>
      </c>
      <c r="M4198">
        <v>231</v>
      </c>
      <c r="N4198">
        <v>84</v>
      </c>
      <c r="O4198">
        <v>10.4</v>
      </c>
      <c r="P4198">
        <v>6.3</v>
      </c>
      <c r="Q4198">
        <v>3</v>
      </c>
      <c r="R4198">
        <v>1.7</v>
      </c>
      <c r="S4198">
        <v>3</v>
      </c>
      <c r="T4198">
        <v>0</v>
      </c>
    </row>
    <row r="4199" spans="1:20" x14ac:dyDescent="0.2">
      <c r="A4199" t="s">
        <v>68</v>
      </c>
      <c r="B4199" s="4">
        <f>train[[#This Row],[account_length]]/12</f>
        <v>4.75</v>
      </c>
      <c r="C4199">
        <v>415</v>
      </c>
      <c r="D4199">
        <v>0</v>
      </c>
      <c r="E4199">
        <v>0</v>
      </c>
      <c r="F4199">
        <v>0</v>
      </c>
      <c r="G4199">
        <v>190.1</v>
      </c>
      <c r="H4199">
        <v>114</v>
      </c>
      <c r="I4199">
        <v>32.32</v>
      </c>
      <c r="J4199">
        <v>274.5</v>
      </c>
      <c r="K4199">
        <v>96</v>
      </c>
      <c r="L4199">
        <v>23.33</v>
      </c>
      <c r="M4199">
        <v>132.5</v>
      </c>
      <c r="N4199">
        <v>122</v>
      </c>
      <c r="O4199">
        <v>5.96</v>
      </c>
      <c r="P4199">
        <v>9.1999999999999993</v>
      </c>
      <c r="Q4199">
        <v>5</v>
      </c>
      <c r="R4199">
        <v>2.48</v>
      </c>
      <c r="S4199">
        <v>3</v>
      </c>
      <c r="T4199">
        <v>0</v>
      </c>
    </row>
    <row r="4200" spans="1:20" x14ac:dyDescent="0.2">
      <c r="A4200" t="s">
        <v>20</v>
      </c>
      <c r="B4200" s="4">
        <f>train[[#This Row],[account_length]]/12</f>
        <v>12.083333333333334</v>
      </c>
      <c r="C4200">
        <v>408</v>
      </c>
      <c r="D4200">
        <v>0</v>
      </c>
      <c r="E4200">
        <v>0</v>
      </c>
      <c r="F4200">
        <v>0</v>
      </c>
      <c r="G4200">
        <v>185.9</v>
      </c>
      <c r="H4200">
        <v>106</v>
      </c>
      <c r="I4200">
        <v>31.6</v>
      </c>
      <c r="J4200">
        <v>209.7</v>
      </c>
      <c r="K4200">
        <v>112</v>
      </c>
      <c r="L4200">
        <v>17.82</v>
      </c>
      <c r="M4200">
        <v>224.7</v>
      </c>
      <c r="N4200">
        <v>87</v>
      </c>
      <c r="O4200">
        <v>10.11</v>
      </c>
      <c r="P4200">
        <v>9.3000000000000007</v>
      </c>
      <c r="Q4200">
        <v>4</v>
      </c>
      <c r="R4200">
        <v>2.5099999999999998</v>
      </c>
      <c r="S4200">
        <v>2</v>
      </c>
      <c r="T4200">
        <v>0</v>
      </c>
    </row>
    <row r="4201" spans="1:20" x14ac:dyDescent="0.2">
      <c r="A4201" t="s">
        <v>52</v>
      </c>
      <c r="B4201" s="4">
        <f>train[[#This Row],[account_length]]/12</f>
        <v>11</v>
      </c>
      <c r="C4201">
        <v>510</v>
      </c>
      <c r="D4201">
        <v>0</v>
      </c>
      <c r="E4201">
        <v>0</v>
      </c>
      <c r="F4201">
        <v>0</v>
      </c>
      <c r="G4201">
        <v>265.8</v>
      </c>
      <c r="H4201">
        <v>122</v>
      </c>
      <c r="I4201">
        <v>45.19</v>
      </c>
      <c r="J4201">
        <v>285.10000000000002</v>
      </c>
      <c r="K4201">
        <v>90</v>
      </c>
      <c r="L4201">
        <v>24.23</v>
      </c>
      <c r="M4201">
        <v>183.6</v>
      </c>
      <c r="N4201">
        <v>124</v>
      </c>
      <c r="O4201">
        <v>8.26</v>
      </c>
      <c r="P4201">
        <v>13.6</v>
      </c>
      <c r="Q4201">
        <v>9</v>
      </c>
      <c r="R4201">
        <v>3.67</v>
      </c>
      <c r="S4201">
        <v>2</v>
      </c>
      <c r="T4201">
        <v>1</v>
      </c>
    </row>
    <row r="4202" spans="1:20" x14ac:dyDescent="0.2">
      <c r="A4202" t="s">
        <v>37</v>
      </c>
      <c r="B4202" s="4">
        <f>train[[#This Row],[account_length]]/12</f>
        <v>4.75</v>
      </c>
      <c r="C4202">
        <v>415</v>
      </c>
      <c r="D4202">
        <v>0</v>
      </c>
      <c r="E4202">
        <v>0</v>
      </c>
      <c r="F4202">
        <v>0</v>
      </c>
      <c r="G4202">
        <v>217.1</v>
      </c>
      <c r="H4202">
        <v>115</v>
      </c>
      <c r="I4202">
        <v>36.909999999999997</v>
      </c>
      <c r="J4202">
        <v>258.60000000000002</v>
      </c>
      <c r="K4202">
        <v>92</v>
      </c>
      <c r="L4202">
        <v>21.98</v>
      </c>
      <c r="M4202">
        <v>173.7</v>
      </c>
      <c r="N4202">
        <v>117</v>
      </c>
      <c r="O4202">
        <v>7.82</v>
      </c>
      <c r="P4202">
        <v>12.6</v>
      </c>
      <c r="Q4202">
        <v>6</v>
      </c>
      <c r="R4202">
        <v>3.4</v>
      </c>
      <c r="S4202">
        <v>2</v>
      </c>
      <c r="T4202">
        <v>0</v>
      </c>
    </row>
    <row r="4203" spans="1:20" x14ac:dyDescent="0.2">
      <c r="A4203" t="s">
        <v>56</v>
      </c>
      <c r="B4203" s="4">
        <f>train[[#This Row],[account_length]]/12</f>
        <v>14.583333333333334</v>
      </c>
      <c r="C4203">
        <v>510</v>
      </c>
      <c r="D4203">
        <v>0</v>
      </c>
      <c r="E4203">
        <v>0</v>
      </c>
      <c r="F4203">
        <v>0</v>
      </c>
      <c r="G4203">
        <v>161.19999999999999</v>
      </c>
      <c r="H4203">
        <v>121</v>
      </c>
      <c r="I4203">
        <v>27.4</v>
      </c>
      <c r="J4203">
        <v>136.69999999999999</v>
      </c>
      <c r="K4203">
        <v>109</v>
      </c>
      <c r="L4203">
        <v>11.62</v>
      </c>
      <c r="M4203">
        <v>103.3</v>
      </c>
      <c r="N4203">
        <v>63</v>
      </c>
      <c r="O4203">
        <v>4.6500000000000004</v>
      </c>
      <c r="P4203">
        <v>9.6</v>
      </c>
      <c r="Q4203">
        <v>9</v>
      </c>
      <c r="R4203">
        <v>2.59</v>
      </c>
      <c r="S4203">
        <v>1</v>
      </c>
      <c r="T4203">
        <v>0</v>
      </c>
    </row>
    <row r="4204" spans="1:20" x14ac:dyDescent="0.2">
      <c r="A4204" t="s">
        <v>26</v>
      </c>
      <c r="B4204" s="4">
        <f>train[[#This Row],[account_length]]/12</f>
        <v>4.166666666666667</v>
      </c>
      <c r="C4204">
        <v>408</v>
      </c>
      <c r="D4204">
        <v>0</v>
      </c>
      <c r="E4204">
        <v>0</v>
      </c>
      <c r="F4204">
        <v>0</v>
      </c>
      <c r="G4204">
        <v>198.7</v>
      </c>
      <c r="H4204">
        <v>114</v>
      </c>
      <c r="I4204">
        <v>33.78</v>
      </c>
      <c r="J4204">
        <v>141.5</v>
      </c>
      <c r="K4204">
        <v>90</v>
      </c>
      <c r="L4204">
        <v>12.03</v>
      </c>
      <c r="M4204">
        <v>293</v>
      </c>
      <c r="N4204">
        <v>79</v>
      </c>
      <c r="O4204">
        <v>13.18</v>
      </c>
      <c r="P4204">
        <v>10.5</v>
      </c>
      <c r="Q4204">
        <v>5</v>
      </c>
      <c r="R4204">
        <v>2.84</v>
      </c>
      <c r="S4204">
        <v>4</v>
      </c>
      <c r="T4204">
        <v>0</v>
      </c>
    </row>
    <row r="4205" spans="1:20" x14ac:dyDescent="0.2">
      <c r="A4205" t="s">
        <v>46</v>
      </c>
      <c r="B4205" s="4">
        <f>train[[#This Row],[account_length]]/12</f>
        <v>9.5</v>
      </c>
      <c r="C4205">
        <v>510</v>
      </c>
      <c r="D4205">
        <v>1</v>
      </c>
      <c r="E4205">
        <v>1</v>
      </c>
      <c r="F4205">
        <v>28</v>
      </c>
      <c r="G4205">
        <v>136.4</v>
      </c>
      <c r="H4205">
        <v>93</v>
      </c>
      <c r="I4205">
        <v>23.19</v>
      </c>
      <c r="J4205">
        <v>170</v>
      </c>
      <c r="K4205">
        <v>90</v>
      </c>
      <c r="L4205">
        <v>14.45</v>
      </c>
      <c r="M4205">
        <v>191.5</v>
      </c>
      <c r="N4205">
        <v>73</v>
      </c>
      <c r="O4205">
        <v>8.6199999999999992</v>
      </c>
      <c r="P4205">
        <v>14.6</v>
      </c>
      <c r="Q4205">
        <v>4</v>
      </c>
      <c r="R4205">
        <v>3.94</v>
      </c>
      <c r="S4205">
        <v>2</v>
      </c>
      <c r="T4205">
        <v>1</v>
      </c>
    </row>
    <row r="4206" spans="1:20" x14ac:dyDescent="0.2">
      <c r="A4206" t="s">
        <v>29</v>
      </c>
      <c r="B4206" s="4">
        <f>train[[#This Row],[account_length]]/12</f>
        <v>12.833333333333334</v>
      </c>
      <c r="C4206">
        <v>415</v>
      </c>
      <c r="D4206">
        <v>0</v>
      </c>
      <c r="E4206">
        <v>0</v>
      </c>
      <c r="F4206">
        <v>0</v>
      </c>
      <c r="G4206">
        <v>162</v>
      </c>
      <c r="H4206">
        <v>87</v>
      </c>
      <c r="I4206">
        <v>27.54</v>
      </c>
      <c r="J4206">
        <v>199.5</v>
      </c>
      <c r="K4206">
        <v>147</v>
      </c>
      <c r="L4206">
        <v>16.96</v>
      </c>
      <c r="M4206">
        <v>243</v>
      </c>
      <c r="N4206">
        <v>66</v>
      </c>
      <c r="O4206">
        <v>10.93</v>
      </c>
      <c r="P4206">
        <v>1.1000000000000001</v>
      </c>
      <c r="Q4206">
        <v>5</v>
      </c>
      <c r="R4206">
        <v>0.3</v>
      </c>
      <c r="S4206">
        <v>1</v>
      </c>
      <c r="T4206">
        <v>0</v>
      </c>
    </row>
    <row r="4207" spans="1:20" x14ac:dyDescent="0.2">
      <c r="A4207" t="s">
        <v>33</v>
      </c>
      <c r="B4207" s="4">
        <f>train[[#This Row],[account_length]]/12</f>
        <v>12.666666666666666</v>
      </c>
      <c r="C4207">
        <v>415</v>
      </c>
      <c r="D4207">
        <v>0</v>
      </c>
      <c r="E4207">
        <v>0</v>
      </c>
      <c r="F4207">
        <v>0</v>
      </c>
      <c r="G4207">
        <v>189.5</v>
      </c>
      <c r="H4207">
        <v>108</v>
      </c>
      <c r="I4207">
        <v>32.22</v>
      </c>
      <c r="J4207">
        <v>218.4</v>
      </c>
      <c r="K4207">
        <v>69</v>
      </c>
      <c r="L4207">
        <v>18.559999999999999</v>
      </c>
      <c r="M4207">
        <v>291.10000000000002</v>
      </c>
      <c r="N4207">
        <v>81</v>
      </c>
      <c r="O4207">
        <v>13.1</v>
      </c>
      <c r="P4207">
        <v>11</v>
      </c>
      <c r="Q4207">
        <v>2</v>
      </c>
      <c r="R4207">
        <v>2.97</v>
      </c>
      <c r="S4207">
        <v>3</v>
      </c>
      <c r="T4207">
        <v>0</v>
      </c>
    </row>
    <row r="4208" spans="1:20" x14ac:dyDescent="0.2">
      <c r="A4208" t="s">
        <v>61</v>
      </c>
      <c r="B4208" s="4">
        <f>train[[#This Row],[account_length]]/12</f>
        <v>8.5</v>
      </c>
      <c r="C4208">
        <v>510</v>
      </c>
      <c r="D4208">
        <v>0</v>
      </c>
      <c r="E4208">
        <v>1</v>
      </c>
      <c r="F4208">
        <v>18</v>
      </c>
      <c r="G4208">
        <v>144.4</v>
      </c>
      <c r="H4208">
        <v>76</v>
      </c>
      <c r="I4208">
        <v>24.55</v>
      </c>
      <c r="J4208">
        <v>160.69999999999999</v>
      </c>
      <c r="K4208">
        <v>97</v>
      </c>
      <c r="L4208">
        <v>13.66</v>
      </c>
      <c r="M4208">
        <v>200.8</v>
      </c>
      <c r="N4208">
        <v>101</v>
      </c>
      <c r="O4208">
        <v>9.0399999999999991</v>
      </c>
      <c r="P4208">
        <v>9.3000000000000007</v>
      </c>
      <c r="Q4208">
        <v>4</v>
      </c>
      <c r="R4208">
        <v>2.5099999999999998</v>
      </c>
      <c r="S4208">
        <v>0</v>
      </c>
      <c r="T4208">
        <v>0</v>
      </c>
    </row>
    <row r="4209" spans="1:20" x14ac:dyDescent="0.2">
      <c r="A4209" t="s">
        <v>37</v>
      </c>
      <c r="B4209" s="4">
        <f>train[[#This Row],[account_length]]/12</f>
        <v>9.1666666666666661</v>
      </c>
      <c r="C4209">
        <v>415</v>
      </c>
      <c r="D4209">
        <v>0</v>
      </c>
      <c r="E4209">
        <v>0</v>
      </c>
      <c r="F4209">
        <v>0</v>
      </c>
      <c r="G4209">
        <v>170.1</v>
      </c>
      <c r="H4209">
        <v>87</v>
      </c>
      <c r="I4209">
        <v>28.92</v>
      </c>
      <c r="J4209">
        <v>216.6</v>
      </c>
      <c r="K4209">
        <v>98</v>
      </c>
      <c r="L4209">
        <v>18.41</v>
      </c>
      <c r="M4209">
        <v>225</v>
      </c>
      <c r="N4209">
        <v>88</v>
      </c>
      <c r="O4209">
        <v>10.130000000000001</v>
      </c>
      <c r="P4209">
        <v>10.8</v>
      </c>
      <c r="Q4209">
        <v>3</v>
      </c>
      <c r="R4209">
        <v>2.92</v>
      </c>
      <c r="S4209">
        <v>2</v>
      </c>
      <c r="T4209">
        <v>0</v>
      </c>
    </row>
    <row r="4210" spans="1:20" x14ac:dyDescent="0.2">
      <c r="A4210" t="s">
        <v>66</v>
      </c>
      <c r="B4210" s="4">
        <f>train[[#This Row],[account_length]]/12</f>
        <v>7.5</v>
      </c>
      <c r="C4210">
        <v>415</v>
      </c>
      <c r="D4210">
        <v>0</v>
      </c>
      <c r="E4210">
        <v>0</v>
      </c>
      <c r="F4210">
        <v>0</v>
      </c>
      <c r="G4210">
        <v>104</v>
      </c>
      <c r="H4210">
        <v>104</v>
      </c>
      <c r="I4210">
        <v>17.68</v>
      </c>
      <c r="J4210">
        <v>170.9</v>
      </c>
      <c r="K4210">
        <v>106</v>
      </c>
      <c r="L4210">
        <v>14.53</v>
      </c>
      <c r="M4210">
        <v>158.80000000000001</v>
      </c>
      <c r="N4210">
        <v>99</v>
      </c>
      <c r="O4210">
        <v>7.15</v>
      </c>
      <c r="P4210">
        <v>8.6999999999999993</v>
      </c>
      <c r="Q4210">
        <v>5</v>
      </c>
      <c r="R4210">
        <v>2.35</v>
      </c>
      <c r="S4210">
        <v>4</v>
      </c>
      <c r="T4210">
        <v>1</v>
      </c>
    </row>
    <row r="4211" spans="1:20" x14ac:dyDescent="0.2">
      <c r="A4211" t="s">
        <v>63</v>
      </c>
      <c r="B4211" s="4">
        <f>train[[#This Row],[account_length]]/12</f>
        <v>7.333333333333333</v>
      </c>
      <c r="C4211">
        <v>408</v>
      </c>
      <c r="D4211">
        <v>0</v>
      </c>
      <c r="E4211">
        <v>0</v>
      </c>
      <c r="F4211">
        <v>0</v>
      </c>
      <c r="G4211">
        <v>204.8</v>
      </c>
      <c r="H4211">
        <v>100</v>
      </c>
      <c r="I4211">
        <v>34.82</v>
      </c>
      <c r="J4211">
        <v>193.9</v>
      </c>
      <c r="K4211">
        <v>98</v>
      </c>
      <c r="L4211">
        <v>16.48</v>
      </c>
      <c r="M4211">
        <v>190.9</v>
      </c>
      <c r="N4211">
        <v>62</v>
      </c>
      <c r="O4211">
        <v>8.59</v>
      </c>
      <c r="P4211">
        <v>2</v>
      </c>
      <c r="Q4211">
        <v>11</v>
      </c>
      <c r="R4211">
        <v>0.54</v>
      </c>
      <c r="S4211">
        <v>1</v>
      </c>
      <c r="T4211">
        <v>0</v>
      </c>
    </row>
    <row r="4212" spans="1:20" x14ac:dyDescent="0.2">
      <c r="A4212" t="s">
        <v>75</v>
      </c>
      <c r="B4212" s="4">
        <f>train[[#This Row],[account_length]]/12</f>
        <v>8.0833333333333339</v>
      </c>
      <c r="C4212">
        <v>415</v>
      </c>
      <c r="D4212">
        <v>0</v>
      </c>
      <c r="E4212">
        <v>0</v>
      </c>
      <c r="F4212">
        <v>0</v>
      </c>
      <c r="G4212">
        <v>197.8</v>
      </c>
      <c r="H4212">
        <v>122</v>
      </c>
      <c r="I4212">
        <v>33.630000000000003</v>
      </c>
      <c r="J4212">
        <v>208.2</v>
      </c>
      <c r="K4212">
        <v>147</v>
      </c>
      <c r="L4212">
        <v>17.7</v>
      </c>
      <c r="M4212">
        <v>106.3</v>
      </c>
      <c r="N4212">
        <v>115</v>
      </c>
      <c r="O4212">
        <v>4.78</v>
      </c>
      <c r="P4212">
        <v>15.1</v>
      </c>
      <c r="Q4212">
        <v>4</v>
      </c>
      <c r="R4212">
        <v>4.08</v>
      </c>
      <c r="S4212">
        <v>1</v>
      </c>
      <c r="T4212">
        <v>0</v>
      </c>
    </row>
    <row r="4213" spans="1:20" x14ac:dyDescent="0.2">
      <c r="A4213" t="s">
        <v>39</v>
      </c>
      <c r="B4213" s="4">
        <f>train[[#This Row],[account_length]]/12</f>
        <v>9.5833333333333339</v>
      </c>
      <c r="C4213">
        <v>415</v>
      </c>
      <c r="D4213">
        <v>0</v>
      </c>
      <c r="E4213">
        <v>0</v>
      </c>
      <c r="F4213">
        <v>0</v>
      </c>
      <c r="G4213">
        <v>211.1</v>
      </c>
      <c r="H4213">
        <v>112</v>
      </c>
      <c r="I4213">
        <v>35.89</v>
      </c>
      <c r="J4213">
        <v>227.8</v>
      </c>
      <c r="K4213">
        <v>113</v>
      </c>
      <c r="L4213">
        <v>19.36</v>
      </c>
      <c r="M4213">
        <v>179.6</v>
      </c>
      <c r="N4213">
        <v>110</v>
      </c>
      <c r="O4213">
        <v>8.08</v>
      </c>
      <c r="P4213">
        <v>7.2</v>
      </c>
      <c r="Q4213">
        <v>2</v>
      </c>
      <c r="R4213">
        <v>1.94</v>
      </c>
      <c r="S4213">
        <v>0</v>
      </c>
      <c r="T4213">
        <v>0</v>
      </c>
    </row>
    <row r="4214" spans="1:20" x14ac:dyDescent="0.2">
      <c r="A4214" t="s">
        <v>59</v>
      </c>
      <c r="B4214" s="4">
        <f>train[[#This Row],[account_length]]/12</f>
        <v>7.333333333333333</v>
      </c>
      <c r="C4214">
        <v>510</v>
      </c>
      <c r="D4214">
        <v>0</v>
      </c>
      <c r="E4214">
        <v>0</v>
      </c>
      <c r="F4214">
        <v>0</v>
      </c>
      <c r="G4214">
        <v>202.6</v>
      </c>
      <c r="H4214">
        <v>139</v>
      </c>
      <c r="I4214">
        <v>34.44</v>
      </c>
      <c r="J4214">
        <v>210.7</v>
      </c>
      <c r="K4214">
        <v>123</v>
      </c>
      <c r="L4214">
        <v>17.91</v>
      </c>
      <c r="M4214">
        <v>81.099999999999994</v>
      </c>
      <c r="N4214">
        <v>86</v>
      </c>
      <c r="O4214">
        <v>3.65</v>
      </c>
      <c r="P4214">
        <v>9.8000000000000007</v>
      </c>
      <c r="Q4214">
        <v>8</v>
      </c>
      <c r="R4214">
        <v>2.65</v>
      </c>
      <c r="S4214">
        <v>1</v>
      </c>
      <c r="T4214">
        <v>0</v>
      </c>
    </row>
    <row r="4215" spans="1:20" x14ac:dyDescent="0.2">
      <c r="A4215" t="s">
        <v>61</v>
      </c>
      <c r="B4215" s="4">
        <f>train[[#This Row],[account_length]]/12</f>
        <v>11.416666666666666</v>
      </c>
      <c r="C4215">
        <v>408</v>
      </c>
      <c r="D4215">
        <v>1</v>
      </c>
      <c r="E4215">
        <v>0</v>
      </c>
      <c r="F4215">
        <v>0</v>
      </c>
      <c r="G4215">
        <v>312.39999999999998</v>
      </c>
      <c r="H4215">
        <v>110</v>
      </c>
      <c r="I4215">
        <v>53.11</v>
      </c>
      <c r="J4215">
        <v>231.1</v>
      </c>
      <c r="K4215">
        <v>73</v>
      </c>
      <c r="L4215">
        <v>19.64</v>
      </c>
      <c r="M4215">
        <v>120.1</v>
      </c>
      <c r="N4215">
        <v>78</v>
      </c>
      <c r="O4215">
        <v>5.4</v>
      </c>
      <c r="P4215">
        <v>10.6</v>
      </c>
      <c r="Q4215">
        <v>2</v>
      </c>
      <c r="R4215">
        <v>2.86</v>
      </c>
      <c r="S4215">
        <v>1</v>
      </c>
      <c r="T4215">
        <v>1</v>
      </c>
    </row>
    <row r="4216" spans="1:20" x14ac:dyDescent="0.2">
      <c r="A4216" t="s">
        <v>63</v>
      </c>
      <c r="B4216" s="4">
        <f>train[[#This Row],[account_length]]/12</f>
        <v>10.666666666666666</v>
      </c>
      <c r="C4216">
        <v>510</v>
      </c>
      <c r="D4216">
        <v>0</v>
      </c>
      <c r="E4216">
        <v>1</v>
      </c>
      <c r="F4216">
        <v>41</v>
      </c>
      <c r="G4216">
        <v>184.8</v>
      </c>
      <c r="H4216">
        <v>76</v>
      </c>
      <c r="I4216">
        <v>31.42</v>
      </c>
      <c r="J4216">
        <v>160.6</v>
      </c>
      <c r="K4216">
        <v>86</v>
      </c>
      <c r="L4216">
        <v>13.65</v>
      </c>
      <c r="M4216">
        <v>162</v>
      </c>
      <c r="N4216">
        <v>131</v>
      </c>
      <c r="O4216">
        <v>7.29</v>
      </c>
      <c r="P4216">
        <v>9.8000000000000007</v>
      </c>
      <c r="Q4216">
        <v>6</v>
      </c>
      <c r="R4216">
        <v>2.65</v>
      </c>
      <c r="S4216">
        <v>2</v>
      </c>
      <c r="T4216">
        <v>0</v>
      </c>
    </row>
    <row r="4217" spans="1:20" x14ac:dyDescent="0.2">
      <c r="A4217" t="s">
        <v>26</v>
      </c>
      <c r="B4217" s="4">
        <f>train[[#This Row],[account_length]]/12</f>
        <v>5.916666666666667</v>
      </c>
      <c r="C4217">
        <v>415</v>
      </c>
      <c r="D4217">
        <v>0</v>
      </c>
      <c r="E4217">
        <v>0</v>
      </c>
      <c r="F4217">
        <v>0</v>
      </c>
      <c r="G4217">
        <v>123.8</v>
      </c>
      <c r="H4217">
        <v>130</v>
      </c>
      <c r="I4217">
        <v>21.05</v>
      </c>
      <c r="J4217">
        <v>226.5</v>
      </c>
      <c r="K4217">
        <v>91</v>
      </c>
      <c r="L4217">
        <v>19.25</v>
      </c>
      <c r="M4217">
        <v>213.9</v>
      </c>
      <c r="N4217">
        <v>96</v>
      </c>
      <c r="O4217">
        <v>9.6300000000000008</v>
      </c>
      <c r="P4217">
        <v>8.8000000000000007</v>
      </c>
      <c r="Q4217">
        <v>7</v>
      </c>
      <c r="R4217">
        <v>2.38</v>
      </c>
      <c r="S4217">
        <v>2</v>
      </c>
      <c r="T4217">
        <v>0</v>
      </c>
    </row>
    <row r="4218" spans="1:20" x14ac:dyDescent="0.2">
      <c r="A4218" t="s">
        <v>44</v>
      </c>
      <c r="B4218" s="4">
        <f>train[[#This Row],[account_length]]/12</f>
        <v>7.583333333333333</v>
      </c>
      <c r="C4218">
        <v>415</v>
      </c>
      <c r="D4218">
        <v>0</v>
      </c>
      <c r="E4218">
        <v>0</v>
      </c>
      <c r="F4218">
        <v>0</v>
      </c>
      <c r="G4218">
        <v>34.5</v>
      </c>
      <c r="H4218">
        <v>85</v>
      </c>
      <c r="I4218">
        <v>5.87</v>
      </c>
      <c r="J4218">
        <v>192.3</v>
      </c>
      <c r="K4218">
        <v>80</v>
      </c>
      <c r="L4218">
        <v>16.350000000000001</v>
      </c>
      <c r="M4218">
        <v>256.3</v>
      </c>
      <c r="N4218">
        <v>71</v>
      </c>
      <c r="O4218">
        <v>11.53</v>
      </c>
      <c r="P4218">
        <v>7.9</v>
      </c>
      <c r="Q4218">
        <v>7</v>
      </c>
      <c r="R4218">
        <v>2.13</v>
      </c>
      <c r="S4218">
        <v>0</v>
      </c>
      <c r="T4218">
        <v>0</v>
      </c>
    </row>
    <row r="4219" spans="1:20" x14ac:dyDescent="0.2">
      <c r="A4219" t="s">
        <v>49</v>
      </c>
      <c r="B4219" s="4">
        <f>train[[#This Row],[account_length]]/12</f>
        <v>3.9166666666666665</v>
      </c>
      <c r="C4219">
        <v>415</v>
      </c>
      <c r="D4219">
        <v>1</v>
      </c>
      <c r="E4219">
        <v>1</v>
      </c>
      <c r="F4219">
        <v>31</v>
      </c>
      <c r="G4219">
        <v>140.6</v>
      </c>
      <c r="H4219">
        <v>114</v>
      </c>
      <c r="I4219">
        <v>23.9</v>
      </c>
      <c r="J4219">
        <v>264.60000000000002</v>
      </c>
      <c r="K4219">
        <v>44</v>
      </c>
      <c r="L4219">
        <v>22.49</v>
      </c>
      <c r="M4219">
        <v>238.7</v>
      </c>
      <c r="N4219">
        <v>121</v>
      </c>
      <c r="O4219">
        <v>10.74</v>
      </c>
      <c r="P4219">
        <v>9.6999999999999993</v>
      </c>
      <c r="Q4219">
        <v>4</v>
      </c>
      <c r="R4219">
        <v>2.62</v>
      </c>
      <c r="S4219">
        <v>2</v>
      </c>
      <c r="T4219">
        <v>0</v>
      </c>
    </row>
    <row r="4220" spans="1:20" x14ac:dyDescent="0.2">
      <c r="A4220" t="s">
        <v>29</v>
      </c>
      <c r="B4220" s="4">
        <f>train[[#This Row],[account_length]]/12</f>
        <v>10.5</v>
      </c>
      <c r="C4220">
        <v>510</v>
      </c>
      <c r="D4220">
        <v>0</v>
      </c>
      <c r="E4220">
        <v>0</v>
      </c>
      <c r="F4220">
        <v>0</v>
      </c>
      <c r="G4220">
        <v>150.80000000000001</v>
      </c>
      <c r="H4220">
        <v>105</v>
      </c>
      <c r="I4220">
        <v>25.64</v>
      </c>
      <c r="J4220">
        <v>157.1</v>
      </c>
      <c r="K4220">
        <v>85</v>
      </c>
      <c r="L4220">
        <v>13.35</v>
      </c>
      <c r="M4220">
        <v>210</v>
      </c>
      <c r="N4220">
        <v>102</v>
      </c>
      <c r="O4220">
        <v>9.4499999999999993</v>
      </c>
      <c r="P4220">
        <v>10.7</v>
      </c>
      <c r="Q4220">
        <v>3</v>
      </c>
      <c r="R4220">
        <v>2.89</v>
      </c>
      <c r="S4220">
        <v>0</v>
      </c>
      <c r="T4220">
        <v>0</v>
      </c>
    </row>
    <row r="4221" spans="1:20" x14ac:dyDescent="0.2">
      <c r="A4221" t="s">
        <v>58</v>
      </c>
      <c r="B4221" s="4">
        <f>train[[#This Row],[account_length]]/12</f>
        <v>7.666666666666667</v>
      </c>
      <c r="C4221">
        <v>408</v>
      </c>
      <c r="D4221">
        <v>0</v>
      </c>
      <c r="E4221">
        <v>0</v>
      </c>
      <c r="F4221">
        <v>0</v>
      </c>
      <c r="G4221">
        <v>192.1</v>
      </c>
      <c r="H4221">
        <v>87</v>
      </c>
      <c r="I4221">
        <v>32.659999999999997</v>
      </c>
      <c r="J4221">
        <v>193</v>
      </c>
      <c r="K4221">
        <v>122</v>
      </c>
      <c r="L4221">
        <v>16.41</v>
      </c>
      <c r="M4221">
        <v>133.4</v>
      </c>
      <c r="N4221">
        <v>79</v>
      </c>
      <c r="O4221">
        <v>6</v>
      </c>
      <c r="P4221">
        <v>10.7</v>
      </c>
      <c r="Q4221">
        <v>2</v>
      </c>
      <c r="R4221">
        <v>2.89</v>
      </c>
      <c r="S4221">
        <v>1</v>
      </c>
      <c r="T4221">
        <v>0</v>
      </c>
    </row>
    <row r="4222" spans="1:20" x14ac:dyDescent="0.2">
      <c r="A4222" t="s">
        <v>31</v>
      </c>
      <c r="B4222" s="4">
        <f>train[[#This Row],[account_length]]/12</f>
        <v>3</v>
      </c>
      <c r="C4222">
        <v>510</v>
      </c>
      <c r="D4222">
        <v>0</v>
      </c>
      <c r="E4222">
        <v>0</v>
      </c>
      <c r="F4222">
        <v>0</v>
      </c>
      <c r="G4222">
        <v>175.7</v>
      </c>
      <c r="H4222">
        <v>69</v>
      </c>
      <c r="I4222">
        <v>29.87</v>
      </c>
      <c r="J4222">
        <v>154.80000000000001</v>
      </c>
      <c r="K4222">
        <v>98</v>
      </c>
      <c r="L4222">
        <v>13.16</v>
      </c>
      <c r="M4222">
        <v>208.2</v>
      </c>
      <c r="N4222">
        <v>68</v>
      </c>
      <c r="O4222">
        <v>9.3699999999999992</v>
      </c>
      <c r="P4222">
        <v>9.5</v>
      </c>
      <c r="Q4222">
        <v>2</v>
      </c>
      <c r="R4222">
        <v>2.57</v>
      </c>
      <c r="S4222">
        <v>0</v>
      </c>
      <c r="T4222">
        <v>0</v>
      </c>
    </row>
    <row r="4223" spans="1:20" x14ac:dyDescent="0.2">
      <c r="A4223" t="s">
        <v>48</v>
      </c>
      <c r="B4223" s="4">
        <f>train[[#This Row],[account_length]]/12</f>
        <v>10.166666666666666</v>
      </c>
      <c r="C4223">
        <v>408</v>
      </c>
      <c r="D4223">
        <v>0</v>
      </c>
      <c r="E4223">
        <v>0</v>
      </c>
      <c r="F4223">
        <v>0</v>
      </c>
      <c r="G4223">
        <v>93.3</v>
      </c>
      <c r="H4223">
        <v>109</v>
      </c>
      <c r="I4223">
        <v>15.86</v>
      </c>
      <c r="J4223">
        <v>214.4</v>
      </c>
      <c r="K4223">
        <v>104</v>
      </c>
      <c r="L4223">
        <v>18.22</v>
      </c>
      <c r="M4223">
        <v>176.7</v>
      </c>
      <c r="N4223">
        <v>104</v>
      </c>
      <c r="O4223">
        <v>7.95</v>
      </c>
      <c r="P4223">
        <v>12.1</v>
      </c>
      <c r="Q4223">
        <v>2</v>
      </c>
      <c r="R4223">
        <v>3.27</v>
      </c>
      <c r="S4223">
        <v>0</v>
      </c>
      <c r="T4223">
        <v>0</v>
      </c>
    </row>
    <row r="4224" spans="1:20" x14ac:dyDescent="0.2">
      <c r="A4224" t="s">
        <v>26</v>
      </c>
      <c r="B4224" s="4">
        <f>train[[#This Row],[account_length]]/12</f>
        <v>9.75</v>
      </c>
      <c r="C4224">
        <v>415</v>
      </c>
      <c r="D4224">
        <v>0</v>
      </c>
      <c r="E4224">
        <v>0</v>
      </c>
      <c r="F4224">
        <v>0</v>
      </c>
      <c r="G4224">
        <v>212.1</v>
      </c>
      <c r="H4224">
        <v>133</v>
      </c>
      <c r="I4224">
        <v>36.06</v>
      </c>
      <c r="J4224">
        <v>276.60000000000002</v>
      </c>
      <c r="K4224">
        <v>94</v>
      </c>
      <c r="L4224">
        <v>23.51</v>
      </c>
      <c r="M4224">
        <v>195.5</v>
      </c>
      <c r="N4224">
        <v>124</v>
      </c>
      <c r="O4224">
        <v>8.8000000000000007</v>
      </c>
      <c r="P4224">
        <v>9.5</v>
      </c>
      <c r="Q4224">
        <v>3</v>
      </c>
      <c r="R4224">
        <v>2.57</v>
      </c>
      <c r="S4224">
        <v>2</v>
      </c>
      <c r="T4224">
        <v>0</v>
      </c>
    </row>
    <row r="4225" spans="1:20" x14ac:dyDescent="0.2">
      <c r="A4225" t="s">
        <v>40</v>
      </c>
      <c r="B4225" s="4">
        <f>train[[#This Row],[account_length]]/12</f>
        <v>10.916666666666666</v>
      </c>
      <c r="C4225">
        <v>408</v>
      </c>
      <c r="D4225">
        <v>0</v>
      </c>
      <c r="E4225">
        <v>0</v>
      </c>
      <c r="F4225">
        <v>0</v>
      </c>
      <c r="G4225">
        <v>43.3</v>
      </c>
      <c r="H4225">
        <v>118</v>
      </c>
      <c r="I4225">
        <v>7.36</v>
      </c>
      <c r="J4225">
        <v>178.5</v>
      </c>
      <c r="K4225">
        <v>113</v>
      </c>
      <c r="L4225">
        <v>15.17</v>
      </c>
      <c r="M4225">
        <v>185.9</v>
      </c>
      <c r="N4225">
        <v>120</v>
      </c>
      <c r="O4225">
        <v>8.3699999999999992</v>
      </c>
      <c r="P4225">
        <v>10.6</v>
      </c>
      <c r="Q4225">
        <v>4</v>
      </c>
      <c r="R4225">
        <v>2.86</v>
      </c>
      <c r="S4225">
        <v>0</v>
      </c>
      <c r="T4225">
        <v>0</v>
      </c>
    </row>
    <row r="4226" spans="1:20" x14ac:dyDescent="0.2">
      <c r="A4226" t="s">
        <v>49</v>
      </c>
      <c r="B4226" s="4">
        <f>train[[#This Row],[account_length]]/12</f>
        <v>11.083333333333334</v>
      </c>
      <c r="C4226">
        <v>415</v>
      </c>
      <c r="D4226">
        <v>0</v>
      </c>
      <c r="E4226">
        <v>0</v>
      </c>
      <c r="F4226">
        <v>0</v>
      </c>
      <c r="G4226">
        <v>173.1</v>
      </c>
      <c r="H4226">
        <v>126</v>
      </c>
      <c r="I4226">
        <v>29.43</v>
      </c>
      <c r="J4226">
        <v>200</v>
      </c>
      <c r="K4226">
        <v>98</v>
      </c>
      <c r="L4226">
        <v>17</v>
      </c>
      <c r="M4226">
        <v>231</v>
      </c>
      <c r="N4226">
        <v>103</v>
      </c>
      <c r="O4226">
        <v>10.4</v>
      </c>
      <c r="P4226">
        <v>10.8</v>
      </c>
      <c r="Q4226">
        <v>1</v>
      </c>
      <c r="R4226">
        <v>2.92</v>
      </c>
      <c r="S4226">
        <v>1</v>
      </c>
      <c r="T4226">
        <v>0</v>
      </c>
    </row>
    <row r="4227" spans="1:20" x14ac:dyDescent="0.2">
      <c r="A4227" t="s">
        <v>45</v>
      </c>
      <c r="B4227" s="4">
        <f>train[[#This Row],[account_length]]/12</f>
        <v>10.666666666666666</v>
      </c>
      <c r="C4227">
        <v>510</v>
      </c>
      <c r="D4227">
        <v>0</v>
      </c>
      <c r="E4227">
        <v>1</v>
      </c>
      <c r="F4227">
        <v>28</v>
      </c>
      <c r="G4227">
        <v>115.4</v>
      </c>
      <c r="H4227">
        <v>96</v>
      </c>
      <c r="I4227">
        <v>19.62</v>
      </c>
      <c r="J4227">
        <v>185.4</v>
      </c>
      <c r="K4227">
        <v>94</v>
      </c>
      <c r="L4227">
        <v>15.76</v>
      </c>
      <c r="M4227">
        <v>209.3</v>
      </c>
      <c r="N4227">
        <v>69</v>
      </c>
      <c r="O4227">
        <v>9.42</v>
      </c>
      <c r="P4227">
        <v>17.7</v>
      </c>
      <c r="Q4227">
        <v>4</v>
      </c>
      <c r="R4227">
        <v>4.78</v>
      </c>
      <c r="S4227">
        <v>0</v>
      </c>
      <c r="T4227">
        <v>0</v>
      </c>
    </row>
    <row r="4228" spans="1:20" x14ac:dyDescent="0.2">
      <c r="A4228" t="s">
        <v>40</v>
      </c>
      <c r="B4228" s="4">
        <f>train[[#This Row],[account_length]]/12</f>
        <v>6.75</v>
      </c>
      <c r="C4228">
        <v>408</v>
      </c>
      <c r="D4228">
        <v>0</v>
      </c>
      <c r="E4228">
        <v>0</v>
      </c>
      <c r="F4228">
        <v>0</v>
      </c>
      <c r="G4228">
        <v>190.9</v>
      </c>
      <c r="H4228">
        <v>92</v>
      </c>
      <c r="I4228">
        <v>32.450000000000003</v>
      </c>
      <c r="J4228">
        <v>208.7</v>
      </c>
      <c r="K4228">
        <v>132</v>
      </c>
      <c r="L4228">
        <v>17.739999999999998</v>
      </c>
      <c r="M4228">
        <v>120.8</v>
      </c>
      <c r="N4228">
        <v>98</v>
      </c>
      <c r="O4228">
        <v>5.44</v>
      </c>
      <c r="P4228">
        <v>11.4</v>
      </c>
      <c r="Q4228">
        <v>6</v>
      </c>
      <c r="R4228">
        <v>3.08</v>
      </c>
      <c r="S4228">
        <v>1</v>
      </c>
      <c r="T4228">
        <v>0</v>
      </c>
    </row>
    <row r="4229" spans="1:20" x14ac:dyDescent="0.2">
      <c r="A4229" t="s">
        <v>75</v>
      </c>
      <c r="B4229" s="4">
        <f>train[[#This Row],[account_length]]/12</f>
        <v>6.75</v>
      </c>
      <c r="C4229">
        <v>415</v>
      </c>
      <c r="D4229">
        <v>0</v>
      </c>
      <c r="E4229">
        <v>0</v>
      </c>
      <c r="F4229">
        <v>0</v>
      </c>
      <c r="G4229">
        <v>234.1</v>
      </c>
      <c r="H4229">
        <v>105</v>
      </c>
      <c r="I4229">
        <v>39.799999999999997</v>
      </c>
      <c r="J4229">
        <v>237.4</v>
      </c>
      <c r="K4229">
        <v>88</v>
      </c>
      <c r="L4229">
        <v>20.18</v>
      </c>
      <c r="M4229">
        <v>240.6</v>
      </c>
      <c r="N4229">
        <v>85</v>
      </c>
      <c r="O4229">
        <v>10.83</v>
      </c>
      <c r="P4229">
        <v>11.4</v>
      </c>
      <c r="Q4229">
        <v>4</v>
      </c>
      <c r="R4229">
        <v>3.08</v>
      </c>
      <c r="S4229">
        <v>1</v>
      </c>
      <c r="T4229">
        <v>0</v>
      </c>
    </row>
    <row r="4230" spans="1:20" x14ac:dyDescent="0.2">
      <c r="A4230" t="s">
        <v>30</v>
      </c>
      <c r="B4230" s="4">
        <f>train[[#This Row],[account_length]]/12</f>
        <v>8</v>
      </c>
      <c r="C4230">
        <v>408</v>
      </c>
      <c r="D4230">
        <v>0</v>
      </c>
      <c r="E4230">
        <v>0</v>
      </c>
      <c r="F4230">
        <v>0</v>
      </c>
      <c r="G4230">
        <v>102.1</v>
      </c>
      <c r="H4230">
        <v>74</v>
      </c>
      <c r="I4230">
        <v>17.36</v>
      </c>
      <c r="J4230">
        <v>93.7</v>
      </c>
      <c r="K4230">
        <v>88</v>
      </c>
      <c r="L4230">
        <v>7.96</v>
      </c>
      <c r="M4230">
        <v>236.2</v>
      </c>
      <c r="N4230">
        <v>125</v>
      </c>
      <c r="O4230">
        <v>10.63</v>
      </c>
      <c r="P4230">
        <v>14</v>
      </c>
      <c r="Q4230">
        <v>2</v>
      </c>
      <c r="R4230">
        <v>3.78</v>
      </c>
      <c r="S4230">
        <v>1</v>
      </c>
      <c r="T4230">
        <v>0</v>
      </c>
    </row>
    <row r="4231" spans="1:20" x14ac:dyDescent="0.2">
      <c r="A4231" t="s">
        <v>50</v>
      </c>
      <c r="B4231" s="4">
        <f>train[[#This Row],[account_length]]/12</f>
        <v>7.75</v>
      </c>
      <c r="C4231">
        <v>415</v>
      </c>
      <c r="D4231">
        <v>0</v>
      </c>
      <c r="E4231">
        <v>0</v>
      </c>
      <c r="F4231">
        <v>0</v>
      </c>
      <c r="G4231">
        <v>131.9</v>
      </c>
      <c r="H4231">
        <v>91</v>
      </c>
      <c r="I4231">
        <v>22.42</v>
      </c>
      <c r="J4231">
        <v>203.8</v>
      </c>
      <c r="K4231">
        <v>92</v>
      </c>
      <c r="L4231">
        <v>17.32</v>
      </c>
      <c r="M4231">
        <v>205.6</v>
      </c>
      <c r="N4231">
        <v>121</v>
      </c>
      <c r="O4231">
        <v>9.25</v>
      </c>
      <c r="P4231">
        <v>6.8</v>
      </c>
      <c r="Q4231">
        <v>3</v>
      </c>
      <c r="R4231">
        <v>1.84</v>
      </c>
      <c r="S4231">
        <v>1</v>
      </c>
      <c r="T4231">
        <v>0</v>
      </c>
    </row>
    <row r="4232" spans="1:20" x14ac:dyDescent="0.2">
      <c r="A4232" t="s">
        <v>65</v>
      </c>
      <c r="B4232" s="4">
        <f>train[[#This Row],[account_length]]/12</f>
        <v>12.083333333333334</v>
      </c>
      <c r="C4232">
        <v>408</v>
      </c>
      <c r="D4232">
        <v>0</v>
      </c>
      <c r="E4232">
        <v>0</v>
      </c>
      <c r="F4232">
        <v>0</v>
      </c>
      <c r="G4232">
        <v>135</v>
      </c>
      <c r="H4232">
        <v>122</v>
      </c>
      <c r="I4232">
        <v>22.95</v>
      </c>
      <c r="J4232">
        <v>206.3</v>
      </c>
      <c r="K4232">
        <v>88</v>
      </c>
      <c r="L4232">
        <v>17.54</v>
      </c>
      <c r="M4232">
        <v>210.4</v>
      </c>
      <c r="N4232">
        <v>90</v>
      </c>
      <c r="O4232">
        <v>9.4700000000000006</v>
      </c>
      <c r="P4232">
        <v>19.7</v>
      </c>
      <c r="Q4232">
        <v>4</v>
      </c>
      <c r="R4232">
        <v>5.32</v>
      </c>
      <c r="S4232">
        <v>0</v>
      </c>
      <c r="T4232">
        <v>0</v>
      </c>
    </row>
    <row r="4233" spans="1:20" x14ac:dyDescent="0.2">
      <c r="A4233" t="s">
        <v>45</v>
      </c>
      <c r="B4233" s="4">
        <f>train[[#This Row],[account_length]]/12</f>
        <v>4.416666666666667</v>
      </c>
      <c r="C4233">
        <v>510</v>
      </c>
      <c r="D4233">
        <v>1</v>
      </c>
      <c r="E4233">
        <v>0</v>
      </c>
      <c r="F4233">
        <v>0</v>
      </c>
      <c r="G4233">
        <v>145</v>
      </c>
      <c r="H4233">
        <v>80</v>
      </c>
      <c r="I4233">
        <v>24.65</v>
      </c>
      <c r="J4233">
        <v>228.4</v>
      </c>
      <c r="K4233">
        <v>82</v>
      </c>
      <c r="L4233">
        <v>19.41</v>
      </c>
      <c r="M4233">
        <v>169.4</v>
      </c>
      <c r="N4233">
        <v>109</v>
      </c>
      <c r="O4233">
        <v>7.62</v>
      </c>
      <c r="P4233">
        <v>8.9</v>
      </c>
      <c r="Q4233">
        <v>5</v>
      </c>
      <c r="R4233">
        <v>2.4</v>
      </c>
      <c r="S4233">
        <v>0</v>
      </c>
      <c r="T4233">
        <v>0</v>
      </c>
    </row>
    <row r="4234" spans="1:20" x14ac:dyDescent="0.2">
      <c r="A4234" t="s">
        <v>70</v>
      </c>
      <c r="B4234" s="4">
        <f>train[[#This Row],[account_length]]/12</f>
        <v>9</v>
      </c>
      <c r="C4234">
        <v>408</v>
      </c>
      <c r="D4234">
        <v>0</v>
      </c>
      <c r="E4234">
        <v>0</v>
      </c>
      <c r="F4234">
        <v>0</v>
      </c>
      <c r="G4234">
        <v>170.3</v>
      </c>
      <c r="H4234">
        <v>48</v>
      </c>
      <c r="I4234">
        <v>28.95</v>
      </c>
      <c r="J4234">
        <v>187.7</v>
      </c>
      <c r="K4234">
        <v>146</v>
      </c>
      <c r="L4234">
        <v>15.95</v>
      </c>
      <c r="M4234">
        <v>204</v>
      </c>
      <c r="N4234">
        <v>84</v>
      </c>
      <c r="O4234">
        <v>9.18</v>
      </c>
      <c r="P4234">
        <v>16.100000000000001</v>
      </c>
      <c r="Q4234">
        <v>4</v>
      </c>
      <c r="R4234">
        <v>4.3499999999999996</v>
      </c>
      <c r="S4234">
        <v>3</v>
      </c>
      <c r="T4234">
        <v>0</v>
      </c>
    </row>
    <row r="4235" spans="1:20" x14ac:dyDescent="0.2">
      <c r="A4235" t="s">
        <v>39</v>
      </c>
      <c r="B4235" s="4">
        <f>train[[#This Row],[account_length]]/12</f>
        <v>4.333333333333333</v>
      </c>
      <c r="C4235">
        <v>415</v>
      </c>
      <c r="D4235">
        <v>0</v>
      </c>
      <c r="E4235">
        <v>0</v>
      </c>
      <c r="F4235">
        <v>0</v>
      </c>
      <c r="G4235">
        <v>188.7</v>
      </c>
      <c r="H4235">
        <v>99</v>
      </c>
      <c r="I4235">
        <v>32.08</v>
      </c>
      <c r="J4235">
        <v>210.4</v>
      </c>
      <c r="K4235">
        <v>89</v>
      </c>
      <c r="L4235">
        <v>17.88</v>
      </c>
      <c r="M4235">
        <v>191.4</v>
      </c>
      <c r="N4235">
        <v>103</v>
      </c>
      <c r="O4235">
        <v>8.61</v>
      </c>
      <c r="P4235">
        <v>10.8</v>
      </c>
      <c r="Q4235">
        <v>2</v>
      </c>
      <c r="R4235">
        <v>2.92</v>
      </c>
      <c r="S4235">
        <v>1</v>
      </c>
      <c r="T4235">
        <v>0</v>
      </c>
    </row>
    <row r="4236" spans="1:20" x14ac:dyDescent="0.2">
      <c r="A4236" t="s">
        <v>58</v>
      </c>
      <c r="B4236" s="4">
        <f>train[[#This Row],[account_length]]/12</f>
        <v>5.083333333333333</v>
      </c>
      <c r="C4236">
        <v>510</v>
      </c>
      <c r="D4236">
        <v>0</v>
      </c>
      <c r="E4236">
        <v>0</v>
      </c>
      <c r="F4236">
        <v>0</v>
      </c>
      <c r="G4236">
        <v>7.2</v>
      </c>
      <c r="H4236">
        <v>97</v>
      </c>
      <c r="I4236">
        <v>1.22</v>
      </c>
      <c r="J4236">
        <v>221.8</v>
      </c>
      <c r="K4236">
        <v>78</v>
      </c>
      <c r="L4236">
        <v>18.850000000000001</v>
      </c>
      <c r="M4236">
        <v>174.5</v>
      </c>
      <c r="N4236">
        <v>94</v>
      </c>
      <c r="O4236">
        <v>7.85</v>
      </c>
      <c r="P4236">
        <v>12</v>
      </c>
      <c r="Q4236">
        <v>4</v>
      </c>
      <c r="R4236">
        <v>3.24</v>
      </c>
      <c r="S4236">
        <v>1</v>
      </c>
      <c r="T4236">
        <v>0</v>
      </c>
    </row>
    <row r="4237" spans="1:20" x14ac:dyDescent="0.2">
      <c r="A4237" t="s">
        <v>39</v>
      </c>
      <c r="B4237" s="4">
        <f>train[[#This Row],[account_length]]/12</f>
        <v>7.166666666666667</v>
      </c>
      <c r="C4237">
        <v>408</v>
      </c>
      <c r="D4237">
        <v>0</v>
      </c>
      <c r="E4237">
        <v>0</v>
      </c>
      <c r="F4237">
        <v>0</v>
      </c>
      <c r="G4237">
        <v>181.1</v>
      </c>
      <c r="H4237">
        <v>124</v>
      </c>
      <c r="I4237">
        <v>30.79</v>
      </c>
      <c r="J4237">
        <v>229.5</v>
      </c>
      <c r="K4237">
        <v>105</v>
      </c>
      <c r="L4237">
        <v>19.510000000000002</v>
      </c>
      <c r="M4237">
        <v>122.2</v>
      </c>
      <c r="N4237">
        <v>91</v>
      </c>
      <c r="O4237">
        <v>5.5</v>
      </c>
      <c r="P4237">
        <v>5.6</v>
      </c>
      <c r="Q4237">
        <v>6</v>
      </c>
      <c r="R4237">
        <v>1.51</v>
      </c>
      <c r="S4237">
        <v>5</v>
      </c>
      <c r="T4237">
        <v>0</v>
      </c>
    </row>
    <row r="4238" spans="1:20" x14ac:dyDescent="0.2">
      <c r="A4238" t="s">
        <v>30</v>
      </c>
      <c r="B4238" s="4">
        <f>train[[#This Row],[account_length]]/12</f>
        <v>11.416666666666666</v>
      </c>
      <c r="C4238">
        <v>408</v>
      </c>
      <c r="D4238">
        <v>0</v>
      </c>
      <c r="E4238">
        <v>0</v>
      </c>
      <c r="F4238">
        <v>0</v>
      </c>
      <c r="G4238">
        <v>151.80000000000001</v>
      </c>
      <c r="H4238">
        <v>90</v>
      </c>
      <c r="I4238">
        <v>25.81</v>
      </c>
      <c r="J4238">
        <v>229.6</v>
      </c>
      <c r="K4238">
        <v>68</v>
      </c>
      <c r="L4238">
        <v>19.52</v>
      </c>
      <c r="M4238">
        <v>171.8</v>
      </c>
      <c r="N4238">
        <v>122</v>
      </c>
      <c r="O4238">
        <v>7.73</v>
      </c>
      <c r="P4238">
        <v>10.8</v>
      </c>
      <c r="Q4238">
        <v>5</v>
      </c>
      <c r="R4238">
        <v>2.92</v>
      </c>
      <c r="S4238">
        <v>2</v>
      </c>
      <c r="T4238">
        <v>0</v>
      </c>
    </row>
    <row r="4239" spans="1:20" x14ac:dyDescent="0.2">
      <c r="A4239" t="s">
        <v>71</v>
      </c>
      <c r="B4239" s="4">
        <f>train[[#This Row],[account_length]]/12</f>
        <v>6.166666666666667</v>
      </c>
      <c r="C4239">
        <v>510</v>
      </c>
      <c r="D4239">
        <v>0</v>
      </c>
      <c r="E4239">
        <v>0</v>
      </c>
      <c r="F4239">
        <v>0</v>
      </c>
      <c r="G4239">
        <v>159.4</v>
      </c>
      <c r="H4239">
        <v>86</v>
      </c>
      <c r="I4239">
        <v>27.1</v>
      </c>
      <c r="J4239">
        <v>210</v>
      </c>
      <c r="K4239">
        <v>122</v>
      </c>
      <c r="L4239">
        <v>17.850000000000001</v>
      </c>
      <c r="M4239">
        <v>172.4</v>
      </c>
      <c r="N4239">
        <v>99</v>
      </c>
      <c r="O4239">
        <v>7.76</v>
      </c>
      <c r="P4239">
        <v>8.5</v>
      </c>
      <c r="Q4239">
        <v>2</v>
      </c>
      <c r="R4239">
        <v>2.2999999999999998</v>
      </c>
      <c r="S4239">
        <v>1</v>
      </c>
      <c r="T4239">
        <v>0</v>
      </c>
    </row>
    <row r="4240" spans="1:20" x14ac:dyDescent="0.2">
      <c r="A4240" t="s">
        <v>58</v>
      </c>
      <c r="B4240" s="4">
        <f>train[[#This Row],[account_length]]/12</f>
        <v>9.8333333333333339</v>
      </c>
      <c r="C4240">
        <v>510</v>
      </c>
      <c r="D4240">
        <v>0</v>
      </c>
      <c r="E4240">
        <v>1</v>
      </c>
      <c r="F4240">
        <v>31</v>
      </c>
      <c r="G4240">
        <v>226.6</v>
      </c>
      <c r="H4240">
        <v>99</v>
      </c>
      <c r="I4240">
        <v>38.520000000000003</v>
      </c>
      <c r="J4240">
        <v>164.9</v>
      </c>
      <c r="K4240">
        <v>136</v>
      </c>
      <c r="L4240">
        <v>14.02</v>
      </c>
      <c r="M4240">
        <v>189.3</v>
      </c>
      <c r="N4240">
        <v>120</v>
      </c>
      <c r="O4240">
        <v>8.52</v>
      </c>
      <c r="P4240">
        <v>10.199999999999999</v>
      </c>
      <c r="Q4240">
        <v>5</v>
      </c>
      <c r="R4240">
        <v>2.75</v>
      </c>
      <c r="S4240">
        <v>3</v>
      </c>
      <c r="T4240">
        <v>0</v>
      </c>
    </row>
    <row r="4241" spans="1:20" x14ac:dyDescent="0.2">
      <c r="A4241" t="s">
        <v>20</v>
      </c>
      <c r="B4241" s="4">
        <f>train[[#This Row],[account_length]]/12</f>
        <v>10.416666666666666</v>
      </c>
      <c r="C4241">
        <v>415</v>
      </c>
      <c r="D4241">
        <v>0</v>
      </c>
      <c r="E4241">
        <v>0</v>
      </c>
      <c r="F4241">
        <v>0</v>
      </c>
      <c r="G4241">
        <v>214.7</v>
      </c>
      <c r="H4241">
        <v>115</v>
      </c>
      <c r="I4241">
        <v>36.5</v>
      </c>
      <c r="J4241">
        <v>260.60000000000002</v>
      </c>
      <c r="K4241">
        <v>94</v>
      </c>
      <c r="L4241">
        <v>22.15</v>
      </c>
      <c r="M4241">
        <v>266.3</v>
      </c>
      <c r="N4241">
        <v>123</v>
      </c>
      <c r="O4241">
        <v>11.98</v>
      </c>
      <c r="P4241">
        <v>7.4</v>
      </c>
      <c r="Q4241">
        <v>6</v>
      </c>
      <c r="R4241">
        <v>2</v>
      </c>
      <c r="S4241">
        <v>3</v>
      </c>
      <c r="T4241">
        <v>0</v>
      </c>
    </row>
    <row r="4242" spans="1:20" x14ac:dyDescent="0.2">
      <c r="A4242" t="s">
        <v>50</v>
      </c>
      <c r="B4242" s="4">
        <f>train[[#This Row],[account_length]]/12</f>
        <v>10.583333333333334</v>
      </c>
      <c r="C4242">
        <v>415</v>
      </c>
      <c r="D4242">
        <v>0</v>
      </c>
      <c r="E4242">
        <v>1</v>
      </c>
      <c r="F4242">
        <v>27</v>
      </c>
      <c r="G4242">
        <v>157.6</v>
      </c>
      <c r="H4242">
        <v>107</v>
      </c>
      <c r="I4242">
        <v>26.79</v>
      </c>
      <c r="J4242">
        <v>280.60000000000002</v>
      </c>
      <c r="K4242">
        <v>49</v>
      </c>
      <c r="L4242">
        <v>23.85</v>
      </c>
      <c r="M4242">
        <v>75.099999999999994</v>
      </c>
      <c r="N4242">
        <v>77</v>
      </c>
      <c r="O4242">
        <v>3.38</v>
      </c>
      <c r="P4242">
        <v>8</v>
      </c>
      <c r="Q4242">
        <v>4</v>
      </c>
      <c r="R4242">
        <v>2.16</v>
      </c>
      <c r="S4242">
        <v>1</v>
      </c>
      <c r="T4242">
        <v>0</v>
      </c>
    </row>
    <row r="4243" spans="1:20" x14ac:dyDescent="0.2">
      <c r="A4243" t="s">
        <v>59</v>
      </c>
      <c r="B4243" s="4">
        <f>train[[#This Row],[account_length]]/12</f>
        <v>6.666666666666667</v>
      </c>
      <c r="C4243">
        <v>510</v>
      </c>
      <c r="D4243">
        <v>0</v>
      </c>
      <c r="E4243">
        <v>0</v>
      </c>
      <c r="F4243">
        <v>0</v>
      </c>
      <c r="G4243">
        <v>157</v>
      </c>
      <c r="H4243">
        <v>101</v>
      </c>
      <c r="I4243">
        <v>26.69</v>
      </c>
      <c r="J4243">
        <v>208.8</v>
      </c>
      <c r="K4243">
        <v>127</v>
      </c>
      <c r="L4243">
        <v>17.75</v>
      </c>
      <c r="M4243">
        <v>113.3</v>
      </c>
      <c r="N4243">
        <v>109</v>
      </c>
      <c r="O4243">
        <v>5.0999999999999996</v>
      </c>
      <c r="P4243">
        <v>16.2</v>
      </c>
      <c r="Q4243">
        <v>2</v>
      </c>
      <c r="R4243">
        <v>4.37</v>
      </c>
      <c r="S4243">
        <v>2</v>
      </c>
      <c r="T4243">
        <v>0</v>
      </c>
    </row>
    <row r="4244" spans="1:20" x14ac:dyDescent="0.2">
      <c r="A4244" t="s">
        <v>60</v>
      </c>
      <c r="B4244" s="4">
        <f>train[[#This Row],[account_length]]/12</f>
        <v>12.5</v>
      </c>
      <c r="C4244">
        <v>408</v>
      </c>
      <c r="D4244">
        <v>0</v>
      </c>
      <c r="E4244">
        <v>0</v>
      </c>
      <c r="F4244">
        <v>0</v>
      </c>
      <c r="G4244">
        <v>170</v>
      </c>
      <c r="H4244">
        <v>115</v>
      </c>
      <c r="I4244">
        <v>28.9</v>
      </c>
      <c r="J4244">
        <v>162.69999999999999</v>
      </c>
      <c r="K4244">
        <v>138</v>
      </c>
      <c r="L4244">
        <v>13.83</v>
      </c>
      <c r="M4244">
        <v>267.2</v>
      </c>
      <c r="N4244">
        <v>77</v>
      </c>
      <c r="O4244">
        <v>12.02</v>
      </c>
      <c r="P4244">
        <v>8.3000000000000007</v>
      </c>
      <c r="Q4244">
        <v>2</v>
      </c>
      <c r="R4244">
        <v>2.2400000000000002</v>
      </c>
      <c r="S4244">
        <v>0</v>
      </c>
      <c r="T4244">
        <v>0</v>
      </c>
    </row>
    <row r="4245" spans="1:20" x14ac:dyDescent="0.2">
      <c r="A4245" t="s">
        <v>75</v>
      </c>
      <c r="B4245" s="4">
        <f>train[[#This Row],[account_length]]/12</f>
        <v>11.666666666666666</v>
      </c>
      <c r="C4245">
        <v>510</v>
      </c>
      <c r="D4245">
        <v>0</v>
      </c>
      <c r="E4245">
        <v>0</v>
      </c>
      <c r="F4245">
        <v>0</v>
      </c>
      <c r="G4245">
        <v>244.7</v>
      </c>
      <c r="H4245">
        <v>115</v>
      </c>
      <c r="I4245">
        <v>41.6</v>
      </c>
      <c r="J4245">
        <v>258.60000000000002</v>
      </c>
      <c r="K4245">
        <v>101</v>
      </c>
      <c r="L4245">
        <v>21.98</v>
      </c>
      <c r="M4245">
        <v>231.3</v>
      </c>
      <c r="N4245">
        <v>112</v>
      </c>
      <c r="O4245">
        <v>10.41</v>
      </c>
      <c r="P4245">
        <v>7.5</v>
      </c>
      <c r="Q4245">
        <v>6</v>
      </c>
      <c r="R4245">
        <v>2.0299999999999998</v>
      </c>
      <c r="S4245">
        <v>1</v>
      </c>
      <c r="T4245">
        <v>1</v>
      </c>
    </row>
    <row r="4246" spans="1:20" x14ac:dyDescent="0.2">
      <c r="A4246" t="s">
        <v>42</v>
      </c>
      <c r="B4246" s="4">
        <f>train[[#This Row],[account_length]]/12</f>
        <v>8.0833333333333339</v>
      </c>
      <c r="C4246">
        <v>510</v>
      </c>
      <c r="D4246">
        <v>0</v>
      </c>
      <c r="E4246">
        <v>0</v>
      </c>
      <c r="F4246">
        <v>0</v>
      </c>
      <c r="G4246">
        <v>252.6</v>
      </c>
      <c r="H4246">
        <v>89</v>
      </c>
      <c r="I4246">
        <v>42.94</v>
      </c>
      <c r="J4246">
        <v>340.3</v>
      </c>
      <c r="K4246">
        <v>91</v>
      </c>
      <c r="L4246">
        <v>28.93</v>
      </c>
      <c r="M4246">
        <v>256.5</v>
      </c>
      <c r="N4246">
        <v>67</v>
      </c>
      <c r="O4246">
        <v>11.54</v>
      </c>
      <c r="P4246">
        <v>8.8000000000000007</v>
      </c>
      <c r="Q4246">
        <v>5</v>
      </c>
      <c r="R4246">
        <v>2.38</v>
      </c>
      <c r="S4246">
        <v>1</v>
      </c>
      <c r="T4246">
        <v>1</v>
      </c>
    </row>
    <row r="4247" spans="1:20" x14ac:dyDescent="0.2">
      <c r="A4247" t="s">
        <v>35</v>
      </c>
      <c r="B4247" s="4">
        <f>train[[#This Row],[account_length]]/12</f>
        <v>6.916666666666667</v>
      </c>
      <c r="C4247">
        <v>415</v>
      </c>
      <c r="D4247">
        <v>0</v>
      </c>
      <c r="E4247">
        <v>0</v>
      </c>
      <c r="F4247">
        <v>0</v>
      </c>
      <c r="G4247">
        <v>188.3</v>
      </c>
      <c r="H4247">
        <v>70</v>
      </c>
      <c r="I4247">
        <v>32.01</v>
      </c>
      <c r="J4247">
        <v>243.8</v>
      </c>
      <c r="K4247">
        <v>88</v>
      </c>
      <c r="L4247">
        <v>20.72</v>
      </c>
      <c r="M4247">
        <v>213.7</v>
      </c>
      <c r="N4247">
        <v>79</v>
      </c>
      <c r="O4247">
        <v>9.6199999999999992</v>
      </c>
      <c r="P4247">
        <v>10.3</v>
      </c>
      <c r="Q4247">
        <v>6</v>
      </c>
      <c r="R4247">
        <v>2.78</v>
      </c>
      <c r="S4247">
        <v>0</v>
      </c>
      <c r="T4247">
        <v>0</v>
      </c>
    </row>
    <row r="4248" spans="1:20" x14ac:dyDescent="0.2">
      <c r="A4248" t="s">
        <v>31</v>
      </c>
      <c r="B4248" s="4">
        <f>train[[#This Row],[account_length]]/12</f>
        <v>6.083333333333333</v>
      </c>
      <c r="C4248">
        <v>408</v>
      </c>
      <c r="D4248">
        <v>0</v>
      </c>
      <c r="E4248">
        <v>0</v>
      </c>
      <c r="F4248">
        <v>0</v>
      </c>
      <c r="G4248">
        <v>177.9</v>
      </c>
      <c r="H4248">
        <v>89</v>
      </c>
      <c r="I4248">
        <v>30.24</v>
      </c>
      <c r="J4248">
        <v>131.19999999999999</v>
      </c>
      <c r="K4248">
        <v>82</v>
      </c>
      <c r="L4248">
        <v>11.15</v>
      </c>
      <c r="M4248">
        <v>186.2</v>
      </c>
      <c r="N4248">
        <v>89</v>
      </c>
      <c r="O4248">
        <v>8.3800000000000008</v>
      </c>
      <c r="P4248">
        <v>11.5</v>
      </c>
      <c r="Q4248">
        <v>6</v>
      </c>
      <c r="R4248">
        <v>3.11</v>
      </c>
      <c r="S4248">
        <v>3</v>
      </c>
      <c r="T4248">
        <v>0</v>
      </c>
    </row>
    <row r="4249" spans="1:20" x14ac:dyDescent="0.2">
      <c r="A4249" t="s">
        <v>58</v>
      </c>
      <c r="B4249" s="4">
        <f>train[[#This Row],[account_length]]/12</f>
        <v>6.25</v>
      </c>
      <c r="C4249">
        <v>408</v>
      </c>
      <c r="D4249">
        <v>0</v>
      </c>
      <c r="E4249">
        <v>0</v>
      </c>
      <c r="F4249">
        <v>0</v>
      </c>
      <c r="G4249">
        <v>170.7</v>
      </c>
      <c r="H4249">
        <v>101</v>
      </c>
      <c r="I4249">
        <v>29.02</v>
      </c>
      <c r="J4249">
        <v>193.1</v>
      </c>
      <c r="K4249">
        <v>126</v>
      </c>
      <c r="L4249">
        <v>16.41</v>
      </c>
      <c r="M4249">
        <v>129.1</v>
      </c>
      <c r="N4249">
        <v>104</v>
      </c>
      <c r="O4249">
        <v>5.81</v>
      </c>
      <c r="P4249">
        <v>6.9</v>
      </c>
      <c r="Q4249">
        <v>7</v>
      </c>
      <c r="R4249">
        <v>1.86</v>
      </c>
      <c r="S4249">
        <v>1</v>
      </c>
      <c r="T4249">
        <v>0</v>
      </c>
    </row>
    <row r="4250" spans="1:20" x14ac:dyDescent="0.2">
      <c r="A4250" t="s">
        <v>45</v>
      </c>
      <c r="B4250" s="4">
        <f>train[[#This Row],[account_length]]/12</f>
        <v>4.166666666666667</v>
      </c>
      <c r="C4250">
        <v>408</v>
      </c>
      <c r="D4250">
        <v>0</v>
      </c>
      <c r="E4250">
        <v>1</v>
      </c>
      <c r="F4250">
        <v>40</v>
      </c>
      <c r="G4250">
        <v>235.7</v>
      </c>
      <c r="H4250">
        <v>127</v>
      </c>
      <c r="I4250">
        <v>40.07</v>
      </c>
      <c r="J4250">
        <v>223</v>
      </c>
      <c r="K4250">
        <v>126</v>
      </c>
      <c r="L4250">
        <v>18.96</v>
      </c>
      <c r="M4250">
        <v>297.5</v>
      </c>
      <c r="N4250">
        <v>116</v>
      </c>
      <c r="O4250">
        <v>13.39</v>
      </c>
      <c r="P4250">
        <v>9.9</v>
      </c>
      <c r="Q4250">
        <v>5</v>
      </c>
      <c r="R4250">
        <v>2.67</v>
      </c>
      <c r="S4250">
        <v>2</v>
      </c>
      <c r="T4250">
        <v>0</v>
      </c>
    </row>
    <row r="4251" spans="1:20" x14ac:dyDescent="0.2">
      <c r="A4251" t="s">
        <v>64</v>
      </c>
      <c r="B4251" s="4">
        <f>train[[#This Row],[account_length]]/12</f>
        <v>7.166666666666667</v>
      </c>
      <c r="C4251">
        <v>415</v>
      </c>
      <c r="D4251">
        <v>0</v>
      </c>
      <c r="E4251">
        <v>1</v>
      </c>
      <c r="F4251">
        <v>34</v>
      </c>
      <c r="G4251">
        <v>129.4</v>
      </c>
      <c r="H4251">
        <v>102</v>
      </c>
      <c r="I4251">
        <v>22</v>
      </c>
      <c r="J4251">
        <v>267.10000000000002</v>
      </c>
      <c r="K4251">
        <v>104</v>
      </c>
      <c r="L4251">
        <v>22.7</v>
      </c>
      <c r="M4251">
        <v>154.80000000000001</v>
      </c>
      <c r="N4251">
        <v>100</v>
      </c>
      <c r="O4251">
        <v>6.97</v>
      </c>
      <c r="P4251">
        <v>9.3000000000000007</v>
      </c>
      <c r="Q4251">
        <v>16</v>
      </c>
      <c r="R4251">
        <v>2.5099999999999998</v>
      </c>
      <c r="S4251">
        <v>0</v>
      </c>
      <c r="T4251">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3F961-75FD-CA41-991C-E76F40FA5A3F}">
  <dimension ref="A1:P83"/>
  <sheetViews>
    <sheetView topLeftCell="A14" workbookViewId="0">
      <selection activeCell="B3" sqref="B3"/>
    </sheetView>
  </sheetViews>
  <sheetFormatPr baseColWidth="10" defaultRowHeight="16" x14ac:dyDescent="0.2"/>
  <cols>
    <col min="1" max="1" width="16" customWidth="1"/>
    <col min="2" max="2" width="10.1640625" customWidth="1"/>
    <col min="3" max="3" width="12.6640625" customWidth="1"/>
    <col min="4" max="7" width="9.5" customWidth="1"/>
    <col min="8" max="8" width="10" customWidth="1"/>
    <col min="9" max="9" width="10.33203125" customWidth="1"/>
    <col min="10" max="10" width="10.1640625" customWidth="1"/>
    <col min="11" max="11" width="10.33203125" customWidth="1"/>
    <col min="12" max="12" width="10.1640625" customWidth="1"/>
    <col min="13" max="13" width="9.5" customWidth="1"/>
    <col min="14" max="14" width="16.33203125" customWidth="1"/>
    <col min="15" max="15" width="8.83203125" customWidth="1"/>
    <col min="16" max="16" width="16" customWidth="1"/>
  </cols>
  <sheetData>
    <row r="1" spans="1:16" ht="17" x14ac:dyDescent="0.2">
      <c r="A1" s="3" t="s">
        <v>76</v>
      </c>
      <c r="B1">
        <f>COUNT(train3[churn])</f>
        <v>4250</v>
      </c>
    </row>
    <row r="2" spans="1:16" ht="34" x14ac:dyDescent="0.2">
      <c r="A2" s="5" t="s">
        <v>77</v>
      </c>
      <c r="B2">
        <f>COUNTIF(train3[churn],1)</f>
        <v>598</v>
      </c>
    </row>
    <row r="3" spans="1:16" ht="17" x14ac:dyDescent="0.2">
      <c r="A3" s="6" t="s">
        <v>78</v>
      </c>
      <c r="B3" s="2">
        <f>B2/B1</f>
        <v>0.14070588235294118</v>
      </c>
    </row>
    <row r="6" spans="1:16" ht="50" customHeight="1" x14ac:dyDescent="0.2">
      <c r="A6" t="s">
        <v>91</v>
      </c>
      <c r="B6" s="12" t="s">
        <v>92</v>
      </c>
      <c r="C6" s="6" t="s">
        <v>5</v>
      </c>
      <c r="D6" s="6" t="s">
        <v>6</v>
      </c>
      <c r="E6" s="6" t="s">
        <v>7</v>
      </c>
      <c r="F6" s="6" t="s">
        <v>8</v>
      </c>
      <c r="G6" s="6" t="s">
        <v>9</v>
      </c>
      <c r="H6" s="6" t="s">
        <v>10</v>
      </c>
      <c r="I6" s="6" t="s">
        <v>11</v>
      </c>
      <c r="J6" s="6" t="s">
        <v>12</v>
      </c>
      <c r="K6" s="6" t="s">
        <v>13</v>
      </c>
      <c r="L6" s="6" t="s">
        <v>14</v>
      </c>
      <c r="M6" s="6" t="s">
        <v>15</v>
      </c>
      <c r="N6" s="6" t="s">
        <v>16</v>
      </c>
      <c r="O6" s="6" t="s">
        <v>17</v>
      </c>
      <c r="P6" s="6" t="s">
        <v>18</v>
      </c>
    </row>
    <row r="7" spans="1:16" x14ac:dyDescent="0.2">
      <c r="A7" s="1" t="s">
        <v>79</v>
      </c>
      <c r="B7">
        <f>COUNTBLANK(train3[years_as_customer])</f>
        <v>0</v>
      </c>
      <c r="C7">
        <f>COUNTBLANK(train3[number_vmail_messages])</f>
        <v>0</v>
      </c>
      <c r="D7">
        <f>COUNTBLANK(train3[total_day_minutes])</f>
        <v>0</v>
      </c>
      <c r="E7">
        <f>COUNTBLANK(train3[total_day_calls])</f>
        <v>0</v>
      </c>
      <c r="F7">
        <f>COUNTBLANK(train3[total_day_charge])</f>
        <v>0</v>
      </c>
      <c r="G7">
        <f>COUNTBLANK(train3[total_eve_minutes])</f>
        <v>0</v>
      </c>
      <c r="H7">
        <f>COUNTBLANK(train3[total_eve_calls])</f>
        <v>0</v>
      </c>
      <c r="I7">
        <f>COUNTBLANK(train3[total_eve_charge])</f>
        <v>0</v>
      </c>
      <c r="J7">
        <f>COUNTBLANK(train3[total_night_minutes])</f>
        <v>0</v>
      </c>
      <c r="K7">
        <f>COUNTBLANK(train3[total_night_calls])</f>
        <v>0</v>
      </c>
      <c r="L7">
        <f>COUNTBLANK(train3[total_night_charge])</f>
        <v>0</v>
      </c>
      <c r="M7">
        <f>COUNTBLANK(train3[total_intl_minutes])</f>
        <v>0</v>
      </c>
      <c r="N7">
        <f>COUNTBLANK(train3[total_intl_calls])</f>
        <v>0</v>
      </c>
      <c r="O7">
        <f>COUNTBLANK(train3[total_intl_charge])</f>
        <v>0</v>
      </c>
      <c r="P7">
        <f>COUNTBLANK(train3[number_customer_service_calls])</f>
        <v>0</v>
      </c>
    </row>
    <row r="8" spans="1:16" x14ac:dyDescent="0.2">
      <c r="A8" s="1" t="s">
        <v>80</v>
      </c>
      <c r="B8" s="7">
        <f>AVERAGE(train3[years_as_customer])</f>
        <v>8.3530196078431267</v>
      </c>
      <c r="C8" s="11">
        <f>AVERAGE(train3[number_vmail_messages])</f>
        <v>7.631764705882353</v>
      </c>
      <c r="D8" s="7">
        <f>AVERAGE(train3[total_day_minutes])</f>
        <v>180.25959999999941</v>
      </c>
      <c r="E8" s="7">
        <f>AVERAGE(train3[total_day_calls])</f>
        <v>99.907294117647055</v>
      </c>
      <c r="F8" s="7">
        <f>AVERAGE(train3[total_day_charge])</f>
        <v>30.644682352941309</v>
      </c>
      <c r="G8" s="7">
        <f>AVERAGE(train3[total_eve_minutes])</f>
        <v>200.17390588235307</v>
      </c>
      <c r="H8" s="7">
        <f>AVERAGE(train3[total_eve_calls])</f>
        <v>100.17647058823529</v>
      </c>
      <c r="I8" s="7">
        <f>AVERAGE(train3[total_eve_charge])</f>
        <v>17.015011764705875</v>
      </c>
      <c r="J8" s="7">
        <f>AVERAGE(train3[total_night_minutes])</f>
        <v>200.52788235294165</v>
      </c>
      <c r="K8" s="7">
        <f>AVERAGE(train3[total_night_calls])</f>
        <v>99.839529411764701</v>
      </c>
      <c r="L8" s="7">
        <f>AVERAGE(train3[total_night_charge])</f>
        <v>9.0238917647059225</v>
      </c>
      <c r="M8" s="7">
        <f>AVERAGE(train3[total_intl_minutes])</f>
        <v>10.256070588235291</v>
      </c>
      <c r="N8" s="7">
        <f>AVERAGE(train3[total_intl_calls])</f>
        <v>4.4263529411764706</v>
      </c>
      <c r="O8" s="7">
        <f>AVERAGE(train3[total_intl_charge])</f>
        <v>2.7696541176470455</v>
      </c>
      <c r="P8" s="7">
        <f>AVERAGE(train3[number_customer_service_calls])</f>
        <v>1.5590588235294118</v>
      </c>
    </row>
    <row r="9" spans="1:16" x14ac:dyDescent="0.2">
      <c r="A9" s="1" t="s">
        <v>81</v>
      </c>
      <c r="B9" s="7">
        <f>MEDIAN(train3[years_as_customer])</f>
        <v>8.3333333333333339</v>
      </c>
      <c r="C9" s="11">
        <f>MEDIAN(train3[number_vmail_messages])</f>
        <v>0</v>
      </c>
      <c r="D9" s="7">
        <f>MEDIAN(train3[total_day_minutes])</f>
        <v>180.45</v>
      </c>
      <c r="E9" s="7">
        <f>MEDIAN(train3[total_day_calls])</f>
        <v>100</v>
      </c>
      <c r="F9" s="7">
        <f>MEDIAN(train3[total_day_charge])</f>
        <v>30.68</v>
      </c>
      <c r="G9" s="7">
        <f>MEDIAN(train3[total_eve_minutes])</f>
        <v>200.7</v>
      </c>
      <c r="H9" s="7">
        <f>MEDIAN(train3[total_eve_calls])</f>
        <v>100</v>
      </c>
      <c r="I9" s="7">
        <f>MEDIAN(train3[total_eve_charge])</f>
        <v>17.059999999999999</v>
      </c>
      <c r="J9" s="7">
        <f>MEDIAN(train3[total_night_minutes])</f>
        <v>200.45</v>
      </c>
      <c r="K9" s="7">
        <f>MEDIAN(train3[total_night_calls])</f>
        <v>100</v>
      </c>
      <c r="L9" s="7">
        <f>MEDIAN(train3[total_night_charge])</f>
        <v>9.02</v>
      </c>
      <c r="M9" s="7">
        <f>MEDIAN(train3[total_intl_minutes])</f>
        <v>10.3</v>
      </c>
      <c r="N9" s="7">
        <f>MEDIAN(train3[total_intl_calls])</f>
        <v>4</v>
      </c>
      <c r="O9" s="7">
        <f>MEDIAN(train3[total_intl_charge])</f>
        <v>2.78</v>
      </c>
      <c r="P9" s="7">
        <f>MEDIAN(train3[number_customer_service_calls])</f>
        <v>1</v>
      </c>
    </row>
    <row r="10" spans="1:16" ht="17" x14ac:dyDescent="0.2">
      <c r="A10" s="5" t="s">
        <v>82</v>
      </c>
      <c r="B10" s="7">
        <f>_xlfn.STDEV.P(train3[years_as_customer])</f>
        <v>3.3078108244873183</v>
      </c>
      <c r="C10" s="7">
        <f>_xlfn.STDEV.P(train3[number_vmail_messages])</f>
        <v>13.438300940964627</v>
      </c>
      <c r="D10" s="7">
        <f>_xlfn.STDEV.P(train3[total_day_minutes])</f>
        <v>54.006018560725238</v>
      </c>
      <c r="E10" s="7">
        <f>_xlfn.STDEV.P(train3[total_day_calls])</f>
        <v>19.848481784478857</v>
      </c>
      <c r="F10" s="7">
        <f>_xlfn.STDEV.P(train3[total_day_charge])</f>
        <v>9.1810157226252382</v>
      </c>
      <c r="G10" s="7">
        <f>_xlfn.STDEV.P(train3[total_eve_minutes])</f>
        <v>50.243606127984478</v>
      </c>
      <c r="H10" s="7">
        <f>_xlfn.STDEV.P(train3[total_eve_calls])</f>
        <v>19.906248779828637</v>
      </c>
      <c r="I10" s="7">
        <f>_xlfn.STDEV.P(train3[total_eve_charge])</f>
        <v>4.2707094671497714</v>
      </c>
      <c r="J10" s="7">
        <f>_xlfn.STDEV.P(train3[total_night_minutes])</f>
        <v>50.347623779292462</v>
      </c>
      <c r="K10" s="7">
        <f>_xlfn.STDEV.P(train3[total_night_calls])</f>
        <v>20.090855742960006</v>
      </c>
      <c r="L10" s="7">
        <f>_xlfn.STDEV.P(train3[total_night_charge])</f>
        <v>2.2656552164990291</v>
      </c>
      <c r="M10" s="7">
        <f>_xlfn.STDEV.P(train3[total_intl_minutes])</f>
        <v>2.7597769892351178</v>
      </c>
      <c r="N10" s="7">
        <f>_xlfn.STDEV.P(train3[total_intl_calls])</f>
        <v>2.4627793228544825</v>
      </c>
      <c r="O10" s="7">
        <f>_xlfn.STDEV.P(train3[total_intl_charge])</f>
        <v>0.7451164601517114</v>
      </c>
      <c r="P10" s="7">
        <f>_xlfn.STDEV.P(train3[number_customer_service_calls])</f>
        <v>1.3112792348824525</v>
      </c>
    </row>
    <row r="11" spans="1:16" x14ac:dyDescent="0.2">
      <c r="A11" s="1" t="s">
        <v>83</v>
      </c>
      <c r="B11" s="7">
        <f>MIN(train3[years_as_customer])</f>
        <v>8.3333333333333329E-2</v>
      </c>
      <c r="C11" s="7">
        <f>MIN(train3[number_vmail_messages])</f>
        <v>0</v>
      </c>
      <c r="D11" s="7">
        <f>MIN(train3[total_day_minutes])</f>
        <v>0</v>
      </c>
      <c r="E11" s="7">
        <f>MIN(train3[total_day_calls])</f>
        <v>0</v>
      </c>
      <c r="F11" s="7">
        <f>MIN(train3[total_day_charge])</f>
        <v>0</v>
      </c>
      <c r="G11" s="7">
        <f>MIN(train3[total_eve_minutes])</f>
        <v>0</v>
      </c>
      <c r="H11" s="7">
        <f>MIN(train3[total_eve_calls])</f>
        <v>0</v>
      </c>
      <c r="I11" s="7">
        <f>MIN(train3[total_eve_charge])</f>
        <v>0</v>
      </c>
      <c r="J11" s="7">
        <f>MIN(train3[total_night_minutes])</f>
        <v>0</v>
      </c>
      <c r="K11" s="7">
        <f>MIN(train3[total_night_calls])</f>
        <v>0</v>
      </c>
      <c r="L11" s="7">
        <f>MIN(train3[total_night_charge])</f>
        <v>0</v>
      </c>
      <c r="M11" s="7">
        <f>MIN(train3[total_intl_minutes])</f>
        <v>0</v>
      </c>
      <c r="N11" s="7">
        <f>MIN(train3[total_intl_calls])</f>
        <v>0</v>
      </c>
      <c r="O11" s="7">
        <f>MIN(train3[total_intl_charge])</f>
        <v>0</v>
      </c>
      <c r="P11" s="7">
        <f>MIN(train3[number_customer_service_calls])</f>
        <v>0</v>
      </c>
    </row>
    <row r="12" spans="1:16" x14ac:dyDescent="0.2">
      <c r="A12" s="1" t="s">
        <v>84</v>
      </c>
      <c r="B12" s="7">
        <f>MAX(train3[years_as_customer])</f>
        <v>20.25</v>
      </c>
      <c r="C12" s="7">
        <f>MAX(train3[number_vmail_messages])</f>
        <v>52</v>
      </c>
      <c r="D12" s="7">
        <f>MAX(train3[total_day_minutes])</f>
        <v>351.5</v>
      </c>
      <c r="E12" s="7">
        <f>MAX(train3[total_day_calls])</f>
        <v>165</v>
      </c>
      <c r="F12" s="7">
        <f>MAX(train3[total_day_charge])</f>
        <v>59.76</v>
      </c>
      <c r="G12" s="7">
        <f>MAX(train3[total_eve_minutes])</f>
        <v>359.3</v>
      </c>
      <c r="H12" s="7">
        <f>MAX(train3[total_eve_calls])</f>
        <v>170</v>
      </c>
      <c r="I12" s="7">
        <f>MAX(train3[total_eve_charge])</f>
        <v>30.54</v>
      </c>
      <c r="J12" s="7">
        <f>MAX(train3[total_night_minutes])</f>
        <v>395</v>
      </c>
      <c r="K12" s="7">
        <f>MAX(train3[total_night_calls])</f>
        <v>175</v>
      </c>
      <c r="L12" s="7">
        <f>MAX(train3[total_night_charge])</f>
        <v>17.77</v>
      </c>
      <c r="M12" s="7">
        <f>MAX(train3[total_intl_minutes])</f>
        <v>20</v>
      </c>
      <c r="N12" s="7">
        <f>MAX(train3[total_intl_calls])</f>
        <v>20</v>
      </c>
      <c r="O12" s="7">
        <f>MAX(train3[total_intl_charge])</f>
        <v>5.4</v>
      </c>
      <c r="P12" s="7">
        <f>MAX(train3[number_customer_service_calls])</f>
        <v>9</v>
      </c>
    </row>
    <row r="76" spans="1:7" x14ac:dyDescent="0.2">
      <c r="A76" s="1"/>
      <c r="B76" s="6"/>
      <c r="C76" s="6"/>
      <c r="D76" s="6"/>
      <c r="E76" s="6"/>
      <c r="F76" s="6"/>
      <c r="G76" s="6"/>
    </row>
    <row r="77" spans="1:7" x14ac:dyDescent="0.2">
      <c r="A77" s="6"/>
      <c r="B77" s="3"/>
      <c r="C77" s="68"/>
      <c r="D77" s="3"/>
      <c r="E77" s="68"/>
      <c r="F77" s="4"/>
      <c r="G77" s="4"/>
    </row>
    <row r="78" spans="1:7" x14ac:dyDescent="0.2">
      <c r="A78" s="23"/>
      <c r="C78" s="10"/>
      <c r="E78" s="10"/>
      <c r="F78" s="4"/>
      <c r="G78" s="4"/>
    </row>
    <row r="81" spans="1:13" x14ac:dyDescent="0.2">
      <c r="A81" s="1"/>
      <c r="B81" s="6"/>
      <c r="C81" s="6"/>
      <c r="D81" s="6"/>
      <c r="E81" s="6"/>
      <c r="F81" s="6"/>
      <c r="G81" s="6"/>
      <c r="H81" s="6"/>
      <c r="I81" s="6"/>
      <c r="J81" s="6"/>
      <c r="K81" s="6"/>
      <c r="L81" s="6"/>
      <c r="M81" s="6"/>
    </row>
    <row r="82" spans="1:13" x14ac:dyDescent="0.2">
      <c r="A82" s="23"/>
      <c r="B82" s="4"/>
      <c r="C82" s="4"/>
      <c r="D82" s="4"/>
      <c r="E82" s="4"/>
      <c r="F82" s="4"/>
      <c r="G82" s="4"/>
      <c r="H82" s="4"/>
      <c r="I82" s="4"/>
      <c r="J82" s="4"/>
      <c r="K82" s="4"/>
      <c r="L82" s="4"/>
      <c r="M82" s="4"/>
    </row>
    <row r="83" spans="1:13" x14ac:dyDescent="0.2">
      <c r="A83" s="23"/>
      <c r="B83" s="4"/>
      <c r="C83" s="4"/>
      <c r="D83" s="4"/>
      <c r="E83" s="4"/>
      <c r="F83" s="4"/>
      <c r="G83" s="4"/>
      <c r="H83" s="4"/>
      <c r="I83" s="4"/>
      <c r="J83" s="4"/>
      <c r="K83" s="4"/>
      <c r="L83" s="4"/>
      <c r="M83" s="4"/>
    </row>
  </sheetData>
  <conditionalFormatting sqref="B10:P10">
    <cfRule type="colorScale" priority="1">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288C2-461B-5845-8FB5-93B5C6B6E756}">
  <dimension ref="A8:S114"/>
  <sheetViews>
    <sheetView topLeftCell="A93" workbookViewId="0">
      <selection activeCell="G87" sqref="G87"/>
    </sheetView>
  </sheetViews>
  <sheetFormatPr baseColWidth="10" defaultRowHeight="16" x14ac:dyDescent="0.2"/>
  <cols>
    <col min="1" max="1" width="17.83203125" bestFit="1" customWidth="1"/>
    <col min="2" max="2" width="15" bestFit="1" customWidth="1"/>
    <col min="3" max="3" width="11" bestFit="1" customWidth="1"/>
    <col min="4" max="4" width="12.83203125" bestFit="1" customWidth="1"/>
    <col min="5" max="5" width="13.6640625" customWidth="1"/>
    <col min="6" max="6" width="13.83203125" bestFit="1" customWidth="1"/>
    <col min="7" max="7" width="13.1640625" customWidth="1"/>
    <col min="8" max="8" width="20" bestFit="1" customWidth="1"/>
    <col min="9" max="9" width="19.6640625" customWidth="1"/>
    <col min="10" max="10" width="19" customWidth="1"/>
    <col min="11" max="11" width="17.83203125" customWidth="1"/>
    <col min="12" max="12" width="12.33203125" customWidth="1"/>
    <col min="13" max="13" width="13.1640625" customWidth="1"/>
    <col min="14" max="14" width="20" bestFit="1" customWidth="1"/>
    <col min="15" max="15" width="19.33203125" customWidth="1"/>
    <col min="16" max="16" width="22.5" customWidth="1"/>
    <col min="17" max="17" width="20.5" customWidth="1"/>
    <col min="18" max="18" width="20" customWidth="1"/>
    <col min="19" max="19" width="13" bestFit="1" customWidth="1"/>
    <col min="20" max="20" width="22.5" bestFit="1" customWidth="1"/>
    <col min="21" max="21" width="30.1640625" bestFit="1" customWidth="1"/>
    <col min="22" max="22" width="31.5" bestFit="1" customWidth="1"/>
    <col min="23" max="24" width="27.33203125" bestFit="1" customWidth="1"/>
    <col min="25" max="25" width="28.6640625" bestFit="1" customWidth="1"/>
    <col min="26" max="27" width="29" bestFit="1" customWidth="1"/>
    <col min="28" max="28" width="30.33203125" bestFit="1" customWidth="1"/>
    <col min="29" max="29" width="25.6640625" bestFit="1" customWidth="1"/>
    <col min="30" max="30" width="24" bestFit="1" customWidth="1"/>
    <col min="31" max="31" width="29.6640625" bestFit="1" customWidth="1"/>
    <col min="32" max="32" width="28" bestFit="1" customWidth="1"/>
    <col min="33" max="33" width="25.6640625" bestFit="1" customWidth="1"/>
    <col min="34" max="34" width="24" bestFit="1" customWidth="1"/>
    <col min="35" max="35" width="28.1640625" bestFit="1" customWidth="1"/>
    <col min="36" max="36" width="26.33203125" bestFit="1" customWidth="1"/>
    <col min="37" max="37" width="25.6640625" bestFit="1" customWidth="1"/>
    <col min="38" max="38" width="24" bestFit="1" customWidth="1"/>
    <col min="39" max="39" width="29.6640625" bestFit="1" customWidth="1"/>
    <col min="40" max="40" width="28" bestFit="1" customWidth="1"/>
    <col min="41" max="41" width="25.6640625" bestFit="1" customWidth="1"/>
    <col min="42" max="42" width="24" bestFit="1" customWidth="1"/>
    <col min="43" max="43" width="29.6640625" bestFit="1" customWidth="1"/>
    <col min="44" max="44" width="28" bestFit="1" customWidth="1"/>
    <col min="45" max="45" width="25.6640625" bestFit="1" customWidth="1"/>
    <col min="46" max="46" width="24" bestFit="1" customWidth="1"/>
    <col min="47" max="47" width="28.1640625" bestFit="1" customWidth="1"/>
    <col min="48" max="48" width="26.33203125" bestFit="1" customWidth="1"/>
    <col min="49" max="49" width="25.6640625" bestFit="1" customWidth="1"/>
    <col min="50" max="50" width="24" bestFit="1" customWidth="1"/>
    <col min="51" max="51" width="29.6640625" bestFit="1" customWidth="1"/>
    <col min="52" max="52" width="28" bestFit="1" customWidth="1"/>
    <col min="53" max="53" width="25.6640625" bestFit="1" customWidth="1"/>
    <col min="54" max="54" width="24" bestFit="1" customWidth="1"/>
    <col min="55" max="55" width="29.6640625" bestFit="1" customWidth="1"/>
    <col min="56" max="56" width="28" bestFit="1" customWidth="1"/>
    <col min="57" max="57" width="25.6640625" bestFit="1" customWidth="1"/>
    <col min="58" max="58" width="24" bestFit="1" customWidth="1"/>
    <col min="59" max="59" width="29.6640625" bestFit="1" customWidth="1"/>
    <col min="60" max="60" width="28" bestFit="1" customWidth="1"/>
    <col min="61" max="61" width="25.6640625" bestFit="1" customWidth="1"/>
    <col min="62" max="62" width="24" bestFit="1" customWidth="1"/>
    <col min="63" max="63" width="29.6640625" bestFit="1" customWidth="1"/>
    <col min="64" max="64" width="28" bestFit="1" customWidth="1"/>
    <col min="65" max="65" width="25.6640625" bestFit="1" customWidth="1"/>
    <col min="66" max="66" width="24" bestFit="1" customWidth="1"/>
    <col min="67" max="67" width="29.6640625" bestFit="1" customWidth="1"/>
    <col min="68" max="68" width="28" bestFit="1" customWidth="1"/>
    <col min="69" max="69" width="25.6640625" bestFit="1" customWidth="1"/>
    <col min="70" max="70" width="24" bestFit="1" customWidth="1"/>
    <col min="71" max="71" width="29.6640625" bestFit="1" customWidth="1"/>
    <col min="72" max="72" width="28" bestFit="1" customWidth="1"/>
    <col min="73" max="73" width="25.6640625" bestFit="1" customWidth="1"/>
    <col min="74" max="74" width="24" bestFit="1" customWidth="1"/>
    <col min="75" max="75" width="29.6640625" bestFit="1" customWidth="1"/>
    <col min="76" max="76" width="28" bestFit="1" customWidth="1"/>
    <col min="77" max="77" width="25.6640625" bestFit="1" customWidth="1"/>
    <col min="78" max="78" width="24" bestFit="1" customWidth="1"/>
    <col min="79" max="79" width="29.6640625" bestFit="1" customWidth="1"/>
    <col min="80" max="80" width="28" bestFit="1" customWidth="1"/>
    <col min="81" max="81" width="25.6640625" bestFit="1" customWidth="1"/>
    <col min="82" max="82" width="24" bestFit="1" customWidth="1"/>
    <col min="83" max="83" width="29.6640625" bestFit="1" customWidth="1"/>
    <col min="84" max="84" width="28" bestFit="1" customWidth="1"/>
    <col min="85" max="85" width="25.6640625" bestFit="1" customWidth="1"/>
    <col min="86" max="86" width="24" bestFit="1" customWidth="1"/>
    <col min="87" max="87" width="29.6640625" bestFit="1" customWidth="1"/>
    <col min="88" max="88" width="28" bestFit="1" customWidth="1"/>
    <col min="89" max="89" width="25.6640625" bestFit="1" customWidth="1"/>
    <col min="90" max="90" width="24" bestFit="1" customWidth="1"/>
    <col min="91" max="91" width="29.6640625" bestFit="1" customWidth="1"/>
    <col min="92" max="92" width="28" bestFit="1" customWidth="1"/>
    <col min="93" max="93" width="25.6640625" bestFit="1" customWidth="1"/>
    <col min="94" max="94" width="24" bestFit="1" customWidth="1"/>
    <col min="95" max="95" width="28.1640625" bestFit="1" customWidth="1"/>
    <col min="96" max="96" width="26.33203125" bestFit="1" customWidth="1"/>
    <col min="97" max="97" width="25.6640625" bestFit="1" customWidth="1"/>
    <col min="98" max="98" width="24" bestFit="1" customWidth="1"/>
    <col min="99" max="99" width="29.6640625" bestFit="1" customWidth="1"/>
    <col min="100" max="100" width="28" bestFit="1" customWidth="1"/>
    <col min="101" max="101" width="25.6640625" bestFit="1" customWidth="1"/>
    <col min="102" max="102" width="24" bestFit="1" customWidth="1"/>
    <col min="103" max="103" width="29.6640625" bestFit="1" customWidth="1"/>
    <col min="104" max="104" width="28" bestFit="1" customWidth="1"/>
    <col min="105" max="105" width="25.6640625" bestFit="1" customWidth="1"/>
    <col min="106" max="106" width="24" bestFit="1" customWidth="1"/>
    <col min="107" max="107" width="29.6640625" bestFit="1" customWidth="1"/>
    <col min="108" max="108" width="28" bestFit="1" customWidth="1"/>
    <col min="109" max="109" width="25.6640625" bestFit="1" customWidth="1"/>
    <col min="110" max="110" width="24" bestFit="1" customWidth="1"/>
    <col min="111" max="111" width="29.6640625" bestFit="1" customWidth="1"/>
    <col min="112" max="112" width="28" bestFit="1" customWidth="1"/>
    <col min="113" max="113" width="25.6640625" bestFit="1" customWidth="1"/>
    <col min="114" max="114" width="24" bestFit="1" customWidth="1"/>
    <col min="115" max="115" width="29.6640625" bestFit="1" customWidth="1"/>
    <col min="116" max="116" width="28" bestFit="1" customWidth="1"/>
    <col min="117" max="117" width="25.6640625" bestFit="1" customWidth="1"/>
    <col min="118" max="118" width="24" bestFit="1" customWidth="1"/>
    <col min="119" max="119" width="29.6640625" bestFit="1" customWidth="1"/>
    <col min="120" max="120" width="28" bestFit="1" customWidth="1"/>
    <col min="121" max="121" width="25.6640625" bestFit="1" customWidth="1"/>
    <col min="122" max="122" width="24" bestFit="1" customWidth="1"/>
    <col min="123" max="123" width="29.6640625" bestFit="1" customWidth="1"/>
    <col min="124" max="124" width="28" bestFit="1" customWidth="1"/>
    <col min="125" max="125" width="25.6640625" bestFit="1" customWidth="1"/>
    <col min="126" max="126" width="24" bestFit="1" customWidth="1"/>
    <col min="127" max="127" width="29.6640625" bestFit="1" customWidth="1"/>
    <col min="128" max="128" width="28" bestFit="1" customWidth="1"/>
    <col min="129" max="129" width="25.6640625" bestFit="1" customWidth="1"/>
    <col min="130" max="130" width="24" bestFit="1" customWidth="1"/>
    <col min="131" max="131" width="29.6640625" bestFit="1" customWidth="1"/>
    <col min="132" max="132" width="28" bestFit="1" customWidth="1"/>
    <col min="133" max="133" width="25.6640625" bestFit="1" customWidth="1"/>
    <col min="134" max="134" width="24" bestFit="1" customWidth="1"/>
    <col min="135" max="135" width="29.6640625" bestFit="1" customWidth="1"/>
    <col min="136" max="136" width="28" bestFit="1" customWidth="1"/>
    <col min="137" max="137" width="25.6640625" bestFit="1" customWidth="1"/>
    <col min="138" max="138" width="24" bestFit="1" customWidth="1"/>
    <col min="139" max="139" width="28.1640625" bestFit="1" customWidth="1"/>
    <col min="140" max="140" width="26.33203125" bestFit="1" customWidth="1"/>
    <col min="141" max="141" width="25.6640625" bestFit="1" customWidth="1"/>
    <col min="142" max="142" width="24" bestFit="1" customWidth="1"/>
    <col min="143" max="143" width="29.6640625" bestFit="1" customWidth="1"/>
    <col min="144" max="144" width="28" bestFit="1" customWidth="1"/>
    <col min="145" max="145" width="25.6640625" bestFit="1" customWidth="1"/>
    <col min="146" max="146" width="24" bestFit="1" customWidth="1"/>
    <col min="147" max="147" width="28.1640625" bestFit="1" customWidth="1"/>
    <col min="148" max="148" width="26.33203125" bestFit="1" customWidth="1"/>
    <col min="149" max="149" width="25.6640625" bestFit="1" customWidth="1"/>
    <col min="150" max="150" width="24" bestFit="1" customWidth="1"/>
    <col min="151" max="151" width="29.6640625" bestFit="1" customWidth="1"/>
    <col min="152" max="152" width="28" bestFit="1" customWidth="1"/>
    <col min="153" max="153" width="25.6640625" bestFit="1" customWidth="1"/>
    <col min="154" max="154" width="24" bestFit="1" customWidth="1"/>
    <col min="155" max="155" width="29.6640625" bestFit="1" customWidth="1"/>
    <col min="156" max="156" width="28" bestFit="1" customWidth="1"/>
    <col min="157" max="157" width="25.6640625" bestFit="1" customWidth="1"/>
    <col min="158" max="158" width="24" bestFit="1" customWidth="1"/>
    <col min="159" max="159" width="25.6640625" bestFit="1" customWidth="1"/>
    <col min="160" max="160" width="24" bestFit="1" customWidth="1"/>
    <col min="161" max="161" width="29.6640625" bestFit="1" customWidth="1"/>
    <col min="162" max="162" width="28" bestFit="1" customWidth="1"/>
    <col min="163" max="163" width="25.6640625" bestFit="1" customWidth="1"/>
    <col min="164" max="164" width="24" bestFit="1" customWidth="1"/>
    <col min="165" max="165" width="29.6640625" bestFit="1" customWidth="1"/>
    <col min="166" max="166" width="28" bestFit="1" customWidth="1"/>
    <col min="167" max="167" width="25.6640625" bestFit="1" customWidth="1"/>
    <col min="168" max="168" width="24" bestFit="1" customWidth="1"/>
    <col min="169" max="169" width="29.6640625" bestFit="1" customWidth="1"/>
    <col min="170" max="170" width="28" bestFit="1" customWidth="1"/>
    <col min="171" max="171" width="25.6640625" bestFit="1" customWidth="1"/>
    <col min="172" max="172" width="24" bestFit="1" customWidth="1"/>
    <col min="173" max="173" width="29.6640625" bestFit="1" customWidth="1"/>
    <col min="174" max="174" width="28" bestFit="1" customWidth="1"/>
    <col min="175" max="175" width="25.6640625" bestFit="1" customWidth="1"/>
    <col min="176" max="176" width="24" bestFit="1" customWidth="1"/>
    <col min="177" max="177" width="29.6640625" bestFit="1" customWidth="1"/>
    <col min="178" max="178" width="28" bestFit="1" customWidth="1"/>
    <col min="179" max="179" width="25.6640625" bestFit="1" customWidth="1"/>
    <col min="180" max="180" width="24" bestFit="1" customWidth="1"/>
    <col min="181" max="181" width="29.6640625" bestFit="1" customWidth="1"/>
    <col min="182" max="182" width="28" bestFit="1" customWidth="1"/>
    <col min="183" max="183" width="25.6640625" bestFit="1" customWidth="1"/>
    <col min="184" max="184" width="24" bestFit="1" customWidth="1"/>
    <col min="185" max="185" width="28.1640625" bestFit="1" customWidth="1"/>
    <col min="186" max="186" width="26.33203125" bestFit="1" customWidth="1"/>
    <col min="187" max="187" width="25.6640625" bestFit="1" customWidth="1"/>
    <col min="188" max="188" width="24" bestFit="1" customWidth="1"/>
    <col min="189" max="189" width="25.6640625" bestFit="1" customWidth="1"/>
    <col min="190" max="190" width="24" bestFit="1" customWidth="1"/>
    <col min="191" max="191" width="29.6640625" bestFit="1" customWidth="1"/>
    <col min="192" max="192" width="28" bestFit="1" customWidth="1"/>
    <col min="193" max="193" width="25.6640625" bestFit="1" customWidth="1"/>
    <col min="194" max="194" width="24" bestFit="1" customWidth="1"/>
    <col min="195" max="195" width="29.6640625" bestFit="1" customWidth="1"/>
    <col min="196" max="196" width="28" bestFit="1" customWidth="1"/>
    <col min="197" max="197" width="25.6640625" bestFit="1" customWidth="1"/>
    <col min="198" max="198" width="24" bestFit="1" customWidth="1"/>
    <col min="199" max="199" width="29.6640625" bestFit="1" customWidth="1"/>
    <col min="200" max="200" width="28" bestFit="1" customWidth="1"/>
    <col min="201" max="201" width="25.6640625" bestFit="1" customWidth="1"/>
    <col min="202" max="202" width="24" bestFit="1" customWidth="1"/>
    <col min="203" max="203" width="29.6640625" bestFit="1" customWidth="1"/>
    <col min="204" max="204" width="28" bestFit="1" customWidth="1"/>
    <col min="205" max="205" width="25.6640625" bestFit="1" customWidth="1"/>
    <col min="206" max="206" width="24" bestFit="1" customWidth="1"/>
    <col min="207" max="207" width="28.1640625" bestFit="1" customWidth="1"/>
    <col min="208" max="208" width="26.33203125" bestFit="1" customWidth="1"/>
    <col min="209" max="209" width="25.6640625" bestFit="1" customWidth="1"/>
    <col min="210" max="210" width="24" bestFit="1" customWidth="1"/>
    <col min="211" max="211" width="29.6640625" bestFit="1" customWidth="1"/>
    <col min="212" max="212" width="28" bestFit="1" customWidth="1"/>
    <col min="213" max="213" width="25.6640625" bestFit="1" customWidth="1"/>
    <col min="214" max="214" width="24" bestFit="1" customWidth="1"/>
    <col min="215" max="215" width="29.6640625" bestFit="1" customWidth="1"/>
    <col min="216" max="216" width="28" bestFit="1" customWidth="1"/>
    <col min="217" max="217" width="25.6640625" bestFit="1" customWidth="1"/>
    <col min="218" max="218" width="24" bestFit="1" customWidth="1"/>
    <col min="219" max="219" width="29.6640625" bestFit="1" customWidth="1"/>
    <col min="220" max="220" width="28" bestFit="1" customWidth="1"/>
    <col min="221" max="221" width="25.6640625" bestFit="1" customWidth="1"/>
    <col min="222" max="222" width="24" bestFit="1" customWidth="1"/>
    <col min="223" max="223" width="29.6640625" bestFit="1" customWidth="1"/>
    <col min="224" max="224" width="28" bestFit="1" customWidth="1"/>
    <col min="225" max="225" width="25.6640625" bestFit="1" customWidth="1"/>
    <col min="226" max="226" width="24" bestFit="1" customWidth="1"/>
    <col min="227" max="227" width="29.6640625" bestFit="1" customWidth="1"/>
    <col min="228" max="228" width="28" bestFit="1" customWidth="1"/>
    <col min="229" max="229" width="25.6640625" bestFit="1" customWidth="1"/>
    <col min="230" max="230" width="24" bestFit="1" customWidth="1"/>
    <col min="231" max="231" width="25.6640625" bestFit="1" customWidth="1"/>
    <col min="232" max="232" width="24" bestFit="1" customWidth="1"/>
    <col min="233" max="233" width="29.6640625" bestFit="1" customWidth="1"/>
    <col min="234" max="234" width="28" bestFit="1" customWidth="1"/>
    <col min="235" max="235" width="25.6640625" bestFit="1" customWidth="1"/>
    <col min="236" max="236" width="24" bestFit="1" customWidth="1"/>
    <col min="237" max="237" width="29.6640625" bestFit="1" customWidth="1"/>
    <col min="238" max="238" width="28" bestFit="1" customWidth="1"/>
    <col min="239" max="239" width="25.6640625" bestFit="1" customWidth="1"/>
    <col min="240" max="240" width="24" bestFit="1" customWidth="1"/>
    <col min="241" max="241" width="29.6640625" bestFit="1" customWidth="1"/>
    <col min="242" max="242" width="28" bestFit="1" customWidth="1"/>
    <col min="243" max="243" width="25.6640625" bestFit="1" customWidth="1"/>
    <col min="244" max="244" width="24" bestFit="1" customWidth="1"/>
    <col min="245" max="245" width="25.6640625" bestFit="1" customWidth="1"/>
    <col min="246" max="246" width="24" bestFit="1" customWidth="1"/>
    <col min="247" max="247" width="29.6640625" bestFit="1" customWidth="1"/>
    <col min="248" max="248" width="28" bestFit="1" customWidth="1"/>
    <col min="249" max="249" width="25.6640625" bestFit="1" customWidth="1"/>
    <col min="250" max="250" width="24" bestFit="1" customWidth="1"/>
    <col min="251" max="251" width="29.6640625" bestFit="1" customWidth="1"/>
    <col min="252" max="252" width="28" bestFit="1" customWidth="1"/>
    <col min="253" max="253" width="25.6640625" bestFit="1" customWidth="1"/>
    <col min="254" max="254" width="24" bestFit="1" customWidth="1"/>
    <col min="255" max="255" width="29.6640625" bestFit="1" customWidth="1"/>
    <col min="256" max="256" width="28" bestFit="1" customWidth="1"/>
    <col min="257" max="257" width="25.6640625" bestFit="1" customWidth="1"/>
    <col min="258" max="258" width="24" bestFit="1" customWidth="1"/>
    <col min="259" max="259" width="29.6640625" bestFit="1" customWidth="1"/>
    <col min="260" max="260" width="28" bestFit="1" customWidth="1"/>
    <col min="261" max="261" width="25.6640625" bestFit="1" customWidth="1"/>
    <col min="262" max="262" width="24" bestFit="1" customWidth="1"/>
    <col min="263" max="263" width="29.6640625" bestFit="1" customWidth="1"/>
    <col min="264" max="264" width="28" bestFit="1" customWidth="1"/>
    <col min="265" max="265" width="25.6640625" bestFit="1" customWidth="1"/>
    <col min="266" max="266" width="24" bestFit="1" customWidth="1"/>
    <col min="267" max="267" width="29.6640625" bestFit="1" customWidth="1"/>
    <col min="268" max="268" width="28" bestFit="1" customWidth="1"/>
    <col min="269" max="269" width="25.6640625" bestFit="1" customWidth="1"/>
    <col min="270" max="270" width="24" bestFit="1" customWidth="1"/>
    <col min="271" max="271" width="29.6640625" bestFit="1" customWidth="1"/>
    <col min="272" max="272" width="28" bestFit="1" customWidth="1"/>
    <col min="273" max="273" width="25.6640625" bestFit="1" customWidth="1"/>
    <col min="274" max="274" width="24" bestFit="1" customWidth="1"/>
    <col min="275" max="275" width="29.6640625" bestFit="1" customWidth="1"/>
    <col min="276" max="276" width="28" bestFit="1" customWidth="1"/>
    <col min="277" max="277" width="25.6640625" bestFit="1" customWidth="1"/>
    <col min="278" max="278" width="24" bestFit="1" customWidth="1"/>
    <col min="279" max="279" width="29.6640625" bestFit="1" customWidth="1"/>
    <col min="280" max="280" width="28" bestFit="1" customWidth="1"/>
    <col min="281" max="281" width="25.6640625" bestFit="1" customWidth="1"/>
    <col min="282" max="282" width="24" bestFit="1" customWidth="1"/>
    <col min="283" max="283" width="29.6640625" bestFit="1" customWidth="1"/>
    <col min="284" max="284" width="28" bestFit="1" customWidth="1"/>
    <col min="285" max="285" width="25.6640625" bestFit="1" customWidth="1"/>
    <col min="286" max="286" width="24" bestFit="1" customWidth="1"/>
    <col min="287" max="287" width="29.6640625" bestFit="1" customWidth="1"/>
    <col min="288" max="288" width="28" bestFit="1" customWidth="1"/>
    <col min="289" max="289" width="25.6640625" bestFit="1" customWidth="1"/>
    <col min="290" max="290" width="24" bestFit="1" customWidth="1"/>
    <col min="291" max="291" width="29.6640625" bestFit="1" customWidth="1"/>
    <col min="292" max="292" width="28" bestFit="1" customWidth="1"/>
    <col min="293" max="293" width="25.6640625" bestFit="1" customWidth="1"/>
    <col min="294" max="294" width="24" bestFit="1" customWidth="1"/>
    <col min="295" max="295" width="28.1640625" bestFit="1" customWidth="1"/>
    <col min="296" max="296" width="26.33203125" bestFit="1" customWidth="1"/>
    <col min="297" max="297" width="25.6640625" bestFit="1" customWidth="1"/>
    <col min="298" max="298" width="24" bestFit="1" customWidth="1"/>
    <col min="299" max="299" width="29.6640625" bestFit="1" customWidth="1"/>
    <col min="300" max="300" width="28" bestFit="1" customWidth="1"/>
    <col min="301" max="301" width="25.6640625" bestFit="1" customWidth="1"/>
    <col min="302" max="302" width="24" bestFit="1" customWidth="1"/>
    <col min="303" max="303" width="25.6640625" bestFit="1" customWidth="1"/>
    <col min="304" max="304" width="24" bestFit="1" customWidth="1"/>
    <col min="305" max="305" width="29.6640625" bestFit="1" customWidth="1"/>
    <col min="306" max="306" width="28" bestFit="1" customWidth="1"/>
    <col min="307" max="307" width="25.6640625" bestFit="1" customWidth="1"/>
    <col min="308" max="308" width="24" bestFit="1" customWidth="1"/>
    <col min="309" max="309" width="29.6640625" bestFit="1" customWidth="1"/>
    <col min="310" max="310" width="28" bestFit="1" customWidth="1"/>
    <col min="311" max="311" width="25.6640625" bestFit="1" customWidth="1"/>
    <col min="312" max="312" width="24" bestFit="1" customWidth="1"/>
    <col min="313" max="313" width="29.6640625" bestFit="1" customWidth="1"/>
    <col min="314" max="314" width="28" bestFit="1" customWidth="1"/>
    <col min="315" max="315" width="25.6640625" bestFit="1" customWidth="1"/>
    <col min="316" max="316" width="24" bestFit="1" customWidth="1"/>
    <col min="317" max="317" width="29.6640625" bestFit="1" customWidth="1"/>
    <col min="318" max="318" width="28" bestFit="1" customWidth="1"/>
    <col min="319" max="319" width="25.6640625" bestFit="1" customWidth="1"/>
    <col min="320" max="320" width="24" bestFit="1" customWidth="1"/>
    <col min="321" max="321" width="29.6640625" bestFit="1" customWidth="1"/>
    <col min="322" max="322" width="28" bestFit="1" customWidth="1"/>
    <col min="323" max="323" width="25.6640625" bestFit="1" customWidth="1"/>
    <col min="324" max="324" width="24" bestFit="1" customWidth="1"/>
    <col min="325" max="325" width="29.6640625" bestFit="1" customWidth="1"/>
    <col min="326" max="326" width="28" bestFit="1" customWidth="1"/>
    <col min="327" max="327" width="25.6640625" bestFit="1" customWidth="1"/>
    <col min="328" max="328" width="24" bestFit="1" customWidth="1"/>
    <col min="329" max="329" width="29.6640625" bestFit="1" customWidth="1"/>
    <col min="330" max="330" width="28" bestFit="1" customWidth="1"/>
    <col min="331" max="331" width="25.6640625" bestFit="1" customWidth="1"/>
    <col min="332" max="332" width="24" bestFit="1" customWidth="1"/>
    <col min="333" max="333" width="29.6640625" bestFit="1" customWidth="1"/>
    <col min="334" max="334" width="28" bestFit="1" customWidth="1"/>
    <col min="335" max="335" width="25.6640625" bestFit="1" customWidth="1"/>
    <col min="336" max="336" width="24" bestFit="1" customWidth="1"/>
    <col min="337" max="337" width="29.6640625" bestFit="1" customWidth="1"/>
    <col min="338" max="338" width="28" bestFit="1" customWidth="1"/>
    <col min="339" max="339" width="25.6640625" bestFit="1" customWidth="1"/>
    <col min="340" max="340" width="24" bestFit="1" customWidth="1"/>
    <col min="341" max="341" width="25.6640625" bestFit="1" customWidth="1"/>
    <col min="342" max="342" width="24" bestFit="1" customWidth="1"/>
    <col min="343" max="343" width="29.6640625" bestFit="1" customWidth="1"/>
    <col min="344" max="344" width="28" bestFit="1" customWidth="1"/>
    <col min="345" max="345" width="25.6640625" bestFit="1" customWidth="1"/>
    <col min="346" max="346" width="24" bestFit="1" customWidth="1"/>
    <col min="347" max="347" width="29.6640625" bestFit="1" customWidth="1"/>
    <col min="348" max="348" width="28" bestFit="1" customWidth="1"/>
    <col min="349" max="349" width="25.6640625" bestFit="1" customWidth="1"/>
    <col min="350" max="350" width="24" bestFit="1" customWidth="1"/>
    <col min="351" max="351" width="29.6640625" bestFit="1" customWidth="1"/>
    <col min="352" max="352" width="28" bestFit="1" customWidth="1"/>
    <col min="353" max="353" width="25.6640625" bestFit="1" customWidth="1"/>
    <col min="354" max="354" width="24" bestFit="1" customWidth="1"/>
    <col min="355" max="355" width="29.6640625" bestFit="1" customWidth="1"/>
    <col min="356" max="356" width="28" bestFit="1" customWidth="1"/>
    <col min="357" max="357" width="25.6640625" bestFit="1" customWidth="1"/>
    <col min="358" max="358" width="24" bestFit="1" customWidth="1"/>
    <col min="359" max="359" width="29.6640625" bestFit="1" customWidth="1"/>
    <col min="360" max="360" width="28" bestFit="1" customWidth="1"/>
    <col min="361" max="361" width="25.6640625" bestFit="1" customWidth="1"/>
    <col min="362" max="362" width="24" bestFit="1" customWidth="1"/>
    <col min="363" max="363" width="29.6640625" bestFit="1" customWidth="1"/>
    <col min="364" max="364" width="28" bestFit="1" customWidth="1"/>
    <col min="365" max="365" width="25.6640625" bestFit="1" customWidth="1"/>
    <col min="366" max="366" width="24" bestFit="1" customWidth="1"/>
    <col min="367" max="367" width="29.6640625" bestFit="1" customWidth="1"/>
    <col min="368" max="368" width="28" bestFit="1" customWidth="1"/>
    <col min="369" max="369" width="25.6640625" bestFit="1" customWidth="1"/>
    <col min="370" max="370" width="24" bestFit="1" customWidth="1"/>
    <col min="371" max="371" width="29.6640625" bestFit="1" customWidth="1"/>
    <col min="372" max="372" width="28" bestFit="1" customWidth="1"/>
    <col min="373" max="373" width="25.6640625" bestFit="1" customWidth="1"/>
    <col min="374" max="374" width="24" bestFit="1" customWidth="1"/>
    <col min="375" max="375" width="29.6640625" bestFit="1" customWidth="1"/>
    <col min="376" max="376" width="28" bestFit="1" customWidth="1"/>
    <col min="377" max="377" width="25.6640625" bestFit="1" customWidth="1"/>
    <col min="378" max="378" width="24" bestFit="1" customWidth="1"/>
    <col min="379" max="379" width="29.6640625" bestFit="1" customWidth="1"/>
    <col min="380" max="380" width="28" bestFit="1" customWidth="1"/>
    <col min="381" max="381" width="25.6640625" bestFit="1" customWidth="1"/>
    <col min="382" max="382" width="24" bestFit="1" customWidth="1"/>
    <col min="383" max="383" width="29.6640625" bestFit="1" customWidth="1"/>
    <col min="384" max="384" width="28" bestFit="1" customWidth="1"/>
    <col min="385" max="385" width="25.6640625" bestFit="1" customWidth="1"/>
    <col min="386" max="386" width="24" bestFit="1" customWidth="1"/>
    <col min="387" max="387" width="29.6640625" bestFit="1" customWidth="1"/>
    <col min="388" max="388" width="28" bestFit="1" customWidth="1"/>
    <col min="389" max="389" width="25.6640625" bestFit="1" customWidth="1"/>
    <col min="390" max="390" width="24" bestFit="1" customWidth="1"/>
    <col min="391" max="391" width="29.6640625" bestFit="1" customWidth="1"/>
    <col min="392" max="392" width="28" bestFit="1" customWidth="1"/>
    <col min="393" max="393" width="25.6640625" bestFit="1" customWidth="1"/>
    <col min="394" max="394" width="24" bestFit="1" customWidth="1"/>
    <col min="395" max="395" width="29.6640625" bestFit="1" customWidth="1"/>
    <col min="396" max="396" width="28" bestFit="1" customWidth="1"/>
    <col min="397" max="397" width="25.6640625" bestFit="1" customWidth="1"/>
    <col min="398" max="398" width="24" bestFit="1" customWidth="1"/>
    <col min="399" max="399" width="28.1640625" bestFit="1" customWidth="1"/>
    <col min="400" max="400" width="26.33203125" bestFit="1" customWidth="1"/>
    <col min="401" max="401" width="25.6640625" bestFit="1" customWidth="1"/>
    <col min="402" max="402" width="24" bestFit="1" customWidth="1"/>
    <col min="403" max="403" width="29.6640625" bestFit="1" customWidth="1"/>
    <col min="404" max="404" width="28" bestFit="1" customWidth="1"/>
    <col min="405" max="405" width="25.6640625" bestFit="1" customWidth="1"/>
    <col min="406" max="406" width="24" bestFit="1" customWidth="1"/>
    <col min="407" max="407" width="29.6640625" bestFit="1" customWidth="1"/>
    <col min="408" max="408" width="28" bestFit="1" customWidth="1"/>
    <col min="409" max="409" width="25.6640625" bestFit="1" customWidth="1"/>
    <col min="410" max="410" width="24" bestFit="1" customWidth="1"/>
    <col min="411" max="411" width="29.6640625" bestFit="1" customWidth="1"/>
    <col min="412" max="412" width="28" bestFit="1" customWidth="1"/>
    <col min="413" max="413" width="25.6640625" bestFit="1" customWidth="1"/>
    <col min="414" max="414" width="24" bestFit="1" customWidth="1"/>
    <col min="415" max="415" width="28.1640625" bestFit="1" customWidth="1"/>
    <col min="416" max="416" width="26.33203125" bestFit="1" customWidth="1"/>
    <col min="417" max="417" width="25.6640625" bestFit="1" customWidth="1"/>
    <col min="418" max="418" width="24" bestFit="1" customWidth="1"/>
    <col min="419" max="419" width="29.6640625" bestFit="1" customWidth="1"/>
    <col min="420" max="420" width="28" bestFit="1" customWidth="1"/>
    <col min="421" max="421" width="25.6640625" bestFit="1" customWidth="1"/>
    <col min="422" max="422" width="24" bestFit="1" customWidth="1"/>
    <col min="423" max="423" width="29.6640625" bestFit="1" customWidth="1"/>
    <col min="424" max="424" width="28" bestFit="1" customWidth="1"/>
    <col min="425" max="425" width="25.6640625" bestFit="1" customWidth="1"/>
    <col min="426" max="426" width="24" bestFit="1" customWidth="1"/>
    <col min="427" max="427" width="29.6640625" bestFit="1" customWidth="1"/>
    <col min="428" max="428" width="28" bestFit="1" customWidth="1"/>
    <col min="429" max="429" width="25.6640625" bestFit="1" customWidth="1"/>
    <col min="430" max="430" width="24" bestFit="1" customWidth="1"/>
    <col min="431" max="431" width="29.6640625" bestFit="1" customWidth="1"/>
    <col min="432" max="432" width="28" bestFit="1" customWidth="1"/>
    <col min="433" max="433" width="25.6640625" bestFit="1" customWidth="1"/>
    <col min="434" max="434" width="24" bestFit="1" customWidth="1"/>
    <col min="435" max="435" width="29.6640625" bestFit="1" customWidth="1"/>
    <col min="436" max="436" width="28" bestFit="1" customWidth="1"/>
    <col min="437" max="437" width="25.6640625" bestFit="1" customWidth="1"/>
    <col min="438" max="438" width="24" bestFit="1" customWidth="1"/>
    <col min="439" max="439" width="29.6640625" bestFit="1" customWidth="1"/>
    <col min="440" max="440" width="28" bestFit="1" customWidth="1"/>
    <col min="441" max="441" width="25.6640625" bestFit="1" customWidth="1"/>
    <col min="442" max="442" width="24" bestFit="1" customWidth="1"/>
    <col min="443" max="443" width="29.6640625" bestFit="1" customWidth="1"/>
    <col min="444" max="444" width="28" bestFit="1" customWidth="1"/>
    <col min="445" max="445" width="25.6640625" bestFit="1" customWidth="1"/>
    <col min="446" max="446" width="24" bestFit="1" customWidth="1"/>
    <col min="447" max="447" width="29.6640625" bestFit="1" customWidth="1"/>
    <col min="448" max="448" width="28" bestFit="1" customWidth="1"/>
    <col min="449" max="449" width="25.6640625" bestFit="1" customWidth="1"/>
    <col min="450" max="450" width="24" bestFit="1" customWidth="1"/>
    <col min="451" max="451" width="29.6640625" bestFit="1" customWidth="1"/>
    <col min="452" max="452" width="28" bestFit="1" customWidth="1"/>
    <col min="453" max="453" width="25.6640625" bestFit="1" customWidth="1"/>
    <col min="454" max="454" width="24" bestFit="1" customWidth="1"/>
    <col min="455" max="455" width="29.6640625" bestFit="1" customWidth="1"/>
    <col min="456" max="456" width="28" bestFit="1" customWidth="1"/>
    <col min="457" max="457" width="25.6640625" bestFit="1" customWidth="1"/>
    <col min="458" max="458" width="24" bestFit="1" customWidth="1"/>
    <col min="459" max="459" width="29.6640625" bestFit="1" customWidth="1"/>
    <col min="460" max="460" width="28" bestFit="1" customWidth="1"/>
    <col min="461" max="461" width="25.6640625" bestFit="1" customWidth="1"/>
    <col min="462" max="462" width="24" bestFit="1" customWidth="1"/>
    <col min="463" max="463" width="29.6640625" bestFit="1" customWidth="1"/>
    <col min="464" max="464" width="28" bestFit="1" customWidth="1"/>
    <col min="465" max="465" width="25.6640625" bestFit="1" customWidth="1"/>
    <col min="466" max="466" width="24" bestFit="1" customWidth="1"/>
    <col min="467" max="467" width="29.6640625" bestFit="1" customWidth="1"/>
    <col min="468" max="468" width="28" bestFit="1" customWidth="1"/>
    <col min="469" max="469" width="25.6640625" bestFit="1" customWidth="1"/>
    <col min="470" max="470" width="24" bestFit="1" customWidth="1"/>
    <col min="471" max="471" width="29.6640625" bestFit="1" customWidth="1"/>
    <col min="472" max="472" width="28" bestFit="1" customWidth="1"/>
    <col min="473" max="473" width="25.6640625" bestFit="1" customWidth="1"/>
    <col min="474" max="474" width="24" bestFit="1" customWidth="1"/>
    <col min="475" max="475" width="29.6640625" bestFit="1" customWidth="1"/>
    <col min="476" max="476" width="28" bestFit="1" customWidth="1"/>
    <col min="477" max="477" width="25.6640625" bestFit="1" customWidth="1"/>
    <col min="478" max="478" width="24" bestFit="1" customWidth="1"/>
    <col min="479" max="479" width="29.6640625" bestFit="1" customWidth="1"/>
    <col min="480" max="480" width="28" bestFit="1" customWidth="1"/>
    <col min="481" max="481" width="25.6640625" bestFit="1" customWidth="1"/>
    <col min="482" max="482" width="24" bestFit="1" customWidth="1"/>
    <col min="483" max="483" width="29.6640625" bestFit="1" customWidth="1"/>
    <col min="484" max="484" width="28" bestFit="1" customWidth="1"/>
    <col min="485" max="485" width="25.6640625" bestFit="1" customWidth="1"/>
    <col min="486" max="486" width="24" bestFit="1" customWidth="1"/>
    <col min="487" max="487" width="29.6640625" bestFit="1" customWidth="1"/>
    <col min="488" max="488" width="28" bestFit="1" customWidth="1"/>
    <col min="489" max="489" width="25.6640625" bestFit="1" customWidth="1"/>
    <col min="490" max="490" width="24" bestFit="1" customWidth="1"/>
    <col min="491" max="491" width="29.6640625" bestFit="1" customWidth="1"/>
    <col min="492" max="492" width="28" bestFit="1" customWidth="1"/>
    <col min="493" max="493" width="25.6640625" bestFit="1" customWidth="1"/>
    <col min="494" max="494" width="24" bestFit="1" customWidth="1"/>
    <col min="495" max="495" width="29.6640625" bestFit="1" customWidth="1"/>
    <col min="496" max="496" width="28" bestFit="1" customWidth="1"/>
    <col min="497" max="497" width="25.6640625" bestFit="1" customWidth="1"/>
    <col min="498" max="498" width="24" bestFit="1" customWidth="1"/>
    <col min="499" max="499" width="29.6640625" bestFit="1" customWidth="1"/>
    <col min="500" max="500" width="28" bestFit="1" customWidth="1"/>
    <col min="501" max="501" width="25.6640625" bestFit="1" customWidth="1"/>
    <col min="502" max="502" width="24" bestFit="1" customWidth="1"/>
    <col min="503" max="503" width="28.1640625" bestFit="1" customWidth="1"/>
    <col min="504" max="504" width="26.33203125" bestFit="1" customWidth="1"/>
    <col min="505" max="505" width="25.6640625" bestFit="1" customWidth="1"/>
    <col min="506" max="506" width="24" bestFit="1" customWidth="1"/>
    <col min="507" max="507" width="29.6640625" bestFit="1" customWidth="1"/>
    <col min="508" max="508" width="28" bestFit="1" customWidth="1"/>
    <col min="509" max="509" width="25.6640625" bestFit="1" customWidth="1"/>
    <col min="510" max="510" width="24" bestFit="1" customWidth="1"/>
    <col min="511" max="511" width="29.6640625" bestFit="1" customWidth="1"/>
    <col min="512" max="512" width="28" bestFit="1" customWidth="1"/>
    <col min="513" max="513" width="25.6640625" bestFit="1" customWidth="1"/>
    <col min="514" max="514" width="24" bestFit="1" customWidth="1"/>
    <col min="515" max="515" width="25.6640625" bestFit="1" customWidth="1"/>
    <col min="516" max="516" width="24" bestFit="1" customWidth="1"/>
    <col min="517" max="517" width="29.6640625" bestFit="1" customWidth="1"/>
    <col min="518" max="518" width="28" bestFit="1" customWidth="1"/>
    <col min="519" max="519" width="25.6640625" bestFit="1" customWidth="1"/>
    <col min="520" max="520" width="24" bestFit="1" customWidth="1"/>
    <col min="521" max="521" width="29.6640625" bestFit="1" customWidth="1"/>
    <col min="522" max="522" width="28" bestFit="1" customWidth="1"/>
    <col min="523" max="523" width="25.6640625" bestFit="1" customWidth="1"/>
    <col min="524" max="524" width="24" bestFit="1" customWidth="1"/>
    <col min="525" max="525" width="29.6640625" bestFit="1" customWidth="1"/>
    <col min="526" max="526" width="28" bestFit="1" customWidth="1"/>
    <col min="527" max="527" width="25.6640625" bestFit="1" customWidth="1"/>
    <col min="528" max="528" width="24" bestFit="1" customWidth="1"/>
    <col min="529" max="529" width="25.6640625" bestFit="1" customWidth="1"/>
    <col min="530" max="530" width="24" bestFit="1" customWidth="1"/>
    <col min="531" max="531" width="29.6640625" bestFit="1" customWidth="1"/>
    <col min="532" max="532" width="28" bestFit="1" customWidth="1"/>
    <col min="533" max="533" width="25.6640625" bestFit="1" customWidth="1"/>
    <col min="534" max="534" width="24" bestFit="1" customWidth="1"/>
    <col min="535" max="535" width="28.1640625" bestFit="1" customWidth="1"/>
    <col min="536" max="536" width="26.33203125" bestFit="1" customWidth="1"/>
    <col min="537" max="537" width="25.6640625" bestFit="1" customWidth="1"/>
    <col min="538" max="538" width="24" bestFit="1" customWidth="1"/>
    <col min="539" max="539" width="29.6640625" bestFit="1" customWidth="1"/>
    <col min="540" max="540" width="28" bestFit="1" customWidth="1"/>
    <col min="541" max="541" width="25.6640625" bestFit="1" customWidth="1"/>
    <col min="542" max="542" width="24" bestFit="1" customWidth="1"/>
    <col min="543" max="543" width="29.6640625" bestFit="1" customWidth="1"/>
    <col min="544" max="544" width="28" bestFit="1" customWidth="1"/>
    <col min="545" max="545" width="25.6640625" bestFit="1" customWidth="1"/>
    <col min="546" max="546" width="24" bestFit="1" customWidth="1"/>
    <col min="547" max="547" width="29.6640625" bestFit="1" customWidth="1"/>
    <col min="548" max="548" width="28" bestFit="1" customWidth="1"/>
    <col min="549" max="549" width="25.6640625" bestFit="1" customWidth="1"/>
    <col min="550" max="550" width="24" bestFit="1" customWidth="1"/>
    <col min="551" max="551" width="29.6640625" bestFit="1" customWidth="1"/>
    <col min="552" max="552" width="28" bestFit="1" customWidth="1"/>
    <col min="553" max="553" width="25.6640625" bestFit="1" customWidth="1"/>
    <col min="554" max="554" width="24" bestFit="1" customWidth="1"/>
    <col min="555" max="555" width="29.6640625" bestFit="1" customWidth="1"/>
    <col min="556" max="556" width="28" bestFit="1" customWidth="1"/>
    <col min="557" max="557" width="25.6640625" bestFit="1" customWidth="1"/>
    <col min="558" max="558" width="24" bestFit="1" customWidth="1"/>
    <col min="559" max="559" width="29.6640625" bestFit="1" customWidth="1"/>
    <col min="560" max="560" width="28" bestFit="1" customWidth="1"/>
    <col min="561" max="561" width="25.6640625" bestFit="1" customWidth="1"/>
    <col min="562" max="562" width="24" bestFit="1" customWidth="1"/>
    <col min="563" max="563" width="25.6640625" bestFit="1" customWidth="1"/>
    <col min="564" max="564" width="24" bestFit="1" customWidth="1"/>
    <col min="565" max="565" width="29.6640625" bestFit="1" customWidth="1"/>
    <col min="566" max="566" width="28" bestFit="1" customWidth="1"/>
    <col min="567" max="567" width="25.6640625" bestFit="1" customWidth="1"/>
    <col min="568" max="568" width="24" bestFit="1" customWidth="1"/>
    <col min="569" max="569" width="29.6640625" bestFit="1" customWidth="1"/>
    <col min="570" max="570" width="28" bestFit="1" customWidth="1"/>
    <col min="571" max="571" width="25.6640625" bestFit="1" customWidth="1"/>
    <col min="572" max="572" width="24" bestFit="1" customWidth="1"/>
    <col min="573" max="573" width="29.6640625" bestFit="1" customWidth="1"/>
    <col min="574" max="574" width="28" bestFit="1" customWidth="1"/>
    <col min="575" max="575" width="25.6640625" bestFit="1" customWidth="1"/>
    <col min="576" max="576" width="24" bestFit="1" customWidth="1"/>
    <col min="577" max="577" width="29.6640625" bestFit="1" customWidth="1"/>
    <col min="578" max="578" width="28" bestFit="1" customWidth="1"/>
    <col min="579" max="579" width="25.6640625" bestFit="1" customWidth="1"/>
    <col min="580" max="580" width="24" bestFit="1" customWidth="1"/>
    <col min="581" max="581" width="25.6640625" bestFit="1" customWidth="1"/>
    <col min="582" max="582" width="24" bestFit="1" customWidth="1"/>
    <col min="583" max="583" width="29.6640625" bestFit="1" customWidth="1"/>
    <col min="584" max="584" width="28" bestFit="1" customWidth="1"/>
    <col min="585" max="585" width="25.6640625" bestFit="1" customWidth="1"/>
    <col min="586" max="586" width="24" bestFit="1" customWidth="1"/>
    <col min="587" max="587" width="29.6640625" bestFit="1" customWidth="1"/>
    <col min="588" max="588" width="28" bestFit="1" customWidth="1"/>
    <col min="589" max="589" width="25.6640625" bestFit="1" customWidth="1"/>
    <col min="590" max="590" width="24" bestFit="1" customWidth="1"/>
    <col min="591" max="591" width="29.6640625" bestFit="1" customWidth="1"/>
    <col min="592" max="592" width="28" bestFit="1" customWidth="1"/>
    <col min="593" max="593" width="25.6640625" bestFit="1" customWidth="1"/>
    <col min="594" max="594" width="24" bestFit="1" customWidth="1"/>
    <col min="595" max="595" width="28.1640625" bestFit="1" customWidth="1"/>
    <col min="596" max="596" width="26.33203125" bestFit="1" customWidth="1"/>
    <col min="597" max="597" width="25.6640625" bestFit="1" customWidth="1"/>
    <col min="598" max="598" width="24" bestFit="1" customWidth="1"/>
    <col min="599" max="599" width="29.6640625" bestFit="1" customWidth="1"/>
    <col min="600" max="600" width="28" bestFit="1" customWidth="1"/>
    <col min="601" max="601" width="25.6640625" bestFit="1" customWidth="1"/>
    <col min="602" max="602" width="24" bestFit="1" customWidth="1"/>
    <col min="603" max="603" width="29.6640625" bestFit="1" customWidth="1"/>
    <col min="604" max="604" width="28" bestFit="1" customWidth="1"/>
    <col min="605" max="605" width="25.6640625" bestFit="1" customWidth="1"/>
    <col min="606" max="606" width="24" bestFit="1" customWidth="1"/>
    <col min="607" max="607" width="29.6640625" bestFit="1" customWidth="1"/>
    <col min="608" max="608" width="28" bestFit="1" customWidth="1"/>
    <col min="609" max="609" width="25.6640625" bestFit="1" customWidth="1"/>
    <col min="610" max="610" width="24" bestFit="1" customWidth="1"/>
    <col min="611" max="611" width="29.6640625" bestFit="1" customWidth="1"/>
    <col min="612" max="612" width="28" bestFit="1" customWidth="1"/>
    <col min="613" max="613" width="25.6640625" bestFit="1" customWidth="1"/>
    <col min="614" max="614" width="24" bestFit="1" customWidth="1"/>
    <col min="615" max="615" width="29.6640625" bestFit="1" customWidth="1"/>
    <col min="616" max="616" width="28" bestFit="1" customWidth="1"/>
    <col min="617" max="617" width="25.6640625" bestFit="1" customWidth="1"/>
    <col min="618" max="618" width="24" bestFit="1" customWidth="1"/>
    <col min="619" max="619" width="29.6640625" bestFit="1" customWidth="1"/>
    <col min="620" max="620" width="28" bestFit="1" customWidth="1"/>
    <col min="621" max="621" width="25.6640625" bestFit="1" customWidth="1"/>
    <col min="622" max="622" width="24" bestFit="1" customWidth="1"/>
    <col min="623" max="623" width="29.6640625" bestFit="1" customWidth="1"/>
    <col min="624" max="624" width="28" bestFit="1" customWidth="1"/>
    <col min="625" max="625" width="25.6640625" bestFit="1" customWidth="1"/>
    <col min="626" max="626" width="24" bestFit="1" customWidth="1"/>
    <col min="627" max="627" width="29.6640625" bestFit="1" customWidth="1"/>
    <col min="628" max="628" width="28" bestFit="1" customWidth="1"/>
    <col min="629" max="629" width="25.6640625" bestFit="1" customWidth="1"/>
    <col min="630" max="630" width="24" bestFit="1" customWidth="1"/>
    <col min="631" max="631" width="29.6640625" bestFit="1" customWidth="1"/>
    <col min="632" max="632" width="28" bestFit="1" customWidth="1"/>
    <col min="633" max="633" width="25.6640625" bestFit="1" customWidth="1"/>
    <col min="634" max="634" width="24" bestFit="1" customWidth="1"/>
    <col min="635" max="635" width="28.1640625" bestFit="1" customWidth="1"/>
    <col min="636" max="636" width="26.33203125" bestFit="1" customWidth="1"/>
    <col min="637" max="637" width="25.6640625" bestFit="1" customWidth="1"/>
    <col min="638" max="638" width="24" bestFit="1" customWidth="1"/>
    <col min="639" max="639" width="29.6640625" bestFit="1" customWidth="1"/>
    <col min="640" max="640" width="28" bestFit="1" customWidth="1"/>
    <col min="641" max="641" width="25.6640625" bestFit="1" customWidth="1"/>
    <col min="642" max="642" width="24" bestFit="1" customWidth="1"/>
    <col min="643" max="643" width="29.6640625" bestFit="1" customWidth="1"/>
    <col min="644" max="644" width="28" bestFit="1" customWidth="1"/>
    <col min="645" max="645" width="25.6640625" bestFit="1" customWidth="1"/>
    <col min="646" max="646" width="24" bestFit="1" customWidth="1"/>
    <col min="647" max="647" width="29.6640625" bestFit="1" customWidth="1"/>
    <col min="648" max="648" width="28" bestFit="1" customWidth="1"/>
    <col min="649" max="649" width="25.6640625" bestFit="1" customWidth="1"/>
    <col min="650" max="650" width="24" bestFit="1" customWidth="1"/>
    <col min="651" max="651" width="29.6640625" bestFit="1" customWidth="1"/>
    <col min="652" max="652" width="28" bestFit="1" customWidth="1"/>
    <col min="653" max="653" width="25.6640625" bestFit="1" customWidth="1"/>
    <col min="654" max="654" width="24" bestFit="1" customWidth="1"/>
    <col min="655" max="655" width="29.6640625" bestFit="1" customWidth="1"/>
    <col min="656" max="656" width="28" bestFit="1" customWidth="1"/>
    <col min="657" max="657" width="25.6640625" bestFit="1" customWidth="1"/>
    <col min="658" max="658" width="24" bestFit="1" customWidth="1"/>
    <col min="659" max="659" width="25.6640625" bestFit="1" customWidth="1"/>
    <col min="660" max="660" width="24" bestFit="1" customWidth="1"/>
    <col min="661" max="661" width="29.6640625" bestFit="1" customWidth="1"/>
    <col min="662" max="662" width="28" bestFit="1" customWidth="1"/>
    <col min="663" max="663" width="25.6640625" bestFit="1" customWidth="1"/>
    <col min="664" max="664" width="24" bestFit="1" customWidth="1"/>
    <col min="665" max="665" width="25.6640625" bestFit="1" customWidth="1"/>
    <col min="666" max="666" width="24" bestFit="1" customWidth="1"/>
    <col min="667" max="667" width="29.6640625" bestFit="1" customWidth="1"/>
    <col min="668" max="668" width="28" bestFit="1" customWidth="1"/>
    <col min="669" max="669" width="25.6640625" bestFit="1" customWidth="1"/>
    <col min="670" max="670" width="24" bestFit="1" customWidth="1"/>
    <col min="671" max="671" width="29.6640625" bestFit="1" customWidth="1"/>
    <col min="672" max="672" width="28" bestFit="1" customWidth="1"/>
    <col min="673" max="673" width="25.6640625" bestFit="1" customWidth="1"/>
    <col min="674" max="674" width="24" bestFit="1" customWidth="1"/>
    <col min="675" max="675" width="29.6640625" bestFit="1" customWidth="1"/>
    <col min="676" max="676" width="28" bestFit="1" customWidth="1"/>
    <col min="677" max="677" width="25.6640625" bestFit="1" customWidth="1"/>
    <col min="678" max="678" width="24" bestFit="1" customWidth="1"/>
    <col min="679" max="679" width="29.6640625" bestFit="1" customWidth="1"/>
    <col min="680" max="680" width="28" bestFit="1" customWidth="1"/>
    <col min="681" max="681" width="25.6640625" bestFit="1" customWidth="1"/>
    <col min="682" max="682" width="24" bestFit="1" customWidth="1"/>
    <col min="683" max="683" width="29.6640625" bestFit="1" customWidth="1"/>
    <col min="684" max="684" width="28" bestFit="1" customWidth="1"/>
    <col min="685" max="685" width="25.6640625" bestFit="1" customWidth="1"/>
    <col min="686" max="686" width="24" bestFit="1" customWidth="1"/>
    <col min="687" max="687" width="29.6640625" bestFit="1" customWidth="1"/>
    <col min="688" max="688" width="28" bestFit="1" customWidth="1"/>
    <col min="689" max="689" width="25.6640625" bestFit="1" customWidth="1"/>
    <col min="690" max="690" width="24" bestFit="1" customWidth="1"/>
    <col min="691" max="691" width="29.6640625" bestFit="1" customWidth="1"/>
    <col min="692" max="692" width="28" bestFit="1" customWidth="1"/>
    <col min="693" max="693" width="25.6640625" bestFit="1" customWidth="1"/>
    <col min="694" max="694" width="24" bestFit="1" customWidth="1"/>
    <col min="695" max="695" width="29.6640625" bestFit="1" customWidth="1"/>
    <col min="696" max="696" width="28" bestFit="1" customWidth="1"/>
    <col min="697" max="697" width="25.6640625" bestFit="1" customWidth="1"/>
    <col min="698" max="698" width="24" bestFit="1" customWidth="1"/>
    <col min="699" max="699" width="29.6640625" bestFit="1" customWidth="1"/>
    <col min="700" max="700" width="28" bestFit="1" customWidth="1"/>
    <col min="701" max="701" width="25.6640625" bestFit="1" customWidth="1"/>
    <col min="702" max="702" width="24" bestFit="1" customWidth="1"/>
    <col min="703" max="703" width="28.1640625" bestFit="1" customWidth="1"/>
    <col min="704" max="704" width="26.33203125" bestFit="1" customWidth="1"/>
    <col min="705" max="705" width="25.6640625" bestFit="1" customWidth="1"/>
    <col min="706" max="706" width="24" bestFit="1" customWidth="1"/>
    <col min="707" max="707" width="29.6640625" bestFit="1" customWidth="1"/>
    <col min="708" max="708" width="28" bestFit="1" customWidth="1"/>
    <col min="709" max="709" width="25.6640625" bestFit="1" customWidth="1"/>
    <col min="710" max="710" width="24" bestFit="1" customWidth="1"/>
    <col min="711" max="711" width="25.6640625" bestFit="1" customWidth="1"/>
    <col min="712" max="712" width="24" bestFit="1" customWidth="1"/>
    <col min="713" max="713" width="29.6640625" bestFit="1" customWidth="1"/>
    <col min="714" max="714" width="28" bestFit="1" customWidth="1"/>
    <col min="715" max="715" width="25.6640625" bestFit="1" customWidth="1"/>
    <col min="716" max="716" width="24" bestFit="1" customWidth="1"/>
    <col min="717" max="717" width="29.6640625" bestFit="1" customWidth="1"/>
    <col min="718" max="718" width="28" bestFit="1" customWidth="1"/>
    <col min="719" max="719" width="25.6640625" bestFit="1" customWidth="1"/>
    <col min="720" max="720" width="24" bestFit="1" customWidth="1"/>
    <col min="721" max="721" width="29.6640625" bestFit="1" customWidth="1"/>
    <col min="722" max="722" width="28" bestFit="1" customWidth="1"/>
    <col min="723" max="723" width="25.6640625" bestFit="1" customWidth="1"/>
    <col min="724" max="724" width="24" bestFit="1" customWidth="1"/>
    <col min="725" max="725" width="25.6640625" bestFit="1" customWidth="1"/>
    <col min="726" max="726" width="24" bestFit="1" customWidth="1"/>
    <col min="727" max="727" width="29.6640625" bestFit="1" customWidth="1"/>
    <col min="728" max="728" width="28" bestFit="1" customWidth="1"/>
    <col min="729" max="729" width="25.6640625" bestFit="1" customWidth="1"/>
    <col min="730" max="730" width="24" bestFit="1" customWidth="1"/>
    <col min="731" max="731" width="29.6640625" bestFit="1" customWidth="1"/>
    <col min="732" max="732" width="28" bestFit="1" customWidth="1"/>
    <col min="733" max="733" width="25.6640625" bestFit="1" customWidth="1"/>
    <col min="734" max="734" width="24" bestFit="1" customWidth="1"/>
    <col min="735" max="735" width="29.6640625" bestFit="1" customWidth="1"/>
    <col min="736" max="736" width="28" bestFit="1" customWidth="1"/>
    <col min="737" max="737" width="25.6640625" bestFit="1" customWidth="1"/>
    <col min="738" max="738" width="24" bestFit="1" customWidth="1"/>
    <col min="739" max="739" width="29.6640625" bestFit="1" customWidth="1"/>
    <col min="740" max="740" width="28" bestFit="1" customWidth="1"/>
    <col min="741" max="741" width="25.6640625" bestFit="1" customWidth="1"/>
    <col min="742" max="742" width="24" bestFit="1" customWidth="1"/>
    <col min="743" max="743" width="29.6640625" bestFit="1" customWidth="1"/>
    <col min="744" max="744" width="28" bestFit="1" customWidth="1"/>
    <col min="745" max="745" width="25.6640625" bestFit="1" customWidth="1"/>
    <col min="746" max="746" width="24" bestFit="1" customWidth="1"/>
    <col min="747" max="747" width="29.6640625" bestFit="1" customWidth="1"/>
    <col min="748" max="748" width="28" bestFit="1" customWidth="1"/>
    <col min="749" max="749" width="25.6640625" bestFit="1" customWidth="1"/>
    <col min="750" max="750" width="24" bestFit="1" customWidth="1"/>
    <col min="751" max="751" width="25.6640625" bestFit="1" customWidth="1"/>
    <col min="752" max="752" width="24" bestFit="1" customWidth="1"/>
    <col min="753" max="753" width="29.6640625" bestFit="1" customWidth="1"/>
    <col min="754" max="754" width="28" bestFit="1" customWidth="1"/>
    <col min="755" max="755" width="25.6640625" bestFit="1" customWidth="1"/>
    <col min="756" max="756" width="24" bestFit="1" customWidth="1"/>
    <col min="757" max="757" width="29.6640625" bestFit="1" customWidth="1"/>
    <col min="758" max="758" width="28" bestFit="1" customWidth="1"/>
    <col min="759" max="759" width="25.6640625" bestFit="1" customWidth="1"/>
    <col min="760" max="760" width="24" bestFit="1" customWidth="1"/>
    <col min="761" max="761" width="29.6640625" bestFit="1" customWidth="1"/>
    <col min="762" max="762" width="28" bestFit="1" customWidth="1"/>
    <col min="763" max="763" width="25.6640625" bestFit="1" customWidth="1"/>
    <col min="764" max="764" width="24" bestFit="1" customWidth="1"/>
    <col min="765" max="765" width="29.6640625" bestFit="1" customWidth="1"/>
    <col min="766" max="766" width="28" bestFit="1" customWidth="1"/>
    <col min="767" max="767" width="25.6640625" bestFit="1" customWidth="1"/>
    <col min="768" max="768" width="24" bestFit="1" customWidth="1"/>
    <col min="769" max="769" width="29.6640625" bestFit="1" customWidth="1"/>
    <col min="770" max="770" width="28" bestFit="1" customWidth="1"/>
    <col min="771" max="771" width="25.6640625" bestFit="1" customWidth="1"/>
    <col min="772" max="772" width="24" bestFit="1" customWidth="1"/>
    <col min="773" max="773" width="29.6640625" bestFit="1" customWidth="1"/>
    <col min="774" max="774" width="28" bestFit="1" customWidth="1"/>
    <col min="775" max="775" width="25.6640625" bestFit="1" customWidth="1"/>
    <col min="776" max="776" width="24" bestFit="1" customWidth="1"/>
    <col min="777" max="777" width="29.6640625" bestFit="1" customWidth="1"/>
    <col min="778" max="778" width="28" bestFit="1" customWidth="1"/>
    <col min="779" max="779" width="25.6640625" bestFit="1" customWidth="1"/>
    <col min="780" max="780" width="24" bestFit="1" customWidth="1"/>
    <col min="781" max="781" width="29.6640625" bestFit="1" customWidth="1"/>
    <col min="782" max="782" width="28" bestFit="1" customWidth="1"/>
    <col min="783" max="783" width="25.6640625" bestFit="1" customWidth="1"/>
    <col min="784" max="784" width="24" bestFit="1" customWidth="1"/>
    <col min="785" max="785" width="29.6640625" bestFit="1" customWidth="1"/>
    <col min="786" max="786" width="28" bestFit="1" customWidth="1"/>
    <col min="787" max="787" width="25.6640625" bestFit="1" customWidth="1"/>
    <col min="788" max="788" width="24" bestFit="1" customWidth="1"/>
    <col min="789" max="789" width="29.6640625" bestFit="1" customWidth="1"/>
    <col min="790" max="790" width="28" bestFit="1" customWidth="1"/>
    <col min="791" max="791" width="25.6640625" bestFit="1" customWidth="1"/>
    <col min="792" max="792" width="24" bestFit="1" customWidth="1"/>
    <col min="793" max="793" width="28.1640625" bestFit="1" customWidth="1"/>
    <col min="794" max="794" width="26.33203125" bestFit="1" customWidth="1"/>
    <col min="795" max="795" width="25.6640625" bestFit="1" customWidth="1"/>
    <col min="796" max="796" width="24" bestFit="1" customWidth="1"/>
    <col min="797" max="797" width="29.6640625" bestFit="1" customWidth="1"/>
    <col min="798" max="798" width="28" bestFit="1" customWidth="1"/>
    <col min="799" max="799" width="25.6640625" bestFit="1" customWidth="1"/>
    <col min="800" max="800" width="24" bestFit="1" customWidth="1"/>
    <col min="801" max="801" width="29.6640625" bestFit="1" customWidth="1"/>
    <col min="802" max="802" width="28" bestFit="1" customWidth="1"/>
    <col min="803" max="803" width="25.6640625" bestFit="1" customWidth="1"/>
    <col min="804" max="804" width="24" bestFit="1" customWidth="1"/>
    <col min="805" max="805" width="29.6640625" bestFit="1" customWidth="1"/>
    <col min="806" max="806" width="28" bestFit="1" customWidth="1"/>
    <col min="807" max="807" width="25.6640625" bestFit="1" customWidth="1"/>
    <col min="808" max="808" width="24" bestFit="1" customWidth="1"/>
    <col min="809" max="809" width="29.6640625" bestFit="1" customWidth="1"/>
    <col min="810" max="810" width="28" bestFit="1" customWidth="1"/>
    <col min="811" max="811" width="25.6640625" bestFit="1" customWidth="1"/>
    <col min="812" max="812" width="24" bestFit="1" customWidth="1"/>
    <col min="813" max="813" width="29.6640625" bestFit="1" customWidth="1"/>
    <col min="814" max="814" width="28" bestFit="1" customWidth="1"/>
    <col min="815" max="815" width="25.6640625" bestFit="1" customWidth="1"/>
    <col min="816" max="816" width="24" bestFit="1" customWidth="1"/>
    <col min="817" max="817" width="28.1640625" bestFit="1" customWidth="1"/>
    <col min="818" max="818" width="26.33203125" bestFit="1" customWidth="1"/>
    <col min="819" max="819" width="25.6640625" bestFit="1" customWidth="1"/>
    <col min="820" max="820" width="24" bestFit="1" customWidth="1"/>
    <col min="821" max="821" width="29.6640625" bestFit="1" customWidth="1"/>
    <col min="822" max="822" width="28" bestFit="1" customWidth="1"/>
    <col min="823" max="823" width="25.6640625" bestFit="1" customWidth="1"/>
    <col min="824" max="824" width="24" bestFit="1" customWidth="1"/>
    <col min="825" max="825" width="29.6640625" bestFit="1" customWidth="1"/>
    <col min="826" max="826" width="28" bestFit="1" customWidth="1"/>
    <col min="827" max="827" width="25.6640625" bestFit="1" customWidth="1"/>
    <col min="828" max="828" width="24" bestFit="1" customWidth="1"/>
    <col min="829" max="829" width="29.6640625" bestFit="1" customWidth="1"/>
    <col min="830" max="830" width="28" bestFit="1" customWidth="1"/>
    <col min="831" max="831" width="25.6640625" bestFit="1" customWidth="1"/>
    <col min="832" max="832" width="24" bestFit="1" customWidth="1"/>
    <col min="833" max="833" width="25.6640625" bestFit="1" customWidth="1"/>
    <col min="834" max="834" width="24" bestFit="1" customWidth="1"/>
    <col min="835" max="835" width="29.6640625" bestFit="1" customWidth="1"/>
    <col min="836" max="836" width="28" bestFit="1" customWidth="1"/>
    <col min="837" max="837" width="25.6640625" bestFit="1" customWidth="1"/>
    <col min="838" max="838" width="24" bestFit="1" customWidth="1"/>
    <col min="839" max="839" width="29.6640625" bestFit="1" customWidth="1"/>
    <col min="840" max="840" width="28" bestFit="1" customWidth="1"/>
    <col min="841" max="841" width="25.6640625" bestFit="1" customWidth="1"/>
    <col min="842" max="842" width="24" bestFit="1" customWidth="1"/>
    <col min="843" max="843" width="29.6640625" bestFit="1" customWidth="1"/>
    <col min="844" max="844" width="28" bestFit="1" customWidth="1"/>
    <col min="845" max="845" width="25.6640625" bestFit="1" customWidth="1"/>
    <col min="846" max="846" width="24" bestFit="1" customWidth="1"/>
    <col min="847" max="847" width="29.6640625" bestFit="1" customWidth="1"/>
    <col min="848" max="848" width="28" bestFit="1" customWidth="1"/>
    <col min="849" max="849" width="25.6640625" bestFit="1" customWidth="1"/>
    <col min="850" max="850" width="24" bestFit="1" customWidth="1"/>
    <col min="851" max="851" width="29.6640625" bestFit="1" customWidth="1"/>
    <col min="852" max="852" width="28" bestFit="1" customWidth="1"/>
    <col min="853" max="853" width="25.6640625" bestFit="1" customWidth="1"/>
    <col min="854" max="854" width="24" bestFit="1" customWidth="1"/>
    <col min="855" max="855" width="29.6640625" bestFit="1" customWidth="1"/>
    <col min="856" max="856" width="28" bestFit="1" customWidth="1"/>
    <col min="857" max="857" width="25.6640625" bestFit="1" customWidth="1"/>
    <col min="858" max="858" width="24" bestFit="1" customWidth="1"/>
    <col min="859" max="859" width="25.6640625" bestFit="1" customWidth="1"/>
    <col min="860" max="860" width="24" bestFit="1" customWidth="1"/>
    <col min="861" max="861" width="29.6640625" bestFit="1" customWidth="1"/>
    <col min="862" max="862" width="28" bestFit="1" customWidth="1"/>
    <col min="863" max="863" width="25.6640625" bestFit="1" customWidth="1"/>
    <col min="864" max="864" width="24" bestFit="1" customWidth="1"/>
    <col min="865" max="865" width="29.6640625" bestFit="1" customWidth="1"/>
    <col min="866" max="866" width="28" bestFit="1" customWidth="1"/>
    <col min="867" max="867" width="25.6640625" bestFit="1" customWidth="1"/>
    <col min="868" max="868" width="24" bestFit="1" customWidth="1"/>
    <col min="869" max="869" width="29.6640625" bestFit="1" customWidth="1"/>
    <col min="870" max="870" width="28" bestFit="1" customWidth="1"/>
    <col min="871" max="871" width="25.6640625" bestFit="1" customWidth="1"/>
    <col min="872" max="872" width="24" bestFit="1" customWidth="1"/>
    <col min="873" max="873" width="29.6640625" bestFit="1" customWidth="1"/>
    <col min="874" max="874" width="28" bestFit="1" customWidth="1"/>
    <col min="875" max="875" width="25.6640625" bestFit="1" customWidth="1"/>
    <col min="876" max="876" width="24" bestFit="1" customWidth="1"/>
    <col min="877" max="877" width="29.6640625" bestFit="1" customWidth="1"/>
    <col min="878" max="878" width="28" bestFit="1" customWidth="1"/>
    <col min="879" max="879" width="25.6640625" bestFit="1" customWidth="1"/>
    <col min="880" max="880" width="24" bestFit="1" customWidth="1"/>
    <col min="881" max="881" width="29.6640625" bestFit="1" customWidth="1"/>
    <col min="882" max="882" width="28" bestFit="1" customWidth="1"/>
    <col min="883" max="883" width="25.6640625" bestFit="1" customWidth="1"/>
    <col min="884" max="884" width="24" bestFit="1" customWidth="1"/>
    <col min="885" max="885" width="28.1640625" bestFit="1" customWidth="1"/>
    <col min="886" max="886" width="26.33203125" bestFit="1" customWidth="1"/>
    <col min="887" max="887" width="25.6640625" bestFit="1" customWidth="1"/>
    <col min="888" max="888" width="24" bestFit="1" customWidth="1"/>
    <col min="889" max="889" width="29.6640625" bestFit="1" customWidth="1"/>
    <col min="890" max="890" width="28" bestFit="1" customWidth="1"/>
    <col min="891" max="891" width="25.6640625" bestFit="1" customWidth="1"/>
    <col min="892" max="892" width="24" bestFit="1" customWidth="1"/>
    <col min="893" max="893" width="29.6640625" bestFit="1" customWidth="1"/>
    <col min="894" max="894" width="28" bestFit="1" customWidth="1"/>
    <col min="895" max="895" width="25.6640625" bestFit="1" customWidth="1"/>
    <col min="896" max="896" width="24" bestFit="1" customWidth="1"/>
    <col min="897" max="897" width="29.6640625" bestFit="1" customWidth="1"/>
    <col min="898" max="898" width="28" bestFit="1" customWidth="1"/>
    <col min="899" max="899" width="25.6640625" bestFit="1" customWidth="1"/>
    <col min="900" max="900" width="24" bestFit="1" customWidth="1"/>
    <col min="901" max="901" width="29.6640625" bestFit="1" customWidth="1"/>
    <col min="902" max="902" width="28" bestFit="1" customWidth="1"/>
    <col min="903" max="903" width="25.6640625" bestFit="1" customWidth="1"/>
    <col min="904" max="904" width="24" bestFit="1" customWidth="1"/>
    <col min="905" max="905" width="29.6640625" bestFit="1" customWidth="1"/>
    <col min="906" max="906" width="28" bestFit="1" customWidth="1"/>
    <col min="907" max="907" width="25.6640625" bestFit="1" customWidth="1"/>
    <col min="908" max="908" width="24" bestFit="1" customWidth="1"/>
    <col min="909" max="909" width="28.1640625" bestFit="1" customWidth="1"/>
    <col min="910" max="910" width="26.33203125" bestFit="1" customWidth="1"/>
    <col min="911" max="911" width="25.6640625" bestFit="1" customWidth="1"/>
    <col min="912" max="912" width="24" bestFit="1" customWidth="1"/>
    <col min="913" max="913" width="29.6640625" bestFit="1" customWidth="1"/>
    <col min="914" max="914" width="28" bestFit="1" customWidth="1"/>
    <col min="915" max="915" width="25.6640625" bestFit="1" customWidth="1"/>
    <col min="916" max="916" width="24" bestFit="1" customWidth="1"/>
    <col min="917" max="917" width="29.6640625" bestFit="1" customWidth="1"/>
    <col min="918" max="918" width="28" bestFit="1" customWidth="1"/>
    <col min="919" max="919" width="25.6640625" bestFit="1" customWidth="1"/>
    <col min="920" max="920" width="24" bestFit="1" customWidth="1"/>
    <col min="921" max="921" width="29.6640625" bestFit="1" customWidth="1"/>
    <col min="922" max="922" width="28" bestFit="1" customWidth="1"/>
    <col min="923" max="923" width="25.6640625" bestFit="1" customWidth="1"/>
    <col min="924" max="924" width="24" bestFit="1" customWidth="1"/>
    <col min="925" max="925" width="29.6640625" bestFit="1" customWidth="1"/>
    <col min="926" max="926" width="28" bestFit="1" customWidth="1"/>
    <col min="927" max="927" width="25.6640625" bestFit="1" customWidth="1"/>
    <col min="928" max="928" width="24" bestFit="1" customWidth="1"/>
    <col min="929" max="929" width="29.6640625" bestFit="1" customWidth="1"/>
    <col min="930" max="930" width="28" bestFit="1" customWidth="1"/>
    <col min="931" max="931" width="25.6640625" bestFit="1" customWidth="1"/>
    <col min="932" max="932" width="24" bestFit="1" customWidth="1"/>
    <col min="933" max="933" width="29.6640625" bestFit="1" customWidth="1"/>
    <col min="934" max="934" width="28" bestFit="1" customWidth="1"/>
    <col min="935" max="935" width="25.6640625" bestFit="1" customWidth="1"/>
    <col min="936" max="936" width="24" bestFit="1" customWidth="1"/>
    <col min="937" max="937" width="29.6640625" bestFit="1" customWidth="1"/>
    <col min="938" max="938" width="28" bestFit="1" customWidth="1"/>
    <col min="939" max="939" width="25.6640625" bestFit="1" customWidth="1"/>
    <col min="940" max="940" width="24" bestFit="1" customWidth="1"/>
    <col min="941" max="941" width="30.6640625" bestFit="1" customWidth="1"/>
    <col min="942" max="942" width="29" bestFit="1" customWidth="1"/>
    <col min="943" max="943" width="25.6640625" bestFit="1" customWidth="1"/>
    <col min="944" max="944" width="24" bestFit="1" customWidth="1"/>
    <col min="945" max="945" width="30.6640625" bestFit="1" customWidth="1"/>
    <col min="946" max="946" width="29" bestFit="1" customWidth="1"/>
    <col min="947" max="947" width="25.6640625" bestFit="1" customWidth="1"/>
    <col min="948" max="948" width="24" bestFit="1" customWidth="1"/>
    <col min="949" max="949" width="29.1640625" bestFit="1" customWidth="1"/>
    <col min="950" max="950" width="27.5" bestFit="1" customWidth="1"/>
    <col min="951" max="951" width="25.6640625" bestFit="1" customWidth="1"/>
    <col min="952" max="952" width="24" bestFit="1" customWidth="1"/>
    <col min="953" max="953" width="30.6640625" bestFit="1" customWidth="1"/>
    <col min="954" max="954" width="29" bestFit="1" customWidth="1"/>
    <col min="955" max="955" width="25.6640625" bestFit="1" customWidth="1"/>
    <col min="956" max="956" width="24" bestFit="1" customWidth="1"/>
    <col min="957" max="957" width="30.6640625" bestFit="1" customWidth="1"/>
    <col min="958" max="958" width="29" bestFit="1" customWidth="1"/>
    <col min="959" max="959" width="25.6640625" bestFit="1" customWidth="1"/>
    <col min="960" max="960" width="24" bestFit="1" customWidth="1"/>
    <col min="961" max="961" width="30.6640625" bestFit="1" customWidth="1"/>
    <col min="962" max="962" width="29" bestFit="1" customWidth="1"/>
    <col min="963" max="963" width="25.6640625" bestFit="1" customWidth="1"/>
    <col min="964" max="964" width="24" bestFit="1" customWidth="1"/>
    <col min="965" max="965" width="30.6640625" bestFit="1" customWidth="1"/>
    <col min="966" max="966" width="29" bestFit="1" customWidth="1"/>
    <col min="967" max="967" width="25.6640625" bestFit="1" customWidth="1"/>
    <col min="968" max="968" width="24" bestFit="1" customWidth="1"/>
    <col min="969" max="969" width="30.6640625" bestFit="1" customWidth="1"/>
    <col min="970" max="970" width="29" bestFit="1" customWidth="1"/>
    <col min="971" max="971" width="25.6640625" bestFit="1" customWidth="1"/>
    <col min="972" max="972" width="24" bestFit="1" customWidth="1"/>
    <col min="973" max="973" width="30.6640625" bestFit="1" customWidth="1"/>
    <col min="974" max="974" width="29" bestFit="1" customWidth="1"/>
    <col min="975" max="975" width="25.6640625" bestFit="1" customWidth="1"/>
    <col min="976" max="976" width="24" bestFit="1" customWidth="1"/>
    <col min="977" max="977" width="29.1640625" bestFit="1" customWidth="1"/>
    <col min="978" max="978" width="27.5" bestFit="1" customWidth="1"/>
    <col min="979" max="979" width="25.6640625" bestFit="1" customWidth="1"/>
    <col min="980" max="980" width="24" bestFit="1" customWidth="1"/>
    <col min="981" max="981" width="30.6640625" bestFit="1" customWidth="1"/>
    <col min="982" max="982" width="29" bestFit="1" customWidth="1"/>
    <col min="983" max="983" width="25.6640625" bestFit="1" customWidth="1"/>
    <col min="984" max="984" width="24" bestFit="1" customWidth="1"/>
    <col min="985" max="985" width="30.6640625" bestFit="1" customWidth="1"/>
    <col min="986" max="986" width="29" bestFit="1" customWidth="1"/>
    <col min="987" max="987" width="25.6640625" bestFit="1" customWidth="1"/>
    <col min="988" max="988" width="24" bestFit="1" customWidth="1"/>
    <col min="989" max="989" width="30.6640625" bestFit="1" customWidth="1"/>
    <col min="990" max="990" width="29" bestFit="1" customWidth="1"/>
    <col min="991" max="991" width="25.6640625" bestFit="1" customWidth="1"/>
    <col min="992" max="992" width="24" bestFit="1" customWidth="1"/>
    <col min="993" max="993" width="30.6640625" bestFit="1" customWidth="1"/>
    <col min="994" max="994" width="29" bestFit="1" customWidth="1"/>
    <col min="995" max="995" width="25.6640625" bestFit="1" customWidth="1"/>
    <col min="996" max="996" width="24" bestFit="1" customWidth="1"/>
    <col min="997" max="997" width="30.6640625" bestFit="1" customWidth="1"/>
    <col min="998" max="998" width="29" bestFit="1" customWidth="1"/>
    <col min="999" max="999" width="25.6640625" bestFit="1" customWidth="1"/>
    <col min="1000" max="1000" width="24" bestFit="1" customWidth="1"/>
    <col min="1001" max="1001" width="30.6640625" bestFit="1" customWidth="1"/>
    <col min="1002" max="1002" width="29" bestFit="1" customWidth="1"/>
    <col min="1003" max="1003" width="25.6640625" bestFit="1" customWidth="1"/>
    <col min="1004" max="1004" width="24" bestFit="1" customWidth="1"/>
    <col min="1005" max="1005" width="25.6640625" bestFit="1" customWidth="1"/>
    <col min="1006" max="1006" width="24" bestFit="1" customWidth="1"/>
    <col min="1007" max="1007" width="30.6640625" bestFit="1" customWidth="1"/>
    <col min="1008" max="1008" width="29" bestFit="1" customWidth="1"/>
    <col min="1009" max="1009" width="25.6640625" bestFit="1" customWidth="1"/>
    <col min="1010" max="1010" width="24" bestFit="1" customWidth="1"/>
    <col min="1011" max="1011" width="30.6640625" bestFit="1" customWidth="1"/>
    <col min="1012" max="1012" width="29" bestFit="1" customWidth="1"/>
    <col min="1013" max="1013" width="25.6640625" bestFit="1" customWidth="1"/>
    <col min="1014" max="1014" width="24" bestFit="1" customWidth="1"/>
    <col min="1015" max="1015" width="30.6640625" bestFit="1" customWidth="1"/>
    <col min="1016" max="1016" width="29" bestFit="1" customWidth="1"/>
    <col min="1017" max="1017" width="25.6640625" bestFit="1" customWidth="1"/>
    <col min="1018" max="1018" width="24" bestFit="1" customWidth="1"/>
    <col min="1019" max="1019" width="30.6640625" bestFit="1" customWidth="1"/>
    <col min="1020" max="1020" width="29" bestFit="1" customWidth="1"/>
    <col min="1021" max="1021" width="25.6640625" bestFit="1" customWidth="1"/>
    <col min="1022" max="1022" width="24" bestFit="1" customWidth="1"/>
    <col min="1023" max="1023" width="30.6640625" bestFit="1" customWidth="1"/>
    <col min="1024" max="1024" width="29" bestFit="1" customWidth="1"/>
    <col min="1025" max="1025" width="25.6640625" bestFit="1" customWidth="1"/>
    <col min="1026" max="1026" width="24" bestFit="1" customWidth="1"/>
    <col min="1027" max="1027" width="30.6640625" bestFit="1" customWidth="1"/>
    <col min="1028" max="1028" width="29" bestFit="1" customWidth="1"/>
    <col min="1029" max="1029" width="25.6640625" bestFit="1" customWidth="1"/>
    <col min="1030" max="1030" width="24" bestFit="1" customWidth="1"/>
    <col min="1031" max="1031" width="30.6640625" bestFit="1" customWidth="1"/>
    <col min="1032" max="1032" width="29" bestFit="1" customWidth="1"/>
    <col min="1033" max="1033" width="25.6640625" bestFit="1" customWidth="1"/>
    <col min="1034" max="1034" width="24" bestFit="1" customWidth="1"/>
    <col min="1035" max="1035" width="30.6640625" bestFit="1" customWidth="1"/>
    <col min="1036" max="1036" width="29" bestFit="1" customWidth="1"/>
    <col min="1037" max="1037" width="25.6640625" bestFit="1" customWidth="1"/>
    <col min="1038" max="1038" width="24" bestFit="1" customWidth="1"/>
    <col min="1039" max="1039" width="30.6640625" bestFit="1" customWidth="1"/>
    <col min="1040" max="1040" width="29" bestFit="1" customWidth="1"/>
    <col min="1041" max="1041" width="25.6640625" bestFit="1" customWidth="1"/>
    <col min="1042" max="1042" width="24" bestFit="1" customWidth="1"/>
    <col min="1043" max="1043" width="25.6640625" bestFit="1" customWidth="1"/>
    <col min="1044" max="1044" width="24" bestFit="1" customWidth="1"/>
    <col min="1045" max="1045" width="29.1640625" bestFit="1" customWidth="1"/>
    <col min="1046" max="1046" width="27.5" bestFit="1" customWidth="1"/>
    <col min="1047" max="1047" width="25.6640625" bestFit="1" customWidth="1"/>
    <col min="1048" max="1048" width="24" bestFit="1" customWidth="1"/>
    <col min="1049" max="1049" width="30.6640625" bestFit="1" customWidth="1"/>
    <col min="1050" max="1050" width="29" bestFit="1" customWidth="1"/>
    <col min="1051" max="1051" width="25.6640625" bestFit="1" customWidth="1"/>
    <col min="1052" max="1052" width="24" bestFit="1" customWidth="1"/>
    <col min="1053" max="1053" width="30.6640625" bestFit="1" customWidth="1"/>
    <col min="1054" max="1054" width="29" bestFit="1" customWidth="1"/>
    <col min="1055" max="1055" width="25.6640625" bestFit="1" customWidth="1"/>
    <col min="1056" max="1056" width="24" bestFit="1" customWidth="1"/>
    <col min="1057" max="1057" width="29.1640625" bestFit="1" customWidth="1"/>
    <col min="1058" max="1058" width="27.5" bestFit="1" customWidth="1"/>
    <col min="1059" max="1059" width="25.6640625" bestFit="1" customWidth="1"/>
    <col min="1060" max="1060" width="24" bestFit="1" customWidth="1"/>
    <col min="1061" max="1061" width="30.6640625" bestFit="1" customWidth="1"/>
    <col min="1062" max="1062" width="29" bestFit="1" customWidth="1"/>
    <col min="1063" max="1063" width="25.6640625" bestFit="1" customWidth="1"/>
    <col min="1064" max="1064" width="24" bestFit="1" customWidth="1"/>
    <col min="1065" max="1065" width="30.6640625" bestFit="1" customWidth="1"/>
    <col min="1066" max="1066" width="29" bestFit="1" customWidth="1"/>
    <col min="1067" max="1067" width="25.6640625" bestFit="1" customWidth="1"/>
    <col min="1068" max="1068" width="24" bestFit="1" customWidth="1"/>
    <col min="1069" max="1069" width="30.6640625" bestFit="1" customWidth="1"/>
    <col min="1070" max="1070" width="29" bestFit="1" customWidth="1"/>
    <col min="1071" max="1071" width="25.6640625" bestFit="1" customWidth="1"/>
    <col min="1072" max="1072" width="24" bestFit="1" customWidth="1"/>
    <col min="1073" max="1073" width="30.6640625" bestFit="1" customWidth="1"/>
    <col min="1074" max="1074" width="29" bestFit="1" customWidth="1"/>
    <col min="1075" max="1075" width="25.6640625" bestFit="1" customWidth="1"/>
    <col min="1076" max="1076" width="24" bestFit="1" customWidth="1"/>
    <col min="1077" max="1077" width="30.6640625" bestFit="1" customWidth="1"/>
    <col min="1078" max="1078" width="29" bestFit="1" customWidth="1"/>
    <col min="1079" max="1079" width="25.6640625" bestFit="1" customWidth="1"/>
    <col min="1080" max="1080" width="24" bestFit="1" customWidth="1"/>
    <col min="1081" max="1081" width="30.6640625" bestFit="1" customWidth="1"/>
    <col min="1082" max="1082" width="29" bestFit="1" customWidth="1"/>
    <col min="1083" max="1083" width="25.6640625" bestFit="1" customWidth="1"/>
    <col min="1084" max="1084" width="24" bestFit="1" customWidth="1"/>
    <col min="1085" max="1085" width="30.6640625" bestFit="1" customWidth="1"/>
    <col min="1086" max="1086" width="29" bestFit="1" customWidth="1"/>
    <col min="1087" max="1087" width="25.6640625" bestFit="1" customWidth="1"/>
    <col min="1088" max="1088" width="24" bestFit="1" customWidth="1"/>
    <col min="1089" max="1089" width="30.6640625" bestFit="1" customWidth="1"/>
    <col min="1090" max="1090" width="29" bestFit="1" customWidth="1"/>
    <col min="1091" max="1091" width="25.6640625" bestFit="1" customWidth="1"/>
    <col min="1092" max="1092" width="24" bestFit="1" customWidth="1"/>
    <col min="1093" max="1093" width="30.6640625" bestFit="1" customWidth="1"/>
    <col min="1094" max="1094" width="29" bestFit="1" customWidth="1"/>
    <col min="1095" max="1095" width="25.6640625" bestFit="1" customWidth="1"/>
    <col min="1096" max="1096" width="24" bestFit="1" customWidth="1"/>
    <col min="1097" max="1097" width="30.6640625" bestFit="1" customWidth="1"/>
    <col min="1098" max="1098" width="29" bestFit="1" customWidth="1"/>
    <col min="1099" max="1099" width="25.6640625" bestFit="1" customWidth="1"/>
    <col min="1100" max="1100" width="24" bestFit="1" customWidth="1"/>
    <col min="1101" max="1101" width="30.6640625" bestFit="1" customWidth="1"/>
    <col min="1102" max="1102" width="29" bestFit="1" customWidth="1"/>
    <col min="1103" max="1103" width="25.6640625" bestFit="1" customWidth="1"/>
    <col min="1104" max="1104" width="24" bestFit="1" customWidth="1"/>
    <col min="1105" max="1105" width="30.6640625" bestFit="1" customWidth="1"/>
    <col min="1106" max="1106" width="29" bestFit="1" customWidth="1"/>
    <col min="1107" max="1107" width="25.6640625" bestFit="1" customWidth="1"/>
    <col min="1108" max="1108" width="24" bestFit="1" customWidth="1"/>
    <col min="1109" max="1109" width="29.1640625" bestFit="1" customWidth="1"/>
    <col min="1110" max="1110" width="27.5" bestFit="1" customWidth="1"/>
    <col min="1111" max="1111" width="25.6640625" bestFit="1" customWidth="1"/>
    <col min="1112" max="1112" width="24" bestFit="1" customWidth="1"/>
    <col min="1113" max="1113" width="30.6640625" bestFit="1" customWidth="1"/>
    <col min="1114" max="1114" width="29" bestFit="1" customWidth="1"/>
    <col min="1115" max="1115" width="25.6640625" bestFit="1" customWidth="1"/>
    <col min="1116" max="1116" width="24" bestFit="1" customWidth="1"/>
    <col min="1117" max="1117" width="30.6640625" bestFit="1" customWidth="1"/>
    <col min="1118" max="1118" width="29" bestFit="1" customWidth="1"/>
    <col min="1119" max="1119" width="25.6640625" bestFit="1" customWidth="1"/>
    <col min="1120" max="1120" width="24" bestFit="1" customWidth="1"/>
    <col min="1121" max="1121" width="30.6640625" bestFit="1" customWidth="1"/>
    <col min="1122" max="1122" width="29" bestFit="1" customWidth="1"/>
    <col min="1123" max="1123" width="25.6640625" bestFit="1" customWidth="1"/>
    <col min="1124" max="1124" width="24" bestFit="1" customWidth="1"/>
    <col min="1125" max="1125" width="30.6640625" bestFit="1" customWidth="1"/>
    <col min="1126" max="1126" width="29" bestFit="1" customWidth="1"/>
    <col min="1127" max="1127" width="25.6640625" bestFit="1" customWidth="1"/>
    <col min="1128" max="1128" width="24" bestFit="1" customWidth="1"/>
    <col min="1129" max="1129" width="30.6640625" bestFit="1" customWidth="1"/>
    <col min="1130" max="1130" width="29" bestFit="1" customWidth="1"/>
    <col min="1131" max="1131" width="25.6640625" bestFit="1" customWidth="1"/>
    <col min="1132" max="1132" width="24" bestFit="1" customWidth="1"/>
    <col min="1133" max="1133" width="30.6640625" bestFit="1" customWidth="1"/>
    <col min="1134" max="1134" width="29" bestFit="1" customWidth="1"/>
    <col min="1135" max="1135" width="25.6640625" bestFit="1" customWidth="1"/>
    <col min="1136" max="1136" width="24" bestFit="1" customWidth="1"/>
    <col min="1137" max="1137" width="30.6640625" bestFit="1" customWidth="1"/>
    <col min="1138" max="1138" width="29" bestFit="1" customWidth="1"/>
    <col min="1139" max="1139" width="25.6640625" bestFit="1" customWidth="1"/>
    <col min="1140" max="1140" width="24" bestFit="1" customWidth="1"/>
    <col min="1141" max="1141" width="30.6640625" bestFit="1" customWidth="1"/>
    <col min="1142" max="1142" width="29" bestFit="1" customWidth="1"/>
    <col min="1143" max="1143" width="25.6640625" bestFit="1" customWidth="1"/>
    <col min="1144" max="1144" width="24" bestFit="1" customWidth="1"/>
    <col min="1145" max="1145" width="30.6640625" bestFit="1" customWidth="1"/>
    <col min="1146" max="1146" width="29" bestFit="1" customWidth="1"/>
    <col min="1147" max="1147" width="25.6640625" bestFit="1" customWidth="1"/>
    <col min="1148" max="1148" width="24" bestFit="1" customWidth="1"/>
    <col min="1149" max="1149" width="25.6640625" bestFit="1" customWidth="1"/>
    <col min="1150" max="1150" width="24" bestFit="1" customWidth="1"/>
    <col min="1151" max="1151" width="30.6640625" bestFit="1" customWidth="1"/>
    <col min="1152" max="1152" width="29" bestFit="1" customWidth="1"/>
    <col min="1153" max="1153" width="25.6640625" bestFit="1" customWidth="1"/>
    <col min="1154" max="1154" width="24" bestFit="1" customWidth="1"/>
    <col min="1155" max="1155" width="25.6640625" bestFit="1" customWidth="1"/>
    <col min="1156" max="1156" width="24" bestFit="1" customWidth="1"/>
    <col min="1157" max="1157" width="29.1640625" bestFit="1" customWidth="1"/>
    <col min="1158" max="1158" width="27.5" bestFit="1" customWidth="1"/>
    <col min="1159" max="1159" width="25.6640625" bestFit="1" customWidth="1"/>
    <col min="1160" max="1160" width="24" bestFit="1" customWidth="1"/>
    <col min="1161" max="1161" width="30.6640625" bestFit="1" customWidth="1"/>
    <col min="1162" max="1162" width="29" bestFit="1" customWidth="1"/>
    <col min="1163" max="1163" width="25.6640625" bestFit="1" customWidth="1"/>
    <col min="1164" max="1164" width="24" bestFit="1" customWidth="1"/>
    <col min="1165" max="1165" width="30.6640625" bestFit="1" customWidth="1"/>
    <col min="1166" max="1166" width="29" bestFit="1" customWidth="1"/>
    <col min="1167" max="1167" width="25.6640625" bestFit="1" customWidth="1"/>
    <col min="1168" max="1168" width="24" bestFit="1" customWidth="1"/>
    <col min="1169" max="1169" width="30.6640625" bestFit="1" customWidth="1"/>
    <col min="1170" max="1170" width="29" bestFit="1" customWidth="1"/>
    <col min="1171" max="1171" width="25.6640625" bestFit="1" customWidth="1"/>
    <col min="1172" max="1172" width="24" bestFit="1" customWidth="1"/>
    <col min="1173" max="1173" width="30.6640625" bestFit="1" customWidth="1"/>
    <col min="1174" max="1174" width="29" bestFit="1" customWidth="1"/>
    <col min="1175" max="1175" width="25.6640625" bestFit="1" customWidth="1"/>
    <col min="1176" max="1176" width="24" bestFit="1" customWidth="1"/>
    <col min="1177" max="1177" width="25.6640625" bestFit="1" customWidth="1"/>
    <col min="1178" max="1178" width="24" bestFit="1" customWidth="1"/>
    <col min="1179" max="1179" width="30.6640625" bestFit="1" customWidth="1"/>
    <col min="1180" max="1180" width="29" bestFit="1" customWidth="1"/>
    <col min="1181" max="1181" width="25.6640625" bestFit="1" customWidth="1"/>
    <col min="1182" max="1182" width="24" bestFit="1" customWidth="1"/>
    <col min="1183" max="1183" width="30.6640625" bestFit="1" customWidth="1"/>
    <col min="1184" max="1184" width="29" bestFit="1" customWidth="1"/>
    <col min="1185" max="1185" width="25.6640625" bestFit="1" customWidth="1"/>
    <col min="1186" max="1186" width="24" bestFit="1" customWidth="1"/>
    <col min="1187" max="1187" width="30.6640625" bestFit="1" customWidth="1"/>
    <col min="1188" max="1188" width="29" bestFit="1" customWidth="1"/>
    <col min="1189" max="1189" width="25.6640625" bestFit="1" customWidth="1"/>
    <col min="1190" max="1190" width="24" bestFit="1" customWidth="1"/>
    <col min="1191" max="1191" width="30.6640625" bestFit="1" customWidth="1"/>
    <col min="1192" max="1192" width="29" bestFit="1" customWidth="1"/>
    <col min="1193" max="1193" width="25.6640625" bestFit="1" customWidth="1"/>
    <col min="1194" max="1194" width="24" bestFit="1" customWidth="1"/>
    <col min="1195" max="1195" width="29.1640625" bestFit="1" customWidth="1"/>
    <col min="1196" max="1196" width="27.5" bestFit="1" customWidth="1"/>
    <col min="1197" max="1197" width="25.6640625" bestFit="1" customWidth="1"/>
    <col min="1198" max="1198" width="24" bestFit="1" customWidth="1"/>
    <col min="1199" max="1199" width="30.6640625" bestFit="1" customWidth="1"/>
    <col min="1200" max="1200" width="29" bestFit="1" customWidth="1"/>
    <col min="1201" max="1201" width="25.6640625" bestFit="1" customWidth="1"/>
    <col min="1202" max="1202" width="24" bestFit="1" customWidth="1"/>
    <col min="1203" max="1203" width="30.6640625" bestFit="1" customWidth="1"/>
    <col min="1204" max="1204" width="29" bestFit="1" customWidth="1"/>
    <col min="1205" max="1205" width="25.6640625" bestFit="1" customWidth="1"/>
    <col min="1206" max="1206" width="24" bestFit="1" customWidth="1"/>
    <col min="1207" max="1207" width="30.6640625" bestFit="1" customWidth="1"/>
    <col min="1208" max="1208" width="29" bestFit="1" customWidth="1"/>
    <col min="1209" max="1209" width="25.6640625" bestFit="1" customWidth="1"/>
    <col min="1210" max="1210" width="24" bestFit="1" customWidth="1"/>
    <col min="1211" max="1211" width="30.6640625" bestFit="1" customWidth="1"/>
    <col min="1212" max="1212" width="29" bestFit="1" customWidth="1"/>
    <col min="1213" max="1213" width="25.6640625" bestFit="1" customWidth="1"/>
    <col min="1214" max="1214" width="24" bestFit="1" customWidth="1"/>
    <col min="1215" max="1215" width="25.6640625" bestFit="1" customWidth="1"/>
    <col min="1216" max="1216" width="24" bestFit="1" customWidth="1"/>
    <col min="1217" max="1217" width="30.6640625" bestFit="1" customWidth="1"/>
    <col min="1218" max="1218" width="29" bestFit="1" customWidth="1"/>
    <col min="1219" max="1219" width="25.6640625" bestFit="1" customWidth="1"/>
    <col min="1220" max="1220" width="24" bestFit="1" customWidth="1"/>
    <col min="1221" max="1221" width="30.6640625" bestFit="1" customWidth="1"/>
    <col min="1222" max="1222" width="29" bestFit="1" customWidth="1"/>
    <col min="1223" max="1223" width="25.6640625" bestFit="1" customWidth="1"/>
    <col min="1224" max="1224" width="24" bestFit="1" customWidth="1"/>
    <col min="1225" max="1225" width="30.6640625" bestFit="1" customWidth="1"/>
    <col min="1226" max="1226" width="29" bestFit="1" customWidth="1"/>
    <col min="1227" max="1227" width="25.6640625" bestFit="1" customWidth="1"/>
    <col min="1228" max="1228" width="24" bestFit="1" customWidth="1"/>
    <col min="1229" max="1229" width="29.1640625" bestFit="1" customWidth="1"/>
    <col min="1230" max="1230" width="27.5" bestFit="1" customWidth="1"/>
    <col min="1231" max="1231" width="25.6640625" bestFit="1" customWidth="1"/>
    <col min="1232" max="1232" width="24" bestFit="1" customWidth="1"/>
    <col min="1233" max="1233" width="30.6640625" bestFit="1" customWidth="1"/>
    <col min="1234" max="1234" width="29" bestFit="1" customWidth="1"/>
    <col min="1235" max="1235" width="25.6640625" bestFit="1" customWidth="1"/>
    <col min="1236" max="1236" width="24" bestFit="1" customWidth="1"/>
    <col min="1237" max="1237" width="25.6640625" bestFit="1" customWidth="1"/>
    <col min="1238" max="1238" width="24" bestFit="1" customWidth="1"/>
    <col min="1239" max="1239" width="30.6640625" bestFit="1" customWidth="1"/>
    <col min="1240" max="1240" width="29" bestFit="1" customWidth="1"/>
    <col min="1241" max="1241" width="25.6640625" bestFit="1" customWidth="1"/>
    <col min="1242" max="1242" width="24" bestFit="1" customWidth="1"/>
    <col min="1243" max="1243" width="30.6640625" bestFit="1" customWidth="1"/>
    <col min="1244" max="1244" width="29" bestFit="1" customWidth="1"/>
    <col min="1245" max="1245" width="25.6640625" bestFit="1" customWidth="1"/>
    <col min="1246" max="1246" width="24" bestFit="1" customWidth="1"/>
    <col min="1247" max="1247" width="30.6640625" bestFit="1" customWidth="1"/>
    <col min="1248" max="1248" width="29" bestFit="1" customWidth="1"/>
    <col min="1249" max="1249" width="25.6640625" bestFit="1" customWidth="1"/>
    <col min="1250" max="1250" width="24" bestFit="1" customWidth="1"/>
    <col min="1251" max="1251" width="30.6640625" bestFit="1" customWidth="1"/>
    <col min="1252" max="1252" width="29" bestFit="1" customWidth="1"/>
    <col min="1253" max="1253" width="25.6640625" bestFit="1" customWidth="1"/>
    <col min="1254" max="1254" width="24" bestFit="1" customWidth="1"/>
    <col min="1255" max="1255" width="30.6640625" bestFit="1" customWidth="1"/>
    <col min="1256" max="1256" width="29" bestFit="1" customWidth="1"/>
    <col min="1257" max="1257" width="25.6640625" bestFit="1" customWidth="1"/>
    <col min="1258" max="1258" width="24" bestFit="1" customWidth="1"/>
    <col min="1259" max="1259" width="25.6640625" bestFit="1" customWidth="1"/>
    <col min="1260" max="1260" width="24" bestFit="1" customWidth="1"/>
    <col min="1261" max="1261" width="30.6640625" bestFit="1" customWidth="1"/>
    <col min="1262" max="1262" width="29" bestFit="1" customWidth="1"/>
    <col min="1263" max="1263" width="25.6640625" bestFit="1" customWidth="1"/>
    <col min="1264" max="1264" width="24" bestFit="1" customWidth="1"/>
    <col min="1265" max="1265" width="25.6640625" bestFit="1" customWidth="1"/>
    <col min="1266" max="1266" width="24" bestFit="1" customWidth="1"/>
    <col min="1267" max="1267" width="30.6640625" bestFit="1" customWidth="1"/>
    <col min="1268" max="1268" width="29" bestFit="1" customWidth="1"/>
    <col min="1269" max="1269" width="25.6640625" bestFit="1" customWidth="1"/>
    <col min="1270" max="1270" width="24" bestFit="1" customWidth="1"/>
    <col min="1271" max="1271" width="25.6640625" bestFit="1" customWidth="1"/>
    <col min="1272" max="1272" width="24" bestFit="1" customWidth="1"/>
    <col min="1273" max="1273" width="29.1640625" bestFit="1" customWidth="1"/>
    <col min="1274" max="1274" width="27.5" bestFit="1" customWidth="1"/>
    <col min="1275" max="1275" width="25.6640625" bestFit="1" customWidth="1"/>
    <col min="1276" max="1276" width="24" bestFit="1" customWidth="1"/>
    <col min="1277" max="1277" width="30.6640625" bestFit="1" customWidth="1"/>
    <col min="1278" max="1278" width="29" bestFit="1" customWidth="1"/>
    <col min="1279" max="1279" width="25.6640625" bestFit="1" customWidth="1"/>
    <col min="1280" max="1280" width="24" bestFit="1" customWidth="1"/>
    <col min="1281" max="1281" width="25.6640625" bestFit="1" customWidth="1"/>
    <col min="1282" max="1282" width="24" bestFit="1" customWidth="1"/>
    <col min="1283" max="1283" width="30.6640625" bestFit="1" customWidth="1"/>
    <col min="1284" max="1284" width="29" bestFit="1" customWidth="1"/>
    <col min="1285" max="1285" width="25.6640625" bestFit="1" customWidth="1"/>
    <col min="1286" max="1286" width="24" bestFit="1" customWidth="1"/>
    <col min="1287" max="1287" width="30.6640625" bestFit="1" customWidth="1"/>
    <col min="1288" max="1288" width="29" bestFit="1" customWidth="1"/>
    <col min="1289" max="1289" width="25.6640625" bestFit="1" customWidth="1"/>
    <col min="1290" max="1290" width="24" bestFit="1" customWidth="1"/>
    <col min="1291" max="1291" width="30.6640625" bestFit="1" customWidth="1"/>
    <col min="1292" max="1292" width="29" bestFit="1" customWidth="1"/>
    <col min="1293" max="1293" width="25.6640625" bestFit="1" customWidth="1"/>
    <col min="1294" max="1294" width="24" bestFit="1" customWidth="1"/>
    <col min="1295" max="1295" width="30.6640625" bestFit="1" customWidth="1"/>
    <col min="1296" max="1296" width="29" bestFit="1" customWidth="1"/>
    <col min="1297" max="1297" width="25.6640625" bestFit="1" customWidth="1"/>
    <col min="1298" max="1298" width="24" bestFit="1" customWidth="1"/>
    <col min="1299" max="1299" width="30.6640625" bestFit="1" customWidth="1"/>
    <col min="1300" max="1300" width="29" bestFit="1" customWidth="1"/>
    <col min="1301" max="1301" width="25.6640625" bestFit="1" customWidth="1"/>
    <col min="1302" max="1302" width="24" bestFit="1" customWidth="1"/>
    <col min="1303" max="1303" width="30.6640625" bestFit="1" customWidth="1"/>
    <col min="1304" max="1304" width="29" bestFit="1" customWidth="1"/>
    <col min="1305" max="1305" width="25.6640625" bestFit="1" customWidth="1"/>
    <col min="1306" max="1306" width="24" bestFit="1" customWidth="1"/>
    <col min="1307" max="1307" width="30.6640625" bestFit="1" customWidth="1"/>
    <col min="1308" max="1308" width="29" bestFit="1" customWidth="1"/>
    <col min="1309" max="1309" width="25.6640625" bestFit="1" customWidth="1"/>
    <col min="1310" max="1310" width="24" bestFit="1" customWidth="1"/>
    <col min="1311" max="1311" width="25.6640625" bestFit="1" customWidth="1"/>
    <col min="1312" max="1312" width="24" bestFit="1" customWidth="1"/>
    <col min="1313" max="1313" width="29.1640625" bestFit="1" customWidth="1"/>
    <col min="1314" max="1314" width="27.5" bestFit="1" customWidth="1"/>
    <col min="1315" max="1315" width="25.6640625" bestFit="1" customWidth="1"/>
    <col min="1316" max="1316" width="24" bestFit="1" customWidth="1"/>
    <col min="1317" max="1317" width="25.6640625" bestFit="1" customWidth="1"/>
    <col min="1318" max="1318" width="24" bestFit="1" customWidth="1"/>
    <col min="1319" max="1319" width="30.6640625" bestFit="1" customWidth="1"/>
    <col min="1320" max="1320" width="29" bestFit="1" customWidth="1"/>
    <col min="1321" max="1321" width="25.6640625" bestFit="1" customWidth="1"/>
    <col min="1322" max="1322" width="24" bestFit="1" customWidth="1"/>
    <col min="1323" max="1323" width="30.6640625" bestFit="1" customWidth="1"/>
    <col min="1324" max="1324" width="29" bestFit="1" customWidth="1"/>
    <col min="1325" max="1325" width="25.6640625" bestFit="1" customWidth="1"/>
    <col min="1326" max="1326" width="24" bestFit="1" customWidth="1"/>
    <col min="1327" max="1327" width="25.6640625" bestFit="1" customWidth="1"/>
    <col min="1328" max="1328" width="24" bestFit="1" customWidth="1"/>
    <col min="1329" max="1329" width="30.6640625" bestFit="1" customWidth="1"/>
    <col min="1330" max="1330" width="29" bestFit="1" customWidth="1"/>
    <col min="1331" max="1331" width="25.6640625" bestFit="1" customWidth="1"/>
    <col min="1332" max="1332" width="24" bestFit="1" customWidth="1"/>
    <col min="1333" max="1333" width="30.6640625" bestFit="1" customWidth="1"/>
    <col min="1334" max="1334" width="29" bestFit="1" customWidth="1"/>
    <col min="1335" max="1335" width="25.6640625" bestFit="1" customWidth="1"/>
    <col min="1336" max="1336" width="24" bestFit="1" customWidth="1"/>
    <col min="1337" max="1337" width="30.6640625" bestFit="1" customWidth="1"/>
    <col min="1338" max="1338" width="29" bestFit="1" customWidth="1"/>
    <col min="1339" max="1339" width="25.6640625" bestFit="1" customWidth="1"/>
    <col min="1340" max="1340" width="24" bestFit="1" customWidth="1"/>
    <col min="1341" max="1341" width="25.6640625" bestFit="1" customWidth="1"/>
    <col min="1342" max="1342" width="24" bestFit="1" customWidth="1"/>
    <col min="1343" max="1343" width="30.6640625" bestFit="1" customWidth="1"/>
    <col min="1344" max="1344" width="29" bestFit="1" customWidth="1"/>
    <col min="1345" max="1345" width="25.6640625" bestFit="1" customWidth="1"/>
    <col min="1346" max="1346" width="24" bestFit="1" customWidth="1"/>
    <col min="1347" max="1347" width="30.6640625" bestFit="1" customWidth="1"/>
    <col min="1348" max="1348" width="29" bestFit="1" customWidth="1"/>
    <col min="1349" max="1349" width="25.6640625" bestFit="1" customWidth="1"/>
    <col min="1350" max="1350" width="24" bestFit="1" customWidth="1"/>
    <col min="1351" max="1351" width="30.6640625" bestFit="1" customWidth="1"/>
    <col min="1352" max="1352" width="29" bestFit="1" customWidth="1"/>
    <col min="1353" max="1353" width="25.6640625" bestFit="1" customWidth="1"/>
    <col min="1354" max="1354" width="24" bestFit="1" customWidth="1"/>
    <col min="1355" max="1355" width="30.6640625" bestFit="1" customWidth="1"/>
    <col min="1356" max="1356" width="29" bestFit="1" customWidth="1"/>
    <col min="1357" max="1357" width="25.6640625" bestFit="1" customWidth="1"/>
    <col min="1358" max="1358" width="24" bestFit="1" customWidth="1"/>
    <col min="1359" max="1359" width="30.6640625" bestFit="1" customWidth="1"/>
    <col min="1360" max="1360" width="29" bestFit="1" customWidth="1"/>
    <col min="1361" max="1361" width="25.6640625" bestFit="1" customWidth="1"/>
    <col min="1362" max="1362" width="24" bestFit="1" customWidth="1"/>
    <col min="1363" max="1363" width="30.6640625" bestFit="1" customWidth="1"/>
    <col min="1364" max="1364" width="29" bestFit="1" customWidth="1"/>
    <col min="1365" max="1365" width="25.6640625" bestFit="1" customWidth="1"/>
    <col min="1366" max="1366" width="24" bestFit="1" customWidth="1"/>
    <col min="1367" max="1367" width="25.6640625" bestFit="1" customWidth="1"/>
    <col min="1368" max="1368" width="24" bestFit="1" customWidth="1"/>
    <col min="1369" max="1369" width="30.6640625" bestFit="1" customWidth="1"/>
    <col min="1370" max="1370" width="29" bestFit="1" customWidth="1"/>
    <col min="1371" max="1371" width="25.6640625" bestFit="1" customWidth="1"/>
    <col min="1372" max="1372" width="24" bestFit="1" customWidth="1"/>
    <col min="1373" max="1373" width="30.6640625" bestFit="1" customWidth="1"/>
    <col min="1374" max="1374" width="29" bestFit="1" customWidth="1"/>
    <col min="1375" max="1375" width="25.6640625" bestFit="1" customWidth="1"/>
    <col min="1376" max="1376" width="24" bestFit="1" customWidth="1"/>
    <col min="1377" max="1377" width="25.6640625" bestFit="1" customWidth="1"/>
    <col min="1378" max="1378" width="24" bestFit="1" customWidth="1"/>
    <col min="1379" max="1379" width="29.1640625" bestFit="1" customWidth="1"/>
    <col min="1380" max="1380" width="27.5" bestFit="1" customWidth="1"/>
    <col min="1381" max="1381" width="25.6640625" bestFit="1" customWidth="1"/>
    <col min="1382" max="1382" width="24" bestFit="1" customWidth="1"/>
    <col min="1383" max="1383" width="25.6640625" bestFit="1" customWidth="1"/>
    <col min="1384" max="1384" width="24" bestFit="1" customWidth="1"/>
    <col min="1385" max="1385" width="30.6640625" bestFit="1" customWidth="1"/>
    <col min="1386" max="1386" width="29" bestFit="1" customWidth="1"/>
    <col min="1387" max="1387" width="25.6640625" bestFit="1" customWidth="1"/>
    <col min="1388" max="1388" width="24" bestFit="1" customWidth="1"/>
    <col min="1389" max="1389" width="30.6640625" bestFit="1" customWidth="1"/>
    <col min="1390" max="1390" width="29" bestFit="1" customWidth="1"/>
    <col min="1391" max="1391" width="25.6640625" bestFit="1" customWidth="1"/>
    <col min="1392" max="1392" width="24" bestFit="1" customWidth="1"/>
    <col min="1393" max="1393" width="30.6640625" bestFit="1" customWidth="1"/>
    <col min="1394" max="1394" width="29" bestFit="1" customWidth="1"/>
    <col min="1395" max="1395" width="25.6640625" bestFit="1" customWidth="1"/>
    <col min="1396" max="1396" width="24" bestFit="1" customWidth="1"/>
    <col min="1397" max="1397" width="25.6640625" bestFit="1" customWidth="1"/>
    <col min="1398" max="1398" width="24" bestFit="1" customWidth="1"/>
    <col min="1399" max="1399" width="30.6640625" bestFit="1" customWidth="1"/>
    <col min="1400" max="1400" width="29" bestFit="1" customWidth="1"/>
    <col min="1401" max="1401" width="25.6640625" bestFit="1" customWidth="1"/>
    <col min="1402" max="1402" width="24" bestFit="1" customWidth="1"/>
    <col min="1403" max="1403" width="30.6640625" bestFit="1" customWidth="1"/>
    <col min="1404" max="1404" width="29" bestFit="1" customWidth="1"/>
    <col min="1405" max="1405" width="25.6640625" bestFit="1" customWidth="1"/>
    <col min="1406" max="1406" width="24" bestFit="1" customWidth="1"/>
    <col min="1407" max="1407" width="30.6640625" bestFit="1" customWidth="1"/>
    <col min="1408" max="1408" width="29" bestFit="1" customWidth="1"/>
    <col min="1409" max="1409" width="25.6640625" bestFit="1" customWidth="1"/>
    <col min="1410" max="1410" width="24" bestFit="1" customWidth="1"/>
    <col min="1411" max="1411" width="30.6640625" bestFit="1" customWidth="1"/>
    <col min="1412" max="1412" width="29" bestFit="1" customWidth="1"/>
    <col min="1413" max="1413" width="25.6640625" bestFit="1" customWidth="1"/>
    <col min="1414" max="1414" width="24" bestFit="1" customWidth="1"/>
    <col min="1415" max="1415" width="30.6640625" bestFit="1" customWidth="1"/>
    <col min="1416" max="1416" width="29" bestFit="1" customWidth="1"/>
    <col min="1417" max="1417" width="25.6640625" bestFit="1" customWidth="1"/>
    <col min="1418" max="1418" width="24" bestFit="1" customWidth="1"/>
    <col min="1419" max="1419" width="29.1640625" bestFit="1" customWidth="1"/>
    <col min="1420" max="1420" width="27.5" bestFit="1" customWidth="1"/>
    <col min="1421" max="1421" width="25.6640625" bestFit="1" customWidth="1"/>
    <col min="1422" max="1422" width="24" bestFit="1" customWidth="1"/>
    <col min="1423" max="1423" width="30.6640625" bestFit="1" customWidth="1"/>
    <col min="1424" max="1424" width="29" bestFit="1" customWidth="1"/>
    <col min="1425" max="1425" width="25.6640625" bestFit="1" customWidth="1"/>
    <col min="1426" max="1426" width="24" bestFit="1" customWidth="1"/>
    <col min="1427" max="1427" width="30.6640625" bestFit="1" customWidth="1"/>
    <col min="1428" max="1428" width="29" bestFit="1" customWidth="1"/>
    <col min="1429" max="1429" width="25.6640625" bestFit="1" customWidth="1"/>
    <col min="1430" max="1430" width="24" bestFit="1" customWidth="1"/>
    <col min="1431" max="1431" width="30.6640625" bestFit="1" customWidth="1"/>
    <col min="1432" max="1432" width="29" bestFit="1" customWidth="1"/>
    <col min="1433" max="1433" width="25.6640625" bestFit="1" customWidth="1"/>
    <col min="1434" max="1434" width="24" bestFit="1" customWidth="1"/>
    <col min="1435" max="1435" width="30.6640625" bestFit="1" customWidth="1"/>
    <col min="1436" max="1436" width="29" bestFit="1" customWidth="1"/>
    <col min="1437" max="1437" width="25.6640625" bestFit="1" customWidth="1"/>
    <col min="1438" max="1438" width="24" bestFit="1" customWidth="1"/>
    <col min="1439" max="1439" width="30.6640625" bestFit="1" customWidth="1"/>
    <col min="1440" max="1440" width="29" bestFit="1" customWidth="1"/>
    <col min="1441" max="1441" width="25.6640625" bestFit="1" customWidth="1"/>
    <col min="1442" max="1442" width="24" bestFit="1" customWidth="1"/>
    <col min="1443" max="1443" width="30.6640625" bestFit="1" customWidth="1"/>
    <col min="1444" max="1444" width="29" bestFit="1" customWidth="1"/>
    <col min="1445" max="1445" width="25.6640625" bestFit="1" customWidth="1"/>
    <col min="1446" max="1446" width="24" bestFit="1" customWidth="1"/>
    <col min="1447" max="1447" width="30.6640625" bestFit="1" customWidth="1"/>
    <col min="1448" max="1448" width="29" bestFit="1" customWidth="1"/>
    <col min="1449" max="1449" width="25.6640625" bestFit="1" customWidth="1"/>
    <col min="1450" max="1450" width="24" bestFit="1" customWidth="1"/>
    <col min="1451" max="1451" width="30.6640625" bestFit="1" customWidth="1"/>
    <col min="1452" max="1452" width="29" bestFit="1" customWidth="1"/>
    <col min="1453" max="1453" width="25.6640625" bestFit="1" customWidth="1"/>
    <col min="1454" max="1454" width="24" bestFit="1" customWidth="1"/>
    <col min="1455" max="1455" width="30.6640625" bestFit="1" customWidth="1"/>
    <col min="1456" max="1456" width="29" bestFit="1" customWidth="1"/>
    <col min="1457" max="1457" width="25.6640625" bestFit="1" customWidth="1"/>
    <col min="1458" max="1458" width="24" bestFit="1" customWidth="1"/>
    <col min="1459" max="1459" width="30.6640625" bestFit="1" customWidth="1"/>
    <col min="1460" max="1460" width="29" bestFit="1" customWidth="1"/>
    <col min="1461" max="1461" width="25.6640625" bestFit="1" customWidth="1"/>
    <col min="1462" max="1462" width="24" bestFit="1" customWidth="1"/>
    <col min="1463" max="1463" width="30.6640625" bestFit="1" customWidth="1"/>
    <col min="1464" max="1464" width="29" bestFit="1" customWidth="1"/>
    <col min="1465" max="1465" width="25.6640625" bestFit="1" customWidth="1"/>
    <col min="1466" max="1466" width="24" bestFit="1" customWidth="1"/>
    <col min="1467" max="1467" width="30.6640625" bestFit="1" customWidth="1"/>
    <col min="1468" max="1468" width="29" bestFit="1" customWidth="1"/>
    <col min="1469" max="1469" width="25.6640625" bestFit="1" customWidth="1"/>
    <col min="1470" max="1470" width="24" bestFit="1" customWidth="1"/>
    <col min="1471" max="1471" width="30.6640625" bestFit="1" customWidth="1"/>
    <col min="1472" max="1472" width="29" bestFit="1" customWidth="1"/>
    <col min="1473" max="1473" width="25.6640625" bestFit="1" customWidth="1"/>
    <col min="1474" max="1474" width="24" bestFit="1" customWidth="1"/>
    <col min="1475" max="1475" width="29.1640625" bestFit="1" customWidth="1"/>
    <col min="1476" max="1476" width="27.5" bestFit="1" customWidth="1"/>
    <col min="1477" max="1477" width="25.6640625" bestFit="1" customWidth="1"/>
    <col min="1478" max="1478" width="24" bestFit="1" customWidth="1"/>
    <col min="1479" max="1479" width="30.6640625" bestFit="1" customWidth="1"/>
    <col min="1480" max="1480" width="29" bestFit="1" customWidth="1"/>
    <col min="1481" max="1481" width="25.6640625" bestFit="1" customWidth="1"/>
    <col min="1482" max="1482" width="24" bestFit="1" customWidth="1"/>
    <col min="1483" max="1483" width="30.6640625" bestFit="1" customWidth="1"/>
    <col min="1484" max="1484" width="29" bestFit="1" customWidth="1"/>
    <col min="1485" max="1485" width="25.6640625" bestFit="1" customWidth="1"/>
    <col min="1486" max="1486" width="24" bestFit="1" customWidth="1"/>
    <col min="1487" max="1487" width="25.6640625" bestFit="1" customWidth="1"/>
    <col min="1488" max="1488" width="24" bestFit="1" customWidth="1"/>
    <col min="1489" max="1489" width="30.6640625" bestFit="1" customWidth="1"/>
    <col min="1490" max="1490" width="29" bestFit="1" customWidth="1"/>
    <col min="1491" max="1491" width="25.6640625" bestFit="1" customWidth="1"/>
    <col min="1492" max="1492" width="24" bestFit="1" customWidth="1"/>
    <col min="1493" max="1493" width="30.6640625" bestFit="1" customWidth="1"/>
    <col min="1494" max="1494" width="29" bestFit="1" customWidth="1"/>
    <col min="1495" max="1495" width="25.6640625" bestFit="1" customWidth="1"/>
    <col min="1496" max="1496" width="24" bestFit="1" customWidth="1"/>
    <col min="1497" max="1497" width="30.6640625" bestFit="1" customWidth="1"/>
    <col min="1498" max="1498" width="29" bestFit="1" customWidth="1"/>
    <col min="1499" max="1499" width="25.6640625" bestFit="1" customWidth="1"/>
    <col min="1500" max="1500" width="24" bestFit="1" customWidth="1"/>
    <col min="1501" max="1501" width="30.6640625" bestFit="1" customWidth="1"/>
    <col min="1502" max="1502" width="29" bestFit="1" customWidth="1"/>
    <col min="1503" max="1503" width="25.6640625" bestFit="1" customWidth="1"/>
    <col min="1504" max="1504" width="24" bestFit="1" customWidth="1"/>
    <col min="1505" max="1505" width="30.6640625" bestFit="1" customWidth="1"/>
    <col min="1506" max="1506" width="29" bestFit="1" customWidth="1"/>
    <col min="1507" max="1507" width="25.6640625" bestFit="1" customWidth="1"/>
    <col min="1508" max="1508" width="24" bestFit="1" customWidth="1"/>
    <col min="1509" max="1509" width="25.6640625" bestFit="1" customWidth="1"/>
    <col min="1510" max="1510" width="24" bestFit="1" customWidth="1"/>
    <col min="1511" max="1511" width="29.1640625" bestFit="1" customWidth="1"/>
    <col min="1512" max="1512" width="27.5" bestFit="1" customWidth="1"/>
    <col min="1513" max="1513" width="25.6640625" bestFit="1" customWidth="1"/>
    <col min="1514" max="1514" width="24" bestFit="1" customWidth="1"/>
    <col min="1515" max="1515" width="30.6640625" bestFit="1" customWidth="1"/>
    <col min="1516" max="1516" width="29" bestFit="1" customWidth="1"/>
    <col min="1517" max="1517" width="25.6640625" bestFit="1" customWidth="1"/>
    <col min="1518" max="1518" width="24" bestFit="1" customWidth="1"/>
    <col min="1519" max="1519" width="25.6640625" bestFit="1" customWidth="1"/>
    <col min="1520" max="1520" width="24" bestFit="1" customWidth="1"/>
    <col min="1521" max="1521" width="30.6640625" bestFit="1" customWidth="1"/>
    <col min="1522" max="1522" width="29" bestFit="1" customWidth="1"/>
    <col min="1523" max="1523" width="25.6640625" bestFit="1" customWidth="1"/>
    <col min="1524" max="1524" width="24" bestFit="1" customWidth="1"/>
    <col min="1525" max="1525" width="25.6640625" bestFit="1" customWidth="1"/>
    <col min="1526" max="1526" width="24" bestFit="1" customWidth="1"/>
    <col min="1527" max="1527" width="30.6640625" bestFit="1" customWidth="1"/>
    <col min="1528" max="1528" width="29" bestFit="1" customWidth="1"/>
    <col min="1529" max="1529" width="25.6640625" bestFit="1" customWidth="1"/>
    <col min="1530" max="1530" width="24" bestFit="1" customWidth="1"/>
    <col min="1531" max="1531" width="30.6640625" bestFit="1" customWidth="1"/>
    <col min="1532" max="1532" width="29" bestFit="1" customWidth="1"/>
    <col min="1533" max="1533" width="25.6640625" bestFit="1" customWidth="1"/>
    <col min="1534" max="1534" width="24" bestFit="1" customWidth="1"/>
    <col min="1535" max="1535" width="30.6640625" bestFit="1" customWidth="1"/>
    <col min="1536" max="1536" width="29" bestFit="1" customWidth="1"/>
    <col min="1537" max="1537" width="25.6640625" bestFit="1" customWidth="1"/>
    <col min="1538" max="1538" width="24" bestFit="1" customWidth="1"/>
    <col min="1539" max="1539" width="30.6640625" bestFit="1" customWidth="1"/>
    <col min="1540" max="1540" width="29" bestFit="1" customWidth="1"/>
    <col min="1541" max="1541" width="25.6640625" bestFit="1" customWidth="1"/>
    <col min="1542" max="1542" width="24" bestFit="1" customWidth="1"/>
    <col min="1543" max="1543" width="30.6640625" bestFit="1" customWidth="1"/>
    <col min="1544" max="1544" width="29" bestFit="1" customWidth="1"/>
    <col min="1545" max="1545" width="25.6640625" bestFit="1" customWidth="1"/>
    <col min="1546" max="1546" width="24" bestFit="1" customWidth="1"/>
    <col min="1547" max="1547" width="30.6640625" bestFit="1" customWidth="1"/>
    <col min="1548" max="1548" width="29" bestFit="1" customWidth="1"/>
    <col min="1549" max="1549" width="25.6640625" bestFit="1" customWidth="1"/>
    <col min="1550" max="1550" width="24" bestFit="1" customWidth="1"/>
    <col min="1551" max="1551" width="29.1640625" bestFit="1" customWidth="1"/>
    <col min="1552" max="1552" width="27.5" bestFit="1" customWidth="1"/>
    <col min="1553" max="1553" width="25.6640625" bestFit="1" customWidth="1"/>
    <col min="1554" max="1554" width="24" bestFit="1" customWidth="1"/>
    <col min="1555" max="1555" width="30.6640625" bestFit="1" customWidth="1"/>
    <col min="1556" max="1556" width="29" bestFit="1" customWidth="1"/>
    <col min="1557" max="1557" width="25.6640625" bestFit="1" customWidth="1"/>
    <col min="1558" max="1558" width="24" bestFit="1" customWidth="1"/>
    <col min="1559" max="1559" width="30.6640625" bestFit="1" customWidth="1"/>
    <col min="1560" max="1560" width="29" bestFit="1" customWidth="1"/>
    <col min="1561" max="1561" width="25.6640625" bestFit="1" customWidth="1"/>
    <col min="1562" max="1562" width="24" bestFit="1" customWidth="1"/>
    <col min="1563" max="1563" width="30.6640625" bestFit="1" customWidth="1"/>
    <col min="1564" max="1564" width="29" bestFit="1" customWidth="1"/>
    <col min="1565" max="1565" width="25.6640625" bestFit="1" customWidth="1"/>
    <col min="1566" max="1566" width="24" bestFit="1" customWidth="1"/>
    <col min="1567" max="1567" width="30.6640625" bestFit="1" customWidth="1"/>
    <col min="1568" max="1568" width="29" bestFit="1" customWidth="1"/>
    <col min="1569" max="1569" width="25.6640625" bestFit="1" customWidth="1"/>
    <col min="1570" max="1570" width="24" bestFit="1" customWidth="1"/>
    <col min="1571" max="1571" width="30.6640625" bestFit="1" customWidth="1"/>
    <col min="1572" max="1572" width="29" bestFit="1" customWidth="1"/>
    <col min="1573" max="1573" width="25.6640625" bestFit="1" customWidth="1"/>
    <col min="1574" max="1574" width="24" bestFit="1" customWidth="1"/>
    <col min="1575" max="1575" width="29.1640625" bestFit="1" customWidth="1"/>
    <col min="1576" max="1576" width="27.5" bestFit="1" customWidth="1"/>
    <col min="1577" max="1577" width="25.6640625" bestFit="1" customWidth="1"/>
    <col min="1578" max="1578" width="24" bestFit="1" customWidth="1"/>
    <col min="1579" max="1579" width="30.6640625" bestFit="1" customWidth="1"/>
    <col min="1580" max="1580" width="29" bestFit="1" customWidth="1"/>
    <col min="1581" max="1581" width="25.6640625" bestFit="1" customWidth="1"/>
    <col min="1582" max="1582" width="24" bestFit="1" customWidth="1"/>
    <col min="1583" max="1583" width="30.6640625" bestFit="1" customWidth="1"/>
    <col min="1584" max="1584" width="29" bestFit="1" customWidth="1"/>
    <col min="1585" max="1585" width="25.6640625" bestFit="1" customWidth="1"/>
    <col min="1586" max="1586" width="24" bestFit="1" customWidth="1"/>
    <col min="1587" max="1587" width="30.6640625" bestFit="1" customWidth="1"/>
    <col min="1588" max="1588" width="29" bestFit="1" customWidth="1"/>
    <col min="1589" max="1589" width="25.6640625" bestFit="1" customWidth="1"/>
    <col min="1590" max="1590" width="24" bestFit="1" customWidth="1"/>
    <col min="1591" max="1591" width="30.6640625" bestFit="1" customWidth="1"/>
    <col min="1592" max="1592" width="29" bestFit="1" customWidth="1"/>
    <col min="1593" max="1593" width="25.6640625" bestFit="1" customWidth="1"/>
    <col min="1594" max="1594" width="24" bestFit="1" customWidth="1"/>
    <col min="1595" max="1595" width="25.6640625" bestFit="1" customWidth="1"/>
    <col min="1596" max="1596" width="24" bestFit="1" customWidth="1"/>
    <col min="1597" max="1597" width="30.6640625" bestFit="1" customWidth="1"/>
    <col min="1598" max="1598" width="29" bestFit="1" customWidth="1"/>
    <col min="1599" max="1599" width="25.6640625" bestFit="1" customWidth="1"/>
    <col min="1600" max="1600" width="24" bestFit="1" customWidth="1"/>
    <col min="1601" max="1601" width="25.6640625" bestFit="1" customWidth="1"/>
    <col min="1602" max="1602" width="24" bestFit="1" customWidth="1"/>
    <col min="1603" max="1603" width="30.6640625" bestFit="1" customWidth="1"/>
    <col min="1604" max="1604" width="29" bestFit="1" customWidth="1"/>
    <col min="1605" max="1605" width="25.6640625" bestFit="1" customWidth="1"/>
    <col min="1606" max="1606" width="24" bestFit="1" customWidth="1"/>
    <col min="1607" max="1607" width="30.6640625" bestFit="1" customWidth="1"/>
    <col min="1608" max="1608" width="29" bestFit="1" customWidth="1"/>
    <col min="1609" max="1609" width="25.6640625" bestFit="1" customWidth="1"/>
    <col min="1610" max="1610" width="24" bestFit="1" customWidth="1"/>
    <col min="1611" max="1611" width="25.6640625" bestFit="1" customWidth="1"/>
    <col min="1612" max="1612" width="24" bestFit="1" customWidth="1"/>
    <col min="1613" max="1613" width="29.1640625" bestFit="1" customWidth="1"/>
    <col min="1614" max="1614" width="27.5" bestFit="1" customWidth="1"/>
    <col min="1615" max="1615" width="25.6640625" bestFit="1" customWidth="1"/>
    <col min="1616" max="1616" width="24" bestFit="1" customWidth="1"/>
    <col min="1617" max="1617" width="25.6640625" bestFit="1" customWidth="1"/>
    <col min="1618" max="1618" width="24" bestFit="1" customWidth="1"/>
    <col min="1619" max="1619" width="30.6640625" bestFit="1" customWidth="1"/>
    <col min="1620" max="1620" width="29" bestFit="1" customWidth="1"/>
    <col min="1621" max="1621" width="25.6640625" bestFit="1" customWidth="1"/>
    <col min="1622" max="1622" width="24" bestFit="1" customWidth="1"/>
    <col min="1623" max="1623" width="30.6640625" bestFit="1" customWidth="1"/>
    <col min="1624" max="1624" width="29" bestFit="1" customWidth="1"/>
    <col min="1625" max="1625" width="25.6640625" bestFit="1" customWidth="1"/>
    <col min="1626" max="1626" width="24" bestFit="1" customWidth="1"/>
    <col min="1627" max="1627" width="30.6640625" bestFit="1" customWidth="1"/>
    <col min="1628" max="1628" width="29" bestFit="1" customWidth="1"/>
    <col min="1629" max="1629" width="25.6640625" bestFit="1" customWidth="1"/>
    <col min="1630" max="1630" width="24" bestFit="1" customWidth="1"/>
    <col min="1631" max="1631" width="30.6640625" bestFit="1" customWidth="1"/>
    <col min="1632" max="1632" width="29" bestFit="1" customWidth="1"/>
    <col min="1633" max="1633" width="25.6640625" bestFit="1" customWidth="1"/>
    <col min="1634" max="1634" width="24" bestFit="1" customWidth="1"/>
    <col min="1635" max="1635" width="30.6640625" bestFit="1" customWidth="1"/>
    <col min="1636" max="1636" width="29" bestFit="1" customWidth="1"/>
    <col min="1637" max="1637" width="25.6640625" bestFit="1" customWidth="1"/>
    <col min="1638" max="1638" width="24" bestFit="1" customWidth="1"/>
    <col min="1639" max="1639" width="30.6640625" bestFit="1" customWidth="1"/>
    <col min="1640" max="1640" width="29" bestFit="1" customWidth="1"/>
    <col min="1641" max="1641" width="25.6640625" bestFit="1" customWidth="1"/>
    <col min="1642" max="1642" width="24" bestFit="1" customWidth="1"/>
    <col min="1643" max="1643" width="29.1640625" bestFit="1" customWidth="1"/>
    <col min="1644" max="1644" width="27.5" bestFit="1" customWidth="1"/>
    <col min="1645" max="1645" width="25.6640625" bestFit="1" customWidth="1"/>
    <col min="1646" max="1646" width="24" bestFit="1" customWidth="1"/>
    <col min="1647" max="1647" width="25.6640625" bestFit="1" customWidth="1"/>
    <col min="1648" max="1648" width="24" bestFit="1" customWidth="1"/>
    <col min="1649" max="1649" width="30.6640625" bestFit="1" customWidth="1"/>
    <col min="1650" max="1650" width="29" bestFit="1" customWidth="1"/>
    <col min="1651" max="1651" width="25.6640625" bestFit="1" customWidth="1"/>
    <col min="1652" max="1652" width="24" bestFit="1" customWidth="1"/>
    <col min="1653" max="1653" width="30.6640625" bestFit="1" customWidth="1"/>
    <col min="1654" max="1654" width="29" bestFit="1" customWidth="1"/>
    <col min="1655" max="1655" width="25.6640625" bestFit="1" customWidth="1"/>
    <col min="1656" max="1656" width="24" bestFit="1" customWidth="1"/>
    <col min="1657" max="1657" width="30.6640625" bestFit="1" customWidth="1"/>
    <col min="1658" max="1658" width="29" bestFit="1" customWidth="1"/>
    <col min="1659" max="1659" width="25.6640625" bestFit="1" customWidth="1"/>
    <col min="1660" max="1660" width="24" bestFit="1" customWidth="1"/>
    <col min="1661" max="1661" width="30.6640625" bestFit="1" customWidth="1"/>
    <col min="1662" max="1662" width="29" bestFit="1" customWidth="1"/>
    <col min="1663" max="1663" width="25.6640625" bestFit="1" customWidth="1"/>
    <col min="1664" max="1664" width="24" bestFit="1" customWidth="1"/>
    <col min="1665" max="1665" width="29.1640625" bestFit="1" customWidth="1"/>
    <col min="1666" max="1666" width="27.5" bestFit="1" customWidth="1"/>
    <col min="1667" max="1667" width="25.6640625" bestFit="1" customWidth="1"/>
    <col min="1668" max="1668" width="24" bestFit="1" customWidth="1"/>
    <col min="1669" max="1669" width="30.6640625" bestFit="1" customWidth="1"/>
    <col min="1670" max="1670" width="29" bestFit="1" customWidth="1"/>
    <col min="1671" max="1671" width="25.6640625" bestFit="1" customWidth="1"/>
    <col min="1672" max="1672" width="24" bestFit="1" customWidth="1"/>
    <col min="1673" max="1673" width="30.6640625" bestFit="1" customWidth="1"/>
    <col min="1674" max="1674" width="29" bestFit="1" customWidth="1"/>
    <col min="1675" max="1675" width="25.6640625" bestFit="1" customWidth="1"/>
    <col min="1676" max="1676" width="24" bestFit="1" customWidth="1"/>
    <col min="1677" max="1677" width="30.6640625" bestFit="1" customWidth="1"/>
    <col min="1678" max="1678" width="29" bestFit="1" customWidth="1"/>
    <col min="1679" max="1679" width="25.6640625" bestFit="1" customWidth="1"/>
    <col min="1680" max="1680" width="24" bestFit="1" customWidth="1"/>
    <col min="1681" max="1681" width="30.6640625" bestFit="1" customWidth="1"/>
    <col min="1682" max="1682" width="29" bestFit="1" customWidth="1"/>
    <col min="1683" max="1683" width="25.6640625" bestFit="1" customWidth="1"/>
    <col min="1684" max="1684" width="24" bestFit="1" customWidth="1"/>
    <col min="1685" max="1685" width="30.6640625" bestFit="1" customWidth="1"/>
    <col min="1686" max="1686" width="29" bestFit="1" customWidth="1"/>
    <col min="1687" max="1687" width="25.6640625" bestFit="1" customWidth="1"/>
    <col min="1688" max="1688" width="24" bestFit="1" customWidth="1"/>
    <col min="1689" max="1689" width="30.6640625" bestFit="1" customWidth="1"/>
    <col min="1690" max="1690" width="29" bestFit="1" customWidth="1"/>
    <col min="1691" max="1691" width="25.6640625" bestFit="1" customWidth="1"/>
    <col min="1692" max="1692" width="24" bestFit="1" customWidth="1"/>
    <col min="1693" max="1693" width="30.6640625" bestFit="1" customWidth="1"/>
    <col min="1694" max="1694" width="29" bestFit="1" customWidth="1"/>
    <col min="1695" max="1695" width="25.6640625" bestFit="1" customWidth="1"/>
    <col min="1696" max="1696" width="24" bestFit="1" customWidth="1"/>
    <col min="1697" max="1697" width="30.6640625" bestFit="1" customWidth="1"/>
    <col min="1698" max="1698" width="29" bestFit="1" customWidth="1"/>
    <col min="1699" max="1699" width="25.6640625" bestFit="1" customWidth="1"/>
    <col min="1700" max="1700" width="24" bestFit="1" customWidth="1"/>
    <col min="1701" max="1701" width="25.6640625" bestFit="1" customWidth="1"/>
    <col min="1702" max="1702" width="24" bestFit="1" customWidth="1"/>
    <col min="1703" max="1703" width="29.1640625" bestFit="1" customWidth="1"/>
    <col min="1704" max="1704" width="27.5" bestFit="1" customWidth="1"/>
    <col min="1705" max="1705" width="25.6640625" bestFit="1" customWidth="1"/>
    <col min="1706" max="1706" width="24" bestFit="1" customWidth="1"/>
    <col min="1707" max="1707" width="30.6640625" bestFit="1" customWidth="1"/>
    <col min="1708" max="1708" width="29" bestFit="1" customWidth="1"/>
    <col min="1709" max="1709" width="25.6640625" bestFit="1" customWidth="1"/>
    <col min="1710" max="1710" width="24" bestFit="1" customWidth="1"/>
    <col min="1711" max="1711" width="30.6640625" bestFit="1" customWidth="1"/>
    <col min="1712" max="1712" width="29" bestFit="1" customWidth="1"/>
    <col min="1713" max="1713" width="25.6640625" bestFit="1" customWidth="1"/>
    <col min="1714" max="1714" width="24" bestFit="1" customWidth="1"/>
    <col min="1715" max="1715" width="30.6640625" bestFit="1" customWidth="1"/>
    <col min="1716" max="1716" width="29" bestFit="1" customWidth="1"/>
    <col min="1717" max="1717" width="25.6640625" bestFit="1" customWidth="1"/>
    <col min="1718" max="1718" width="24" bestFit="1" customWidth="1"/>
    <col min="1719" max="1719" width="30.6640625" bestFit="1" customWidth="1"/>
    <col min="1720" max="1720" width="29" bestFit="1" customWidth="1"/>
    <col min="1721" max="1721" width="25.6640625" bestFit="1" customWidth="1"/>
    <col min="1722" max="1722" width="24" bestFit="1" customWidth="1"/>
    <col min="1723" max="1723" width="25.6640625" bestFit="1" customWidth="1"/>
    <col min="1724" max="1724" width="24" bestFit="1" customWidth="1"/>
    <col min="1725" max="1725" width="30.6640625" bestFit="1" customWidth="1"/>
    <col min="1726" max="1726" width="29" bestFit="1" customWidth="1"/>
    <col min="1727" max="1727" width="25.6640625" bestFit="1" customWidth="1"/>
    <col min="1728" max="1728" width="24" bestFit="1" customWidth="1"/>
    <col min="1729" max="1729" width="30.6640625" bestFit="1" customWidth="1"/>
    <col min="1730" max="1730" width="29" bestFit="1" customWidth="1"/>
    <col min="1731" max="1731" width="25.6640625" bestFit="1" customWidth="1"/>
    <col min="1732" max="1732" width="24" bestFit="1" customWidth="1"/>
    <col min="1733" max="1733" width="30.6640625" bestFit="1" customWidth="1"/>
    <col min="1734" max="1734" width="29" bestFit="1" customWidth="1"/>
    <col min="1735" max="1735" width="25.6640625" bestFit="1" customWidth="1"/>
    <col min="1736" max="1736" width="24" bestFit="1" customWidth="1"/>
    <col min="1737" max="1737" width="25.6640625" bestFit="1" customWidth="1"/>
    <col min="1738" max="1738" width="24" bestFit="1" customWidth="1"/>
    <col min="1739" max="1739" width="30.6640625" bestFit="1" customWidth="1"/>
    <col min="1740" max="1740" width="29" bestFit="1" customWidth="1"/>
    <col min="1741" max="1741" width="25.6640625" bestFit="1" customWidth="1"/>
    <col min="1742" max="1742" width="24" bestFit="1" customWidth="1"/>
    <col min="1743" max="1743" width="30.6640625" bestFit="1" customWidth="1"/>
    <col min="1744" max="1744" width="29" bestFit="1" customWidth="1"/>
    <col min="1745" max="1745" width="25.6640625" bestFit="1" customWidth="1"/>
    <col min="1746" max="1746" width="24" bestFit="1" customWidth="1"/>
    <col min="1747" max="1747" width="29.1640625" bestFit="1" customWidth="1"/>
    <col min="1748" max="1748" width="27.5" bestFit="1" customWidth="1"/>
    <col min="1749" max="1749" width="25.6640625" bestFit="1" customWidth="1"/>
    <col min="1750" max="1750" width="24" bestFit="1" customWidth="1"/>
    <col min="1751" max="1751" width="30.6640625" bestFit="1" customWidth="1"/>
    <col min="1752" max="1752" width="29" bestFit="1" customWidth="1"/>
    <col min="1753" max="1753" width="25.6640625" bestFit="1" customWidth="1"/>
    <col min="1754" max="1754" width="24" bestFit="1" customWidth="1"/>
    <col min="1755" max="1755" width="30.6640625" bestFit="1" customWidth="1"/>
    <col min="1756" max="1756" width="29" bestFit="1" customWidth="1"/>
    <col min="1757" max="1757" width="25.6640625" bestFit="1" customWidth="1"/>
    <col min="1758" max="1758" width="24" bestFit="1" customWidth="1"/>
    <col min="1759" max="1759" width="30.6640625" bestFit="1" customWidth="1"/>
    <col min="1760" max="1760" width="29" bestFit="1" customWidth="1"/>
    <col min="1761" max="1761" width="25.6640625" bestFit="1" customWidth="1"/>
    <col min="1762" max="1762" width="24" bestFit="1" customWidth="1"/>
    <col min="1763" max="1763" width="30.6640625" bestFit="1" customWidth="1"/>
    <col min="1764" max="1764" width="29" bestFit="1" customWidth="1"/>
    <col min="1765" max="1765" width="25.6640625" bestFit="1" customWidth="1"/>
    <col min="1766" max="1766" width="24" bestFit="1" customWidth="1"/>
    <col min="1767" max="1767" width="30.6640625" bestFit="1" customWidth="1"/>
    <col min="1768" max="1768" width="29" bestFit="1" customWidth="1"/>
    <col min="1769" max="1769" width="25.6640625" bestFit="1" customWidth="1"/>
    <col min="1770" max="1770" width="24" bestFit="1" customWidth="1"/>
    <col min="1771" max="1771" width="25.6640625" bestFit="1" customWidth="1"/>
    <col min="1772" max="1772" width="24" bestFit="1" customWidth="1"/>
    <col min="1773" max="1773" width="30.6640625" bestFit="1" customWidth="1"/>
    <col min="1774" max="1774" width="29" bestFit="1" customWidth="1"/>
    <col min="1775" max="1775" width="25.6640625" bestFit="1" customWidth="1"/>
    <col min="1776" max="1776" width="24" bestFit="1" customWidth="1"/>
    <col min="1777" max="1777" width="29.1640625" bestFit="1" customWidth="1"/>
    <col min="1778" max="1778" width="27.5" bestFit="1" customWidth="1"/>
    <col min="1779" max="1779" width="25.6640625" bestFit="1" customWidth="1"/>
    <col min="1780" max="1780" width="24" bestFit="1" customWidth="1"/>
    <col min="1781" max="1781" width="30.6640625" bestFit="1" customWidth="1"/>
    <col min="1782" max="1782" width="29" bestFit="1" customWidth="1"/>
    <col min="1783" max="1783" width="25.6640625" bestFit="1" customWidth="1"/>
    <col min="1784" max="1784" width="24" bestFit="1" customWidth="1"/>
    <col min="1785" max="1785" width="30.6640625" bestFit="1" customWidth="1"/>
    <col min="1786" max="1786" width="29" bestFit="1" customWidth="1"/>
    <col min="1787" max="1787" width="25.6640625" bestFit="1" customWidth="1"/>
    <col min="1788" max="1788" width="24" bestFit="1" customWidth="1"/>
    <col min="1789" max="1789" width="25.6640625" bestFit="1" customWidth="1"/>
    <col min="1790" max="1790" width="24" bestFit="1" customWidth="1"/>
    <col min="1791" max="1791" width="30.6640625" bestFit="1" customWidth="1"/>
    <col min="1792" max="1792" width="29" bestFit="1" customWidth="1"/>
    <col min="1793" max="1793" width="25.6640625" bestFit="1" customWidth="1"/>
    <col min="1794" max="1794" width="24" bestFit="1" customWidth="1"/>
    <col min="1795" max="1795" width="30.6640625" bestFit="1" customWidth="1"/>
    <col min="1796" max="1796" width="29" bestFit="1" customWidth="1"/>
    <col min="1797" max="1797" width="25.6640625" bestFit="1" customWidth="1"/>
    <col min="1798" max="1798" width="24" bestFit="1" customWidth="1"/>
    <col min="1799" max="1799" width="30.6640625" bestFit="1" customWidth="1"/>
    <col min="1800" max="1800" width="29" bestFit="1" customWidth="1"/>
    <col min="1801" max="1801" width="25.6640625" bestFit="1" customWidth="1"/>
    <col min="1802" max="1802" width="24" bestFit="1" customWidth="1"/>
    <col min="1803" max="1803" width="30.6640625" bestFit="1" customWidth="1"/>
    <col min="1804" max="1804" width="29" bestFit="1" customWidth="1"/>
    <col min="1805" max="1805" width="25.6640625" bestFit="1" customWidth="1"/>
    <col min="1806" max="1806" width="24" bestFit="1" customWidth="1"/>
    <col min="1807" max="1807" width="30.6640625" bestFit="1" customWidth="1"/>
    <col min="1808" max="1808" width="29" bestFit="1" customWidth="1"/>
    <col min="1809" max="1809" width="25.6640625" bestFit="1" customWidth="1"/>
    <col min="1810" max="1810" width="24" bestFit="1" customWidth="1"/>
    <col min="1811" max="1811" width="30.6640625" bestFit="1" customWidth="1"/>
    <col min="1812" max="1812" width="29" bestFit="1" customWidth="1"/>
    <col min="1813" max="1813" width="25.6640625" bestFit="1" customWidth="1"/>
    <col min="1814" max="1814" width="24" bestFit="1" customWidth="1"/>
    <col min="1815" max="1815" width="30.6640625" bestFit="1" customWidth="1"/>
    <col min="1816" max="1816" width="29" bestFit="1" customWidth="1"/>
    <col min="1817" max="1817" width="25.6640625" bestFit="1" customWidth="1"/>
    <col min="1818" max="1818" width="24" bestFit="1" customWidth="1"/>
    <col min="1819" max="1819" width="30.6640625" bestFit="1" customWidth="1"/>
    <col min="1820" max="1820" width="29" bestFit="1" customWidth="1"/>
    <col min="1821" max="1821" width="25.6640625" bestFit="1" customWidth="1"/>
    <col min="1822" max="1822" width="24" bestFit="1" customWidth="1"/>
    <col min="1823" max="1823" width="25.6640625" bestFit="1" customWidth="1"/>
    <col min="1824" max="1824" width="24" bestFit="1" customWidth="1"/>
    <col min="1825" max="1825" width="30.6640625" bestFit="1" customWidth="1"/>
    <col min="1826" max="1826" width="29" bestFit="1" customWidth="1"/>
    <col min="1827" max="1827" width="25.6640625" bestFit="1" customWidth="1"/>
    <col min="1828" max="1828" width="24" bestFit="1" customWidth="1"/>
    <col min="1829" max="1829" width="30.6640625" bestFit="1" customWidth="1"/>
    <col min="1830" max="1830" width="29" bestFit="1" customWidth="1"/>
    <col min="1831" max="1831" width="25.6640625" bestFit="1" customWidth="1"/>
    <col min="1832" max="1832" width="24" bestFit="1" customWidth="1"/>
    <col min="1833" max="1833" width="25.6640625" bestFit="1" customWidth="1"/>
    <col min="1834" max="1834" width="24" bestFit="1" customWidth="1"/>
    <col min="1835" max="1835" width="30.6640625" bestFit="1" customWidth="1"/>
    <col min="1836" max="1836" width="29" bestFit="1" customWidth="1"/>
    <col min="1837" max="1837" width="25.6640625" bestFit="1" customWidth="1"/>
    <col min="1838" max="1838" width="24" bestFit="1" customWidth="1"/>
    <col min="1839" max="1839" width="25.6640625" bestFit="1" customWidth="1"/>
    <col min="1840" max="1840" width="24" bestFit="1" customWidth="1"/>
    <col min="1841" max="1841" width="30.6640625" bestFit="1" customWidth="1"/>
    <col min="1842" max="1842" width="29" bestFit="1" customWidth="1"/>
    <col min="1843" max="1843" width="25.6640625" bestFit="1" customWidth="1"/>
    <col min="1844" max="1844" width="24" bestFit="1" customWidth="1"/>
    <col min="1845" max="1845" width="30.6640625" bestFit="1" customWidth="1"/>
    <col min="1846" max="1846" width="29" bestFit="1" customWidth="1"/>
    <col min="1847" max="1847" width="25.6640625" bestFit="1" customWidth="1"/>
    <col min="1848" max="1848" width="24" bestFit="1" customWidth="1"/>
    <col min="1849" max="1849" width="30.6640625" bestFit="1" customWidth="1"/>
    <col min="1850" max="1850" width="29" bestFit="1" customWidth="1"/>
    <col min="1851" max="1851" width="25.6640625" bestFit="1" customWidth="1"/>
    <col min="1852" max="1852" width="24" bestFit="1" customWidth="1"/>
    <col min="1853" max="1853" width="29.1640625" bestFit="1" customWidth="1"/>
    <col min="1854" max="1854" width="27.5" bestFit="1" customWidth="1"/>
    <col min="1855" max="1855" width="25.6640625" bestFit="1" customWidth="1"/>
    <col min="1856" max="1856" width="24" bestFit="1" customWidth="1"/>
    <col min="1857" max="1857" width="25.6640625" bestFit="1" customWidth="1"/>
    <col min="1858" max="1858" width="24" bestFit="1" customWidth="1"/>
    <col min="1859" max="1859" width="30.6640625" bestFit="1" customWidth="1"/>
    <col min="1860" max="1860" width="29" bestFit="1" customWidth="1"/>
    <col min="1861" max="1861" width="25.6640625" bestFit="1" customWidth="1"/>
    <col min="1862" max="1862" width="24" bestFit="1" customWidth="1"/>
    <col min="1863" max="1863" width="25.6640625" bestFit="1" customWidth="1"/>
    <col min="1864" max="1864" width="24" bestFit="1" customWidth="1"/>
    <col min="1865" max="1865" width="30.6640625" bestFit="1" customWidth="1"/>
    <col min="1866" max="1866" width="29" bestFit="1" customWidth="1"/>
    <col min="1867" max="1867" width="25.6640625" bestFit="1" customWidth="1"/>
    <col min="1868" max="1868" width="24" bestFit="1" customWidth="1"/>
    <col min="1869" max="1869" width="30.6640625" bestFit="1" customWidth="1"/>
    <col min="1870" max="1870" width="29" bestFit="1" customWidth="1"/>
    <col min="1871" max="1871" width="25.6640625" bestFit="1" customWidth="1"/>
    <col min="1872" max="1872" width="24" bestFit="1" customWidth="1"/>
    <col min="1873" max="1873" width="25.6640625" bestFit="1" customWidth="1"/>
    <col min="1874" max="1874" width="24" bestFit="1" customWidth="1"/>
    <col min="1875" max="1875" width="30.6640625" bestFit="1" customWidth="1"/>
    <col min="1876" max="1876" width="29" bestFit="1" customWidth="1"/>
    <col min="1877" max="1877" width="25.6640625" bestFit="1" customWidth="1"/>
    <col min="1878" max="1878" width="24" bestFit="1" customWidth="1"/>
    <col min="1879" max="1879" width="30.6640625" bestFit="1" customWidth="1"/>
    <col min="1880" max="1880" width="29" bestFit="1" customWidth="1"/>
    <col min="1881" max="1881" width="25.6640625" bestFit="1" customWidth="1"/>
    <col min="1882" max="1882" width="24" bestFit="1" customWidth="1"/>
    <col min="1883" max="1883" width="30.6640625" bestFit="1" customWidth="1"/>
    <col min="1884" max="1884" width="29" bestFit="1" customWidth="1"/>
    <col min="1885" max="1885" width="25.6640625" bestFit="1" customWidth="1"/>
    <col min="1886" max="1886" width="24" bestFit="1" customWidth="1"/>
    <col min="1887" max="1887" width="25.6640625" bestFit="1" customWidth="1"/>
    <col min="1888" max="1888" width="24" bestFit="1" customWidth="1"/>
    <col min="1889" max="1889" width="30.6640625" bestFit="1" customWidth="1"/>
    <col min="1890" max="1890" width="29" bestFit="1" customWidth="1"/>
    <col min="1891" max="1891" width="25.6640625" bestFit="1" customWidth="1"/>
    <col min="1892" max="1892" width="24" bestFit="1" customWidth="1"/>
    <col min="1893" max="1893" width="25.6640625" bestFit="1" customWidth="1"/>
    <col min="1894" max="1894" width="24" bestFit="1" customWidth="1"/>
    <col min="1895" max="1895" width="30.6640625" bestFit="1" customWidth="1"/>
    <col min="1896" max="1896" width="29" bestFit="1" customWidth="1"/>
    <col min="1897" max="1897" width="25.6640625" bestFit="1" customWidth="1"/>
    <col min="1898" max="1898" width="24" bestFit="1" customWidth="1"/>
    <col min="1899" max="1899" width="30.6640625" bestFit="1" customWidth="1"/>
    <col min="1900" max="1900" width="29" bestFit="1" customWidth="1"/>
    <col min="1901" max="1901" width="25.6640625" bestFit="1" customWidth="1"/>
    <col min="1902" max="1902" width="24" bestFit="1" customWidth="1"/>
    <col min="1903" max="1903" width="29.1640625" bestFit="1" customWidth="1"/>
    <col min="1904" max="1904" width="27.5" bestFit="1" customWidth="1"/>
    <col min="1905" max="1905" width="25.6640625" bestFit="1" customWidth="1"/>
    <col min="1906" max="1906" width="24" bestFit="1" customWidth="1"/>
    <col min="1907" max="1907" width="25.6640625" bestFit="1" customWidth="1"/>
    <col min="1908" max="1908" width="24" bestFit="1" customWidth="1"/>
    <col min="1909" max="1909" width="30.6640625" bestFit="1" customWidth="1"/>
    <col min="1910" max="1910" width="29" bestFit="1" customWidth="1"/>
    <col min="1911" max="1911" width="25.6640625" bestFit="1" customWidth="1"/>
    <col min="1912" max="1912" width="24" bestFit="1" customWidth="1"/>
    <col min="1913" max="1913" width="30.6640625" bestFit="1" customWidth="1"/>
    <col min="1914" max="1914" width="29" bestFit="1" customWidth="1"/>
    <col min="1915" max="1915" width="25.6640625" bestFit="1" customWidth="1"/>
    <col min="1916" max="1916" width="24" bestFit="1" customWidth="1"/>
    <col min="1917" max="1917" width="30.6640625" bestFit="1" customWidth="1"/>
    <col min="1918" max="1918" width="29" bestFit="1" customWidth="1"/>
    <col min="1919" max="1919" width="25.6640625" bestFit="1" customWidth="1"/>
    <col min="1920" max="1920" width="24" bestFit="1" customWidth="1"/>
    <col min="1921" max="1921" width="30.6640625" bestFit="1" customWidth="1"/>
    <col min="1922" max="1922" width="29" bestFit="1" customWidth="1"/>
    <col min="1923" max="1923" width="25.6640625" bestFit="1" customWidth="1"/>
    <col min="1924" max="1924" width="24" bestFit="1" customWidth="1"/>
    <col min="1925" max="1925" width="30.6640625" bestFit="1" customWidth="1"/>
    <col min="1926" max="1926" width="29" bestFit="1" customWidth="1"/>
    <col min="1927" max="1927" width="25.6640625" bestFit="1" customWidth="1"/>
    <col min="1928" max="1928" width="24" bestFit="1" customWidth="1"/>
    <col min="1929" max="1929" width="25.6640625" bestFit="1" customWidth="1"/>
    <col min="1930" max="1930" width="24" bestFit="1" customWidth="1"/>
    <col min="1931" max="1931" width="30.6640625" bestFit="1" customWidth="1"/>
    <col min="1932" max="1932" width="29" bestFit="1" customWidth="1"/>
    <col min="1933" max="1933" width="25.6640625" bestFit="1" customWidth="1"/>
    <col min="1934" max="1934" width="24" bestFit="1" customWidth="1"/>
    <col min="1935" max="1935" width="30.6640625" bestFit="1" customWidth="1"/>
    <col min="1936" max="1936" width="29" bestFit="1" customWidth="1"/>
    <col min="1937" max="1937" width="25.6640625" bestFit="1" customWidth="1"/>
    <col min="1938" max="1938" width="24" bestFit="1" customWidth="1"/>
    <col min="1939" max="1939" width="30.6640625" bestFit="1" customWidth="1"/>
    <col min="1940" max="1940" width="29" bestFit="1" customWidth="1"/>
    <col min="1941" max="1941" width="25.6640625" bestFit="1" customWidth="1"/>
    <col min="1942" max="1942" width="24" bestFit="1" customWidth="1"/>
    <col min="1943" max="1943" width="29.1640625" bestFit="1" customWidth="1"/>
    <col min="1944" max="1944" width="27.5" bestFit="1" customWidth="1"/>
    <col min="1945" max="1945" width="25.6640625" bestFit="1" customWidth="1"/>
    <col min="1946" max="1946" width="24" bestFit="1" customWidth="1"/>
    <col min="1947" max="1947" width="25.6640625" bestFit="1" customWidth="1"/>
    <col min="1948" max="1948" width="24" bestFit="1" customWidth="1"/>
    <col min="1949" max="1949" width="30.6640625" bestFit="1" customWidth="1"/>
    <col min="1950" max="1950" width="29" bestFit="1" customWidth="1"/>
    <col min="1951" max="1951" width="25.6640625" bestFit="1" customWidth="1"/>
    <col min="1952" max="1952" width="24" bestFit="1" customWidth="1"/>
    <col min="1953" max="1953" width="30.6640625" bestFit="1" customWidth="1"/>
    <col min="1954" max="1954" width="29" bestFit="1" customWidth="1"/>
    <col min="1955" max="1955" width="25.6640625" bestFit="1" customWidth="1"/>
    <col min="1956" max="1956" width="24" bestFit="1" customWidth="1"/>
    <col min="1957" max="1957" width="30.6640625" bestFit="1" customWidth="1"/>
    <col min="1958" max="1958" width="29" bestFit="1" customWidth="1"/>
    <col min="1959" max="1959" width="25.6640625" bestFit="1" customWidth="1"/>
    <col min="1960" max="1960" width="24" bestFit="1" customWidth="1"/>
    <col min="1961" max="1961" width="25.6640625" bestFit="1" customWidth="1"/>
    <col min="1962" max="1962" width="24" bestFit="1" customWidth="1"/>
    <col min="1963" max="1963" width="30.6640625" bestFit="1" customWidth="1"/>
    <col min="1964" max="1964" width="29" bestFit="1" customWidth="1"/>
    <col min="1965" max="1965" width="25.6640625" bestFit="1" customWidth="1"/>
    <col min="1966" max="1966" width="24" bestFit="1" customWidth="1"/>
    <col min="1967" max="1967" width="25.6640625" bestFit="1" customWidth="1"/>
    <col min="1968" max="1968" width="24" bestFit="1" customWidth="1"/>
    <col min="1969" max="1969" width="30.6640625" bestFit="1" customWidth="1"/>
    <col min="1970" max="1970" width="29" bestFit="1" customWidth="1"/>
    <col min="1971" max="1971" width="25.6640625" bestFit="1" customWidth="1"/>
    <col min="1972" max="1972" width="24" bestFit="1" customWidth="1"/>
    <col min="1973" max="1973" width="25.6640625" bestFit="1" customWidth="1"/>
    <col min="1974" max="1974" width="24" bestFit="1" customWidth="1"/>
    <col min="1975" max="1975" width="30.6640625" bestFit="1" customWidth="1"/>
    <col min="1976" max="1976" width="29" bestFit="1" customWidth="1"/>
    <col min="1977" max="1977" width="25.6640625" bestFit="1" customWidth="1"/>
    <col min="1978" max="1978" width="24" bestFit="1" customWidth="1"/>
    <col min="1979" max="1979" width="30.6640625" bestFit="1" customWidth="1"/>
    <col min="1980" max="1980" width="29" bestFit="1" customWidth="1"/>
    <col min="1981" max="1981" width="25.6640625" bestFit="1" customWidth="1"/>
    <col min="1982" max="1982" width="24" bestFit="1" customWidth="1"/>
    <col min="1983" max="1983" width="30.6640625" bestFit="1" customWidth="1"/>
    <col min="1984" max="1984" width="29" bestFit="1" customWidth="1"/>
    <col min="1985" max="1985" width="25.6640625" bestFit="1" customWidth="1"/>
    <col min="1986" max="1986" width="24" bestFit="1" customWidth="1"/>
    <col min="1987" max="1987" width="30.6640625" bestFit="1" customWidth="1"/>
    <col min="1988" max="1988" width="29" bestFit="1" customWidth="1"/>
    <col min="1989" max="1989" width="25.6640625" bestFit="1" customWidth="1"/>
    <col min="1990" max="1990" width="24" bestFit="1" customWidth="1"/>
    <col min="1991" max="1991" width="29.1640625" bestFit="1" customWidth="1"/>
    <col min="1992" max="1992" width="27.5" bestFit="1" customWidth="1"/>
    <col min="1993" max="1993" width="25.6640625" bestFit="1" customWidth="1"/>
    <col min="1994" max="1994" width="24" bestFit="1" customWidth="1"/>
    <col min="1995" max="1995" width="25.6640625" bestFit="1" customWidth="1"/>
    <col min="1996" max="1996" width="24" bestFit="1" customWidth="1"/>
    <col min="1997" max="1997" width="30.6640625" bestFit="1" customWidth="1"/>
    <col min="1998" max="1998" width="29" bestFit="1" customWidth="1"/>
    <col min="1999" max="1999" width="25.6640625" bestFit="1" customWidth="1"/>
    <col min="2000" max="2000" width="24" bestFit="1" customWidth="1"/>
    <col min="2001" max="2001" width="30.6640625" bestFit="1" customWidth="1"/>
    <col min="2002" max="2002" width="29" bestFit="1" customWidth="1"/>
    <col min="2003" max="2003" width="25.6640625" bestFit="1" customWidth="1"/>
    <col min="2004" max="2004" width="24" bestFit="1" customWidth="1"/>
    <col min="2005" max="2005" width="30.6640625" bestFit="1" customWidth="1"/>
    <col min="2006" max="2006" width="29" bestFit="1" customWidth="1"/>
    <col min="2007" max="2007" width="25.6640625" bestFit="1" customWidth="1"/>
    <col min="2008" max="2008" width="24" bestFit="1" customWidth="1"/>
    <col min="2009" max="2009" width="30.6640625" bestFit="1" customWidth="1"/>
    <col min="2010" max="2010" width="29" bestFit="1" customWidth="1"/>
    <col min="2011" max="2011" width="25.6640625" bestFit="1" customWidth="1"/>
    <col min="2012" max="2012" width="24" bestFit="1" customWidth="1"/>
    <col min="2013" max="2013" width="30.6640625" bestFit="1" customWidth="1"/>
    <col min="2014" max="2014" width="29" bestFit="1" customWidth="1"/>
    <col min="2015" max="2015" width="25.6640625" bestFit="1" customWidth="1"/>
    <col min="2016" max="2016" width="24" bestFit="1" customWidth="1"/>
    <col min="2017" max="2017" width="30.6640625" bestFit="1" customWidth="1"/>
    <col min="2018" max="2018" width="29" bestFit="1" customWidth="1"/>
    <col min="2019" max="2019" width="25.6640625" bestFit="1" customWidth="1"/>
    <col min="2020" max="2020" width="24" bestFit="1" customWidth="1"/>
    <col min="2021" max="2021" width="25.6640625" bestFit="1" customWidth="1"/>
    <col min="2022" max="2022" width="24" bestFit="1" customWidth="1"/>
    <col min="2023" max="2023" width="30.6640625" bestFit="1" customWidth="1"/>
    <col min="2024" max="2024" width="29" bestFit="1" customWidth="1"/>
    <col min="2025" max="2025" width="25.6640625" bestFit="1" customWidth="1"/>
    <col min="2026" max="2026" width="24" bestFit="1" customWidth="1"/>
    <col min="2027" max="2027" width="25.6640625" bestFit="1" customWidth="1"/>
    <col min="2028" max="2028" width="24" bestFit="1" customWidth="1"/>
    <col min="2029" max="2029" width="29.1640625" bestFit="1" customWidth="1"/>
    <col min="2030" max="2030" width="27.5" bestFit="1" customWidth="1"/>
    <col min="2031" max="2031" width="25.6640625" bestFit="1" customWidth="1"/>
    <col min="2032" max="2032" width="24" bestFit="1" customWidth="1"/>
    <col min="2033" max="2033" width="30.6640625" bestFit="1" customWidth="1"/>
    <col min="2034" max="2034" width="29" bestFit="1" customWidth="1"/>
    <col min="2035" max="2035" width="25.6640625" bestFit="1" customWidth="1"/>
    <col min="2036" max="2036" width="24" bestFit="1" customWidth="1"/>
    <col min="2037" max="2037" width="25.6640625" bestFit="1" customWidth="1"/>
    <col min="2038" max="2038" width="24" bestFit="1" customWidth="1"/>
    <col min="2039" max="2039" width="30.6640625" bestFit="1" customWidth="1"/>
    <col min="2040" max="2040" width="29" bestFit="1" customWidth="1"/>
    <col min="2041" max="2041" width="25.6640625" bestFit="1" customWidth="1"/>
    <col min="2042" max="2042" width="24" bestFit="1" customWidth="1"/>
    <col min="2043" max="2043" width="25.6640625" bestFit="1" customWidth="1"/>
    <col min="2044" max="2044" width="24" bestFit="1" customWidth="1"/>
    <col min="2045" max="2045" width="30.6640625" bestFit="1" customWidth="1"/>
    <col min="2046" max="2046" width="29" bestFit="1" customWidth="1"/>
    <col min="2047" max="2047" width="25.6640625" bestFit="1" customWidth="1"/>
    <col min="2048" max="2048" width="24" bestFit="1" customWidth="1"/>
    <col min="2049" max="2049" width="30.6640625" bestFit="1" customWidth="1"/>
    <col min="2050" max="2050" width="29" bestFit="1" customWidth="1"/>
    <col min="2051" max="2051" width="25.6640625" bestFit="1" customWidth="1"/>
    <col min="2052" max="2052" width="24" bestFit="1" customWidth="1"/>
    <col min="2053" max="2053" width="25.6640625" bestFit="1" customWidth="1"/>
    <col min="2054" max="2054" width="24" bestFit="1" customWidth="1"/>
    <col min="2055" max="2055" width="30.6640625" bestFit="1" customWidth="1"/>
    <col min="2056" max="2056" width="29" bestFit="1" customWidth="1"/>
    <col min="2057" max="2057" width="25.6640625" bestFit="1" customWidth="1"/>
    <col min="2058" max="2058" width="24" bestFit="1" customWidth="1"/>
    <col min="2059" max="2059" width="30.6640625" bestFit="1" customWidth="1"/>
    <col min="2060" max="2060" width="29" bestFit="1" customWidth="1"/>
    <col min="2061" max="2061" width="25.6640625" bestFit="1" customWidth="1"/>
    <col min="2062" max="2062" width="24" bestFit="1" customWidth="1"/>
    <col min="2063" max="2063" width="30.6640625" bestFit="1" customWidth="1"/>
    <col min="2064" max="2064" width="29" bestFit="1" customWidth="1"/>
    <col min="2065" max="2065" width="25.6640625" bestFit="1" customWidth="1"/>
    <col min="2066" max="2066" width="24" bestFit="1" customWidth="1"/>
    <col min="2067" max="2067" width="25.6640625" bestFit="1" customWidth="1"/>
    <col min="2068" max="2068" width="24" bestFit="1" customWidth="1"/>
    <col min="2069" max="2069" width="29.1640625" bestFit="1" customWidth="1"/>
    <col min="2070" max="2070" width="27.5" bestFit="1" customWidth="1"/>
    <col min="2071" max="2071" width="25.6640625" bestFit="1" customWidth="1"/>
    <col min="2072" max="2072" width="24" bestFit="1" customWidth="1"/>
    <col min="2073" max="2073" width="30.6640625" bestFit="1" customWidth="1"/>
    <col min="2074" max="2074" width="29" bestFit="1" customWidth="1"/>
    <col min="2075" max="2075" width="25.6640625" bestFit="1" customWidth="1"/>
    <col min="2076" max="2076" width="24" bestFit="1" customWidth="1"/>
    <col min="2077" max="2077" width="25.6640625" bestFit="1" customWidth="1"/>
    <col min="2078" max="2078" width="24" bestFit="1" customWidth="1"/>
    <col min="2079" max="2079" width="30.6640625" bestFit="1" customWidth="1"/>
    <col min="2080" max="2080" width="29" bestFit="1" customWidth="1"/>
    <col min="2081" max="2081" width="25.6640625" bestFit="1" customWidth="1"/>
    <col min="2082" max="2082" width="24" bestFit="1" customWidth="1"/>
    <col min="2083" max="2083" width="30.6640625" bestFit="1" customWidth="1"/>
    <col min="2084" max="2084" width="29" bestFit="1" customWidth="1"/>
    <col min="2085" max="2085" width="25.6640625" bestFit="1" customWidth="1"/>
    <col min="2086" max="2086" width="24" bestFit="1" customWidth="1"/>
    <col min="2087" max="2087" width="25.6640625" bestFit="1" customWidth="1"/>
    <col min="2088" max="2088" width="24" bestFit="1" customWidth="1"/>
    <col min="2089" max="2089" width="30.6640625" bestFit="1" customWidth="1"/>
    <col min="2090" max="2090" width="29" bestFit="1" customWidth="1"/>
    <col min="2091" max="2091" width="25.6640625" bestFit="1" customWidth="1"/>
    <col min="2092" max="2092" width="24" bestFit="1" customWidth="1"/>
    <col min="2093" max="2093" width="30.6640625" bestFit="1" customWidth="1"/>
    <col min="2094" max="2094" width="29" bestFit="1" customWidth="1"/>
    <col min="2095" max="2095" width="25.6640625" bestFit="1" customWidth="1"/>
    <col min="2096" max="2096" width="24" bestFit="1" customWidth="1"/>
    <col min="2097" max="2097" width="30.6640625" bestFit="1" customWidth="1"/>
    <col min="2098" max="2098" width="29" bestFit="1" customWidth="1"/>
    <col min="2099" max="2099" width="25.6640625" bestFit="1" customWidth="1"/>
    <col min="2100" max="2100" width="24" bestFit="1" customWidth="1"/>
    <col min="2101" max="2101" width="30.6640625" bestFit="1" customWidth="1"/>
    <col min="2102" max="2102" width="29" bestFit="1" customWidth="1"/>
    <col min="2103" max="2103" width="25.6640625" bestFit="1" customWidth="1"/>
    <col min="2104" max="2104" width="24" bestFit="1" customWidth="1"/>
    <col min="2105" max="2105" width="30.6640625" bestFit="1" customWidth="1"/>
    <col min="2106" max="2106" width="29" bestFit="1" customWidth="1"/>
    <col min="2107" max="2107" width="25.6640625" bestFit="1" customWidth="1"/>
    <col min="2108" max="2108" width="24" bestFit="1" customWidth="1"/>
    <col min="2109" max="2109" width="30.6640625" bestFit="1" customWidth="1"/>
    <col min="2110" max="2110" width="29" bestFit="1" customWidth="1"/>
    <col min="2111" max="2111" width="25.6640625" bestFit="1" customWidth="1"/>
    <col min="2112" max="2112" width="24" bestFit="1" customWidth="1"/>
    <col min="2113" max="2113" width="29.1640625" bestFit="1" customWidth="1"/>
    <col min="2114" max="2114" width="27.5" bestFit="1" customWidth="1"/>
    <col min="2115" max="2115" width="25.6640625" bestFit="1" customWidth="1"/>
    <col min="2116" max="2116" width="24" bestFit="1" customWidth="1"/>
    <col min="2117" max="2117" width="25.6640625" bestFit="1" customWidth="1"/>
    <col min="2118" max="2118" width="24" bestFit="1" customWidth="1"/>
    <col min="2119" max="2119" width="30.6640625" bestFit="1" customWidth="1"/>
    <col min="2120" max="2120" width="29" bestFit="1" customWidth="1"/>
    <col min="2121" max="2121" width="25.6640625" bestFit="1" customWidth="1"/>
    <col min="2122" max="2122" width="24" bestFit="1" customWidth="1"/>
    <col min="2123" max="2123" width="30.6640625" bestFit="1" customWidth="1"/>
    <col min="2124" max="2124" width="29" bestFit="1" customWidth="1"/>
    <col min="2125" max="2125" width="25.6640625" bestFit="1" customWidth="1"/>
    <col min="2126" max="2126" width="24" bestFit="1" customWidth="1"/>
    <col min="2127" max="2127" width="30.6640625" bestFit="1" customWidth="1"/>
    <col min="2128" max="2128" width="29" bestFit="1" customWidth="1"/>
    <col min="2129" max="2129" width="25.6640625" bestFit="1" customWidth="1"/>
    <col min="2130" max="2130" width="24" bestFit="1" customWidth="1"/>
    <col min="2131" max="2131" width="30.6640625" bestFit="1" customWidth="1"/>
    <col min="2132" max="2132" width="29" bestFit="1" customWidth="1"/>
    <col min="2133" max="2133" width="25.6640625" bestFit="1" customWidth="1"/>
    <col min="2134" max="2134" width="24" bestFit="1" customWidth="1"/>
    <col min="2135" max="2135" width="30.6640625" bestFit="1" customWidth="1"/>
    <col min="2136" max="2136" width="29" bestFit="1" customWidth="1"/>
    <col min="2137" max="2137" width="25.6640625" bestFit="1" customWidth="1"/>
    <col min="2138" max="2138" width="24" bestFit="1" customWidth="1"/>
    <col min="2139" max="2139" width="25.6640625" bestFit="1" customWidth="1"/>
    <col min="2140" max="2140" width="24" bestFit="1" customWidth="1"/>
    <col min="2141" max="2141" width="30.6640625" bestFit="1" customWidth="1"/>
    <col min="2142" max="2142" width="29" bestFit="1" customWidth="1"/>
    <col min="2143" max="2143" width="25.6640625" bestFit="1" customWidth="1"/>
    <col min="2144" max="2144" width="24" bestFit="1" customWidth="1"/>
    <col min="2145" max="2145" width="30.6640625" bestFit="1" customWidth="1"/>
    <col min="2146" max="2146" width="29" bestFit="1" customWidth="1"/>
    <col min="2147" max="2147" width="25.6640625" bestFit="1" customWidth="1"/>
    <col min="2148" max="2148" width="24" bestFit="1" customWidth="1"/>
    <col min="2149" max="2149" width="25.6640625" bestFit="1" customWidth="1"/>
    <col min="2150" max="2150" width="24" bestFit="1" customWidth="1"/>
    <col min="2151" max="2151" width="30.6640625" bestFit="1" customWidth="1"/>
    <col min="2152" max="2152" width="29" bestFit="1" customWidth="1"/>
    <col min="2153" max="2153" width="25.6640625" bestFit="1" customWidth="1"/>
    <col min="2154" max="2154" width="24" bestFit="1" customWidth="1"/>
    <col min="2155" max="2155" width="30.6640625" bestFit="1" customWidth="1"/>
    <col min="2156" max="2156" width="29" bestFit="1" customWidth="1"/>
    <col min="2157" max="2157" width="25.6640625" bestFit="1" customWidth="1"/>
    <col min="2158" max="2158" width="24" bestFit="1" customWidth="1"/>
    <col min="2159" max="2159" width="30.6640625" bestFit="1" customWidth="1"/>
    <col min="2160" max="2160" width="29" bestFit="1" customWidth="1"/>
    <col min="2161" max="2161" width="25.6640625" bestFit="1" customWidth="1"/>
    <col min="2162" max="2162" width="24" bestFit="1" customWidth="1"/>
    <col min="2163" max="2163" width="25.6640625" bestFit="1" customWidth="1"/>
    <col min="2164" max="2164" width="24" bestFit="1" customWidth="1"/>
    <col min="2165" max="2165" width="30.6640625" bestFit="1" customWidth="1"/>
    <col min="2166" max="2166" width="29" bestFit="1" customWidth="1"/>
    <col min="2167" max="2167" width="25.6640625" bestFit="1" customWidth="1"/>
    <col min="2168" max="2168" width="24" bestFit="1" customWidth="1"/>
    <col min="2169" max="2169" width="30.6640625" bestFit="1" customWidth="1"/>
    <col min="2170" max="2170" width="29" bestFit="1" customWidth="1"/>
    <col min="2171" max="2171" width="25.6640625" bestFit="1" customWidth="1"/>
    <col min="2172" max="2172" width="24" bestFit="1" customWidth="1"/>
    <col min="2173" max="2173" width="30.6640625" bestFit="1" customWidth="1"/>
    <col min="2174" max="2174" width="29" bestFit="1" customWidth="1"/>
    <col min="2175" max="2175" width="25.6640625" bestFit="1" customWidth="1"/>
    <col min="2176" max="2176" width="24" bestFit="1" customWidth="1"/>
    <col min="2177" max="2177" width="30.6640625" bestFit="1" customWidth="1"/>
    <col min="2178" max="2178" width="29" bestFit="1" customWidth="1"/>
    <col min="2179" max="2179" width="25.6640625" bestFit="1" customWidth="1"/>
    <col min="2180" max="2180" width="24" bestFit="1" customWidth="1"/>
    <col min="2181" max="2181" width="25.6640625" bestFit="1" customWidth="1"/>
    <col min="2182" max="2182" width="24" bestFit="1" customWidth="1"/>
    <col min="2183" max="2183" width="30.6640625" bestFit="1" customWidth="1"/>
    <col min="2184" max="2184" width="29" bestFit="1" customWidth="1"/>
    <col min="2185" max="2185" width="25.6640625" bestFit="1" customWidth="1"/>
    <col min="2186" max="2186" width="24" bestFit="1" customWidth="1"/>
    <col min="2187" max="2187" width="30.6640625" bestFit="1" customWidth="1"/>
    <col min="2188" max="2188" width="29" bestFit="1" customWidth="1"/>
    <col min="2189" max="2189" width="25.6640625" bestFit="1" customWidth="1"/>
    <col min="2190" max="2190" width="24" bestFit="1" customWidth="1"/>
    <col min="2191" max="2191" width="29.1640625" bestFit="1" customWidth="1"/>
    <col min="2192" max="2192" width="27.5" bestFit="1" customWidth="1"/>
    <col min="2193" max="2193" width="25.6640625" bestFit="1" customWidth="1"/>
    <col min="2194" max="2194" width="24" bestFit="1" customWidth="1"/>
    <col min="2195" max="2195" width="30.6640625" bestFit="1" customWidth="1"/>
    <col min="2196" max="2196" width="29" bestFit="1" customWidth="1"/>
    <col min="2197" max="2197" width="25.6640625" bestFit="1" customWidth="1"/>
    <col min="2198" max="2198" width="24" bestFit="1" customWidth="1"/>
    <col min="2199" max="2199" width="25.6640625" bestFit="1" customWidth="1"/>
    <col min="2200" max="2200" width="24" bestFit="1" customWidth="1"/>
    <col min="2201" max="2201" width="30.6640625" bestFit="1" customWidth="1"/>
    <col min="2202" max="2202" width="29" bestFit="1" customWidth="1"/>
    <col min="2203" max="2203" width="25.6640625" bestFit="1" customWidth="1"/>
    <col min="2204" max="2204" width="24" bestFit="1" customWidth="1"/>
    <col min="2205" max="2205" width="30.6640625" bestFit="1" customWidth="1"/>
    <col min="2206" max="2206" width="29" bestFit="1" customWidth="1"/>
    <col min="2207" max="2207" width="25.6640625" bestFit="1" customWidth="1"/>
    <col min="2208" max="2208" width="24" bestFit="1" customWidth="1"/>
    <col min="2209" max="2209" width="30.6640625" bestFit="1" customWidth="1"/>
    <col min="2210" max="2210" width="29" bestFit="1" customWidth="1"/>
    <col min="2211" max="2211" width="25.6640625" bestFit="1" customWidth="1"/>
    <col min="2212" max="2212" width="24" bestFit="1" customWidth="1"/>
    <col min="2213" max="2213" width="25.6640625" bestFit="1" customWidth="1"/>
    <col min="2214" max="2214" width="24" bestFit="1" customWidth="1"/>
    <col min="2215" max="2215" width="30.6640625" bestFit="1" customWidth="1"/>
    <col min="2216" max="2216" width="29" bestFit="1" customWidth="1"/>
    <col min="2217" max="2217" width="25.6640625" bestFit="1" customWidth="1"/>
    <col min="2218" max="2218" width="24" bestFit="1" customWidth="1"/>
    <col min="2219" max="2219" width="25.6640625" bestFit="1" customWidth="1"/>
    <col min="2220" max="2220" width="24" bestFit="1" customWidth="1"/>
    <col min="2221" max="2221" width="30.6640625" bestFit="1" customWidth="1"/>
    <col min="2222" max="2222" width="29" bestFit="1" customWidth="1"/>
    <col min="2223" max="2223" width="25.6640625" bestFit="1" customWidth="1"/>
    <col min="2224" max="2224" width="24" bestFit="1" customWidth="1"/>
    <col min="2225" max="2225" width="25.6640625" bestFit="1" customWidth="1"/>
    <col min="2226" max="2226" width="24" bestFit="1" customWidth="1"/>
    <col min="2227" max="2227" width="30.6640625" bestFit="1" customWidth="1"/>
    <col min="2228" max="2228" width="29" bestFit="1" customWidth="1"/>
    <col min="2229" max="2229" width="25.6640625" bestFit="1" customWidth="1"/>
    <col min="2230" max="2230" width="24" bestFit="1" customWidth="1"/>
    <col min="2231" max="2231" width="25.6640625" bestFit="1" customWidth="1"/>
    <col min="2232" max="2232" width="24" bestFit="1" customWidth="1"/>
    <col min="2233" max="2233" width="30.6640625" bestFit="1" customWidth="1"/>
    <col min="2234" max="2234" width="29" bestFit="1" customWidth="1"/>
    <col min="2235" max="2235" width="25.6640625" bestFit="1" customWidth="1"/>
    <col min="2236" max="2236" width="24" bestFit="1" customWidth="1"/>
    <col min="2237" max="2237" width="30.6640625" bestFit="1" customWidth="1"/>
    <col min="2238" max="2238" width="29" bestFit="1" customWidth="1"/>
    <col min="2239" max="2239" width="25.6640625" bestFit="1" customWidth="1"/>
    <col min="2240" max="2240" width="24" bestFit="1" customWidth="1"/>
    <col min="2241" max="2241" width="30.6640625" bestFit="1" customWidth="1"/>
    <col min="2242" max="2242" width="29" bestFit="1" customWidth="1"/>
    <col min="2243" max="2243" width="25.6640625" bestFit="1" customWidth="1"/>
    <col min="2244" max="2244" width="24" bestFit="1" customWidth="1"/>
    <col min="2245" max="2245" width="30.6640625" bestFit="1" customWidth="1"/>
    <col min="2246" max="2246" width="29" bestFit="1" customWidth="1"/>
    <col min="2247" max="2247" width="25.6640625" bestFit="1" customWidth="1"/>
    <col min="2248" max="2248" width="24" bestFit="1" customWidth="1"/>
    <col min="2249" max="2249" width="30.6640625" bestFit="1" customWidth="1"/>
    <col min="2250" max="2250" width="29" bestFit="1" customWidth="1"/>
    <col min="2251" max="2251" width="25.6640625" bestFit="1" customWidth="1"/>
    <col min="2252" max="2252" width="24" bestFit="1" customWidth="1"/>
    <col min="2253" max="2253" width="30.6640625" bestFit="1" customWidth="1"/>
    <col min="2254" max="2254" width="29" bestFit="1" customWidth="1"/>
    <col min="2255" max="2255" width="25.6640625" bestFit="1" customWidth="1"/>
    <col min="2256" max="2256" width="24" bestFit="1" customWidth="1"/>
    <col min="2257" max="2257" width="30.6640625" bestFit="1" customWidth="1"/>
    <col min="2258" max="2258" width="29" bestFit="1" customWidth="1"/>
    <col min="2259" max="2259" width="25.6640625" bestFit="1" customWidth="1"/>
    <col min="2260" max="2260" width="24" bestFit="1" customWidth="1"/>
    <col min="2261" max="2261" width="30.6640625" bestFit="1" customWidth="1"/>
    <col min="2262" max="2262" width="29" bestFit="1" customWidth="1"/>
    <col min="2263" max="2263" width="25.6640625" bestFit="1" customWidth="1"/>
    <col min="2264" max="2264" width="24" bestFit="1" customWidth="1"/>
    <col min="2265" max="2265" width="30.6640625" bestFit="1" customWidth="1"/>
    <col min="2266" max="2266" width="29" bestFit="1" customWidth="1"/>
    <col min="2267" max="2267" width="25.6640625" bestFit="1" customWidth="1"/>
    <col min="2268" max="2268" width="24" bestFit="1" customWidth="1"/>
    <col min="2269" max="2269" width="29.1640625" bestFit="1" customWidth="1"/>
    <col min="2270" max="2270" width="27.5" bestFit="1" customWidth="1"/>
    <col min="2271" max="2271" width="25.6640625" bestFit="1" customWidth="1"/>
    <col min="2272" max="2272" width="24" bestFit="1" customWidth="1"/>
    <col min="2273" max="2273" width="30.6640625" bestFit="1" customWidth="1"/>
    <col min="2274" max="2274" width="29" bestFit="1" customWidth="1"/>
    <col min="2275" max="2275" width="25.6640625" bestFit="1" customWidth="1"/>
    <col min="2276" max="2276" width="24" bestFit="1" customWidth="1"/>
    <col min="2277" max="2277" width="30.6640625" bestFit="1" customWidth="1"/>
    <col min="2278" max="2278" width="29" bestFit="1" customWidth="1"/>
    <col min="2279" max="2279" width="25.6640625" bestFit="1" customWidth="1"/>
    <col min="2280" max="2280" width="24" bestFit="1" customWidth="1"/>
    <col min="2281" max="2281" width="25.6640625" bestFit="1" customWidth="1"/>
    <col min="2282" max="2282" width="24" bestFit="1" customWidth="1"/>
    <col min="2283" max="2283" width="30.6640625" bestFit="1" customWidth="1"/>
    <col min="2284" max="2284" width="29" bestFit="1" customWidth="1"/>
    <col min="2285" max="2285" width="25.6640625" bestFit="1" customWidth="1"/>
    <col min="2286" max="2286" width="24" bestFit="1" customWidth="1"/>
    <col min="2287" max="2287" width="30.6640625" bestFit="1" customWidth="1"/>
    <col min="2288" max="2288" width="29" bestFit="1" customWidth="1"/>
    <col min="2289" max="2289" width="25.6640625" bestFit="1" customWidth="1"/>
    <col min="2290" max="2290" width="24" bestFit="1" customWidth="1"/>
    <col min="2291" max="2291" width="30.6640625" bestFit="1" customWidth="1"/>
    <col min="2292" max="2292" width="29" bestFit="1" customWidth="1"/>
    <col min="2293" max="2293" width="25.6640625" bestFit="1" customWidth="1"/>
    <col min="2294" max="2294" width="24" bestFit="1" customWidth="1"/>
    <col min="2295" max="2295" width="30.6640625" bestFit="1" customWidth="1"/>
    <col min="2296" max="2296" width="29" bestFit="1" customWidth="1"/>
    <col min="2297" max="2297" width="25.6640625" bestFit="1" customWidth="1"/>
    <col min="2298" max="2298" width="24" bestFit="1" customWidth="1"/>
    <col min="2299" max="2299" width="30.6640625" bestFit="1" customWidth="1"/>
    <col min="2300" max="2300" width="29" bestFit="1" customWidth="1"/>
    <col min="2301" max="2301" width="25.6640625" bestFit="1" customWidth="1"/>
    <col min="2302" max="2302" width="24" bestFit="1" customWidth="1"/>
    <col min="2303" max="2303" width="30.6640625" bestFit="1" customWidth="1"/>
    <col min="2304" max="2304" width="29" bestFit="1" customWidth="1"/>
    <col min="2305" max="2305" width="25.6640625" bestFit="1" customWidth="1"/>
    <col min="2306" max="2306" width="24" bestFit="1" customWidth="1"/>
    <col min="2307" max="2307" width="30.6640625" bestFit="1" customWidth="1"/>
    <col min="2308" max="2308" width="29" bestFit="1" customWidth="1"/>
    <col min="2309" max="2309" width="25.6640625" bestFit="1" customWidth="1"/>
    <col min="2310" max="2310" width="24" bestFit="1" customWidth="1"/>
    <col min="2311" max="2311" width="25.6640625" bestFit="1" customWidth="1"/>
    <col min="2312" max="2312" width="24" bestFit="1" customWidth="1"/>
    <col min="2313" max="2313" width="29.1640625" bestFit="1" customWidth="1"/>
    <col min="2314" max="2314" width="27.5" bestFit="1" customWidth="1"/>
    <col min="2315" max="2315" width="25.6640625" bestFit="1" customWidth="1"/>
    <col min="2316" max="2316" width="24" bestFit="1" customWidth="1"/>
    <col min="2317" max="2317" width="30.6640625" bestFit="1" customWidth="1"/>
    <col min="2318" max="2318" width="29" bestFit="1" customWidth="1"/>
    <col min="2319" max="2319" width="25.6640625" bestFit="1" customWidth="1"/>
    <col min="2320" max="2320" width="24" bestFit="1" customWidth="1"/>
    <col min="2321" max="2321" width="30.6640625" bestFit="1" customWidth="1"/>
    <col min="2322" max="2322" width="29" bestFit="1" customWidth="1"/>
    <col min="2323" max="2323" width="25.6640625" bestFit="1" customWidth="1"/>
    <col min="2324" max="2324" width="24" bestFit="1" customWidth="1"/>
    <col min="2325" max="2325" width="30.6640625" bestFit="1" customWidth="1"/>
    <col min="2326" max="2326" width="29" bestFit="1" customWidth="1"/>
    <col min="2327" max="2327" width="25.6640625" bestFit="1" customWidth="1"/>
    <col min="2328" max="2328" width="24" bestFit="1" customWidth="1"/>
    <col min="2329" max="2329" width="30.6640625" bestFit="1" customWidth="1"/>
    <col min="2330" max="2330" width="29" bestFit="1" customWidth="1"/>
    <col min="2331" max="2331" width="25.6640625" bestFit="1" customWidth="1"/>
    <col min="2332" max="2332" width="24" bestFit="1" customWidth="1"/>
    <col min="2333" max="2333" width="30.6640625" bestFit="1" customWidth="1"/>
    <col min="2334" max="2334" width="29" bestFit="1" customWidth="1"/>
    <col min="2335" max="2335" width="25.6640625" bestFit="1" customWidth="1"/>
    <col min="2336" max="2336" width="24" bestFit="1" customWidth="1"/>
    <col min="2337" max="2337" width="30.6640625" bestFit="1" customWidth="1"/>
    <col min="2338" max="2338" width="29" bestFit="1" customWidth="1"/>
    <col min="2339" max="2339" width="25.6640625" bestFit="1" customWidth="1"/>
    <col min="2340" max="2340" width="24" bestFit="1" customWidth="1"/>
    <col min="2341" max="2341" width="30.6640625" bestFit="1" customWidth="1"/>
    <col min="2342" max="2342" width="29" bestFit="1" customWidth="1"/>
    <col min="2343" max="2343" width="25.6640625" bestFit="1" customWidth="1"/>
    <col min="2344" max="2344" width="24" bestFit="1" customWidth="1"/>
    <col min="2345" max="2345" width="25.6640625" bestFit="1" customWidth="1"/>
    <col min="2346" max="2346" width="24" bestFit="1" customWidth="1"/>
    <col min="2347" max="2347" width="30.6640625" bestFit="1" customWidth="1"/>
    <col min="2348" max="2348" width="29" bestFit="1" customWidth="1"/>
    <col min="2349" max="2349" width="25.6640625" bestFit="1" customWidth="1"/>
    <col min="2350" max="2350" width="24" bestFit="1" customWidth="1"/>
    <col min="2351" max="2351" width="30.6640625" bestFit="1" customWidth="1"/>
    <col min="2352" max="2352" width="29" bestFit="1" customWidth="1"/>
    <col min="2353" max="2353" width="25.6640625" bestFit="1" customWidth="1"/>
    <col min="2354" max="2354" width="24" bestFit="1" customWidth="1"/>
    <col min="2355" max="2355" width="29.1640625" bestFit="1" customWidth="1"/>
    <col min="2356" max="2356" width="27.5" bestFit="1" customWidth="1"/>
    <col min="2357" max="2357" width="25.6640625" bestFit="1" customWidth="1"/>
    <col min="2358" max="2358" width="24" bestFit="1" customWidth="1"/>
    <col min="2359" max="2359" width="30.6640625" bestFit="1" customWidth="1"/>
    <col min="2360" max="2360" width="29" bestFit="1" customWidth="1"/>
    <col min="2361" max="2361" width="25.6640625" bestFit="1" customWidth="1"/>
    <col min="2362" max="2362" width="24" bestFit="1" customWidth="1"/>
    <col min="2363" max="2363" width="30.6640625" bestFit="1" customWidth="1"/>
    <col min="2364" max="2364" width="29" bestFit="1" customWidth="1"/>
    <col min="2365" max="2365" width="25.6640625" bestFit="1" customWidth="1"/>
    <col min="2366" max="2366" width="24" bestFit="1" customWidth="1"/>
    <col min="2367" max="2367" width="30.6640625" bestFit="1" customWidth="1"/>
    <col min="2368" max="2368" width="29" bestFit="1" customWidth="1"/>
    <col min="2369" max="2369" width="25.6640625" bestFit="1" customWidth="1"/>
    <col min="2370" max="2370" width="24" bestFit="1" customWidth="1"/>
    <col min="2371" max="2371" width="30.6640625" bestFit="1" customWidth="1"/>
    <col min="2372" max="2372" width="29" bestFit="1" customWidth="1"/>
    <col min="2373" max="2373" width="25.6640625" bestFit="1" customWidth="1"/>
    <col min="2374" max="2374" width="24" bestFit="1" customWidth="1"/>
    <col min="2375" max="2375" width="30.6640625" bestFit="1" customWidth="1"/>
    <col min="2376" max="2376" width="29" bestFit="1" customWidth="1"/>
    <col min="2377" max="2377" width="25.6640625" bestFit="1" customWidth="1"/>
    <col min="2378" max="2378" width="24" bestFit="1" customWidth="1"/>
    <col min="2379" max="2379" width="30.6640625" bestFit="1" customWidth="1"/>
    <col min="2380" max="2380" width="29" bestFit="1" customWidth="1"/>
    <col min="2381" max="2381" width="25.6640625" bestFit="1" customWidth="1"/>
    <col min="2382" max="2382" width="24" bestFit="1" customWidth="1"/>
    <col min="2383" max="2383" width="30.6640625" bestFit="1" customWidth="1"/>
    <col min="2384" max="2384" width="29" bestFit="1" customWidth="1"/>
    <col min="2385" max="2385" width="25.6640625" bestFit="1" customWidth="1"/>
    <col min="2386" max="2386" width="24" bestFit="1" customWidth="1"/>
    <col min="2387" max="2387" width="30.6640625" bestFit="1" customWidth="1"/>
    <col min="2388" max="2388" width="29" bestFit="1" customWidth="1"/>
    <col min="2389" max="2389" width="25.6640625" bestFit="1" customWidth="1"/>
    <col min="2390" max="2390" width="24" bestFit="1" customWidth="1"/>
    <col min="2391" max="2391" width="30.6640625" bestFit="1" customWidth="1"/>
    <col min="2392" max="2392" width="29" bestFit="1" customWidth="1"/>
    <col min="2393" max="2393" width="25.6640625" bestFit="1" customWidth="1"/>
    <col min="2394" max="2394" width="24" bestFit="1" customWidth="1"/>
    <col min="2395" max="2395" width="29.1640625" bestFit="1" customWidth="1"/>
    <col min="2396" max="2396" width="27.5" bestFit="1" customWidth="1"/>
    <col min="2397" max="2397" width="25.6640625" bestFit="1" customWidth="1"/>
    <col min="2398" max="2398" width="24" bestFit="1" customWidth="1"/>
    <col min="2399" max="2399" width="30.6640625" bestFit="1" customWidth="1"/>
    <col min="2400" max="2400" width="29" bestFit="1" customWidth="1"/>
    <col min="2401" max="2401" width="25.6640625" bestFit="1" customWidth="1"/>
    <col min="2402" max="2402" width="24" bestFit="1" customWidth="1"/>
    <col min="2403" max="2403" width="30.6640625" bestFit="1" customWidth="1"/>
    <col min="2404" max="2404" width="29" bestFit="1" customWidth="1"/>
    <col min="2405" max="2405" width="25.6640625" bestFit="1" customWidth="1"/>
    <col min="2406" max="2406" width="24" bestFit="1" customWidth="1"/>
    <col min="2407" max="2407" width="30.6640625" bestFit="1" customWidth="1"/>
    <col min="2408" max="2408" width="29" bestFit="1" customWidth="1"/>
    <col min="2409" max="2409" width="25.6640625" bestFit="1" customWidth="1"/>
    <col min="2410" max="2410" width="24" bestFit="1" customWidth="1"/>
    <col min="2411" max="2411" width="30.6640625" bestFit="1" customWidth="1"/>
    <col min="2412" max="2412" width="29" bestFit="1" customWidth="1"/>
    <col min="2413" max="2413" width="25.6640625" bestFit="1" customWidth="1"/>
    <col min="2414" max="2414" width="24" bestFit="1" customWidth="1"/>
    <col min="2415" max="2415" width="30.6640625" bestFit="1" customWidth="1"/>
    <col min="2416" max="2416" width="29" bestFit="1" customWidth="1"/>
    <col min="2417" max="2417" width="25.6640625" bestFit="1" customWidth="1"/>
    <col min="2418" max="2418" width="24" bestFit="1" customWidth="1"/>
    <col min="2419" max="2419" width="30.6640625" bestFit="1" customWidth="1"/>
    <col min="2420" max="2420" width="29" bestFit="1" customWidth="1"/>
    <col min="2421" max="2421" width="25.6640625" bestFit="1" customWidth="1"/>
    <col min="2422" max="2422" width="24" bestFit="1" customWidth="1"/>
    <col min="2423" max="2423" width="30.6640625" bestFit="1" customWidth="1"/>
    <col min="2424" max="2424" width="29" bestFit="1" customWidth="1"/>
    <col min="2425" max="2425" width="25.6640625" bestFit="1" customWidth="1"/>
    <col min="2426" max="2426" width="24" bestFit="1" customWidth="1"/>
    <col min="2427" max="2427" width="30.6640625" bestFit="1" customWidth="1"/>
    <col min="2428" max="2428" width="29" bestFit="1" customWidth="1"/>
    <col min="2429" max="2429" width="25.6640625" bestFit="1" customWidth="1"/>
    <col min="2430" max="2430" width="24" bestFit="1" customWidth="1"/>
    <col min="2431" max="2431" width="30.6640625" bestFit="1" customWidth="1"/>
    <col min="2432" max="2432" width="29" bestFit="1" customWidth="1"/>
    <col min="2433" max="2433" width="25.6640625" bestFit="1" customWidth="1"/>
    <col min="2434" max="2434" width="24" bestFit="1" customWidth="1"/>
    <col min="2435" max="2435" width="29.1640625" bestFit="1" customWidth="1"/>
    <col min="2436" max="2436" width="27.5" bestFit="1" customWidth="1"/>
    <col min="2437" max="2437" width="25.6640625" bestFit="1" customWidth="1"/>
    <col min="2438" max="2438" width="24" bestFit="1" customWidth="1"/>
    <col min="2439" max="2439" width="30.6640625" bestFit="1" customWidth="1"/>
    <col min="2440" max="2440" width="29" bestFit="1" customWidth="1"/>
    <col min="2441" max="2441" width="25.6640625" bestFit="1" customWidth="1"/>
    <col min="2442" max="2442" width="24" bestFit="1" customWidth="1"/>
    <col min="2443" max="2443" width="25.6640625" bestFit="1" customWidth="1"/>
    <col min="2444" max="2444" width="24" bestFit="1" customWidth="1"/>
    <col min="2445" max="2445" width="30.6640625" bestFit="1" customWidth="1"/>
    <col min="2446" max="2446" width="29" bestFit="1" customWidth="1"/>
    <col min="2447" max="2447" width="25.6640625" bestFit="1" customWidth="1"/>
    <col min="2448" max="2448" width="24" bestFit="1" customWidth="1"/>
    <col min="2449" max="2449" width="25.6640625" bestFit="1" customWidth="1"/>
    <col min="2450" max="2450" width="24" bestFit="1" customWidth="1"/>
    <col min="2451" max="2451" width="30.6640625" bestFit="1" customWidth="1"/>
    <col min="2452" max="2452" width="29" bestFit="1" customWidth="1"/>
    <col min="2453" max="2453" width="25.6640625" bestFit="1" customWidth="1"/>
    <col min="2454" max="2454" width="24" bestFit="1" customWidth="1"/>
    <col min="2455" max="2455" width="30.6640625" bestFit="1" customWidth="1"/>
    <col min="2456" max="2456" width="29" bestFit="1" customWidth="1"/>
    <col min="2457" max="2457" width="25.6640625" bestFit="1" customWidth="1"/>
    <col min="2458" max="2458" width="24" bestFit="1" customWidth="1"/>
    <col min="2459" max="2459" width="30.6640625" bestFit="1" customWidth="1"/>
    <col min="2460" max="2460" width="29" bestFit="1" customWidth="1"/>
    <col min="2461" max="2461" width="25.6640625" bestFit="1" customWidth="1"/>
    <col min="2462" max="2462" width="24" bestFit="1" customWidth="1"/>
    <col min="2463" max="2463" width="25.6640625" bestFit="1" customWidth="1"/>
    <col min="2464" max="2464" width="24" bestFit="1" customWidth="1"/>
    <col min="2465" max="2465" width="30.6640625" bestFit="1" customWidth="1"/>
    <col min="2466" max="2466" width="29" bestFit="1" customWidth="1"/>
    <col min="2467" max="2467" width="25.6640625" bestFit="1" customWidth="1"/>
    <col min="2468" max="2468" width="24" bestFit="1" customWidth="1"/>
    <col min="2469" max="2469" width="30.6640625" bestFit="1" customWidth="1"/>
    <col min="2470" max="2470" width="29" bestFit="1" customWidth="1"/>
    <col min="2471" max="2471" width="25.6640625" bestFit="1" customWidth="1"/>
    <col min="2472" max="2472" width="24" bestFit="1" customWidth="1"/>
    <col min="2473" max="2473" width="30.6640625" bestFit="1" customWidth="1"/>
    <col min="2474" max="2474" width="29" bestFit="1" customWidth="1"/>
    <col min="2475" max="2475" width="25.6640625" bestFit="1" customWidth="1"/>
    <col min="2476" max="2476" width="24" bestFit="1" customWidth="1"/>
    <col min="2477" max="2477" width="30.6640625" bestFit="1" customWidth="1"/>
    <col min="2478" max="2478" width="29" bestFit="1" customWidth="1"/>
    <col min="2479" max="2479" width="25.6640625" bestFit="1" customWidth="1"/>
    <col min="2480" max="2480" width="24" bestFit="1" customWidth="1"/>
    <col min="2481" max="2481" width="29.1640625" bestFit="1" customWidth="1"/>
    <col min="2482" max="2482" width="27.5" bestFit="1" customWidth="1"/>
    <col min="2483" max="2483" width="25.6640625" bestFit="1" customWidth="1"/>
    <col min="2484" max="2484" width="24" bestFit="1" customWidth="1"/>
    <col min="2485" max="2485" width="25.6640625" bestFit="1" customWidth="1"/>
    <col min="2486" max="2486" width="24" bestFit="1" customWidth="1"/>
    <col min="2487" max="2487" width="30.6640625" bestFit="1" customWidth="1"/>
    <col min="2488" max="2488" width="29" bestFit="1" customWidth="1"/>
    <col min="2489" max="2489" width="25.6640625" bestFit="1" customWidth="1"/>
    <col min="2490" max="2490" width="24" bestFit="1" customWidth="1"/>
    <col min="2491" max="2491" width="25.6640625" bestFit="1" customWidth="1"/>
    <col min="2492" max="2492" width="24" bestFit="1" customWidth="1"/>
    <col min="2493" max="2493" width="30.6640625" bestFit="1" customWidth="1"/>
    <col min="2494" max="2494" width="29" bestFit="1" customWidth="1"/>
    <col min="2495" max="2495" width="25.6640625" bestFit="1" customWidth="1"/>
    <col min="2496" max="2496" width="24" bestFit="1" customWidth="1"/>
    <col min="2497" max="2497" width="25.6640625" bestFit="1" customWidth="1"/>
    <col min="2498" max="2498" width="24" bestFit="1" customWidth="1"/>
    <col min="2499" max="2499" width="30.6640625" bestFit="1" customWidth="1"/>
    <col min="2500" max="2500" width="29" bestFit="1" customWidth="1"/>
    <col min="2501" max="2501" width="25.6640625" bestFit="1" customWidth="1"/>
    <col min="2502" max="2502" width="24" bestFit="1" customWidth="1"/>
    <col min="2503" max="2503" width="30.6640625" bestFit="1" customWidth="1"/>
    <col min="2504" max="2504" width="29" bestFit="1" customWidth="1"/>
    <col min="2505" max="2505" width="25.6640625" bestFit="1" customWidth="1"/>
    <col min="2506" max="2506" width="24" bestFit="1" customWidth="1"/>
    <col min="2507" max="2507" width="25.6640625" bestFit="1" customWidth="1"/>
    <col min="2508" max="2508" width="24" bestFit="1" customWidth="1"/>
    <col min="2509" max="2509" width="30.6640625" bestFit="1" customWidth="1"/>
    <col min="2510" max="2510" width="29" bestFit="1" customWidth="1"/>
    <col min="2511" max="2511" width="25.6640625" bestFit="1" customWidth="1"/>
    <col min="2512" max="2512" width="24" bestFit="1" customWidth="1"/>
    <col min="2513" max="2513" width="30.6640625" bestFit="1" customWidth="1"/>
    <col min="2514" max="2514" width="29" bestFit="1" customWidth="1"/>
    <col min="2515" max="2515" width="25.6640625" bestFit="1" customWidth="1"/>
    <col min="2516" max="2516" width="24" bestFit="1" customWidth="1"/>
    <col min="2517" max="2517" width="25.6640625" bestFit="1" customWidth="1"/>
    <col min="2518" max="2518" width="24" bestFit="1" customWidth="1"/>
    <col min="2519" max="2519" width="30.6640625" bestFit="1" customWidth="1"/>
    <col min="2520" max="2520" width="29" bestFit="1" customWidth="1"/>
    <col min="2521" max="2521" width="25.6640625" bestFit="1" customWidth="1"/>
    <col min="2522" max="2522" width="24" bestFit="1" customWidth="1"/>
    <col min="2523" max="2523" width="30.6640625" bestFit="1" customWidth="1"/>
    <col min="2524" max="2524" width="29" bestFit="1" customWidth="1"/>
    <col min="2525" max="2525" width="25.6640625" bestFit="1" customWidth="1"/>
    <col min="2526" max="2526" width="24" bestFit="1" customWidth="1"/>
    <col min="2527" max="2527" width="25.6640625" bestFit="1" customWidth="1"/>
    <col min="2528" max="2528" width="24" bestFit="1" customWidth="1"/>
    <col min="2529" max="2529" width="29.1640625" bestFit="1" customWidth="1"/>
    <col min="2530" max="2530" width="27.5" bestFit="1" customWidth="1"/>
    <col min="2531" max="2531" width="25.6640625" bestFit="1" customWidth="1"/>
    <col min="2532" max="2532" width="24" bestFit="1" customWidth="1"/>
    <col min="2533" max="2533" width="30.6640625" bestFit="1" customWidth="1"/>
    <col min="2534" max="2534" width="29" bestFit="1" customWidth="1"/>
    <col min="2535" max="2535" width="25.6640625" bestFit="1" customWidth="1"/>
    <col min="2536" max="2536" width="24" bestFit="1" customWidth="1"/>
    <col min="2537" max="2537" width="30.6640625" bestFit="1" customWidth="1"/>
    <col min="2538" max="2538" width="29" bestFit="1" customWidth="1"/>
    <col min="2539" max="2539" width="25.6640625" bestFit="1" customWidth="1"/>
    <col min="2540" max="2540" width="24" bestFit="1" customWidth="1"/>
    <col min="2541" max="2541" width="30.6640625" bestFit="1" customWidth="1"/>
    <col min="2542" max="2542" width="29" bestFit="1" customWidth="1"/>
    <col min="2543" max="2543" width="25.6640625" bestFit="1" customWidth="1"/>
    <col min="2544" max="2544" width="24" bestFit="1" customWidth="1"/>
    <col min="2545" max="2545" width="30.6640625" bestFit="1" customWidth="1"/>
    <col min="2546" max="2546" width="29" bestFit="1" customWidth="1"/>
    <col min="2547" max="2547" width="25.6640625" bestFit="1" customWidth="1"/>
    <col min="2548" max="2548" width="24" bestFit="1" customWidth="1"/>
    <col min="2549" max="2549" width="30.6640625" bestFit="1" customWidth="1"/>
    <col min="2550" max="2550" width="29" bestFit="1" customWidth="1"/>
    <col min="2551" max="2551" width="25.6640625" bestFit="1" customWidth="1"/>
    <col min="2552" max="2552" width="24" bestFit="1" customWidth="1"/>
    <col min="2553" max="2553" width="30.6640625" bestFit="1" customWidth="1"/>
    <col min="2554" max="2554" width="29" bestFit="1" customWidth="1"/>
    <col min="2555" max="2555" width="25.6640625" bestFit="1" customWidth="1"/>
    <col min="2556" max="2556" width="24" bestFit="1" customWidth="1"/>
    <col min="2557" max="2557" width="30.6640625" bestFit="1" customWidth="1"/>
    <col min="2558" max="2558" width="29" bestFit="1" customWidth="1"/>
    <col min="2559" max="2559" width="25.6640625" bestFit="1" customWidth="1"/>
    <col min="2560" max="2560" width="24" bestFit="1" customWidth="1"/>
    <col min="2561" max="2561" width="25.6640625" bestFit="1" customWidth="1"/>
    <col min="2562" max="2562" width="24" bestFit="1" customWidth="1"/>
    <col min="2563" max="2563" width="30.6640625" bestFit="1" customWidth="1"/>
    <col min="2564" max="2564" width="29" bestFit="1" customWidth="1"/>
    <col min="2565" max="2565" width="25.6640625" bestFit="1" customWidth="1"/>
    <col min="2566" max="2566" width="24" bestFit="1" customWidth="1"/>
    <col min="2567" max="2567" width="29.1640625" bestFit="1" customWidth="1"/>
    <col min="2568" max="2568" width="27.5" bestFit="1" customWidth="1"/>
    <col min="2569" max="2569" width="25.6640625" bestFit="1" customWidth="1"/>
    <col min="2570" max="2570" width="24" bestFit="1" customWidth="1"/>
    <col min="2571" max="2571" width="30.6640625" bestFit="1" customWidth="1"/>
    <col min="2572" max="2572" width="29" bestFit="1" customWidth="1"/>
    <col min="2573" max="2573" width="25.6640625" bestFit="1" customWidth="1"/>
    <col min="2574" max="2574" width="24" bestFit="1" customWidth="1"/>
    <col min="2575" max="2575" width="30.6640625" bestFit="1" customWidth="1"/>
    <col min="2576" max="2576" width="29" bestFit="1" customWidth="1"/>
    <col min="2577" max="2577" width="25.6640625" bestFit="1" customWidth="1"/>
    <col min="2578" max="2578" width="24" bestFit="1" customWidth="1"/>
    <col min="2579" max="2579" width="30.6640625" bestFit="1" customWidth="1"/>
    <col min="2580" max="2580" width="29" bestFit="1" customWidth="1"/>
    <col min="2581" max="2581" width="25.6640625" bestFit="1" customWidth="1"/>
    <col min="2582" max="2582" width="24" bestFit="1" customWidth="1"/>
    <col min="2583" max="2583" width="30.6640625" bestFit="1" customWidth="1"/>
    <col min="2584" max="2584" width="29" bestFit="1" customWidth="1"/>
    <col min="2585" max="2585" width="25.6640625" bestFit="1" customWidth="1"/>
    <col min="2586" max="2586" width="24" bestFit="1" customWidth="1"/>
    <col min="2587" max="2587" width="30.6640625" bestFit="1" customWidth="1"/>
    <col min="2588" max="2588" width="29" bestFit="1" customWidth="1"/>
    <col min="2589" max="2589" width="25.6640625" bestFit="1" customWidth="1"/>
    <col min="2590" max="2590" width="24" bestFit="1" customWidth="1"/>
    <col min="2591" max="2591" width="30.6640625" bestFit="1" customWidth="1"/>
    <col min="2592" max="2592" width="29" bestFit="1" customWidth="1"/>
    <col min="2593" max="2593" width="25.6640625" bestFit="1" customWidth="1"/>
    <col min="2594" max="2594" width="24" bestFit="1" customWidth="1"/>
    <col min="2595" max="2595" width="30.6640625" bestFit="1" customWidth="1"/>
    <col min="2596" max="2596" width="29" bestFit="1" customWidth="1"/>
    <col min="2597" max="2597" width="25.6640625" bestFit="1" customWidth="1"/>
    <col min="2598" max="2598" width="24" bestFit="1" customWidth="1"/>
    <col min="2599" max="2599" width="30.6640625" bestFit="1" customWidth="1"/>
    <col min="2600" max="2600" width="29" bestFit="1" customWidth="1"/>
    <col min="2601" max="2601" width="25.6640625" bestFit="1" customWidth="1"/>
    <col min="2602" max="2602" width="24" bestFit="1" customWidth="1"/>
    <col min="2603" max="2603" width="29.1640625" bestFit="1" customWidth="1"/>
    <col min="2604" max="2604" width="27.5" bestFit="1" customWidth="1"/>
    <col min="2605" max="2605" width="25.6640625" bestFit="1" customWidth="1"/>
    <col min="2606" max="2606" width="24" bestFit="1" customWidth="1"/>
    <col min="2607" max="2607" width="25.6640625" bestFit="1" customWidth="1"/>
    <col min="2608" max="2608" width="24" bestFit="1" customWidth="1"/>
    <col min="2609" max="2609" width="30.6640625" bestFit="1" customWidth="1"/>
    <col min="2610" max="2610" width="29" bestFit="1" customWidth="1"/>
    <col min="2611" max="2611" width="25.6640625" bestFit="1" customWidth="1"/>
    <col min="2612" max="2612" width="24" bestFit="1" customWidth="1"/>
    <col min="2613" max="2613" width="25.6640625" bestFit="1" customWidth="1"/>
    <col min="2614" max="2614" width="24" bestFit="1" customWidth="1"/>
    <col min="2615" max="2615" width="30.6640625" bestFit="1" customWidth="1"/>
    <col min="2616" max="2616" width="29" bestFit="1" customWidth="1"/>
    <col min="2617" max="2617" width="25.6640625" bestFit="1" customWidth="1"/>
    <col min="2618" max="2618" width="24" bestFit="1" customWidth="1"/>
    <col min="2619" max="2619" width="30.6640625" bestFit="1" customWidth="1"/>
    <col min="2620" max="2620" width="29" bestFit="1" customWidth="1"/>
    <col min="2621" max="2621" width="25.6640625" bestFit="1" customWidth="1"/>
    <col min="2622" max="2622" width="24" bestFit="1" customWidth="1"/>
    <col min="2623" max="2623" width="30.6640625" bestFit="1" customWidth="1"/>
    <col min="2624" max="2624" width="29" bestFit="1" customWidth="1"/>
    <col min="2625" max="2625" width="25.6640625" bestFit="1" customWidth="1"/>
    <col min="2626" max="2626" width="24" bestFit="1" customWidth="1"/>
    <col min="2627" max="2627" width="30.6640625" bestFit="1" customWidth="1"/>
    <col min="2628" max="2628" width="29" bestFit="1" customWidth="1"/>
    <col min="2629" max="2629" width="25.6640625" bestFit="1" customWidth="1"/>
    <col min="2630" max="2630" width="24" bestFit="1" customWidth="1"/>
    <col min="2631" max="2631" width="30.6640625" bestFit="1" customWidth="1"/>
    <col min="2632" max="2632" width="29" bestFit="1" customWidth="1"/>
    <col min="2633" max="2633" width="25.6640625" bestFit="1" customWidth="1"/>
    <col min="2634" max="2634" width="24" bestFit="1" customWidth="1"/>
    <col min="2635" max="2635" width="30.6640625" bestFit="1" customWidth="1"/>
    <col min="2636" max="2636" width="29" bestFit="1" customWidth="1"/>
    <col min="2637" max="2637" width="25.6640625" bestFit="1" customWidth="1"/>
    <col min="2638" max="2638" width="24" bestFit="1" customWidth="1"/>
    <col min="2639" max="2639" width="30.6640625" bestFit="1" customWidth="1"/>
    <col min="2640" max="2640" width="29" bestFit="1" customWidth="1"/>
    <col min="2641" max="2641" width="25.6640625" bestFit="1" customWidth="1"/>
    <col min="2642" max="2642" width="24" bestFit="1" customWidth="1"/>
    <col min="2643" max="2643" width="29.1640625" bestFit="1" customWidth="1"/>
    <col min="2644" max="2644" width="27.5" bestFit="1" customWidth="1"/>
    <col min="2645" max="2645" width="25.6640625" bestFit="1" customWidth="1"/>
    <col min="2646" max="2646" width="24" bestFit="1" customWidth="1"/>
    <col min="2647" max="2647" width="25.6640625" bestFit="1" customWidth="1"/>
    <col min="2648" max="2648" width="24" bestFit="1" customWidth="1"/>
    <col min="2649" max="2649" width="30.6640625" bestFit="1" customWidth="1"/>
    <col min="2650" max="2650" width="29" bestFit="1" customWidth="1"/>
    <col min="2651" max="2651" width="25.6640625" bestFit="1" customWidth="1"/>
    <col min="2652" max="2652" width="24" bestFit="1" customWidth="1"/>
    <col min="2653" max="2653" width="25.6640625" bestFit="1" customWidth="1"/>
    <col min="2654" max="2654" width="24" bestFit="1" customWidth="1"/>
    <col min="2655" max="2655" width="30.6640625" bestFit="1" customWidth="1"/>
    <col min="2656" max="2656" width="29" bestFit="1" customWidth="1"/>
    <col min="2657" max="2657" width="25.6640625" bestFit="1" customWidth="1"/>
    <col min="2658" max="2658" width="24" bestFit="1" customWidth="1"/>
    <col min="2659" max="2659" width="30.6640625" bestFit="1" customWidth="1"/>
    <col min="2660" max="2660" width="29" bestFit="1" customWidth="1"/>
    <col min="2661" max="2661" width="25.6640625" bestFit="1" customWidth="1"/>
    <col min="2662" max="2662" width="24" bestFit="1" customWidth="1"/>
    <col min="2663" max="2663" width="30.6640625" bestFit="1" customWidth="1"/>
    <col min="2664" max="2664" width="29" bestFit="1" customWidth="1"/>
    <col min="2665" max="2665" width="25.6640625" bestFit="1" customWidth="1"/>
    <col min="2666" max="2666" width="24" bestFit="1" customWidth="1"/>
    <col min="2667" max="2667" width="25.6640625" bestFit="1" customWidth="1"/>
    <col min="2668" max="2668" width="24" bestFit="1" customWidth="1"/>
    <col min="2669" max="2669" width="30.6640625" bestFit="1" customWidth="1"/>
    <col min="2670" max="2670" width="29" bestFit="1" customWidth="1"/>
    <col min="2671" max="2671" width="25.6640625" bestFit="1" customWidth="1"/>
    <col min="2672" max="2672" width="24" bestFit="1" customWidth="1"/>
    <col min="2673" max="2673" width="30.6640625" bestFit="1" customWidth="1"/>
    <col min="2674" max="2674" width="29" bestFit="1" customWidth="1"/>
    <col min="2675" max="2675" width="25.6640625" bestFit="1" customWidth="1"/>
    <col min="2676" max="2676" width="24" bestFit="1" customWidth="1"/>
    <col min="2677" max="2677" width="25.6640625" bestFit="1" customWidth="1"/>
    <col min="2678" max="2678" width="24" bestFit="1" customWidth="1"/>
    <col min="2679" max="2679" width="30.6640625" bestFit="1" customWidth="1"/>
    <col min="2680" max="2680" width="29" bestFit="1" customWidth="1"/>
    <col min="2681" max="2681" width="25.6640625" bestFit="1" customWidth="1"/>
    <col min="2682" max="2682" width="24" bestFit="1" customWidth="1"/>
    <col min="2683" max="2683" width="30.6640625" bestFit="1" customWidth="1"/>
    <col min="2684" max="2684" width="29" bestFit="1" customWidth="1"/>
    <col min="2685" max="2685" width="25.6640625" bestFit="1" customWidth="1"/>
    <col min="2686" max="2686" width="24" bestFit="1" customWidth="1"/>
    <col min="2687" max="2687" width="25.6640625" bestFit="1" customWidth="1"/>
    <col min="2688" max="2688" width="24" bestFit="1" customWidth="1"/>
    <col min="2689" max="2689" width="29.1640625" bestFit="1" customWidth="1"/>
    <col min="2690" max="2690" width="27.5" bestFit="1" customWidth="1"/>
    <col min="2691" max="2691" width="25.6640625" bestFit="1" customWidth="1"/>
    <col min="2692" max="2692" width="24" bestFit="1" customWidth="1"/>
    <col min="2693" max="2693" width="30.6640625" bestFit="1" customWidth="1"/>
    <col min="2694" max="2694" width="29" bestFit="1" customWidth="1"/>
    <col min="2695" max="2695" width="25.6640625" bestFit="1" customWidth="1"/>
    <col min="2696" max="2696" width="24" bestFit="1" customWidth="1"/>
    <col min="2697" max="2697" width="30.6640625" bestFit="1" customWidth="1"/>
    <col min="2698" max="2698" width="29" bestFit="1" customWidth="1"/>
    <col min="2699" max="2699" width="25.6640625" bestFit="1" customWidth="1"/>
    <col min="2700" max="2700" width="24" bestFit="1" customWidth="1"/>
    <col min="2701" max="2701" width="25.6640625" bestFit="1" customWidth="1"/>
    <col min="2702" max="2702" width="24" bestFit="1" customWidth="1"/>
    <col min="2703" max="2703" width="30.6640625" bestFit="1" customWidth="1"/>
    <col min="2704" max="2704" width="29" bestFit="1" customWidth="1"/>
    <col min="2705" max="2705" width="25.6640625" bestFit="1" customWidth="1"/>
    <col min="2706" max="2706" width="24" bestFit="1" customWidth="1"/>
    <col min="2707" max="2707" width="25.6640625" bestFit="1" customWidth="1"/>
    <col min="2708" max="2708" width="24" bestFit="1" customWidth="1"/>
    <col min="2709" max="2709" width="30.6640625" bestFit="1" customWidth="1"/>
    <col min="2710" max="2710" width="29" bestFit="1" customWidth="1"/>
    <col min="2711" max="2711" width="25.6640625" bestFit="1" customWidth="1"/>
    <col min="2712" max="2712" width="24" bestFit="1" customWidth="1"/>
    <col min="2713" max="2713" width="30.6640625" bestFit="1" customWidth="1"/>
    <col min="2714" max="2714" width="29" bestFit="1" customWidth="1"/>
    <col min="2715" max="2715" width="25.6640625" bestFit="1" customWidth="1"/>
    <col min="2716" max="2716" width="24" bestFit="1" customWidth="1"/>
    <col min="2717" max="2717" width="30.6640625" bestFit="1" customWidth="1"/>
    <col min="2718" max="2718" width="29" bestFit="1" customWidth="1"/>
    <col min="2719" max="2719" width="25.6640625" bestFit="1" customWidth="1"/>
    <col min="2720" max="2720" width="24" bestFit="1" customWidth="1"/>
    <col min="2721" max="2721" width="30.6640625" bestFit="1" customWidth="1"/>
    <col min="2722" max="2722" width="29" bestFit="1" customWidth="1"/>
    <col min="2723" max="2723" width="25.6640625" bestFit="1" customWidth="1"/>
    <col min="2724" max="2724" width="24" bestFit="1" customWidth="1"/>
    <col min="2725" max="2725" width="25.6640625" bestFit="1" customWidth="1"/>
    <col min="2726" max="2726" width="24" bestFit="1" customWidth="1"/>
    <col min="2727" max="2727" width="30.6640625" bestFit="1" customWidth="1"/>
    <col min="2728" max="2728" width="29" bestFit="1" customWidth="1"/>
    <col min="2729" max="2729" width="25.6640625" bestFit="1" customWidth="1"/>
    <col min="2730" max="2730" width="24" bestFit="1" customWidth="1"/>
    <col min="2731" max="2731" width="29.1640625" bestFit="1" customWidth="1"/>
    <col min="2732" max="2732" width="27.5" bestFit="1" customWidth="1"/>
    <col min="2733" max="2733" width="25.6640625" bestFit="1" customWidth="1"/>
    <col min="2734" max="2734" width="24" bestFit="1" customWidth="1"/>
    <col min="2735" max="2735" width="30.6640625" bestFit="1" customWidth="1"/>
    <col min="2736" max="2736" width="29" bestFit="1" customWidth="1"/>
    <col min="2737" max="2737" width="25.6640625" bestFit="1" customWidth="1"/>
    <col min="2738" max="2738" width="24" bestFit="1" customWidth="1"/>
    <col min="2739" max="2739" width="30.6640625" bestFit="1" customWidth="1"/>
    <col min="2740" max="2740" width="29" bestFit="1" customWidth="1"/>
    <col min="2741" max="2741" width="25.6640625" bestFit="1" customWidth="1"/>
    <col min="2742" max="2742" width="24" bestFit="1" customWidth="1"/>
    <col min="2743" max="2743" width="30.6640625" bestFit="1" customWidth="1"/>
    <col min="2744" max="2744" width="29" bestFit="1" customWidth="1"/>
    <col min="2745" max="2745" width="25.6640625" bestFit="1" customWidth="1"/>
    <col min="2746" max="2746" width="24" bestFit="1" customWidth="1"/>
    <col min="2747" max="2747" width="30.6640625" bestFit="1" customWidth="1"/>
    <col min="2748" max="2748" width="29" bestFit="1" customWidth="1"/>
    <col min="2749" max="2749" width="25.6640625" bestFit="1" customWidth="1"/>
    <col min="2750" max="2750" width="24" bestFit="1" customWidth="1"/>
    <col min="2751" max="2751" width="30.6640625" bestFit="1" customWidth="1"/>
    <col min="2752" max="2752" width="29" bestFit="1" customWidth="1"/>
    <col min="2753" max="2753" width="25.6640625" bestFit="1" customWidth="1"/>
    <col min="2754" max="2754" width="24" bestFit="1" customWidth="1"/>
    <col min="2755" max="2755" width="25.6640625" bestFit="1" customWidth="1"/>
    <col min="2756" max="2756" width="24" bestFit="1" customWidth="1"/>
    <col min="2757" max="2757" width="30.6640625" bestFit="1" customWidth="1"/>
    <col min="2758" max="2758" width="29" bestFit="1" customWidth="1"/>
    <col min="2759" max="2759" width="25.6640625" bestFit="1" customWidth="1"/>
    <col min="2760" max="2760" width="24" bestFit="1" customWidth="1"/>
    <col min="2761" max="2761" width="30.6640625" bestFit="1" customWidth="1"/>
    <col min="2762" max="2762" width="29" bestFit="1" customWidth="1"/>
    <col min="2763" max="2763" width="25.6640625" bestFit="1" customWidth="1"/>
    <col min="2764" max="2764" width="24" bestFit="1" customWidth="1"/>
    <col min="2765" max="2765" width="30.6640625" bestFit="1" customWidth="1"/>
    <col min="2766" max="2766" width="29" bestFit="1" customWidth="1"/>
    <col min="2767" max="2767" width="25.6640625" bestFit="1" customWidth="1"/>
    <col min="2768" max="2768" width="24" bestFit="1" customWidth="1"/>
    <col min="2769" max="2769" width="25.6640625" bestFit="1" customWidth="1"/>
    <col min="2770" max="2770" width="24" bestFit="1" customWidth="1"/>
    <col min="2771" max="2771" width="30.6640625" bestFit="1" customWidth="1"/>
    <col min="2772" max="2772" width="29" bestFit="1" customWidth="1"/>
    <col min="2773" max="2773" width="25.6640625" bestFit="1" customWidth="1"/>
    <col min="2774" max="2774" width="24" bestFit="1" customWidth="1"/>
    <col min="2775" max="2775" width="29.1640625" bestFit="1" customWidth="1"/>
    <col min="2776" max="2776" width="27.5" bestFit="1" customWidth="1"/>
    <col min="2777" max="2777" width="25.6640625" bestFit="1" customWidth="1"/>
    <col min="2778" max="2778" width="24" bestFit="1" customWidth="1"/>
    <col min="2779" max="2779" width="30.6640625" bestFit="1" customWidth="1"/>
    <col min="2780" max="2780" width="29" bestFit="1" customWidth="1"/>
    <col min="2781" max="2781" width="25.6640625" bestFit="1" customWidth="1"/>
    <col min="2782" max="2782" width="24" bestFit="1" customWidth="1"/>
    <col min="2783" max="2783" width="30.6640625" bestFit="1" customWidth="1"/>
    <col min="2784" max="2784" width="29" bestFit="1" customWidth="1"/>
    <col min="2785" max="2785" width="25.6640625" bestFit="1" customWidth="1"/>
    <col min="2786" max="2786" width="24" bestFit="1" customWidth="1"/>
    <col min="2787" max="2787" width="30.6640625" bestFit="1" customWidth="1"/>
    <col min="2788" max="2788" width="29" bestFit="1" customWidth="1"/>
    <col min="2789" max="2789" width="25.6640625" bestFit="1" customWidth="1"/>
    <col min="2790" max="2790" width="24" bestFit="1" customWidth="1"/>
    <col min="2791" max="2791" width="30.6640625" bestFit="1" customWidth="1"/>
    <col min="2792" max="2792" width="29" bestFit="1" customWidth="1"/>
    <col min="2793" max="2793" width="25.6640625" bestFit="1" customWidth="1"/>
    <col min="2794" max="2794" width="24" bestFit="1" customWidth="1"/>
    <col min="2795" max="2795" width="30.6640625" bestFit="1" customWidth="1"/>
    <col min="2796" max="2796" width="29" bestFit="1" customWidth="1"/>
    <col min="2797" max="2797" width="25.6640625" bestFit="1" customWidth="1"/>
    <col min="2798" max="2798" width="24" bestFit="1" customWidth="1"/>
    <col min="2799" max="2799" width="30.6640625" bestFit="1" customWidth="1"/>
    <col min="2800" max="2800" width="29" bestFit="1" customWidth="1"/>
    <col min="2801" max="2801" width="25.6640625" bestFit="1" customWidth="1"/>
    <col min="2802" max="2802" width="24" bestFit="1" customWidth="1"/>
    <col min="2803" max="2803" width="25.6640625" bestFit="1" customWidth="1"/>
    <col min="2804" max="2804" width="24" bestFit="1" customWidth="1"/>
    <col min="2805" max="2805" width="29.1640625" bestFit="1" customWidth="1"/>
    <col min="2806" max="2806" width="27.5" bestFit="1" customWidth="1"/>
    <col min="2807" max="2807" width="25.6640625" bestFit="1" customWidth="1"/>
    <col min="2808" max="2808" width="24" bestFit="1" customWidth="1"/>
    <col min="2809" max="2809" width="30.6640625" bestFit="1" customWidth="1"/>
    <col min="2810" max="2810" width="29" bestFit="1" customWidth="1"/>
    <col min="2811" max="2811" width="25.6640625" bestFit="1" customWidth="1"/>
    <col min="2812" max="2812" width="24" bestFit="1" customWidth="1"/>
    <col min="2813" max="2813" width="30.6640625" bestFit="1" customWidth="1"/>
    <col min="2814" max="2814" width="29" bestFit="1" customWidth="1"/>
    <col min="2815" max="2815" width="25.6640625" bestFit="1" customWidth="1"/>
    <col min="2816" max="2816" width="24" bestFit="1" customWidth="1"/>
    <col min="2817" max="2817" width="30.6640625" bestFit="1" customWidth="1"/>
    <col min="2818" max="2818" width="29" bestFit="1" customWidth="1"/>
    <col min="2819" max="2819" width="25.6640625" bestFit="1" customWidth="1"/>
    <col min="2820" max="2820" width="24" bestFit="1" customWidth="1"/>
    <col min="2821" max="2821" width="30.6640625" bestFit="1" customWidth="1"/>
    <col min="2822" max="2822" width="29" bestFit="1" customWidth="1"/>
    <col min="2823" max="2823" width="25.6640625" bestFit="1" customWidth="1"/>
    <col min="2824" max="2824" width="24" bestFit="1" customWidth="1"/>
    <col min="2825" max="2825" width="30.6640625" bestFit="1" customWidth="1"/>
    <col min="2826" max="2826" width="29" bestFit="1" customWidth="1"/>
    <col min="2827" max="2827" width="25.6640625" bestFit="1" customWidth="1"/>
    <col min="2828" max="2828" width="24" bestFit="1" customWidth="1"/>
    <col min="2829" max="2829" width="30.6640625" bestFit="1" customWidth="1"/>
    <col min="2830" max="2830" width="29" bestFit="1" customWidth="1"/>
    <col min="2831" max="2831" width="25.6640625" bestFit="1" customWidth="1"/>
    <col min="2832" max="2832" width="24" bestFit="1" customWidth="1"/>
    <col min="2833" max="2833" width="30.6640625" bestFit="1" customWidth="1"/>
    <col min="2834" max="2834" width="29" bestFit="1" customWidth="1"/>
    <col min="2835" max="2835" width="25.6640625" bestFit="1" customWidth="1"/>
    <col min="2836" max="2836" width="24" bestFit="1" customWidth="1"/>
    <col min="2837" max="2837" width="30.6640625" bestFit="1" customWidth="1"/>
    <col min="2838" max="2838" width="29" bestFit="1" customWidth="1"/>
    <col min="2839" max="2839" width="25.6640625" bestFit="1" customWidth="1"/>
    <col min="2840" max="2840" width="24" bestFit="1" customWidth="1"/>
    <col min="2841" max="2841" width="30.6640625" bestFit="1" customWidth="1"/>
    <col min="2842" max="2842" width="29" bestFit="1" customWidth="1"/>
    <col min="2843" max="2843" width="25.6640625" bestFit="1" customWidth="1"/>
    <col min="2844" max="2844" width="24" bestFit="1" customWidth="1"/>
    <col min="2845" max="2845" width="29.1640625" bestFit="1" customWidth="1"/>
    <col min="2846" max="2846" width="27.5" bestFit="1" customWidth="1"/>
    <col min="2847" max="2847" width="25.6640625" bestFit="1" customWidth="1"/>
    <col min="2848" max="2848" width="24" bestFit="1" customWidth="1"/>
    <col min="2849" max="2849" width="25.6640625" bestFit="1" customWidth="1"/>
    <col min="2850" max="2850" width="24" bestFit="1" customWidth="1"/>
    <col min="2851" max="2851" width="30.6640625" bestFit="1" customWidth="1"/>
    <col min="2852" max="2852" width="29" bestFit="1" customWidth="1"/>
    <col min="2853" max="2853" width="25.6640625" bestFit="1" customWidth="1"/>
    <col min="2854" max="2854" width="24" bestFit="1" customWidth="1"/>
    <col min="2855" max="2855" width="30.6640625" bestFit="1" customWidth="1"/>
    <col min="2856" max="2856" width="29" bestFit="1" customWidth="1"/>
    <col min="2857" max="2857" width="25.6640625" bestFit="1" customWidth="1"/>
    <col min="2858" max="2858" width="24" bestFit="1" customWidth="1"/>
    <col min="2859" max="2859" width="30.6640625" bestFit="1" customWidth="1"/>
    <col min="2860" max="2860" width="29" bestFit="1" customWidth="1"/>
    <col min="2861" max="2861" width="25.6640625" bestFit="1" customWidth="1"/>
    <col min="2862" max="2862" width="24" bestFit="1" customWidth="1"/>
    <col min="2863" max="2863" width="25.6640625" bestFit="1" customWidth="1"/>
    <col min="2864" max="2864" width="24" bestFit="1" customWidth="1"/>
    <col min="2865" max="2865" width="30.6640625" bestFit="1" customWidth="1"/>
    <col min="2866" max="2866" width="29" bestFit="1" customWidth="1"/>
    <col min="2867" max="2867" width="25.6640625" bestFit="1" customWidth="1"/>
    <col min="2868" max="2868" width="24" bestFit="1" customWidth="1"/>
    <col min="2869" max="2869" width="30.6640625" bestFit="1" customWidth="1"/>
    <col min="2870" max="2870" width="29" bestFit="1" customWidth="1"/>
    <col min="2871" max="2871" width="25.6640625" bestFit="1" customWidth="1"/>
    <col min="2872" max="2872" width="24" bestFit="1" customWidth="1"/>
    <col min="2873" max="2873" width="30.6640625" bestFit="1" customWidth="1"/>
    <col min="2874" max="2874" width="29" bestFit="1" customWidth="1"/>
    <col min="2875" max="2875" width="25.6640625" bestFit="1" customWidth="1"/>
    <col min="2876" max="2876" width="24" bestFit="1" customWidth="1"/>
    <col min="2877" max="2877" width="30.6640625" bestFit="1" customWidth="1"/>
    <col min="2878" max="2878" width="29" bestFit="1" customWidth="1"/>
    <col min="2879" max="2879" width="25.6640625" bestFit="1" customWidth="1"/>
    <col min="2880" max="2880" width="24" bestFit="1" customWidth="1"/>
    <col min="2881" max="2881" width="25.6640625" bestFit="1" customWidth="1"/>
    <col min="2882" max="2882" width="24" bestFit="1" customWidth="1"/>
    <col min="2883" max="2883" width="29.1640625" bestFit="1" customWidth="1"/>
    <col min="2884" max="2884" width="27.5" bestFit="1" customWidth="1"/>
    <col min="2885" max="2885" width="25.6640625" bestFit="1" customWidth="1"/>
    <col min="2886" max="2886" width="24" bestFit="1" customWidth="1"/>
    <col min="2887" max="2887" width="30.6640625" bestFit="1" customWidth="1"/>
    <col min="2888" max="2888" width="29" bestFit="1" customWidth="1"/>
    <col min="2889" max="2889" width="25.6640625" bestFit="1" customWidth="1"/>
    <col min="2890" max="2890" width="24" bestFit="1" customWidth="1"/>
    <col min="2891" max="2891" width="30.6640625" bestFit="1" customWidth="1"/>
    <col min="2892" max="2892" width="29" bestFit="1" customWidth="1"/>
    <col min="2893" max="2893" width="25.6640625" bestFit="1" customWidth="1"/>
    <col min="2894" max="2894" width="24" bestFit="1" customWidth="1"/>
    <col min="2895" max="2895" width="30.6640625" bestFit="1" customWidth="1"/>
    <col min="2896" max="2896" width="29" bestFit="1" customWidth="1"/>
    <col min="2897" max="2897" width="25.6640625" bestFit="1" customWidth="1"/>
    <col min="2898" max="2898" width="24" bestFit="1" customWidth="1"/>
    <col min="2899" max="2899" width="25.6640625" bestFit="1" customWidth="1"/>
    <col min="2900" max="2900" width="24" bestFit="1" customWidth="1"/>
    <col min="2901" max="2901" width="30.6640625" bestFit="1" customWidth="1"/>
    <col min="2902" max="2902" width="29" bestFit="1" customWidth="1"/>
    <col min="2903" max="2903" width="25.6640625" bestFit="1" customWidth="1"/>
    <col min="2904" max="2904" width="24" bestFit="1" customWidth="1"/>
    <col min="2905" max="2905" width="25.6640625" bestFit="1" customWidth="1"/>
    <col min="2906" max="2906" width="24" bestFit="1" customWidth="1"/>
    <col min="2907" max="2907" width="30.6640625" bestFit="1" customWidth="1"/>
    <col min="2908" max="2908" width="29" bestFit="1" customWidth="1"/>
    <col min="2909" max="2909" width="25.6640625" bestFit="1" customWidth="1"/>
    <col min="2910" max="2910" width="24" bestFit="1" customWidth="1"/>
    <col min="2911" max="2911" width="30.6640625" bestFit="1" customWidth="1"/>
    <col min="2912" max="2912" width="29" bestFit="1" customWidth="1"/>
    <col min="2913" max="2913" width="25.6640625" bestFit="1" customWidth="1"/>
    <col min="2914" max="2914" width="24" bestFit="1" customWidth="1"/>
    <col min="2915" max="2915" width="30.6640625" bestFit="1" customWidth="1"/>
    <col min="2916" max="2916" width="29" bestFit="1" customWidth="1"/>
    <col min="2917" max="2917" width="25.6640625" bestFit="1" customWidth="1"/>
    <col min="2918" max="2918" width="24" bestFit="1" customWidth="1"/>
    <col min="2919" max="2919" width="30.6640625" bestFit="1" customWidth="1"/>
    <col min="2920" max="2920" width="29" bestFit="1" customWidth="1"/>
    <col min="2921" max="2921" width="25.6640625" bestFit="1" customWidth="1"/>
    <col min="2922" max="2922" width="24" bestFit="1" customWidth="1"/>
    <col min="2923" max="2923" width="25.6640625" bestFit="1" customWidth="1"/>
    <col min="2924" max="2924" width="24" bestFit="1" customWidth="1"/>
    <col min="2925" max="2925" width="29.1640625" bestFit="1" customWidth="1"/>
    <col min="2926" max="2926" width="27.5" bestFit="1" customWidth="1"/>
    <col min="2927" max="2927" width="25.6640625" bestFit="1" customWidth="1"/>
    <col min="2928" max="2928" width="24" bestFit="1" customWidth="1"/>
    <col min="2929" max="2929" width="30.6640625" bestFit="1" customWidth="1"/>
    <col min="2930" max="2930" width="29" bestFit="1" customWidth="1"/>
    <col min="2931" max="2931" width="25.6640625" bestFit="1" customWidth="1"/>
    <col min="2932" max="2932" width="24" bestFit="1" customWidth="1"/>
    <col min="2933" max="2933" width="30.6640625" bestFit="1" customWidth="1"/>
    <col min="2934" max="2934" width="29" bestFit="1" customWidth="1"/>
    <col min="2935" max="2935" width="25.6640625" bestFit="1" customWidth="1"/>
    <col min="2936" max="2936" width="24" bestFit="1" customWidth="1"/>
    <col min="2937" max="2937" width="30.6640625" bestFit="1" customWidth="1"/>
    <col min="2938" max="2938" width="29" bestFit="1" customWidth="1"/>
    <col min="2939" max="2939" width="25.6640625" bestFit="1" customWidth="1"/>
    <col min="2940" max="2940" width="24" bestFit="1" customWidth="1"/>
    <col min="2941" max="2941" width="30.6640625" bestFit="1" customWidth="1"/>
    <col min="2942" max="2942" width="29" bestFit="1" customWidth="1"/>
    <col min="2943" max="2943" width="25.6640625" bestFit="1" customWidth="1"/>
    <col min="2944" max="2944" width="24" bestFit="1" customWidth="1"/>
    <col min="2945" max="2945" width="30.6640625" bestFit="1" customWidth="1"/>
    <col min="2946" max="2946" width="29" bestFit="1" customWidth="1"/>
    <col min="2947" max="2947" width="25.6640625" bestFit="1" customWidth="1"/>
    <col min="2948" max="2948" width="24" bestFit="1" customWidth="1"/>
    <col min="2949" max="2949" width="30.6640625" bestFit="1" customWidth="1"/>
    <col min="2950" max="2950" width="29" bestFit="1" customWidth="1"/>
    <col min="2951" max="2951" width="25.6640625" bestFit="1" customWidth="1"/>
    <col min="2952" max="2952" width="24" bestFit="1" customWidth="1"/>
    <col min="2953" max="2953" width="30.6640625" bestFit="1" customWidth="1"/>
    <col min="2954" max="2954" width="29" bestFit="1" customWidth="1"/>
    <col min="2955" max="2955" width="25.6640625" bestFit="1" customWidth="1"/>
    <col min="2956" max="2956" width="24" bestFit="1" customWidth="1"/>
    <col min="2957" max="2957" width="30.6640625" bestFit="1" customWidth="1"/>
    <col min="2958" max="2958" width="29" bestFit="1" customWidth="1"/>
    <col min="2959" max="2959" width="25.6640625" bestFit="1" customWidth="1"/>
    <col min="2960" max="2960" width="24" bestFit="1" customWidth="1"/>
    <col min="2961" max="2961" width="30.6640625" bestFit="1" customWidth="1"/>
    <col min="2962" max="2962" width="29" bestFit="1" customWidth="1"/>
    <col min="2963" max="2963" width="25.6640625" bestFit="1" customWidth="1"/>
    <col min="2964" max="2964" width="24" bestFit="1" customWidth="1"/>
    <col min="2965" max="2965" width="29.1640625" bestFit="1" customWidth="1"/>
    <col min="2966" max="2966" width="27.5" bestFit="1" customWidth="1"/>
    <col min="2967" max="2967" width="25.6640625" bestFit="1" customWidth="1"/>
    <col min="2968" max="2968" width="24" bestFit="1" customWidth="1"/>
    <col min="2969" max="2969" width="25.6640625" bestFit="1" customWidth="1"/>
    <col min="2970" max="2970" width="24" bestFit="1" customWidth="1"/>
    <col min="2971" max="2971" width="30.6640625" bestFit="1" customWidth="1"/>
    <col min="2972" max="2972" width="29" bestFit="1" customWidth="1"/>
    <col min="2973" max="2973" width="25.6640625" bestFit="1" customWidth="1"/>
    <col min="2974" max="2974" width="24" bestFit="1" customWidth="1"/>
    <col min="2975" max="2975" width="30.6640625" bestFit="1" customWidth="1"/>
    <col min="2976" max="2976" width="29" bestFit="1" customWidth="1"/>
    <col min="2977" max="2977" width="25.6640625" bestFit="1" customWidth="1"/>
    <col min="2978" max="2978" width="24" bestFit="1" customWidth="1"/>
    <col min="2979" max="2979" width="30.6640625" bestFit="1" customWidth="1"/>
    <col min="2980" max="2980" width="29" bestFit="1" customWidth="1"/>
    <col min="2981" max="2981" width="25.6640625" bestFit="1" customWidth="1"/>
    <col min="2982" max="2982" width="24" bestFit="1" customWidth="1"/>
    <col min="2983" max="2983" width="30.6640625" bestFit="1" customWidth="1"/>
    <col min="2984" max="2984" width="29" bestFit="1" customWidth="1"/>
    <col min="2985" max="2985" width="25.6640625" bestFit="1" customWidth="1"/>
    <col min="2986" max="2986" width="24" bestFit="1" customWidth="1"/>
    <col min="2987" max="2987" width="30.6640625" bestFit="1" customWidth="1"/>
    <col min="2988" max="2988" width="29" bestFit="1" customWidth="1"/>
    <col min="2989" max="2989" width="25.6640625" bestFit="1" customWidth="1"/>
    <col min="2990" max="2990" width="24" bestFit="1" customWidth="1"/>
    <col min="2991" max="2991" width="30.6640625" bestFit="1" customWidth="1"/>
    <col min="2992" max="2992" width="29" bestFit="1" customWidth="1"/>
    <col min="2993" max="2993" width="25.6640625" bestFit="1" customWidth="1"/>
    <col min="2994" max="2994" width="24" bestFit="1" customWidth="1"/>
    <col min="2995" max="2995" width="30.6640625" bestFit="1" customWidth="1"/>
    <col min="2996" max="2996" width="29" bestFit="1" customWidth="1"/>
    <col min="2997" max="2997" width="25.6640625" bestFit="1" customWidth="1"/>
    <col min="2998" max="2998" width="24" bestFit="1" customWidth="1"/>
    <col min="2999" max="2999" width="30.6640625" bestFit="1" customWidth="1"/>
    <col min="3000" max="3000" width="29" bestFit="1" customWidth="1"/>
    <col min="3001" max="3001" width="25.6640625" bestFit="1" customWidth="1"/>
    <col min="3002" max="3002" width="24" bestFit="1" customWidth="1"/>
    <col min="3003" max="3003" width="30.6640625" bestFit="1" customWidth="1"/>
    <col min="3004" max="3004" width="29" bestFit="1" customWidth="1"/>
    <col min="3005" max="3005" width="25.6640625" bestFit="1" customWidth="1"/>
    <col min="3006" max="3006" width="24" bestFit="1" customWidth="1"/>
    <col min="3007" max="3007" width="29.1640625" bestFit="1" customWidth="1"/>
    <col min="3008" max="3008" width="27.5" bestFit="1" customWidth="1"/>
    <col min="3009" max="3009" width="25.6640625" bestFit="1" customWidth="1"/>
    <col min="3010" max="3010" width="24" bestFit="1" customWidth="1"/>
    <col min="3011" max="3011" width="25.6640625" bestFit="1" customWidth="1"/>
    <col min="3012" max="3012" width="24" bestFit="1" customWidth="1"/>
    <col min="3013" max="3013" width="30.6640625" bestFit="1" customWidth="1"/>
    <col min="3014" max="3014" width="29" bestFit="1" customWidth="1"/>
    <col min="3015" max="3015" width="25.6640625" bestFit="1" customWidth="1"/>
    <col min="3016" max="3016" width="24" bestFit="1" customWidth="1"/>
    <col min="3017" max="3017" width="30.6640625" bestFit="1" customWidth="1"/>
    <col min="3018" max="3018" width="29" bestFit="1" customWidth="1"/>
    <col min="3019" max="3019" width="25.6640625" bestFit="1" customWidth="1"/>
    <col min="3020" max="3020" width="24" bestFit="1" customWidth="1"/>
    <col min="3021" max="3021" width="30.6640625" bestFit="1" customWidth="1"/>
    <col min="3022" max="3022" width="29" bestFit="1" customWidth="1"/>
    <col min="3023" max="3023" width="25.6640625" bestFit="1" customWidth="1"/>
    <col min="3024" max="3024" width="24" bestFit="1" customWidth="1"/>
    <col min="3025" max="3025" width="25.6640625" bestFit="1" customWidth="1"/>
    <col min="3026" max="3026" width="24" bestFit="1" customWidth="1"/>
    <col min="3027" max="3027" width="30.6640625" bestFit="1" customWidth="1"/>
    <col min="3028" max="3028" width="29" bestFit="1" customWidth="1"/>
    <col min="3029" max="3029" width="25.6640625" bestFit="1" customWidth="1"/>
    <col min="3030" max="3030" width="24" bestFit="1" customWidth="1"/>
    <col min="3031" max="3031" width="30.6640625" bestFit="1" customWidth="1"/>
    <col min="3032" max="3032" width="29" bestFit="1" customWidth="1"/>
    <col min="3033" max="3033" width="25.6640625" bestFit="1" customWidth="1"/>
    <col min="3034" max="3034" width="24" bestFit="1" customWidth="1"/>
    <col min="3035" max="3035" width="25.6640625" bestFit="1" customWidth="1"/>
    <col min="3036" max="3036" width="24" bestFit="1" customWidth="1"/>
    <col min="3037" max="3037" width="30.6640625" bestFit="1" customWidth="1"/>
    <col min="3038" max="3038" width="29" bestFit="1" customWidth="1"/>
    <col min="3039" max="3039" width="25.6640625" bestFit="1" customWidth="1"/>
    <col min="3040" max="3040" width="24" bestFit="1" customWidth="1"/>
    <col min="3041" max="3041" width="30.6640625" bestFit="1" customWidth="1"/>
    <col min="3042" max="3042" width="29" bestFit="1" customWidth="1"/>
    <col min="3043" max="3043" width="25.6640625" bestFit="1" customWidth="1"/>
    <col min="3044" max="3044" width="24" bestFit="1" customWidth="1"/>
    <col min="3045" max="3045" width="25.6640625" bestFit="1" customWidth="1"/>
    <col min="3046" max="3046" width="24" bestFit="1" customWidth="1"/>
    <col min="3047" max="3047" width="30.6640625" bestFit="1" customWidth="1"/>
    <col min="3048" max="3048" width="29" bestFit="1" customWidth="1"/>
    <col min="3049" max="3049" width="25.6640625" bestFit="1" customWidth="1"/>
    <col min="3050" max="3050" width="24" bestFit="1" customWidth="1"/>
    <col min="3051" max="3051" width="25.6640625" bestFit="1" customWidth="1"/>
    <col min="3052" max="3052" width="24" bestFit="1" customWidth="1"/>
    <col min="3053" max="3053" width="30.6640625" bestFit="1" customWidth="1"/>
    <col min="3054" max="3054" width="29" bestFit="1" customWidth="1"/>
    <col min="3055" max="3055" width="25.6640625" bestFit="1" customWidth="1"/>
    <col min="3056" max="3056" width="24" bestFit="1" customWidth="1"/>
    <col min="3057" max="3057" width="29.1640625" bestFit="1" customWidth="1"/>
    <col min="3058" max="3058" width="27.5" bestFit="1" customWidth="1"/>
    <col min="3059" max="3059" width="25.6640625" bestFit="1" customWidth="1"/>
    <col min="3060" max="3060" width="24" bestFit="1" customWidth="1"/>
    <col min="3061" max="3061" width="25.6640625" bestFit="1" customWidth="1"/>
    <col min="3062" max="3062" width="24" bestFit="1" customWidth="1"/>
    <col min="3063" max="3063" width="30.6640625" bestFit="1" customWidth="1"/>
    <col min="3064" max="3064" width="29" bestFit="1" customWidth="1"/>
    <col min="3065" max="3065" width="25.6640625" bestFit="1" customWidth="1"/>
    <col min="3066" max="3066" width="24" bestFit="1" customWidth="1"/>
    <col min="3067" max="3067" width="30.6640625" bestFit="1" customWidth="1"/>
    <col min="3068" max="3068" width="29" bestFit="1" customWidth="1"/>
    <col min="3069" max="3069" width="25.6640625" bestFit="1" customWidth="1"/>
    <col min="3070" max="3070" width="24" bestFit="1" customWidth="1"/>
    <col min="3071" max="3071" width="30.6640625" bestFit="1" customWidth="1"/>
    <col min="3072" max="3072" width="29" bestFit="1" customWidth="1"/>
    <col min="3073" max="3073" width="25.6640625" bestFit="1" customWidth="1"/>
    <col min="3074" max="3074" width="24" bestFit="1" customWidth="1"/>
    <col min="3075" max="3075" width="25.6640625" bestFit="1" customWidth="1"/>
    <col min="3076" max="3076" width="24" bestFit="1" customWidth="1"/>
    <col min="3077" max="3077" width="30.6640625" bestFit="1" customWidth="1"/>
    <col min="3078" max="3078" width="29" bestFit="1" customWidth="1"/>
    <col min="3079" max="3079" width="25.6640625" bestFit="1" customWidth="1"/>
    <col min="3080" max="3080" width="24" bestFit="1" customWidth="1"/>
    <col min="3081" max="3081" width="30.6640625" bestFit="1" customWidth="1"/>
    <col min="3082" max="3082" width="29" bestFit="1" customWidth="1"/>
    <col min="3083" max="3083" width="25.6640625" bestFit="1" customWidth="1"/>
    <col min="3084" max="3084" width="24" bestFit="1" customWidth="1"/>
    <col min="3085" max="3085" width="30.6640625" bestFit="1" customWidth="1"/>
    <col min="3086" max="3086" width="29" bestFit="1" customWidth="1"/>
    <col min="3087" max="3087" width="25.6640625" bestFit="1" customWidth="1"/>
    <col min="3088" max="3088" width="24" bestFit="1" customWidth="1"/>
    <col min="3089" max="3089" width="25.6640625" bestFit="1" customWidth="1"/>
    <col min="3090" max="3090" width="24" bestFit="1" customWidth="1"/>
    <col min="3091" max="3091" width="30.6640625" bestFit="1" customWidth="1"/>
    <col min="3092" max="3092" width="29" bestFit="1" customWidth="1"/>
    <col min="3093" max="3093" width="25.6640625" bestFit="1" customWidth="1"/>
    <col min="3094" max="3094" width="24" bestFit="1" customWidth="1"/>
    <col min="3095" max="3095" width="30.6640625" bestFit="1" customWidth="1"/>
    <col min="3096" max="3096" width="29" bestFit="1" customWidth="1"/>
    <col min="3097" max="3097" width="25.6640625" bestFit="1" customWidth="1"/>
    <col min="3098" max="3098" width="24" bestFit="1" customWidth="1"/>
    <col min="3099" max="3099" width="30.6640625" bestFit="1" customWidth="1"/>
    <col min="3100" max="3100" width="29" bestFit="1" customWidth="1"/>
    <col min="3101" max="3101" width="25.6640625" bestFit="1" customWidth="1"/>
    <col min="3102" max="3102" width="24" bestFit="1" customWidth="1"/>
    <col min="3103" max="3103" width="29.1640625" bestFit="1" customWidth="1"/>
    <col min="3104" max="3104" width="27.5" bestFit="1" customWidth="1"/>
    <col min="3105" max="3105" width="25.6640625" bestFit="1" customWidth="1"/>
    <col min="3106" max="3106" width="24" bestFit="1" customWidth="1"/>
    <col min="3107" max="3107" width="30.6640625" bestFit="1" customWidth="1"/>
    <col min="3108" max="3108" width="29" bestFit="1" customWidth="1"/>
    <col min="3109" max="3109" width="25.6640625" bestFit="1" customWidth="1"/>
    <col min="3110" max="3110" width="24" bestFit="1" customWidth="1"/>
    <col min="3111" max="3111" width="30.6640625" bestFit="1" customWidth="1"/>
    <col min="3112" max="3112" width="29" bestFit="1" customWidth="1"/>
    <col min="3113" max="3113" width="25.6640625" bestFit="1" customWidth="1"/>
    <col min="3114" max="3114" width="24" bestFit="1" customWidth="1"/>
    <col min="3115" max="3115" width="25.6640625" bestFit="1" customWidth="1"/>
    <col min="3116" max="3116" width="24" bestFit="1" customWidth="1"/>
    <col min="3117" max="3117" width="30.6640625" bestFit="1" customWidth="1"/>
    <col min="3118" max="3118" width="29" bestFit="1" customWidth="1"/>
    <col min="3119" max="3119" width="25.6640625" bestFit="1" customWidth="1"/>
    <col min="3120" max="3120" width="24" bestFit="1" customWidth="1"/>
    <col min="3121" max="3121" width="25.6640625" bestFit="1" customWidth="1"/>
    <col min="3122" max="3122" width="24" bestFit="1" customWidth="1"/>
    <col min="3123" max="3123" width="30.6640625" bestFit="1" customWidth="1"/>
    <col min="3124" max="3124" width="29" bestFit="1" customWidth="1"/>
    <col min="3125" max="3125" width="25.6640625" bestFit="1" customWidth="1"/>
    <col min="3126" max="3126" width="24" bestFit="1" customWidth="1"/>
    <col min="3127" max="3127" width="25.6640625" bestFit="1" customWidth="1"/>
    <col min="3128" max="3128" width="24" bestFit="1" customWidth="1"/>
    <col min="3129" max="3129" width="30.6640625" bestFit="1" customWidth="1"/>
    <col min="3130" max="3130" width="29" bestFit="1" customWidth="1"/>
    <col min="3131" max="3131" width="25.6640625" bestFit="1" customWidth="1"/>
    <col min="3132" max="3132" width="24" bestFit="1" customWidth="1"/>
    <col min="3133" max="3133" width="30.6640625" bestFit="1" customWidth="1"/>
    <col min="3134" max="3134" width="29" bestFit="1" customWidth="1"/>
    <col min="3135" max="3135" width="25.6640625" bestFit="1" customWidth="1"/>
    <col min="3136" max="3136" width="24" bestFit="1" customWidth="1"/>
    <col min="3137" max="3137" width="30.6640625" bestFit="1" customWidth="1"/>
    <col min="3138" max="3138" width="29" bestFit="1" customWidth="1"/>
    <col min="3139" max="3139" width="25.6640625" bestFit="1" customWidth="1"/>
    <col min="3140" max="3140" width="24" bestFit="1" customWidth="1"/>
    <col min="3141" max="3141" width="30.6640625" bestFit="1" customWidth="1"/>
    <col min="3142" max="3142" width="29" bestFit="1" customWidth="1"/>
    <col min="3143" max="3143" width="25.6640625" bestFit="1" customWidth="1"/>
    <col min="3144" max="3144" width="24" bestFit="1" customWidth="1"/>
    <col min="3145" max="3145" width="25.6640625" bestFit="1" customWidth="1"/>
    <col min="3146" max="3146" width="24" bestFit="1" customWidth="1"/>
    <col min="3147" max="3147" width="29.1640625" bestFit="1" customWidth="1"/>
    <col min="3148" max="3148" width="27.5" bestFit="1" customWidth="1"/>
    <col min="3149" max="3149" width="25.6640625" bestFit="1" customWidth="1"/>
    <col min="3150" max="3150" width="24" bestFit="1" customWidth="1"/>
    <col min="3151" max="3151" width="25.6640625" bestFit="1" customWidth="1"/>
    <col min="3152" max="3152" width="24" bestFit="1" customWidth="1"/>
    <col min="3153" max="3153" width="30.6640625" bestFit="1" customWidth="1"/>
    <col min="3154" max="3154" width="29" bestFit="1" customWidth="1"/>
    <col min="3155" max="3155" width="25.6640625" bestFit="1" customWidth="1"/>
    <col min="3156" max="3156" width="24" bestFit="1" customWidth="1"/>
    <col min="3157" max="3157" width="30.6640625" bestFit="1" customWidth="1"/>
    <col min="3158" max="3158" width="29" bestFit="1" customWidth="1"/>
    <col min="3159" max="3159" width="25.6640625" bestFit="1" customWidth="1"/>
    <col min="3160" max="3160" width="24" bestFit="1" customWidth="1"/>
    <col min="3161" max="3161" width="30.6640625" bestFit="1" customWidth="1"/>
    <col min="3162" max="3162" width="29" bestFit="1" customWidth="1"/>
    <col min="3163" max="3163" width="25.6640625" bestFit="1" customWidth="1"/>
    <col min="3164" max="3164" width="24" bestFit="1" customWidth="1"/>
    <col min="3165" max="3165" width="30.6640625" bestFit="1" customWidth="1"/>
    <col min="3166" max="3166" width="29" bestFit="1" customWidth="1"/>
    <col min="3167" max="3167" width="25.6640625" bestFit="1" customWidth="1"/>
    <col min="3168" max="3168" width="24" bestFit="1" customWidth="1"/>
    <col min="3169" max="3169" width="25.6640625" bestFit="1" customWidth="1"/>
    <col min="3170" max="3170" width="24" bestFit="1" customWidth="1"/>
    <col min="3171" max="3171" width="30.6640625" bestFit="1" customWidth="1"/>
    <col min="3172" max="3172" width="29" bestFit="1" customWidth="1"/>
    <col min="3173" max="3173" width="25.6640625" bestFit="1" customWidth="1"/>
    <col min="3174" max="3174" width="24" bestFit="1" customWidth="1"/>
    <col min="3175" max="3175" width="25.6640625" bestFit="1" customWidth="1"/>
    <col min="3176" max="3176" width="24" bestFit="1" customWidth="1"/>
    <col min="3177" max="3177" width="30.6640625" bestFit="1" customWidth="1"/>
    <col min="3178" max="3178" width="29" bestFit="1" customWidth="1"/>
    <col min="3179" max="3179" width="25.6640625" bestFit="1" customWidth="1"/>
    <col min="3180" max="3180" width="24" bestFit="1" customWidth="1"/>
    <col min="3181" max="3181" width="30.6640625" bestFit="1" customWidth="1"/>
    <col min="3182" max="3182" width="29" bestFit="1" customWidth="1"/>
    <col min="3183" max="3183" width="25.6640625" bestFit="1" customWidth="1"/>
    <col min="3184" max="3184" width="24" bestFit="1" customWidth="1"/>
    <col min="3185" max="3185" width="30.6640625" bestFit="1" customWidth="1"/>
    <col min="3186" max="3186" width="29" bestFit="1" customWidth="1"/>
    <col min="3187" max="3187" width="25.6640625" bestFit="1" customWidth="1"/>
    <col min="3188" max="3188" width="24" bestFit="1" customWidth="1"/>
    <col min="3189" max="3189" width="30.6640625" bestFit="1" customWidth="1"/>
    <col min="3190" max="3190" width="29" bestFit="1" customWidth="1"/>
    <col min="3191" max="3191" width="25.6640625" bestFit="1" customWidth="1"/>
    <col min="3192" max="3192" width="24" bestFit="1" customWidth="1"/>
    <col min="3193" max="3193" width="29.1640625" bestFit="1" customWidth="1"/>
    <col min="3194" max="3194" width="27.5" bestFit="1" customWidth="1"/>
    <col min="3195" max="3195" width="25.6640625" bestFit="1" customWidth="1"/>
    <col min="3196" max="3196" width="24" bestFit="1" customWidth="1"/>
    <col min="3197" max="3197" width="30.6640625" bestFit="1" customWidth="1"/>
    <col min="3198" max="3198" width="29" bestFit="1" customWidth="1"/>
    <col min="3199" max="3199" width="25.6640625" bestFit="1" customWidth="1"/>
    <col min="3200" max="3200" width="24" bestFit="1" customWidth="1"/>
    <col min="3201" max="3201" width="30.6640625" bestFit="1" customWidth="1"/>
    <col min="3202" max="3202" width="29" bestFit="1" customWidth="1"/>
    <col min="3203" max="3203" width="25.6640625" bestFit="1" customWidth="1"/>
    <col min="3204" max="3204" width="24" bestFit="1" customWidth="1"/>
    <col min="3205" max="3205" width="25.6640625" bestFit="1" customWidth="1"/>
    <col min="3206" max="3206" width="24" bestFit="1" customWidth="1"/>
    <col min="3207" max="3207" width="30.6640625" bestFit="1" customWidth="1"/>
    <col min="3208" max="3208" width="29" bestFit="1" customWidth="1"/>
    <col min="3209" max="3209" width="25.6640625" bestFit="1" customWidth="1"/>
    <col min="3210" max="3210" width="24" bestFit="1" customWidth="1"/>
    <col min="3211" max="3211" width="30.6640625" bestFit="1" customWidth="1"/>
    <col min="3212" max="3212" width="29" bestFit="1" customWidth="1"/>
    <col min="3213" max="3213" width="25.6640625" bestFit="1" customWidth="1"/>
    <col min="3214" max="3214" width="24" bestFit="1" customWidth="1"/>
    <col min="3215" max="3215" width="30.6640625" bestFit="1" customWidth="1"/>
    <col min="3216" max="3216" width="29" bestFit="1" customWidth="1"/>
    <col min="3217" max="3217" width="25.6640625" bestFit="1" customWidth="1"/>
    <col min="3218" max="3218" width="24" bestFit="1" customWidth="1"/>
    <col min="3219" max="3219" width="30.6640625" bestFit="1" customWidth="1"/>
    <col min="3220" max="3220" width="29" bestFit="1" customWidth="1"/>
    <col min="3221" max="3221" width="25.6640625" bestFit="1" customWidth="1"/>
    <col min="3222" max="3222" width="24" bestFit="1" customWidth="1"/>
    <col min="3223" max="3223" width="30.6640625" bestFit="1" customWidth="1"/>
    <col min="3224" max="3224" width="29" bestFit="1" customWidth="1"/>
    <col min="3225" max="3225" width="25.6640625" bestFit="1" customWidth="1"/>
    <col min="3226" max="3226" width="24" bestFit="1" customWidth="1"/>
    <col min="3227" max="3227" width="30.6640625" bestFit="1" customWidth="1"/>
    <col min="3228" max="3228" width="29" bestFit="1" customWidth="1"/>
    <col min="3229" max="3229" width="25.6640625" bestFit="1" customWidth="1"/>
    <col min="3230" max="3230" width="24" bestFit="1" customWidth="1"/>
    <col min="3231" max="3231" width="30.6640625" bestFit="1" customWidth="1"/>
    <col min="3232" max="3232" width="29" bestFit="1" customWidth="1"/>
    <col min="3233" max="3233" width="25.6640625" bestFit="1" customWidth="1"/>
    <col min="3234" max="3234" width="24" bestFit="1" customWidth="1"/>
    <col min="3235" max="3235" width="29.1640625" bestFit="1" customWidth="1"/>
    <col min="3236" max="3236" width="27.5" bestFit="1" customWidth="1"/>
    <col min="3237" max="3237" width="25.6640625" bestFit="1" customWidth="1"/>
    <col min="3238" max="3238" width="24" bestFit="1" customWidth="1"/>
    <col min="3239" max="3239" width="25.6640625" bestFit="1" customWidth="1"/>
    <col min="3240" max="3240" width="24" bestFit="1" customWidth="1"/>
    <col min="3241" max="3241" width="30.6640625" bestFit="1" customWidth="1"/>
    <col min="3242" max="3242" width="29" bestFit="1" customWidth="1"/>
    <col min="3243" max="3243" width="25.6640625" bestFit="1" customWidth="1"/>
    <col min="3244" max="3244" width="24" bestFit="1" customWidth="1"/>
    <col min="3245" max="3245" width="25.6640625" bestFit="1" customWidth="1"/>
    <col min="3246" max="3246" width="24" bestFit="1" customWidth="1"/>
    <col min="3247" max="3247" width="30.6640625" bestFit="1" customWidth="1"/>
    <col min="3248" max="3248" width="29" bestFit="1" customWidth="1"/>
    <col min="3249" max="3249" width="25.6640625" bestFit="1" customWidth="1"/>
    <col min="3250" max="3250" width="24" bestFit="1" customWidth="1"/>
    <col min="3251" max="3251" width="25.6640625" bestFit="1" customWidth="1"/>
    <col min="3252" max="3252" width="24" bestFit="1" customWidth="1"/>
    <col min="3253" max="3253" width="30.6640625" bestFit="1" customWidth="1"/>
    <col min="3254" max="3254" width="29" bestFit="1" customWidth="1"/>
    <col min="3255" max="3255" width="25.6640625" bestFit="1" customWidth="1"/>
    <col min="3256" max="3256" width="24" bestFit="1" customWidth="1"/>
    <col min="3257" max="3257" width="25.6640625" bestFit="1" customWidth="1"/>
    <col min="3258" max="3258" width="24" bestFit="1" customWidth="1"/>
    <col min="3259" max="3259" width="30.6640625" bestFit="1" customWidth="1"/>
    <col min="3260" max="3260" width="29" bestFit="1" customWidth="1"/>
    <col min="3261" max="3261" width="25.6640625" bestFit="1" customWidth="1"/>
    <col min="3262" max="3262" width="24" bestFit="1" customWidth="1"/>
    <col min="3263" max="3263" width="30.6640625" bestFit="1" customWidth="1"/>
    <col min="3264" max="3264" width="29" bestFit="1" customWidth="1"/>
    <col min="3265" max="3265" width="25.6640625" bestFit="1" customWidth="1"/>
    <col min="3266" max="3266" width="24" bestFit="1" customWidth="1"/>
    <col min="3267" max="3267" width="30.6640625" bestFit="1" customWidth="1"/>
    <col min="3268" max="3268" width="29" bestFit="1" customWidth="1"/>
    <col min="3269" max="3269" width="25.6640625" bestFit="1" customWidth="1"/>
    <col min="3270" max="3270" width="24" bestFit="1" customWidth="1"/>
    <col min="3271" max="3271" width="25.6640625" bestFit="1" customWidth="1"/>
    <col min="3272" max="3272" width="24" bestFit="1" customWidth="1"/>
    <col min="3273" max="3273" width="30.6640625" bestFit="1" customWidth="1"/>
    <col min="3274" max="3274" width="29" bestFit="1" customWidth="1"/>
    <col min="3275" max="3275" width="25.6640625" bestFit="1" customWidth="1"/>
    <col min="3276" max="3276" width="24" bestFit="1" customWidth="1"/>
    <col min="3277" max="3277" width="30.6640625" bestFit="1" customWidth="1"/>
    <col min="3278" max="3278" width="29" bestFit="1" customWidth="1"/>
    <col min="3279" max="3279" width="25.6640625" bestFit="1" customWidth="1"/>
    <col min="3280" max="3280" width="24" bestFit="1" customWidth="1"/>
    <col min="3281" max="3281" width="29.1640625" bestFit="1" customWidth="1"/>
    <col min="3282" max="3282" width="27.5" bestFit="1" customWidth="1"/>
    <col min="3283" max="3283" width="25.6640625" bestFit="1" customWidth="1"/>
    <col min="3284" max="3284" width="24" bestFit="1" customWidth="1"/>
    <col min="3285" max="3285" width="30.6640625" bestFit="1" customWidth="1"/>
    <col min="3286" max="3286" width="29" bestFit="1" customWidth="1"/>
    <col min="3287" max="3287" width="25.6640625" bestFit="1" customWidth="1"/>
    <col min="3288" max="3288" width="24" bestFit="1" customWidth="1"/>
    <col min="3289" max="3289" width="30.6640625" bestFit="1" customWidth="1"/>
    <col min="3290" max="3290" width="29" bestFit="1" customWidth="1"/>
    <col min="3291" max="3291" width="25.6640625" bestFit="1" customWidth="1"/>
    <col min="3292" max="3292" width="24" bestFit="1" customWidth="1"/>
    <col min="3293" max="3293" width="30.6640625" bestFit="1" customWidth="1"/>
    <col min="3294" max="3294" width="29" bestFit="1" customWidth="1"/>
    <col min="3295" max="3295" width="25.6640625" bestFit="1" customWidth="1"/>
    <col min="3296" max="3296" width="24" bestFit="1" customWidth="1"/>
    <col min="3297" max="3297" width="30.6640625" bestFit="1" customWidth="1"/>
    <col min="3298" max="3298" width="29" bestFit="1" customWidth="1"/>
    <col min="3299" max="3299" width="25.6640625" bestFit="1" customWidth="1"/>
    <col min="3300" max="3300" width="24" bestFit="1" customWidth="1"/>
    <col min="3301" max="3301" width="30.6640625" bestFit="1" customWidth="1"/>
    <col min="3302" max="3302" width="29" bestFit="1" customWidth="1"/>
    <col min="3303" max="3303" width="25.6640625" bestFit="1" customWidth="1"/>
    <col min="3304" max="3304" width="24" bestFit="1" customWidth="1"/>
    <col min="3305" max="3305" width="30.6640625" bestFit="1" customWidth="1"/>
    <col min="3306" max="3306" width="29" bestFit="1" customWidth="1"/>
    <col min="3307" max="3307" width="25.6640625" bestFit="1" customWidth="1"/>
    <col min="3308" max="3308" width="24" bestFit="1" customWidth="1"/>
    <col min="3309" max="3309" width="30.6640625" bestFit="1" customWidth="1"/>
    <col min="3310" max="3310" width="29" bestFit="1" customWidth="1"/>
    <col min="3311" max="3311" width="25.6640625" bestFit="1" customWidth="1"/>
    <col min="3312" max="3312" width="24" bestFit="1" customWidth="1"/>
    <col min="3313" max="3313" width="30.6640625" bestFit="1" customWidth="1"/>
    <col min="3314" max="3314" width="29" bestFit="1" customWidth="1"/>
    <col min="3315" max="3315" width="25.6640625" bestFit="1" customWidth="1"/>
    <col min="3316" max="3316" width="24" bestFit="1" customWidth="1"/>
    <col min="3317" max="3317" width="29.1640625" bestFit="1" customWidth="1"/>
    <col min="3318" max="3318" width="27.5" bestFit="1" customWidth="1"/>
    <col min="3319" max="3319" width="25.6640625" bestFit="1" customWidth="1"/>
    <col min="3320" max="3320" width="24" bestFit="1" customWidth="1"/>
    <col min="3321" max="3321" width="30.6640625" bestFit="1" customWidth="1"/>
    <col min="3322" max="3322" width="29" bestFit="1" customWidth="1"/>
    <col min="3323" max="3323" width="25.6640625" bestFit="1" customWidth="1"/>
    <col min="3324" max="3324" width="24" bestFit="1" customWidth="1"/>
    <col min="3325" max="3325" width="30.6640625" bestFit="1" customWidth="1"/>
    <col min="3326" max="3326" width="29" bestFit="1" customWidth="1"/>
    <col min="3327" max="3327" width="25.6640625" bestFit="1" customWidth="1"/>
    <col min="3328" max="3328" width="24" bestFit="1" customWidth="1"/>
    <col min="3329" max="3329" width="30.6640625" bestFit="1" customWidth="1"/>
    <col min="3330" max="3330" width="29" bestFit="1" customWidth="1"/>
    <col min="3331" max="3331" width="25.6640625" bestFit="1" customWidth="1"/>
    <col min="3332" max="3332" width="24" bestFit="1" customWidth="1"/>
    <col min="3333" max="3333" width="30.6640625" bestFit="1" customWidth="1"/>
    <col min="3334" max="3334" width="29" bestFit="1" customWidth="1"/>
    <col min="3335" max="3335" width="25.6640625" bestFit="1" customWidth="1"/>
    <col min="3336" max="3336" width="24" bestFit="1" customWidth="1"/>
    <col min="3337" max="3337" width="30.6640625" bestFit="1" customWidth="1"/>
    <col min="3338" max="3338" width="29" bestFit="1" customWidth="1"/>
    <col min="3339" max="3339" width="25.6640625" bestFit="1" customWidth="1"/>
    <col min="3340" max="3340" width="24" bestFit="1" customWidth="1"/>
    <col min="3341" max="3341" width="30.6640625" bestFit="1" customWidth="1"/>
    <col min="3342" max="3342" width="29" bestFit="1" customWidth="1"/>
    <col min="3343" max="3343" width="25.6640625" bestFit="1" customWidth="1"/>
    <col min="3344" max="3344" width="24" bestFit="1" customWidth="1"/>
    <col min="3345" max="3345" width="30.6640625" bestFit="1" customWidth="1"/>
    <col min="3346" max="3346" width="29" bestFit="1" customWidth="1"/>
    <col min="3347" max="3347" width="25.6640625" bestFit="1" customWidth="1"/>
    <col min="3348" max="3348" width="24" bestFit="1" customWidth="1"/>
    <col min="3349" max="3349" width="25.6640625" bestFit="1" customWidth="1"/>
    <col min="3350" max="3350" width="24" bestFit="1" customWidth="1"/>
    <col min="3351" max="3351" width="29.1640625" bestFit="1" customWidth="1"/>
    <col min="3352" max="3352" width="27.5" bestFit="1" customWidth="1"/>
    <col min="3353" max="3353" width="25.6640625" bestFit="1" customWidth="1"/>
    <col min="3354" max="3354" width="24" bestFit="1" customWidth="1"/>
    <col min="3355" max="3355" width="30.6640625" bestFit="1" customWidth="1"/>
    <col min="3356" max="3356" width="29" bestFit="1" customWidth="1"/>
    <col min="3357" max="3357" width="25.6640625" bestFit="1" customWidth="1"/>
    <col min="3358" max="3358" width="24" bestFit="1" customWidth="1"/>
    <col min="3359" max="3359" width="30.6640625" bestFit="1" customWidth="1"/>
    <col min="3360" max="3360" width="29" bestFit="1" customWidth="1"/>
    <col min="3361" max="3361" width="25.6640625" bestFit="1" customWidth="1"/>
    <col min="3362" max="3362" width="24" bestFit="1" customWidth="1"/>
    <col min="3363" max="3363" width="30.6640625" bestFit="1" customWidth="1"/>
    <col min="3364" max="3364" width="29" bestFit="1" customWidth="1"/>
    <col min="3365" max="3365" width="25.6640625" bestFit="1" customWidth="1"/>
    <col min="3366" max="3366" width="24" bestFit="1" customWidth="1"/>
    <col min="3367" max="3367" width="25.6640625" bestFit="1" customWidth="1"/>
    <col min="3368" max="3368" width="24" bestFit="1" customWidth="1"/>
    <col min="3369" max="3369" width="30.6640625" bestFit="1" customWidth="1"/>
    <col min="3370" max="3370" width="29" bestFit="1" customWidth="1"/>
    <col min="3371" max="3371" width="25.6640625" bestFit="1" customWidth="1"/>
    <col min="3372" max="3372" width="24" bestFit="1" customWidth="1"/>
    <col min="3373" max="3373" width="25.6640625" bestFit="1" customWidth="1"/>
    <col min="3374" max="3374" width="24" bestFit="1" customWidth="1"/>
    <col min="3375" max="3375" width="30.6640625" bestFit="1" customWidth="1"/>
    <col min="3376" max="3376" width="29" bestFit="1" customWidth="1"/>
    <col min="3377" max="3377" width="25.6640625" bestFit="1" customWidth="1"/>
    <col min="3378" max="3378" width="24" bestFit="1" customWidth="1"/>
    <col min="3379" max="3379" width="30.6640625" bestFit="1" customWidth="1"/>
    <col min="3380" max="3380" width="29" bestFit="1" customWidth="1"/>
    <col min="3381" max="3381" width="25.6640625" bestFit="1" customWidth="1"/>
    <col min="3382" max="3382" width="24" bestFit="1" customWidth="1"/>
    <col min="3383" max="3383" width="30.6640625" bestFit="1" customWidth="1"/>
    <col min="3384" max="3384" width="29" bestFit="1" customWidth="1"/>
    <col min="3385" max="3385" width="25.6640625" bestFit="1" customWidth="1"/>
    <col min="3386" max="3386" width="24" bestFit="1" customWidth="1"/>
    <col min="3387" max="3387" width="25.6640625" bestFit="1" customWidth="1"/>
    <col min="3388" max="3388" width="24" bestFit="1" customWidth="1"/>
    <col min="3389" max="3389" width="30.6640625" bestFit="1" customWidth="1"/>
    <col min="3390" max="3390" width="29" bestFit="1" customWidth="1"/>
    <col min="3391" max="3391" width="25.6640625" bestFit="1" customWidth="1"/>
    <col min="3392" max="3392" width="24" bestFit="1" customWidth="1"/>
    <col min="3393" max="3393" width="30.6640625" bestFit="1" customWidth="1"/>
    <col min="3394" max="3394" width="29" bestFit="1" customWidth="1"/>
    <col min="3395" max="3395" width="25.6640625" bestFit="1" customWidth="1"/>
    <col min="3396" max="3396" width="24" bestFit="1" customWidth="1"/>
    <col min="3397" max="3397" width="29.1640625" bestFit="1" customWidth="1"/>
    <col min="3398" max="3398" width="27.5" bestFit="1" customWidth="1"/>
    <col min="3399" max="3399" width="25.6640625" bestFit="1" customWidth="1"/>
    <col min="3400" max="3400" width="24" bestFit="1" customWidth="1"/>
    <col min="3401" max="3401" width="30.6640625" bestFit="1" customWidth="1"/>
    <col min="3402" max="3402" width="29" bestFit="1" customWidth="1"/>
    <col min="3403" max="3403" width="25.6640625" bestFit="1" customWidth="1"/>
    <col min="3404" max="3404" width="24" bestFit="1" customWidth="1"/>
    <col min="3405" max="3405" width="30.6640625" bestFit="1" customWidth="1"/>
    <col min="3406" max="3406" width="29" bestFit="1" customWidth="1"/>
    <col min="3407" max="3407" width="25.6640625" bestFit="1" customWidth="1"/>
    <col min="3408" max="3408" width="24" bestFit="1" customWidth="1"/>
    <col min="3409" max="3409" width="30.6640625" bestFit="1" customWidth="1"/>
    <col min="3410" max="3410" width="29" bestFit="1" customWidth="1"/>
    <col min="3411" max="3411" width="25.6640625" bestFit="1" customWidth="1"/>
    <col min="3412" max="3412" width="24" bestFit="1" customWidth="1"/>
    <col min="3413" max="3413" width="30.6640625" bestFit="1" customWidth="1"/>
    <col min="3414" max="3414" width="29" bestFit="1" customWidth="1"/>
    <col min="3415" max="3415" width="25.6640625" bestFit="1" customWidth="1"/>
    <col min="3416" max="3416" width="24" bestFit="1" customWidth="1"/>
    <col min="3417" max="3417" width="30.6640625" bestFit="1" customWidth="1"/>
    <col min="3418" max="3418" width="29" bestFit="1" customWidth="1"/>
    <col min="3419" max="3419" width="25.6640625" bestFit="1" customWidth="1"/>
    <col min="3420" max="3420" width="24" bestFit="1" customWidth="1"/>
    <col min="3421" max="3421" width="30.6640625" bestFit="1" customWidth="1"/>
    <col min="3422" max="3422" width="29" bestFit="1" customWidth="1"/>
    <col min="3423" max="3423" width="25.6640625" bestFit="1" customWidth="1"/>
    <col min="3424" max="3424" width="24" bestFit="1" customWidth="1"/>
    <col min="3425" max="3425" width="25.6640625" bestFit="1" customWidth="1"/>
    <col min="3426" max="3426" width="24" bestFit="1" customWidth="1"/>
    <col min="3427" max="3427" width="30.6640625" bestFit="1" customWidth="1"/>
    <col min="3428" max="3428" width="29" bestFit="1" customWidth="1"/>
    <col min="3429" max="3429" width="25.6640625" bestFit="1" customWidth="1"/>
    <col min="3430" max="3430" width="24" bestFit="1" customWidth="1"/>
    <col min="3431" max="3431" width="30.6640625" bestFit="1" customWidth="1"/>
    <col min="3432" max="3432" width="29" bestFit="1" customWidth="1"/>
    <col min="3433" max="3433" width="25.6640625" bestFit="1" customWidth="1"/>
    <col min="3434" max="3434" width="24" bestFit="1" customWidth="1"/>
    <col min="3435" max="3435" width="25.6640625" bestFit="1" customWidth="1"/>
    <col min="3436" max="3436" width="24" bestFit="1" customWidth="1"/>
    <col min="3437" max="3437" width="30.6640625" bestFit="1" customWidth="1"/>
    <col min="3438" max="3438" width="29" bestFit="1" customWidth="1"/>
    <col min="3439" max="3439" width="25.6640625" bestFit="1" customWidth="1"/>
    <col min="3440" max="3440" width="24" bestFit="1" customWidth="1"/>
    <col min="3441" max="3441" width="29.1640625" bestFit="1" customWidth="1"/>
    <col min="3442" max="3442" width="27.5" bestFit="1" customWidth="1"/>
    <col min="3443" max="3443" width="25.6640625" bestFit="1" customWidth="1"/>
    <col min="3444" max="3444" width="24" bestFit="1" customWidth="1"/>
    <col min="3445" max="3445" width="25.6640625" bestFit="1" customWidth="1"/>
    <col min="3446" max="3446" width="24" bestFit="1" customWidth="1"/>
    <col min="3447" max="3447" width="30.6640625" bestFit="1" customWidth="1"/>
    <col min="3448" max="3448" width="29" bestFit="1" customWidth="1"/>
    <col min="3449" max="3449" width="25.6640625" bestFit="1" customWidth="1"/>
    <col min="3450" max="3450" width="24" bestFit="1" customWidth="1"/>
    <col min="3451" max="3451" width="30.6640625" bestFit="1" customWidth="1"/>
    <col min="3452" max="3452" width="29" bestFit="1" customWidth="1"/>
    <col min="3453" max="3453" width="25.6640625" bestFit="1" customWidth="1"/>
    <col min="3454" max="3454" width="24" bestFit="1" customWidth="1"/>
    <col min="3455" max="3455" width="25.6640625" bestFit="1" customWidth="1"/>
    <col min="3456" max="3456" width="24" bestFit="1" customWidth="1"/>
    <col min="3457" max="3457" width="30.6640625" bestFit="1" customWidth="1"/>
    <col min="3458" max="3458" width="29" bestFit="1" customWidth="1"/>
    <col min="3459" max="3459" width="25.6640625" bestFit="1" customWidth="1"/>
    <col min="3460" max="3460" width="24" bestFit="1" customWidth="1"/>
    <col min="3461" max="3461" width="25.6640625" bestFit="1" customWidth="1"/>
    <col min="3462" max="3462" width="24" bestFit="1" customWidth="1"/>
    <col min="3463" max="3463" width="30.6640625" bestFit="1" customWidth="1"/>
    <col min="3464" max="3464" width="29" bestFit="1" customWidth="1"/>
    <col min="3465" max="3465" width="25.6640625" bestFit="1" customWidth="1"/>
    <col min="3466" max="3466" width="24" bestFit="1" customWidth="1"/>
    <col min="3467" max="3467" width="30.6640625" bestFit="1" customWidth="1"/>
    <col min="3468" max="3468" width="29" bestFit="1" customWidth="1"/>
    <col min="3469" max="3469" width="25.6640625" bestFit="1" customWidth="1"/>
    <col min="3470" max="3470" width="24" bestFit="1" customWidth="1"/>
    <col min="3471" max="3471" width="25.6640625" bestFit="1" customWidth="1"/>
    <col min="3472" max="3472" width="24" bestFit="1" customWidth="1"/>
    <col min="3473" max="3473" width="30.6640625" bestFit="1" customWidth="1"/>
    <col min="3474" max="3474" width="29" bestFit="1" customWidth="1"/>
    <col min="3475" max="3475" width="25.6640625" bestFit="1" customWidth="1"/>
    <col min="3476" max="3476" width="24" bestFit="1" customWidth="1"/>
    <col min="3477" max="3477" width="25.6640625" bestFit="1" customWidth="1"/>
    <col min="3478" max="3478" width="24" bestFit="1" customWidth="1"/>
    <col min="3479" max="3479" width="30.6640625" bestFit="1" customWidth="1"/>
    <col min="3480" max="3480" width="29" bestFit="1" customWidth="1"/>
    <col min="3481" max="3481" width="25.6640625" bestFit="1" customWidth="1"/>
    <col min="3482" max="3482" width="24" bestFit="1" customWidth="1"/>
    <col min="3483" max="3483" width="25.6640625" bestFit="1" customWidth="1"/>
    <col min="3484" max="3484" width="24" bestFit="1" customWidth="1"/>
    <col min="3485" max="3485" width="30.6640625" bestFit="1" customWidth="1"/>
    <col min="3486" max="3486" width="29" bestFit="1" customWidth="1"/>
    <col min="3487" max="3487" width="25.6640625" bestFit="1" customWidth="1"/>
    <col min="3488" max="3488" width="24" bestFit="1" customWidth="1"/>
    <col min="3489" max="3489" width="25.6640625" bestFit="1" customWidth="1"/>
    <col min="3490" max="3490" width="24" bestFit="1" customWidth="1"/>
    <col min="3491" max="3491" width="29.1640625" bestFit="1" customWidth="1"/>
    <col min="3492" max="3492" width="27.5" bestFit="1" customWidth="1"/>
    <col min="3493" max="3493" width="25.6640625" bestFit="1" customWidth="1"/>
    <col min="3494" max="3494" width="24" bestFit="1" customWidth="1"/>
    <col min="3495" max="3495" width="30.6640625" bestFit="1" customWidth="1"/>
    <col min="3496" max="3496" width="29" bestFit="1" customWidth="1"/>
    <col min="3497" max="3497" width="25.6640625" bestFit="1" customWidth="1"/>
    <col min="3498" max="3498" width="24" bestFit="1" customWidth="1"/>
    <col min="3499" max="3499" width="30.6640625" bestFit="1" customWidth="1"/>
    <col min="3500" max="3500" width="29" bestFit="1" customWidth="1"/>
    <col min="3501" max="3501" width="25.6640625" bestFit="1" customWidth="1"/>
    <col min="3502" max="3502" width="24" bestFit="1" customWidth="1"/>
    <col min="3503" max="3503" width="30.6640625" bestFit="1" customWidth="1"/>
    <col min="3504" max="3504" width="29" bestFit="1" customWidth="1"/>
    <col min="3505" max="3505" width="25.6640625" bestFit="1" customWidth="1"/>
    <col min="3506" max="3506" width="24" bestFit="1" customWidth="1"/>
    <col min="3507" max="3507" width="30.6640625" bestFit="1" customWidth="1"/>
    <col min="3508" max="3508" width="29" bestFit="1" customWidth="1"/>
    <col min="3509" max="3509" width="25.6640625" bestFit="1" customWidth="1"/>
    <col min="3510" max="3510" width="24" bestFit="1" customWidth="1"/>
    <col min="3511" max="3511" width="30.6640625" bestFit="1" customWidth="1"/>
    <col min="3512" max="3512" width="29" bestFit="1" customWidth="1"/>
    <col min="3513" max="3513" width="25.6640625" bestFit="1" customWidth="1"/>
    <col min="3514" max="3514" width="24" bestFit="1" customWidth="1"/>
    <col min="3515" max="3515" width="30.6640625" bestFit="1" customWidth="1"/>
    <col min="3516" max="3516" width="29" bestFit="1" customWidth="1"/>
    <col min="3517" max="3517" width="25.6640625" bestFit="1" customWidth="1"/>
    <col min="3518" max="3518" width="24" bestFit="1" customWidth="1"/>
    <col min="3519" max="3519" width="30.6640625" bestFit="1" customWidth="1"/>
    <col min="3520" max="3520" width="29" bestFit="1" customWidth="1"/>
    <col min="3521" max="3521" width="25.6640625" bestFit="1" customWidth="1"/>
    <col min="3522" max="3522" width="24" bestFit="1" customWidth="1"/>
    <col min="3523" max="3523" width="30.6640625" bestFit="1" customWidth="1"/>
    <col min="3524" max="3524" width="29" bestFit="1" customWidth="1"/>
    <col min="3525" max="3525" width="25.6640625" bestFit="1" customWidth="1"/>
    <col min="3526" max="3526" width="24" bestFit="1" customWidth="1"/>
    <col min="3527" max="3527" width="30.6640625" bestFit="1" customWidth="1"/>
    <col min="3528" max="3528" width="29" bestFit="1" customWidth="1"/>
    <col min="3529" max="3529" width="25.6640625" bestFit="1" customWidth="1"/>
    <col min="3530" max="3530" width="24" bestFit="1" customWidth="1"/>
    <col min="3531" max="3531" width="25.6640625" bestFit="1" customWidth="1"/>
    <col min="3532" max="3532" width="24" bestFit="1" customWidth="1"/>
    <col min="3533" max="3533" width="30.6640625" bestFit="1" customWidth="1"/>
    <col min="3534" max="3534" width="29" bestFit="1" customWidth="1"/>
    <col min="3535" max="3535" width="25.6640625" bestFit="1" customWidth="1"/>
    <col min="3536" max="3536" width="24" bestFit="1" customWidth="1"/>
    <col min="3537" max="3537" width="30.6640625" bestFit="1" customWidth="1"/>
    <col min="3538" max="3538" width="29" bestFit="1" customWidth="1"/>
    <col min="3539" max="3539" width="25.6640625" bestFit="1" customWidth="1"/>
    <col min="3540" max="3540" width="24" bestFit="1" customWidth="1"/>
    <col min="3541" max="3541" width="30.6640625" bestFit="1" customWidth="1"/>
    <col min="3542" max="3542" width="29" bestFit="1" customWidth="1"/>
    <col min="3543" max="3543" width="25.6640625" bestFit="1" customWidth="1"/>
    <col min="3544" max="3544" width="24" bestFit="1" customWidth="1"/>
    <col min="3545" max="3545" width="25.6640625" bestFit="1" customWidth="1"/>
    <col min="3546" max="3546" width="24" bestFit="1" customWidth="1"/>
    <col min="3547" max="3547" width="30.6640625" bestFit="1" customWidth="1"/>
    <col min="3548" max="3548" width="29" bestFit="1" customWidth="1"/>
    <col min="3549" max="3549" width="25.6640625" bestFit="1" customWidth="1"/>
    <col min="3550" max="3550" width="24" bestFit="1" customWidth="1"/>
    <col min="3551" max="3551" width="30.6640625" bestFit="1" customWidth="1"/>
    <col min="3552" max="3552" width="29" bestFit="1" customWidth="1"/>
    <col min="3553" max="3553" width="25.6640625" bestFit="1" customWidth="1"/>
    <col min="3554" max="3554" width="24" bestFit="1" customWidth="1"/>
    <col min="3555" max="3555" width="25.6640625" bestFit="1" customWidth="1"/>
    <col min="3556" max="3556" width="24" bestFit="1" customWidth="1"/>
    <col min="3557" max="3557" width="30.6640625" bestFit="1" customWidth="1"/>
    <col min="3558" max="3558" width="29" bestFit="1" customWidth="1"/>
    <col min="3559" max="3559" width="25.6640625" bestFit="1" customWidth="1"/>
    <col min="3560" max="3560" width="24" bestFit="1" customWidth="1"/>
    <col min="3561" max="3561" width="30.6640625" bestFit="1" customWidth="1"/>
    <col min="3562" max="3562" width="29" bestFit="1" customWidth="1"/>
    <col min="3563" max="3563" width="25.6640625" bestFit="1" customWidth="1"/>
    <col min="3564" max="3564" width="24" bestFit="1" customWidth="1"/>
    <col min="3565" max="3565" width="30.6640625" bestFit="1" customWidth="1"/>
    <col min="3566" max="3566" width="29" bestFit="1" customWidth="1"/>
    <col min="3567" max="3567" width="25.6640625" bestFit="1" customWidth="1"/>
    <col min="3568" max="3568" width="24" bestFit="1" customWidth="1"/>
    <col min="3569" max="3569" width="29.1640625" bestFit="1" customWidth="1"/>
    <col min="3570" max="3570" width="27.5" bestFit="1" customWidth="1"/>
    <col min="3571" max="3571" width="25.6640625" bestFit="1" customWidth="1"/>
    <col min="3572" max="3572" width="24" bestFit="1" customWidth="1"/>
    <col min="3573" max="3573" width="30.6640625" bestFit="1" customWidth="1"/>
    <col min="3574" max="3574" width="29" bestFit="1" customWidth="1"/>
    <col min="3575" max="3575" width="25.6640625" bestFit="1" customWidth="1"/>
    <col min="3576" max="3576" width="24" bestFit="1" customWidth="1"/>
    <col min="3577" max="3577" width="30.6640625" bestFit="1" customWidth="1"/>
    <col min="3578" max="3578" width="29" bestFit="1" customWidth="1"/>
    <col min="3579" max="3579" width="25.6640625" bestFit="1" customWidth="1"/>
    <col min="3580" max="3580" width="24" bestFit="1" customWidth="1"/>
    <col min="3581" max="3581" width="30.6640625" bestFit="1" customWidth="1"/>
    <col min="3582" max="3582" width="29" bestFit="1" customWidth="1"/>
    <col min="3583" max="3583" width="25.6640625" bestFit="1" customWidth="1"/>
    <col min="3584" max="3584" width="24" bestFit="1" customWidth="1"/>
    <col min="3585" max="3585" width="30.6640625" bestFit="1" customWidth="1"/>
    <col min="3586" max="3586" width="29" bestFit="1" customWidth="1"/>
    <col min="3587" max="3587" width="25.6640625" bestFit="1" customWidth="1"/>
    <col min="3588" max="3588" width="24" bestFit="1" customWidth="1"/>
    <col min="3589" max="3589" width="30.6640625" bestFit="1" customWidth="1"/>
    <col min="3590" max="3590" width="29" bestFit="1" customWidth="1"/>
    <col min="3591" max="3591" width="25.6640625" bestFit="1" customWidth="1"/>
    <col min="3592" max="3592" width="24" bestFit="1" customWidth="1"/>
    <col min="3593" max="3593" width="30.6640625" bestFit="1" customWidth="1"/>
    <col min="3594" max="3594" width="29" bestFit="1" customWidth="1"/>
    <col min="3595" max="3595" width="25.6640625" bestFit="1" customWidth="1"/>
    <col min="3596" max="3596" width="24" bestFit="1" customWidth="1"/>
    <col min="3597" max="3597" width="30.6640625" bestFit="1" customWidth="1"/>
    <col min="3598" max="3598" width="29" bestFit="1" customWidth="1"/>
    <col min="3599" max="3599" width="25.6640625" bestFit="1" customWidth="1"/>
    <col min="3600" max="3600" width="24" bestFit="1" customWidth="1"/>
    <col min="3601" max="3601" width="25.6640625" bestFit="1" customWidth="1"/>
    <col min="3602" max="3602" width="24" bestFit="1" customWidth="1"/>
    <col min="3603" max="3603" width="30.6640625" bestFit="1" customWidth="1"/>
    <col min="3604" max="3604" width="29" bestFit="1" customWidth="1"/>
    <col min="3605" max="3605" width="25.6640625" bestFit="1" customWidth="1"/>
    <col min="3606" max="3606" width="24" bestFit="1" customWidth="1"/>
    <col min="3607" max="3607" width="30.6640625" bestFit="1" customWidth="1"/>
    <col min="3608" max="3608" width="29" bestFit="1" customWidth="1"/>
    <col min="3609" max="3609" width="25.6640625" bestFit="1" customWidth="1"/>
    <col min="3610" max="3610" width="24" bestFit="1" customWidth="1"/>
    <col min="3611" max="3611" width="29.1640625" bestFit="1" customWidth="1"/>
    <col min="3612" max="3612" width="27.5" bestFit="1" customWidth="1"/>
    <col min="3613" max="3613" width="25.6640625" bestFit="1" customWidth="1"/>
    <col min="3614" max="3614" width="24" bestFit="1" customWidth="1"/>
    <col min="3615" max="3615" width="30.6640625" bestFit="1" customWidth="1"/>
    <col min="3616" max="3616" width="29" bestFit="1" customWidth="1"/>
    <col min="3617" max="3617" width="25.6640625" bestFit="1" customWidth="1"/>
    <col min="3618" max="3618" width="24" bestFit="1" customWidth="1"/>
    <col min="3619" max="3619" width="25.6640625" bestFit="1" customWidth="1"/>
    <col min="3620" max="3620" width="24" bestFit="1" customWidth="1"/>
    <col min="3621" max="3621" width="30.6640625" bestFit="1" customWidth="1"/>
    <col min="3622" max="3622" width="29" bestFit="1" customWidth="1"/>
    <col min="3623" max="3623" width="25.6640625" bestFit="1" customWidth="1"/>
    <col min="3624" max="3624" width="24" bestFit="1" customWidth="1"/>
    <col min="3625" max="3625" width="25.6640625" bestFit="1" customWidth="1"/>
    <col min="3626" max="3626" width="24" bestFit="1" customWidth="1"/>
    <col min="3627" max="3627" width="30.6640625" bestFit="1" customWidth="1"/>
    <col min="3628" max="3628" width="29" bestFit="1" customWidth="1"/>
    <col min="3629" max="3629" width="25.6640625" bestFit="1" customWidth="1"/>
    <col min="3630" max="3630" width="24" bestFit="1" customWidth="1"/>
    <col min="3631" max="3631" width="30.6640625" bestFit="1" customWidth="1"/>
    <col min="3632" max="3632" width="29" bestFit="1" customWidth="1"/>
    <col min="3633" max="3633" width="25.6640625" bestFit="1" customWidth="1"/>
    <col min="3634" max="3634" width="24" bestFit="1" customWidth="1"/>
    <col min="3635" max="3635" width="30.6640625" bestFit="1" customWidth="1"/>
    <col min="3636" max="3636" width="29" bestFit="1" customWidth="1"/>
    <col min="3637" max="3637" width="25.6640625" bestFit="1" customWidth="1"/>
    <col min="3638" max="3638" width="24" bestFit="1" customWidth="1"/>
    <col min="3639" max="3639" width="25.6640625" bestFit="1" customWidth="1"/>
    <col min="3640" max="3640" width="24" bestFit="1" customWidth="1"/>
    <col min="3641" max="3641" width="30.6640625" bestFit="1" customWidth="1"/>
    <col min="3642" max="3642" width="29" bestFit="1" customWidth="1"/>
    <col min="3643" max="3643" width="25.6640625" bestFit="1" customWidth="1"/>
    <col min="3644" max="3644" width="24" bestFit="1" customWidth="1"/>
    <col min="3645" max="3645" width="29.1640625" bestFit="1" customWidth="1"/>
    <col min="3646" max="3646" width="27.5" bestFit="1" customWidth="1"/>
    <col min="3647" max="3647" width="25.6640625" bestFit="1" customWidth="1"/>
    <col min="3648" max="3648" width="24" bestFit="1" customWidth="1"/>
    <col min="3649" max="3649" width="25.6640625" bestFit="1" customWidth="1"/>
    <col min="3650" max="3650" width="24" bestFit="1" customWidth="1"/>
    <col min="3651" max="3651" width="30.6640625" bestFit="1" customWidth="1"/>
    <col min="3652" max="3652" width="29" bestFit="1" customWidth="1"/>
    <col min="3653" max="3653" width="25.6640625" bestFit="1" customWidth="1"/>
    <col min="3654" max="3654" width="24" bestFit="1" customWidth="1"/>
    <col min="3655" max="3655" width="30.6640625" bestFit="1" customWidth="1"/>
    <col min="3656" max="3656" width="29" bestFit="1" customWidth="1"/>
    <col min="3657" max="3657" width="25.6640625" bestFit="1" customWidth="1"/>
    <col min="3658" max="3658" width="24" bestFit="1" customWidth="1"/>
    <col min="3659" max="3659" width="30.6640625" bestFit="1" customWidth="1"/>
    <col min="3660" max="3660" width="29" bestFit="1" customWidth="1"/>
    <col min="3661" max="3661" width="25.6640625" bestFit="1" customWidth="1"/>
    <col min="3662" max="3662" width="24" bestFit="1" customWidth="1"/>
    <col min="3663" max="3663" width="30.6640625" bestFit="1" customWidth="1"/>
    <col min="3664" max="3664" width="29" bestFit="1" customWidth="1"/>
    <col min="3665" max="3665" width="25.6640625" bestFit="1" customWidth="1"/>
    <col min="3666" max="3666" width="24" bestFit="1" customWidth="1"/>
    <col min="3667" max="3667" width="30.6640625" bestFit="1" customWidth="1"/>
    <col min="3668" max="3668" width="29" bestFit="1" customWidth="1"/>
    <col min="3669" max="3669" width="25.6640625" bestFit="1" customWidth="1"/>
    <col min="3670" max="3670" width="24" bestFit="1" customWidth="1"/>
    <col min="3671" max="3671" width="30.6640625" bestFit="1" customWidth="1"/>
    <col min="3672" max="3672" width="29" bestFit="1" customWidth="1"/>
    <col min="3673" max="3673" width="25.6640625" bestFit="1" customWidth="1"/>
    <col min="3674" max="3674" width="24" bestFit="1" customWidth="1"/>
    <col min="3675" max="3675" width="30.6640625" bestFit="1" customWidth="1"/>
    <col min="3676" max="3676" width="29" bestFit="1" customWidth="1"/>
    <col min="3677" max="3677" width="25.6640625" bestFit="1" customWidth="1"/>
    <col min="3678" max="3678" width="24" bestFit="1" customWidth="1"/>
    <col min="3679" max="3679" width="30.6640625" bestFit="1" customWidth="1"/>
    <col min="3680" max="3680" width="29" bestFit="1" customWidth="1"/>
    <col min="3681" max="3681" width="25.6640625" bestFit="1" customWidth="1"/>
    <col min="3682" max="3682" width="24" bestFit="1" customWidth="1"/>
    <col min="3683" max="3683" width="25.6640625" bestFit="1" customWidth="1"/>
    <col min="3684" max="3684" width="24" bestFit="1" customWidth="1"/>
    <col min="3685" max="3685" width="30.6640625" bestFit="1" customWidth="1"/>
    <col min="3686" max="3686" width="29" bestFit="1" customWidth="1"/>
    <col min="3687" max="3687" width="25.6640625" bestFit="1" customWidth="1"/>
    <col min="3688" max="3688" width="24" bestFit="1" customWidth="1"/>
    <col min="3689" max="3689" width="29.1640625" bestFit="1" customWidth="1"/>
    <col min="3690" max="3690" width="27.5" bestFit="1" customWidth="1"/>
    <col min="3691" max="3691" width="25.6640625" bestFit="1" customWidth="1"/>
    <col min="3692" max="3692" width="24" bestFit="1" customWidth="1"/>
    <col min="3693" max="3693" width="25.6640625" bestFit="1" customWidth="1"/>
    <col min="3694" max="3694" width="24" bestFit="1" customWidth="1"/>
    <col min="3695" max="3695" width="30.6640625" bestFit="1" customWidth="1"/>
    <col min="3696" max="3696" width="29" bestFit="1" customWidth="1"/>
    <col min="3697" max="3697" width="25.6640625" bestFit="1" customWidth="1"/>
    <col min="3698" max="3698" width="24" bestFit="1" customWidth="1"/>
    <col min="3699" max="3699" width="30.6640625" bestFit="1" customWidth="1"/>
    <col min="3700" max="3700" width="29" bestFit="1" customWidth="1"/>
    <col min="3701" max="3701" width="25.6640625" bestFit="1" customWidth="1"/>
    <col min="3702" max="3702" width="24" bestFit="1" customWidth="1"/>
    <col min="3703" max="3703" width="30.6640625" bestFit="1" customWidth="1"/>
    <col min="3704" max="3704" width="29" bestFit="1" customWidth="1"/>
    <col min="3705" max="3705" width="25.6640625" bestFit="1" customWidth="1"/>
    <col min="3706" max="3706" width="24" bestFit="1" customWidth="1"/>
    <col min="3707" max="3707" width="30.6640625" bestFit="1" customWidth="1"/>
    <col min="3708" max="3708" width="29" bestFit="1" customWidth="1"/>
    <col min="3709" max="3709" width="25.6640625" bestFit="1" customWidth="1"/>
    <col min="3710" max="3710" width="24" bestFit="1" customWidth="1"/>
    <col min="3711" max="3711" width="30.6640625" bestFit="1" customWidth="1"/>
    <col min="3712" max="3712" width="29" bestFit="1" customWidth="1"/>
    <col min="3713" max="3713" width="25.6640625" bestFit="1" customWidth="1"/>
    <col min="3714" max="3714" width="24" bestFit="1" customWidth="1"/>
    <col min="3715" max="3715" width="30.6640625" bestFit="1" customWidth="1"/>
    <col min="3716" max="3716" width="29" bestFit="1" customWidth="1"/>
    <col min="3717" max="3717" width="25.6640625" bestFit="1" customWidth="1"/>
    <col min="3718" max="3718" width="24" bestFit="1" customWidth="1"/>
    <col min="3719" max="3719" width="30.6640625" bestFit="1" customWidth="1"/>
    <col min="3720" max="3720" width="29" bestFit="1" customWidth="1"/>
    <col min="3721" max="3721" width="25.6640625" bestFit="1" customWidth="1"/>
    <col min="3722" max="3722" width="24" bestFit="1" customWidth="1"/>
    <col min="3723" max="3723" width="25.6640625" bestFit="1" customWidth="1"/>
    <col min="3724" max="3724" width="24" bestFit="1" customWidth="1"/>
    <col min="3725" max="3725" width="29.1640625" bestFit="1" customWidth="1"/>
    <col min="3726" max="3726" width="27.5" bestFit="1" customWidth="1"/>
    <col min="3727" max="3727" width="25.6640625" bestFit="1" customWidth="1"/>
    <col min="3728" max="3728" width="24" bestFit="1" customWidth="1"/>
    <col min="3729" max="3729" width="25.6640625" bestFit="1" customWidth="1"/>
    <col min="3730" max="3730" width="24" bestFit="1" customWidth="1"/>
    <col min="3731" max="3731" width="30.6640625" bestFit="1" customWidth="1"/>
    <col min="3732" max="3732" width="29" bestFit="1" customWidth="1"/>
    <col min="3733" max="3733" width="25.6640625" bestFit="1" customWidth="1"/>
    <col min="3734" max="3734" width="24" bestFit="1" customWidth="1"/>
    <col min="3735" max="3735" width="30.6640625" bestFit="1" customWidth="1"/>
    <col min="3736" max="3736" width="29" bestFit="1" customWidth="1"/>
    <col min="3737" max="3737" width="25.6640625" bestFit="1" customWidth="1"/>
    <col min="3738" max="3738" width="24" bestFit="1" customWidth="1"/>
    <col min="3739" max="3739" width="30.6640625" bestFit="1" customWidth="1"/>
    <col min="3740" max="3740" width="29" bestFit="1" customWidth="1"/>
    <col min="3741" max="3741" width="25.6640625" bestFit="1" customWidth="1"/>
    <col min="3742" max="3742" width="24" bestFit="1" customWidth="1"/>
    <col min="3743" max="3743" width="30.6640625" bestFit="1" customWidth="1"/>
    <col min="3744" max="3744" width="29" bestFit="1" customWidth="1"/>
    <col min="3745" max="3745" width="25.6640625" bestFit="1" customWidth="1"/>
    <col min="3746" max="3746" width="24" bestFit="1" customWidth="1"/>
    <col min="3747" max="3747" width="30.6640625" bestFit="1" customWidth="1"/>
    <col min="3748" max="3748" width="29" bestFit="1" customWidth="1"/>
    <col min="3749" max="3749" width="25.6640625" bestFit="1" customWidth="1"/>
    <col min="3750" max="3750" width="24" bestFit="1" customWidth="1"/>
    <col min="3751" max="3751" width="30.6640625" bestFit="1" customWidth="1"/>
    <col min="3752" max="3752" width="29" bestFit="1" customWidth="1"/>
    <col min="3753" max="3753" width="25.6640625" bestFit="1" customWidth="1"/>
    <col min="3754" max="3754" width="24" bestFit="1" customWidth="1"/>
    <col min="3755" max="3755" width="25.6640625" bestFit="1" customWidth="1"/>
    <col min="3756" max="3756" width="24" bestFit="1" customWidth="1"/>
    <col min="3757" max="3757" width="30.6640625" bestFit="1" customWidth="1"/>
    <col min="3758" max="3758" width="29" bestFit="1" customWidth="1"/>
    <col min="3759" max="3759" width="25.6640625" bestFit="1" customWidth="1"/>
    <col min="3760" max="3760" width="24" bestFit="1" customWidth="1"/>
    <col min="3761" max="3761" width="30.6640625" bestFit="1" customWidth="1"/>
    <col min="3762" max="3762" width="29" bestFit="1" customWidth="1"/>
    <col min="3763" max="3763" width="25.6640625" bestFit="1" customWidth="1"/>
    <col min="3764" max="3764" width="24" bestFit="1" customWidth="1"/>
    <col min="3765" max="3765" width="25.6640625" bestFit="1" customWidth="1"/>
    <col min="3766" max="3766" width="24" bestFit="1" customWidth="1"/>
    <col min="3767" max="3767" width="30.6640625" bestFit="1" customWidth="1"/>
    <col min="3768" max="3768" width="29" bestFit="1" customWidth="1"/>
    <col min="3769" max="3769" width="25.6640625" bestFit="1" customWidth="1"/>
    <col min="3770" max="3770" width="24" bestFit="1" customWidth="1"/>
    <col min="3771" max="3771" width="30.6640625" bestFit="1" customWidth="1"/>
    <col min="3772" max="3772" width="29" bestFit="1" customWidth="1"/>
    <col min="3773" max="3773" width="25.6640625" bestFit="1" customWidth="1"/>
    <col min="3774" max="3774" width="24" bestFit="1" customWidth="1"/>
    <col min="3775" max="3775" width="30.6640625" bestFit="1" customWidth="1"/>
    <col min="3776" max="3776" width="29" bestFit="1" customWidth="1"/>
    <col min="3777" max="3777" width="25.6640625" bestFit="1" customWidth="1"/>
    <col min="3778" max="3778" width="24" bestFit="1" customWidth="1"/>
    <col min="3779" max="3779" width="30.6640625" bestFit="1" customWidth="1"/>
    <col min="3780" max="3780" width="29" bestFit="1" customWidth="1"/>
    <col min="3781" max="3781" width="25.6640625" bestFit="1" customWidth="1"/>
    <col min="3782" max="3782" width="24" bestFit="1" customWidth="1"/>
    <col min="3783" max="3783" width="30.6640625" bestFit="1" customWidth="1"/>
    <col min="3784" max="3784" width="29" bestFit="1" customWidth="1"/>
    <col min="3785" max="3785" width="25.6640625" bestFit="1" customWidth="1"/>
    <col min="3786" max="3786" width="24" bestFit="1" customWidth="1"/>
    <col min="3787" max="3787" width="30.6640625" bestFit="1" customWidth="1"/>
    <col min="3788" max="3788" width="29" bestFit="1" customWidth="1"/>
    <col min="3789" max="3789" width="25.6640625" bestFit="1" customWidth="1"/>
    <col min="3790" max="3790" width="24" bestFit="1" customWidth="1"/>
    <col min="3791" max="3791" width="30.6640625" bestFit="1" customWidth="1"/>
    <col min="3792" max="3792" width="29" bestFit="1" customWidth="1"/>
    <col min="3793" max="3793" width="25.6640625" bestFit="1" customWidth="1"/>
    <col min="3794" max="3794" width="24" bestFit="1" customWidth="1"/>
    <col min="3795" max="3795" width="25.6640625" bestFit="1" customWidth="1"/>
    <col min="3796" max="3796" width="24" bestFit="1" customWidth="1"/>
    <col min="3797" max="3797" width="30.6640625" bestFit="1" customWidth="1"/>
    <col min="3798" max="3798" width="29" bestFit="1" customWidth="1"/>
    <col min="3799" max="3799" width="25.6640625" bestFit="1" customWidth="1"/>
    <col min="3800" max="3800" width="24" bestFit="1" customWidth="1"/>
    <col min="3801" max="3801" width="30.6640625" bestFit="1" customWidth="1"/>
    <col min="3802" max="3802" width="29" bestFit="1" customWidth="1"/>
    <col min="3803" max="3803" width="25.6640625" bestFit="1" customWidth="1"/>
    <col min="3804" max="3804" width="24" bestFit="1" customWidth="1"/>
    <col min="3805" max="3805" width="30.6640625" bestFit="1" customWidth="1"/>
    <col min="3806" max="3806" width="29" bestFit="1" customWidth="1"/>
    <col min="3807" max="3807" width="25.6640625" bestFit="1" customWidth="1"/>
    <col min="3808" max="3808" width="24" bestFit="1" customWidth="1"/>
    <col min="3809" max="3809" width="29.1640625" bestFit="1" customWidth="1"/>
    <col min="3810" max="3810" width="27.5" bestFit="1" customWidth="1"/>
    <col min="3811" max="3811" width="25.6640625" bestFit="1" customWidth="1"/>
    <col min="3812" max="3812" width="24" bestFit="1" customWidth="1"/>
    <col min="3813" max="3813" width="25.6640625" bestFit="1" customWidth="1"/>
    <col min="3814" max="3814" width="24" bestFit="1" customWidth="1"/>
    <col min="3815" max="3815" width="30.6640625" bestFit="1" customWidth="1"/>
    <col min="3816" max="3816" width="29" bestFit="1" customWidth="1"/>
    <col min="3817" max="3817" width="25.6640625" bestFit="1" customWidth="1"/>
    <col min="3818" max="3818" width="24" bestFit="1" customWidth="1"/>
    <col min="3819" max="3819" width="30.6640625" bestFit="1" customWidth="1"/>
    <col min="3820" max="3820" width="29" bestFit="1" customWidth="1"/>
    <col min="3821" max="3821" width="25.6640625" bestFit="1" customWidth="1"/>
    <col min="3822" max="3822" width="24" bestFit="1" customWidth="1"/>
    <col min="3823" max="3823" width="30.6640625" bestFit="1" customWidth="1"/>
    <col min="3824" max="3824" width="29" bestFit="1" customWidth="1"/>
    <col min="3825" max="3825" width="25.6640625" bestFit="1" customWidth="1"/>
    <col min="3826" max="3826" width="24" bestFit="1" customWidth="1"/>
    <col min="3827" max="3827" width="30.6640625" bestFit="1" customWidth="1"/>
    <col min="3828" max="3828" width="29" bestFit="1" customWidth="1"/>
    <col min="3829" max="3829" width="25.6640625" bestFit="1" customWidth="1"/>
    <col min="3830" max="3830" width="24" bestFit="1" customWidth="1"/>
    <col min="3831" max="3831" width="30.6640625" bestFit="1" customWidth="1"/>
    <col min="3832" max="3832" width="29" bestFit="1" customWidth="1"/>
    <col min="3833" max="3833" width="25.6640625" bestFit="1" customWidth="1"/>
    <col min="3834" max="3834" width="24" bestFit="1" customWidth="1"/>
    <col min="3835" max="3835" width="25.6640625" bestFit="1" customWidth="1"/>
    <col min="3836" max="3836" width="24" bestFit="1" customWidth="1"/>
    <col min="3837" max="3837" width="30.6640625" bestFit="1" customWidth="1"/>
    <col min="3838" max="3838" width="29" bestFit="1" customWidth="1"/>
    <col min="3839" max="3839" width="25.6640625" bestFit="1" customWidth="1"/>
    <col min="3840" max="3840" width="24" bestFit="1" customWidth="1"/>
    <col min="3841" max="3841" width="30.6640625" bestFit="1" customWidth="1"/>
    <col min="3842" max="3842" width="29" bestFit="1" customWidth="1"/>
    <col min="3843" max="3843" width="25.6640625" bestFit="1" customWidth="1"/>
    <col min="3844" max="3844" width="24" bestFit="1" customWidth="1"/>
    <col min="3845" max="3845" width="25.6640625" bestFit="1" customWidth="1"/>
    <col min="3846" max="3846" width="24" bestFit="1" customWidth="1"/>
    <col min="3847" max="3847" width="30.6640625" bestFit="1" customWidth="1"/>
    <col min="3848" max="3848" width="29" bestFit="1" customWidth="1"/>
    <col min="3849" max="3849" width="25.6640625" bestFit="1" customWidth="1"/>
    <col min="3850" max="3850" width="24" bestFit="1" customWidth="1"/>
    <col min="3851" max="3851" width="25.6640625" bestFit="1" customWidth="1"/>
    <col min="3852" max="3852" width="24" bestFit="1" customWidth="1"/>
    <col min="3853" max="3853" width="30.6640625" bestFit="1" customWidth="1"/>
    <col min="3854" max="3854" width="29" bestFit="1" customWidth="1"/>
    <col min="3855" max="3855" width="25.6640625" bestFit="1" customWidth="1"/>
    <col min="3856" max="3856" width="24" bestFit="1" customWidth="1"/>
    <col min="3857" max="3857" width="30.6640625" bestFit="1" customWidth="1"/>
    <col min="3858" max="3858" width="29" bestFit="1" customWidth="1"/>
    <col min="3859" max="3859" width="25.6640625" bestFit="1" customWidth="1"/>
    <col min="3860" max="3860" width="24" bestFit="1" customWidth="1"/>
    <col min="3861" max="3861" width="30.6640625" bestFit="1" customWidth="1"/>
    <col min="3862" max="3862" width="29" bestFit="1" customWidth="1"/>
    <col min="3863" max="3863" width="25.6640625" bestFit="1" customWidth="1"/>
    <col min="3864" max="3864" width="24" bestFit="1" customWidth="1"/>
    <col min="3865" max="3865" width="30.6640625" bestFit="1" customWidth="1"/>
    <col min="3866" max="3866" width="29" bestFit="1" customWidth="1"/>
    <col min="3867" max="3867" width="25.6640625" bestFit="1" customWidth="1"/>
    <col min="3868" max="3868" width="24" bestFit="1" customWidth="1"/>
    <col min="3869" max="3869" width="30.6640625" bestFit="1" customWidth="1"/>
    <col min="3870" max="3870" width="29" bestFit="1" customWidth="1"/>
    <col min="3871" max="3871" width="25.6640625" bestFit="1" customWidth="1"/>
    <col min="3872" max="3872" width="24" bestFit="1" customWidth="1"/>
    <col min="3873" max="3873" width="30.6640625" bestFit="1" customWidth="1"/>
    <col min="3874" max="3874" width="29" bestFit="1" customWidth="1"/>
    <col min="3875" max="3875" width="25.6640625" bestFit="1" customWidth="1"/>
    <col min="3876" max="3876" width="24" bestFit="1" customWidth="1"/>
    <col min="3877" max="3877" width="30.6640625" bestFit="1" customWidth="1"/>
    <col min="3878" max="3878" width="29" bestFit="1" customWidth="1"/>
    <col min="3879" max="3879" width="25.6640625" bestFit="1" customWidth="1"/>
    <col min="3880" max="3880" width="24" bestFit="1" customWidth="1"/>
    <col min="3881" max="3881" width="29.1640625" bestFit="1" customWidth="1"/>
    <col min="3882" max="3882" width="27.5" bestFit="1" customWidth="1"/>
    <col min="3883" max="3883" width="25.6640625" bestFit="1" customWidth="1"/>
    <col min="3884" max="3884" width="24" bestFit="1" customWidth="1"/>
    <col min="3885" max="3885" width="30.6640625" bestFit="1" customWidth="1"/>
    <col min="3886" max="3886" width="29" bestFit="1" customWidth="1"/>
    <col min="3887" max="3887" width="25.6640625" bestFit="1" customWidth="1"/>
    <col min="3888" max="3888" width="24" bestFit="1" customWidth="1"/>
    <col min="3889" max="3889" width="25.6640625" bestFit="1" customWidth="1"/>
    <col min="3890" max="3890" width="24" bestFit="1" customWidth="1"/>
    <col min="3891" max="3891" width="30.6640625" bestFit="1" customWidth="1"/>
    <col min="3892" max="3892" width="29" bestFit="1" customWidth="1"/>
    <col min="3893" max="3893" width="25.6640625" bestFit="1" customWidth="1"/>
    <col min="3894" max="3894" width="24" bestFit="1" customWidth="1"/>
    <col min="3895" max="3895" width="30.6640625" bestFit="1" customWidth="1"/>
    <col min="3896" max="3896" width="29" bestFit="1" customWidth="1"/>
    <col min="3897" max="3897" width="25.6640625" bestFit="1" customWidth="1"/>
    <col min="3898" max="3898" width="24" bestFit="1" customWidth="1"/>
    <col min="3899" max="3899" width="30.6640625" bestFit="1" customWidth="1"/>
    <col min="3900" max="3900" width="29" bestFit="1" customWidth="1"/>
    <col min="3901" max="3901" width="25.6640625" bestFit="1" customWidth="1"/>
    <col min="3902" max="3902" width="24" bestFit="1" customWidth="1"/>
    <col min="3903" max="3903" width="30.6640625" bestFit="1" customWidth="1"/>
    <col min="3904" max="3904" width="29" bestFit="1" customWidth="1"/>
    <col min="3905" max="3905" width="25.6640625" bestFit="1" customWidth="1"/>
    <col min="3906" max="3906" width="24" bestFit="1" customWidth="1"/>
    <col min="3907" max="3907" width="30.6640625" bestFit="1" customWidth="1"/>
    <col min="3908" max="3908" width="29" bestFit="1" customWidth="1"/>
    <col min="3909" max="3909" width="25.6640625" bestFit="1" customWidth="1"/>
    <col min="3910" max="3910" width="24" bestFit="1" customWidth="1"/>
    <col min="3911" max="3911" width="30.6640625" bestFit="1" customWidth="1"/>
    <col min="3912" max="3912" width="29" bestFit="1" customWidth="1"/>
    <col min="3913" max="3913" width="25.6640625" bestFit="1" customWidth="1"/>
    <col min="3914" max="3914" width="24" bestFit="1" customWidth="1"/>
    <col min="3915" max="3915" width="30.6640625" bestFit="1" customWidth="1"/>
    <col min="3916" max="3916" width="29" bestFit="1" customWidth="1"/>
    <col min="3917" max="3917" width="25.6640625" bestFit="1" customWidth="1"/>
    <col min="3918" max="3918" width="24" bestFit="1" customWidth="1"/>
    <col min="3919" max="3919" width="30.6640625" bestFit="1" customWidth="1"/>
    <col min="3920" max="3920" width="29" bestFit="1" customWidth="1"/>
    <col min="3921" max="3921" width="25.6640625" bestFit="1" customWidth="1"/>
    <col min="3922" max="3922" width="24" bestFit="1" customWidth="1"/>
    <col min="3923" max="3923" width="29.1640625" bestFit="1" customWidth="1"/>
    <col min="3924" max="3924" width="27.5" bestFit="1" customWidth="1"/>
    <col min="3925" max="3925" width="25.6640625" bestFit="1" customWidth="1"/>
    <col min="3926" max="3926" width="24" bestFit="1" customWidth="1"/>
    <col min="3927" max="3927" width="30.6640625" bestFit="1" customWidth="1"/>
    <col min="3928" max="3928" width="29" bestFit="1" customWidth="1"/>
    <col min="3929" max="3929" width="25.6640625" bestFit="1" customWidth="1"/>
    <col min="3930" max="3930" width="24" bestFit="1" customWidth="1"/>
    <col min="3931" max="3931" width="30.6640625" bestFit="1" customWidth="1"/>
    <col min="3932" max="3932" width="29" bestFit="1" customWidth="1"/>
    <col min="3933" max="3933" width="25.6640625" bestFit="1" customWidth="1"/>
    <col min="3934" max="3934" width="24" bestFit="1" customWidth="1"/>
    <col min="3935" max="3935" width="30.6640625" bestFit="1" customWidth="1"/>
    <col min="3936" max="3936" width="29" bestFit="1" customWidth="1"/>
    <col min="3937" max="3937" width="25.6640625" bestFit="1" customWidth="1"/>
    <col min="3938" max="3938" width="24" bestFit="1" customWidth="1"/>
    <col min="3939" max="3939" width="30.6640625" bestFit="1" customWidth="1"/>
    <col min="3940" max="3940" width="29" bestFit="1" customWidth="1"/>
    <col min="3941" max="3941" width="25.6640625" bestFit="1" customWidth="1"/>
    <col min="3942" max="3942" width="24" bestFit="1" customWidth="1"/>
    <col min="3943" max="3943" width="30.6640625" bestFit="1" customWidth="1"/>
    <col min="3944" max="3944" width="29" bestFit="1" customWidth="1"/>
    <col min="3945" max="3945" width="25.6640625" bestFit="1" customWidth="1"/>
    <col min="3946" max="3946" width="24" bestFit="1" customWidth="1"/>
    <col min="3947" max="3947" width="30.6640625" bestFit="1" customWidth="1"/>
    <col min="3948" max="3948" width="29" bestFit="1" customWidth="1"/>
    <col min="3949" max="3949" width="25.6640625" bestFit="1" customWidth="1"/>
    <col min="3950" max="3950" width="24" bestFit="1" customWidth="1"/>
    <col min="3951" max="3951" width="25.6640625" bestFit="1" customWidth="1"/>
    <col min="3952" max="3952" width="24" bestFit="1" customWidth="1"/>
    <col min="3953" max="3953" width="30.6640625" bestFit="1" customWidth="1"/>
    <col min="3954" max="3954" width="29" bestFit="1" customWidth="1"/>
    <col min="3955" max="3955" width="25.6640625" bestFit="1" customWidth="1"/>
    <col min="3956" max="3956" width="24" bestFit="1" customWidth="1"/>
    <col min="3957" max="3957" width="30.6640625" bestFit="1" customWidth="1"/>
    <col min="3958" max="3958" width="29" bestFit="1" customWidth="1"/>
    <col min="3959" max="3959" width="25.6640625" bestFit="1" customWidth="1"/>
    <col min="3960" max="3960" width="24" bestFit="1" customWidth="1"/>
    <col min="3961" max="3961" width="25.6640625" bestFit="1" customWidth="1"/>
    <col min="3962" max="3962" width="24" bestFit="1" customWidth="1"/>
    <col min="3963" max="3963" width="30.6640625" bestFit="1" customWidth="1"/>
    <col min="3964" max="3964" width="29" bestFit="1" customWidth="1"/>
    <col min="3965" max="3965" width="25.6640625" bestFit="1" customWidth="1"/>
    <col min="3966" max="3966" width="24" bestFit="1" customWidth="1"/>
    <col min="3967" max="3967" width="29.1640625" bestFit="1" customWidth="1"/>
    <col min="3968" max="3968" width="27.5" bestFit="1" customWidth="1"/>
    <col min="3969" max="3969" width="25.6640625" bestFit="1" customWidth="1"/>
    <col min="3970" max="3970" width="24" bestFit="1" customWidth="1"/>
    <col min="3971" max="3971" width="30.6640625" bestFit="1" customWidth="1"/>
    <col min="3972" max="3972" width="29" bestFit="1" customWidth="1"/>
    <col min="3973" max="3973" width="25.6640625" bestFit="1" customWidth="1"/>
    <col min="3974" max="3974" width="24" bestFit="1" customWidth="1"/>
    <col min="3975" max="3975" width="30.6640625" bestFit="1" customWidth="1"/>
    <col min="3976" max="3976" width="29" bestFit="1" customWidth="1"/>
    <col min="3977" max="3977" width="25.6640625" bestFit="1" customWidth="1"/>
    <col min="3978" max="3978" width="24" bestFit="1" customWidth="1"/>
    <col min="3979" max="3979" width="30.6640625" bestFit="1" customWidth="1"/>
    <col min="3980" max="3980" width="29" bestFit="1" customWidth="1"/>
    <col min="3981" max="3981" width="25.6640625" bestFit="1" customWidth="1"/>
    <col min="3982" max="3982" width="24" bestFit="1" customWidth="1"/>
    <col min="3983" max="3983" width="30.6640625" bestFit="1" customWidth="1"/>
    <col min="3984" max="3984" width="29" bestFit="1" customWidth="1"/>
    <col min="3985" max="3985" width="25.6640625" bestFit="1" customWidth="1"/>
    <col min="3986" max="3986" width="24" bestFit="1" customWidth="1"/>
    <col min="3987" max="3987" width="30.6640625" bestFit="1" customWidth="1"/>
    <col min="3988" max="3988" width="29" bestFit="1" customWidth="1"/>
    <col min="3989" max="3989" width="25.6640625" bestFit="1" customWidth="1"/>
    <col min="3990" max="3990" width="24" bestFit="1" customWidth="1"/>
    <col min="3991" max="3991" width="25.6640625" bestFit="1" customWidth="1"/>
    <col min="3992" max="3992" width="24" bestFit="1" customWidth="1"/>
    <col min="3993" max="3993" width="30.6640625" bestFit="1" customWidth="1"/>
    <col min="3994" max="3994" width="29" bestFit="1" customWidth="1"/>
    <col min="3995" max="3995" width="25.6640625" bestFit="1" customWidth="1"/>
    <col min="3996" max="3996" width="24" bestFit="1" customWidth="1"/>
    <col min="3997" max="3997" width="30.6640625" bestFit="1" customWidth="1"/>
    <col min="3998" max="3998" width="29" bestFit="1" customWidth="1"/>
    <col min="3999" max="3999" width="25.6640625" bestFit="1" customWidth="1"/>
    <col min="4000" max="4000" width="24" bestFit="1" customWidth="1"/>
    <col min="4001" max="4001" width="30.6640625" bestFit="1" customWidth="1"/>
    <col min="4002" max="4002" width="29" bestFit="1" customWidth="1"/>
    <col min="4003" max="4003" width="25.6640625" bestFit="1" customWidth="1"/>
    <col min="4004" max="4004" width="24" bestFit="1" customWidth="1"/>
    <col min="4005" max="4005" width="25.6640625" bestFit="1" customWidth="1"/>
    <col min="4006" max="4006" width="24" bestFit="1" customWidth="1"/>
    <col min="4007" max="4007" width="30.6640625" bestFit="1" customWidth="1"/>
    <col min="4008" max="4008" width="29" bestFit="1" customWidth="1"/>
    <col min="4009" max="4009" width="25.6640625" bestFit="1" customWidth="1"/>
    <col min="4010" max="4010" width="24" bestFit="1" customWidth="1"/>
    <col min="4011" max="4011" width="29.1640625" bestFit="1" customWidth="1"/>
    <col min="4012" max="4012" width="27.5" bestFit="1" customWidth="1"/>
    <col min="4013" max="4013" width="25.6640625" bestFit="1" customWidth="1"/>
    <col min="4014" max="4014" width="24" bestFit="1" customWidth="1"/>
    <col min="4015" max="4015" width="30.6640625" bestFit="1" customWidth="1"/>
    <col min="4016" max="4016" width="29" bestFit="1" customWidth="1"/>
    <col min="4017" max="4017" width="25.6640625" bestFit="1" customWidth="1"/>
    <col min="4018" max="4018" width="24" bestFit="1" customWidth="1"/>
    <col min="4019" max="4019" width="30.6640625" bestFit="1" customWidth="1"/>
    <col min="4020" max="4020" width="29" bestFit="1" customWidth="1"/>
    <col min="4021" max="4021" width="25.6640625" bestFit="1" customWidth="1"/>
    <col min="4022" max="4022" width="24" bestFit="1" customWidth="1"/>
    <col min="4023" max="4023" width="30.6640625" bestFit="1" customWidth="1"/>
    <col min="4024" max="4024" width="29" bestFit="1" customWidth="1"/>
    <col min="4025" max="4025" width="25.6640625" bestFit="1" customWidth="1"/>
    <col min="4026" max="4026" width="24" bestFit="1" customWidth="1"/>
    <col min="4027" max="4027" width="30.6640625" bestFit="1" customWidth="1"/>
    <col min="4028" max="4028" width="29" bestFit="1" customWidth="1"/>
    <col min="4029" max="4029" width="25.6640625" bestFit="1" customWidth="1"/>
    <col min="4030" max="4030" width="24" bestFit="1" customWidth="1"/>
    <col min="4031" max="4031" width="30.6640625" bestFit="1" customWidth="1"/>
    <col min="4032" max="4032" width="29" bestFit="1" customWidth="1"/>
    <col min="4033" max="4033" width="25.6640625" bestFit="1" customWidth="1"/>
    <col min="4034" max="4034" width="24" bestFit="1" customWidth="1"/>
    <col min="4035" max="4035" width="30.6640625" bestFit="1" customWidth="1"/>
    <col min="4036" max="4036" width="29" bestFit="1" customWidth="1"/>
    <col min="4037" max="4037" width="25.6640625" bestFit="1" customWidth="1"/>
    <col min="4038" max="4038" width="24" bestFit="1" customWidth="1"/>
    <col min="4039" max="4039" width="30.6640625" bestFit="1" customWidth="1"/>
    <col min="4040" max="4040" width="29" bestFit="1" customWidth="1"/>
    <col min="4041" max="4041" width="25.6640625" bestFit="1" customWidth="1"/>
    <col min="4042" max="4042" width="24" bestFit="1" customWidth="1"/>
    <col min="4043" max="4043" width="30.6640625" bestFit="1" customWidth="1"/>
    <col min="4044" max="4044" width="29" bestFit="1" customWidth="1"/>
    <col min="4045" max="4045" width="25.6640625" bestFit="1" customWidth="1"/>
    <col min="4046" max="4046" width="24" bestFit="1" customWidth="1"/>
    <col min="4047" max="4047" width="30.6640625" bestFit="1" customWidth="1"/>
    <col min="4048" max="4048" width="29" bestFit="1" customWidth="1"/>
    <col min="4049" max="4049" width="25.6640625" bestFit="1" customWidth="1"/>
    <col min="4050" max="4050" width="24" bestFit="1" customWidth="1"/>
    <col min="4051" max="4051" width="29.1640625" bestFit="1" customWidth="1"/>
    <col min="4052" max="4052" width="27.5" bestFit="1" customWidth="1"/>
    <col min="4053" max="4053" width="25.6640625" bestFit="1" customWidth="1"/>
    <col min="4054" max="4054" width="24" bestFit="1" customWidth="1"/>
    <col min="4055" max="4055" width="30.6640625" bestFit="1" customWidth="1"/>
    <col min="4056" max="4056" width="29" bestFit="1" customWidth="1"/>
    <col min="4057" max="4057" width="25.6640625" bestFit="1" customWidth="1"/>
    <col min="4058" max="4058" width="24" bestFit="1" customWidth="1"/>
    <col min="4059" max="4059" width="30.6640625" bestFit="1" customWidth="1"/>
    <col min="4060" max="4060" width="29" bestFit="1" customWidth="1"/>
    <col min="4061" max="4061" width="25.6640625" bestFit="1" customWidth="1"/>
    <col min="4062" max="4062" width="24" bestFit="1" customWidth="1"/>
    <col min="4063" max="4063" width="30.6640625" bestFit="1" customWidth="1"/>
    <col min="4064" max="4064" width="29" bestFit="1" customWidth="1"/>
    <col min="4065" max="4065" width="25.6640625" bestFit="1" customWidth="1"/>
    <col min="4066" max="4066" width="24" bestFit="1" customWidth="1"/>
    <col min="4067" max="4067" width="30.6640625" bestFit="1" customWidth="1"/>
    <col min="4068" max="4068" width="29" bestFit="1" customWidth="1"/>
    <col min="4069" max="4069" width="25.6640625" bestFit="1" customWidth="1"/>
    <col min="4070" max="4070" width="24" bestFit="1" customWidth="1"/>
    <col min="4071" max="4071" width="30.6640625" bestFit="1" customWidth="1"/>
    <col min="4072" max="4072" width="29" bestFit="1" customWidth="1"/>
    <col min="4073" max="4073" width="25.6640625" bestFit="1" customWidth="1"/>
    <col min="4074" max="4074" width="24" bestFit="1" customWidth="1"/>
    <col min="4075" max="4075" width="25.6640625" bestFit="1" customWidth="1"/>
    <col min="4076" max="4076" width="24" bestFit="1" customWidth="1"/>
    <col min="4077" max="4077" width="30.6640625" bestFit="1" customWidth="1"/>
    <col min="4078" max="4078" width="29" bestFit="1" customWidth="1"/>
    <col min="4079" max="4079" width="25.6640625" bestFit="1" customWidth="1"/>
    <col min="4080" max="4080" width="24" bestFit="1" customWidth="1"/>
    <col min="4081" max="4081" width="30.6640625" bestFit="1" customWidth="1"/>
    <col min="4082" max="4082" width="29" bestFit="1" customWidth="1"/>
    <col min="4083" max="4083" width="25.6640625" bestFit="1" customWidth="1"/>
    <col min="4084" max="4084" width="24" bestFit="1" customWidth="1"/>
    <col min="4085" max="4085" width="30.6640625" bestFit="1" customWidth="1"/>
    <col min="4086" max="4086" width="29" bestFit="1" customWidth="1"/>
    <col min="4087" max="4087" width="25.6640625" bestFit="1" customWidth="1"/>
    <col min="4088" max="4088" width="24" bestFit="1" customWidth="1"/>
    <col min="4089" max="4089" width="30.6640625" bestFit="1" customWidth="1"/>
    <col min="4090" max="4090" width="29" bestFit="1" customWidth="1"/>
    <col min="4091" max="4091" width="25.6640625" bestFit="1" customWidth="1"/>
    <col min="4092" max="4092" width="24" bestFit="1" customWidth="1"/>
    <col min="4093" max="4093" width="29.1640625" bestFit="1" customWidth="1"/>
    <col min="4094" max="4094" width="27.5" bestFit="1" customWidth="1"/>
    <col min="4095" max="4095" width="25.6640625" bestFit="1" customWidth="1"/>
    <col min="4096" max="4096" width="24" bestFit="1" customWidth="1"/>
    <col min="4097" max="4097" width="30.6640625" bestFit="1" customWidth="1"/>
    <col min="4098" max="4098" width="29" bestFit="1" customWidth="1"/>
    <col min="4099" max="4099" width="25.6640625" bestFit="1" customWidth="1"/>
    <col min="4100" max="4100" width="24" bestFit="1" customWidth="1"/>
    <col min="4101" max="4101" width="25.6640625" bestFit="1" customWidth="1"/>
    <col min="4102" max="4102" width="24" bestFit="1" customWidth="1"/>
    <col min="4103" max="4103" width="30.6640625" bestFit="1" customWidth="1"/>
    <col min="4104" max="4104" width="29" bestFit="1" customWidth="1"/>
    <col min="4105" max="4105" width="25.6640625" bestFit="1" customWidth="1"/>
    <col min="4106" max="4106" width="24" bestFit="1" customWidth="1"/>
    <col min="4107" max="4107" width="30.6640625" bestFit="1" customWidth="1"/>
    <col min="4108" max="4108" width="29" bestFit="1" customWidth="1"/>
    <col min="4109" max="4109" width="25.6640625" bestFit="1" customWidth="1"/>
    <col min="4110" max="4110" width="24" bestFit="1" customWidth="1"/>
    <col min="4111" max="4111" width="25.6640625" bestFit="1" customWidth="1"/>
    <col min="4112" max="4112" width="24" bestFit="1" customWidth="1"/>
    <col min="4113" max="4113" width="30.6640625" bestFit="1" customWidth="1"/>
    <col min="4114" max="4114" width="29" bestFit="1" customWidth="1"/>
    <col min="4115" max="4115" width="25.6640625" bestFit="1" customWidth="1"/>
    <col min="4116" max="4116" width="24" bestFit="1" customWidth="1"/>
    <col min="4117" max="4117" width="30.6640625" bestFit="1" customWidth="1"/>
    <col min="4118" max="4118" width="29" bestFit="1" customWidth="1"/>
    <col min="4119" max="4119" width="25.6640625" bestFit="1" customWidth="1"/>
    <col min="4120" max="4120" width="24" bestFit="1" customWidth="1"/>
    <col min="4121" max="4121" width="30.6640625" bestFit="1" customWidth="1"/>
    <col min="4122" max="4122" width="29" bestFit="1" customWidth="1"/>
    <col min="4123" max="4123" width="25.6640625" bestFit="1" customWidth="1"/>
    <col min="4124" max="4124" width="24" bestFit="1" customWidth="1"/>
    <col min="4125" max="4125" width="30.6640625" bestFit="1" customWidth="1"/>
    <col min="4126" max="4126" width="29" bestFit="1" customWidth="1"/>
    <col min="4127" max="4127" width="25.6640625" bestFit="1" customWidth="1"/>
    <col min="4128" max="4128" width="24" bestFit="1" customWidth="1"/>
    <col min="4129" max="4129" width="30.6640625" bestFit="1" customWidth="1"/>
    <col min="4130" max="4130" width="29" bestFit="1" customWidth="1"/>
    <col min="4131" max="4131" width="25.6640625" bestFit="1" customWidth="1"/>
    <col min="4132" max="4132" width="24" bestFit="1" customWidth="1"/>
    <col min="4133" max="4133" width="30.6640625" bestFit="1" customWidth="1"/>
    <col min="4134" max="4134" width="29" bestFit="1" customWidth="1"/>
    <col min="4135" max="4135" width="25.6640625" bestFit="1" customWidth="1"/>
    <col min="4136" max="4136" width="24" bestFit="1" customWidth="1"/>
    <col min="4137" max="4137" width="29.1640625" bestFit="1" customWidth="1"/>
    <col min="4138" max="4138" width="27.5" bestFit="1" customWidth="1"/>
    <col min="4139" max="4139" width="25.6640625" bestFit="1" customWidth="1"/>
    <col min="4140" max="4140" width="24" bestFit="1" customWidth="1"/>
    <col min="4141" max="4141" width="30.6640625" bestFit="1" customWidth="1"/>
    <col min="4142" max="4142" width="29" bestFit="1" customWidth="1"/>
    <col min="4143" max="4143" width="25.6640625" bestFit="1" customWidth="1"/>
    <col min="4144" max="4144" width="24" bestFit="1" customWidth="1"/>
    <col min="4145" max="4145" width="30.6640625" bestFit="1" customWidth="1"/>
    <col min="4146" max="4146" width="29" bestFit="1" customWidth="1"/>
    <col min="4147" max="4147" width="25.6640625" bestFit="1" customWidth="1"/>
    <col min="4148" max="4148" width="24" bestFit="1" customWidth="1"/>
    <col min="4149" max="4149" width="30.6640625" bestFit="1" customWidth="1"/>
    <col min="4150" max="4150" width="29" bestFit="1" customWidth="1"/>
    <col min="4151" max="4151" width="25.6640625" bestFit="1" customWidth="1"/>
    <col min="4152" max="4152" width="24" bestFit="1" customWidth="1"/>
    <col min="4153" max="4153" width="30.6640625" bestFit="1" customWidth="1"/>
    <col min="4154" max="4154" width="29" bestFit="1" customWidth="1"/>
    <col min="4155" max="4155" width="25.6640625" bestFit="1" customWidth="1"/>
    <col min="4156" max="4156" width="24" bestFit="1" customWidth="1"/>
    <col min="4157" max="4157" width="30.6640625" bestFit="1" customWidth="1"/>
    <col min="4158" max="4158" width="29" bestFit="1" customWidth="1"/>
    <col min="4159" max="4159" width="25.6640625" bestFit="1" customWidth="1"/>
    <col min="4160" max="4160" width="24" bestFit="1" customWidth="1"/>
    <col min="4161" max="4161" width="25.6640625" bestFit="1" customWidth="1"/>
    <col min="4162" max="4162" width="24" bestFit="1" customWidth="1"/>
    <col min="4163" max="4163" width="30.6640625" bestFit="1" customWidth="1"/>
    <col min="4164" max="4164" width="29" bestFit="1" customWidth="1"/>
    <col min="4165" max="4165" width="25.6640625" bestFit="1" customWidth="1"/>
    <col min="4166" max="4166" width="24" bestFit="1" customWidth="1"/>
    <col min="4167" max="4167" width="30.6640625" bestFit="1" customWidth="1"/>
    <col min="4168" max="4168" width="29" bestFit="1" customWidth="1"/>
    <col min="4169" max="4169" width="25.6640625" bestFit="1" customWidth="1"/>
    <col min="4170" max="4170" width="24" bestFit="1" customWidth="1"/>
    <col min="4171" max="4171" width="29.1640625" bestFit="1" customWidth="1"/>
    <col min="4172" max="4172" width="27.5" bestFit="1" customWidth="1"/>
    <col min="4173" max="4173" width="25.6640625" bestFit="1" customWidth="1"/>
    <col min="4174" max="4174" width="24" bestFit="1" customWidth="1"/>
    <col min="4175" max="4175" width="30.6640625" bestFit="1" customWidth="1"/>
    <col min="4176" max="4176" width="29" bestFit="1" customWidth="1"/>
    <col min="4177" max="4177" width="25.6640625" bestFit="1" customWidth="1"/>
    <col min="4178" max="4178" width="24" bestFit="1" customWidth="1"/>
    <col min="4179" max="4179" width="30.6640625" bestFit="1" customWidth="1"/>
    <col min="4180" max="4180" width="29" bestFit="1" customWidth="1"/>
    <col min="4181" max="4181" width="25.6640625" bestFit="1" customWidth="1"/>
    <col min="4182" max="4182" width="24" bestFit="1" customWidth="1"/>
    <col min="4183" max="4183" width="30.6640625" bestFit="1" customWidth="1"/>
    <col min="4184" max="4184" width="29" bestFit="1" customWidth="1"/>
    <col min="4185" max="4185" width="25.6640625" bestFit="1" customWidth="1"/>
    <col min="4186" max="4186" width="24" bestFit="1" customWidth="1"/>
    <col min="4187" max="4187" width="30.6640625" bestFit="1" customWidth="1"/>
    <col min="4188" max="4188" width="29" bestFit="1" customWidth="1"/>
    <col min="4189" max="4189" width="25.6640625" bestFit="1" customWidth="1"/>
    <col min="4190" max="4190" width="24" bestFit="1" customWidth="1"/>
    <col min="4191" max="4191" width="25.6640625" bestFit="1" customWidth="1"/>
    <col min="4192" max="4192" width="24" bestFit="1" customWidth="1"/>
    <col min="4193" max="4193" width="30.6640625" bestFit="1" customWidth="1"/>
    <col min="4194" max="4194" width="29" bestFit="1" customWidth="1"/>
    <col min="4195" max="4195" width="25.6640625" bestFit="1" customWidth="1"/>
    <col min="4196" max="4196" width="24" bestFit="1" customWidth="1"/>
    <col min="4197" max="4197" width="30.6640625" bestFit="1" customWidth="1"/>
    <col min="4198" max="4198" width="29" bestFit="1" customWidth="1"/>
    <col min="4199" max="4199" width="25.6640625" bestFit="1" customWidth="1"/>
    <col min="4200" max="4200" width="24" bestFit="1" customWidth="1"/>
    <col min="4201" max="4201" width="30.6640625" bestFit="1" customWidth="1"/>
    <col min="4202" max="4202" width="29" bestFit="1" customWidth="1"/>
    <col min="4203" max="4203" width="25.6640625" bestFit="1" customWidth="1"/>
    <col min="4204" max="4204" width="24" bestFit="1" customWidth="1"/>
    <col min="4205" max="4205" width="30.6640625" bestFit="1" customWidth="1"/>
    <col min="4206" max="4206" width="29" bestFit="1" customWidth="1"/>
    <col min="4207" max="4207" width="25.6640625" bestFit="1" customWidth="1"/>
    <col min="4208" max="4208" width="24" bestFit="1" customWidth="1"/>
    <col min="4209" max="4209" width="29.1640625" bestFit="1" customWidth="1"/>
    <col min="4210" max="4210" width="27.5" bestFit="1" customWidth="1"/>
    <col min="4211" max="4211" width="25.6640625" bestFit="1" customWidth="1"/>
    <col min="4212" max="4212" width="24" bestFit="1" customWidth="1"/>
    <col min="4213" max="4213" width="25.6640625" bestFit="1" customWidth="1"/>
    <col min="4214" max="4214" width="24" bestFit="1" customWidth="1"/>
    <col min="4215" max="4215" width="30.6640625" bestFit="1" customWidth="1"/>
    <col min="4216" max="4216" width="29" bestFit="1" customWidth="1"/>
    <col min="4217" max="4217" width="25.6640625" bestFit="1" customWidth="1"/>
    <col min="4218" max="4218" width="24" bestFit="1" customWidth="1"/>
    <col min="4219" max="4219" width="30.6640625" bestFit="1" customWidth="1"/>
    <col min="4220" max="4220" width="29" bestFit="1" customWidth="1"/>
    <col min="4221" max="4221" width="25.6640625" bestFit="1" customWidth="1"/>
    <col min="4222" max="4222" width="24" bestFit="1" customWidth="1"/>
    <col min="4223" max="4223" width="25.6640625" bestFit="1" customWidth="1"/>
    <col min="4224" max="4224" width="24" bestFit="1" customWidth="1"/>
    <col min="4225" max="4225" width="30.6640625" bestFit="1" customWidth="1"/>
    <col min="4226" max="4226" width="29" bestFit="1" customWidth="1"/>
    <col min="4227" max="4227" width="25.6640625" bestFit="1" customWidth="1"/>
    <col min="4228" max="4228" width="24" bestFit="1" customWidth="1"/>
    <col min="4229" max="4229" width="30.6640625" bestFit="1" customWidth="1"/>
    <col min="4230" max="4230" width="29" bestFit="1" customWidth="1"/>
    <col min="4231" max="4231" width="25.6640625" bestFit="1" customWidth="1"/>
    <col min="4232" max="4232" width="24" bestFit="1" customWidth="1"/>
    <col min="4233" max="4233" width="30.6640625" bestFit="1" customWidth="1"/>
    <col min="4234" max="4234" width="29" bestFit="1" customWidth="1"/>
    <col min="4235" max="4235" width="25.6640625" bestFit="1" customWidth="1"/>
    <col min="4236" max="4236" width="24" bestFit="1" customWidth="1"/>
    <col min="4237" max="4237" width="30.6640625" bestFit="1" customWidth="1"/>
    <col min="4238" max="4238" width="29" bestFit="1" customWidth="1"/>
    <col min="4239" max="4239" width="25.6640625" bestFit="1" customWidth="1"/>
    <col min="4240" max="4240" width="24" bestFit="1" customWidth="1"/>
    <col min="4241" max="4241" width="30.6640625" bestFit="1" customWidth="1"/>
    <col min="4242" max="4242" width="29" bestFit="1" customWidth="1"/>
    <col min="4243" max="4243" width="25.6640625" bestFit="1" customWidth="1"/>
    <col min="4244" max="4244" width="24" bestFit="1" customWidth="1"/>
    <col min="4245" max="4245" width="30.6640625" bestFit="1" customWidth="1"/>
    <col min="4246" max="4246" width="29" bestFit="1" customWidth="1"/>
    <col min="4247" max="4247" width="25.6640625" bestFit="1" customWidth="1"/>
    <col min="4248" max="4248" width="24" bestFit="1" customWidth="1"/>
    <col min="4249" max="4249" width="29.1640625" bestFit="1" customWidth="1"/>
    <col min="4250" max="4250" width="27.5" bestFit="1" customWidth="1"/>
    <col min="4251" max="4251" width="25.6640625" bestFit="1" customWidth="1"/>
    <col min="4252" max="4252" width="24" bestFit="1" customWidth="1"/>
    <col min="4253" max="4253" width="30.6640625" bestFit="1" customWidth="1"/>
    <col min="4254" max="4254" width="29" bestFit="1" customWidth="1"/>
    <col min="4255" max="4255" width="25.6640625" bestFit="1" customWidth="1"/>
    <col min="4256" max="4256" width="24" bestFit="1" customWidth="1"/>
    <col min="4257" max="4257" width="30.6640625" bestFit="1" customWidth="1"/>
    <col min="4258" max="4258" width="29" bestFit="1" customWidth="1"/>
    <col min="4259" max="4259" width="25.6640625" bestFit="1" customWidth="1"/>
    <col min="4260" max="4260" width="24" bestFit="1" customWidth="1"/>
    <col min="4261" max="4261" width="25.6640625" bestFit="1" customWidth="1"/>
    <col min="4262" max="4262" width="24" bestFit="1" customWidth="1"/>
    <col min="4263" max="4263" width="30.6640625" bestFit="1" customWidth="1"/>
    <col min="4264" max="4264" width="29" bestFit="1" customWidth="1"/>
    <col min="4265" max="4265" width="25.6640625" bestFit="1" customWidth="1"/>
    <col min="4266" max="4266" width="24" bestFit="1" customWidth="1"/>
    <col min="4267" max="4267" width="30.6640625" bestFit="1" customWidth="1"/>
    <col min="4268" max="4268" width="29" bestFit="1" customWidth="1"/>
    <col min="4269" max="4269" width="25.6640625" bestFit="1" customWidth="1"/>
    <col min="4270" max="4270" width="24" bestFit="1" customWidth="1"/>
    <col min="4271" max="4271" width="25.6640625" bestFit="1" customWidth="1"/>
    <col min="4272" max="4272" width="24" bestFit="1" customWidth="1"/>
    <col min="4273" max="4273" width="30.6640625" bestFit="1" customWidth="1"/>
    <col min="4274" max="4274" width="29" bestFit="1" customWidth="1"/>
    <col min="4275" max="4275" width="25.6640625" bestFit="1" customWidth="1"/>
    <col min="4276" max="4276" width="24" bestFit="1" customWidth="1"/>
    <col min="4277" max="4277" width="30.6640625" bestFit="1" customWidth="1"/>
    <col min="4278" max="4278" width="29" bestFit="1" customWidth="1"/>
    <col min="4279" max="4279" width="25.6640625" bestFit="1" customWidth="1"/>
    <col min="4280" max="4280" width="24" bestFit="1" customWidth="1"/>
    <col min="4281" max="4281" width="30.6640625" bestFit="1" customWidth="1"/>
    <col min="4282" max="4282" width="29" bestFit="1" customWidth="1"/>
    <col min="4283" max="4283" width="25.6640625" bestFit="1" customWidth="1"/>
    <col min="4284" max="4284" width="24" bestFit="1" customWidth="1"/>
    <col min="4285" max="4285" width="30.6640625" bestFit="1" customWidth="1"/>
    <col min="4286" max="4286" width="29" bestFit="1" customWidth="1"/>
    <col min="4287" max="4287" width="25.6640625" bestFit="1" customWidth="1"/>
    <col min="4288" max="4288" width="24" bestFit="1" customWidth="1"/>
    <col min="4289" max="4289" width="30.6640625" bestFit="1" customWidth="1"/>
    <col min="4290" max="4290" width="29" bestFit="1" customWidth="1"/>
    <col min="4291" max="4291" width="25.6640625" bestFit="1" customWidth="1"/>
    <col min="4292" max="4292" width="24" bestFit="1" customWidth="1"/>
    <col min="4293" max="4293" width="29.1640625" bestFit="1" customWidth="1"/>
    <col min="4294" max="4294" width="27.5" bestFit="1" customWidth="1"/>
    <col min="4295" max="4295" width="25.6640625" bestFit="1" customWidth="1"/>
    <col min="4296" max="4296" width="24" bestFit="1" customWidth="1"/>
    <col min="4297" max="4297" width="30.6640625" bestFit="1" customWidth="1"/>
    <col min="4298" max="4298" width="29" bestFit="1" customWidth="1"/>
    <col min="4299" max="4299" width="25.6640625" bestFit="1" customWidth="1"/>
    <col min="4300" max="4300" width="24" bestFit="1" customWidth="1"/>
    <col min="4301" max="4301" width="30.6640625" bestFit="1" customWidth="1"/>
    <col min="4302" max="4302" width="29" bestFit="1" customWidth="1"/>
    <col min="4303" max="4303" width="25.6640625" bestFit="1" customWidth="1"/>
    <col min="4304" max="4304" width="24" bestFit="1" customWidth="1"/>
    <col min="4305" max="4305" width="30.6640625" bestFit="1" customWidth="1"/>
    <col min="4306" max="4306" width="29" bestFit="1" customWidth="1"/>
    <col min="4307" max="4307" width="25.6640625" bestFit="1" customWidth="1"/>
    <col min="4308" max="4308" width="24" bestFit="1" customWidth="1"/>
    <col min="4309" max="4309" width="30.6640625" bestFit="1" customWidth="1"/>
    <col min="4310" max="4310" width="29" bestFit="1" customWidth="1"/>
    <col min="4311" max="4311" width="25.6640625" bestFit="1" customWidth="1"/>
    <col min="4312" max="4312" width="24" bestFit="1" customWidth="1"/>
    <col min="4313" max="4313" width="30.6640625" bestFit="1" customWidth="1"/>
    <col min="4314" max="4314" width="29" bestFit="1" customWidth="1"/>
    <col min="4315" max="4315" width="25.6640625" bestFit="1" customWidth="1"/>
    <col min="4316" max="4316" width="24" bestFit="1" customWidth="1"/>
    <col min="4317" max="4317" width="30.6640625" bestFit="1" customWidth="1"/>
    <col min="4318" max="4318" width="29" bestFit="1" customWidth="1"/>
    <col min="4319" max="4319" width="25.6640625" bestFit="1" customWidth="1"/>
    <col min="4320" max="4320" width="24" bestFit="1" customWidth="1"/>
    <col min="4321" max="4321" width="29.1640625" bestFit="1" customWidth="1"/>
    <col min="4322" max="4322" width="27.5" bestFit="1" customWidth="1"/>
    <col min="4323" max="4323" width="25.6640625" bestFit="1" customWidth="1"/>
    <col min="4324" max="4324" width="24" bestFit="1" customWidth="1"/>
    <col min="4325" max="4325" width="25.6640625" bestFit="1" customWidth="1"/>
    <col min="4326" max="4326" width="24" bestFit="1" customWidth="1"/>
    <col min="4327" max="4327" width="30.6640625" bestFit="1" customWidth="1"/>
    <col min="4328" max="4328" width="29" bestFit="1" customWidth="1"/>
    <col min="4329" max="4329" width="25.6640625" bestFit="1" customWidth="1"/>
    <col min="4330" max="4330" width="24" bestFit="1" customWidth="1"/>
    <col min="4331" max="4331" width="30.6640625" bestFit="1" customWidth="1"/>
    <col min="4332" max="4332" width="29" bestFit="1" customWidth="1"/>
    <col min="4333" max="4333" width="25.6640625" bestFit="1" customWidth="1"/>
    <col min="4334" max="4334" width="24" bestFit="1" customWidth="1"/>
    <col min="4335" max="4335" width="30.6640625" bestFit="1" customWidth="1"/>
    <col min="4336" max="4336" width="29" bestFit="1" customWidth="1"/>
    <col min="4337" max="4337" width="25.6640625" bestFit="1" customWidth="1"/>
    <col min="4338" max="4338" width="24" bestFit="1" customWidth="1"/>
    <col min="4339" max="4339" width="25.6640625" bestFit="1" customWidth="1"/>
    <col min="4340" max="4340" width="24" bestFit="1" customWidth="1"/>
    <col min="4341" max="4341" width="30.6640625" bestFit="1" customWidth="1"/>
    <col min="4342" max="4342" width="29" bestFit="1" customWidth="1"/>
    <col min="4343" max="4343" width="25.6640625" bestFit="1" customWidth="1"/>
    <col min="4344" max="4344" width="24" bestFit="1" customWidth="1"/>
    <col min="4345" max="4345" width="30.6640625" bestFit="1" customWidth="1"/>
    <col min="4346" max="4346" width="29" bestFit="1" customWidth="1"/>
    <col min="4347" max="4347" width="25.6640625" bestFit="1" customWidth="1"/>
    <col min="4348" max="4348" width="24" bestFit="1" customWidth="1"/>
    <col min="4349" max="4349" width="25.6640625" bestFit="1" customWidth="1"/>
    <col min="4350" max="4350" width="24" bestFit="1" customWidth="1"/>
    <col min="4351" max="4351" width="30.6640625" bestFit="1" customWidth="1"/>
    <col min="4352" max="4352" width="29" bestFit="1" customWidth="1"/>
    <col min="4353" max="4353" width="25.6640625" bestFit="1" customWidth="1"/>
    <col min="4354" max="4354" width="24" bestFit="1" customWidth="1"/>
    <col min="4355" max="4355" width="30.6640625" bestFit="1" customWidth="1"/>
    <col min="4356" max="4356" width="29" bestFit="1" customWidth="1"/>
    <col min="4357" max="4357" width="25.6640625" bestFit="1" customWidth="1"/>
    <col min="4358" max="4358" width="24" bestFit="1" customWidth="1"/>
    <col min="4359" max="4359" width="25.6640625" bestFit="1" customWidth="1"/>
    <col min="4360" max="4360" width="24" bestFit="1" customWidth="1"/>
    <col min="4361" max="4361" width="30.6640625" bestFit="1" customWidth="1"/>
    <col min="4362" max="4362" width="29" bestFit="1" customWidth="1"/>
    <col min="4363" max="4363" width="25.6640625" bestFit="1" customWidth="1"/>
    <col min="4364" max="4364" width="24" bestFit="1" customWidth="1"/>
    <col min="4365" max="4365" width="30.6640625" bestFit="1" customWidth="1"/>
    <col min="4366" max="4366" width="29" bestFit="1" customWidth="1"/>
    <col min="4367" max="4367" width="25.6640625" bestFit="1" customWidth="1"/>
    <col min="4368" max="4368" width="24" bestFit="1" customWidth="1"/>
    <col min="4369" max="4369" width="29.1640625" bestFit="1" customWidth="1"/>
    <col min="4370" max="4370" width="27.5" bestFit="1" customWidth="1"/>
    <col min="4371" max="4371" width="25.6640625" bestFit="1" customWidth="1"/>
    <col min="4372" max="4372" width="24" bestFit="1" customWidth="1"/>
    <col min="4373" max="4373" width="30.6640625" bestFit="1" customWidth="1"/>
    <col min="4374" max="4374" width="29" bestFit="1" customWidth="1"/>
    <col min="4375" max="4375" width="25.6640625" bestFit="1" customWidth="1"/>
    <col min="4376" max="4376" width="24" bestFit="1" customWidth="1"/>
    <col min="4377" max="4377" width="25.6640625" bestFit="1" customWidth="1"/>
    <col min="4378" max="4378" width="24" bestFit="1" customWidth="1"/>
    <col min="4379" max="4379" width="30.6640625" bestFit="1" customWidth="1"/>
    <col min="4380" max="4380" width="29" bestFit="1" customWidth="1"/>
    <col min="4381" max="4381" width="25.6640625" bestFit="1" customWidth="1"/>
    <col min="4382" max="4382" width="24" bestFit="1" customWidth="1"/>
    <col min="4383" max="4383" width="30.6640625" bestFit="1" customWidth="1"/>
    <col min="4384" max="4384" width="29" bestFit="1" customWidth="1"/>
    <col min="4385" max="4385" width="25.6640625" bestFit="1" customWidth="1"/>
    <col min="4386" max="4386" width="24" bestFit="1" customWidth="1"/>
    <col min="4387" max="4387" width="30.6640625" bestFit="1" customWidth="1"/>
    <col min="4388" max="4388" width="29" bestFit="1" customWidth="1"/>
    <col min="4389" max="4389" width="25.6640625" bestFit="1" customWidth="1"/>
    <col min="4390" max="4390" width="24" bestFit="1" customWidth="1"/>
    <col min="4391" max="4391" width="25.6640625" bestFit="1" customWidth="1"/>
    <col min="4392" max="4392" width="24" bestFit="1" customWidth="1"/>
    <col min="4393" max="4393" width="30.6640625" bestFit="1" customWidth="1"/>
    <col min="4394" max="4394" width="29" bestFit="1" customWidth="1"/>
    <col min="4395" max="4395" width="25.6640625" bestFit="1" customWidth="1"/>
    <col min="4396" max="4396" width="24" bestFit="1" customWidth="1"/>
    <col min="4397" max="4397" width="30.6640625" bestFit="1" customWidth="1"/>
    <col min="4398" max="4398" width="29" bestFit="1" customWidth="1"/>
    <col min="4399" max="4399" width="25.6640625" bestFit="1" customWidth="1"/>
    <col min="4400" max="4400" width="24" bestFit="1" customWidth="1"/>
    <col min="4401" max="4401" width="30.6640625" bestFit="1" customWidth="1"/>
    <col min="4402" max="4402" width="29" bestFit="1" customWidth="1"/>
    <col min="4403" max="4403" width="25.6640625" bestFit="1" customWidth="1"/>
    <col min="4404" max="4404" width="24" bestFit="1" customWidth="1"/>
    <col min="4405" max="4405" width="30.6640625" bestFit="1" customWidth="1"/>
    <col min="4406" max="4406" width="29" bestFit="1" customWidth="1"/>
    <col min="4407" max="4407" width="25.6640625" bestFit="1" customWidth="1"/>
    <col min="4408" max="4408" width="24" bestFit="1" customWidth="1"/>
    <col min="4409" max="4409" width="30.6640625" bestFit="1" customWidth="1"/>
    <col min="4410" max="4410" width="29" bestFit="1" customWidth="1"/>
    <col min="4411" max="4411" width="25.6640625" bestFit="1" customWidth="1"/>
    <col min="4412" max="4412" width="24" bestFit="1" customWidth="1"/>
    <col min="4413" max="4413" width="29.1640625" bestFit="1" customWidth="1"/>
    <col min="4414" max="4414" width="27.5" bestFit="1" customWidth="1"/>
    <col min="4415" max="4415" width="25.6640625" bestFit="1" customWidth="1"/>
    <col min="4416" max="4416" width="24" bestFit="1" customWidth="1"/>
    <col min="4417" max="4417" width="30.6640625" bestFit="1" customWidth="1"/>
    <col min="4418" max="4418" width="29" bestFit="1" customWidth="1"/>
    <col min="4419" max="4419" width="25.6640625" bestFit="1" customWidth="1"/>
    <col min="4420" max="4420" width="24" bestFit="1" customWidth="1"/>
    <col min="4421" max="4421" width="30.6640625" bestFit="1" customWidth="1"/>
    <col min="4422" max="4422" width="29" bestFit="1" customWidth="1"/>
    <col min="4423" max="4423" width="25.6640625" bestFit="1" customWidth="1"/>
    <col min="4424" max="4424" width="24" bestFit="1" customWidth="1"/>
    <col min="4425" max="4425" width="25.6640625" bestFit="1" customWidth="1"/>
    <col min="4426" max="4426" width="24" bestFit="1" customWidth="1"/>
    <col min="4427" max="4427" width="30.6640625" bestFit="1" customWidth="1"/>
    <col min="4428" max="4428" width="29" bestFit="1" customWidth="1"/>
    <col min="4429" max="4429" width="25.6640625" bestFit="1" customWidth="1"/>
    <col min="4430" max="4430" width="24" bestFit="1" customWidth="1"/>
    <col min="4431" max="4431" width="30.6640625" bestFit="1" customWidth="1"/>
    <col min="4432" max="4432" width="29" bestFit="1" customWidth="1"/>
    <col min="4433" max="4433" width="25.6640625" bestFit="1" customWidth="1"/>
    <col min="4434" max="4434" width="24" bestFit="1" customWidth="1"/>
    <col min="4435" max="4435" width="30.6640625" bestFit="1" customWidth="1"/>
    <col min="4436" max="4436" width="29" bestFit="1" customWidth="1"/>
    <col min="4437" max="4437" width="25.6640625" bestFit="1" customWidth="1"/>
    <col min="4438" max="4438" width="24" bestFit="1" customWidth="1"/>
    <col min="4439" max="4439" width="30.6640625" bestFit="1" customWidth="1"/>
    <col min="4440" max="4440" width="29" bestFit="1" customWidth="1"/>
    <col min="4441" max="4441" width="25.6640625" bestFit="1" customWidth="1"/>
    <col min="4442" max="4442" width="24" bestFit="1" customWidth="1"/>
    <col min="4443" max="4443" width="30.6640625" bestFit="1" customWidth="1"/>
    <col min="4444" max="4444" width="29" bestFit="1" customWidth="1"/>
    <col min="4445" max="4445" width="25.6640625" bestFit="1" customWidth="1"/>
    <col min="4446" max="4446" width="24" bestFit="1" customWidth="1"/>
    <col min="4447" max="4447" width="30.6640625" bestFit="1" customWidth="1"/>
    <col min="4448" max="4448" width="29" bestFit="1" customWidth="1"/>
    <col min="4449" max="4449" width="25.6640625" bestFit="1" customWidth="1"/>
    <col min="4450" max="4450" width="24" bestFit="1" customWidth="1"/>
    <col min="4451" max="4451" width="25.6640625" bestFit="1" customWidth="1"/>
    <col min="4452" max="4452" width="24" bestFit="1" customWidth="1"/>
    <col min="4453" max="4453" width="30.6640625" bestFit="1" customWidth="1"/>
    <col min="4454" max="4454" width="29" bestFit="1" customWidth="1"/>
    <col min="4455" max="4455" width="25.6640625" bestFit="1" customWidth="1"/>
    <col min="4456" max="4456" width="24" bestFit="1" customWidth="1"/>
    <col min="4457" max="4457" width="29.1640625" bestFit="1" customWidth="1"/>
    <col min="4458" max="4458" width="27.5" bestFit="1" customWidth="1"/>
    <col min="4459" max="4459" width="25.6640625" bestFit="1" customWidth="1"/>
    <col min="4460" max="4460" width="24" bestFit="1" customWidth="1"/>
    <col min="4461" max="4461" width="30.6640625" bestFit="1" customWidth="1"/>
    <col min="4462" max="4462" width="29" bestFit="1" customWidth="1"/>
    <col min="4463" max="4463" width="25.6640625" bestFit="1" customWidth="1"/>
    <col min="4464" max="4464" width="24" bestFit="1" customWidth="1"/>
    <col min="4465" max="4465" width="30.6640625" bestFit="1" customWidth="1"/>
    <col min="4466" max="4466" width="29" bestFit="1" customWidth="1"/>
    <col min="4467" max="4467" width="25.6640625" bestFit="1" customWidth="1"/>
    <col min="4468" max="4468" width="24" bestFit="1" customWidth="1"/>
    <col min="4469" max="4469" width="30.6640625" bestFit="1" customWidth="1"/>
    <col min="4470" max="4470" width="29" bestFit="1" customWidth="1"/>
    <col min="4471" max="4471" width="25.6640625" bestFit="1" customWidth="1"/>
    <col min="4472" max="4472" width="24" bestFit="1" customWidth="1"/>
    <col min="4473" max="4473" width="30.6640625" bestFit="1" customWidth="1"/>
    <col min="4474" max="4474" width="29" bestFit="1" customWidth="1"/>
    <col min="4475" max="4475" width="25.6640625" bestFit="1" customWidth="1"/>
    <col min="4476" max="4476" width="24" bestFit="1" customWidth="1"/>
    <col min="4477" max="4477" width="30.6640625" bestFit="1" customWidth="1"/>
    <col min="4478" max="4478" width="29" bestFit="1" customWidth="1"/>
    <col min="4479" max="4479" width="25.6640625" bestFit="1" customWidth="1"/>
    <col min="4480" max="4480" width="24" bestFit="1" customWidth="1"/>
    <col min="4481" max="4481" width="30.6640625" bestFit="1" customWidth="1"/>
    <col min="4482" max="4482" width="29" bestFit="1" customWidth="1"/>
    <col min="4483" max="4483" width="25.6640625" bestFit="1" customWidth="1"/>
    <col min="4484" max="4484" width="24" bestFit="1" customWidth="1"/>
    <col min="4485" max="4485" width="25.6640625" bestFit="1" customWidth="1"/>
    <col min="4486" max="4486" width="24" bestFit="1" customWidth="1"/>
    <col min="4487" max="4487" width="30.6640625" bestFit="1" customWidth="1"/>
    <col min="4488" max="4488" width="29" bestFit="1" customWidth="1"/>
    <col min="4489" max="4489" width="25.6640625" bestFit="1" customWidth="1"/>
    <col min="4490" max="4490" width="24" bestFit="1" customWidth="1"/>
    <col min="4491" max="4491" width="30.6640625" bestFit="1" customWidth="1"/>
    <col min="4492" max="4492" width="29" bestFit="1" customWidth="1"/>
    <col min="4493" max="4493" width="25.6640625" bestFit="1" customWidth="1"/>
    <col min="4494" max="4494" width="24" bestFit="1" customWidth="1"/>
    <col min="4495" max="4495" width="29.1640625" bestFit="1" customWidth="1"/>
    <col min="4496" max="4496" width="27.5" bestFit="1" customWidth="1"/>
    <col min="4497" max="4497" width="25.6640625" bestFit="1" customWidth="1"/>
    <col min="4498" max="4498" width="24" bestFit="1" customWidth="1"/>
    <col min="4499" max="4499" width="30.6640625" bestFit="1" customWidth="1"/>
    <col min="4500" max="4500" width="29" bestFit="1" customWidth="1"/>
    <col min="4501" max="4501" width="25.6640625" bestFit="1" customWidth="1"/>
    <col min="4502" max="4502" width="24" bestFit="1" customWidth="1"/>
    <col min="4503" max="4503" width="30.6640625" bestFit="1" customWidth="1"/>
    <col min="4504" max="4504" width="29" bestFit="1" customWidth="1"/>
    <col min="4505" max="4505" width="25.6640625" bestFit="1" customWidth="1"/>
    <col min="4506" max="4506" width="24" bestFit="1" customWidth="1"/>
    <col min="4507" max="4507" width="30.6640625" bestFit="1" customWidth="1"/>
    <col min="4508" max="4508" width="29" bestFit="1" customWidth="1"/>
    <col min="4509" max="4509" width="25.6640625" bestFit="1" customWidth="1"/>
    <col min="4510" max="4510" width="24" bestFit="1" customWidth="1"/>
    <col min="4511" max="4511" width="30.6640625" bestFit="1" customWidth="1"/>
    <col min="4512" max="4512" width="29" bestFit="1" customWidth="1"/>
    <col min="4513" max="4513" width="25.6640625" bestFit="1" customWidth="1"/>
    <col min="4514" max="4514" width="24" bestFit="1" customWidth="1"/>
    <col min="4515" max="4515" width="30.6640625" bestFit="1" customWidth="1"/>
    <col min="4516" max="4516" width="29" bestFit="1" customWidth="1"/>
    <col min="4517" max="4517" width="25.6640625" bestFit="1" customWidth="1"/>
    <col min="4518" max="4518" width="24" bestFit="1" customWidth="1"/>
    <col min="4519" max="4519" width="30.6640625" bestFit="1" customWidth="1"/>
    <col min="4520" max="4520" width="29" bestFit="1" customWidth="1"/>
    <col min="4521" max="4521" width="25.6640625" bestFit="1" customWidth="1"/>
    <col min="4522" max="4522" width="24" bestFit="1" customWidth="1"/>
    <col min="4523" max="4523" width="30.6640625" bestFit="1" customWidth="1"/>
    <col min="4524" max="4524" width="29" bestFit="1" customWidth="1"/>
    <col min="4525" max="4525" width="25.6640625" bestFit="1" customWidth="1"/>
    <col min="4526" max="4526" width="24" bestFit="1" customWidth="1"/>
    <col min="4527" max="4527" width="30.6640625" bestFit="1" customWidth="1"/>
    <col min="4528" max="4528" width="29" bestFit="1" customWidth="1"/>
    <col min="4529" max="4529" width="25.6640625" bestFit="1" customWidth="1"/>
    <col min="4530" max="4530" width="24" bestFit="1" customWidth="1"/>
    <col min="4531" max="4531" width="29.1640625" bestFit="1" customWidth="1"/>
    <col min="4532" max="4532" width="27.5" bestFit="1" customWidth="1"/>
    <col min="4533" max="4533" width="25.6640625" bestFit="1" customWidth="1"/>
    <col min="4534" max="4534" width="24" bestFit="1" customWidth="1"/>
    <col min="4535" max="4535" width="30.6640625" bestFit="1" customWidth="1"/>
    <col min="4536" max="4536" width="29" bestFit="1" customWidth="1"/>
    <col min="4537" max="4537" width="25.6640625" bestFit="1" customWidth="1"/>
    <col min="4538" max="4538" width="24" bestFit="1" customWidth="1"/>
    <col min="4539" max="4539" width="25.6640625" bestFit="1" customWidth="1"/>
    <col min="4540" max="4540" width="24" bestFit="1" customWidth="1"/>
    <col min="4541" max="4541" width="30.6640625" bestFit="1" customWidth="1"/>
    <col min="4542" max="4542" width="29" bestFit="1" customWidth="1"/>
    <col min="4543" max="4543" width="25.6640625" bestFit="1" customWidth="1"/>
    <col min="4544" max="4544" width="24" bestFit="1" customWidth="1"/>
    <col min="4545" max="4545" width="30.6640625" bestFit="1" customWidth="1"/>
    <col min="4546" max="4546" width="29" bestFit="1" customWidth="1"/>
    <col min="4547" max="4547" width="25.6640625" bestFit="1" customWidth="1"/>
    <col min="4548" max="4548" width="24" bestFit="1" customWidth="1"/>
    <col min="4549" max="4549" width="30.6640625" bestFit="1" customWidth="1"/>
    <col min="4550" max="4550" width="29" bestFit="1" customWidth="1"/>
    <col min="4551" max="4551" width="25.6640625" bestFit="1" customWidth="1"/>
    <col min="4552" max="4552" width="24" bestFit="1" customWidth="1"/>
    <col min="4553" max="4553" width="30.6640625" bestFit="1" customWidth="1"/>
    <col min="4554" max="4554" width="29" bestFit="1" customWidth="1"/>
    <col min="4555" max="4555" width="25.6640625" bestFit="1" customWidth="1"/>
    <col min="4556" max="4556" width="24" bestFit="1" customWidth="1"/>
    <col min="4557" max="4557" width="30.6640625" bestFit="1" customWidth="1"/>
    <col min="4558" max="4558" width="29" bestFit="1" customWidth="1"/>
    <col min="4559" max="4559" width="25.6640625" bestFit="1" customWidth="1"/>
    <col min="4560" max="4560" width="24" bestFit="1" customWidth="1"/>
    <col min="4561" max="4561" width="30.6640625" bestFit="1" customWidth="1"/>
    <col min="4562" max="4562" width="29" bestFit="1" customWidth="1"/>
    <col min="4563" max="4563" width="25.6640625" bestFit="1" customWidth="1"/>
    <col min="4564" max="4564" width="24" bestFit="1" customWidth="1"/>
    <col min="4565" max="4565" width="30.6640625" bestFit="1" customWidth="1"/>
    <col min="4566" max="4566" width="29" bestFit="1" customWidth="1"/>
    <col min="4567" max="4567" width="25.6640625" bestFit="1" customWidth="1"/>
    <col min="4568" max="4568" width="24" bestFit="1" customWidth="1"/>
    <col min="4569" max="4569" width="30.6640625" bestFit="1" customWidth="1"/>
    <col min="4570" max="4570" width="29" bestFit="1" customWidth="1"/>
    <col min="4571" max="4571" width="25.6640625" bestFit="1" customWidth="1"/>
    <col min="4572" max="4572" width="24" bestFit="1" customWidth="1"/>
    <col min="4573" max="4573" width="29.1640625" bestFit="1" customWidth="1"/>
    <col min="4574" max="4574" width="27.5" bestFit="1" customWidth="1"/>
    <col min="4575" max="4575" width="25.6640625" bestFit="1" customWidth="1"/>
    <col min="4576" max="4576" width="24" bestFit="1" customWidth="1"/>
    <col min="4577" max="4577" width="30.6640625" bestFit="1" customWidth="1"/>
    <col min="4578" max="4578" width="29" bestFit="1" customWidth="1"/>
    <col min="4579" max="4579" width="25.6640625" bestFit="1" customWidth="1"/>
    <col min="4580" max="4580" width="24" bestFit="1" customWidth="1"/>
    <col min="4581" max="4581" width="25.6640625" bestFit="1" customWidth="1"/>
    <col min="4582" max="4582" width="24" bestFit="1" customWidth="1"/>
    <col min="4583" max="4583" width="30.6640625" bestFit="1" customWidth="1"/>
    <col min="4584" max="4584" width="29" bestFit="1" customWidth="1"/>
    <col min="4585" max="4585" width="25.6640625" bestFit="1" customWidth="1"/>
    <col min="4586" max="4586" width="24" bestFit="1" customWidth="1"/>
    <col min="4587" max="4587" width="30.6640625" bestFit="1" customWidth="1"/>
    <col min="4588" max="4588" width="29" bestFit="1" customWidth="1"/>
    <col min="4589" max="4589" width="25.6640625" bestFit="1" customWidth="1"/>
    <col min="4590" max="4590" width="24" bestFit="1" customWidth="1"/>
    <col min="4591" max="4591" width="30.6640625" bestFit="1" customWidth="1"/>
    <col min="4592" max="4592" width="29" bestFit="1" customWidth="1"/>
    <col min="4593" max="4593" width="25.6640625" bestFit="1" customWidth="1"/>
    <col min="4594" max="4594" width="24" bestFit="1" customWidth="1"/>
    <col min="4595" max="4595" width="25.6640625" bestFit="1" customWidth="1"/>
    <col min="4596" max="4596" width="24" bestFit="1" customWidth="1"/>
    <col min="4597" max="4597" width="30.6640625" bestFit="1" customWidth="1"/>
    <col min="4598" max="4598" width="29" bestFit="1" customWidth="1"/>
    <col min="4599" max="4599" width="25.6640625" bestFit="1" customWidth="1"/>
    <col min="4600" max="4600" width="24" bestFit="1" customWidth="1"/>
    <col min="4601" max="4601" width="30.6640625" bestFit="1" customWidth="1"/>
    <col min="4602" max="4602" width="29" bestFit="1" customWidth="1"/>
    <col min="4603" max="4603" width="25.6640625" bestFit="1" customWidth="1"/>
    <col min="4604" max="4604" width="24" bestFit="1" customWidth="1"/>
    <col min="4605" max="4605" width="30.6640625" bestFit="1" customWidth="1"/>
    <col min="4606" max="4606" width="29" bestFit="1" customWidth="1"/>
    <col min="4607" max="4607" width="25.6640625" bestFit="1" customWidth="1"/>
    <col min="4608" max="4608" width="24" bestFit="1" customWidth="1"/>
    <col min="4609" max="4609" width="30.6640625" bestFit="1" customWidth="1"/>
    <col min="4610" max="4610" width="29" bestFit="1" customWidth="1"/>
    <col min="4611" max="4611" width="25.6640625" bestFit="1" customWidth="1"/>
    <col min="4612" max="4612" width="24" bestFit="1" customWidth="1"/>
    <col min="4613" max="4613" width="30.6640625" bestFit="1" customWidth="1"/>
    <col min="4614" max="4614" width="29" bestFit="1" customWidth="1"/>
    <col min="4615" max="4615" width="25.6640625" bestFit="1" customWidth="1"/>
    <col min="4616" max="4616" width="24" bestFit="1" customWidth="1"/>
    <col min="4617" max="4617" width="29.1640625" bestFit="1" customWidth="1"/>
    <col min="4618" max="4618" width="27.5" bestFit="1" customWidth="1"/>
    <col min="4619" max="4619" width="25.6640625" bestFit="1" customWidth="1"/>
    <col min="4620" max="4620" width="24" bestFit="1" customWidth="1"/>
    <col min="4621" max="4621" width="30.6640625" bestFit="1" customWidth="1"/>
    <col min="4622" max="4622" width="29" bestFit="1" customWidth="1"/>
    <col min="4623" max="4623" width="25.6640625" bestFit="1" customWidth="1"/>
    <col min="4624" max="4624" width="24" bestFit="1" customWidth="1"/>
    <col min="4625" max="4625" width="30.6640625" bestFit="1" customWidth="1"/>
    <col min="4626" max="4626" width="29" bestFit="1" customWidth="1"/>
    <col min="4627" max="4627" width="25.6640625" bestFit="1" customWidth="1"/>
    <col min="4628" max="4628" width="24" bestFit="1" customWidth="1"/>
    <col min="4629" max="4629" width="30.6640625" bestFit="1" customWidth="1"/>
    <col min="4630" max="4630" width="29" bestFit="1" customWidth="1"/>
    <col min="4631" max="4631" width="25.6640625" bestFit="1" customWidth="1"/>
    <col min="4632" max="4632" width="24" bestFit="1" customWidth="1"/>
    <col min="4633" max="4633" width="30.6640625" bestFit="1" customWidth="1"/>
    <col min="4634" max="4634" width="29" bestFit="1" customWidth="1"/>
    <col min="4635" max="4635" width="25.6640625" bestFit="1" customWidth="1"/>
    <col min="4636" max="4636" width="24" bestFit="1" customWidth="1"/>
    <col min="4637" max="4637" width="30.6640625" bestFit="1" customWidth="1"/>
    <col min="4638" max="4638" width="29" bestFit="1" customWidth="1"/>
    <col min="4639" max="4639" width="25.6640625" bestFit="1" customWidth="1"/>
    <col min="4640" max="4640" width="24" bestFit="1" customWidth="1"/>
    <col min="4641" max="4641" width="30.6640625" bestFit="1" customWidth="1"/>
    <col min="4642" max="4642" width="29" bestFit="1" customWidth="1"/>
    <col min="4643" max="4643" width="25.6640625" bestFit="1" customWidth="1"/>
    <col min="4644" max="4644" width="24" bestFit="1" customWidth="1"/>
    <col min="4645" max="4645" width="25.6640625" bestFit="1" customWidth="1"/>
    <col min="4646" max="4646" width="24" bestFit="1" customWidth="1"/>
    <col min="4647" max="4647" width="30.6640625" bestFit="1" customWidth="1"/>
    <col min="4648" max="4648" width="29" bestFit="1" customWidth="1"/>
    <col min="4649" max="4649" width="25.6640625" bestFit="1" customWidth="1"/>
    <col min="4650" max="4650" width="24" bestFit="1" customWidth="1"/>
    <col min="4651" max="4651" width="25.6640625" bestFit="1" customWidth="1"/>
    <col min="4652" max="4652" width="24" bestFit="1" customWidth="1"/>
    <col min="4653" max="4653" width="30.6640625" bestFit="1" customWidth="1"/>
    <col min="4654" max="4654" width="29" bestFit="1" customWidth="1"/>
    <col min="4655" max="4655" width="25.6640625" bestFit="1" customWidth="1"/>
    <col min="4656" max="4656" width="24" bestFit="1" customWidth="1"/>
    <col min="4657" max="4657" width="30.6640625" bestFit="1" customWidth="1"/>
    <col min="4658" max="4658" width="29" bestFit="1" customWidth="1"/>
    <col min="4659" max="4659" width="25.6640625" bestFit="1" customWidth="1"/>
    <col min="4660" max="4660" width="24" bestFit="1" customWidth="1"/>
    <col min="4661" max="4661" width="29.1640625" bestFit="1" customWidth="1"/>
    <col min="4662" max="4662" width="27.5" bestFit="1" customWidth="1"/>
    <col min="4663" max="4663" width="25.6640625" bestFit="1" customWidth="1"/>
    <col min="4664" max="4664" width="24" bestFit="1" customWidth="1"/>
    <col min="4665" max="4665" width="30.6640625" bestFit="1" customWidth="1"/>
    <col min="4666" max="4666" width="29" bestFit="1" customWidth="1"/>
    <col min="4667" max="4667" width="25.6640625" bestFit="1" customWidth="1"/>
    <col min="4668" max="4668" width="24" bestFit="1" customWidth="1"/>
    <col min="4669" max="4669" width="30.6640625" bestFit="1" customWidth="1"/>
    <col min="4670" max="4670" width="29" bestFit="1" customWidth="1"/>
    <col min="4671" max="4671" width="25.6640625" bestFit="1" customWidth="1"/>
    <col min="4672" max="4672" width="24" bestFit="1" customWidth="1"/>
    <col min="4673" max="4673" width="25.6640625" bestFit="1" customWidth="1"/>
    <col min="4674" max="4674" width="24" bestFit="1" customWidth="1"/>
    <col min="4675" max="4675" width="30.6640625" bestFit="1" customWidth="1"/>
    <col min="4676" max="4676" width="29" bestFit="1" customWidth="1"/>
    <col min="4677" max="4677" width="25.6640625" bestFit="1" customWidth="1"/>
    <col min="4678" max="4678" width="24" bestFit="1" customWidth="1"/>
    <col min="4679" max="4679" width="30.6640625" bestFit="1" customWidth="1"/>
    <col min="4680" max="4680" width="29" bestFit="1" customWidth="1"/>
    <col min="4681" max="4681" width="25.6640625" bestFit="1" customWidth="1"/>
    <col min="4682" max="4682" width="24" bestFit="1" customWidth="1"/>
    <col min="4683" max="4683" width="30.6640625" bestFit="1" customWidth="1"/>
    <col min="4684" max="4684" width="29" bestFit="1" customWidth="1"/>
    <col min="4685" max="4685" width="25.6640625" bestFit="1" customWidth="1"/>
    <col min="4686" max="4686" width="24" bestFit="1" customWidth="1"/>
    <col min="4687" max="4687" width="25.6640625" bestFit="1" customWidth="1"/>
    <col min="4688" max="4688" width="24" bestFit="1" customWidth="1"/>
    <col min="4689" max="4689" width="30.6640625" bestFit="1" customWidth="1"/>
    <col min="4690" max="4690" width="29" bestFit="1" customWidth="1"/>
    <col min="4691" max="4691" width="25.6640625" bestFit="1" customWidth="1"/>
    <col min="4692" max="4692" width="24" bestFit="1" customWidth="1"/>
    <col min="4693" max="4693" width="25.6640625" bestFit="1" customWidth="1"/>
    <col min="4694" max="4694" width="24" bestFit="1" customWidth="1"/>
    <col min="4695" max="4695" width="30.6640625" bestFit="1" customWidth="1"/>
    <col min="4696" max="4696" width="29" bestFit="1" customWidth="1"/>
    <col min="4697" max="4697" width="25.6640625" bestFit="1" customWidth="1"/>
    <col min="4698" max="4698" width="24" bestFit="1" customWidth="1"/>
    <col min="4699" max="4699" width="25.6640625" bestFit="1" customWidth="1"/>
    <col min="4700" max="4700" width="24" bestFit="1" customWidth="1"/>
    <col min="4701" max="4701" width="30.6640625" bestFit="1" customWidth="1"/>
    <col min="4702" max="4702" width="29" bestFit="1" customWidth="1"/>
    <col min="4703" max="4703" width="25.6640625" bestFit="1" customWidth="1"/>
    <col min="4704" max="4704" width="24" bestFit="1" customWidth="1"/>
    <col min="4705" max="4705" width="30.6640625" bestFit="1" customWidth="1"/>
    <col min="4706" max="4706" width="29" bestFit="1" customWidth="1"/>
    <col min="4707" max="4707" width="25.6640625" bestFit="1" customWidth="1"/>
    <col min="4708" max="4708" width="24" bestFit="1" customWidth="1"/>
    <col min="4709" max="4709" width="29.1640625" bestFit="1" customWidth="1"/>
    <col min="4710" max="4710" width="27.5" bestFit="1" customWidth="1"/>
    <col min="4711" max="4711" width="25.6640625" bestFit="1" customWidth="1"/>
    <col min="4712" max="4712" width="24" bestFit="1" customWidth="1"/>
    <col min="4713" max="4713" width="30.6640625" bestFit="1" customWidth="1"/>
    <col min="4714" max="4714" width="29" bestFit="1" customWidth="1"/>
    <col min="4715" max="4715" width="25.6640625" bestFit="1" customWidth="1"/>
    <col min="4716" max="4716" width="24" bestFit="1" customWidth="1"/>
    <col min="4717" max="4717" width="30.6640625" bestFit="1" customWidth="1"/>
    <col min="4718" max="4718" width="29" bestFit="1" customWidth="1"/>
    <col min="4719" max="4719" width="25.6640625" bestFit="1" customWidth="1"/>
    <col min="4720" max="4720" width="24" bestFit="1" customWidth="1"/>
    <col min="4721" max="4721" width="30.6640625" bestFit="1" customWidth="1"/>
    <col min="4722" max="4722" width="29" bestFit="1" customWidth="1"/>
    <col min="4723" max="4723" width="25.6640625" bestFit="1" customWidth="1"/>
    <col min="4724" max="4724" width="24" bestFit="1" customWidth="1"/>
    <col min="4725" max="4725" width="25.6640625" bestFit="1" customWidth="1"/>
    <col min="4726" max="4726" width="24" bestFit="1" customWidth="1"/>
    <col min="4727" max="4727" width="30.6640625" bestFit="1" customWidth="1"/>
    <col min="4728" max="4728" width="29" bestFit="1" customWidth="1"/>
    <col min="4729" max="4729" width="25.6640625" bestFit="1" customWidth="1"/>
    <col min="4730" max="4730" width="24" bestFit="1" customWidth="1"/>
    <col min="4731" max="4731" width="30.6640625" bestFit="1" customWidth="1"/>
    <col min="4732" max="4732" width="29" bestFit="1" customWidth="1"/>
    <col min="4733" max="4733" width="25.6640625" bestFit="1" customWidth="1"/>
    <col min="4734" max="4734" width="24" bestFit="1" customWidth="1"/>
    <col min="4735" max="4735" width="30.6640625" bestFit="1" customWidth="1"/>
    <col min="4736" max="4736" width="29" bestFit="1" customWidth="1"/>
    <col min="4737" max="4737" width="25.6640625" bestFit="1" customWidth="1"/>
    <col min="4738" max="4738" width="24" bestFit="1" customWidth="1"/>
    <col min="4739" max="4739" width="30.6640625" bestFit="1" customWidth="1"/>
    <col min="4740" max="4740" width="29" bestFit="1" customWidth="1"/>
    <col min="4741" max="4741" width="25.6640625" bestFit="1" customWidth="1"/>
    <col min="4742" max="4742" width="24" bestFit="1" customWidth="1"/>
    <col min="4743" max="4743" width="25.6640625" bestFit="1" customWidth="1"/>
    <col min="4744" max="4744" width="24" bestFit="1" customWidth="1"/>
    <col min="4745" max="4745" width="30.6640625" bestFit="1" customWidth="1"/>
    <col min="4746" max="4746" width="29" bestFit="1" customWidth="1"/>
    <col min="4747" max="4747" width="25.6640625" bestFit="1" customWidth="1"/>
    <col min="4748" max="4748" width="24" bestFit="1" customWidth="1"/>
    <col min="4749" max="4749" width="30.6640625" bestFit="1" customWidth="1"/>
    <col min="4750" max="4750" width="29" bestFit="1" customWidth="1"/>
    <col min="4751" max="4751" width="25.6640625" bestFit="1" customWidth="1"/>
    <col min="4752" max="4752" width="24" bestFit="1" customWidth="1"/>
    <col min="4753" max="4753" width="29.1640625" bestFit="1" customWidth="1"/>
    <col min="4754" max="4754" width="27.5" bestFit="1" customWidth="1"/>
    <col min="4755" max="4755" width="25.6640625" bestFit="1" customWidth="1"/>
    <col min="4756" max="4756" width="24" bestFit="1" customWidth="1"/>
    <col min="4757" max="4757" width="30.6640625" bestFit="1" customWidth="1"/>
    <col min="4758" max="4758" width="29" bestFit="1" customWidth="1"/>
    <col min="4759" max="4759" width="25.6640625" bestFit="1" customWidth="1"/>
    <col min="4760" max="4760" width="24" bestFit="1" customWidth="1"/>
    <col min="4761" max="4761" width="30.6640625" bestFit="1" customWidth="1"/>
    <col min="4762" max="4762" width="29" bestFit="1" customWidth="1"/>
    <col min="4763" max="4763" width="25.6640625" bestFit="1" customWidth="1"/>
    <col min="4764" max="4764" width="24" bestFit="1" customWidth="1"/>
    <col min="4765" max="4765" width="30.6640625" bestFit="1" customWidth="1"/>
    <col min="4766" max="4766" width="29" bestFit="1" customWidth="1"/>
    <col min="4767" max="4767" width="25.6640625" bestFit="1" customWidth="1"/>
    <col min="4768" max="4768" width="24" bestFit="1" customWidth="1"/>
    <col min="4769" max="4769" width="25.6640625" bestFit="1" customWidth="1"/>
    <col min="4770" max="4770" width="24" bestFit="1" customWidth="1"/>
    <col min="4771" max="4771" width="30.6640625" bestFit="1" customWidth="1"/>
    <col min="4772" max="4772" width="29" bestFit="1" customWidth="1"/>
    <col min="4773" max="4773" width="25.6640625" bestFit="1" customWidth="1"/>
    <col min="4774" max="4774" width="24" bestFit="1" customWidth="1"/>
    <col min="4775" max="4775" width="25.6640625" bestFit="1" customWidth="1"/>
    <col min="4776" max="4776" width="24" bestFit="1" customWidth="1"/>
    <col min="4777" max="4777" width="30.6640625" bestFit="1" customWidth="1"/>
    <col min="4778" max="4778" width="29" bestFit="1" customWidth="1"/>
    <col min="4779" max="4779" width="25.6640625" bestFit="1" customWidth="1"/>
    <col min="4780" max="4780" width="24" bestFit="1" customWidth="1"/>
    <col min="4781" max="4781" width="25.6640625" bestFit="1" customWidth="1"/>
    <col min="4782" max="4782" width="24" bestFit="1" customWidth="1"/>
    <col min="4783" max="4783" width="30.6640625" bestFit="1" customWidth="1"/>
    <col min="4784" max="4784" width="29" bestFit="1" customWidth="1"/>
    <col min="4785" max="4785" width="25.6640625" bestFit="1" customWidth="1"/>
    <col min="4786" max="4786" width="24" bestFit="1" customWidth="1"/>
    <col min="4787" max="4787" width="30.6640625" bestFit="1" customWidth="1"/>
    <col min="4788" max="4788" width="29" bestFit="1" customWidth="1"/>
    <col min="4789" max="4789" width="25.6640625" bestFit="1" customWidth="1"/>
    <col min="4790" max="4790" width="24" bestFit="1" customWidth="1"/>
    <col min="4791" max="4791" width="30.6640625" bestFit="1" customWidth="1"/>
    <col min="4792" max="4792" width="29" bestFit="1" customWidth="1"/>
    <col min="4793" max="4793" width="25.6640625" bestFit="1" customWidth="1"/>
    <col min="4794" max="4794" width="24" bestFit="1" customWidth="1"/>
    <col min="4795" max="4795" width="29.1640625" bestFit="1" customWidth="1"/>
    <col min="4796" max="4796" width="27.5" bestFit="1" customWidth="1"/>
    <col min="4797" max="4797" width="25.6640625" bestFit="1" customWidth="1"/>
    <col min="4798" max="4798" width="24" bestFit="1" customWidth="1"/>
    <col min="4799" max="4799" width="30.6640625" bestFit="1" customWidth="1"/>
    <col min="4800" max="4800" width="29" bestFit="1" customWidth="1"/>
    <col min="4801" max="4801" width="25.6640625" bestFit="1" customWidth="1"/>
    <col min="4802" max="4802" width="24" bestFit="1" customWidth="1"/>
    <col min="4803" max="4803" width="30.6640625" bestFit="1" customWidth="1"/>
    <col min="4804" max="4804" width="29" bestFit="1" customWidth="1"/>
    <col min="4805" max="4805" width="25.6640625" bestFit="1" customWidth="1"/>
    <col min="4806" max="4806" width="24" bestFit="1" customWidth="1"/>
    <col min="4807" max="4807" width="30.6640625" bestFit="1" customWidth="1"/>
    <col min="4808" max="4808" width="29" bestFit="1" customWidth="1"/>
    <col min="4809" max="4809" width="25.6640625" bestFit="1" customWidth="1"/>
    <col min="4810" max="4810" width="24" bestFit="1" customWidth="1"/>
    <col min="4811" max="4811" width="30.6640625" bestFit="1" customWidth="1"/>
    <col min="4812" max="4812" width="29" bestFit="1" customWidth="1"/>
    <col min="4813" max="4813" width="25.6640625" bestFit="1" customWidth="1"/>
    <col min="4814" max="4814" width="24" bestFit="1" customWidth="1"/>
    <col min="4815" max="4815" width="30.6640625" bestFit="1" customWidth="1"/>
    <col min="4816" max="4816" width="29" bestFit="1" customWidth="1"/>
    <col min="4817" max="4817" width="25.6640625" bestFit="1" customWidth="1"/>
    <col min="4818" max="4818" width="24" bestFit="1" customWidth="1"/>
    <col min="4819" max="4819" width="30.6640625" bestFit="1" customWidth="1"/>
    <col min="4820" max="4820" width="29" bestFit="1" customWidth="1"/>
    <col min="4821" max="4821" width="25.6640625" bestFit="1" customWidth="1"/>
    <col min="4822" max="4822" width="24" bestFit="1" customWidth="1"/>
    <col min="4823" max="4823" width="25.6640625" bestFit="1" customWidth="1"/>
    <col min="4824" max="4824" width="24" bestFit="1" customWidth="1"/>
    <col min="4825" max="4825" width="30.6640625" bestFit="1" customWidth="1"/>
    <col min="4826" max="4826" width="29" bestFit="1" customWidth="1"/>
    <col min="4827" max="4827" width="25.6640625" bestFit="1" customWidth="1"/>
    <col min="4828" max="4828" width="24" bestFit="1" customWidth="1"/>
    <col min="4829" max="4829" width="30.6640625" bestFit="1" customWidth="1"/>
    <col min="4830" max="4830" width="29" bestFit="1" customWidth="1"/>
    <col min="4831" max="4831" width="25.6640625" bestFit="1" customWidth="1"/>
    <col min="4832" max="4832" width="24" bestFit="1" customWidth="1"/>
    <col min="4833" max="4833" width="30.6640625" bestFit="1" customWidth="1"/>
    <col min="4834" max="4834" width="29" bestFit="1" customWidth="1"/>
    <col min="4835" max="4835" width="25.6640625" bestFit="1" customWidth="1"/>
    <col min="4836" max="4836" width="24" bestFit="1" customWidth="1"/>
    <col min="4837" max="4837" width="30.6640625" bestFit="1" customWidth="1"/>
    <col min="4838" max="4838" width="29" bestFit="1" customWidth="1"/>
    <col min="4839" max="4839" width="25.6640625" bestFit="1" customWidth="1"/>
    <col min="4840" max="4840" width="24" bestFit="1" customWidth="1"/>
    <col min="4841" max="4841" width="30.6640625" bestFit="1" customWidth="1"/>
    <col min="4842" max="4842" width="29" bestFit="1" customWidth="1"/>
    <col min="4843" max="4843" width="25.6640625" bestFit="1" customWidth="1"/>
    <col min="4844" max="4844" width="24" bestFit="1" customWidth="1"/>
    <col min="4845" max="4845" width="25.6640625" bestFit="1" customWidth="1"/>
    <col min="4846" max="4846" width="24" bestFit="1" customWidth="1"/>
    <col min="4847" max="4847" width="30.6640625" bestFit="1" customWidth="1"/>
    <col min="4848" max="4848" width="29" bestFit="1" customWidth="1"/>
    <col min="4849" max="4849" width="25.6640625" bestFit="1" customWidth="1"/>
    <col min="4850" max="4850" width="24" bestFit="1" customWidth="1"/>
    <col min="4851" max="4851" width="25.6640625" bestFit="1" customWidth="1"/>
    <col min="4852" max="4852" width="24" bestFit="1" customWidth="1"/>
    <col min="4853" max="4853" width="30.6640625" bestFit="1" customWidth="1"/>
    <col min="4854" max="4854" width="29" bestFit="1" customWidth="1"/>
    <col min="4855" max="4855" width="25.6640625" bestFit="1" customWidth="1"/>
    <col min="4856" max="4856" width="24" bestFit="1" customWidth="1"/>
    <col min="4857" max="4857" width="30.6640625" bestFit="1" customWidth="1"/>
    <col min="4858" max="4858" width="29" bestFit="1" customWidth="1"/>
    <col min="4859" max="4859" width="25.6640625" bestFit="1" customWidth="1"/>
    <col min="4860" max="4860" width="24" bestFit="1" customWidth="1"/>
    <col min="4861" max="4861" width="30.6640625" bestFit="1" customWidth="1"/>
    <col min="4862" max="4862" width="29" bestFit="1" customWidth="1"/>
    <col min="4863" max="4863" width="25.6640625" bestFit="1" customWidth="1"/>
    <col min="4864" max="4864" width="24" bestFit="1" customWidth="1"/>
    <col min="4865" max="4865" width="30.6640625" bestFit="1" customWidth="1"/>
    <col min="4866" max="4866" width="29" bestFit="1" customWidth="1"/>
    <col min="4867" max="4867" width="25.6640625" bestFit="1" customWidth="1"/>
    <col min="4868" max="4868" width="24" bestFit="1" customWidth="1"/>
    <col min="4869" max="4869" width="30.6640625" bestFit="1" customWidth="1"/>
    <col min="4870" max="4870" width="29" bestFit="1" customWidth="1"/>
    <col min="4871" max="4871" width="25.6640625" bestFit="1" customWidth="1"/>
    <col min="4872" max="4872" width="24" bestFit="1" customWidth="1"/>
    <col min="4873" max="4873" width="25.6640625" bestFit="1" customWidth="1"/>
    <col min="4874" max="4874" width="24" bestFit="1" customWidth="1"/>
    <col min="4875" max="4875" width="29.1640625" bestFit="1" customWidth="1"/>
    <col min="4876" max="4876" width="27.5" bestFit="1" customWidth="1"/>
    <col min="4877" max="4877" width="25.6640625" bestFit="1" customWidth="1"/>
    <col min="4878" max="4878" width="24" bestFit="1" customWidth="1"/>
    <col min="4879" max="4879" width="30.6640625" bestFit="1" customWidth="1"/>
    <col min="4880" max="4880" width="29" bestFit="1" customWidth="1"/>
    <col min="4881" max="4881" width="25.6640625" bestFit="1" customWidth="1"/>
    <col min="4882" max="4882" width="24" bestFit="1" customWidth="1"/>
    <col min="4883" max="4883" width="30.6640625" bestFit="1" customWidth="1"/>
    <col min="4884" max="4884" width="29" bestFit="1" customWidth="1"/>
    <col min="4885" max="4885" width="25.6640625" bestFit="1" customWidth="1"/>
    <col min="4886" max="4886" width="24" bestFit="1" customWidth="1"/>
    <col min="4887" max="4887" width="25.6640625" bestFit="1" customWidth="1"/>
    <col min="4888" max="4888" width="24" bestFit="1" customWidth="1"/>
    <col min="4889" max="4889" width="30.6640625" bestFit="1" customWidth="1"/>
    <col min="4890" max="4890" width="29" bestFit="1" customWidth="1"/>
    <col min="4891" max="4891" width="25.6640625" bestFit="1" customWidth="1"/>
    <col min="4892" max="4892" width="24" bestFit="1" customWidth="1"/>
    <col min="4893" max="4893" width="30.6640625" bestFit="1" customWidth="1"/>
    <col min="4894" max="4894" width="29" bestFit="1" customWidth="1"/>
    <col min="4895" max="4895" width="25.6640625" bestFit="1" customWidth="1"/>
    <col min="4896" max="4896" width="24" bestFit="1" customWidth="1"/>
    <col min="4897" max="4897" width="30.6640625" bestFit="1" customWidth="1"/>
    <col min="4898" max="4898" width="29" bestFit="1" customWidth="1"/>
    <col min="4899" max="4899" width="25.6640625" bestFit="1" customWidth="1"/>
    <col min="4900" max="4900" width="24" bestFit="1" customWidth="1"/>
    <col min="4901" max="4901" width="30.6640625" bestFit="1" customWidth="1"/>
    <col min="4902" max="4902" width="29" bestFit="1" customWidth="1"/>
    <col min="4903" max="4903" width="25.6640625" bestFit="1" customWidth="1"/>
    <col min="4904" max="4904" width="24" bestFit="1" customWidth="1"/>
    <col min="4905" max="4905" width="30.6640625" bestFit="1" customWidth="1"/>
    <col min="4906" max="4906" width="29" bestFit="1" customWidth="1"/>
    <col min="4907" max="4907" width="25.6640625" bestFit="1" customWidth="1"/>
    <col min="4908" max="4908" width="24" bestFit="1" customWidth="1"/>
    <col min="4909" max="4909" width="30.6640625" bestFit="1" customWidth="1"/>
    <col min="4910" max="4910" width="29" bestFit="1" customWidth="1"/>
    <col min="4911" max="4911" width="25.6640625" bestFit="1" customWidth="1"/>
    <col min="4912" max="4912" width="24" bestFit="1" customWidth="1"/>
    <col min="4913" max="4913" width="30.6640625" bestFit="1" customWidth="1"/>
    <col min="4914" max="4914" width="29" bestFit="1" customWidth="1"/>
    <col min="4915" max="4915" width="25.6640625" bestFit="1" customWidth="1"/>
    <col min="4916" max="4916" width="24" bestFit="1" customWidth="1"/>
    <col min="4917" max="4917" width="30.6640625" bestFit="1" customWidth="1"/>
    <col min="4918" max="4918" width="29" bestFit="1" customWidth="1"/>
    <col min="4919" max="4919" width="25.6640625" bestFit="1" customWidth="1"/>
    <col min="4920" max="4920" width="24" bestFit="1" customWidth="1"/>
    <col min="4921" max="4921" width="30.6640625" bestFit="1" customWidth="1"/>
    <col min="4922" max="4922" width="29" bestFit="1" customWidth="1"/>
    <col min="4923" max="4923" width="25.6640625" bestFit="1" customWidth="1"/>
    <col min="4924" max="4924" width="24" bestFit="1" customWidth="1"/>
    <col min="4925" max="4925" width="30.6640625" bestFit="1" customWidth="1"/>
    <col min="4926" max="4926" width="29" bestFit="1" customWidth="1"/>
    <col min="4927" max="4927" width="25.6640625" bestFit="1" customWidth="1"/>
    <col min="4928" max="4928" width="24" bestFit="1" customWidth="1"/>
    <col min="4929" max="4929" width="25.6640625" bestFit="1" customWidth="1"/>
    <col min="4930" max="4930" width="24" bestFit="1" customWidth="1"/>
    <col min="4931" max="4931" width="30.6640625" bestFit="1" customWidth="1"/>
    <col min="4932" max="4932" width="29" bestFit="1" customWidth="1"/>
    <col min="4933" max="4933" width="25.6640625" bestFit="1" customWidth="1"/>
    <col min="4934" max="4934" width="24" bestFit="1" customWidth="1"/>
    <col min="4935" max="4935" width="25.6640625" bestFit="1" customWidth="1"/>
    <col min="4936" max="4936" width="24" bestFit="1" customWidth="1"/>
    <col min="4937" max="4937" width="30.6640625" bestFit="1" customWidth="1"/>
    <col min="4938" max="4938" width="29" bestFit="1" customWidth="1"/>
    <col min="4939" max="4939" width="25.6640625" bestFit="1" customWidth="1"/>
    <col min="4940" max="4940" width="24" bestFit="1" customWidth="1"/>
    <col min="4941" max="4941" width="30.6640625" bestFit="1" customWidth="1"/>
    <col min="4942" max="4942" width="29" bestFit="1" customWidth="1"/>
    <col min="4943" max="4943" width="25.6640625" bestFit="1" customWidth="1"/>
    <col min="4944" max="4944" width="24" bestFit="1" customWidth="1"/>
    <col min="4945" max="4945" width="30.6640625" bestFit="1" customWidth="1"/>
    <col min="4946" max="4946" width="29" bestFit="1" customWidth="1"/>
    <col min="4947" max="4947" width="25.6640625" bestFit="1" customWidth="1"/>
    <col min="4948" max="4948" width="24" bestFit="1" customWidth="1"/>
    <col min="4949" max="4949" width="30.6640625" bestFit="1" customWidth="1"/>
    <col min="4950" max="4950" width="29" bestFit="1" customWidth="1"/>
    <col min="4951" max="4951" width="25.6640625" bestFit="1" customWidth="1"/>
    <col min="4952" max="4952" width="24" bestFit="1" customWidth="1"/>
    <col min="4953" max="4953" width="30.6640625" bestFit="1" customWidth="1"/>
    <col min="4954" max="4954" width="29" bestFit="1" customWidth="1"/>
    <col min="4955" max="4955" width="25.6640625" bestFit="1" customWidth="1"/>
    <col min="4956" max="4956" width="24" bestFit="1" customWidth="1"/>
    <col min="4957" max="4957" width="25.6640625" bestFit="1" customWidth="1"/>
    <col min="4958" max="4958" width="24" bestFit="1" customWidth="1"/>
    <col min="4959" max="4959" width="29.1640625" bestFit="1" customWidth="1"/>
    <col min="4960" max="4960" width="27.5" bestFit="1" customWidth="1"/>
    <col min="4961" max="4961" width="25.6640625" bestFit="1" customWidth="1"/>
    <col min="4962" max="4962" width="24" bestFit="1" customWidth="1"/>
    <col min="4963" max="4963" width="30.6640625" bestFit="1" customWidth="1"/>
    <col min="4964" max="4964" width="29" bestFit="1" customWidth="1"/>
    <col min="4965" max="4965" width="25.6640625" bestFit="1" customWidth="1"/>
    <col min="4966" max="4966" width="24" bestFit="1" customWidth="1"/>
    <col min="4967" max="4967" width="30.6640625" bestFit="1" customWidth="1"/>
    <col min="4968" max="4968" width="29" bestFit="1" customWidth="1"/>
    <col min="4969" max="4969" width="25.6640625" bestFit="1" customWidth="1"/>
    <col min="4970" max="4970" width="24" bestFit="1" customWidth="1"/>
    <col min="4971" max="4971" width="30.6640625" bestFit="1" customWidth="1"/>
    <col min="4972" max="4972" width="29" bestFit="1" customWidth="1"/>
    <col min="4973" max="4973" width="25.6640625" bestFit="1" customWidth="1"/>
    <col min="4974" max="4974" width="24" bestFit="1" customWidth="1"/>
    <col min="4975" max="4975" width="30.6640625" bestFit="1" customWidth="1"/>
    <col min="4976" max="4976" width="29" bestFit="1" customWidth="1"/>
    <col min="4977" max="4977" width="25.6640625" bestFit="1" customWidth="1"/>
    <col min="4978" max="4978" width="24" bestFit="1" customWidth="1"/>
    <col min="4979" max="4979" width="30.6640625" bestFit="1" customWidth="1"/>
    <col min="4980" max="4980" width="29" bestFit="1" customWidth="1"/>
    <col min="4981" max="4981" width="25.6640625" bestFit="1" customWidth="1"/>
    <col min="4982" max="4982" width="24" bestFit="1" customWidth="1"/>
    <col min="4983" max="4983" width="30.6640625" bestFit="1" customWidth="1"/>
    <col min="4984" max="4984" width="29" bestFit="1" customWidth="1"/>
    <col min="4985" max="4985" width="25.6640625" bestFit="1" customWidth="1"/>
    <col min="4986" max="4986" width="24" bestFit="1" customWidth="1"/>
    <col min="4987" max="4987" width="30.6640625" bestFit="1" customWidth="1"/>
    <col min="4988" max="4988" width="29" bestFit="1" customWidth="1"/>
    <col min="4989" max="4989" width="25.6640625" bestFit="1" customWidth="1"/>
    <col min="4990" max="4990" width="24" bestFit="1" customWidth="1"/>
    <col min="4991" max="4991" width="30.6640625" bestFit="1" customWidth="1"/>
    <col min="4992" max="4992" width="29" bestFit="1" customWidth="1"/>
    <col min="4993" max="4993" width="25.6640625" bestFit="1" customWidth="1"/>
    <col min="4994" max="4994" width="24" bestFit="1" customWidth="1"/>
    <col min="4995" max="4995" width="29.1640625" bestFit="1" customWidth="1"/>
    <col min="4996" max="4996" width="27.5" bestFit="1" customWidth="1"/>
    <col min="4997" max="4997" width="25.6640625" bestFit="1" customWidth="1"/>
    <col min="4998" max="4998" width="24" bestFit="1" customWidth="1"/>
    <col min="4999" max="4999" width="30.6640625" bestFit="1" customWidth="1"/>
    <col min="5000" max="5000" width="29" bestFit="1" customWidth="1"/>
    <col min="5001" max="5001" width="25.6640625" bestFit="1" customWidth="1"/>
    <col min="5002" max="5002" width="24" bestFit="1" customWidth="1"/>
    <col min="5003" max="5003" width="30.6640625" bestFit="1" customWidth="1"/>
    <col min="5004" max="5004" width="29" bestFit="1" customWidth="1"/>
    <col min="5005" max="5005" width="25.6640625" bestFit="1" customWidth="1"/>
    <col min="5006" max="5006" width="24" bestFit="1" customWidth="1"/>
    <col min="5007" max="5007" width="30.6640625" bestFit="1" customWidth="1"/>
    <col min="5008" max="5008" width="29" bestFit="1" customWidth="1"/>
    <col min="5009" max="5009" width="25.6640625" bestFit="1" customWidth="1"/>
    <col min="5010" max="5010" width="24" bestFit="1" customWidth="1"/>
    <col min="5011" max="5011" width="30.6640625" bestFit="1" customWidth="1"/>
    <col min="5012" max="5012" width="29" bestFit="1" customWidth="1"/>
    <col min="5013" max="5013" width="25.6640625" bestFit="1" customWidth="1"/>
    <col min="5014" max="5014" width="24" bestFit="1" customWidth="1"/>
    <col min="5015" max="5015" width="30.6640625" bestFit="1" customWidth="1"/>
    <col min="5016" max="5016" width="29" bestFit="1" customWidth="1"/>
    <col min="5017" max="5017" width="25.6640625" bestFit="1" customWidth="1"/>
    <col min="5018" max="5018" width="24" bestFit="1" customWidth="1"/>
    <col min="5019" max="5019" width="30.6640625" bestFit="1" customWidth="1"/>
    <col min="5020" max="5020" width="29" bestFit="1" customWidth="1"/>
    <col min="5021" max="5021" width="25.6640625" bestFit="1" customWidth="1"/>
    <col min="5022" max="5022" width="24" bestFit="1" customWidth="1"/>
    <col min="5023" max="5023" width="30.6640625" bestFit="1" customWidth="1"/>
    <col min="5024" max="5024" width="29" bestFit="1" customWidth="1"/>
    <col min="5025" max="5025" width="25.6640625" bestFit="1" customWidth="1"/>
    <col min="5026" max="5026" width="24" bestFit="1" customWidth="1"/>
    <col min="5027" max="5027" width="25.6640625" bestFit="1" customWidth="1"/>
    <col min="5028" max="5028" width="24" bestFit="1" customWidth="1"/>
    <col min="5029" max="5029" width="30.6640625" bestFit="1" customWidth="1"/>
    <col min="5030" max="5030" width="29" bestFit="1" customWidth="1"/>
    <col min="5031" max="5031" width="25.6640625" bestFit="1" customWidth="1"/>
    <col min="5032" max="5032" width="24" bestFit="1" customWidth="1"/>
    <col min="5033" max="5033" width="29.1640625" bestFit="1" customWidth="1"/>
    <col min="5034" max="5034" width="27.5" bestFit="1" customWidth="1"/>
    <col min="5035" max="5035" width="25.6640625" bestFit="1" customWidth="1"/>
    <col min="5036" max="5036" width="24" bestFit="1" customWidth="1"/>
    <col min="5037" max="5037" width="30.6640625" bestFit="1" customWidth="1"/>
    <col min="5038" max="5038" width="29" bestFit="1" customWidth="1"/>
    <col min="5039" max="5039" width="25.6640625" bestFit="1" customWidth="1"/>
    <col min="5040" max="5040" width="24" bestFit="1" customWidth="1"/>
    <col min="5041" max="5041" width="30.6640625" bestFit="1" customWidth="1"/>
    <col min="5042" max="5042" width="29" bestFit="1" customWidth="1"/>
    <col min="5043" max="5043" width="25.6640625" bestFit="1" customWidth="1"/>
    <col min="5044" max="5044" width="24" bestFit="1" customWidth="1"/>
    <col min="5045" max="5045" width="30.6640625" bestFit="1" customWidth="1"/>
    <col min="5046" max="5046" width="29" bestFit="1" customWidth="1"/>
    <col min="5047" max="5047" width="25.6640625" bestFit="1" customWidth="1"/>
    <col min="5048" max="5048" width="24" bestFit="1" customWidth="1"/>
    <col min="5049" max="5049" width="30.6640625" bestFit="1" customWidth="1"/>
    <col min="5050" max="5050" width="29" bestFit="1" customWidth="1"/>
    <col min="5051" max="5051" width="25.6640625" bestFit="1" customWidth="1"/>
    <col min="5052" max="5052" width="24" bestFit="1" customWidth="1"/>
    <col min="5053" max="5053" width="30.6640625" bestFit="1" customWidth="1"/>
    <col min="5054" max="5054" width="29" bestFit="1" customWidth="1"/>
    <col min="5055" max="5055" width="25.6640625" bestFit="1" customWidth="1"/>
    <col min="5056" max="5056" width="24" bestFit="1" customWidth="1"/>
    <col min="5057" max="5057" width="30.6640625" bestFit="1" customWidth="1"/>
    <col min="5058" max="5058" width="29" bestFit="1" customWidth="1"/>
    <col min="5059" max="5059" width="25.6640625" bestFit="1" customWidth="1"/>
    <col min="5060" max="5060" width="24" bestFit="1" customWidth="1"/>
    <col min="5061" max="5061" width="30.6640625" bestFit="1" customWidth="1"/>
    <col min="5062" max="5062" width="29" bestFit="1" customWidth="1"/>
    <col min="5063" max="5063" width="25.6640625" bestFit="1" customWidth="1"/>
    <col min="5064" max="5064" width="24" bestFit="1" customWidth="1"/>
    <col min="5065" max="5065" width="30.6640625" bestFit="1" customWidth="1"/>
    <col min="5066" max="5066" width="29" bestFit="1" customWidth="1"/>
    <col min="5067" max="5067" width="25.6640625" bestFit="1" customWidth="1"/>
    <col min="5068" max="5068" width="24" bestFit="1" customWidth="1"/>
    <col min="5069" max="5069" width="30.6640625" bestFit="1" customWidth="1"/>
    <col min="5070" max="5070" width="29" bestFit="1" customWidth="1"/>
    <col min="5071" max="5071" width="25.6640625" bestFit="1" customWidth="1"/>
    <col min="5072" max="5072" width="24" bestFit="1" customWidth="1"/>
    <col min="5073" max="5073" width="29.1640625" bestFit="1" customWidth="1"/>
    <col min="5074" max="5074" width="27.5" bestFit="1" customWidth="1"/>
    <col min="5075" max="5075" width="25.6640625" bestFit="1" customWidth="1"/>
    <col min="5076" max="5076" width="24" bestFit="1" customWidth="1"/>
    <col min="5077" max="5077" width="30.6640625" bestFit="1" customWidth="1"/>
    <col min="5078" max="5078" width="29" bestFit="1" customWidth="1"/>
    <col min="5079" max="5079" width="25.6640625" bestFit="1" customWidth="1"/>
    <col min="5080" max="5080" width="24" bestFit="1" customWidth="1"/>
    <col min="5081" max="5081" width="30.6640625" bestFit="1" customWidth="1"/>
    <col min="5082" max="5082" width="29" bestFit="1" customWidth="1"/>
    <col min="5083" max="5083" width="25.6640625" bestFit="1" customWidth="1"/>
    <col min="5084" max="5084" width="24" bestFit="1" customWidth="1"/>
    <col min="5085" max="5085" width="30.6640625" bestFit="1" customWidth="1"/>
    <col min="5086" max="5086" width="29" bestFit="1" customWidth="1"/>
    <col min="5087" max="5087" width="25.6640625" bestFit="1" customWidth="1"/>
    <col min="5088" max="5088" width="24" bestFit="1" customWidth="1"/>
    <col min="5089" max="5089" width="30.6640625" bestFit="1" customWidth="1"/>
    <col min="5090" max="5090" width="29" bestFit="1" customWidth="1"/>
    <col min="5091" max="5091" width="25.6640625" bestFit="1" customWidth="1"/>
    <col min="5092" max="5092" width="24" bestFit="1" customWidth="1"/>
    <col min="5093" max="5093" width="30.6640625" bestFit="1" customWidth="1"/>
    <col min="5094" max="5094" width="29" bestFit="1" customWidth="1"/>
    <col min="5095" max="5095" width="25.6640625" bestFit="1" customWidth="1"/>
    <col min="5096" max="5096" width="24" bestFit="1" customWidth="1"/>
    <col min="5097" max="5097" width="30.6640625" bestFit="1" customWidth="1"/>
    <col min="5098" max="5098" width="29" bestFit="1" customWidth="1"/>
    <col min="5099" max="5099" width="25.6640625" bestFit="1" customWidth="1"/>
    <col min="5100" max="5100" width="24" bestFit="1" customWidth="1"/>
    <col min="5101" max="5101" width="30.6640625" bestFit="1" customWidth="1"/>
    <col min="5102" max="5102" width="29" bestFit="1" customWidth="1"/>
    <col min="5103" max="5103" width="25.6640625" bestFit="1" customWidth="1"/>
    <col min="5104" max="5104" width="24" bestFit="1" customWidth="1"/>
    <col min="5105" max="5105" width="30.6640625" bestFit="1" customWidth="1"/>
    <col min="5106" max="5106" width="29" bestFit="1" customWidth="1"/>
    <col min="5107" max="5107" width="25.6640625" bestFit="1" customWidth="1"/>
    <col min="5108" max="5108" width="24" bestFit="1" customWidth="1"/>
    <col min="5109" max="5109" width="29.1640625" bestFit="1" customWidth="1"/>
    <col min="5110" max="5110" width="27.5" bestFit="1" customWidth="1"/>
    <col min="5111" max="5111" width="25.6640625" bestFit="1" customWidth="1"/>
    <col min="5112" max="5112" width="24" bestFit="1" customWidth="1"/>
    <col min="5113" max="5113" width="30.6640625" bestFit="1" customWidth="1"/>
    <col min="5114" max="5114" width="29" bestFit="1" customWidth="1"/>
    <col min="5115" max="5115" width="25.6640625" bestFit="1" customWidth="1"/>
    <col min="5116" max="5116" width="24" bestFit="1" customWidth="1"/>
    <col min="5117" max="5117" width="30.6640625" bestFit="1" customWidth="1"/>
    <col min="5118" max="5118" width="29" bestFit="1" customWidth="1"/>
    <col min="5119" max="5119" width="25.6640625" bestFit="1" customWidth="1"/>
    <col min="5120" max="5120" width="24" bestFit="1" customWidth="1"/>
    <col min="5121" max="5121" width="25.6640625" bestFit="1" customWidth="1"/>
    <col min="5122" max="5122" width="24" bestFit="1" customWidth="1"/>
    <col min="5123" max="5123" width="30.6640625" bestFit="1" customWidth="1"/>
    <col min="5124" max="5124" width="29" bestFit="1" customWidth="1"/>
    <col min="5125" max="5125" width="25.6640625" bestFit="1" customWidth="1"/>
    <col min="5126" max="5126" width="24" bestFit="1" customWidth="1"/>
    <col min="5127" max="5127" width="30.6640625" bestFit="1" customWidth="1"/>
    <col min="5128" max="5128" width="29" bestFit="1" customWidth="1"/>
    <col min="5129" max="5129" width="25.6640625" bestFit="1" customWidth="1"/>
    <col min="5130" max="5130" width="24" bestFit="1" customWidth="1"/>
    <col min="5131" max="5131" width="30.6640625" bestFit="1" customWidth="1"/>
    <col min="5132" max="5132" width="29" bestFit="1" customWidth="1"/>
    <col min="5133" max="5133" width="25.6640625" bestFit="1" customWidth="1"/>
    <col min="5134" max="5134" width="24" bestFit="1" customWidth="1"/>
    <col min="5135" max="5135" width="30.6640625" bestFit="1" customWidth="1"/>
    <col min="5136" max="5136" width="29" bestFit="1" customWidth="1"/>
    <col min="5137" max="5137" width="25.6640625" bestFit="1" customWidth="1"/>
    <col min="5138" max="5138" width="24" bestFit="1" customWidth="1"/>
    <col min="5139" max="5139" width="30.6640625" bestFit="1" customWidth="1"/>
    <col min="5140" max="5140" width="29" bestFit="1" customWidth="1"/>
    <col min="5141" max="5141" width="25.6640625" bestFit="1" customWidth="1"/>
    <col min="5142" max="5142" width="24" bestFit="1" customWidth="1"/>
    <col min="5143" max="5143" width="30.6640625" bestFit="1" customWidth="1"/>
    <col min="5144" max="5144" width="29" bestFit="1" customWidth="1"/>
    <col min="5145" max="5145" width="25.6640625" bestFit="1" customWidth="1"/>
    <col min="5146" max="5146" width="24" bestFit="1" customWidth="1"/>
    <col min="5147" max="5147" width="30.6640625" bestFit="1" customWidth="1"/>
    <col min="5148" max="5148" width="29" bestFit="1" customWidth="1"/>
    <col min="5149" max="5149" width="25.6640625" bestFit="1" customWidth="1"/>
    <col min="5150" max="5150" width="24" bestFit="1" customWidth="1"/>
    <col min="5151" max="5151" width="30.6640625" bestFit="1" customWidth="1"/>
    <col min="5152" max="5152" width="29" bestFit="1" customWidth="1"/>
    <col min="5153" max="5153" width="25.6640625" bestFit="1" customWidth="1"/>
    <col min="5154" max="5154" width="24" bestFit="1" customWidth="1"/>
    <col min="5155" max="5155" width="25.6640625" bestFit="1" customWidth="1"/>
    <col min="5156" max="5156" width="24" bestFit="1" customWidth="1"/>
    <col min="5157" max="5157" width="30.6640625" bestFit="1" customWidth="1"/>
    <col min="5158" max="5158" width="29" bestFit="1" customWidth="1"/>
    <col min="5159" max="5159" width="25.6640625" bestFit="1" customWidth="1"/>
    <col min="5160" max="5160" width="24" bestFit="1" customWidth="1"/>
    <col min="5161" max="5161" width="30.6640625" bestFit="1" customWidth="1"/>
    <col min="5162" max="5162" width="29" bestFit="1" customWidth="1"/>
    <col min="5163" max="5163" width="25.6640625" bestFit="1" customWidth="1"/>
    <col min="5164" max="5164" width="24" bestFit="1" customWidth="1"/>
    <col min="5165" max="5165" width="30.6640625" bestFit="1" customWidth="1"/>
    <col min="5166" max="5166" width="29" bestFit="1" customWidth="1"/>
    <col min="5167" max="5167" width="25.6640625" bestFit="1" customWidth="1"/>
    <col min="5168" max="5168" width="24" bestFit="1" customWidth="1"/>
    <col min="5169" max="5169" width="30.6640625" bestFit="1" customWidth="1"/>
    <col min="5170" max="5170" width="29" bestFit="1" customWidth="1"/>
    <col min="5171" max="5171" width="25.6640625" bestFit="1" customWidth="1"/>
    <col min="5172" max="5172" width="24" bestFit="1" customWidth="1"/>
    <col min="5173" max="5173" width="25.6640625" bestFit="1" customWidth="1"/>
    <col min="5174" max="5174" width="24" bestFit="1" customWidth="1"/>
    <col min="5175" max="5175" width="30.6640625" bestFit="1" customWidth="1"/>
    <col min="5176" max="5176" width="29" bestFit="1" customWidth="1"/>
    <col min="5177" max="5177" width="25.6640625" bestFit="1" customWidth="1"/>
    <col min="5178" max="5178" width="24" bestFit="1" customWidth="1"/>
    <col min="5179" max="5179" width="29.1640625" bestFit="1" customWidth="1"/>
    <col min="5180" max="5180" width="27.5" bestFit="1" customWidth="1"/>
    <col min="5181" max="5181" width="25.6640625" bestFit="1" customWidth="1"/>
    <col min="5182" max="5182" width="24" bestFit="1" customWidth="1"/>
    <col min="5183" max="5183" width="25.6640625" bestFit="1" customWidth="1"/>
    <col min="5184" max="5184" width="24" bestFit="1" customWidth="1"/>
    <col min="5185" max="5185" width="30.6640625" bestFit="1" customWidth="1"/>
    <col min="5186" max="5186" width="29" bestFit="1" customWidth="1"/>
    <col min="5187" max="5187" width="25.6640625" bestFit="1" customWidth="1"/>
    <col min="5188" max="5188" width="24" bestFit="1" customWidth="1"/>
    <col min="5189" max="5189" width="30.6640625" bestFit="1" customWidth="1"/>
    <col min="5190" max="5190" width="29" bestFit="1" customWidth="1"/>
    <col min="5191" max="5191" width="25.6640625" bestFit="1" customWidth="1"/>
    <col min="5192" max="5192" width="24" bestFit="1" customWidth="1"/>
    <col min="5193" max="5193" width="30.6640625" bestFit="1" customWidth="1"/>
    <col min="5194" max="5194" width="29" bestFit="1" customWidth="1"/>
    <col min="5195" max="5195" width="25.6640625" bestFit="1" customWidth="1"/>
    <col min="5196" max="5196" width="24" bestFit="1" customWidth="1"/>
    <col min="5197" max="5197" width="30.6640625" bestFit="1" customWidth="1"/>
    <col min="5198" max="5198" width="29" bestFit="1" customWidth="1"/>
    <col min="5199" max="5199" width="25.6640625" bestFit="1" customWidth="1"/>
    <col min="5200" max="5200" width="24" bestFit="1" customWidth="1"/>
    <col min="5201" max="5201" width="30.6640625" bestFit="1" customWidth="1"/>
    <col min="5202" max="5202" width="29" bestFit="1" customWidth="1"/>
    <col min="5203" max="5203" width="25.6640625" bestFit="1" customWidth="1"/>
    <col min="5204" max="5204" width="24" bestFit="1" customWidth="1"/>
    <col min="5205" max="5205" width="30.6640625" bestFit="1" customWidth="1"/>
    <col min="5206" max="5206" width="29" bestFit="1" customWidth="1"/>
    <col min="5207" max="5207" width="25.6640625" bestFit="1" customWidth="1"/>
    <col min="5208" max="5208" width="24" bestFit="1" customWidth="1"/>
    <col min="5209" max="5209" width="30.6640625" bestFit="1" customWidth="1"/>
    <col min="5210" max="5210" width="29" bestFit="1" customWidth="1"/>
    <col min="5211" max="5211" width="25.6640625" bestFit="1" customWidth="1"/>
    <col min="5212" max="5212" width="24" bestFit="1" customWidth="1"/>
    <col min="5213" max="5213" width="30.6640625" bestFit="1" customWidth="1"/>
    <col min="5214" max="5214" width="29" bestFit="1" customWidth="1"/>
    <col min="5215" max="5215" width="25.6640625" bestFit="1" customWidth="1"/>
    <col min="5216" max="5216" width="24" bestFit="1" customWidth="1"/>
    <col min="5217" max="5217" width="25.6640625" bestFit="1" customWidth="1"/>
    <col min="5218" max="5218" width="24" bestFit="1" customWidth="1"/>
    <col min="5219" max="5219" width="30.6640625" bestFit="1" customWidth="1"/>
    <col min="5220" max="5220" width="29" bestFit="1" customWidth="1"/>
    <col min="5221" max="5221" width="25.6640625" bestFit="1" customWidth="1"/>
    <col min="5222" max="5222" width="24" bestFit="1" customWidth="1"/>
    <col min="5223" max="5223" width="29.1640625" bestFit="1" customWidth="1"/>
    <col min="5224" max="5224" width="27.5" bestFit="1" customWidth="1"/>
    <col min="5225" max="5225" width="25.6640625" bestFit="1" customWidth="1"/>
    <col min="5226" max="5226" width="24" bestFit="1" customWidth="1"/>
    <col min="5227" max="5227" width="30.6640625" bestFit="1" customWidth="1"/>
    <col min="5228" max="5228" width="29" bestFit="1" customWidth="1"/>
    <col min="5229" max="5229" width="25.6640625" bestFit="1" customWidth="1"/>
    <col min="5230" max="5230" width="24" bestFit="1" customWidth="1"/>
    <col min="5231" max="5231" width="25.6640625" bestFit="1" customWidth="1"/>
    <col min="5232" max="5232" width="24" bestFit="1" customWidth="1"/>
    <col min="5233" max="5233" width="30.6640625" bestFit="1" customWidth="1"/>
    <col min="5234" max="5234" width="29" bestFit="1" customWidth="1"/>
    <col min="5235" max="5235" width="25.6640625" bestFit="1" customWidth="1"/>
    <col min="5236" max="5236" width="24" bestFit="1" customWidth="1"/>
    <col min="5237" max="5237" width="25.6640625" bestFit="1" customWidth="1"/>
    <col min="5238" max="5238" width="24" bestFit="1" customWidth="1"/>
    <col min="5239" max="5239" width="30.6640625" bestFit="1" customWidth="1"/>
    <col min="5240" max="5240" width="29" bestFit="1" customWidth="1"/>
    <col min="5241" max="5241" width="25.6640625" bestFit="1" customWidth="1"/>
    <col min="5242" max="5242" width="24" bestFit="1" customWidth="1"/>
    <col min="5243" max="5243" width="25.6640625" bestFit="1" customWidth="1"/>
    <col min="5244" max="5244" width="24" bestFit="1" customWidth="1"/>
    <col min="5245" max="5245" width="30.6640625" bestFit="1" customWidth="1"/>
    <col min="5246" max="5246" width="29" bestFit="1" customWidth="1"/>
    <col min="5247" max="5247" width="25.6640625" bestFit="1" customWidth="1"/>
    <col min="5248" max="5248" width="24" bestFit="1" customWidth="1"/>
    <col min="5249" max="5249" width="30.6640625" bestFit="1" customWidth="1"/>
    <col min="5250" max="5250" width="29" bestFit="1" customWidth="1"/>
    <col min="5251" max="5251" width="25.6640625" bestFit="1" customWidth="1"/>
    <col min="5252" max="5252" width="24" bestFit="1" customWidth="1"/>
    <col min="5253" max="5253" width="25.6640625" bestFit="1" customWidth="1"/>
    <col min="5254" max="5254" width="24" bestFit="1" customWidth="1"/>
    <col min="5255" max="5255" width="30.6640625" bestFit="1" customWidth="1"/>
    <col min="5256" max="5256" width="29" bestFit="1" customWidth="1"/>
    <col min="5257" max="5257" width="25.6640625" bestFit="1" customWidth="1"/>
    <col min="5258" max="5258" width="24" bestFit="1" customWidth="1"/>
    <col min="5259" max="5259" width="30.6640625" bestFit="1" customWidth="1"/>
    <col min="5260" max="5260" width="29" bestFit="1" customWidth="1"/>
    <col min="5261" max="5261" width="25.6640625" bestFit="1" customWidth="1"/>
    <col min="5262" max="5262" width="24" bestFit="1" customWidth="1"/>
    <col min="5263" max="5263" width="30.6640625" bestFit="1" customWidth="1"/>
    <col min="5264" max="5264" width="29" bestFit="1" customWidth="1"/>
    <col min="5265" max="5265" width="25.6640625" bestFit="1" customWidth="1"/>
    <col min="5266" max="5266" width="24" bestFit="1" customWidth="1"/>
    <col min="5267" max="5267" width="30.6640625" bestFit="1" customWidth="1"/>
    <col min="5268" max="5268" width="29" bestFit="1" customWidth="1"/>
    <col min="5269" max="5269" width="25.6640625" bestFit="1" customWidth="1"/>
    <col min="5270" max="5270" width="24" bestFit="1" customWidth="1"/>
    <col min="5271" max="5271" width="29.1640625" bestFit="1" customWidth="1"/>
    <col min="5272" max="5272" width="27.5" bestFit="1" customWidth="1"/>
    <col min="5273" max="5273" width="25.6640625" bestFit="1" customWidth="1"/>
    <col min="5274" max="5274" width="24" bestFit="1" customWidth="1"/>
    <col min="5275" max="5275" width="25.6640625" bestFit="1" customWidth="1"/>
    <col min="5276" max="5276" width="24" bestFit="1" customWidth="1"/>
    <col min="5277" max="5277" width="30.6640625" bestFit="1" customWidth="1"/>
    <col min="5278" max="5278" width="29" bestFit="1" customWidth="1"/>
    <col min="5279" max="5279" width="25.6640625" bestFit="1" customWidth="1"/>
    <col min="5280" max="5280" width="24" bestFit="1" customWidth="1"/>
    <col min="5281" max="5281" width="30.6640625" bestFit="1" customWidth="1"/>
    <col min="5282" max="5282" width="29" bestFit="1" customWidth="1"/>
    <col min="5283" max="5283" width="25.6640625" bestFit="1" customWidth="1"/>
    <col min="5284" max="5284" width="24" bestFit="1" customWidth="1"/>
    <col min="5285" max="5285" width="30.6640625" bestFit="1" customWidth="1"/>
    <col min="5286" max="5286" width="29" bestFit="1" customWidth="1"/>
    <col min="5287" max="5287" width="25.6640625" bestFit="1" customWidth="1"/>
    <col min="5288" max="5288" width="24" bestFit="1" customWidth="1"/>
    <col min="5289" max="5289" width="30.6640625" bestFit="1" customWidth="1"/>
    <col min="5290" max="5290" width="29" bestFit="1" customWidth="1"/>
    <col min="5291" max="5291" width="25.6640625" bestFit="1" customWidth="1"/>
    <col min="5292" max="5292" width="24" bestFit="1" customWidth="1"/>
    <col min="5293" max="5293" width="30.6640625" bestFit="1" customWidth="1"/>
    <col min="5294" max="5294" width="29" bestFit="1" customWidth="1"/>
    <col min="5295" max="5295" width="25.6640625" bestFit="1" customWidth="1"/>
    <col min="5296" max="5296" width="24" bestFit="1" customWidth="1"/>
    <col min="5297" max="5297" width="30.6640625" bestFit="1" customWidth="1"/>
    <col min="5298" max="5298" width="29" bestFit="1" customWidth="1"/>
    <col min="5299" max="5299" width="25.6640625" bestFit="1" customWidth="1"/>
    <col min="5300" max="5300" width="24" bestFit="1" customWidth="1"/>
    <col min="5301" max="5301" width="30.6640625" bestFit="1" customWidth="1"/>
    <col min="5302" max="5302" width="29" bestFit="1" customWidth="1"/>
    <col min="5303" max="5303" width="25.6640625" bestFit="1" customWidth="1"/>
    <col min="5304" max="5304" width="24" bestFit="1" customWidth="1"/>
    <col min="5305" max="5305" width="30.6640625" bestFit="1" customWidth="1"/>
    <col min="5306" max="5306" width="29" bestFit="1" customWidth="1"/>
    <col min="5307" max="5307" width="25.6640625" bestFit="1" customWidth="1"/>
    <col min="5308" max="5308" width="24" bestFit="1" customWidth="1"/>
    <col min="5309" max="5309" width="25.6640625" bestFit="1" customWidth="1"/>
    <col min="5310" max="5310" width="24" bestFit="1" customWidth="1"/>
    <col min="5311" max="5311" width="29.1640625" bestFit="1" customWidth="1"/>
    <col min="5312" max="5312" width="27.5" bestFit="1" customWidth="1"/>
    <col min="5313" max="5313" width="25.6640625" bestFit="1" customWidth="1"/>
    <col min="5314" max="5314" width="24" bestFit="1" customWidth="1"/>
    <col min="5315" max="5315" width="30.6640625" bestFit="1" customWidth="1"/>
    <col min="5316" max="5316" width="29" bestFit="1" customWidth="1"/>
    <col min="5317" max="5317" width="25.6640625" bestFit="1" customWidth="1"/>
    <col min="5318" max="5318" width="24" bestFit="1" customWidth="1"/>
    <col min="5319" max="5319" width="30.6640625" bestFit="1" customWidth="1"/>
    <col min="5320" max="5320" width="29" bestFit="1" customWidth="1"/>
    <col min="5321" max="5321" width="25.6640625" bestFit="1" customWidth="1"/>
    <col min="5322" max="5322" width="24" bestFit="1" customWidth="1"/>
    <col min="5323" max="5323" width="30.6640625" bestFit="1" customWidth="1"/>
    <col min="5324" max="5324" width="29" bestFit="1" customWidth="1"/>
    <col min="5325" max="5325" width="25.6640625" bestFit="1" customWidth="1"/>
    <col min="5326" max="5326" width="24" bestFit="1" customWidth="1"/>
    <col min="5327" max="5327" width="30.6640625" bestFit="1" customWidth="1"/>
    <col min="5328" max="5328" width="29" bestFit="1" customWidth="1"/>
    <col min="5329" max="5329" width="25.6640625" bestFit="1" customWidth="1"/>
    <col min="5330" max="5330" width="24" bestFit="1" customWidth="1"/>
    <col min="5331" max="5331" width="30.6640625" bestFit="1" customWidth="1"/>
    <col min="5332" max="5332" width="29" bestFit="1" customWidth="1"/>
    <col min="5333" max="5333" width="25.6640625" bestFit="1" customWidth="1"/>
    <col min="5334" max="5334" width="24" bestFit="1" customWidth="1"/>
    <col min="5335" max="5335" width="30.6640625" bestFit="1" customWidth="1"/>
    <col min="5336" max="5336" width="29" bestFit="1" customWidth="1"/>
    <col min="5337" max="5337" width="25.6640625" bestFit="1" customWidth="1"/>
    <col min="5338" max="5338" width="24" bestFit="1" customWidth="1"/>
    <col min="5339" max="5339" width="30.6640625" bestFit="1" customWidth="1"/>
    <col min="5340" max="5340" width="29" bestFit="1" customWidth="1"/>
    <col min="5341" max="5341" width="25.6640625" bestFit="1" customWidth="1"/>
    <col min="5342" max="5342" width="24" bestFit="1" customWidth="1"/>
    <col min="5343" max="5343" width="30.6640625" bestFit="1" customWidth="1"/>
    <col min="5344" max="5344" width="29" bestFit="1" customWidth="1"/>
    <col min="5345" max="5345" width="25.6640625" bestFit="1" customWidth="1"/>
    <col min="5346" max="5346" width="24" bestFit="1" customWidth="1"/>
    <col min="5347" max="5347" width="29.1640625" bestFit="1" customWidth="1"/>
    <col min="5348" max="5348" width="27.5" bestFit="1" customWidth="1"/>
    <col min="5349" max="5349" width="25.6640625" bestFit="1" customWidth="1"/>
    <col min="5350" max="5350" width="24" bestFit="1" customWidth="1"/>
    <col min="5351" max="5351" width="30.6640625" bestFit="1" customWidth="1"/>
    <col min="5352" max="5352" width="29" bestFit="1" customWidth="1"/>
    <col min="5353" max="5353" width="25.6640625" bestFit="1" customWidth="1"/>
    <col min="5354" max="5354" width="24" bestFit="1" customWidth="1"/>
    <col min="5355" max="5355" width="30.6640625" bestFit="1" customWidth="1"/>
    <col min="5356" max="5356" width="29" bestFit="1" customWidth="1"/>
    <col min="5357" max="5357" width="25.6640625" bestFit="1" customWidth="1"/>
    <col min="5358" max="5358" width="24" bestFit="1" customWidth="1"/>
    <col min="5359" max="5359" width="30.6640625" bestFit="1" customWidth="1"/>
    <col min="5360" max="5360" width="29" bestFit="1" customWidth="1"/>
    <col min="5361" max="5361" width="25.6640625" bestFit="1" customWidth="1"/>
    <col min="5362" max="5362" width="24" bestFit="1" customWidth="1"/>
    <col min="5363" max="5363" width="30.6640625" bestFit="1" customWidth="1"/>
    <col min="5364" max="5364" width="29" bestFit="1" customWidth="1"/>
    <col min="5365" max="5365" width="25.6640625" bestFit="1" customWidth="1"/>
    <col min="5366" max="5366" width="24" bestFit="1" customWidth="1"/>
    <col min="5367" max="5367" width="30.6640625" bestFit="1" customWidth="1"/>
    <col min="5368" max="5368" width="29" bestFit="1" customWidth="1"/>
    <col min="5369" max="5369" width="25.6640625" bestFit="1" customWidth="1"/>
    <col min="5370" max="5370" width="24" bestFit="1" customWidth="1"/>
    <col min="5371" max="5371" width="30.6640625" bestFit="1" customWidth="1"/>
    <col min="5372" max="5372" width="29" bestFit="1" customWidth="1"/>
    <col min="5373" max="5373" width="25.6640625" bestFit="1" customWidth="1"/>
    <col min="5374" max="5374" width="24" bestFit="1" customWidth="1"/>
    <col min="5375" max="5375" width="30.6640625" bestFit="1" customWidth="1"/>
    <col min="5376" max="5376" width="29" bestFit="1" customWidth="1"/>
    <col min="5377" max="5377" width="25.6640625" bestFit="1" customWidth="1"/>
    <col min="5378" max="5378" width="24" bestFit="1" customWidth="1"/>
    <col min="5379" max="5379" width="30.6640625" bestFit="1" customWidth="1"/>
    <col min="5380" max="5380" width="29" bestFit="1" customWidth="1"/>
    <col min="5381" max="5381" width="25.6640625" bestFit="1" customWidth="1"/>
    <col min="5382" max="5382" width="24" bestFit="1" customWidth="1"/>
    <col min="5383" max="5383" width="30.6640625" bestFit="1" customWidth="1"/>
    <col min="5384" max="5384" width="29" bestFit="1" customWidth="1"/>
    <col min="5385" max="5385" width="25.6640625" bestFit="1" customWidth="1"/>
    <col min="5386" max="5386" width="24" bestFit="1" customWidth="1"/>
    <col min="5387" max="5387" width="30.6640625" bestFit="1" customWidth="1"/>
    <col min="5388" max="5388" width="29" bestFit="1" customWidth="1"/>
    <col min="5389" max="5389" width="25.6640625" bestFit="1" customWidth="1"/>
    <col min="5390" max="5390" width="24" bestFit="1" customWidth="1"/>
    <col min="5391" max="5391" width="30.6640625" bestFit="1" customWidth="1"/>
    <col min="5392" max="5392" width="29" bestFit="1" customWidth="1"/>
    <col min="5393" max="5393" width="25.6640625" bestFit="1" customWidth="1"/>
    <col min="5394" max="5394" width="24" bestFit="1" customWidth="1"/>
    <col min="5395" max="5395" width="30.6640625" bestFit="1" customWidth="1"/>
    <col min="5396" max="5396" width="29" bestFit="1" customWidth="1"/>
    <col min="5397" max="5397" width="25.6640625" bestFit="1" customWidth="1"/>
    <col min="5398" max="5398" width="24" bestFit="1" customWidth="1"/>
    <col min="5399" max="5399" width="30.6640625" bestFit="1" customWidth="1"/>
    <col min="5400" max="5400" width="29" bestFit="1" customWidth="1"/>
    <col min="5401" max="5401" width="25.6640625" bestFit="1" customWidth="1"/>
    <col min="5402" max="5402" width="24" bestFit="1" customWidth="1"/>
    <col min="5403" max="5403" width="30.6640625" bestFit="1" customWidth="1"/>
    <col min="5404" max="5404" width="29" bestFit="1" customWidth="1"/>
    <col min="5405" max="5405" width="25.6640625" bestFit="1" customWidth="1"/>
    <col min="5406" max="5406" width="24" bestFit="1" customWidth="1"/>
    <col min="5407" max="5407" width="30.6640625" bestFit="1" customWidth="1"/>
    <col min="5408" max="5408" width="29" bestFit="1" customWidth="1"/>
    <col min="5409" max="5409" width="25.6640625" bestFit="1" customWidth="1"/>
    <col min="5410" max="5410" width="24" bestFit="1" customWidth="1"/>
    <col min="5411" max="5411" width="30.6640625" bestFit="1" customWidth="1"/>
    <col min="5412" max="5412" width="29" bestFit="1" customWidth="1"/>
    <col min="5413" max="5413" width="25.6640625" bestFit="1" customWidth="1"/>
    <col min="5414" max="5414" width="24" bestFit="1" customWidth="1"/>
    <col min="5415" max="5415" width="25.6640625" bestFit="1" customWidth="1"/>
    <col min="5416" max="5416" width="24" bestFit="1" customWidth="1"/>
    <col min="5417" max="5417" width="30.6640625" bestFit="1" customWidth="1"/>
    <col min="5418" max="5418" width="29" bestFit="1" customWidth="1"/>
    <col min="5419" max="5419" width="25.6640625" bestFit="1" customWidth="1"/>
    <col min="5420" max="5420" width="24" bestFit="1" customWidth="1"/>
    <col min="5421" max="5421" width="25.6640625" bestFit="1" customWidth="1"/>
    <col min="5422" max="5422" width="24" bestFit="1" customWidth="1"/>
    <col min="5423" max="5423" width="29.1640625" bestFit="1" customWidth="1"/>
    <col min="5424" max="5424" width="27.5" bestFit="1" customWidth="1"/>
    <col min="5425" max="5425" width="25.6640625" bestFit="1" customWidth="1"/>
    <col min="5426" max="5426" width="24" bestFit="1" customWidth="1"/>
    <col min="5427" max="5427" width="30.6640625" bestFit="1" customWidth="1"/>
    <col min="5428" max="5428" width="29" bestFit="1" customWidth="1"/>
    <col min="5429" max="5429" width="25.6640625" bestFit="1" customWidth="1"/>
    <col min="5430" max="5430" width="24" bestFit="1" customWidth="1"/>
    <col min="5431" max="5431" width="30.6640625" bestFit="1" customWidth="1"/>
    <col min="5432" max="5432" width="29" bestFit="1" customWidth="1"/>
    <col min="5433" max="5433" width="25.6640625" bestFit="1" customWidth="1"/>
    <col min="5434" max="5434" width="24" bestFit="1" customWidth="1"/>
    <col min="5435" max="5435" width="30.6640625" bestFit="1" customWidth="1"/>
    <col min="5436" max="5436" width="29" bestFit="1" customWidth="1"/>
    <col min="5437" max="5437" width="25.6640625" bestFit="1" customWidth="1"/>
    <col min="5438" max="5438" width="24" bestFit="1" customWidth="1"/>
    <col min="5439" max="5439" width="30.6640625" bestFit="1" customWidth="1"/>
    <col min="5440" max="5440" width="29" bestFit="1" customWidth="1"/>
    <col min="5441" max="5441" width="25.6640625" bestFit="1" customWidth="1"/>
    <col min="5442" max="5442" width="24" bestFit="1" customWidth="1"/>
    <col min="5443" max="5443" width="30.6640625" bestFit="1" customWidth="1"/>
    <col min="5444" max="5444" width="29" bestFit="1" customWidth="1"/>
    <col min="5445" max="5445" width="25.6640625" bestFit="1" customWidth="1"/>
    <col min="5446" max="5446" width="24" bestFit="1" customWidth="1"/>
    <col min="5447" max="5447" width="30.6640625" bestFit="1" customWidth="1"/>
    <col min="5448" max="5448" width="29" bestFit="1" customWidth="1"/>
    <col min="5449" max="5449" width="25.6640625" bestFit="1" customWidth="1"/>
    <col min="5450" max="5450" width="24" bestFit="1" customWidth="1"/>
    <col min="5451" max="5451" width="30.6640625" bestFit="1" customWidth="1"/>
    <col min="5452" max="5452" width="29" bestFit="1" customWidth="1"/>
    <col min="5453" max="5453" width="25.6640625" bestFit="1" customWidth="1"/>
    <col min="5454" max="5454" width="24" bestFit="1" customWidth="1"/>
    <col min="5455" max="5455" width="30.6640625" bestFit="1" customWidth="1"/>
    <col min="5456" max="5456" width="29" bestFit="1" customWidth="1"/>
    <col min="5457" max="5457" width="25.6640625" bestFit="1" customWidth="1"/>
    <col min="5458" max="5458" width="24" bestFit="1" customWidth="1"/>
    <col min="5459" max="5459" width="25.6640625" bestFit="1" customWidth="1"/>
    <col min="5460" max="5460" width="24" bestFit="1" customWidth="1"/>
    <col min="5461" max="5461" width="30.6640625" bestFit="1" customWidth="1"/>
    <col min="5462" max="5462" width="29" bestFit="1" customWidth="1"/>
    <col min="5463" max="5463" width="25.6640625" bestFit="1" customWidth="1"/>
    <col min="5464" max="5464" width="24" bestFit="1" customWidth="1"/>
    <col min="5465" max="5465" width="29.1640625" bestFit="1" customWidth="1"/>
    <col min="5466" max="5466" width="27.5" bestFit="1" customWidth="1"/>
    <col min="5467" max="5467" width="25.6640625" bestFit="1" customWidth="1"/>
    <col min="5468" max="5468" width="24" bestFit="1" customWidth="1"/>
    <col min="5469" max="5469" width="30.6640625" bestFit="1" customWidth="1"/>
    <col min="5470" max="5470" width="29" bestFit="1" customWidth="1"/>
    <col min="5471" max="5471" width="25.6640625" bestFit="1" customWidth="1"/>
    <col min="5472" max="5472" width="24" bestFit="1" customWidth="1"/>
    <col min="5473" max="5473" width="25.6640625" bestFit="1" customWidth="1"/>
    <col min="5474" max="5474" width="24" bestFit="1" customWidth="1"/>
    <col min="5475" max="5475" width="30.6640625" bestFit="1" customWidth="1"/>
    <col min="5476" max="5476" width="29" bestFit="1" customWidth="1"/>
    <col min="5477" max="5477" width="25.6640625" bestFit="1" customWidth="1"/>
    <col min="5478" max="5478" width="24" bestFit="1" customWidth="1"/>
    <col min="5479" max="5479" width="30.6640625" bestFit="1" customWidth="1"/>
    <col min="5480" max="5480" width="29" bestFit="1" customWidth="1"/>
    <col min="5481" max="5481" width="25.6640625" bestFit="1" customWidth="1"/>
    <col min="5482" max="5482" width="24" bestFit="1" customWidth="1"/>
    <col min="5483" max="5483" width="30.6640625" bestFit="1" customWidth="1"/>
    <col min="5484" max="5484" width="29" bestFit="1" customWidth="1"/>
    <col min="5485" max="5485" width="25.6640625" bestFit="1" customWidth="1"/>
    <col min="5486" max="5486" width="24" bestFit="1" customWidth="1"/>
    <col min="5487" max="5487" width="30.6640625" bestFit="1" customWidth="1"/>
    <col min="5488" max="5488" width="29" bestFit="1" customWidth="1"/>
    <col min="5489" max="5489" width="25.6640625" bestFit="1" customWidth="1"/>
    <col min="5490" max="5490" width="24" bestFit="1" customWidth="1"/>
    <col min="5491" max="5491" width="25.6640625" bestFit="1" customWidth="1"/>
    <col min="5492" max="5492" width="24" bestFit="1" customWidth="1"/>
    <col min="5493" max="5493" width="30.6640625" bestFit="1" customWidth="1"/>
    <col min="5494" max="5494" width="29" bestFit="1" customWidth="1"/>
    <col min="5495" max="5495" width="25.6640625" bestFit="1" customWidth="1"/>
    <col min="5496" max="5496" width="24" bestFit="1" customWidth="1"/>
    <col min="5497" max="5497" width="30.6640625" bestFit="1" customWidth="1"/>
    <col min="5498" max="5498" width="29" bestFit="1" customWidth="1"/>
    <col min="5499" max="5499" width="25.6640625" bestFit="1" customWidth="1"/>
    <col min="5500" max="5500" width="24" bestFit="1" customWidth="1"/>
    <col min="5501" max="5501" width="25.6640625" bestFit="1" customWidth="1"/>
    <col min="5502" max="5502" width="24" bestFit="1" customWidth="1"/>
    <col min="5503" max="5503" width="30.6640625" bestFit="1" customWidth="1"/>
    <col min="5504" max="5504" width="29" bestFit="1" customWidth="1"/>
    <col min="5505" max="5505" width="25.6640625" bestFit="1" customWidth="1"/>
    <col min="5506" max="5506" width="24" bestFit="1" customWidth="1"/>
    <col min="5507" max="5507" width="30.6640625" bestFit="1" customWidth="1"/>
    <col min="5508" max="5508" width="29" bestFit="1" customWidth="1"/>
    <col min="5509" max="5509" width="25.6640625" bestFit="1" customWidth="1"/>
    <col min="5510" max="5510" width="24" bestFit="1" customWidth="1"/>
    <col min="5511" max="5511" width="25.6640625" bestFit="1" customWidth="1"/>
    <col min="5512" max="5512" width="24" bestFit="1" customWidth="1"/>
    <col min="5513" max="5513" width="29.1640625" bestFit="1" customWidth="1"/>
    <col min="5514" max="5514" width="27.5" bestFit="1" customWidth="1"/>
    <col min="5515" max="5515" width="25.6640625" bestFit="1" customWidth="1"/>
    <col min="5516" max="5516" width="24" bestFit="1" customWidth="1"/>
    <col min="5517" max="5517" width="30.6640625" bestFit="1" customWidth="1"/>
    <col min="5518" max="5518" width="29" bestFit="1" customWidth="1"/>
    <col min="5519" max="5519" width="25.6640625" bestFit="1" customWidth="1"/>
    <col min="5520" max="5520" width="24" bestFit="1" customWidth="1"/>
    <col min="5521" max="5521" width="30.6640625" bestFit="1" customWidth="1"/>
    <col min="5522" max="5522" width="29" bestFit="1" customWidth="1"/>
    <col min="5523" max="5523" width="25.6640625" bestFit="1" customWidth="1"/>
    <col min="5524" max="5524" width="24" bestFit="1" customWidth="1"/>
    <col min="5525" max="5525" width="30.6640625" bestFit="1" customWidth="1"/>
    <col min="5526" max="5526" width="29" bestFit="1" customWidth="1"/>
    <col min="5527" max="5527" width="25.6640625" bestFit="1" customWidth="1"/>
    <col min="5528" max="5528" width="24" bestFit="1" customWidth="1"/>
    <col min="5529" max="5529" width="30.6640625" bestFit="1" customWidth="1"/>
    <col min="5530" max="5530" width="29" bestFit="1" customWidth="1"/>
    <col min="5531" max="5531" width="25.6640625" bestFit="1" customWidth="1"/>
    <col min="5532" max="5532" width="24" bestFit="1" customWidth="1"/>
    <col min="5533" max="5533" width="30.6640625" bestFit="1" customWidth="1"/>
    <col min="5534" max="5534" width="29" bestFit="1" customWidth="1"/>
    <col min="5535" max="5535" width="25.6640625" bestFit="1" customWidth="1"/>
    <col min="5536" max="5536" width="24" bestFit="1" customWidth="1"/>
    <col min="5537" max="5537" width="30.6640625" bestFit="1" customWidth="1"/>
    <col min="5538" max="5538" width="29" bestFit="1" customWidth="1"/>
    <col min="5539" max="5539" width="25.6640625" bestFit="1" customWidth="1"/>
    <col min="5540" max="5540" width="24" bestFit="1" customWidth="1"/>
    <col min="5541" max="5541" width="29.1640625" bestFit="1" customWidth="1"/>
    <col min="5542" max="5542" width="27.5" bestFit="1" customWidth="1"/>
    <col min="5543" max="5543" width="25.6640625" bestFit="1" customWidth="1"/>
    <col min="5544" max="5544" width="24" bestFit="1" customWidth="1"/>
    <col min="5545" max="5545" width="30.6640625" bestFit="1" customWidth="1"/>
    <col min="5546" max="5546" width="29" bestFit="1" customWidth="1"/>
    <col min="5547" max="5547" width="25.6640625" bestFit="1" customWidth="1"/>
    <col min="5548" max="5548" width="24" bestFit="1" customWidth="1"/>
    <col min="5549" max="5549" width="30.6640625" bestFit="1" customWidth="1"/>
    <col min="5550" max="5550" width="29" bestFit="1" customWidth="1"/>
    <col min="5551" max="5551" width="25.6640625" bestFit="1" customWidth="1"/>
    <col min="5552" max="5552" width="24" bestFit="1" customWidth="1"/>
    <col min="5553" max="5553" width="30.6640625" bestFit="1" customWidth="1"/>
    <col min="5554" max="5554" width="29" bestFit="1" customWidth="1"/>
    <col min="5555" max="5555" width="25.6640625" bestFit="1" customWidth="1"/>
    <col min="5556" max="5556" width="24" bestFit="1" customWidth="1"/>
    <col min="5557" max="5557" width="30.6640625" bestFit="1" customWidth="1"/>
    <col min="5558" max="5558" width="29" bestFit="1" customWidth="1"/>
    <col min="5559" max="5559" width="25.6640625" bestFit="1" customWidth="1"/>
    <col min="5560" max="5560" width="24" bestFit="1" customWidth="1"/>
    <col min="5561" max="5561" width="30.6640625" bestFit="1" customWidth="1"/>
    <col min="5562" max="5562" width="29" bestFit="1" customWidth="1"/>
    <col min="5563" max="5563" width="25.6640625" bestFit="1" customWidth="1"/>
    <col min="5564" max="5564" width="24" bestFit="1" customWidth="1"/>
    <col min="5565" max="5565" width="30.6640625" bestFit="1" customWidth="1"/>
    <col min="5566" max="5566" width="29" bestFit="1" customWidth="1"/>
    <col min="5567" max="5567" width="25.6640625" bestFit="1" customWidth="1"/>
    <col min="5568" max="5568" width="24" bestFit="1" customWidth="1"/>
    <col min="5569" max="5569" width="30.6640625" bestFit="1" customWidth="1"/>
    <col min="5570" max="5570" width="29" bestFit="1" customWidth="1"/>
    <col min="5571" max="5571" width="25.6640625" bestFit="1" customWidth="1"/>
    <col min="5572" max="5572" width="24" bestFit="1" customWidth="1"/>
    <col min="5573" max="5573" width="29.1640625" bestFit="1" customWidth="1"/>
    <col min="5574" max="5574" width="27.5" bestFit="1" customWidth="1"/>
    <col min="5575" max="5575" width="25.6640625" bestFit="1" customWidth="1"/>
    <col min="5576" max="5576" width="24" bestFit="1" customWidth="1"/>
    <col min="5577" max="5577" width="30.6640625" bestFit="1" customWidth="1"/>
    <col min="5578" max="5578" width="29" bestFit="1" customWidth="1"/>
    <col min="5579" max="5579" width="25.6640625" bestFit="1" customWidth="1"/>
    <col min="5580" max="5580" width="24" bestFit="1" customWidth="1"/>
    <col min="5581" max="5581" width="25.6640625" bestFit="1" customWidth="1"/>
    <col min="5582" max="5582" width="24" bestFit="1" customWidth="1"/>
    <col min="5583" max="5583" width="30.6640625" bestFit="1" customWidth="1"/>
    <col min="5584" max="5584" width="29" bestFit="1" customWidth="1"/>
    <col min="5585" max="5585" width="25.6640625" bestFit="1" customWidth="1"/>
    <col min="5586" max="5586" width="24" bestFit="1" customWidth="1"/>
    <col min="5587" max="5587" width="30.6640625" bestFit="1" customWidth="1"/>
    <col min="5588" max="5588" width="29" bestFit="1" customWidth="1"/>
    <col min="5589" max="5589" width="25.6640625" bestFit="1" customWidth="1"/>
    <col min="5590" max="5590" width="24" bestFit="1" customWidth="1"/>
    <col min="5591" max="5591" width="25.6640625" bestFit="1" customWidth="1"/>
    <col min="5592" max="5592" width="24" bestFit="1" customWidth="1"/>
    <col min="5593" max="5593" width="30.6640625" bestFit="1" customWidth="1"/>
    <col min="5594" max="5594" width="29" bestFit="1" customWidth="1"/>
    <col min="5595" max="5595" width="25.6640625" bestFit="1" customWidth="1"/>
    <col min="5596" max="5596" width="24" bestFit="1" customWidth="1"/>
    <col min="5597" max="5597" width="30.6640625" bestFit="1" customWidth="1"/>
    <col min="5598" max="5598" width="29" bestFit="1" customWidth="1"/>
    <col min="5599" max="5599" width="25.6640625" bestFit="1" customWidth="1"/>
    <col min="5600" max="5600" width="24" bestFit="1" customWidth="1"/>
    <col min="5601" max="5601" width="30.6640625" bestFit="1" customWidth="1"/>
    <col min="5602" max="5602" width="29" bestFit="1" customWidth="1"/>
    <col min="5603" max="5603" width="25.6640625" bestFit="1" customWidth="1"/>
    <col min="5604" max="5604" width="24" bestFit="1" customWidth="1"/>
    <col min="5605" max="5605" width="25.6640625" bestFit="1" customWidth="1"/>
    <col min="5606" max="5606" width="24" bestFit="1" customWidth="1"/>
    <col min="5607" max="5607" width="30.6640625" bestFit="1" customWidth="1"/>
    <col min="5608" max="5608" width="29" bestFit="1" customWidth="1"/>
    <col min="5609" max="5609" width="25.6640625" bestFit="1" customWidth="1"/>
    <col min="5610" max="5610" width="24" bestFit="1" customWidth="1"/>
    <col min="5611" max="5611" width="30.6640625" bestFit="1" customWidth="1"/>
    <col min="5612" max="5612" width="29" bestFit="1" customWidth="1"/>
    <col min="5613" max="5613" width="25.6640625" bestFit="1" customWidth="1"/>
    <col min="5614" max="5614" width="24" bestFit="1" customWidth="1"/>
    <col min="5615" max="5615" width="25.6640625" bestFit="1" customWidth="1"/>
    <col min="5616" max="5616" width="24" bestFit="1" customWidth="1"/>
    <col min="5617" max="5617" width="30.6640625" bestFit="1" customWidth="1"/>
    <col min="5618" max="5618" width="29" bestFit="1" customWidth="1"/>
    <col min="5619" max="5619" width="25.6640625" bestFit="1" customWidth="1"/>
    <col min="5620" max="5620" width="24" bestFit="1" customWidth="1"/>
    <col min="5621" max="5621" width="25.6640625" bestFit="1" customWidth="1"/>
    <col min="5622" max="5622" width="24" bestFit="1" customWidth="1"/>
    <col min="5623" max="5623" width="29.1640625" bestFit="1" customWidth="1"/>
    <col min="5624" max="5624" width="27.5" bestFit="1" customWidth="1"/>
    <col min="5625" max="5625" width="25.6640625" bestFit="1" customWidth="1"/>
    <col min="5626" max="5626" width="24" bestFit="1" customWidth="1"/>
    <col min="5627" max="5627" width="30.6640625" bestFit="1" customWidth="1"/>
    <col min="5628" max="5628" width="29" bestFit="1" customWidth="1"/>
    <col min="5629" max="5629" width="25.6640625" bestFit="1" customWidth="1"/>
    <col min="5630" max="5630" width="24" bestFit="1" customWidth="1"/>
    <col min="5631" max="5631" width="30.6640625" bestFit="1" customWidth="1"/>
    <col min="5632" max="5632" width="29" bestFit="1" customWidth="1"/>
    <col min="5633" max="5633" width="25.6640625" bestFit="1" customWidth="1"/>
    <col min="5634" max="5634" width="24" bestFit="1" customWidth="1"/>
    <col min="5635" max="5635" width="30.6640625" bestFit="1" customWidth="1"/>
    <col min="5636" max="5636" width="29" bestFit="1" customWidth="1"/>
    <col min="5637" max="5637" width="25.6640625" bestFit="1" customWidth="1"/>
    <col min="5638" max="5638" width="24" bestFit="1" customWidth="1"/>
    <col min="5639" max="5639" width="30.6640625" bestFit="1" customWidth="1"/>
    <col min="5640" max="5640" width="29" bestFit="1" customWidth="1"/>
    <col min="5641" max="5641" width="25.6640625" bestFit="1" customWidth="1"/>
    <col min="5642" max="5642" width="24" bestFit="1" customWidth="1"/>
    <col min="5643" max="5643" width="30.6640625" bestFit="1" customWidth="1"/>
    <col min="5644" max="5644" width="29" bestFit="1" customWidth="1"/>
    <col min="5645" max="5645" width="25.6640625" bestFit="1" customWidth="1"/>
    <col min="5646" max="5646" width="24" bestFit="1" customWidth="1"/>
    <col min="5647" max="5647" width="30.6640625" bestFit="1" customWidth="1"/>
    <col min="5648" max="5648" width="29" bestFit="1" customWidth="1"/>
    <col min="5649" max="5649" width="25.6640625" bestFit="1" customWidth="1"/>
    <col min="5650" max="5650" width="24" bestFit="1" customWidth="1"/>
    <col min="5651" max="5651" width="30.6640625" bestFit="1" customWidth="1"/>
    <col min="5652" max="5652" width="29" bestFit="1" customWidth="1"/>
    <col min="5653" max="5653" width="25.6640625" bestFit="1" customWidth="1"/>
    <col min="5654" max="5654" width="24" bestFit="1" customWidth="1"/>
    <col min="5655" max="5655" width="30.6640625" bestFit="1" customWidth="1"/>
    <col min="5656" max="5656" width="29" bestFit="1" customWidth="1"/>
    <col min="5657" max="5657" width="25.6640625" bestFit="1" customWidth="1"/>
    <col min="5658" max="5658" width="24" bestFit="1" customWidth="1"/>
    <col min="5659" max="5659" width="25.6640625" bestFit="1" customWidth="1"/>
    <col min="5660" max="5660" width="24" bestFit="1" customWidth="1"/>
    <col min="5661" max="5661" width="30.6640625" bestFit="1" customWidth="1"/>
    <col min="5662" max="5662" width="29" bestFit="1" customWidth="1"/>
    <col min="5663" max="5663" width="25.6640625" bestFit="1" customWidth="1"/>
    <col min="5664" max="5664" width="24" bestFit="1" customWidth="1"/>
    <col min="5665" max="5665" width="29.1640625" bestFit="1" customWidth="1"/>
    <col min="5666" max="5666" width="27.5" bestFit="1" customWidth="1"/>
    <col min="5667" max="5667" width="25.6640625" bestFit="1" customWidth="1"/>
    <col min="5668" max="5668" width="24" bestFit="1" customWidth="1"/>
    <col min="5669" max="5669" width="25.6640625" bestFit="1" customWidth="1"/>
    <col min="5670" max="5670" width="24" bestFit="1" customWidth="1"/>
    <col min="5671" max="5671" width="30.6640625" bestFit="1" customWidth="1"/>
    <col min="5672" max="5672" width="29" bestFit="1" customWidth="1"/>
    <col min="5673" max="5673" width="25.6640625" bestFit="1" customWidth="1"/>
    <col min="5674" max="5674" width="24" bestFit="1" customWidth="1"/>
    <col min="5675" max="5675" width="30.6640625" bestFit="1" customWidth="1"/>
    <col min="5676" max="5676" width="29" bestFit="1" customWidth="1"/>
    <col min="5677" max="5677" width="25.6640625" bestFit="1" customWidth="1"/>
    <col min="5678" max="5678" width="24" bestFit="1" customWidth="1"/>
    <col min="5679" max="5679" width="25.6640625" bestFit="1" customWidth="1"/>
    <col min="5680" max="5680" width="24" bestFit="1" customWidth="1"/>
    <col min="5681" max="5681" width="30.6640625" bestFit="1" customWidth="1"/>
    <col min="5682" max="5682" width="29" bestFit="1" customWidth="1"/>
    <col min="5683" max="5683" width="25.6640625" bestFit="1" customWidth="1"/>
    <col min="5684" max="5684" width="24" bestFit="1" customWidth="1"/>
    <col min="5685" max="5685" width="25.6640625" bestFit="1" customWidth="1"/>
    <col min="5686" max="5686" width="24" bestFit="1" customWidth="1"/>
    <col min="5687" max="5687" width="30.6640625" bestFit="1" customWidth="1"/>
    <col min="5688" max="5688" width="29" bestFit="1" customWidth="1"/>
    <col min="5689" max="5689" width="25.6640625" bestFit="1" customWidth="1"/>
    <col min="5690" max="5690" width="24" bestFit="1" customWidth="1"/>
    <col min="5691" max="5691" width="30.6640625" bestFit="1" customWidth="1"/>
    <col min="5692" max="5692" width="29" bestFit="1" customWidth="1"/>
    <col min="5693" max="5693" width="25.6640625" bestFit="1" customWidth="1"/>
    <col min="5694" max="5694" width="24" bestFit="1" customWidth="1"/>
    <col min="5695" max="5695" width="30.6640625" bestFit="1" customWidth="1"/>
    <col min="5696" max="5696" width="29" bestFit="1" customWidth="1"/>
    <col min="5697" max="5697" width="25.6640625" bestFit="1" customWidth="1"/>
    <col min="5698" max="5698" width="24" bestFit="1" customWidth="1"/>
    <col min="5699" max="5699" width="30.6640625" bestFit="1" customWidth="1"/>
    <col min="5700" max="5700" width="29" bestFit="1" customWidth="1"/>
    <col min="5701" max="5701" width="25.6640625" bestFit="1" customWidth="1"/>
    <col min="5702" max="5702" width="24" bestFit="1" customWidth="1"/>
    <col min="5703" max="5703" width="30.6640625" bestFit="1" customWidth="1"/>
    <col min="5704" max="5704" width="29" bestFit="1" customWidth="1"/>
    <col min="5705" max="5705" width="25.6640625" bestFit="1" customWidth="1"/>
    <col min="5706" max="5706" width="24" bestFit="1" customWidth="1"/>
    <col min="5707" max="5707" width="30.6640625" bestFit="1" customWidth="1"/>
    <col min="5708" max="5708" width="29" bestFit="1" customWidth="1"/>
    <col min="5709" max="5709" width="25.6640625" bestFit="1" customWidth="1"/>
    <col min="5710" max="5710" width="24" bestFit="1" customWidth="1"/>
    <col min="5711" max="5711" width="25.6640625" bestFit="1" customWidth="1"/>
    <col min="5712" max="5712" width="24" bestFit="1" customWidth="1"/>
    <col min="5713" max="5713" width="29.1640625" bestFit="1" customWidth="1"/>
    <col min="5714" max="5714" width="27.5" bestFit="1" customWidth="1"/>
    <col min="5715" max="5715" width="25.6640625" bestFit="1" customWidth="1"/>
    <col min="5716" max="5716" width="24" bestFit="1" customWidth="1"/>
    <col min="5717" max="5717" width="30.6640625" bestFit="1" customWidth="1"/>
    <col min="5718" max="5718" width="29" bestFit="1" customWidth="1"/>
    <col min="5719" max="5719" width="25.6640625" bestFit="1" customWidth="1"/>
    <col min="5720" max="5720" width="24" bestFit="1" customWidth="1"/>
    <col min="5721" max="5721" width="25.6640625" bestFit="1" customWidth="1"/>
    <col min="5722" max="5722" width="24" bestFit="1" customWidth="1"/>
    <col min="5723" max="5723" width="30.6640625" bestFit="1" customWidth="1"/>
    <col min="5724" max="5724" width="29" bestFit="1" customWidth="1"/>
    <col min="5725" max="5725" width="25.6640625" bestFit="1" customWidth="1"/>
    <col min="5726" max="5726" width="24" bestFit="1" customWidth="1"/>
    <col min="5727" max="5727" width="30.6640625" bestFit="1" customWidth="1"/>
    <col min="5728" max="5728" width="29" bestFit="1" customWidth="1"/>
    <col min="5729" max="5729" width="25.6640625" bestFit="1" customWidth="1"/>
    <col min="5730" max="5730" width="24" bestFit="1" customWidth="1"/>
    <col min="5731" max="5731" width="30.6640625" bestFit="1" customWidth="1"/>
    <col min="5732" max="5732" width="29" bestFit="1" customWidth="1"/>
    <col min="5733" max="5733" width="25.6640625" bestFit="1" customWidth="1"/>
    <col min="5734" max="5734" width="24" bestFit="1" customWidth="1"/>
    <col min="5735" max="5735" width="30.6640625" bestFit="1" customWidth="1"/>
    <col min="5736" max="5736" width="29" bestFit="1" customWidth="1"/>
    <col min="5737" max="5737" width="25.6640625" bestFit="1" customWidth="1"/>
    <col min="5738" max="5738" width="24" bestFit="1" customWidth="1"/>
    <col min="5739" max="5739" width="30.6640625" bestFit="1" customWidth="1"/>
    <col min="5740" max="5740" width="29" bestFit="1" customWidth="1"/>
    <col min="5741" max="5741" width="25.6640625" bestFit="1" customWidth="1"/>
    <col min="5742" max="5742" width="24" bestFit="1" customWidth="1"/>
    <col min="5743" max="5743" width="30.6640625" bestFit="1" customWidth="1"/>
    <col min="5744" max="5744" width="29" bestFit="1" customWidth="1"/>
    <col min="5745" max="5745" width="25.6640625" bestFit="1" customWidth="1"/>
    <col min="5746" max="5746" width="24" bestFit="1" customWidth="1"/>
    <col min="5747" max="5747" width="29.1640625" bestFit="1" customWidth="1"/>
    <col min="5748" max="5748" width="27.5" bestFit="1" customWidth="1"/>
    <col min="5749" max="5749" width="25.6640625" bestFit="1" customWidth="1"/>
    <col min="5750" max="5750" width="24" bestFit="1" customWidth="1"/>
    <col min="5751" max="5751" width="30.6640625" bestFit="1" customWidth="1"/>
    <col min="5752" max="5752" width="29" bestFit="1" customWidth="1"/>
    <col min="5753" max="5753" width="25.6640625" bestFit="1" customWidth="1"/>
    <col min="5754" max="5754" width="24" bestFit="1" customWidth="1"/>
    <col min="5755" max="5755" width="30.6640625" bestFit="1" customWidth="1"/>
    <col min="5756" max="5756" width="29" bestFit="1" customWidth="1"/>
    <col min="5757" max="5757" width="25.6640625" bestFit="1" customWidth="1"/>
    <col min="5758" max="5758" width="24" bestFit="1" customWidth="1"/>
    <col min="5759" max="5759" width="30.6640625" bestFit="1" customWidth="1"/>
    <col min="5760" max="5760" width="29" bestFit="1" customWidth="1"/>
    <col min="5761" max="5761" width="25.6640625" bestFit="1" customWidth="1"/>
    <col min="5762" max="5762" width="24" bestFit="1" customWidth="1"/>
    <col min="5763" max="5763" width="30.6640625" bestFit="1" customWidth="1"/>
    <col min="5764" max="5764" width="29" bestFit="1" customWidth="1"/>
    <col min="5765" max="5765" width="25.6640625" bestFit="1" customWidth="1"/>
    <col min="5766" max="5766" width="24" bestFit="1" customWidth="1"/>
    <col min="5767" max="5767" width="30.6640625" bestFit="1" customWidth="1"/>
    <col min="5768" max="5768" width="29" bestFit="1" customWidth="1"/>
    <col min="5769" max="5769" width="25.6640625" bestFit="1" customWidth="1"/>
    <col min="5770" max="5770" width="24" bestFit="1" customWidth="1"/>
    <col min="5771" max="5771" width="25.6640625" bestFit="1" customWidth="1"/>
    <col min="5772" max="5772" width="24" bestFit="1" customWidth="1"/>
    <col min="5773" max="5773" width="30.6640625" bestFit="1" customWidth="1"/>
    <col min="5774" max="5774" width="29" bestFit="1" customWidth="1"/>
    <col min="5775" max="5775" width="25.6640625" bestFit="1" customWidth="1"/>
    <col min="5776" max="5776" width="24" bestFit="1" customWidth="1"/>
    <col min="5777" max="5777" width="30.6640625" bestFit="1" customWidth="1"/>
    <col min="5778" max="5778" width="29" bestFit="1" customWidth="1"/>
    <col min="5779" max="5779" width="25.6640625" bestFit="1" customWidth="1"/>
    <col min="5780" max="5780" width="24" bestFit="1" customWidth="1"/>
    <col min="5781" max="5781" width="30.6640625" bestFit="1" customWidth="1"/>
    <col min="5782" max="5782" width="29" bestFit="1" customWidth="1"/>
    <col min="5783" max="5783" width="25.6640625" bestFit="1" customWidth="1"/>
    <col min="5784" max="5784" width="24" bestFit="1" customWidth="1"/>
    <col min="5785" max="5785" width="29.1640625" bestFit="1" customWidth="1"/>
    <col min="5786" max="5786" width="27.5" bestFit="1" customWidth="1"/>
    <col min="5787" max="5787" width="25.6640625" bestFit="1" customWidth="1"/>
    <col min="5788" max="5788" width="24" bestFit="1" customWidth="1"/>
    <col min="5789" max="5789" width="25.6640625" bestFit="1" customWidth="1"/>
    <col min="5790" max="5790" width="24" bestFit="1" customWidth="1"/>
    <col min="5791" max="5791" width="30.6640625" bestFit="1" customWidth="1"/>
    <col min="5792" max="5792" width="29" bestFit="1" customWidth="1"/>
    <col min="5793" max="5793" width="25.6640625" bestFit="1" customWidth="1"/>
    <col min="5794" max="5794" width="24" bestFit="1" customWidth="1"/>
    <col min="5795" max="5795" width="25.6640625" bestFit="1" customWidth="1"/>
    <col min="5796" max="5796" width="24" bestFit="1" customWidth="1"/>
    <col min="5797" max="5797" width="30.6640625" bestFit="1" customWidth="1"/>
    <col min="5798" max="5798" width="29" bestFit="1" customWidth="1"/>
    <col min="5799" max="5799" width="25.6640625" bestFit="1" customWidth="1"/>
    <col min="5800" max="5800" width="24" bestFit="1" customWidth="1"/>
    <col min="5801" max="5801" width="25.6640625" bestFit="1" customWidth="1"/>
    <col min="5802" max="5802" width="24" bestFit="1" customWidth="1"/>
    <col min="5803" max="5803" width="30.6640625" bestFit="1" customWidth="1"/>
    <col min="5804" max="5804" width="29" bestFit="1" customWidth="1"/>
    <col min="5805" max="5805" width="25.6640625" bestFit="1" customWidth="1"/>
    <col min="5806" max="5806" width="24" bestFit="1" customWidth="1"/>
    <col min="5807" max="5807" width="25.6640625" bestFit="1" customWidth="1"/>
    <col min="5808" max="5808" width="24" bestFit="1" customWidth="1"/>
    <col min="5809" max="5809" width="30.6640625" bestFit="1" customWidth="1"/>
    <col min="5810" max="5810" width="29" bestFit="1" customWidth="1"/>
    <col min="5811" max="5811" width="25.6640625" bestFit="1" customWidth="1"/>
    <col min="5812" max="5812" width="24" bestFit="1" customWidth="1"/>
    <col min="5813" max="5813" width="30.6640625" bestFit="1" customWidth="1"/>
    <col min="5814" max="5814" width="29" bestFit="1" customWidth="1"/>
    <col min="5815" max="5815" width="25.6640625" bestFit="1" customWidth="1"/>
    <col min="5816" max="5816" width="24" bestFit="1" customWidth="1"/>
    <col min="5817" max="5817" width="30.6640625" bestFit="1" customWidth="1"/>
    <col min="5818" max="5818" width="29" bestFit="1" customWidth="1"/>
    <col min="5819" max="5819" width="25.6640625" bestFit="1" customWidth="1"/>
    <col min="5820" max="5820" width="24" bestFit="1" customWidth="1"/>
    <col min="5821" max="5821" width="25.6640625" bestFit="1" customWidth="1"/>
    <col min="5822" max="5822" width="24" bestFit="1" customWidth="1"/>
    <col min="5823" max="5823" width="30.6640625" bestFit="1" customWidth="1"/>
    <col min="5824" max="5824" width="29" bestFit="1" customWidth="1"/>
    <col min="5825" max="5825" width="25.6640625" bestFit="1" customWidth="1"/>
    <col min="5826" max="5826" width="24" bestFit="1" customWidth="1"/>
    <col min="5827" max="5827" width="30.6640625" bestFit="1" customWidth="1"/>
    <col min="5828" max="5828" width="29" bestFit="1" customWidth="1"/>
    <col min="5829" max="5829" width="25.6640625" bestFit="1" customWidth="1"/>
    <col min="5830" max="5830" width="24" bestFit="1" customWidth="1"/>
    <col min="5831" max="5831" width="25.6640625" bestFit="1" customWidth="1"/>
    <col min="5832" max="5832" width="24" bestFit="1" customWidth="1"/>
    <col min="5833" max="5833" width="30.6640625" bestFit="1" customWidth="1"/>
    <col min="5834" max="5834" width="29" bestFit="1" customWidth="1"/>
    <col min="5835" max="5835" width="25.6640625" bestFit="1" customWidth="1"/>
    <col min="5836" max="5836" width="24" bestFit="1" customWidth="1"/>
    <col min="5837" max="5837" width="25.6640625" bestFit="1" customWidth="1"/>
    <col min="5838" max="5838" width="24" bestFit="1" customWidth="1"/>
    <col min="5839" max="5839" width="29.1640625" bestFit="1" customWidth="1"/>
    <col min="5840" max="5840" width="27.5" bestFit="1" customWidth="1"/>
    <col min="5841" max="5841" width="25.6640625" bestFit="1" customWidth="1"/>
    <col min="5842" max="5842" width="24" bestFit="1" customWidth="1"/>
    <col min="5843" max="5843" width="30.6640625" bestFit="1" customWidth="1"/>
    <col min="5844" max="5844" width="29" bestFit="1" customWidth="1"/>
    <col min="5845" max="5845" width="25.6640625" bestFit="1" customWidth="1"/>
    <col min="5846" max="5846" width="24" bestFit="1" customWidth="1"/>
    <col min="5847" max="5847" width="25.6640625" bestFit="1" customWidth="1"/>
    <col min="5848" max="5848" width="24" bestFit="1" customWidth="1"/>
    <col min="5849" max="5849" width="30.6640625" bestFit="1" customWidth="1"/>
    <col min="5850" max="5850" width="29" bestFit="1" customWidth="1"/>
    <col min="5851" max="5851" width="25.6640625" bestFit="1" customWidth="1"/>
    <col min="5852" max="5852" width="24" bestFit="1" customWidth="1"/>
    <col min="5853" max="5853" width="25.6640625" bestFit="1" customWidth="1"/>
    <col min="5854" max="5854" width="24" bestFit="1" customWidth="1"/>
    <col min="5855" max="5855" width="30.6640625" bestFit="1" customWidth="1"/>
    <col min="5856" max="5856" width="29" bestFit="1" customWidth="1"/>
    <col min="5857" max="5857" width="25.6640625" bestFit="1" customWidth="1"/>
    <col min="5858" max="5858" width="24" bestFit="1" customWidth="1"/>
    <col min="5859" max="5859" width="25.6640625" bestFit="1" customWidth="1"/>
    <col min="5860" max="5860" width="24" bestFit="1" customWidth="1"/>
    <col min="5861" max="5861" width="30.6640625" bestFit="1" customWidth="1"/>
    <col min="5862" max="5862" width="29" bestFit="1" customWidth="1"/>
    <col min="5863" max="5863" width="25.6640625" bestFit="1" customWidth="1"/>
    <col min="5864" max="5864" width="24" bestFit="1" customWidth="1"/>
    <col min="5865" max="5865" width="30.6640625" bestFit="1" customWidth="1"/>
    <col min="5866" max="5866" width="29" bestFit="1" customWidth="1"/>
    <col min="5867" max="5867" width="25.6640625" bestFit="1" customWidth="1"/>
    <col min="5868" max="5868" width="24" bestFit="1" customWidth="1"/>
    <col min="5869" max="5869" width="30.6640625" bestFit="1" customWidth="1"/>
    <col min="5870" max="5870" width="29" bestFit="1" customWidth="1"/>
    <col min="5871" max="5871" width="25.6640625" bestFit="1" customWidth="1"/>
    <col min="5872" max="5872" width="24" bestFit="1" customWidth="1"/>
    <col min="5873" max="5873" width="30.6640625" bestFit="1" customWidth="1"/>
    <col min="5874" max="5874" width="29" bestFit="1" customWidth="1"/>
    <col min="5875" max="5875" width="25.6640625" bestFit="1" customWidth="1"/>
    <col min="5876" max="5876" width="24" bestFit="1" customWidth="1"/>
    <col min="5877" max="5877" width="30.6640625" bestFit="1" customWidth="1"/>
    <col min="5878" max="5878" width="29" bestFit="1" customWidth="1"/>
    <col min="5879" max="5879" width="25.6640625" bestFit="1" customWidth="1"/>
    <col min="5880" max="5880" width="24" bestFit="1" customWidth="1"/>
    <col min="5881" max="5881" width="30.6640625" bestFit="1" customWidth="1"/>
    <col min="5882" max="5882" width="29" bestFit="1" customWidth="1"/>
    <col min="5883" max="5883" width="25.6640625" bestFit="1" customWidth="1"/>
    <col min="5884" max="5884" width="24" bestFit="1" customWidth="1"/>
    <col min="5885" max="5885" width="30.6640625" bestFit="1" customWidth="1"/>
    <col min="5886" max="5886" width="29" bestFit="1" customWidth="1"/>
    <col min="5887" max="5887" width="25.6640625" bestFit="1" customWidth="1"/>
    <col min="5888" max="5888" width="24" bestFit="1" customWidth="1"/>
    <col min="5889" max="5889" width="30.6640625" bestFit="1" customWidth="1"/>
    <col min="5890" max="5890" width="29" bestFit="1" customWidth="1"/>
    <col min="5891" max="5891" width="25.6640625" bestFit="1" customWidth="1"/>
    <col min="5892" max="5892" width="24" bestFit="1" customWidth="1"/>
    <col min="5893" max="5893" width="30.6640625" bestFit="1" customWidth="1"/>
    <col min="5894" max="5894" width="29" bestFit="1" customWidth="1"/>
    <col min="5895" max="5895" width="25.6640625" bestFit="1" customWidth="1"/>
    <col min="5896" max="5896" width="24" bestFit="1" customWidth="1"/>
    <col min="5897" max="5897" width="30.6640625" bestFit="1" customWidth="1"/>
    <col min="5898" max="5898" width="29" bestFit="1" customWidth="1"/>
    <col min="5899" max="5899" width="25.6640625" bestFit="1" customWidth="1"/>
    <col min="5900" max="5900" width="24" bestFit="1" customWidth="1"/>
    <col min="5901" max="5901" width="30.6640625" bestFit="1" customWidth="1"/>
    <col min="5902" max="5902" width="29" bestFit="1" customWidth="1"/>
    <col min="5903" max="5903" width="25.6640625" bestFit="1" customWidth="1"/>
    <col min="5904" max="5904" width="24" bestFit="1" customWidth="1"/>
    <col min="5905" max="5905" width="30.6640625" bestFit="1" customWidth="1"/>
    <col min="5906" max="5906" width="29" bestFit="1" customWidth="1"/>
    <col min="5907" max="5907" width="25.6640625" bestFit="1" customWidth="1"/>
    <col min="5908" max="5908" width="24" bestFit="1" customWidth="1"/>
    <col min="5909" max="5909" width="25.6640625" bestFit="1" customWidth="1"/>
    <col min="5910" max="5910" width="24" bestFit="1" customWidth="1"/>
    <col min="5911" max="5911" width="30.6640625" bestFit="1" customWidth="1"/>
    <col min="5912" max="5912" width="29" bestFit="1" customWidth="1"/>
    <col min="5913" max="5913" width="25.6640625" bestFit="1" customWidth="1"/>
    <col min="5914" max="5914" width="24" bestFit="1" customWidth="1"/>
    <col min="5915" max="5915" width="25.6640625" bestFit="1" customWidth="1"/>
    <col min="5916" max="5916" width="24" bestFit="1" customWidth="1"/>
    <col min="5917" max="5917" width="30.6640625" bestFit="1" customWidth="1"/>
    <col min="5918" max="5918" width="29" bestFit="1" customWidth="1"/>
    <col min="5919" max="5919" width="25.6640625" bestFit="1" customWidth="1"/>
    <col min="5920" max="5920" width="24" bestFit="1" customWidth="1"/>
    <col min="5921" max="5921" width="30.6640625" bestFit="1" customWidth="1"/>
    <col min="5922" max="5922" width="29" bestFit="1" customWidth="1"/>
    <col min="5923" max="5923" width="25.6640625" bestFit="1" customWidth="1"/>
    <col min="5924" max="5924" width="24" bestFit="1" customWidth="1"/>
    <col min="5925" max="5925" width="30.6640625" bestFit="1" customWidth="1"/>
    <col min="5926" max="5926" width="29" bestFit="1" customWidth="1"/>
    <col min="5927" max="5927" width="25.6640625" bestFit="1" customWidth="1"/>
    <col min="5928" max="5928" width="24" bestFit="1" customWidth="1"/>
    <col min="5929" max="5929" width="30.6640625" bestFit="1" customWidth="1"/>
    <col min="5930" max="5930" width="29" bestFit="1" customWidth="1"/>
    <col min="5931" max="5931" width="25.6640625" bestFit="1" customWidth="1"/>
    <col min="5932" max="5932" width="24" bestFit="1" customWidth="1"/>
    <col min="5933" max="5933" width="25.6640625" bestFit="1" customWidth="1"/>
    <col min="5934" max="5934" width="24" bestFit="1" customWidth="1"/>
    <col min="5935" max="5935" width="30.6640625" bestFit="1" customWidth="1"/>
    <col min="5936" max="5936" width="29" bestFit="1" customWidth="1"/>
    <col min="5937" max="5937" width="25.6640625" bestFit="1" customWidth="1"/>
    <col min="5938" max="5938" width="24" bestFit="1" customWidth="1"/>
    <col min="5939" max="5939" width="30.6640625" bestFit="1" customWidth="1"/>
    <col min="5940" max="5940" width="29" bestFit="1" customWidth="1"/>
    <col min="5941" max="5941" width="25.6640625" bestFit="1" customWidth="1"/>
    <col min="5942" max="5942" width="24" bestFit="1" customWidth="1"/>
    <col min="5943" max="5943" width="25.6640625" bestFit="1" customWidth="1"/>
    <col min="5944" max="5944" width="24" bestFit="1" customWidth="1"/>
    <col min="5945" max="5945" width="30.6640625" bestFit="1" customWidth="1"/>
    <col min="5946" max="5946" width="29" bestFit="1" customWidth="1"/>
    <col min="5947" max="5947" width="25.6640625" bestFit="1" customWidth="1"/>
    <col min="5948" max="5948" width="24" bestFit="1" customWidth="1"/>
    <col min="5949" max="5949" width="29.1640625" bestFit="1" customWidth="1"/>
    <col min="5950" max="5950" width="27.5" bestFit="1" customWidth="1"/>
    <col min="5951" max="5951" width="25.6640625" bestFit="1" customWidth="1"/>
    <col min="5952" max="5952" width="24" bestFit="1" customWidth="1"/>
    <col min="5953" max="5953" width="30.6640625" bestFit="1" customWidth="1"/>
    <col min="5954" max="5954" width="29" bestFit="1" customWidth="1"/>
    <col min="5955" max="5955" width="25.6640625" bestFit="1" customWidth="1"/>
    <col min="5956" max="5956" width="24" bestFit="1" customWidth="1"/>
    <col min="5957" max="5957" width="30.6640625" bestFit="1" customWidth="1"/>
    <col min="5958" max="5958" width="29" bestFit="1" customWidth="1"/>
    <col min="5959" max="5959" width="25.6640625" bestFit="1" customWidth="1"/>
    <col min="5960" max="5960" width="24" bestFit="1" customWidth="1"/>
    <col min="5961" max="5961" width="30.6640625" bestFit="1" customWidth="1"/>
    <col min="5962" max="5962" width="29" bestFit="1" customWidth="1"/>
    <col min="5963" max="5963" width="25.6640625" bestFit="1" customWidth="1"/>
    <col min="5964" max="5964" width="24" bestFit="1" customWidth="1"/>
    <col min="5965" max="5965" width="30.6640625" bestFit="1" customWidth="1"/>
    <col min="5966" max="5966" width="29" bestFit="1" customWidth="1"/>
    <col min="5967" max="5967" width="25.6640625" bestFit="1" customWidth="1"/>
    <col min="5968" max="5968" width="24" bestFit="1" customWidth="1"/>
    <col min="5969" max="5969" width="30.6640625" bestFit="1" customWidth="1"/>
    <col min="5970" max="5970" width="29" bestFit="1" customWidth="1"/>
    <col min="5971" max="5971" width="25.6640625" bestFit="1" customWidth="1"/>
    <col min="5972" max="5972" width="24" bestFit="1" customWidth="1"/>
    <col min="5973" max="5973" width="25.6640625" bestFit="1" customWidth="1"/>
    <col min="5974" max="5974" width="24" bestFit="1" customWidth="1"/>
    <col min="5975" max="5975" width="30.6640625" bestFit="1" customWidth="1"/>
    <col min="5976" max="5976" width="29" bestFit="1" customWidth="1"/>
    <col min="5977" max="5977" width="25.6640625" bestFit="1" customWidth="1"/>
    <col min="5978" max="5978" width="24" bestFit="1" customWidth="1"/>
    <col min="5979" max="5979" width="30.6640625" bestFit="1" customWidth="1"/>
    <col min="5980" max="5980" width="29" bestFit="1" customWidth="1"/>
    <col min="5981" max="5981" width="25.6640625" bestFit="1" customWidth="1"/>
    <col min="5982" max="5982" width="24" bestFit="1" customWidth="1"/>
    <col min="5983" max="5983" width="30.6640625" bestFit="1" customWidth="1"/>
    <col min="5984" max="5984" width="29" bestFit="1" customWidth="1"/>
    <col min="5985" max="5985" width="25.6640625" bestFit="1" customWidth="1"/>
    <col min="5986" max="5986" width="24" bestFit="1" customWidth="1"/>
    <col min="5987" max="5987" width="30.6640625" bestFit="1" customWidth="1"/>
    <col min="5988" max="5988" width="29" bestFit="1" customWidth="1"/>
    <col min="5989" max="5989" width="25.6640625" bestFit="1" customWidth="1"/>
    <col min="5990" max="5990" width="24" bestFit="1" customWidth="1"/>
    <col min="5991" max="5991" width="29.1640625" bestFit="1" customWidth="1"/>
    <col min="5992" max="5992" width="27.5" bestFit="1" customWidth="1"/>
    <col min="5993" max="5993" width="25.6640625" bestFit="1" customWidth="1"/>
    <col min="5994" max="5994" width="24" bestFit="1" customWidth="1"/>
    <col min="5995" max="5995" width="30.6640625" bestFit="1" customWidth="1"/>
    <col min="5996" max="5996" width="29" bestFit="1" customWidth="1"/>
    <col min="5997" max="5997" width="25.6640625" bestFit="1" customWidth="1"/>
    <col min="5998" max="5998" width="24" bestFit="1" customWidth="1"/>
    <col min="5999" max="5999" width="30.6640625" bestFit="1" customWidth="1"/>
    <col min="6000" max="6000" width="29" bestFit="1" customWidth="1"/>
    <col min="6001" max="6001" width="25.6640625" bestFit="1" customWidth="1"/>
    <col min="6002" max="6002" width="24" bestFit="1" customWidth="1"/>
    <col min="6003" max="6003" width="30.6640625" bestFit="1" customWidth="1"/>
    <col min="6004" max="6004" width="29" bestFit="1" customWidth="1"/>
    <col min="6005" max="6005" width="25.6640625" bestFit="1" customWidth="1"/>
    <col min="6006" max="6006" width="24" bestFit="1" customWidth="1"/>
    <col min="6007" max="6007" width="30.6640625" bestFit="1" customWidth="1"/>
    <col min="6008" max="6008" width="29" bestFit="1" customWidth="1"/>
    <col min="6009" max="6009" width="25.6640625" bestFit="1" customWidth="1"/>
    <col min="6010" max="6010" width="24" bestFit="1" customWidth="1"/>
    <col min="6011" max="6011" width="30.6640625" bestFit="1" customWidth="1"/>
    <col min="6012" max="6012" width="29" bestFit="1" customWidth="1"/>
    <col min="6013" max="6013" width="25.6640625" bestFit="1" customWidth="1"/>
    <col min="6014" max="6014" width="24" bestFit="1" customWidth="1"/>
    <col min="6015" max="6015" width="30.6640625" bestFit="1" customWidth="1"/>
    <col min="6016" max="6016" width="29" bestFit="1" customWidth="1"/>
    <col min="6017" max="6017" width="25.6640625" bestFit="1" customWidth="1"/>
    <col min="6018" max="6018" width="24" bestFit="1" customWidth="1"/>
    <col min="6019" max="6019" width="30.6640625" bestFit="1" customWidth="1"/>
    <col min="6020" max="6020" width="29" bestFit="1" customWidth="1"/>
    <col min="6021" max="6021" width="25.6640625" bestFit="1" customWidth="1"/>
    <col min="6022" max="6022" width="24" bestFit="1" customWidth="1"/>
    <col min="6023" max="6023" width="25.6640625" bestFit="1" customWidth="1"/>
    <col min="6024" max="6024" width="24" bestFit="1" customWidth="1"/>
    <col min="6025" max="6025" width="30.6640625" bestFit="1" customWidth="1"/>
    <col min="6026" max="6026" width="29" bestFit="1" customWidth="1"/>
    <col min="6027" max="6027" width="25.6640625" bestFit="1" customWidth="1"/>
    <col min="6028" max="6028" width="24" bestFit="1" customWidth="1"/>
    <col min="6029" max="6029" width="29.1640625" bestFit="1" customWidth="1"/>
    <col min="6030" max="6030" width="27.5" bestFit="1" customWidth="1"/>
    <col min="6031" max="6031" width="25.6640625" bestFit="1" customWidth="1"/>
    <col min="6032" max="6032" width="24" bestFit="1" customWidth="1"/>
    <col min="6033" max="6033" width="30.6640625" bestFit="1" customWidth="1"/>
    <col min="6034" max="6034" width="29" bestFit="1" customWidth="1"/>
    <col min="6035" max="6035" width="25.6640625" bestFit="1" customWidth="1"/>
    <col min="6036" max="6036" width="24" bestFit="1" customWidth="1"/>
    <col min="6037" max="6037" width="25.6640625" bestFit="1" customWidth="1"/>
    <col min="6038" max="6038" width="24" bestFit="1" customWidth="1"/>
    <col min="6039" max="6039" width="30.6640625" bestFit="1" customWidth="1"/>
    <col min="6040" max="6040" width="29" bestFit="1" customWidth="1"/>
    <col min="6041" max="6041" width="25.6640625" bestFit="1" customWidth="1"/>
    <col min="6042" max="6042" width="24" bestFit="1" customWidth="1"/>
    <col min="6043" max="6043" width="30.6640625" bestFit="1" customWidth="1"/>
    <col min="6044" max="6044" width="29" bestFit="1" customWidth="1"/>
    <col min="6045" max="6045" width="25.6640625" bestFit="1" customWidth="1"/>
    <col min="6046" max="6046" width="24" bestFit="1" customWidth="1"/>
    <col min="6047" max="6047" width="30.6640625" bestFit="1" customWidth="1"/>
    <col min="6048" max="6048" width="29" bestFit="1" customWidth="1"/>
    <col min="6049" max="6049" width="25.6640625" bestFit="1" customWidth="1"/>
    <col min="6050" max="6050" width="24" bestFit="1" customWidth="1"/>
    <col min="6051" max="6051" width="30.6640625" bestFit="1" customWidth="1"/>
    <col min="6052" max="6052" width="29" bestFit="1" customWidth="1"/>
    <col min="6053" max="6053" width="25.6640625" bestFit="1" customWidth="1"/>
    <col min="6054" max="6054" width="24" bestFit="1" customWidth="1"/>
    <col min="6055" max="6055" width="30.6640625" bestFit="1" customWidth="1"/>
    <col min="6056" max="6056" width="29" bestFit="1" customWidth="1"/>
    <col min="6057" max="6057" width="25.6640625" bestFit="1" customWidth="1"/>
    <col min="6058" max="6058" width="24" bestFit="1" customWidth="1"/>
    <col min="6059" max="6059" width="30.6640625" bestFit="1" customWidth="1"/>
    <col min="6060" max="6060" width="29" bestFit="1" customWidth="1"/>
    <col min="6061" max="6061" width="25.6640625" bestFit="1" customWidth="1"/>
    <col min="6062" max="6062" width="24" bestFit="1" customWidth="1"/>
    <col min="6063" max="6063" width="30.6640625" bestFit="1" customWidth="1"/>
    <col min="6064" max="6064" width="29" bestFit="1" customWidth="1"/>
    <col min="6065" max="6065" width="25.6640625" bestFit="1" customWidth="1"/>
    <col min="6066" max="6066" width="24" bestFit="1" customWidth="1"/>
    <col min="6067" max="6067" width="30.6640625" bestFit="1" customWidth="1"/>
    <col min="6068" max="6068" width="29" bestFit="1" customWidth="1"/>
    <col min="6069" max="6069" width="25.6640625" bestFit="1" customWidth="1"/>
    <col min="6070" max="6070" width="24" bestFit="1" customWidth="1"/>
    <col min="6071" max="6071" width="29.1640625" bestFit="1" customWidth="1"/>
    <col min="6072" max="6072" width="27.5" bestFit="1" customWidth="1"/>
    <col min="6073" max="6073" width="25.6640625" bestFit="1" customWidth="1"/>
    <col min="6074" max="6074" width="24" bestFit="1" customWidth="1"/>
    <col min="6075" max="6075" width="25.6640625" bestFit="1" customWidth="1"/>
    <col min="6076" max="6076" width="24" bestFit="1" customWidth="1"/>
    <col min="6077" max="6077" width="30.6640625" bestFit="1" customWidth="1"/>
    <col min="6078" max="6078" width="29" bestFit="1" customWidth="1"/>
    <col min="6079" max="6079" width="25.6640625" bestFit="1" customWidth="1"/>
    <col min="6080" max="6080" width="24" bestFit="1" customWidth="1"/>
    <col min="6081" max="6081" width="30.6640625" bestFit="1" customWidth="1"/>
    <col min="6082" max="6082" width="29" bestFit="1" customWidth="1"/>
    <col min="6083" max="6083" width="25.6640625" bestFit="1" customWidth="1"/>
    <col min="6084" max="6084" width="24" bestFit="1" customWidth="1"/>
    <col min="6085" max="6085" width="30.6640625" bestFit="1" customWidth="1"/>
    <col min="6086" max="6086" width="29" bestFit="1" customWidth="1"/>
    <col min="6087" max="6087" width="25.6640625" bestFit="1" customWidth="1"/>
    <col min="6088" max="6088" width="24" bestFit="1" customWidth="1"/>
    <col min="6089" max="6089" width="30.6640625" bestFit="1" customWidth="1"/>
    <col min="6090" max="6090" width="29" bestFit="1" customWidth="1"/>
    <col min="6091" max="6091" width="25.6640625" bestFit="1" customWidth="1"/>
    <col min="6092" max="6092" width="24" bestFit="1" customWidth="1"/>
    <col min="6093" max="6093" width="30.6640625" bestFit="1" customWidth="1"/>
    <col min="6094" max="6094" width="29" bestFit="1" customWidth="1"/>
    <col min="6095" max="6095" width="25.6640625" bestFit="1" customWidth="1"/>
    <col min="6096" max="6096" width="24" bestFit="1" customWidth="1"/>
    <col min="6097" max="6097" width="30.6640625" bestFit="1" customWidth="1"/>
    <col min="6098" max="6098" width="29" bestFit="1" customWidth="1"/>
    <col min="6099" max="6099" width="25.6640625" bestFit="1" customWidth="1"/>
    <col min="6100" max="6100" width="24" bestFit="1" customWidth="1"/>
    <col min="6101" max="6101" width="30.6640625" bestFit="1" customWidth="1"/>
    <col min="6102" max="6102" width="29" bestFit="1" customWidth="1"/>
    <col min="6103" max="6103" width="25.6640625" bestFit="1" customWidth="1"/>
    <col min="6104" max="6104" width="24" bestFit="1" customWidth="1"/>
    <col min="6105" max="6105" width="30.6640625" bestFit="1" customWidth="1"/>
    <col min="6106" max="6106" width="29" bestFit="1" customWidth="1"/>
    <col min="6107" max="6107" width="25.6640625" bestFit="1" customWidth="1"/>
    <col min="6108" max="6108" width="24" bestFit="1" customWidth="1"/>
    <col min="6109" max="6109" width="30.6640625" bestFit="1" customWidth="1"/>
    <col min="6110" max="6110" width="29" bestFit="1" customWidth="1"/>
    <col min="6111" max="6111" width="25.6640625" bestFit="1" customWidth="1"/>
    <col min="6112" max="6112" width="24" bestFit="1" customWidth="1"/>
    <col min="6113" max="6113" width="30.6640625" bestFit="1" customWidth="1"/>
    <col min="6114" max="6114" width="29" bestFit="1" customWidth="1"/>
    <col min="6115" max="6115" width="25.6640625" bestFit="1" customWidth="1"/>
    <col min="6116" max="6116" width="24" bestFit="1" customWidth="1"/>
    <col min="6117" max="6117" width="30.6640625" bestFit="1" customWidth="1"/>
    <col min="6118" max="6118" width="29" bestFit="1" customWidth="1"/>
    <col min="6119" max="6119" width="25.6640625" bestFit="1" customWidth="1"/>
    <col min="6120" max="6120" width="24" bestFit="1" customWidth="1"/>
    <col min="6121" max="6121" width="30.6640625" bestFit="1" customWidth="1"/>
    <col min="6122" max="6122" width="29" bestFit="1" customWidth="1"/>
    <col min="6123" max="6123" width="25.6640625" bestFit="1" customWidth="1"/>
    <col min="6124" max="6124" width="24" bestFit="1" customWidth="1"/>
    <col min="6125" max="6125" width="30.6640625" bestFit="1" customWidth="1"/>
    <col min="6126" max="6126" width="29" bestFit="1" customWidth="1"/>
    <col min="6127" max="6127" width="25.6640625" bestFit="1" customWidth="1"/>
    <col min="6128" max="6128" width="24" bestFit="1" customWidth="1"/>
    <col min="6129" max="6129" width="30.6640625" bestFit="1" customWidth="1"/>
    <col min="6130" max="6130" width="29" bestFit="1" customWidth="1"/>
    <col min="6131" max="6131" width="25.6640625" bestFit="1" customWidth="1"/>
    <col min="6132" max="6132" width="24" bestFit="1" customWidth="1"/>
    <col min="6133" max="6133" width="30.6640625" bestFit="1" customWidth="1"/>
    <col min="6134" max="6134" width="29" bestFit="1" customWidth="1"/>
    <col min="6135" max="6135" width="25.6640625" bestFit="1" customWidth="1"/>
    <col min="6136" max="6136" width="24" bestFit="1" customWidth="1"/>
    <col min="6137" max="6137" width="30.6640625" bestFit="1" customWidth="1"/>
    <col min="6138" max="6138" width="29" bestFit="1" customWidth="1"/>
    <col min="6139" max="6139" width="25.6640625" bestFit="1" customWidth="1"/>
    <col min="6140" max="6140" width="24" bestFit="1" customWidth="1"/>
    <col min="6141" max="6141" width="29.1640625" bestFit="1" customWidth="1"/>
    <col min="6142" max="6142" width="27.5" bestFit="1" customWidth="1"/>
    <col min="6143" max="6143" width="25.6640625" bestFit="1" customWidth="1"/>
    <col min="6144" max="6144" width="24" bestFit="1" customWidth="1"/>
    <col min="6145" max="6145" width="30.6640625" bestFit="1" customWidth="1"/>
    <col min="6146" max="6146" width="29" bestFit="1" customWidth="1"/>
    <col min="6147" max="6147" width="25.6640625" bestFit="1" customWidth="1"/>
    <col min="6148" max="6148" width="24" bestFit="1" customWidth="1"/>
    <col min="6149" max="6149" width="25.6640625" bestFit="1" customWidth="1"/>
    <col min="6150" max="6150" width="24" bestFit="1" customWidth="1"/>
    <col min="6151" max="6151" width="30.6640625" bestFit="1" customWidth="1"/>
    <col min="6152" max="6152" width="29" bestFit="1" customWidth="1"/>
    <col min="6153" max="6153" width="25.6640625" bestFit="1" customWidth="1"/>
    <col min="6154" max="6154" width="24" bestFit="1" customWidth="1"/>
    <col min="6155" max="6155" width="30.6640625" bestFit="1" customWidth="1"/>
    <col min="6156" max="6156" width="29" bestFit="1" customWidth="1"/>
    <col min="6157" max="6157" width="25.6640625" bestFit="1" customWidth="1"/>
    <col min="6158" max="6158" width="24" bestFit="1" customWidth="1"/>
    <col min="6159" max="6159" width="30.6640625" bestFit="1" customWidth="1"/>
    <col min="6160" max="6160" width="29" bestFit="1" customWidth="1"/>
    <col min="6161" max="6161" width="25.6640625" bestFit="1" customWidth="1"/>
    <col min="6162" max="6162" width="24" bestFit="1" customWidth="1"/>
    <col min="6163" max="6163" width="30.6640625" bestFit="1" customWidth="1"/>
    <col min="6164" max="6164" width="29" bestFit="1" customWidth="1"/>
    <col min="6165" max="6165" width="25.6640625" bestFit="1" customWidth="1"/>
    <col min="6166" max="6166" width="24" bestFit="1" customWidth="1"/>
    <col min="6167" max="6167" width="25.6640625" bestFit="1" customWidth="1"/>
    <col min="6168" max="6168" width="24" bestFit="1" customWidth="1"/>
    <col min="6169" max="6169" width="30.6640625" bestFit="1" customWidth="1"/>
    <col min="6170" max="6170" width="29" bestFit="1" customWidth="1"/>
    <col min="6171" max="6171" width="25.6640625" bestFit="1" customWidth="1"/>
    <col min="6172" max="6172" width="24" bestFit="1" customWidth="1"/>
    <col min="6173" max="6173" width="30.6640625" bestFit="1" customWidth="1"/>
    <col min="6174" max="6174" width="29" bestFit="1" customWidth="1"/>
    <col min="6175" max="6175" width="25.6640625" bestFit="1" customWidth="1"/>
    <col min="6176" max="6176" width="24" bestFit="1" customWidth="1"/>
    <col min="6177" max="6177" width="30.6640625" bestFit="1" customWidth="1"/>
    <col min="6178" max="6178" width="29" bestFit="1" customWidth="1"/>
    <col min="6179" max="6179" width="25.6640625" bestFit="1" customWidth="1"/>
    <col min="6180" max="6180" width="24" bestFit="1" customWidth="1"/>
    <col min="6181" max="6181" width="30.6640625" bestFit="1" customWidth="1"/>
    <col min="6182" max="6182" width="29" bestFit="1" customWidth="1"/>
    <col min="6183" max="6183" width="25.6640625" bestFit="1" customWidth="1"/>
    <col min="6184" max="6184" width="24" bestFit="1" customWidth="1"/>
    <col min="6185" max="6185" width="25.6640625" bestFit="1" customWidth="1"/>
    <col min="6186" max="6186" width="24" bestFit="1" customWidth="1"/>
    <col min="6187" max="6187" width="29.1640625" bestFit="1" customWidth="1"/>
    <col min="6188" max="6188" width="27.5" bestFit="1" customWidth="1"/>
    <col min="6189" max="6189" width="25.6640625" bestFit="1" customWidth="1"/>
    <col min="6190" max="6190" width="24" bestFit="1" customWidth="1"/>
    <col min="6191" max="6191" width="25.6640625" bestFit="1" customWidth="1"/>
    <col min="6192" max="6192" width="24" bestFit="1" customWidth="1"/>
    <col min="6193" max="6193" width="30.6640625" bestFit="1" customWidth="1"/>
    <col min="6194" max="6194" width="29" bestFit="1" customWidth="1"/>
    <col min="6195" max="6195" width="25.6640625" bestFit="1" customWidth="1"/>
    <col min="6196" max="6196" width="24" bestFit="1" customWidth="1"/>
    <col min="6197" max="6197" width="30.6640625" bestFit="1" customWidth="1"/>
    <col min="6198" max="6198" width="29" bestFit="1" customWidth="1"/>
    <col min="6199" max="6199" width="25.6640625" bestFit="1" customWidth="1"/>
    <col min="6200" max="6200" width="24" bestFit="1" customWidth="1"/>
    <col min="6201" max="6201" width="30.6640625" bestFit="1" customWidth="1"/>
    <col min="6202" max="6202" width="29" bestFit="1" customWidth="1"/>
    <col min="6203" max="6203" width="25.6640625" bestFit="1" customWidth="1"/>
    <col min="6204" max="6204" width="24" bestFit="1" customWidth="1"/>
    <col min="6205" max="6205" width="30.6640625" bestFit="1" customWidth="1"/>
    <col min="6206" max="6206" width="29" bestFit="1" customWidth="1"/>
    <col min="6207" max="6207" width="25.6640625" bestFit="1" customWidth="1"/>
    <col min="6208" max="6208" width="24" bestFit="1" customWidth="1"/>
    <col min="6209" max="6209" width="30.6640625" bestFit="1" customWidth="1"/>
    <col min="6210" max="6210" width="29" bestFit="1" customWidth="1"/>
    <col min="6211" max="6211" width="25.6640625" bestFit="1" customWidth="1"/>
    <col min="6212" max="6212" width="24" bestFit="1" customWidth="1"/>
    <col min="6213" max="6213" width="30.6640625" bestFit="1" customWidth="1"/>
    <col min="6214" max="6214" width="29" bestFit="1" customWidth="1"/>
    <col min="6215" max="6215" width="25.6640625" bestFit="1" customWidth="1"/>
    <col min="6216" max="6216" width="24" bestFit="1" customWidth="1"/>
    <col min="6217" max="6217" width="30.6640625" bestFit="1" customWidth="1"/>
    <col min="6218" max="6218" width="29" bestFit="1" customWidth="1"/>
    <col min="6219" max="6219" width="25.6640625" bestFit="1" customWidth="1"/>
    <col min="6220" max="6220" width="24" bestFit="1" customWidth="1"/>
    <col min="6221" max="6221" width="30.6640625" bestFit="1" customWidth="1"/>
    <col min="6222" max="6222" width="29" bestFit="1" customWidth="1"/>
    <col min="6223" max="6223" width="25.6640625" bestFit="1" customWidth="1"/>
    <col min="6224" max="6224" width="24" bestFit="1" customWidth="1"/>
    <col min="6225" max="6225" width="30.6640625" bestFit="1" customWidth="1"/>
    <col min="6226" max="6226" width="29" bestFit="1" customWidth="1"/>
    <col min="6227" max="6227" width="25.6640625" bestFit="1" customWidth="1"/>
    <col min="6228" max="6228" width="24" bestFit="1" customWidth="1"/>
    <col min="6229" max="6229" width="30.6640625" bestFit="1" customWidth="1"/>
    <col min="6230" max="6230" width="29" bestFit="1" customWidth="1"/>
    <col min="6231" max="6231" width="25.6640625" bestFit="1" customWidth="1"/>
    <col min="6232" max="6232" width="24" bestFit="1" customWidth="1"/>
    <col min="6233" max="6233" width="30.6640625" bestFit="1" customWidth="1"/>
    <col min="6234" max="6234" width="29" bestFit="1" customWidth="1"/>
    <col min="6235" max="6235" width="25.6640625" bestFit="1" customWidth="1"/>
    <col min="6236" max="6236" width="24" bestFit="1" customWidth="1"/>
    <col min="6237" max="6237" width="25.6640625" bestFit="1" customWidth="1"/>
    <col min="6238" max="6238" width="24" bestFit="1" customWidth="1"/>
    <col min="6239" max="6239" width="30.6640625" bestFit="1" customWidth="1"/>
    <col min="6240" max="6240" width="29" bestFit="1" customWidth="1"/>
    <col min="6241" max="6241" width="25.6640625" bestFit="1" customWidth="1"/>
    <col min="6242" max="6242" width="24" bestFit="1" customWidth="1"/>
    <col min="6243" max="6243" width="30.6640625" bestFit="1" customWidth="1"/>
    <col min="6244" max="6244" width="29" bestFit="1" customWidth="1"/>
    <col min="6245" max="6245" width="25.6640625" bestFit="1" customWidth="1"/>
    <col min="6246" max="6246" width="24" bestFit="1" customWidth="1"/>
    <col min="6247" max="6247" width="25.6640625" bestFit="1" customWidth="1"/>
    <col min="6248" max="6248" width="24" bestFit="1" customWidth="1"/>
    <col min="6249" max="6249" width="30.6640625" bestFit="1" customWidth="1"/>
    <col min="6250" max="6250" width="29" bestFit="1" customWidth="1"/>
    <col min="6251" max="6251" width="25.6640625" bestFit="1" customWidth="1"/>
    <col min="6252" max="6252" width="24" bestFit="1" customWidth="1"/>
    <col min="6253" max="6253" width="30.6640625" bestFit="1" customWidth="1"/>
    <col min="6254" max="6254" width="29" bestFit="1" customWidth="1"/>
    <col min="6255" max="6255" width="25.6640625" bestFit="1" customWidth="1"/>
    <col min="6256" max="6256" width="24" bestFit="1" customWidth="1"/>
    <col min="6257" max="6257" width="30.6640625" bestFit="1" customWidth="1"/>
    <col min="6258" max="6258" width="29" bestFit="1" customWidth="1"/>
    <col min="6259" max="6259" width="25.6640625" bestFit="1" customWidth="1"/>
    <col min="6260" max="6260" width="24" bestFit="1" customWidth="1"/>
    <col min="6261" max="6261" width="30.6640625" bestFit="1" customWidth="1"/>
    <col min="6262" max="6262" width="29" bestFit="1" customWidth="1"/>
    <col min="6263" max="6263" width="25.6640625" bestFit="1" customWidth="1"/>
    <col min="6264" max="6264" width="24" bestFit="1" customWidth="1"/>
    <col min="6265" max="6265" width="30.6640625" bestFit="1" customWidth="1"/>
    <col min="6266" max="6266" width="29" bestFit="1" customWidth="1"/>
    <col min="6267" max="6267" width="25.6640625" bestFit="1" customWidth="1"/>
    <col min="6268" max="6268" width="24" bestFit="1" customWidth="1"/>
    <col min="6269" max="6269" width="30.6640625" bestFit="1" customWidth="1"/>
    <col min="6270" max="6270" width="29" bestFit="1" customWidth="1"/>
    <col min="6271" max="6271" width="25.6640625" bestFit="1" customWidth="1"/>
    <col min="6272" max="6272" width="24" bestFit="1" customWidth="1"/>
    <col min="6273" max="6273" width="25.6640625" bestFit="1" customWidth="1"/>
    <col min="6274" max="6274" width="24" bestFit="1" customWidth="1"/>
    <col min="6275" max="6275" width="30.6640625" bestFit="1" customWidth="1"/>
    <col min="6276" max="6276" width="29" bestFit="1" customWidth="1"/>
    <col min="6277" max="6277" width="25.6640625" bestFit="1" customWidth="1"/>
    <col min="6278" max="6278" width="24" bestFit="1" customWidth="1"/>
    <col min="6279" max="6279" width="30.6640625" bestFit="1" customWidth="1"/>
    <col min="6280" max="6280" width="29" bestFit="1" customWidth="1"/>
    <col min="6281" max="6281" width="25.6640625" bestFit="1" customWidth="1"/>
    <col min="6282" max="6282" width="24" bestFit="1" customWidth="1"/>
    <col min="6283" max="6283" width="30.6640625" bestFit="1" customWidth="1"/>
    <col min="6284" max="6284" width="29" bestFit="1" customWidth="1"/>
    <col min="6285" max="6285" width="25.6640625" bestFit="1" customWidth="1"/>
    <col min="6286" max="6286" width="24" bestFit="1" customWidth="1"/>
    <col min="6287" max="6287" width="25.6640625" bestFit="1" customWidth="1"/>
    <col min="6288" max="6288" width="24" bestFit="1" customWidth="1"/>
    <col min="6289" max="6289" width="30.6640625" bestFit="1" customWidth="1"/>
    <col min="6290" max="6290" width="29" bestFit="1" customWidth="1"/>
    <col min="6291" max="6291" width="25.6640625" bestFit="1" customWidth="1"/>
    <col min="6292" max="6292" width="24" bestFit="1" customWidth="1"/>
    <col min="6293" max="6293" width="30.6640625" bestFit="1" customWidth="1"/>
    <col min="6294" max="6294" width="29" bestFit="1" customWidth="1"/>
    <col min="6295" max="6295" width="25.6640625" bestFit="1" customWidth="1"/>
    <col min="6296" max="6296" width="24" bestFit="1" customWidth="1"/>
    <col min="6297" max="6297" width="25.6640625" bestFit="1" customWidth="1"/>
    <col min="6298" max="6298" width="24" bestFit="1" customWidth="1"/>
    <col min="6299" max="6299" width="29.1640625" bestFit="1" customWidth="1"/>
    <col min="6300" max="6300" width="27.5" bestFit="1" customWidth="1"/>
    <col min="6301" max="6301" width="25.6640625" bestFit="1" customWidth="1"/>
    <col min="6302" max="6302" width="24" bestFit="1" customWidth="1"/>
    <col min="6303" max="6303" width="30.6640625" bestFit="1" customWidth="1"/>
    <col min="6304" max="6304" width="29" bestFit="1" customWidth="1"/>
    <col min="6305" max="6305" width="25.6640625" bestFit="1" customWidth="1"/>
    <col min="6306" max="6306" width="24" bestFit="1" customWidth="1"/>
    <col min="6307" max="6307" width="30.6640625" bestFit="1" customWidth="1"/>
    <col min="6308" max="6308" width="29" bestFit="1" customWidth="1"/>
    <col min="6309" max="6309" width="25.6640625" bestFit="1" customWidth="1"/>
    <col min="6310" max="6310" width="24" bestFit="1" customWidth="1"/>
    <col min="6311" max="6311" width="30.6640625" bestFit="1" customWidth="1"/>
    <col min="6312" max="6312" width="29" bestFit="1" customWidth="1"/>
    <col min="6313" max="6313" width="25.6640625" bestFit="1" customWidth="1"/>
    <col min="6314" max="6314" width="24" bestFit="1" customWidth="1"/>
    <col min="6315" max="6315" width="30.6640625" bestFit="1" customWidth="1"/>
    <col min="6316" max="6316" width="29" bestFit="1" customWidth="1"/>
    <col min="6317" max="6317" width="25.6640625" bestFit="1" customWidth="1"/>
    <col min="6318" max="6318" width="24" bestFit="1" customWidth="1"/>
    <col min="6319" max="6319" width="30.6640625" bestFit="1" customWidth="1"/>
    <col min="6320" max="6320" width="29" bestFit="1" customWidth="1"/>
    <col min="6321" max="6321" width="25.6640625" bestFit="1" customWidth="1"/>
    <col min="6322" max="6322" width="24" bestFit="1" customWidth="1"/>
    <col min="6323" max="6323" width="29.1640625" bestFit="1" customWidth="1"/>
    <col min="6324" max="6324" width="27.5" bestFit="1" customWidth="1"/>
    <col min="6325" max="6325" width="25.6640625" bestFit="1" customWidth="1"/>
    <col min="6326" max="6326" width="24" bestFit="1" customWidth="1"/>
    <col min="6327" max="6327" width="25.6640625" bestFit="1" customWidth="1"/>
    <col min="6328" max="6328" width="24" bestFit="1" customWidth="1"/>
    <col min="6329" max="6329" width="30.6640625" bestFit="1" customWidth="1"/>
    <col min="6330" max="6330" width="29" bestFit="1" customWidth="1"/>
    <col min="6331" max="6331" width="25.6640625" bestFit="1" customWidth="1"/>
    <col min="6332" max="6332" width="24" bestFit="1" customWidth="1"/>
    <col min="6333" max="6333" width="30.6640625" bestFit="1" customWidth="1"/>
    <col min="6334" max="6334" width="29" bestFit="1" customWidth="1"/>
    <col min="6335" max="6335" width="25.6640625" bestFit="1" customWidth="1"/>
    <col min="6336" max="6336" width="24" bestFit="1" customWidth="1"/>
    <col min="6337" max="6337" width="30.6640625" bestFit="1" customWidth="1"/>
    <col min="6338" max="6338" width="29" bestFit="1" customWidth="1"/>
    <col min="6339" max="6339" width="25.6640625" bestFit="1" customWidth="1"/>
    <col min="6340" max="6340" width="24" bestFit="1" customWidth="1"/>
    <col min="6341" max="6341" width="30.6640625" bestFit="1" customWidth="1"/>
    <col min="6342" max="6342" width="29" bestFit="1" customWidth="1"/>
    <col min="6343" max="6343" width="25.6640625" bestFit="1" customWidth="1"/>
    <col min="6344" max="6344" width="24" bestFit="1" customWidth="1"/>
    <col min="6345" max="6345" width="30.6640625" bestFit="1" customWidth="1"/>
    <col min="6346" max="6346" width="29" bestFit="1" customWidth="1"/>
    <col min="6347" max="6347" width="25.6640625" bestFit="1" customWidth="1"/>
    <col min="6348" max="6348" width="24" bestFit="1" customWidth="1"/>
    <col min="6349" max="6349" width="30.6640625" bestFit="1" customWidth="1"/>
    <col min="6350" max="6350" width="29" bestFit="1" customWidth="1"/>
    <col min="6351" max="6351" width="25.6640625" bestFit="1" customWidth="1"/>
    <col min="6352" max="6352" width="24" bestFit="1" customWidth="1"/>
    <col min="6353" max="6353" width="25.6640625" bestFit="1" customWidth="1"/>
    <col min="6354" max="6354" width="24" bestFit="1" customWidth="1"/>
    <col min="6355" max="6355" width="30.6640625" bestFit="1" customWidth="1"/>
    <col min="6356" max="6356" width="29" bestFit="1" customWidth="1"/>
    <col min="6357" max="6357" width="25.6640625" bestFit="1" customWidth="1"/>
    <col min="6358" max="6358" width="24" bestFit="1" customWidth="1"/>
    <col min="6359" max="6359" width="30.6640625" bestFit="1" customWidth="1"/>
    <col min="6360" max="6360" width="29" bestFit="1" customWidth="1"/>
    <col min="6361" max="6361" width="25.6640625" bestFit="1" customWidth="1"/>
    <col min="6362" max="6362" width="24" bestFit="1" customWidth="1"/>
    <col min="6363" max="6363" width="30.6640625" bestFit="1" customWidth="1"/>
    <col min="6364" max="6364" width="29" bestFit="1" customWidth="1"/>
    <col min="6365" max="6365" width="25.6640625" bestFit="1" customWidth="1"/>
    <col min="6366" max="6366" width="24" bestFit="1" customWidth="1"/>
    <col min="6367" max="6367" width="29.1640625" bestFit="1" customWidth="1"/>
    <col min="6368" max="6368" width="27.5" bestFit="1" customWidth="1"/>
    <col min="6369" max="6369" width="25.6640625" bestFit="1" customWidth="1"/>
    <col min="6370" max="6370" width="24" bestFit="1" customWidth="1"/>
    <col min="6371" max="6371" width="25.6640625" bestFit="1" customWidth="1"/>
    <col min="6372" max="6372" width="24" bestFit="1" customWidth="1"/>
    <col min="6373" max="6373" width="30.6640625" bestFit="1" customWidth="1"/>
    <col min="6374" max="6374" width="29" bestFit="1" customWidth="1"/>
    <col min="6375" max="6375" width="25.6640625" bestFit="1" customWidth="1"/>
    <col min="6376" max="6376" width="24" bestFit="1" customWidth="1"/>
    <col min="6377" max="6377" width="30.6640625" bestFit="1" customWidth="1"/>
    <col min="6378" max="6378" width="29" bestFit="1" customWidth="1"/>
    <col min="6379" max="6379" width="25.6640625" bestFit="1" customWidth="1"/>
    <col min="6380" max="6380" width="24" bestFit="1" customWidth="1"/>
    <col min="6381" max="6381" width="30.6640625" bestFit="1" customWidth="1"/>
    <col min="6382" max="6382" width="29" bestFit="1" customWidth="1"/>
    <col min="6383" max="6383" width="25.6640625" bestFit="1" customWidth="1"/>
    <col min="6384" max="6384" width="24" bestFit="1" customWidth="1"/>
    <col min="6385" max="6385" width="30.6640625" bestFit="1" customWidth="1"/>
    <col min="6386" max="6386" width="29" bestFit="1" customWidth="1"/>
    <col min="6387" max="6387" width="25.6640625" bestFit="1" customWidth="1"/>
    <col min="6388" max="6388" width="24" bestFit="1" customWidth="1"/>
    <col min="6389" max="6389" width="30.6640625" bestFit="1" customWidth="1"/>
    <col min="6390" max="6390" width="29" bestFit="1" customWidth="1"/>
    <col min="6391" max="6391" width="25.6640625" bestFit="1" customWidth="1"/>
    <col min="6392" max="6392" width="24" bestFit="1" customWidth="1"/>
    <col min="6393" max="6393" width="30.6640625" bestFit="1" customWidth="1"/>
    <col min="6394" max="6394" width="29" bestFit="1" customWidth="1"/>
    <col min="6395" max="6395" width="25.6640625" bestFit="1" customWidth="1"/>
    <col min="6396" max="6396" width="24" bestFit="1" customWidth="1"/>
    <col min="6397" max="6397" width="25.6640625" bestFit="1" customWidth="1"/>
    <col min="6398" max="6398" width="24" bestFit="1" customWidth="1"/>
    <col min="6399" max="6399" width="30.6640625" bestFit="1" customWidth="1"/>
    <col min="6400" max="6400" width="29" bestFit="1" customWidth="1"/>
    <col min="6401" max="6401" width="25.6640625" bestFit="1" customWidth="1"/>
    <col min="6402" max="6402" width="24" bestFit="1" customWidth="1"/>
    <col min="6403" max="6403" width="30.6640625" bestFit="1" customWidth="1"/>
    <col min="6404" max="6404" width="29" bestFit="1" customWidth="1"/>
    <col min="6405" max="6405" width="25.6640625" bestFit="1" customWidth="1"/>
    <col min="6406" max="6406" width="24" bestFit="1" customWidth="1"/>
    <col min="6407" max="6407" width="30.6640625" bestFit="1" customWidth="1"/>
    <col min="6408" max="6408" width="29" bestFit="1" customWidth="1"/>
    <col min="6409" max="6409" width="25.6640625" bestFit="1" customWidth="1"/>
    <col min="6410" max="6410" width="24" bestFit="1" customWidth="1"/>
    <col min="6411" max="6411" width="29.1640625" bestFit="1" customWidth="1"/>
    <col min="6412" max="6412" width="27.5" bestFit="1" customWidth="1"/>
    <col min="6413" max="6413" width="25.6640625" bestFit="1" customWidth="1"/>
    <col min="6414" max="6414" width="24" bestFit="1" customWidth="1"/>
    <col min="6415" max="6415" width="30.6640625" bestFit="1" customWidth="1"/>
    <col min="6416" max="6416" width="29" bestFit="1" customWidth="1"/>
    <col min="6417" max="6417" width="25.6640625" bestFit="1" customWidth="1"/>
    <col min="6418" max="6418" width="24" bestFit="1" customWidth="1"/>
    <col min="6419" max="6419" width="30.6640625" bestFit="1" customWidth="1"/>
    <col min="6420" max="6420" width="29" bestFit="1" customWidth="1"/>
    <col min="6421" max="6421" width="25.6640625" bestFit="1" customWidth="1"/>
    <col min="6422" max="6422" width="24" bestFit="1" customWidth="1"/>
    <col min="6423" max="6423" width="30.6640625" bestFit="1" customWidth="1"/>
    <col min="6424" max="6424" width="29" bestFit="1" customWidth="1"/>
    <col min="6425" max="6425" width="25.6640625" bestFit="1" customWidth="1"/>
    <col min="6426" max="6426" width="24" bestFit="1" customWidth="1"/>
    <col min="6427" max="6427" width="30.6640625" bestFit="1" customWidth="1"/>
    <col min="6428" max="6428" width="29" bestFit="1" customWidth="1"/>
    <col min="6429" max="6429" width="25.6640625" bestFit="1" customWidth="1"/>
    <col min="6430" max="6430" width="24" bestFit="1" customWidth="1"/>
    <col min="6431" max="6431" width="30.6640625" bestFit="1" customWidth="1"/>
    <col min="6432" max="6432" width="29" bestFit="1" customWidth="1"/>
    <col min="6433" max="6433" width="25.6640625" bestFit="1" customWidth="1"/>
    <col min="6434" max="6434" width="24" bestFit="1" customWidth="1"/>
    <col min="6435" max="6435" width="30.6640625" bestFit="1" customWidth="1"/>
    <col min="6436" max="6436" width="29" bestFit="1" customWidth="1"/>
    <col min="6437" max="6437" width="25.6640625" bestFit="1" customWidth="1"/>
    <col min="6438" max="6438" width="24" bestFit="1" customWidth="1"/>
    <col min="6439" max="6439" width="30.6640625" bestFit="1" customWidth="1"/>
    <col min="6440" max="6440" width="29" bestFit="1" customWidth="1"/>
    <col min="6441" max="6441" width="25.6640625" bestFit="1" customWidth="1"/>
    <col min="6442" max="6442" width="24" bestFit="1" customWidth="1"/>
    <col min="6443" max="6443" width="30.6640625" bestFit="1" customWidth="1"/>
    <col min="6444" max="6444" width="29" bestFit="1" customWidth="1"/>
    <col min="6445" max="6445" width="25.6640625" bestFit="1" customWidth="1"/>
    <col min="6446" max="6446" width="24" bestFit="1" customWidth="1"/>
    <col min="6447" max="6447" width="30.6640625" bestFit="1" customWidth="1"/>
    <col min="6448" max="6448" width="29" bestFit="1" customWidth="1"/>
    <col min="6449" max="6449" width="25.6640625" bestFit="1" customWidth="1"/>
    <col min="6450" max="6450" width="24" bestFit="1" customWidth="1"/>
    <col min="6451" max="6451" width="25.6640625" bestFit="1" customWidth="1"/>
    <col min="6452" max="6452" width="24" bestFit="1" customWidth="1"/>
    <col min="6453" max="6453" width="30.6640625" bestFit="1" customWidth="1"/>
    <col min="6454" max="6454" width="29" bestFit="1" customWidth="1"/>
    <col min="6455" max="6455" width="25.6640625" bestFit="1" customWidth="1"/>
    <col min="6456" max="6456" width="24" bestFit="1" customWidth="1"/>
    <col min="6457" max="6457" width="30.6640625" bestFit="1" customWidth="1"/>
    <col min="6458" max="6458" width="29" bestFit="1" customWidth="1"/>
    <col min="6459" max="6459" width="25.6640625" bestFit="1" customWidth="1"/>
    <col min="6460" max="6460" width="24" bestFit="1" customWidth="1"/>
    <col min="6461" max="6461" width="25.6640625" bestFit="1" customWidth="1"/>
    <col min="6462" max="6462" width="24" bestFit="1" customWidth="1"/>
    <col min="6463" max="6463" width="30.6640625" bestFit="1" customWidth="1"/>
    <col min="6464" max="6464" width="29" bestFit="1" customWidth="1"/>
    <col min="6465" max="6465" width="25.6640625" bestFit="1" customWidth="1"/>
    <col min="6466" max="6466" width="24" bestFit="1" customWidth="1"/>
    <col min="6467" max="6467" width="30.6640625" bestFit="1" customWidth="1"/>
    <col min="6468" max="6468" width="29" bestFit="1" customWidth="1"/>
    <col min="6469" max="6469" width="25.6640625" bestFit="1" customWidth="1"/>
    <col min="6470" max="6470" width="24" bestFit="1" customWidth="1"/>
    <col min="6471" max="6471" width="30.6640625" bestFit="1" customWidth="1"/>
    <col min="6472" max="6472" width="29" bestFit="1" customWidth="1"/>
    <col min="6473" max="6473" width="25.6640625" bestFit="1" customWidth="1"/>
    <col min="6474" max="6474" width="24" bestFit="1" customWidth="1"/>
    <col min="6475" max="6475" width="30.6640625" bestFit="1" customWidth="1"/>
    <col min="6476" max="6476" width="29" bestFit="1" customWidth="1"/>
    <col min="6477" max="6477" width="25.6640625" bestFit="1" customWidth="1"/>
    <col min="6478" max="6478" width="24" bestFit="1" customWidth="1"/>
    <col min="6479" max="6479" width="25.6640625" bestFit="1" customWidth="1"/>
    <col min="6480" max="6480" width="24" bestFit="1" customWidth="1"/>
    <col min="6481" max="6481" width="29.1640625" bestFit="1" customWidth="1"/>
    <col min="6482" max="6482" width="27.5" bestFit="1" customWidth="1"/>
    <col min="6483" max="6483" width="25.6640625" bestFit="1" customWidth="1"/>
    <col min="6484" max="6484" width="24" bestFit="1" customWidth="1"/>
    <col min="6485" max="6485" width="30.6640625" bestFit="1" customWidth="1"/>
    <col min="6486" max="6486" width="29" bestFit="1" customWidth="1"/>
    <col min="6487" max="6487" width="25.6640625" bestFit="1" customWidth="1"/>
    <col min="6488" max="6488" width="24" bestFit="1" customWidth="1"/>
    <col min="6489" max="6489" width="30.6640625" bestFit="1" customWidth="1"/>
    <col min="6490" max="6490" width="29" bestFit="1" customWidth="1"/>
    <col min="6491" max="6491" width="25.6640625" bestFit="1" customWidth="1"/>
    <col min="6492" max="6492" width="24" bestFit="1" customWidth="1"/>
    <col min="6493" max="6493" width="30.6640625" bestFit="1" customWidth="1"/>
    <col min="6494" max="6494" width="29" bestFit="1" customWidth="1"/>
    <col min="6495" max="6495" width="25.6640625" bestFit="1" customWidth="1"/>
    <col min="6496" max="6496" width="24" bestFit="1" customWidth="1"/>
    <col min="6497" max="6497" width="30.6640625" bestFit="1" customWidth="1"/>
    <col min="6498" max="6498" width="29" bestFit="1" customWidth="1"/>
    <col min="6499" max="6499" width="25.6640625" bestFit="1" customWidth="1"/>
    <col min="6500" max="6500" width="24" bestFit="1" customWidth="1"/>
    <col min="6501" max="6501" width="30.6640625" bestFit="1" customWidth="1"/>
    <col min="6502" max="6502" width="29" bestFit="1" customWidth="1"/>
    <col min="6503" max="6503" width="25.6640625" bestFit="1" customWidth="1"/>
    <col min="6504" max="6504" width="24" bestFit="1" customWidth="1"/>
    <col min="6505" max="6505" width="30.6640625" bestFit="1" customWidth="1"/>
    <col min="6506" max="6506" width="29" bestFit="1" customWidth="1"/>
    <col min="6507" max="6507" width="25.6640625" bestFit="1" customWidth="1"/>
    <col min="6508" max="6508" width="24" bestFit="1" customWidth="1"/>
    <col min="6509" max="6509" width="30.6640625" bestFit="1" customWidth="1"/>
    <col min="6510" max="6510" width="29" bestFit="1" customWidth="1"/>
    <col min="6511" max="6511" width="25.6640625" bestFit="1" customWidth="1"/>
    <col min="6512" max="6512" width="24" bestFit="1" customWidth="1"/>
    <col min="6513" max="6513" width="30.6640625" bestFit="1" customWidth="1"/>
    <col min="6514" max="6514" width="29" bestFit="1" customWidth="1"/>
    <col min="6515" max="6515" width="25.6640625" bestFit="1" customWidth="1"/>
    <col min="6516" max="6516" width="24" bestFit="1" customWidth="1"/>
    <col min="6517" max="6517" width="30.6640625" bestFit="1" customWidth="1"/>
    <col min="6518" max="6518" width="29" bestFit="1" customWidth="1"/>
    <col min="6519" max="6519" width="25.6640625" bestFit="1" customWidth="1"/>
    <col min="6520" max="6520" width="24" bestFit="1" customWidth="1"/>
    <col min="6521" max="6521" width="30.6640625" bestFit="1" customWidth="1"/>
    <col min="6522" max="6522" width="29" bestFit="1" customWidth="1"/>
    <col min="6523" max="6523" width="25.6640625" bestFit="1" customWidth="1"/>
    <col min="6524" max="6524" width="24" bestFit="1" customWidth="1"/>
    <col min="6525" max="6525" width="30.6640625" bestFit="1" customWidth="1"/>
    <col min="6526" max="6526" width="29" bestFit="1" customWidth="1"/>
    <col min="6527" max="6527" width="25.6640625" bestFit="1" customWidth="1"/>
    <col min="6528" max="6528" width="24" bestFit="1" customWidth="1"/>
    <col min="6529" max="6529" width="30.6640625" bestFit="1" customWidth="1"/>
    <col min="6530" max="6530" width="29" bestFit="1" customWidth="1"/>
    <col min="6531" max="6531" width="25.6640625" bestFit="1" customWidth="1"/>
    <col min="6532" max="6532" width="24" bestFit="1" customWidth="1"/>
    <col min="6533" max="6533" width="25.6640625" bestFit="1" customWidth="1"/>
    <col min="6534" max="6534" width="24" bestFit="1" customWidth="1"/>
    <col min="6535" max="6535" width="30.6640625" bestFit="1" customWidth="1"/>
    <col min="6536" max="6536" width="29" bestFit="1" customWidth="1"/>
    <col min="6537" max="6537" width="25.6640625" bestFit="1" customWidth="1"/>
    <col min="6538" max="6538" width="24" bestFit="1" customWidth="1"/>
    <col min="6539" max="6539" width="30.6640625" bestFit="1" customWidth="1"/>
    <col min="6540" max="6540" width="29" bestFit="1" customWidth="1"/>
    <col min="6541" max="6541" width="25.6640625" bestFit="1" customWidth="1"/>
    <col min="6542" max="6542" width="24" bestFit="1" customWidth="1"/>
    <col min="6543" max="6543" width="30.6640625" bestFit="1" customWidth="1"/>
    <col min="6544" max="6544" width="29" bestFit="1" customWidth="1"/>
    <col min="6545" max="6545" width="25.6640625" bestFit="1" customWidth="1"/>
    <col min="6546" max="6546" width="24" bestFit="1" customWidth="1"/>
    <col min="6547" max="6547" width="25.6640625" bestFit="1" customWidth="1"/>
    <col min="6548" max="6548" width="24" bestFit="1" customWidth="1"/>
    <col min="6549" max="6549" width="29.1640625" bestFit="1" customWidth="1"/>
    <col min="6550" max="6550" width="27.5" bestFit="1" customWidth="1"/>
    <col min="6551" max="6551" width="25.6640625" bestFit="1" customWidth="1"/>
    <col min="6552" max="6552" width="24" bestFit="1" customWidth="1"/>
    <col min="6553" max="6553" width="30.6640625" bestFit="1" customWidth="1"/>
    <col min="6554" max="6554" width="29" bestFit="1" customWidth="1"/>
    <col min="6555" max="6555" width="25.6640625" bestFit="1" customWidth="1"/>
    <col min="6556" max="6556" width="24" bestFit="1" customWidth="1"/>
    <col min="6557" max="6557" width="25.6640625" bestFit="1" customWidth="1"/>
    <col min="6558" max="6558" width="24" bestFit="1" customWidth="1"/>
    <col min="6559" max="6559" width="30.6640625" bestFit="1" customWidth="1"/>
    <col min="6560" max="6560" width="29" bestFit="1" customWidth="1"/>
    <col min="6561" max="6561" width="25.6640625" bestFit="1" customWidth="1"/>
    <col min="6562" max="6562" width="24" bestFit="1" customWidth="1"/>
    <col min="6563" max="6563" width="25.6640625" bestFit="1" customWidth="1"/>
    <col min="6564" max="6564" width="24" bestFit="1" customWidth="1"/>
    <col min="6565" max="6565" width="30.6640625" bestFit="1" customWidth="1"/>
    <col min="6566" max="6566" width="29" bestFit="1" customWidth="1"/>
    <col min="6567" max="6567" width="25.6640625" bestFit="1" customWidth="1"/>
    <col min="6568" max="6568" width="24" bestFit="1" customWidth="1"/>
    <col min="6569" max="6569" width="25.6640625" bestFit="1" customWidth="1"/>
    <col min="6570" max="6570" width="24" bestFit="1" customWidth="1"/>
    <col min="6571" max="6571" width="30.6640625" bestFit="1" customWidth="1"/>
    <col min="6572" max="6572" width="29" bestFit="1" customWidth="1"/>
    <col min="6573" max="6573" width="25.6640625" bestFit="1" customWidth="1"/>
    <col min="6574" max="6574" width="24" bestFit="1" customWidth="1"/>
    <col min="6575" max="6575" width="30.6640625" bestFit="1" customWidth="1"/>
    <col min="6576" max="6576" width="29" bestFit="1" customWidth="1"/>
    <col min="6577" max="6577" width="25.6640625" bestFit="1" customWidth="1"/>
    <col min="6578" max="6578" width="24" bestFit="1" customWidth="1"/>
    <col min="6579" max="6579" width="30.6640625" bestFit="1" customWidth="1"/>
    <col min="6580" max="6580" width="29" bestFit="1" customWidth="1"/>
    <col min="6581" max="6581" width="25.6640625" bestFit="1" customWidth="1"/>
    <col min="6582" max="6582" width="24" bestFit="1" customWidth="1"/>
    <col min="6583" max="6583" width="30.6640625" bestFit="1" customWidth="1"/>
    <col min="6584" max="6584" width="29" bestFit="1" customWidth="1"/>
    <col min="6585" max="6585" width="25.6640625" bestFit="1" customWidth="1"/>
    <col min="6586" max="6586" width="24" bestFit="1" customWidth="1"/>
    <col min="6587" max="6587" width="25.6640625" bestFit="1" customWidth="1"/>
    <col min="6588" max="6588" width="24" bestFit="1" customWidth="1"/>
    <col min="6589" max="6589" width="30.6640625" bestFit="1" customWidth="1"/>
    <col min="6590" max="6590" width="29" bestFit="1" customWidth="1"/>
    <col min="6591" max="6591" width="25.6640625" bestFit="1" customWidth="1"/>
    <col min="6592" max="6592" width="24" bestFit="1" customWidth="1"/>
    <col min="6593" max="6593" width="30.6640625" bestFit="1" customWidth="1"/>
    <col min="6594" max="6594" width="29" bestFit="1" customWidth="1"/>
    <col min="6595" max="6595" width="25.6640625" bestFit="1" customWidth="1"/>
    <col min="6596" max="6596" width="24" bestFit="1" customWidth="1"/>
    <col min="6597" max="6597" width="30.6640625" bestFit="1" customWidth="1"/>
    <col min="6598" max="6598" width="29" bestFit="1" customWidth="1"/>
    <col min="6599" max="6599" width="25.6640625" bestFit="1" customWidth="1"/>
    <col min="6600" max="6600" width="24" bestFit="1" customWidth="1"/>
    <col min="6601" max="6601" width="30.6640625" bestFit="1" customWidth="1"/>
    <col min="6602" max="6602" width="29" bestFit="1" customWidth="1"/>
    <col min="6603" max="6603" width="25.6640625" bestFit="1" customWidth="1"/>
    <col min="6604" max="6604" width="24" bestFit="1" customWidth="1"/>
    <col min="6605" max="6605" width="30.6640625" bestFit="1" customWidth="1"/>
    <col min="6606" max="6606" width="29" bestFit="1" customWidth="1"/>
    <col min="6607" max="6607" width="25.6640625" bestFit="1" customWidth="1"/>
    <col min="6608" max="6608" width="24" bestFit="1" customWidth="1"/>
    <col min="6609" max="6609" width="25.6640625" bestFit="1" customWidth="1"/>
    <col min="6610" max="6610" width="24" bestFit="1" customWidth="1"/>
    <col min="6611" max="6611" width="30.6640625" bestFit="1" customWidth="1"/>
    <col min="6612" max="6612" width="29" bestFit="1" customWidth="1"/>
    <col min="6613" max="6613" width="25.6640625" bestFit="1" customWidth="1"/>
    <col min="6614" max="6614" width="24" bestFit="1" customWidth="1"/>
    <col min="6615" max="6615" width="29.1640625" bestFit="1" customWidth="1"/>
    <col min="6616" max="6616" width="27.5" bestFit="1" customWidth="1"/>
    <col min="6617" max="6617" width="25.6640625" bestFit="1" customWidth="1"/>
    <col min="6618" max="6618" width="24" bestFit="1" customWidth="1"/>
    <col min="6619" max="6619" width="30.6640625" bestFit="1" customWidth="1"/>
    <col min="6620" max="6620" width="29" bestFit="1" customWidth="1"/>
    <col min="6621" max="6621" width="25.6640625" bestFit="1" customWidth="1"/>
    <col min="6622" max="6622" width="24" bestFit="1" customWidth="1"/>
    <col min="6623" max="6623" width="25.6640625" bestFit="1" customWidth="1"/>
    <col min="6624" max="6624" width="24" bestFit="1" customWidth="1"/>
    <col min="6625" max="6625" width="30.6640625" bestFit="1" customWidth="1"/>
    <col min="6626" max="6626" width="29" bestFit="1" customWidth="1"/>
    <col min="6627" max="6627" width="25.6640625" bestFit="1" customWidth="1"/>
    <col min="6628" max="6628" width="24" bestFit="1" customWidth="1"/>
    <col min="6629" max="6629" width="30.6640625" bestFit="1" customWidth="1"/>
    <col min="6630" max="6630" width="29" bestFit="1" customWidth="1"/>
    <col min="6631" max="6631" width="25.6640625" bestFit="1" customWidth="1"/>
    <col min="6632" max="6632" width="24" bestFit="1" customWidth="1"/>
    <col min="6633" max="6633" width="30.6640625" bestFit="1" customWidth="1"/>
    <col min="6634" max="6634" width="29" bestFit="1" customWidth="1"/>
    <col min="6635" max="6635" width="25.6640625" bestFit="1" customWidth="1"/>
    <col min="6636" max="6636" width="24" bestFit="1" customWidth="1"/>
    <col min="6637" max="6637" width="30.6640625" bestFit="1" customWidth="1"/>
    <col min="6638" max="6638" width="29" bestFit="1" customWidth="1"/>
    <col min="6639" max="6639" width="25.6640625" bestFit="1" customWidth="1"/>
    <col min="6640" max="6640" width="24" bestFit="1" customWidth="1"/>
    <col min="6641" max="6641" width="30.6640625" bestFit="1" customWidth="1"/>
    <col min="6642" max="6642" width="29" bestFit="1" customWidth="1"/>
    <col min="6643" max="6643" width="25.6640625" bestFit="1" customWidth="1"/>
    <col min="6644" max="6644" width="24" bestFit="1" customWidth="1"/>
    <col min="6645" max="6645" width="30.6640625" bestFit="1" customWidth="1"/>
    <col min="6646" max="6646" width="29" bestFit="1" customWidth="1"/>
    <col min="6647" max="6647" width="25.6640625" bestFit="1" customWidth="1"/>
    <col min="6648" max="6648" width="24" bestFit="1" customWidth="1"/>
    <col min="6649" max="6649" width="30.6640625" bestFit="1" customWidth="1"/>
    <col min="6650" max="6650" width="29" bestFit="1" customWidth="1"/>
    <col min="6651" max="6651" width="25.6640625" bestFit="1" customWidth="1"/>
    <col min="6652" max="6652" width="24" bestFit="1" customWidth="1"/>
    <col min="6653" max="6653" width="30.6640625" bestFit="1" customWidth="1"/>
    <col min="6654" max="6654" width="29" bestFit="1" customWidth="1"/>
    <col min="6655" max="6655" width="25.6640625" bestFit="1" customWidth="1"/>
    <col min="6656" max="6656" width="24" bestFit="1" customWidth="1"/>
    <col min="6657" max="6657" width="30.6640625" bestFit="1" customWidth="1"/>
    <col min="6658" max="6658" width="29" bestFit="1" customWidth="1"/>
    <col min="6659" max="6659" width="25.6640625" bestFit="1" customWidth="1"/>
    <col min="6660" max="6660" width="24" bestFit="1" customWidth="1"/>
    <col min="6661" max="6661" width="30.6640625" bestFit="1" customWidth="1"/>
    <col min="6662" max="6662" width="29" bestFit="1" customWidth="1"/>
    <col min="6663" max="6663" width="25.6640625" bestFit="1" customWidth="1"/>
    <col min="6664" max="6664" width="24" bestFit="1" customWidth="1"/>
    <col min="6665" max="6665" width="30.6640625" bestFit="1" customWidth="1"/>
    <col min="6666" max="6666" width="29" bestFit="1" customWidth="1"/>
    <col min="6667" max="6667" width="25.6640625" bestFit="1" customWidth="1"/>
    <col min="6668" max="6668" width="24" bestFit="1" customWidth="1"/>
    <col min="6669" max="6669" width="30.6640625" bestFit="1" customWidth="1"/>
    <col min="6670" max="6670" width="29" bestFit="1" customWidth="1"/>
    <col min="6671" max="6671" width="25.6640625" bestFit="1" customWidth="1"/>
    <col min="6672" max="6672" width="24" bestFit="1" customWidth="1"/>
    <col min="6673" max="6673" width="30.6640625" bestFit="1" customWidth="1"/>
    <col min="6674" max="6674" width="29" bestFit="1" customWidth="1"/>
    <col min="6675" max="6675" width="25.6640625" bestFit="1" customWidth="1"/>
    <col min="6676" max="6676" width="24" bestFit="1" customWidth="1"/>
    <col min="6677" max="6677" width="30.6640625" bestFit="1" customWidth="1"/>
    <col min="6678" max="6678" width="29" bestFit="1" customWidth="1"/>
    <col min="6679" max="6679" width="25.6640625" bestFit="1" customWidth="1"/>
    <col min="6680" max="6680" width="24" bestFit="1" customWidth="1"/>
    <col min="6681" max="6681" width="30.6640625" bestFit="1" customWidth="1"/>
    <col min="6682" max="6682" width="29" bestFit="1" customWidth="1"/>
    <col min="6683" max="6683" width="25.6640625" bestFit="1" customWidth="1"/>
    <col min="6684" max="6684" width="24" bestFit="1" customWidth="1"/>
    <col min="6685" max="6685" width="25.6640625" bestFit="1" customWidth="1"/>
    <col min="6686" max="6686" width="24" bestFit="1" customWidth="1"/>
    <col min="6687" max="6687" width="30.6640625" bestFit="1" customWidth="1"/>
    <col min="6688" max="6688" width="29" bestFit="1" customWidth="1"/>
    <col min="6689" max="6689" width="25.6640625" bestFit="1" customWidth="1"/>
    <col min="6690" max="6690" width="24" bestFit="1" customWidth="1"/>
    <col min="6691" max="6691" width="30.6640625" bestFit="1" customWidth="1"/>
    <col min="6692" max="6692" width="29" bestFit="1" customWidth="1"/>
    <col min="6693" max="6693" width="25.6640625" bestFit="1" customWidth="1"/>
    <col min="6694" max="6694" width="24" bestFit="1" customWidth="1"/>
    <col min="6695" max="6695" width="30.6640625" bestFit="1" customWidth="1"/>
    <col min="6696" max="6696" width="29" bestFit="1" customWidth="1"/>
    <col min="6697" max="6697" width="25.6640625" bestFit="1" customWidth="1"/>
    <col min="6698" max="6698" width="24" bestFit="1" customWidth="1"/>
    <col min="6699" max="6699" width="30.6640625" bestFit="1" customWidth="1"/>
    <col min="6700" max="6700" width="29" bestFit="1" customWidth="1"/>
    <col min="6701" max="6701" width="25.6640625" bestFit="1" customWidth="1"/>
    <col min="6702" max="6702" width="24" bestFit="1" customWidth="1"/>
    <col min="6703" max="6703" width="30.6640625" bestFit="1" customWidth="1"/>
    <col min="6704" max="6704" width="29" bestFit="1" customWidth="1"/>
    <col min="6705" max="6705" width="25.6640625" bestFit="1" customWidth="1"/>
    <col min="6706" max="6706" width="24" bestFit="1" customWidth="1"/>
    <col min="6707" max="6707" width="30.6640625" bestFit="1" customWidth="1"/>
    <col min="6708" max="6708" width="29" bestFit="1" customWidth="1"/>
    <col min="6709" max="6709" width="25.6640625" bestFit="1" customWidth="1"/>
    <col min="6710" max="6710" width="24" bestFit="1" customWidth="1"/>
    <col min="6711" max="6711" width="30.6640625" bestFit="1" customWidth="1"/>
    <col min="6712" max="6712" width="29" bestFit="1" customWidth="1"/>
    <col min="6713" max="6713" width="25.6640625" bestFit="1" customWidth="1"/>
    <col min="6714" max="6714" width="24" bestFit="1" customWidth="1"/>
    <col min="6715" max="6715" width="30.6640625" bestFit="1" customWidth="1"/>
    <col min="6716" max="6716" width="29" bestFit="1" customWidth="1"/>
    <col min="6717" max="6717" width="25.6640625" bestFit="1" customWidth="1"/>
    <col min="6718" max="6718" width="24" bestFit="1" customWidth="1"/>
    <col min="6719" max="6719" width="30.6640625" bestFit="1" customWidth="1"/>
    <col min="6720" max="6720" width="29" bestFit="1" customWidth="1"/>
    <col min="6721" max="6721" width="25.6640625" bestFit="1" customWidth="1"/>
    <col min="6722" max="6722" width="24" bestFit="1" customWidth="1"/>
    <col min="6723" max="6723" width="30.6640625" bestFit="1" customWidth="1"/>
    <col min="6724" max="6724" width="29" bestFit="1" customWidth="1"/>
    <col min="6725" max="6725" width="25.6640625" bestFit="1" customWidth="1"/>
    <col min="6726" max="6726" width="24" bestFit="1" customWidth="1"/>
    <col min="6727" max="6727" width="29.1640625" bestFit="1" customWidth="1"/>
    <col min="6728" max="6728" width="27.5" bestFit="1" customWidth="1"/>
    <col min="6729" max="6729" width="25.6640625" bestFit="1" customWidth="1"/>
    <col min="6730" max="6730" width="24" bestFit="1" customWidth="1"/>
    <col min="6731" max="6731" width="30.6640625" bestFit="1" customWidth="1"/>
    <col min="6732" max="6732" width="29" bestFit="1" customWidth="1"/>
    <col min="6733" max="6733" width="25.6640625" bestFit="1" customWidth="1"/>
    <col min="6734" max="6734" width="24" bestFit="1" customWidth="1"/>
    <col min="6735" max="6735" width="30.6640625" bestFit="1" customWidth="1"/>
    <col min="6736" max="6736" width="29" bestFit="1" customWidth="1"/>
    <col min="6737" max="6737" width="25.6640625" bestFit="1" customWidth="1"/>
    <col min="6738" max="6738" width="24" bestFit="1" customWidth="1"/>
    <col min="6739" max="6739" width="30.6640625" bestFit="1" customWidth="1"/>
    <col min="6740" max="6740" width="29" bestFit="1" customWidth="1"/>
    <col min="6741" max="6741" width="25.6640625" bestFit="1" customWidth="1"/>
    <col min="6742" max="6742" width="24" bestFit="1" customWidth="1"/>
    <col min="6743" max="6743" width="30.6640625" bestFit="1" customWidth="1"/>
    <col min="6744" max="6744" width="29" bestFit="1" customWidth="1"/>
    <col min="6745" max="6745" width="25.6640625" bestFit="1" customWidth="1"/>
    <col min="6746" max="6746" width="24" bestFit="1" customWidth="1"/>
    <col min="6747" max="6747" width="30.6640625" bestFit="1" customWidth="1"/>
    <col min="6748" max="6748" width="29" bestFit="1" customWidth="1"/>
    <col min="6749" max="6749" width="25.6640625" bestFit="1" customWidth="1"/>
    <col min="6750" max="6750" width="24" bestFit="1" customWidth="1"/>
    <col min="6751" max="6751" width="30.6640625" bestFit="1" customWidth="1"/>
    <col min="6752" max="6752" width="29" bestFit="1" customWidth="1"/>
    <col min="6753" max="6753" width="25.6640625" bestFit="1" customWidth="1"/>
    <col min="6754" max="6754" width="24" bestFit="1" customWidth="1"/>
    <col min="6755" max="6755" width="30.6640625" bestFit="1" customWidth="1"/>
    <col min="6756" max="6756" width="29" bestFit="1" customWidth="1"/>
    <col min="6757" max="6757" width="25.6640625" bestFit="1" customWidth="1"/>
    <col min="6758" max="6758" width="24" bestFit="1" customWidth="1"/>
    <col min="6759" max="6759" width="29.1640625" bestFit="1" customWidth="1"/>
    <col min="6760" max="6760" width="27.5" bestFit="1" customWidth="1"/>
    <col min="6761" max="6761" width="25.6640625" bestFit="1" customWidth="1"/>
    <col min="6762" max="6762" width="24" bestFit="1" customWidth="1"/>
    <col min="6763" max="6763" width="30.6640625" bestFit="1" customWidth="1"/>
    <col min="6764" max="6764" width="29" bestFit="1" customWidth="1"/>
    <col min="6765" max="6765" width="25.6640625" bestFit="1" customWidth="1"/>
    <col min="6766" max="6766" width="24" bestFit="1" customWidth="1"/>
    <col min="6767" max="6767" width="30.6640625" bestFit="1" customWidth="1"/>
    <col min="6768" max="6768" width="29" bestFit="1" customWidth="1"/>
    <col min="6769" max="6769" width="25.6640625" bestFit="1" customWidth="1"/>
    <col min="6770" max="6770" width="24" bestFit="1" customWidth="1"/>
    <col min="6771" max="6771" width="30.6640625" bestFit="1" customWidth="1"/>
    <col min="6772" max="6772" width="29" bestFit="1" customWidth="1"/>
    <col min="6773" max="6773" width="25.6640625" bestFit="1" customWidth="1"/>
    <col min="6774" max="6774" width="24" bestFit="1" customWidth="1"/>
    <col min="6775" max="6775" width="25.6640625" bestFit="1" customWidth="1"/>
    <col min="6776" max="6776" width="24" bestFit="1" customWidth="1"/>
    <col min="6777" max="6777" width="30.6640625" bestFit="1" customWidth="1"/>
    <col min="6778" max="6778" width="29" bestFit="1" customWidth="1"/>
    <col min="6779" max="6779" width="25.6640625" bestFit="1" customWidth="1"/>
    <col min="6780" max="6780" width="24" bestFit="1" customWidth="1"/>
    <col min="6781" max="6781" width="30.6640625" bestFit="1" customWidth="1"/>
    <col min="6782" max="6782" width="29" bestFit="1" customWidth="1"/>
    <col min="6783" max="6783" width="25.6640625" bestFit="1" customWidth="1"/>
    <col min="6784" max="6784" width="24" bestFit="1" customWidth="1"/>
    <col min="6785" max="6785" width="30.6640625" bestFit="1" customWidth="1"/>
    <col min="6786" max="6786" width="29" bestFit="1" customWidth="1"/>
    <col min="6787" max="6787" width="25.6640625" bestFit="1" customWidth="1"/>
    <col min="6788" max="6788" width="24" bestFit="1" customWidth="1"/>
    <col min="6789" max="6789" width="30.6640625" bestFit="1" customWidth="1"/>
    <col min="6790" max="6790" width="29" bestFit="1" customWidth="1"/>
    <col min="6791" max="6791" width="25.6640625" bestFit="1" customWidth="1"/>
    <col min="6792" max="6792" width="24" bestFit="1" customWidth="1"/>
    <col min="6793" max="6793" width="29.1640625" bestFit="1" customWidth="1"/>
    <col min="6794" max="6794" width="27.5" bestFit="1" customWidth="1"/>
    <col min="6795" max="6795" width="25.6640625" bestFit="1" customWidth="1"/>
    <col min="6796" max="6796" width="24" bestFit="1" customWidth="1"/>
    <col min="6797" max="6797" width="30.6640625" bestFit="1" customWidth="1"/>
    <col min="6798" max="6798" width="29" bestFit="1" customWidth="1"/>
    <col min="6799" max="6799" width="25.6640625" bestFit="1" customWidth="1"/>
    <col min="6800" max="6800" width="24" bestFit="1" customWidth="1"/>
    <col min="6801" max="6801" width="25.6640625" bestFit="1" customWidth="1"/>
    <col min="6802" max="6802" width="24" bestFit="1" customWidth="1"/>
    <col min="6803" max="6803" width="30.6640625" bestFit="1" customWidth="1"/>
    <col min="6804" max="6804" width="29" bestFit="1" customWidth="1"/>
    <col min="6805" max="6805" width="25.6640625" bestFit="1" customWidth="1"/>
    <col min="6806" max="6806" width="24" bestFit="1" customWidth="1"/>
    <col min="6807" max="6807" width="30.6640625" bestFit="1" customWidth="1"/>
    <col min="6808" max="6808" width="29" bestFit="1" customWidth="1"/>
    <col min="6809" max="6809" width="25.6640625" bestFit="1" customWidth="1"/>
    <col min="6810" max="6810" width="24" bestFit="1" customWidth="1"/>
    <col min="6811" max="6811" width="30.6640625" bestFit="1" customWidth="1"/>
    <col min="6812" max="6812" width="29" bestFit="1" customWidth="1"/>
    <col min="6813" max="6813" width="25.6640625" bestFit="1" customWidth="1"/>
    <col min="6814" max="6814" width="24" bestFit="1" customWidth="1"/>
    <col min="6815" max="6815" width="30.6640625" bestFit="1" customWidth="1"/>
    <col min="6816" max="6816" width="29" bestFit="1" customWidth="1"/>
    <col min="6817" max="6817" width="25.6640625" bestFit="1" customWidth="1"/>
    <col min="6818" max="6818" width="24" bestFit="1" customWidth="1"/>
    <col min="6819" max="6819" width="30.6640625" bestFit="1" customWidth="1"/>
    <col min="6820" max="6820" width="29" bestFit="1" customWidth="1"/>
    <col min="6821" max="6821" width="25.6640625" bestFit="1" customWidth="1"/>
    <col min="6822" max="6822" width="24" bestFit="1" customWidth="1"/>
    <col min="6823" max="6823" width="25.6640625" bestFit="1" customWidth="1"/>
    <col min="6824" max="6824" width="24" bestFit="1" customWidth="1"/>
    <col min="6825" max="6825" width="30.6640625" bestFit="1" customWidth="1"/>
    <col min="6826" max="6826" width="29" bestFit="1" customWidth="1"/>
    <col min="6827" max="6827" width="25.6640625" bestFit="1" customWidth="1"/>
    <col min="6828" max="6828" width="24" bestFit="1" customWidth="1"/>
    <col min="6829" max="6829" width="30.6640625" bestFit="1" customWidth="1"/>
    <col min="6830" max="6830" width="29" bestFit="1" customWidth="1"/>
    <col min="6831" max="6831" width="25.6640625" bestFit="1" customWidth="1"/>
    <col min="6832" max="6832" width="24" bestFit="1" customWidth="1"/>
    <col min="6833" max="6833" width="25.6640625" bestFit="1" customWidth="1"/>
    <col min="6834" max="6834" width="24" bestFit="1" customWidth="1"/>
    <col min="6835" max="6835" width="30.6640625" bestFit="1" customWidth="1"/>
    <col min="6836" max="6836" width="29" bestFit="1" customWidth="1"/>
    <col min="6837" max="6837" width="25.6640625" bestFit="1" customWidth="1"/>
    <col min="6838" max="6838" width="24" bestFit="1" customWidth="1"/>
    <col min="6839" max="6839" width="30.6640625" bestFit="1" customWidth="1"/>
    <col min="6840" max="6840" width="29" bestFit="1" customWidth="1"/>
    <col min="6841" max="6841" width="25.6640625" bestFit="1" customWidth="1"/>
    <col min="6842" max="6842" width="24" bestFit="1" customWidth="1"/>
    <col min="6843" max="6843" width="30.6640625" bestFit="1" customWidth="1"/>
    <col min="6844" max="6844" width="29" bestFit="1" customWidth="1"/>
    <col min="6845" max="6845" width="25.6640625" bestFit="1" customWidth="1"/>
    <col min="6846" max="6846" width="24" bestFit="1" customWidth="1"/>
    <col min="6847" max="6847" width="25.6640625" bestFit="1" customWidth="1"/>
    <col min="6848" max="6848" width="24" bestFit="1" customWidth="1"/>
    <col min="6849" max="6849" width="30.6640625" bestFit="1" customWidth="1"/>
    <col min="6850" max="6850" width="29" bestFit="1" customWidth="1"/>
    <col min="6851" max="6851" width="25.6640625" bestFit="1" customWidth="1"/>
    <col min="6852" max="6852" width="24" bestFit="1" customWidth="1"/>
    <col min="6853" max="6853" width="30.6640625" bestFit="1" customWidth="1"/>
    <col min="6854" max="6854" width="29" bestFit="1" customWidth="1"/>
    <col min="6855" max="6855" width="25.6640625" bestFit="1" customWidth="1"/>
    <col min="6856" max="6856" width="24" bestFit="1" customWidth="1"/>
    <col min="6857" max="6857" width="30.6640625" bestFit="1" customWidth="1"/>
    <col min="6858" max="6858" width="29" bestFit="1" customWidth="1"/>
    <col min="6859" max="6859" width="25.6640625" bestFit="1" customWidth="1"/>
    <col min="6860" max="6860" width="24" bestFit="1" customWidth="1"/>
    <col min="6861" max="6861" width="30.6640625" bestFit="1" customWidth="1"/>
    <col min="6862" max="6862" width="29" bestFit="1" customWidth="1"/>
    <col min="6863" max="6863" width="25.6640625" bestFit="1" customWidth="1"/>
    <col min="6864" max="6864" width="24" bestFit="1" customWidth="1"/>
    <col min="6865" max="6865" width="30.6640625" bestFit="1" customWidth="1"/>
    <col min="6866" max="6866" width="29" bestFit="1" customWidth="1"/>
    <col min="6867" max="6867" width="25.6640625" bestFit="1" customWidth="1"/>
    <col min="6868" max="6868" width="24" bestFit="1" customWidth="1"/>
    <col min="6869" max="6869" width="30.6640625" bestFit="1" customWidth="1"/>
    <col min="6870" max="6870" width="29" bestFit="1" customWidth="1"/>
    <col min="6871" max="6871" width="25.6640625" bestFit="1" customWidth="1"/>
    <col min="6872" max="6872" width="24" bestFit="1" customWidth="1"/>
    <col min="6873" max="6873" width="30.6640625" bestFit="1" customWidth="1"/>
    <col min="6874" max="6874" width="29" bestFit="1" customWidth="1"/>
    <col min="6875" max="6875" width="25.6640625" bestFit="1" customWidth="1"/>
    <col min="6876" max="6876" width="24" bestFit="1" customWidth="1"/>
    <col min="6877" max="6877" width="30.6640625" bestFit="1" customWidth="1"/>
    <col min="6878" max="6878" width="29" bestFit="1" customWidth="1"/>
    <col min="6879" max="6879" width="25.6640625" bestFit="1" customWidth="1"/>
    <col min="6880" max="6880" width="24" bestFit="1" customWidth="1"/>
    <col min="6881" max="6881" width="25.6640625" bestFit="1" customWidth="1"/>
    <col min="6882" max="6882" width="24" bestFit="1" customWidth="1"/>
    <col min="6883" max="6883" width="30.6640625" bestFit="1" customWidth="1"/>
    <col min="6884" max="6884" width="29" bestFit="1" customWidth="1"/>
    <col min="6885" max="6885" width="25.6640625" bestFit="1" customWidth="1"/>
    <col min="6886" max="6886" width="24" bestFit="1" customWidth="1"/>
    <col min="6887" max="6887" width="29.1640625" bestFit="1" customWidth="1"/>
    <col min="6888" max="6888" width="27.5" bestFit="1" customWidth="1"/>
    <col min="6889" max="6889" width="25.6640625" bestFit="1" customWidth="1"/>
    <col min="6890" max="6890" width="24" bestFit="1" customWidth="1"/>
    <col min="6891" max="6891" width="30.6640625" bestFit="1" customWidth="1"/>
    <col min="6892" max="6892" width="29" bestFit="1" customWidth="1"/>
    <col min="6893" max="6893" width="25.6640625" bestFit="1" customWidth="1"/>
    <col min="6894" max="6894" width="24" bestFit="1" customWidth="1"/>
    <col min="6895" max="6895" width="30.6640625" bestFit="1" customWidth="1"/>
    <col min="6896" max="6896" width="29" bestFit="1" customWidth="1"/>
    <col min="6897" max="6897" width="25.6640625" bestFit="1" customWidth="1"/>
    <col min="6898" max="6898" width="24" bestFit="1" customWidth="1"/>
    <col min="6899" max="6899" width="30.6640625" bestFit="1" customWidth="1"/>
    <col min="6900" max="6900" width="29" bestFit="1" customWidth="1"/>
    <col min="6901" max="6901" width="25.6640625" bestFit="1" customWidth="1"/>
    <col min="6902" max="6902" width="24" bestFit="1" customWidth="1"/>
    <col min="6903" max="6903" width="30.6640625" bestFit="1" customWidth="1"/>
    <col min="6904" max="6904" width="29" bestFit="1" customWidth="1"/>
    <col min="6905" max="6905" width="25.6640625" bestFit="1" customWidth="1"/>
    <col min="6906" max="6906" width="24" bestFit="1" customWidth="1"/>
    <col min="6907" max="6907" width="30.6640625" bestFit="1" customWidth="1"/>
    <col min="6908" max="6908" width="29" bestFit="1" customWidth="1"/>
    <col min="6909" max="6909" width="25.6640625" bestFit="1" customWidth="1"/>
    <col min="6910" max="6910" width="24" bestFit="1" customWidth="1"/>
    <col min="6911" max="6911" width="30.6640625" bestFit="1" customWidth="1"/>
    <col min="6912" max="6912" width="29" bestFit="1" customWidth="1"/>
    <col min="6913" max="6913" width="25.6640625" bestFit="1" customWidth="1"/>
    <col min="6914" max="6914" width="24" bestFit="1" customWidth="1"/>
    <col min="6915" max="6915" width="30.6640625" bestFit="1" customWidth="1"/>
    <col min="6916" max="6916" width="29" bestFit="1" customWidth="1"/>
    <col min="6917" max="6917" width="25.6640625" bestFit="1" customWidth="1"/>
    <col min="6918" max="6918" width="24" bestFit="1" customWidth="1"/>
    <col min="6919" max="6919" width="30.6640625" bestFit="1" customWidth="1"/>
    <col min="6920" max="6920" width="29" bestFit="1" customWidth="1"/>
    <col min="6921" max="6921" width="25.6640625" bestFit="1" customWidth="1"/>
    <col min="6922" max="6922" width="24" bestFit="1" customWidth="1"/>
    <col min="6923" max="6923" width="30.6640625" bestFit="1" customWidth="1"/>
    <col min="6924" max="6924" width="29" bestFit="1" customWidth="1"/>
    <col min="6925" max="6925" width="25.6640625" bestFit="1" customWidth="1"/>
    <col min="6926" max="6926" width="24" bestFit="1" customWidth="1"/>
    <col min="6927" max="6927" width="30.6640625" bestFit="1" customWidth="1"/>
    <col min="6928" max="6928" width="29" bestFit="1" customWidth="1"/>
    <col min="6929" max="6929" width="25.6640625" bestFit="1" customWidth="1"/>
    <col min="6930" max="6930" width="24" bestFit="1" customWidth="1"/>
    <col min="6931" max="6931" width="25.6640625" bestFit="1" customWidth="1"/>
    <col min="6932" max="6932" width="24" bestFit="1" customWidth="1"/>
    <col min="6933" max="6933" width="30.6640625" bestFit="1" customWidth="1"/>
    <col min="6934" max="6934" width="29" bestFit="1" customWidth="1"/>
    <col min="6935" max="6935" width="25.6640625" bestFit="1" customWidth="1"/>
    <col min="6936" max="6936" width="24" bestFit="1" customWidth="1"/>
    <col min="6937" max="6937" width="30.6640625" bestFit="1" customWidth="1"/>
    <col min="6938" max="6938" width="29" bestFit="1" customWidth="1"/>
    <col min="6939" max="6939" width="25.6640625" bestFit="1" customWidth="1"/>
    <col min="6940" max="6940" width="24" bestFit="1" customWidth="1"/>
    <col min="6941" max="6941" width="30.6640625" bestFit="1" customWidth="1"/>
    <col min="6942" max="6942" width="29" bestFit="1" customWidth="1"/>
    <col min="6943" max="6943" width="25.6640625" bestFit="1" customWidth="1"/>
    <col min="6944" max="6944" width="24" bestFit="1" customWidth="1"/>
    <col min="6945" max="6945" width="30.6640625" bestFit="1" customWidth="1"/>
    <col min="6946" max="6946" width="29" bestFit="1" customWidth="1"/>
    <col min="6947" max="6947" width="25.6640625" bestFit="1" customWidth="1"/>
    <col min="6948" max="6948" width="24" bestFit="1" customWidth="1"/>
    <col min="6949" max="6949" width="30.6640625" bestFit="1" customWidth="1"/>
    <col min="6950" max="6950" width="29" bestFit="1" customWidth="1"/>
    <col min="6951" max="6951" width="25.6640625" bestFit="1" customWidth="1"/>
    <col min="6952" max="6952" width="24" bestFit="1" customWidth="1"/>
    <col min="6953" max="6953" width="30.6640625" bestFit="1" customWidth="1"/>
    <col min="6954" max="6954" width="29" bestFit="1" customWidth="1"/>
    <col min="6955" max="6955" width="25.6640625" bestFit="1" customWidth="1"/>
    <col min="6956" max="6956" width="24" bestFit="1" customWidth="1"/>
    <col min="6957" max="6957" width="30.6640625" bestFit="1" customWidth="1"/>
    <col min="6958" max="6958" width="29" bestFit="1" customWidth="1"/>
    <col min="6959" max="6959" width="25.6640625" bestFit="1" customWidth="1"/>
    <col min="6960" max="6960" width="24" bestFit="1" customWidth="1"/>
    <col min="6961" max="6961" width="30.6640625" bestFit="1" customWidth="1"/>
    <col min="6962" max="6962" width="29" bestFit="1" customWidth="1"/>
    <col min="6963" max="6963" width="25.6640625" bestFit="1" customWidth="1"/>
    <col min="6964" max="6964" width="24" bestFit="1" customWidth="1"/>
    <col min="6965" max="6965" width="29.1640625" bestFit="1" customWidth="1"/>
    <col min="6966" max="6966" width="27.5" bestFit="1" customWidth="1"/>
    <col min="6967" max="6967" width="25.6640625" bestFit="1" customWidth="1"/>
    <col min="6968" max="6968" width="24" bestFit="1" customWidth="1"/>
    <col min="6969" max="6969" width="30.6640625" bestFit="1" customWidth="1"/>
    <col min="6970" max="6970" width="29" bestFit="1" customWidth="1"/>
    <col min="6971" max="6971" width="25.6640625" bestFit="1" customWidth="1"/>
    <col min="6972" max="6972" width="24" bestFit="1" customWidth="1"/>
    <col min="6973" max="6973" width="30.6640625" bestFit="1" customWidth="1"/>
    <col min="6974" max="6974" width="29" bestFit="1" customWidth="1"/>
    <col min="6975" max="6975" width="25.6640625" bestFit="1" customWidth="1"/>
    <col min="6976" max="6976" width="24" bestFit="1" customWidth="1"/>
    <col min="6977" max="6977" width="30.6640625" bestFit="1" customWidth="1"/>
    <col min="6978" max="6978" width="29" bestFit="1" customWidth="1"/>
    <col min="6979" max="6979" width="25.6640625" bestFit="1" customWidth="1"/>
    <col min="6980" max="6980" width="24" bestFit="1" customWidth="1"/>
    <col min="6981" max="6981" width="30.6640625" bestFit="1" customWidth="1"/>
    <col min="6982" max="6982" width="29" bestFit="1" customWidth="1"/>
    <col min="6983" max="6983" width="25.6640625" bestFit="1" customWidth="1"/>
    <col min="6984" max="6984" width="24" bestFit="1" customWidth="1"/>
    <col min="6985" max="6985" width="30.6640625" bestFit="1" customWidth="1"/>
    <col min="6986" max="6986" width="29" bestFit="1" customWidth="1"/>
    <col min="6987" max="6987" width="25.6640625" bestFit="1" customWidth="1"/>
    <col min="6988" max="6988" width="24" bestFit="1" customWidth="1"/>
    <col min="6989" max="6989" width="30.6640625" bestFit="1" customWidth="1"/>
    <col min="6990" max="6990" width="29" bestFit="1" customWidth="1"/>
    <col min="6991" max="6991" width="25.6640625" bestFit="1" customWidth="1"/>
    <col min="6992" max="6992" width="24" bestFit="1" customWidth="1"/>
    <col min="6993" max="6993" width="30.6640625" bestFit="1" customWidth="1"/>
    <col min="6994" max="6994" width="29" bestFit="1" customWidth="1"/>
    <col min="6995" max="6995" width="25.6640625" bestFit="1" customWidth="1"/>
    <col min="6996" max="6996" width="24" bestFit="1" customWidth="1"/>
    <col min="6997" max="6997" width="29.1640625" bestFit="1" customWidth="1"/>
    <col min="6998" max="6998" width="27.5" bestFit="1" customWidth="1"/>
    <col min="6999" max="6999" width="25.6640625" bestFit="1" customWidth="1"/>
    <col min="7000" max="7000" width="24" bestFit="1" customWidth="1"/>
    <col min="7001" max="7001" width="30.6640625" bestFit="1" customWidth="1"/>
    <col min="7002" max="7002" width="29" bestFit="1" customWidth="1"/>
    <col min="7003" max="7003" width="25.6640625" bestFit="1" customWidth="1"/>
    <col min="7004" max="7004" width="24" bestFit="1" customWidth="1"/>
    <col min="7005" max="7005" width="30.6640625" bestFit="1" customWidth="1"/>
    <col min="7006" max="7006" width="29" bestFit="1" customWidth="1"/>
    <col min="7007" max="7007" width="25.6640625" bestFit="1" customWidth="1"/>
    <col min="7008" max="7008" width="24" bestFit="1" customWidth="1"/>
    <col min="7009" max="7009" width="30.6640625" bestFit="1" customWidth="1"/>
    <col min="7010" max="7010" width="29" bestFit="1" customWidth="1"/>
    <col min="7011" max="7011" width="25.6640625" bestFit="1" customWidth="1"/>
    <col min="7012" max="7012" width="24" bestFit="1" customWidth="1"/>
    <col min="7013" max="7013" width="30.6640625" bestFit="1" customWidth="1"/>
    <col min="7014" max="7014" width="29" bestFit="1" customWidth="1"/>
    <col min="7015" max="7015" width="25.6640625" bestFit="1" customWidth="1"/>
    <col min="7016" max="7016" width="24" bestFit="1" customWidth="1"/>
    <col min="7017" max="7017" width="30.6640625" bestFit="1" customWidth="1"/>
    <col min="7018" max="7018" width="29" bestFit="1" customWidth="1"/>
    <col min="7019" max="7019" width="25.6640625" bestFit="1" customWidth="1"/>
    <col min="7020" max="7020" width="24" bestFit="1" customWidth="1"/>
    <col min="7021" max="7021" width="25.6640625" bestFit="1" customWidth="1"/>
    <col min="7022" max="7022" width="24" bestFit="1" customWidth="1"/>
    <col min="7023" max="7023" width="30.6640625" bestFit="1" customWidth="1"/>
    <col min="7024" max="7024" width="29" bestFit="1" customWidth="1"/>
    <col min="7025" max="7025" width="25.6640625" bestFit="1" customWidth="1"/>
    <col min="7026" max="7026" width="24" bestFit="1" customWidth="1"/>
    <col min="7027" max="7027" width="30.6640625" bestFit="1" customWidth="1"/>
    <col min="7028" max="7028" width="29" bestFit="1" customWidth="1"/>
    <col min="7029" max="7029" width="25.6640625" bestFit="1" customWidth="1"/>
    <col min="7030" max="7030" width="24" bestFit="1" customWidth="1"/>
    <col min="7031" max="7031" width="29.1640625" bestFit="1" customWidth="1"/>
    <col min="7032" max="7032" width="27.5" bestFit="1" customWidth="1"/>
    <col min="7033" max="7033" width="25.6640625" bestFit="1" customWidth="1"/>
    <col min="7034" max="7034" width="24" bestFit="1" customWidth="1"/>
    <col min="7035" max="7035" width="30.6640625" bestFit="1" customWidth="1"/>
    <col min="7036" max="7036" width="29" bestFit="1" customWidth="1"/>
    <col min="7037" max="7037" width="25.6640625" bestFit="1" customWidth="1"/>
    <col min="7038" max="7038" width="24" bestFit="1" customWidth="1"/>
    <col min="7039" max="7039" width="25.6640625" bestFit="1" customWidth="1"/>
    <col min="7040" max="7040" width="24" bestFit="1" customWidth="1"/>
    <col min="7041" max="7041" width="30.6640625" bestFit="1" customWidth="1"/>
    <col min="7042" max="7042" width="29" bestFit="1" customWidth="1"/>
    <col min="7043" max="7043" width="25.6640625" bestFit="1" customWidth="1"/>
    <col min="7044" max="7044" width="24" bestFit="1" customWidth="1"/>
    <col min="7045" max="7045" width="30.6640625" bestFit="1" customWidth="1"/>
    <col min="7046" max="7046" width="29" bestFit="1" customWidth="1"/>
    <col min="7047" max="7047" width="25.6640625" bestFit="1" customWidth="1"/>
    <col min="7048" max="7048" width="24" bestFit="1" customWidth="1"/>
    <col min="7049" max="7049" width="25.6640625" bestFit="1" customWidth="1"/>
    <col min="7050" max="7050" width="24" bestFit="1" customWidth="1"/>
    <col min="7051" max="7051" width="30.6640625" bestFit="1" customWidth="1"/>
    <col min="7052" max="7052" width="29" bestFit="1" customWidth="1"/>
    <col min="7053" max="7053" width="25.6640625" bestFit="1" customWidth="1"/>
    <col min="7054" max="7054" width="24" bestFit="1" customWidth="1"/>
    <col min="7055" max="7055" width="30.6640625" bestFit="1" customWidth="1"/>
    <col min="7056" max="7056" width="29" bestFit="1" customWidth="1"/>
    <col min="7057" max="7057" width="25.6640625" bestFit="1" customWidth="1"/>
    <col min="7058" max="7058" width="24" bestFit="1" customWidth="1"/>
    <col min="7059" max="7059" width="25.6640625" bestFit="1" customWidth="1"/>
    <col min="7060" max="7060" width="24" bestFit="1" customWidth="1"/>
    <col min="7061" max="7061" width="30.6640625" bestFit="1" customWidth="1"/>
    <col min="7062" max="7062" width="29" bestFit="1" customWidth="1"/>
    <col min="7063" max="7063" width="25.6640625" bestFit="1" customWidth="1"/>
    <col min="7064" max="7064" width="24" bestFit="1" customWidth="1"/>
    <col min="7065" max="7065" width="30.6640625" bestFit="1" customWidth="1"/>
    <col min="7066" max="7066" width="29" bestFit="1" customWidth="1"/>
    <col min="7067" max="7067" width="25.6640625" bestFit="1" customWidth="1"/>
    <col min="7068" max="7068" width="24" bestFit="1" customWidth="1"/>
    <col min="7069" max="7069" width="29.1640625" bestFit="1" customWidth="1"/>
    <col min="7070" max="7070" width="27.5" bestFit="1" customWidth="1"/>
    <col min="7071" max="7071" width="25.6640625" bestFit="1" customWidth="1"/>
    <col min="7072" max="7072" width="24" bestFit="1" customWidth="1"/>
    <col min="7073" max="7073" width="30.6640625" bestFit="1" customWidth="1"/>
    <col min="7074" max="7074" width="29" bestFit="1" customWidth="1"/>
    <col min="7075" max="7075" width="25.6640625" bestFit="1" customWidth="1"/>
    <col min="7076" max="7076" width="24" bestFit="1" customWidth="1"/>
    <col min="7077" max="7077" width="30.6640625" bestFit="1" customWidth="1"/>
    <col min="7078" max="7078" width="29" bestFit="1" customWidth="1"/>
    <col min="7079" max="7079" width="25.6640625" bestFit="1" customWidth="1"/>
    <col min="7080" max="7080" width="24" bestFit="1" customWidth="1"/>
    <col min="7081" max="7081" width="30.6640625" bestFit="1" customWidth="1"/>
    <col min="7082" max="7082" width="29" bestFit="1" customWidth="1"/>
    <col min="7083" max="7083" width="25.6640625" bestFit="1" customWidth="1"/>
    <col min="7084" max="7084" width="24" bestFit="1" customWidth="1"/>
    <col min="7085" max="7085" width="30.6640625" bestFit="1" customWidth="1"/>
    <col min="7086" max="7086" width="29" bestFit="1" customWidth="1"/>
    <col min="7087" max="7087" width="25.6640625" bestFit="1" customWidth="1"/>
    <col min="7088" max="7088" width="24" bestFit="1" customWidth="1"/>
    <col min="7089" max="7089" width="30.6640625" bestFit="1" customWidth="1"/>
    <col min="7090" max="7090" width="29" bestFit="1" customWidth="1"/>
    <col min="7091" max="7091" width="25.6640625" bestFit="1" customWidth="1"/>
    <col min="7092" max="7092" width="24" bestFit="1" customWidth="1"/>
    <col min="7093" max="7093" width="30.6640625" bestFit="1" customWidth="1"/>
    <col min="7094" max="7094" width="29" bestFit="1" customWidth="1"/>
    <col min="7095" max="7095" width="25.6640625" bestFit="1" customWidth="1"/>
    <col min="7096" max="7096" width="24" bestFit="1" customWidth="1"/>
    <col min="7097" max="7097" width="30.6640625" bestFit="1" customWidth="1"/>
    <col min="7098" max="7098" width="29" bestFit="1" customWidth="1"/>
    <col min="7099" max="7099" width="25.6640625" bestFit="1" customWidth="1"/>
    <col min="7100" max="7100" width="24" bestFit="1" customWidth="1"/>
    <col min="7101" max="7101" width="25.6640625" bestFit="1" customWidth="1"/>
    <col min="7102" max="7102" width="24" bestFit="1" customWidth="1"/>
    <col min="7103" max="7103" width="30.6640625" bestFit="1" customWidth="1"/>
    <col min="7104" max="7104" width="29" bestFit="1" customWidth="1"/>
    <col min="7105" max="7105" width="25.6640625" bestFit="1" customWidth="1"/>
    <col min="7106" max="7106" width="24" bestFit="1" customWidth="1"/>
    <col min="7107" max="7107" width="30.6640625" bestFit="1" customWidth="1"/>
    <col min="7108" max="7108" width="29" bestFit="1" customWidth="1"/>
    <col min="7109" max="7109" width="25.6640625" bestFit="1" customWidth="1"/>
    <col min="7110" max="7110" width="24" bestFit="1" customWidth="1"/>
    <col min="7111" max="7111" width="25.6640625" bestFit="1" customWidth="1"/>
    <col min="7112" max="7112" width="24" bestFit="1" customWidth="1"/>
    <col min="7113" max="7113" width="30.6640625" bestFit="1" customWidth="1"/>
    <col min="7114" max="7114" width="29" bestFit="1" customWidth="1"/>
    <col min="7115" max="7115" width="25.6640625" bestFit="1" customWidth="1"/>
    <col min="7116" max="7116" width="24" bestFit="1" customWidth="1"/>
    <col min="7117" max="7117" width="29.1640625" bestFit="1" customWidth="1"/>
    <col min="7118" max="7118" width="27.5" bestFit="1" customWidth="1"/>
    <col min="7119" max="7119" width="25.6640625" bestFit="1" customWidth="1"/>
    <col min="7120" max="7120" width="24" bestFit="1" customWidth="1"/>
    <col min="7121" max="7121" width="30.6640625" bestFit="1" customWidth="1"/>
    <col min="7122" max="7122" width="29" bestFit="1" customWidth="1"/>
    <col min="7123" max="7123" width="25.6640625" bestFit="1" customWidth="1"/>
    <col min="7124" max="7124" width="24" bestFit="1" customWidth="1"/>
    <col min="7125" max="7125" width="25.6640625" bestFit="1" customWidth="1"/>
    <col min="7126" max="7126" width="24" bestFit="1" customWidth="1"/>
    <col min="7127" max="7127" width="30.6640625" bestFit="1" customWidth="1"/>
    <col min="7128" max="7128" width="29" bestFit="1" customWidth="1"/>
    <col min="7129" max="7129" width="25.6640625" bestFit="1" customWidth="1"/>
    <col min="7130" max="7130" width="24" bestFit="1" customWidth="1"/>
    <col min="7131" max="7131" width="30.6640625" bestFit="1" customWidth="1"/>
    <col min="7132" max="7132" width="29" bestFit="1" customWidth="1"/>
    <col min="7133" max="7133" width="25.6640625" bestFit="1" customWidth="1"/>
    <col min="7134" max="7134" width="24" bestFit="1" customWidth="1"/>
    <col min="7135" max="7135" width="30.6640625" bestFit="1" customWidth="1"/>
    <col min="7136" max="7136" width="29" bestFit="1" customWidth="1"/>
    <col min="7137" max="7137" width="25.6640625" bestFit="1" customWidth="1"/>
    <col min="7138" max="7138" width="24" bestFit="1" customWidth="1"/>
    <col min="7139" max="7139" width="30.6640625" bestFit="1" customWidth="1"/>
    <col min="7140" max="7140" width="29" bestFit="1" customWidth="1"/>
    <col min="7141" max="7141" width="25.6640625" bestFit="1" customWidth="1"/>
    <col min="7142" max="7142" width="24" bestFit="1" customWidth="1"/>
    <col min="7143" max="7143" width="25.6640625" bestFit="1" customWidth="1"/>
    <col min="7144" max="7144" width="24" bestFit="1" customWidth="1"/>
    <col min="7145" max="7145" width="30.6640625" bestFit="1" customWidth="1"/>
    <col min="7146" max="7146" width="29" bestFit="1" customWidth="1"/>
    <col min="7147" max="7147" width="25.6640625" bestFit="1" customWidth="1"/>
    <col min="7148" max="7148" width="24" bestFit="1" customWidth="1"/>
    <col min="7149" max="7149" width="30.6640625" bestFit="1" customWidth="1"/>
    <col min="7150" max="7150" width="29" bestFit="1" customWidth="1"/>
    <col min="7151" max="7151" width="25.6640625" bestFit="1" customWidth="1"/>
    <col min="7152" max="7152" width="24" bestFit="1" customWidth="1"/>
    <col min="7153" max="7153" width="30.6640625" bestFit="1" customWidth="1"/>
    <col min="7154" max="7154" width="29" bestFit="1" customWidth="1"/>
    <col min="7155" max="7155" width="25.6640625" bestFit="1" customWidth="1"/>
    <col min="7156" max="7156" width="24" bestFit="1" customWidth="1"/>
    <col min="7157" max="7157" width="29.1640625" bestFit="1" customWidth="1"/>
    <col min="7158" max="7158" width="27.5" bestFit="1" customWidth="1"/>
    <col min="7159" max="7159" width="25.6640625" bestFit="1" customWidth="1"/>
    <col min="7160" max="7160" width="24" bestFit="1" customWidth="1"/>
    <col min="7161" max="7161" width="30.6640625" bestFit="1" customWidth="1"/>
    <col min="7162" max="7162" width="29" bestFit="1" customWidth="1"/>
    <col min="7163" max="7163" width="25.6640625" bestFit="1" customWidth="1"/>
    <col min="7164" max="7164" width="24" bestFit="1" customWidth="1"/>
    <col min="7165" max="7165" width="30.6640625" bestFit="1" customWidth="1"/>
    <col min="7166" max="7166" width="29" bestFit="1" customWidth="1"/>
    <col min="7167" max="7167" width="25.6640625" bestFit="1" customWidth="1"/>
    <col min="7168" max="7168" width="24" bestFit="1" customWidth="1"/>
    <col min="7169" max="7169" width="25.6640625" bestFit="1" customWidth="1"/>
    <col min="7170" max="7170" width="24" bestFit="1" customWidth="1"/>
    <col min="7171" max="7171" width="30.6640625" bestFit="1" customWidth="1"/>
    <col min="7172" max="7172" width="29" bestFit="1" customWidth="1"/>
    <col min="7173" max="7173" width="25.6640625" bestFit="1" customWidth="1"/>
    <col min="7174" max="7174" width="24" bestFit="1" customWidth="1"/>
    <col min="7175" max="7175" width="30.6640625" bestFit="1" customWidth="1"/>
    <col min="7176" max="7176" width="29" bestFit="1" customWidth="1"/>
    <col min="7177" max="7177" width="25.6640625" bestFit="1" customWidth="1"/>
    <col min="7178" max="7178" width="24" bestFit="1" customWidth="1"/>
    <col min="7179" max="7179" width="25.6640625" bestFit="1" customWidth="1"/>
    <col min="7180" max="7180" width="24" bestFit="1" customWidth="1"/>
    <col min="7181" max="7181" width="30.6640625" bestFit="1" customWidth="1"/>
    <col min="7182" max="7182" width="29" bestFit="1" customWidth="1"/>
    <col min="7183" max="7183" width="25.6640625" bestFit="1" customWidth="1"/>
    <col min="7184" max="7184" width="24" bestFit="1" customWidth="1"/>
    <col min="7185" max="7185" width="25.6640625" bestFit="1" customWidth="1"/>
    <col min="7186" max="7186" width="24" bestFit="1" customWidth="1"/>
    <col min="7187" max="7187" width="29.1640625" bestFit="1" customWidth="1"/>
    <col min="7188" max="7188" width="27.5" bestFit="1" customWidth="1"/>
    <col min="7189" max="7189" width="25.6640625" bestFit="1" customWidth="1"/>
    <col min="7190" max="7190" width="24" bestFit="1" customWidth="1"/>
    <col min="7191" max="7191" width="25.6640625" bestFit="1" customWidth="1"/>
    <col min="7192" max="7192" width="24" bestFit="1" customWidth="1"/>
    <col min="7193" max="7193" width="30.6640625" bestFit="1" customWidth="1"/>
    <col min="7194" max="7194" width="29" bestFit="1" customWidth="1"/>
    <col min="7195" max="7195" width="25.6640625" bestFit="1" customWidth="1"/>
    <col min="7196" max="7196" width="24" bestFit="1" customWidth="1"/>
    <col min="7197" max="7197" width="30.6640625" bestFit="1" customWidth="1"/>
    <col min="7198" max="7198" width="29" bestFit="1" customWidth="1"/>
    <col min="7199" max="7199" width="25.6640625" bestFit="1" customWidth="1"/>
    <col min="7200" max="7200" width="24" bestFit="1" customWidth="1"/>
    <col min="7201" max="7201" width="25.6640625" bestFit="1" customWidth="1"/>
    <col min="7202" max="7202" width="24" bestFit="1" customWidth="1"/>
    <col min="7203" max="7203" width="30.6640625" bestFit="1" customWidth="1"/>
    <col min="7204" max="7204" width="29" bestFit="1" customWidth="1"/>
    <col min="7205" max="7205" width="25.6640625" bestFit="1" customWidth="1"/>
    <col min="7206" max="7206" width="24" bestFit="1" customWidth="1"/>
    <col min="7207" max="7207" width="30.6640625" bestFit="1" customWidth="1"/>
    <col min="7208" max="7208" width="29" bestFit="1" customWidth="1"/>
    <col min="7209" max="7209" width="25.6640625" bestFit="1" customWidth="1"/>
    <col min="7210" max="7210" width="24" bestFit="1" customWidth="1"/>
    <col min="7211" max="7211" width="29.1640625" bestFit="1" customWidth="1"/>
    <col min="7212" max="7212" width="27.5" bestFit="1" customWidth="1"/>
    <col min="7213" max="7213" width="25.6640625" bestFit="1" customWidth="1"/>
    <col min="7214" max="7214" width="24" bestFit="1" customWidth="1"/>
    <col min="7215" max="7215" width="30.6640625" bestFit="1" customWidth="1"/>
    <col min="7216" max="7216" width="29" bestFit="1" customWidth="1"/>
    <col min="7217" max="7217" width="25.6640625" bestFit="1" customWidth="1"/>
    <col min="7218" max="7218" width="24" bestFit="1" customWidth="1"/>
    <col min="7219" max="7219" width="30.6640625" bestFit="1" customWidth="1"/>
    <col min="7220" max="7220" width="29" bestFit="1" customWidth="1"/>
    <col min="7221" max="7221" width="25.6640625" bestFit="1" customWidth="1"/>
    <col min="7222" max="7222" width="24" bestFit="1" customWidth="1"/>
    <col min="7223" max="7223" width="30.6640625" bestFit="1" customWidth="1"/>
    <col min="7224" max="7224" width="29" bestFit="1" customWidth="1"/>
    <col min="7225" max="7225" width="25.6640625" bestFit="1" customWidth="1"/>
    <col min="7226" max="7226" width="24" bestFit="1" customWidth="1"/>
    <col min="7227" max="7227" width="30.6640625" bestFit="1" customWidth="1"/>
    <col min="7228" max="7228" width="29" bestFit="1" customWidth="1"/>
    <col min="7229" max="7229" width="25.6640625" bestFit="1" customWidth="1"/>
    <col min="7230" max="7230" width="24" bestFit="1" customWidth="1"/>
    <col min="7231" max="7231" width="30.6640625" bestFit="1" customWidth="1"/>
    <col min="7232" max="7232" width="29" bestFit="1" customWidth="1"/>
    <col min="7233" max="7233" width="25.6640625" bestFit="1" customWidth="1"/>
    <col min="7234" max="7234" width="24" bestFit="1" customWidth="1"/>
    <col min="7235" max="7235" width="30.6640625" bestFit="1" customWidth="1"/>
    <col min="7236" max="7236" width="29" bestFit="1" customWidth="1"/>
    <col min="7237" max="7237" width="25.6640625" bestFit="1" customWidth="1"/>
    <col min="7238" max="7238" width="24" bestFit="1" customWidth="1"/>
    <col min="7239" max="7239" width="25.6640625" bestFit="1" customWidth="1"/>
    <col min="7240" max="7240" width="24" bestFit="1" customWidth="1"/>
    <col min="7241" max="7241" width="30.6640625" bestFit="1" customWidth="1"/>
    <col min="7242" max="7242" width="29" bestFit="1" customWidth="1"/>
    <col min="7243" max="7243" width="25.6640625" bestFit="1" customWidth="1"/>
    <col min="7244" max="7244" width="24" bestFit="1" customWidth="1"/>
    <col min="7245" max="7245" width="30.6640625" bestFit="1" customWidth="1"/>
    <col min="7246" max="7246" width="29" bestFit="1" customWidth="1"/>
    <col min="7247" max="7247" width="25.6640625" bestFit="1" customWidth="1"/>
    <col min="7248" max="7248" width="24" bestFit="1" customWidth="1"/>
    <col min="7249" max="7249" width="30.6640625" bestFit="1" customWidth="1"/>
    <col min="7250" max="7250" width="29" bestFit="1" customWidth="1"/>
    <col min="7251" max="7251" width="25.6640625" bestFit="1" customWidth="1"/>
    <col min="7252" max="7252" width="24" bestFit="1" customWidth="1"/>
    <col min="7253" max="7253" width="25.6640625" bestFit="1" customWidth="1"/>
    <col min="7254" max="7254" width="24" bestFit="1" customWidth="1"/>
    <col min="7255" max="7255" width="30.6640625" bestFit="1" customWidth="1"/>
    <col min="7256" max="7256" width="29" bestFit="1" customWidth="1"/>
    <col min="7257" max="7257" width="25.6640625" bestFit="1" customWidth="1"/>
    <col min="7258" max="7258" width="24" bestFit="1" customWidth="1"/>
    <col min="7259" max="7259" width="30.6640625" bestFit="1" customWidth="1"/>
    <col min="7260" max="7260" width="29" bestFit="1" customWidth="1"/>
    <col min="7261" max="7261" width="25.6640625" bestFit="1" customWidth="1"/>
    <col min="7262" max="7262" width="24" bestFit="1" customWidth="1"/>
    <col min="7263" max="7263" width="29.1640625" bestFit="1" customWidth="1"/>
    <col min="7264" max="7264" width="27.5" bestFit="1" customWidth="1"/>
    <col min="7265" max="7265" width="25.6640625" bestFit="1" customWidth="1"/>
    <col min="7266" max="7266" width="24" bestFit="1" customWidth="1"/>
    <col min="7267" max="7267" width="30.6640625" bestFit="1" customWidth="1"/>
    <col min="7268" max="7268" width="29" bestFit="1" customWidth="1"/>
    <col min="7269" max="7269" width="25.6640625" bestFit="1" customWidth="1"/>
    <col min="7270" max="7270" width="24" bestFit="1" customWidth="1"/>
    <col min="7271" max="7271" width="30.6640625" bestFit="1" customWidth="1"/>
    <col min="7272" max="7272" width="29" bestFit="1" customWidth="1"/>
    <col min="7273" max="7273" width="25.6640625" bestFit="1" customWidth="1"/>
    <col min="7274" max="7274" width="24" bestFit="1" customWidth="1"/>
    <col min="7275" max="7275" width="30.6640625" bestFit="1" customWidth="1"/>
    <col min="7276" max="7276" width="29" bestFit="1" customWidth="1"/>
    <col min="7277" max="7277" width="25.6640625" bestFit="1" customWidth="1"/>
    <col min="7278" max="7278" width="24" bestFit="1" customWidth="1"/>
    <col min="7279" max="7279" width="30.6640625" bestFit="1" customWidth="1"/>
    <col min="7280" max="7280" width="29" bestFit="1" customWidth="1"/>
    <col min="7281" max="7281" width="25.6640625" bestFit="1" customWidth="1"/>
    <col min="7282" max="7282" width="24" bestFit="1" customWidth="1"/>
    <col min="7283" max="7283" width="30.6640625" bestFit="1" customWidth="1"/>
    <col min="7284" max="7284" width="29" bestFit="1" customWidth="1"/>
    <col min="7285" max="7285" width="25.6640625" bestFit="1" customWidth="1"/>
    <col min="7286" max="7286" width="24" bestFit="1" customWidth="1"/>
    <col min="7287" max="7287" width="29.1640625" bestFit="1" customWidth="1"/>
    <col min="7288" max="7288" width="27.5" bestFit="1" customWidth="1"/>
    <col min="7289" max="7289" width="25.6640625" bestFit="1" customWidth="1"/>
    <col min="7290" max="7290" width="24" bestFit="1" customWidth="1"/>
    <col min="7291" max="7291" width="30.6640625" bestFit="1" customWidth="1"/>
    <col min="7292" max="7292" width="29" bestFit="1" customWidth="1"/>
    <col min="7293" max="7293" width="25.6640625" bestFit="1" customWidth="1"/>
    <col min="7294" max="7294" width="24" bestFit="1" customWidth="1"/>
    <col min="7295" max="7295" width="30.6640625" bestFit="1" customWidth="1"/>
    <col min="7296" max="7296" width="29" bestFit="1" customWidth="1"/>
    <col min="7297" max="7297" width="25.6640625" bestFit="1" customWidth="1"/>
    <col min="7298" max="7298" width="24" bestFit="1" customWidth="1"/>
    <col min="7299" max="7299" width="30.6640625" bestFit="1" customWidth="1"/>
    <col min="7300" max="7300" width="29" bestFit="1" customWidth="1"/>
    <col min="7301" max="7301" width="25.6640625" bestFit="1" customWidth="1"/>
    <col min="7302" max="7302" width="24" bestFit="1" customWidth="1"/>
    <col min="7303" max="7303" width="30.6640625" bestFit="1" customWidth="1"/>
    <col min="7304" max="7304" width="29" bestFit="1" customWidth="1"/>
    <col min="7305" max="7305" width="25.6640625" bestFit="1" customWidth="1"/>
    <col min="7306" max="7306" width="24" bestFit="1" customWidth="1"/>
    <col min="7307" max="7307" width="30.6640625" bestFit="1" customWidth="1"/>
    <col min="7308" max="7308" width="29" bestFit="1" customWidth="1"/>
    <col min="7309" max="7309" width="25.6640625" bestFit="1" customWidth="1"/>
    <col min="7310" max="7310" width="24" bestFit="1" customWidth="1"/>
    <col min="7311" max="7311" width="29.1640625" bestFit="1" customWidth="1"/>
    <col min="7312" max="7312" width="27.5" bestFit="1" customWidth="1"/>
    <col min="7313" max="7313" width="25.6640625" bestFit="1" customWidth="1"/>
    <col min="7314" max="7314" width="24" bestFit="1" customWidth="1"/>
    <col min="7315" max="7315" width="25.6640625" bestFit="1" customWidth="1"/>
    <col min="7316" max="7316" width="24" bestFit="1" customWidth="1"/>
    <col min="7317" max="7317" width="30.6640625" bestFit="1" customWidth="1"/>
    <col min="7318" max="7318" width="29" bestFit="1" customWidth="1"/>
    <col min="7319" max="7319" width="25.6640625" bestFit="1" customWidth="1"/>
    <col min="7320" max="7320" width="24" bestFit="1" customWidth="1"/>
    <col min="7321" max="7321" width="30.6640625" bestFit="1" customWidth="1"/>
    <col min="7322" max="7322" width="29" bestFit="1" customWidth="1"/>
    <col min="7323" max="7323" width="25.6640625" bestFit="1" customWidth="1"/>
    <col min="7324" max="7324" width="24" bestFit="1" customWidth="1"/>
    <col min="7325" max="7325" width="30.6640625" bestFit="1" customWidth="1"/>
    <col min="7326" max="7326" width="29" bestFit="1" customWidth="1"/>
    <col min="7327" max="7327" width="25.6640625" bestFit="1" customWidth="1"/>
    <col min="7328" max="7328" width="24" bestFit="1" customWidth="1"/>
    <col min="7329" max="7329" width="30.6640625" bestFit="1" customWidth="1"/>
    <col min="7330" max="7330" width="29" bestFit="1" customWidth="1"/>
    <col min="7331" max="7331" width="25.6640625" bestFit="1" customWidth="1"/>
    <col min="7332" max="7332" width="24" bestFit="1" customWidth="1"/>
    <col min="7333" max="7333" width="30.6640625" bestFit="1" customWidth="1"/>
    <col min="7334" max="7334" width="29" bestFit="1" customWidth="1"/>
    <col min="7335" max="7335" width="25.6640625" bestFit="1" customWidth="1"/>
    <col min="7336" max="7336" width="24" bestFit="1" customWidth="1"/>
    <col min="7337" max="7337" width="30.6640625" bestFit="1" customWidth="1"/>
    <col min="7338" max="7338" width="29" bestFit="1" customWidth="1"/>
    <col min="7339" max="7339" width="25.6640625" bestFit="1" customWidth="1"/>
    <col min="7340" max="7340" width="24" bestFit="1" customWidth="1"/>
    <col min="7341" max="7341" width="30.6640625" bestFit="1" customWidth="1"/>
    <col min="7342" max="7342" width="29" bestFit="1" customWidth="1"/>
    <col min="7343" max="7343" width="25.6640625" bestFit="1" customWidth="1"/>
    <col min="7344" max="7344" width="24" bestFit="1" customWidth="1"/>
    <col min="7345" max="7345" width="30.6640625" bestFit="1" customWidth="1"/>
    <col min="7346" max="7346" width="29" bestFit="1" customWidth="1"/>
    <col min="7347" max="7347" width="25.6640625" bestFit="1" customWidth="1"/>
    <col min="7348" max="7348" width="24" bestFit="1" customWidth="1"/>
    <col min="7349" max="7349" width="30.6640625" bestFit="1" customWidth="1"/>
    <col min="7350" max="7350" width="29" bestFit="1" customWidth="1"/>
    <col min="7351" max="7351" width="25.6640625" bestFit="1" customWidth="1"/>
    <col min="7352" max="7352" width="24" bestFit="1" customWidth="1"/>
    <col min="7353" max="7353" width="25.6640625" bestFit="1" customWidth="1"/>
    <col min="7354" max="7354" width="24" bestFit="1" customWidth="1"/>
    <col min="7355" max="7355" width="30.6640625" bestFit="1" customWidth="1"/>
    <col min="7356" max="7356" width="29" bestFit="1" customWidth="1"/>
    <col min="7357" max="7357" width="25.6640625" bestFit="1" customWidth="1"/>
    <col min="7358" max="7358" width="24" bestFit="1" customWidth="1"/>
    <col min="7359" max="7359" width="25.6640625" bestFit="1" customWidth="1"/>
    <col min="7360" max="7360" width="24" bestFit="1" customWidth="1"/>
    <col min="7361" max="7361" width="30.6640625" bestFit="1" customWidth="1"/>
    <col min="7362" max="7362" width="29" bestFit="1" customWidth="1"/>
    <col min="7363" max="7363" width="25.6640625" bestFit="1" customWidth="1"/>
    <col min="7364" max="7364" width="24" bestFit="1" customWidth="1"/>
    <col min="7365" max="7365" width="30.6640625" bestFit="1" customWidth="1"/>
    <col min="7366" max="7366" width="29" bestFit="1" customWidth="1"/>
    <col min="7367" max="7367" width="25.6640625" bestFit="1" customWidth="1"/>
    <col min="7368" max="7368" width="24" bestFit="1" customWidth="1"/>
    <col min="7369" max="7369" width="30.6640625" bestFit="1" customWidth="1"/>
    <col min="7370" max="7370" width="29" bestFit="1" customWidth="1"/>
    <col min="7371" max="7371" width="25.6640625" bestFit="1" customWidth="1"/>
    <col min="7372" max="7372" width="24" bestFit="1" customWidth="1"/>
    <col min="7373" max="7373" width="30.6640625" bestFit="1" customWidth="1"/>
    <col min="7374" max="7374" width="29" bestFit="1" customWidth="1"/>
    <col min="7375" max="7375" width="25.6640625" bestFit="1" customWidth="1"/>
    <col min="7376" max="7376" width="24" bestFit="1" customWidth="1"/>
    <col min="7377" max="7377" width="30.6640625" bestFit="1" customWidth="1"/>
    <col min="7378" max="7378" width="29" bestFit="1" customWidth="1"/>
    <col min="7379" max="7379" width="25.6640625" bestFit="1" customWidth="1"/>
    <col min="7380" max="7380" width="24" bestFit="1" customWidth="1"/>
    <col min="7381" max="7381" width="29.1640625" bestFit="1" customWidth="1"/>
    <col min="7382" max="7382" width="27.5" bestFit="1" customWidth="1"/>
    <col min="7383" max="7383" width="25.6640625" bestFit="1" customWidth="1"/>
    <col min="7384" max="7384" width="24" bestFit="1" customWidth="1"/>
    <col min="7385" max="7385" width="30.6640625" bestFit="1" customWidth="1"/>
    <col min="7386" max="7386" width="29" bestFit="1" customWidth="1"/>
    <col min="7387" max="7387" width="25.6640625" bestFit="1" customWidth="1"/>
    <col min="7388" max="7388" width="24" bestFit="1" customWidth="1"/>
    <col min="7389" max="7389" width="30.6640625" bestFit="1" customWidth="1"/>
    <col min="7390" max="7390" width="29" bestFit="1" customWidth="1"/>
    <col min="7391" max="7391" width="25.6640625" bestFit="1" customWidth="1"/>
    <col min="7392" max="7392" width="24" bestFit="1" customWidth="1"/>
    <col min="7393" max="7393" width="30.6640625" bestFit="1" customWidth="1"/>
    <col min="7394" max="7394" width="29" bestFit="1" customWidth="1"/>
    <col min="7395" max="7395" width="25.6640625" bestFit="1" customWidth="1"/>
    <col min="7396" max="7396" width="24" bestFit="1" customWidth="1"/>
    <col min="7397" max="7397" width="30.6640625" bestFit="1" customWidth="1"/>
    <col min="7398" max="7398" width="29" bestFit="1" customWidth="1"/>
    <col min="7399" max="7399" width="25.6640625" bestFit="1" customWidth="1"/>
    <col min="7400" max="7400" width="24" bestFit="1" customWidth="1"/>
    <col min="7401" max="7401" width="30.6640625" bestFit="1" customWidth="1"/>
    <col min="7402" max="7402" width="29" bestFit="1" customWidth="1"/>
    <col min="7403" max="7403" width="25.6640625" bestFit="1" customWidth="1"/>
    <col min="7404" max="7404" width="24" bestFit="1" customWidth="1"/>
    <col min="7405" max="7405" width="25.6640625" bestFit="1" customWidth="1"/>
    <col min="7406" max="7406" width="24" bestFit="1" customWidth="1"/>
    <col min="7407" max="7407" width="30.6640625" bestFit="1" customWidth="1"/>
    <col min="7408" max="7408" width="29" bestFit="1" customWidth="1"/>
    <col min="7409" max="7409" width="25.6640625" bestFit="1" customWidth="1"/>
    <col min="7410" max="7410" width="24" bestFit="1" customWidth="1"/>
    <col min="7411" max="7411" width="30.6640625" bestFit="1" customWidth="1"/>
    <col min="7412" max="7412" width="29" bestFit="1" customWidth="1"/>
    <col min="7413" max="7413" width="25.6640625" bestFit="1" customWidth="1"/>
    <col min="7414" max="7414" width="24" bestFit="1" customWidth="1"/>
    <col min="7415" max="7415" width="25.6640625" bestFit="1" customWidth="1"/>
    <col min="7416" max="7416" width="24" bestFit="1" customWidth="1"/>
    <col min="7417" max="7417" width="29.1640625" bestFit="1" customWidth="1"/>
    <col min="7418" max="7418" width="27.5" bestFit="1" customWidth="1"/>
    <col min="7419" max="7419" width="25.6640625" bestFit="1" customWidth="1"/>
    <col min="7420" max="7420" width="24" bestFit="1" customWidth="1"/>
    <col min="7421" max="7421" width="30.6640625" bestFit="1" customWidth="1"/>
    <col min="7422" max="7422" width="29" bestFit="1" customWidth="1"/>
    <col min="7423" max="7423" width="25.6640625" bestFit="1" customWidth="1"/>
    <col min="7424" max="7424" width="24" bestFit="1" customWidth="1"/>
    <col min="7425" max="7425" width="30.6640625" bestFit="1" customWidth="1"/>
    <col min="7426" max="7426" width="29" bestFit="1" customWidth="1"/>
    <col min="7427" max="7427" width="25.6640625" bestFit="1" customWidth="1"/>
    <col min="7428" max="7428" width="24" bestFit="1" customWidth="1"/>
    <col min="7429" max="7429" width="30.6640625" bestFit="1" customWidth="1"/>
    <col min="7430" max="7430" width="29" bestFit="1" customWidth="1"/>
    <col min="7431" max="7431" width="25.6640625" bestFit="1" customWidth="1"/>
    <col min="7432" max="7432" width="24" bestFit="1" customWidth="1"/>
    <col min="7433" max="7433" width="30.6640625" bestFit="1" customWidth="1"/>
    <col min="7434" max="7434" width="29" bestFit="1" customWidth="1"/>
    <col min="7435" max="7435" width="25.6640625" bestFit="1" customWidth="1"/>
    <col min="7436" max="7436" width="24" bestFit="1" customWidth="1"/>
    <col min="7437" max="7437" width="30.6640625" bestFit="1" customWidth="1"/>
    <col min="7438" max="7438" width="29" bestFit="1" customWidth="1"/>
    <col min="7439" max="7439" width="25.6640625" bestFit="1" customWidth="1"/>
    <col min="7440" max="7440" width="24" bestFit="1" customWidth="1"/>
    <col min="7441" max="7441" width="30.6640625" bestFit="1" customWidth="1"/>
    <col min="7442" max="7442" width="29" bestFit="1" customWidth="1"/>
    <col min="7443" max="7443" width="25.6640625" bestFit="1" customWidth="1"/>
    <col min="7444" max="7444" width="24" bestFit="1" customWidth="1"/>
    <col min="7445" max="7445" width="25.6640625" bestFit="1" customWidth="1"/>
    <col min="7446" max="7446" width="24" bestFit="1" customWidth="1"/>
    <col min="7447" max="7447" width="30.6640625" bestFit="1" customWidth="1"/>
    <col min="7448" max="7448" width="29" bestFit="1" customWidth="1"/>
    <col min="7449" max="7449" width="25.6640625" bestFit="1" customWidth="1"/>
    <col min="7450" max="7450" width="24" bestFit="1" customWidth="1"/>
    <col min="7451" max="7451" width="30.6640625" bestFit="1" customWidth="1"/>
    <col min="7452" max="7452" width="29" bestFit="1" customWidth="1"/>
    <col min="7453" max="7453" width="25.6640625" bestFit="1" customWidth="1"/>
    <col min="7454" max="7454" width="24" bestFit="1" customWidth="1"/>
    <col min="7455" max="7455" width="30.6640625" bestFit="1" customWidth="1"/>
    <col min="7456" max="7456" width="29" bestFit="1" customWidth="1"/>
    <col min="7457" max="7457" width="25.6640625" bestFit="1" customWidth="1"/>
    <col min="7458" max="7458" width="24" bestFit="1" customWidth="1"/>
    <col min="7459" max="7459" width="30.6640625" bestFit="1" customWidth="1"/>
    <col min="7460" max="7460" width="29" bestFit="1" customWidth="1"/>
    <col min="7461" max="7461" width="25.6640625" bestFit="1" customWidth="1"/>
    <col min="7462" max="7462" width="24" bestFit="1" customWidth="1"/>
    <col min="7463" max="7463" width="25.6640625" bestFit="1" customWidth="1"/>
    <col min="7464" max="7464" width="24" bestFit="1" customWidth="1"/>
    <col min="7465" max="7465" width="30.6640625" bestFit="1" customWidth="1"/>
    <col min="7466" max="7466" width="29" bestFit="1" customWidth="1"/>
    <col min="7467" max="7467" width="25.6640625" bestFit="1" customWidth="1"/>
    <col min="7468" max="7468" width="24" bestFit="1" customWidth="1"/>
    <col min="7469" max="7469" width="30.6640625" bestFit="1" customWidth="1"/>
    <col min="7470" max="7470" width="29" bestFit="1" customWidth="1"/>
    <col min="7471" max="7471" width="25.6640625" bestFit="1" customWidth="1"/>
    <col min="7472" max="7472" width="24" bestFit="1" customWidth="1"/>
    <col min="7473" max="7473" width="30.6640625" bestFit="1" customWidth="1"/>
    <col min="7474" max="7474" width="29" bestFit="1" customWidth="1"/>
    <col min="7475" max="7475" width="25.6640625" bestFit="1" customWidth="1"/>
    <col min="7476" max="7476" width="24" bestFit="1" customWidth="1"/>
    <col min="7477" max="7477" width="30.6640625" bestFit="1" customWidth="1"/>
    <col min="7478" max="7478" width="29" bestFit="1" customWidth="1"/>
    <col min="7479" max="7479" width="25.6640625" bestFit="1" customWidth="1"/>
    <col min="7480" max="7480" width="24" bestFit="1" customWidth="1"/>
    <col min="7481" max="7481" width="30.6640625" bestFit="1" customWidth="1"/>
    <col min="7482" max="7482" width="29" bestFit="1" customWidth="1"/>
    <col min="7483" max="7483" width="25.6640625" bestFit="1" customWidth="1"/>
    <col min="7484" max="7484" width="24" bestFit="1" customWidth="1"/>
    <col min="7485" max="7485" width="30.6640625" bestFit="1" customWidth="1"/>
    <col min="7486" max="7486" width="29" bestFit="1" customWidth="1"/>
    <col min="7487" max="7487" width="25.6640625" bestFit="1" customWidth="1"/>
    <col min="7488" max="7488" width="24" bestFit="1" customWidth="1"/>
    <col min="7489" max="7489" width="30.6640625" bestFit="1" customWidth="1"/>
    <col min="7490" max="7490" width="29" bestFit="1" customWidth="1"/>
    <col min="7491" max="7491" width="25.6640625" bestFit="1" customWidth="1"/>
    <col min="7492" max="7492" width="24" bestFit="1" customWidth="1"/>
    <col min="7493" max="7493" width="29.1640625" bestFit="1" customWidth="1"/>
    <col min="7494" max="7494" width="27.5" bestFit="1" customWidth="1"/>
    <col min="7495" max="7495" width="25.6640625" bestFit="1" customWidth="1"/>
    <col min="7496" max="7496" width="24" bestFit="1" customWidth="1"/>
    <col min="7497" max="7497" width="30.6640625" bestFit="1" customWidth="1"/>
    <col min="7498" max="7498" width="29" bestFit="1" customWidth="1"/>
    <col min="7499" max="7499" width="25.6640625" bestFit="1" customWidth="1"/>
    <col min="7500" max="7500" width="24" bestFit="1" customWidth="1"/>
    <col min="7501" max="7501" width="30.6640625" bestFit="1" customWidth="1"/>
    <col min="7502" max="7502" width="29" bestFit="1" customWidth="1"/>
    <col min="7503" max="7503" width="25.6640625" bestFit="1" customWidth="1"/>
    <col min="7504" max="7504" width="24" bestFit="1" customWidth="1"/>
    <col min="7505" max="7505" width="30.6640625" bestFit="1" customWidth="1"/>
    <col min="7506" max="7506" width="29" bestFit="1" customWidth="1"/>
    <col min="7507" max="7507" width="25.6640625" bestFit="1" customWidth="1"/>
    <col min="7508" max="7508" width="24" bestFit="1" customWidth="1"/>
    <col min="7509" max="7509" width="25.6640625" bestFit="1" customWidth="1"/>
    <col min="7510" max="7510" width="24" bestFit="1" customWidth="1"/>
    <col min="7511" max="7511" width="29.1640625" bestFit="1" customWidth="1"/>
    <col min="7512" max="7512" width="27.5" bestFit="1" customWidth="1"/>
    <col min="7513" max="7513" width="25.6640625" bestFit="1" customWidth="1"/>
    <col min="7514" max="7514" width="24" bestFit="1" customWidth="1"/>
    <col min="7515" max="7515" width="30.6640625" bestFit="1" customWidth="1"/>
    <col min="7516" max="7516" width="29" bestFit="1" customWidth="1"/>
    <col min="7517" max="7517" width="25.6640625" bestFit="1" customWidth="1"/>
    <col min="7518" max="7518" width="24" bestFit="1" customWidth="1"/>
    <col min="7519" max="7519" width="30.6640625" bestFit="1" customWidth="1"/>
    <col min="7520" max="7520" width="29" bestFit="1" customWidth="1"/>
    <col min="7521" max="7521" width="25.6640625" bestFit="1" customWidth="1"/>
    <col min="7522" max="7522" width="24" bestFit="1" customWidth="1"/>
    <col min="7523" max="7523" width="30.6640625" bestFit="1" customWidth="1"/>
    <col min="7524" max="7524" width="29" bestFit="1" customWidth="1"/>
    <col min="7525" max="7525" width="25.6640625" bestFit="1" customWidth="1"/>
    <col min="7526" max="7526" width="24" bestFit="1" customWidth="1"/>
    <col min="7527" max="7527" width="30.6640625" bestFit="1" customWidth="1"/>
    <col min="7528" max="7528" width="29" bestFit="1" customWidth="1"/>
    <col min="7529" max="7529" width="25.6640625" bestFit="1" customWidth="1"/>
    <col min="7530" max="7530" width="24" bestFit="1" customWidth="1"/>
    <col min="7531" max="7531" width="30.6640625" bestFit="1" customWidth="1"/>
    <col min="7532" max="7532" width="29" bestFit="1" customWidth="1"/>
    <col min="7533" max="7533" width="25.6640625" bestFit="1" customWidth="1"/>
    <col min="7534" max="7534" width="24" bestFit="1" customWidth="1"/>
    <col min="7535" max="7535" width="30.6640625" bestFit="1" customWidth="1"/>
    <col min="7536" max="7536" width="29" bestFit="1" customWidth="1"/>
    <col min="7537" max="7537" width="25.6640625" bestFit="1" customWidth="1"/>
    <col min="7538" max="7538" width="24" bestFit="1" customWidth="1"/>
    <col min="7539" max="7539" width="30.6640625" bestFit="1" customWidth="1"/>
    <col min="7540" max="7540" width="29" bestFit="1" customWidth="1"/>
    <col min="7541" max="7541" width="25.6640625" bestFit="1" customWidth="1"/>
    <col min="7542" max="7542" width="24" bestFit="1" customWidth="1"/>
    <col min="7543" max="7543" width="30.6640625" bestFit="1" customWidth="1"/>
    <col min="7544" max="7544" width="29" bestFit="1" customWidth="1"/>
    <col min="7545" max="7545" width="25.6640625" bestFit="1" customWidth="1"/>
    <col min="7546" max="7546" width="24" bestFit="1" customWidth="1"/>
    <col min="7547" max="7547" width="30.6640625" bestFit="1" customWidth="1"/>
    <col min="7548" max="7548" width="29" bestFit="1" customWidth="1"/>
    <col min="7549" max="7549" width="25.6640625" bestFit="1" customWidth="1"/>
    <col min="7550" max="7550" width="24" bestFit="1" customWidth="1"/>
    <col min="7551" max="7551" width="29.1640625" bestFit="1" customWidth="1"/>
    <col min="7552" max="7552" width="27.5" bestFit="1" customWidth="1"/>
    <col min="7553" max="7553" width="25.6640625" bestFit="1" customWidth="1"/>
    <col min="7554" max="7554" width="24" bestFit="1" customWidth="1"/>
    <col min="7555" max="7555" width="30.6640625" bestFit="1" customWidth="1"/>
    <col min="7556" max="7556" width="29" bestFit="1" customWidth="1"/>
    <col min="7557" max="7557" width="25.6640625" bestFit="1" customWidth="1"/>
    <col min="7558" max="7558" width="24" bestFit="1" customWidth="1"/>
    <col min="7559" max="7559" width="29.1640625" bestFit="1" customWidth="1"/>
    <col min="7560" max="7560" width="27.5" bestFit="1" customWidth="1"/>
    <col min="7561" max="7561" width="25.6640625" bestFit="1" customWidth="1"/>
    <col min="7562" max="7562" width="24" bestFit="1" customWidth="1"/>
    <col min="7563" max="7563" width="25.6640625" bestFit="1" customWidth="1"/>
    <col min="7564" max="7564" width="24" bestFit="1" customWidth="1"/>
    <col min="7565" max="7565" width="30.6640625" bestFit="1" customWidth="1"/>
    <col min="7566" max="7566" width="29" bestFit="1" customWidth="1"/>
    <col min="7567" max="7567" width="25.6640625" bestFit="1" customWidth="1"/>
    <col min="7568" max="7568" width="24" bestFit="1" customWidth="1"/>
    <col min="7569" max="7569" width="30.6640625" bestFit="1" customWidth="1"/>
    <col min="7570" max="7570" width="29" bestFit="1" customWidth="1"/>
    <col min="7571" max="7571" width="25.6640625" bestFit="1" customWidth="1"/>
    <col min="7572" max="7572" width="24" bestFit="1" customWidth="1"/>
    <col min="7573" max="7573" width="30.6640625" bestFit="1" customWidth="1"/>
    <col min="7574" max="7574" width="29" bestFit="1" customWidth="1"/>
    <col min="7575" max="7575" width="25.6640625" bestFit="1" customWidth="1"/>
    <col min="7576" max="7576" width="24" bestFit="1" customWidth="1"/>
    <col min="7577" max="7577" width="30.6640625" bestFit="1" customWidth="1"/>
    <col min="7578" max="7578" width="29" bestFit="1" customWidth="1"/>
    <col min="7579" max="7579" width="25.6640625" bestFit="1" customWidth="1"/>
    <col min="7580" max="7580" width="24" bestFit="1" customWidth="1"/>
    <col min="7581" max="7581" width="30.6640625" bestFit="1" customWidth="1"/>
    <col min="7582" max="7582" width="29" bestFit="1" customWidth="1"/>
    <col min="7583" max="7583" width="25.6640625" bestFit="1" customWidth="1"/>
    <col min="7584" max="7584" width="24" bestFit="1" customWidth="1"/>
    <col min="7585" max="7585" width="30.6640625" bestFit="1" customWidth="1"/>
    <col min="7586" max="7586" width="29" bestFit="1" customWidth="1"/>
    <col min="7587" max="7587" width="25.6640625" bestFit="1" customWidth="1"/>
    <col min="7588" max="7588" width="24" bestFit="1" customWidth="1"/>
    <col min="7589" max="7589" width="30.6640625" bestFit="1" customWidth="1"/>
    <col min="7590" max="7590" width="29" bestFit="1" customWidth="1"/>
    <col min="7591" max="7591" width="25.6640625" bestFit="1" customWidth="1"/>
    <col min="7592" max="7592" width="24" bestFit="1" customWidth="1"/>
    <col min="7593" max="7593" width="30.6640625" bestFit="1" customWidth="1"/>
    <col min="7594" max="7594" width="29" bestFit="1" customWidth="1"/>
    <col min="7595" max="7595" width="25.6640625" bestFit="1" customWidth="1"/>
    <col min="7596" max="7596" width="24" bestFit="1" customWidth="1"/>
    <col min="7597" max="7597" width="30.6640625" bestFit="1" customWidth="1"/>
    <col min="7598" max="7598" width="29" bestFit="1" customWidth="1"/>
    <col min="7599" max="7599" width="25.6640625" bestFit="1" customWidth="1"/>
    <col min="7600" max="7600" width="24" bestFit="1" customWidth="1"/>
    <col min="7601" max="7601" width="30.6640625" bestFit="1" customWidth="1"/>
    <col min="7602" max="7602" width="29" bestFit="1" customWidth="1"/>
    <col min="7603" max="7603" width="25.6640625" bestFit="1" customWidth="1"/>
    <col min="7604" max="7604" width="24" bestFit="1" customWidth="1"/>
    <col min="7605" max="7605" width="30.6640625" bestFit="1" customWidth="1"/>
    <col min="7606" max="7606" width="29" bestFit="1" customWidth="1"/>
    <col min="7607" max="7607" width="25.6640625" bestFit="1" customWidth="1"/>
    <col min="7608" max="7608" width="24" bestFit="1" customWidth="1"/>
    <col min="7609" max="7609" width="30.6640625" bestFit="1" customWidth="1"/>
    <col min="7610" max="7610" width="29" bestFit="1" customWidth="1"/>
    <col min="7611" max="7611" width="25.6640625" bestFit="1" customWidth="1"/>
    <col min="7612" max="7612" width="24" bestFit="1" customWidth="1"/>
    <col min="7613" max="7613" width="30.6640625" bestFit="1" customWidth="1"/>
    <col min="7614" max="7614" width="29" bestFit="1" customWidth="1"/>
    <col min="7615" max="7615" width="25.6640625" bestFit="1" customWidth="1"/>
    <col min="7616" max="7616" width="24" bestFit="1" customWidth="1"/>
    <col min="7617" max="7617" width="30.6640625" bestFit="1" customWidth="1"/>
    <col min="7618" max="7618" width="29" bestFit="1" customWidth="1"/>
    <col min="7619" max="7619" width="25.6640625" bestFit="1" customWidth="1"/>
    <col min="7620" max="7620" width="24" bestFit="1" customWidth="1"/>
    <col min="7621" max="7621" width="30.6640625" bestFit="1" customWidth="1"/>
    <col min="7622" max="7622" width="29" bestFit="1" customWidth="1"/>
    <col min="7623" max="7623" width="25.6640625" bestFit="1" customWidth="1"/>
    <col min="7624" max="7624" width="24" bestFit="1" customWidth="1"/>
    <col min="7625" max="7625" width="30.6640625" bestFit="1" customWidth="1"/>
    <col min="7626" max="7626" width="29" bestFit="1" customWidth="1"/>
    <col min="7627" max="7627" width="25.6640625" bestFit="1" customWidth="1"/>
    <col min="7628" max="7628" width="24" bestFit="1" customWidth="1"/>
    <col min="7629" max="7629" width="30.6640625" bestFit="1" customWidth="1"/>
    <col min="7630" max="7630" width="29" bestFit="1" customWidth="1"/>
    <col min="7631" max="7631" width="25.6640625" bestFit="1" customWidth="1"/>
    <col min="7632" max="7632" width="24" bestFit="1" customWidth="1"/>
    <col min="7633" max="7633" width="30.6640625" bestFit="1" customWidth="1"/>
    <col min="7634" max="7634" width="29" bestFit="1" customWidth="1"/>
    <col min="7635" max="7635" width="25.6640625" bestFit="1" customWidth="1"/>
    <col min="7636" max="7636" width="24" bestFit="1" customWidth="1"/>
    <col min="7637" max="7637" width="30.6640625" bestFit="1" customWidth="1"/>
    <col min="7638" max="7638" width="29" bestFit="1" customWidth="1"/>
    <col min="7639" max="7639" width="25.6640625" bestFit="1" customWidth="1"/>
    <col min="7640" max="7640" width="24" bestFit="1" customWidth="1"/>
    <col min="7641" max="7641" width="25.6640625" bestFit="1" customWidth="1"/>
    <col min="7642" max="7642" width="24" bestFit="1" customWidth="1"/>
    <col min="7643" max="7643" width="30.6640625" bestFit="1" customWidth="1"/>
    <col min="7644" max="7644" width="29" bestFit="1" customWidth="1"/>
    <col min="7645" max="7645" width="25.6640625" bestFit="1" customWidth="1"/>
    <col min="7646" max="7646" width="24" bestFit="1" customWidth="1"/>
    <col min="7647" max="7647" width="30.6640625" bestFit="1" customWidth="1"/>
    <col min="7648" max="7648" width="29" bestFit="1" customWidth="1"/>
    <col min="7649" max="7649" width="25.6640625" bestFit="1" customWidth="1"/>
    <col min="7650" max="7650" width="24" bestFit="1" customWidth="1"/>
    <col min="7651" max="7651" width="30.6640625" bestFit="1" customWidth="1"/>
    <col min="7652" max="7652" width="29" bestFit="1" customWidth="1"/>
    <col min="7653" max="7653" width="25.6640625" bestFit="1" customWidth="1"/>
    <col min="7654" max="7654" width="24" bestFit="1" customWidth="1"/>
    <col min="7655" max="7655" width="30.6640625" bestFit="1" customWidth="1"/>
    <col min="7656" max="7656" width="29" bestFit="1" customWidth="1"/>
    <col min="7657" max="7657" width="25.6640625" bestFit="1" customWidth="1"/>
    <col min="7658" max="7658" width="24" bestFit="1" customWidth="1"/>
    <col min="7659" max="7659" width="30.6640625" bestFit="1" customWidth="1"/>
    <col min="7660" max="7660" width="29" bestFit="1" customWidth="1"/>
    <col min="7661" max="7661" width="25.6640625" bestFit="1" customWidth="1"/>
    <col min="7662" max="7662" width="24" bestFit="1" customWidth="1"/>
    <col min="7663" max="7663" width="30.6640625" bestFit="1" customWidth="1"/>
    <col min="7664" max="7664" width="29" bestFit="1" customWidth="1"/>
    <col min="7665" max="7665" width="25.6640625" bestFit="1" customWidth="1"/>
    <col min="7666" max="7666" width="24" bestFit="1" customWidth="1"/>
    <col min="7667" max="7667" width="29.1640625" bestFit="1" customWidth="1"/>
    <col min="7668" max="7668" width="27.5" bestFit="1" customWidth="1"/>
    <col min="7669" max="7669" width="25.6640625" bestFit="1" customWidth="1"/>
    <col min="7670" max="7670" width="24" bestFit="1" customWidth="1"/>
    <col min="7671" max="7671" width="25.6640625" bestFit="1" customWidth="1"/>
    <col min="7672" max="7672" width="24" bestFit="1" customWidth="1"/>
    <col min="7673" max="7673" width="30.6640625" bestFit="1" customWidth="1"/>
    <col min="7674" max="7674" width="29" bestFit="1" customWidth="1"/>
    <col min="7675" max="7675" width="25.6640625" bestFit="1" customWidth="1"/>
    <col min="7676" max="7676" width="24" bestFit="1" customWidth="1"/>
    <col min="7677" max="7677" width="30.6640625" bestFit="1" customWidth="1"/>
    <col min="7678" max="7678" width="29" bestFit="1" customWidth="1"/>
    <col min="7679" max="7679" width="25.6640625" bestFit="1" customWidth="1"/>
    <col min="7680" max="7680" width="24" bestFit="1" customWidth="1"/>
    <col min="7681" max="7681" width="30.6640625" bestFit="1" customWidth="1"/>
    <col min="7682" max="7682" width="29" bestFit="1" customWidth="1"/>
    <col min="7683" max="7683" width="25.6640625" bestFit="1" customWidth="1"/>
    <col min="7684" max="7684" width="24" bestFit="1" customWidth="1"/>
    <col min="7685" max="7685" width="30.6640625" bestFit="1" customWidth="1"/>
    <col min="7686" max="7686" width="29" bestFit="1" customWidth="1"/>
    <col min="7687" max="7687" width="25.6640625" bestFit="1" customWidth="1"/>
    <col min="7688" max="7688" width="24" bestFit="1" customWidth="1"/>
    <col min="7689" max="7689" width="30.6640625" bestFit="1" customWidth="1"/>
    <col min="7690" max="7690" width="29" bestFit="1" customWidth="1"/>
    <col min="7691" max="7691" width="25.6640625" bestFit="1" customWidth="1"/>
    <col min="7692" max="7692" width="24" bestFit="1" customWidth="1"/>
    <col min="7693" max="7693" width="30.6640625" bestFit="1" customWidth="1"/>
    <col min="7694" max="7694" width="29" bestFit="1" customWidth="1"/>
    <col min="7695" max="7695" width="25.6640625" bestFit="1" customWidth="1"/>
    <col min="7696" max="7696" width="24" bestFit="1" customWidth="1"/>
    <col min="7697" max="7697" width="30.6640625" bestFit="1" customWidth="1"/>
    <col min="7698" max="7698" width="29" bestFit="1" customWidth="1"/>
    <col min="7699" max="7699" width="25.6640625" bestFit="1" customWidth="1"/>
    <col min="7700" max="7700" width="24" bestFit="1" customWidth="1"/>
    <col min="7701" max="7701" width="30.6640625" bestFit="1" customWidth="1"/>
    <col min="7702" max="7702" width="29" bestFit="1" customWidth="1"/>
    <col min="7703" max="7703" width="25.6640625" bestFit="1" customWidth="1"/>
    <col min="7704" max="7704" width="24" bestFit="1" customWidth="1"/>
    <col min="7705" max="7705" width="30.6640625" bestFit="1" customWidth="1"/>
    <col min="7706" max="7706" width="29" bestFit="1" customWidth="1"/>
    <col min="7707" max="7707" width="25.6640625" bestFit="1" customWidth="1"/>
    <col min="7708" max="7708" width="24" bestFit="1" customWidth="1"/>
    <col min="7709" max="7709" width="30.6640625" bestFit="1" customWidth="1"/>
    <col min="7710" max="7710" width="29" bestFit="1" customWidth="1"/>
    <col min="7711" max="7711" width="25.6640625" bestFit="1" customWidth="1"/>
    <col min="7712" max="7712" width="24" bestFit="1" customWidth="1"/>
    <col min="7713" max="7713" width="30.6640625" bestFit="1" customWidth="1"/>
    <col min="7714" max="7714" width="29" bestFit="1" customWidth="1"/>
    <col min="7715" max="7715" width="25.6640625" bestFit="1" customWidth="1"/>
    <col min="7716" max="7716" width="24" bestFit="1" customWidth="1"/>
    <col min="7717" max="7717" width="30.6640625" bestFit="1" customWidth="1"/>
    <col min="7718" max="7718" width="29" bestFit="1" customWidth="1"/>
    <col min="7719" max="7719" width="25.6640625" bestFit="1" customWidth="1"/>
    <col min="7720" max="7720" width="24" bestFit="1" customWidth="1"/>
    <col min="7721" max="7721" width="30.6640625" bestFit="1" customWidth="1"/>
    <col min="7722" max="7722" width="29" bestFit="1" customWidth="1"/>
    <col min="7723" max="7723" width="25.6640625" bestFit="1" customWidth="1"/>
    <col min="7724" max="7724" width="24" bestFit="1" customWidth="1"/>
    <col min="7725" max="7725" width="30.6640625" bestFit="1" customWidth="1"/>
    <col min="7726" max="7726" width="29" bestFit="1" customWidth="1"/>
    <col min="7727" max="7727" width="25.6640625" bestFit="1" customWidth="1"/>
    <col min="7728" max="7728" width="24" bestFit="1" customWidth="1"/>
    <col min="7729" max="7729" width="30.6640625" bestFit="1" customWidth="1"/>
    <col min="7730" max="7730" width="29" bestFit="1" customWidth="1"/>
    <col min="7731" max="7731" width="25.6640625" bestFit="1" customWidth="1"/>
    <col min="7732" max="7732" width="24" bestFit="1" customWidth="1"/>
    <col min="7733" max="7733" width="29.1640625" bestFit="1" customWidth="1"/>
    <col min="7734" max="7734" width="27.5" bestFit="1" customWidth="1"/>
    <col min="7735" max="7735" width="25.6640625" bestFit="1" customWidth="1"/>
    <col min="7736" max="7736" width="24" bestFit="1" customWidth="1"/>
    <col min="7737" max="7737" width="30.6640625" bestFit="1" customWidth="1"/>
    <col min="7738" max="7738" width="29" bestFit="1" customWidth="1"/>
    <col min="7739" max="7739" width="25.6640625" bestFit="1" customWidth="1"/>
    <col min="7740" max="7740" width="24" bestFit="1" customWidth="1"/>
    <col min="7741" max="7741" width="30.6640625" bestFit="1" customWidth="1"/>
    <col min="7742" max="7742" width="29" bestFit="1" customWidth="1"/>
    <col min="7743" max="7743" width="25.6640625" bestFit="1" customWidth="1"/>
    <col min="7744" max="7744" width="24" bestFit="1" customWidth="1"/>
    <col min="7745" max="7745" width="30.6640625" bestFit="1" customWidth="1"/>
    <col min="7746" max="7746" width="29" bestFit="1" customWidth="1"/>
    <col min="7747" max="7747" width="25.6640625" bestFit="1" customWidth="1"/>
    <col min="7748" max="7748" width="24" bestFit="1" customWidth="1"/>
    <col min="7749" max="7749" width="30.6640625" bestFit="1" customWidth="1"/>
    <col min="7750" max="7750" width="29" bestFit="1" customWidth="1"/>
    <col min="7751" max="7751" width="25.6640625" bestFit="1" customWidth="1"/>
    <col min="7752" max="7752" width="24" bestFit="1" customWidth="1"/>
    <col min="7753" max="7753" width="30.6640625" bestFit="1" customWidth="1"/>
    <col min="7754" max="7754" width="29" bestFit="1" customWidth="1"/>
    <col min="7755" max="7755" width="25.6640625" bestFit="1" customWidth="1"/>
    <col min="7756" max="7756" width="24" bestFit="1" customWidth="1"/>
    <col min="7757" max="7757" width="30.6640625" bestFit="1" customWidth="1"/>
    <col min="7758" max="7758" width="29" bestFit="1" customWidth="1"/>
    <col min="7759" max="7759" width="25.6640625" bestFit="1" customWidth="1"/>
    <col min="7760" max="7760" width="24" bestFit="1" customWidth="1"/>
    <col min="7761" max="7761" width="25.6640625" bestFit="1" customWidth="1"/>
    <col min="7762" max="7762" width="24" bestFit="1" customWidth="1"/>
    <col min="7763" max="7763" width="30.6640625" bestFit="1" customWidth="1"/>
    <col min="7764" max="7764" width="29" bestFit="1" customWidth="1"/>
    <col min="7765" max="7765" width="25.6640625" bestFit="1" customWidth="1"/>
    <col min="7766" max="7766" width="24" bestFit="1" customWidth="1"/>
    <col min="7767" max="7767" width="29.1640625" bestFit="1" customWidth="1"/>
    <col min="7768" max="7768" width="27.5" bestFit="1" customWidth="1"/>
    <col min="7769" max="7769" width="25.6640625" bestFit="1" customWidth="1"/>
    <col min="7770" max="7770" width="24" bestFit="1" customWidth="1"/>
    <col min="7771" max="7771" width="29.1640625" bestFit="1" customWidth="1"/>
    <col min="7772" max="7772" width="27.5" bestFit="1" customWidth="1"/>
    <col min="7773" max="7773" width="25.6640625" bestFit="1" customWidth="1"/>
    <col min="7774" max="7774" width="24" bestFit="1" customWidth="1"/>
    <col min="7775" max="7775" width="30.6640625" bestFit="1" customWidth="1"/>
    <col min="7776" max="7776" width="29" bestFit="1" customWidth="1"/>
    <col min="7777" max="7777" width="25.6640625" bestFit="1" customWidth="1"/>
    <col min="7778" max="7778" width="24" bestFit="1" customWidth="1"/>
    <col min="7779" max="7779" width="30.6640625" bestFit="1" customWidth="1"/>
    <col min="7780" max="7780" width="29" bestFit="1" customWidth="1"/>
    <col min="7781" max="7781" width="25.6640625" bestFit="1" customWidth="1"/>
    <col min="7782" max="7782" width="24" bestFit="1" customWidth="1"/>
    <col min="7783" max="7783" width="30.6640625" bestFit="1" customWidth="1"/>
    <col min="7784" max="7784" width="29" bestFit="1" customWidth="1"/>
    <col min="7785" max="7785" width="25.6640625" bestFit="1" customWidth="1"/>
    <col min="7786" max="7786" width="24" bestFit="1" customWidth="1"/>
    <col min="7787" max="7787" width="30.6640625" bestFit="1" customWidth="1"/>
    <col min="7788" max="7788" width="29" bestFit="1" customWidth="1"/>
    <col min="7789" max="7789" width="25.6640625" bestFit="1" customWidth="1"/>
    <col min="7790" max="7790" width="24" bestFit="1" customWidth="1"/>
    <col min="7791" max="7791" width="30.6640625" bestFit="1" customWidth="1"/>
    <col min="7792" max="7792" width="29" bestFit="1" customWidth="1"/>
    <col min="7793" max="7793" width="25.6640625" bestFit="1" customWidth="1"/>
    <col min="7794" max="7794" width="24" bestFit="1" customWidth="1"/>
    <col min="7795" max="7795" width="30.6640625" bestFit="1" customWidth="1"/>
    <col min="7796" max="7796" width="29" bestFit="1" customWidth="1"/>
    <col min="7797" max="7797" width="25.6640625" bestFit="1" customWidth="1"/>
    <col min="7798" max="7798" width="24" bestFit="1" customWidth="1"/>
    <col min="7799" max="7799" width="30.6640625" bestFit="1" customWidth="1"/>
    <col min="7800" max="7800" width="29" bestFit="1" customWidth="1"/>
    <col min="7801" max="7801" width="25.6640625" bestFit="1" customWidth="1"/>
    <col min="7802" max="7802" width="24" bestFit="1" customWidth="1"/>
    <col min="7803" max="7803" width="30.6640625" bestFit="1" customWidth="1"/>
    <col min="7804" max="7804" width="29" bestFit="1" customWidth="1"/>
    <col min="7805" max="7805" width="25.6640625" bestFit="1" customWidth="1"/>
    <col min="7806" max="7806" width="24" bestFit="1" customWidth="1"/>
    <col min="7807" max="7807" width="30.6640625" bestFit="1" customWidth="1"/>
    <col min="7808" max="7808" width="29" bestFit="1" customWidth="1"/>
    <col min="7809" max="7809" width="25.6640625" bestFit="1" customWidth="1"/>
    <col min="7810" max="7810" width="24" bestFit="1" customWidth="1"/>
    <col min="7811" max="7811" width="30.6640625" bestFit="1" customWidth="1"/>
    <col min="7812" max="7812" width="29" bestFit="1" customWidth="1"/>
    <col min="7813" max="7813" width="25.6640625" bestFit="1" customWidth="1"/>
    <col min="7814" max="7814" width="24" bestFit="1" customWidth="1"/>
    <col min="7815" max="7815" width="25.6640625" bestFit="1" customWidth="1"/>
    <col min="7816" max="7816" width="24" bestFit="1" customWidth="1"/>
    <col min="7817" max="7817" width="30.6640625" bestFit="1" customWidth="1"/>
    <col min="7818" max="7818" width="29" bestFit="1" customWidth="1"/>
    <col min="7819" max="7819" width="25.6640625" bestFit="1" customWidth="1"/>
    <col min="7820" max="7820" width="24" bestFit="1" customWidth="1"/>
    <col min="7821" max="7821" width="30.6640625" bestFit="1" customWidth="1"/>
    <col min="7822" max="7822" width="29" bestFit="1" customWidth="1"/>
    <col min="7823" max="7823" width="25.6640625" bestFit="1" customWidth="1"/>
    <col min="7824" max="7824" width="24" bestFit="1" customWidth="1"/>
    <col min="7825" max="7825" width="30.6640625" bestFit="1" customWidth="1"/>
    <col min="7826" max="7826" width="29" bestFit="1" customWidth="1"/>
    <col min="7827" max="7827" width="25.6640625" bestFit="1" customWidth="1"/>
    <col min="7828" max="7828" width="24" bestFit="1" customWidth="1"/>
    <col min="7829" max="7829" width="30.6640625" bestFit="1" customWidth="1"/>
    <col min="7830" max="7830" width="29" bestFit="1" customWidth="1"/>
    <col min="7831" max="7831" width="25.6640625" bestFit="1" customWidth="1"/>
    <col min="7832" max="7832" width="24" bestFit="1" customWidth="1"/>
    <col min="7833" max="7833" width="30.6640625" bestFit="1" customWidth="1"/>
    <col min="7834" max="7834" width="29" bestFit="1" customWidth="1"/>
    <col min="7835" max="7835" width="25.6640625" bestFit="1" customWidth="1"/>
    <col min="7836" max="7836" width="24" bestFit="1" customWidth="1"/>
    <col min="7837" max="7837" width="30.6640625" bestFit="1" customWidth="1"/>
    <col min="7838" max="7838" width="29" bestFit="1" customWidth="1"/>
    <col min="7839" max="7839" width="25.6640625" bestFit="1" customWidth="1"/>
    <col min="7840" max="7840" width="24" bestFit="1" customWidth="1"/>
    <col min="7841" max="7841" width="30.6640625" bestFit="1" customWidth="1"/>
    <col min="7842" max="7842" width="29" bestFit="1" customWidth="1"/>
    <col min="7843" max="7843" width="25.6640625" bestFit="1" customWidth="1"/>
    <col min="7844" max="7844" width="24" bestFit="1" customWidth="1"/>
    <col min="7845" max="7845" width="29.1640625" bestFit="1" customWidth="1"/>
    <col min="7846" max="7846" width="27.5" bestFit="1" customWidth="1"/>
    <col min="7847" max="7847" width="25.6640625" bestFit="1" customWidth="1"/>
    <col min="7848" max="7848" width="24" bestFit="1" customWidth="1"/>
    <col min="7849" max="7849" width="30.6640625" bestFit="1" customWidth="1"/>
    <col min="7850" max="7850" width="29" bestFit="1" customWidth="1"/>
    <col min="7851" max="7851" width="25.6640625" bestFit="1" customWidth="1"/>
    <col min="7852" max="7852" width="24" bestFit="1" customWidth="1"/>
    <col min="7853" max="7853" width="29.1640625" bestFit="1" customWidth="1"/>
    <col min="7854" max="7854" width="27.5" bestFit="1" customWidth="1"/>
    <col min="7855" max="7855" width="25.6640625" bestFit="1" customWidth="1"/>
    <col min="7856" max="7856" width="24" bestFit="1" customWidth="1"/>
    <col min="7857" max="7857" width="30.6640625" bestFit="1" customWidth="1"/>
    <col min="7858" max="7858" width="29" bestFit="1" customWidth="1"/>
    <col min="7859" max="7859" width="25.6640625" bestFit="1" customWidth="1"/>
    <col min="7860" max="7860" width="24" bestFit="1" customWidth="1"/>
    <col min="7861" max="7861" width="30.6640625" bestFit="1" customWidth="1"/>
    <col min="7862" max="7862" width="29" bestFit="1" customWidth="1"/>
    <col min="7863" max="7863" width="25.6640625" bestFit="1" customWidth="1"/>
    <col min="7864" max="7864" width="24" bestFit="1" customWidth="1"/>
    <col min="7865" max="7865" width="30.6640625" bestFit="1" customWidth="1"/>
    <col min="7866" max="7866" width="29" bestFit="1" customWidth="1"/>
    <col min="7867" max="7867" width="25.6640625" bestFit="1" customWidth="1"/>
    <col min="7868" max="7868" width="24" bestFit="1" customWidth="1"/>
    <col min="7869" max="7869" width="30.6640625" bestFit="1" customWidth="1"/>
    <col min="7870" max="7870" width="29" bestFit="1" customWidth="1"/>
    <col min="7871" max="7871" width="25.6640625" bestFit="1" customWidth="1"/>
    <col min="7872" max="7872" width="24" bestFit="1" customWidth="1"/>
    <col min="7873" max="7873" width="30.6640625" bestFit="1" customWidth="1"/>
    <col min="7874" max="7874" width="29" bestFit="1" customWidth="1"/>
    <col min="7875" max="7875" width="25.6640625" bestFit="1" customWidth="1"/>
    <col min="7876" max="7876" width="24" bestFit="1" customWidth="1"/>
    <col min="7877" max="7877" width="30.6640625" bestFit="1" customWidth="1"/>
    <col min="7878" max="7878" width="29" bestFit="1" customWidth="1"/>
    <col min="7879" max="7879" width="25.6640625" bestFit="1" customWidth="1"/>
    <col min="7880" max="7880" width="24" bestFit="1" customWidth="1"/>
    <col min="7881" max="7881" width="30.6640625" bestFit="1" customWidth="1"/>
    <col min="7882" max="7882" width="29" bestFit="1" customWidth="1"/>
    <col min="7883" max="7883" width="25.6640625" bestFit="1" customWidth="1"/>
    <col min="7884" max="7884" width="24" bestFit="1" customWidth="1"/>
    <col min="7885" max="7885" width="30.6640625" bestFit="1" customWidth="1"/>
    <col min="7886" max="7886" width="29" bestFit="1" customWidth="1"/>
    <col min="7887" max="7887" width="25.6640625" bestFit="1" customWidth="1"/>
    <col min="7888" max="7888" width="24" bestFit="1" customWidth="1"/>
    <col min="7889" max="7889" width="29.1640625" bestFit="1" customWidth="1"/>
    <col min="7890" max="7890" width="27.5" bestFit="1" customWidth="1"/>
    <col min="7891" max="7891" width="25.6640625" bestFit="1" customWidth="1"/>
    <col min="7892" max="7892" width="24" bestFit="1" customWidth="1"/>
    <col min="7893" max="7893" width="30.6640625" bestFit="1" customWidth="1"/>
    <col min="7894" max="7894" width="29" bestFit="1" customWidth="1"/>
    <col min="7895" max="7895" width="25.6640625" bestFit="1" customWidth="1"/>
    <col min="7896" max="7896" width="24" bestFit="1" customWidth="1"/>
    <col min="7897" max="7897" width="30.6640625" bestFit="1" customWidth="1"/>
    <col min="7898" max="7898" width="29" bestFit="1" customWidth="1"/>
    <col min="7899" max="7899" width="25.6640625" bestFit="1" customWidth="1"/>
    <col min="7900" max="7900" width="24" bestFit="1" customWidth="1"/>
    <col min="7901" max="7901" width="30.6640625" bestFit="1" customWidth="1"/>
    <col min="7902" max="7902" width="29" bestFit="1" customWidth="1"/>
    <col min="7903" max="7903" width="25.6640625" bestFit="1" customWidth="1"/>
    <col min="7904" max="7904" width="24" bestFit="1" customWidth="1"/>
    <col min="7905" max="7905" width="29.1640625" bestFit="1" customWidth="1"/>
    <col min="7906" max="7906" width="27.5" bestFit="1" customWidth="1"/>
    <col min="7907" max="7907" width="25.6640625" bestFit="1" customWidth="1"/>
    <col min="7908" max="7908" width="24" bestFit="1" customWidth="1"/>
    <col min="7909" max="7909" width="25.6640625" bestFit="1" customWidth="1"/>
    <col min="7910" max="7910" width="24" bestFit="1" customWidth="1"/>
    <col min="7911" max="7911" width="30.6640625" bestFit="1" customWidth="1"/>
    <col min="7912" max="7912" width="29" bestFit="1" customWidth="1"/>
    <col min="7913" max="7913" width="25.6640625" bestFit="1" customWidth="1"/>
    <col min="7914" max="7914" width="24" bestFit="1" customWidth="1"/>
    <col min="7915" max="7915" width="30.6640625" bestFit="1" customWidth="1"/>
    <col min="7916" max="7916" width="29" bestFit="1" customWidth="1"/>
    <col min="7917" max="7917" width="25.6640625" bestFit="1" customWidth="1"/>
    <col min="7918" max="7918" width="24" bestFit="1" customWidth="1"/>
    <col min="7919" max="7919" width="30.6640625" bestFit="1" customWidth="1"/>
    <col min="7920" max="7920" width="29" bestFit="1" customWidth="1"/>
    <col min="7921" max="7921" width="25.6640625" bestFit="1" customWidth="1"/>
    <col min="7922" max="7922" width="24" bestFit="1" customWidth="1"/>
    <col min="7923" max="7923" width="30.6640625" bestFit="1" customWidth="1"/>
    <col min="7924" max="7924" width="29" bestFit="1" customWidth="1"/>
    <col min="7925" max="7925" width="25.6640625" bestFit="1" customWidth="1"/>
    <col min="7926" max="7926" width="24" bestFit="1" customWidth="1"/>
    <col min="7927" max="7927" width="30.6640625" bestFit="1" customWidth="1"/>
    <col min="7928" max="7928" width="29" bestFit="1" customWidth="1"/>
    <col min="7929" max="7929" width="25.6640625" bestFit="1" customWidth="1"/>
    <col min="7930" max="7930" width="24" bestFit="1" customWidth="1"/>
    <col min="7931" max="7931" width="30.6640625" bestFit="1" customWidth="1"/>
    <col min="7932" max="7932" width="29" bestFit="1" customWidth="1"/>
    <col min="7933" max="7933" width="25.6640625" bestFit="1" customWidth="1"/>
    <col min="7934" max="7934" width="24" bestFit="1" customWidth="1"/>
    <col min="7935" max="7935" width="30.6640625" bestFit="1" customWidth="1"/>
    <col min="7936" max="7936" width="29" bestFit="1" customWidth="1"/>
    <col min="7937" max="7937" width="25.6640625" bestFit="1" customWidth="1"/>
    <col min="7938" max="7938" width="24" bestFit="1" customWidth="1"/>
    <col min="7939" max="7939" width="30.6640625" bestFit="1" customWidth="1"/>
    <col min="7940" max="7940" width="29" bestFit="1" customWidth="1"/>
    <col min="7941" max="7941" width="25.6640625" bestFit="1" customWidth="1"/>
    <col min="7942" max="7942" width="24" bestFit="1" customWidth="1"/>
    <col min="7943" max="7943" width="30.6640625" bestFit="1" customWidth="1"/>
    <col min="7944" max="7944" width="29" bestFit="1" customWidth="1"/>
    <col min="7945" max="7945" width="25.6640625" bestFit="1" customWidth="1"/>
    <col min="7946" max="7946" width="24" bestFit="1" customWidth="1"/>
    <col min="7947" max="7947" width="30.6640625" bestFit="1" customWidth="1"/>
    <col min="7948" max="7948" width="29" bestFit="1" customWidth="1"/>
    <col min="7949" max="7949" width="25.6640625" bestFit="1" customWidth="1"/>
    <col min="7950" max="7950" width="24" bestFit="1" customWidth="1"/>
    <col min="7951" max="7951" width="30.6640625" bestFit="1" customWidth="1"/>
    <col min="7952" max="7952" width="29" bestFit="1" customWidth="1"/>
    <col min="7953" max="7953" width="25.6640625" bestFit="1" customWidth="1"/>
    <col min="7954" max="7954" width="24" bestFit="1" customWidth="1"/>
    <col min="7955" max="7955" width="30.6640625" bestFit="1" customWidth="1"/>
    <col min="7956" max="7956" width="29" bestFit="1" customWidth="1"/>
    <col min="7957" max="7957" width="25.6640625" bestFit="1" customWidth="1"/>
    <col min="7958" max="7958" width="24" bestFit="1" customWidth="1"/>
    <col min="7959" max="7959" width="30.6640625" bestFit="1" customWidth="1"/>
    <col min="7960" max="7960" width="29" bestFit="1" customWidth="1"/>
    <col min="7961" max="7961" width="25.6640625" bestFit="1" customWidth="1"/>
    <col min="7962" max="7962" width="24" bestFit="1" customWidth="1"/>
    <col min="7963" max="7963" width="30.6640625" bestFit="1" customWidth="1"/>
    <col min="7964" max="7964" width="29" bestFit="1" customWidth="1"/>
    <col min="7965" max="7965" width="25.6640625" bestFit="1" customWidth="1"/>
    <col min="7966" max="7966" width="24" bestFit="1" customWidth="1"/>
    <col min="7967" max="7967" width="30.6640625" bestFit="1" customWidth="1"/>
    <col min="7968" max="7968" width="29" bestFit="1" customWidth="1"/>
    <col min="7969" max="7969" width="25.6640625" bestFit="1" customWidth="1"/>
    <col min="7970" max="7970" width="24" bestFit="1" customWidth="1"/>
    <col min="7971" max="7971" width="30.6640625" bestFit="1" customWidth="1"/>
    <col min="7972" max="7972" width="29" bestFit="1" customWidth="1"/>
    <col min="7973" max="7973" width="25.6640625" bestFit="1" customWidth="1"/>
    <col min="7974" max="7974" width="24" bestFit="1" customWidth="1"/>
    <col min="7975" max="7975" width="30.6640625" bestFit="1" customWidth="1"/>
    <col min="7976" max="7976" width="29" bestFit="1" customWidth="1"/>
    <col min="7977" max="7977" width="25.6640625" bestFit="1" customWidth="1"/>
    <col min="7978" max="7978" width="24" bestFit="1" customWidth="1"/>
    <col min="7979" max="7979" width="30.6640625" bestFit="1" customWidth="1"/>
    <col min="7980" max="7980" width="29" bestFit="1" customWidth="1"/>
    <col min="7981" max="7981" width="25.6640625" bestFit="1" customWidth="1"/>
    <col min="7982" max="7982" width="24" bestFit="1" customWidth="1"/>
    <col min="7983" max="7983" width="30.6640625" bestFit="1" customWidth="1"/>
    <col min="7984" max="7984" width="29" bestFit="1" customWidth="1"/>
    <col min="7985" max="7985" width="25.6640625" bestFit="1" customWidth="1"/>
    <col min="7986" max="7986" width="24" bestFit="1" customWidth="1"/>
    <col min="7987" max="7987" width="30.6640625" bestFit="1" customWidth="1"/>
    <col min="7988" max="7988" width="29" bestFit="1" customWidth="1"/>
    <col min="7989" max="7989" width="25.6640625" bestFit="1" customWidth="1"/>
    <col min="7990" max="7990" width="24" bestFit="1" customWidth="1"/>
    <col min="7991" max="7991" width="30.6640625" bestFit="1" customWidth="1"/>
    <col min="7992" max="7992" width="29" bestFit="1" customWidth="1"/>
    <col min="7993" max="7993" width="25.6640625" bestFit="1" customWidth="1"/>
    <col min="7994" max="7994" width="24" bestFit="1" customWidth="1"/>
    <col min="7995" max="7995" width="30.6640625" bestFit="1" customWidth="1"/>
    <col min="7996" max="7996" width="29" bestFit="1" customWidth="1"/>
    <col min="7997" max="7997" width="25.6640625" bestFit="1" customWidth="1"/>
    <col min="7998" max="7998" width="24" bestFit="1" customWidth="1"/>
    <col min="7999" max="7999" width="30.6640625" bestFit="1" customWidth="1"/>
    <col min="8000" max="8000" width="29" bestFit="1" customWidth="1"/>
    <col min="8001" max="8001" width="25.6640625" bestFit="1" customWidth="1"/>
    <col min="8002" max="8002" width="24" bestFit="1" customWidth="1"/>
    <col min="8003" max="8003" width="30.6640625" bestFit="1" customWidth="1"/>
    <col min="8004" max="8004" width="29" bestFit="1" customWidth="1"/>
    <col min="8005" max="8005" width="25.6640625" bestFit="1" customWidth="1"/>
    <col min="8006" max="8006" width="24" bestFit="1" customWidth="1"/>
    <col min="8007" max="8007" width="30.6640625" bestFit="1" customWidth="1"/>
    <col min="8008" max="8008" width="29" bestFit="1" customWidth="1"/>
    <col min="8009" max="8009" width="25.6640625" bestFit="1" customWidth="1"/>
    <col min="8010" max="8010" width="24" bestFit="1" customWidth="1"/>
    <col min="8011" max="8011" width="30.6640625" bestFit="1" customWidth="1"/>
    <col min="8012" max="8012" width="29" bestFit="1" customWidth="1"/>
    <col min="8013" max="8013" width="25.6640625" bestFit="1" customWidth="1"/>
    <col min="8014" max="8014" width="24" bestFit="1" customWidth="1"/>
    <col min="8015" max="8015" width="30.6640625" bestFit="1" customWidth="1"/>
    <col min="8016" max="8016" width="29" bestFit="1" customWidth="1"/>
    <col min="8017" max="8017" width="25.6640625" bestFit="1" customWidth="1"/>
    <col min="8018" max="8018" width="24" bestFit="1" customWidth="1"/>
    <col min="8019" max="8019" width="30.6640625" bestFit="1" customWidth="1"/>
    <col min="8020" max="8020" width="29" bestFit="1" customWidth="1"/>
    <col min="8021" max="8021" width="25.6640625" bestFit="1" customWidth="1"/>
    <col min="8022" max="8022" width="24" bestFit="1" customWidth="1"/>
    <col min="8023" max="8023" width="30.6640625" bestFit="1" customWidth="1"/>
    <col min="8024" max="8024" width="29" bestFit="1" customWidth="1"/>
    <col min="8025" max="8025" width="30.1640625" bestFit="1" customWidth="1"/>
    <col min="8026" max="8026" width="28.5" bestFit="1" customWidth="1"/>
    <col min="8027" max="8027" width="10" bestFit="1" customWidth="1"/>
    <col min="8028" max="8028" width="7.83203125" bestFit="1" customWidth="1"/>
    <col min="8029" max="8029" width="10" bestFit="1" customWidth="1"/>
    <col min="8030" max="8030" width="8.5" bestFit="1" customWidth="1"/>
    <col min="8031" max="8031" width="7.83203125" bestFit="1" customWidth="1"/>
    <col min="8032" max="8032" width="7.5" bestFit="1" customWidth="1"/>
    <col min="8033" max="8033" width="7.83203125" bestFit="1" customWidth="1"/>
    <col min="8034" max="8034" width="10" bestFit="1" customWidth="1"/>
    <col min="8035" max="8035" width="7.83203125" bestFit="1" customWidth="1"/>
    <col min="8036" max="8036" width="10" bestFit="1" customWidth="1"/>
    <col min="8037" max="8037" width="7.83203125" bestFit="1" customWidth="1"/>
    <col min="8038" max="8038" width="10" bestFit="1" customWidth="1"/>
    <col min="8039" max="8039" width="7.83203125" bestFit="1" customWidth="1"/>
    <col min="8040" max="8041" width="10" bestFit="1" customWidth="1"/>
    <col min="8042" max="8042" width="7.83203125" bestFit="1" customWidth="1"/>
    <col min="8043" max="8043" width="10" bestFit="1" customWidth="1"/>
    <col min="8044" max="8044" width="5.83203125" bestFit="1" customWidth="1"/>
    <col min="8045" max="8045" width="8.5" bestFit="1" customWidth="1"/>
    <col min="8046" max="8046" width="10" bestFit="1" customWidth="1"/>
    <col min="8047" max="8047" width="7.83203125" bestFit="1" customWidth="1"/>
    <col min="8048" max="8049" width="10" bestFit="1" customWidth="1"/>
    <col min="8050" max="8050" width="7.83203125" bestFit="1" customWidth="1"/>
    <col min="8051" max="8051" width="9" bestFit="1" customWidth="1"/>
    <col min="8052" max="8052" width="10" bestFit="1" customWidth="1"/>
    <col min="8053" max="8053" width="7.83203125" bestFit="1" customWidth="1"/>
    <col min="8054" max="8055" width="10" bestFit="1" customWidth="1"/>
    <col min="8056" max="8056" width="7.83203125" bestFit="1" customWidth="1"/>
    <col min="8057" max="8057" width="10" bestFit="1" customWidth="1"/>
    <col min="8058" max="8058" width="7.83203125" bestFit="1" customWidth="1"/>
    <col min="8059" max="8060" width="10" bestFit="1" customWidth="1"/>
    <col min="8061" max="8061" width="7.83203125" bestFit="1" customWidth="1"/>
    <col min="8062" max="8063" width="10" bestFit="1" customWidth="1"/>
    <col min="8064" max="8064" width="7.83203125" bestFit="1" customWidth="1"/>
    <col min="8065" max="8065" width="10" bestFit="1" customWidth="1"/>
    <col min="8066" max="8066" width="7.83203125" bestFit="1" customWidth="1"/>
    <col min="8067" max="8067" width="10" bestFit="1" customWidth="1"/>
    <col min="8068" max="8068" width="7.83203125" bestFit="1" customWidth="1"/>
    <col min="8069" max="8069" width="10" bestFit="1" customWidth="1"/>
    <col min="8070" max="8070" width="8.5" bestFit="1" customWidth="1"/>
    <col min="8071" max="8071" width="7.83203125" bestFit="1" customWidth="1"/>
    <col min="8072" max="8073" width="10" bestFit="1" customWidth="1"/>
    <col min="8074" max="8074" width="7.83203125" bestFit="1" customWidth="1"/>
    <col min="8075" max="8075" width="10" bestFit="1" customWidth="1"/>
    <col min="8076" max="8076" width="7.83203125" bestFit="1" customWidth="1"/>
    <col min="8077" max="8078" width="10" bestFit="1" customWidth="1"/>
    <col min="8079" max="8079" width="7.83203125" bestFit="1" customWidth="1"/>
    <col min="8080" max="8081" width="10" bestFit="1" customWidth="1"/>
    <col min="8082" max="8082" width="7.83203125" bestFit="1" customWidth="1"/>
    <col min="8083" max="8083" width="10" bestFit="1" customWidth="1"/>
    <col min="8084" max="8084" width="7.83203125" bestFit="1" customWidth="1"/>
    <col min="8085" max="8086" width="10" bestFit="1" customWidth="1"/>
    <col min="8087" max="8087" width="7.83203125" bestFit="1" customWidth="1"/>
    <col min="8088" max="8088" width="8.5" bestFit="1" customWidth="1"/>
    <col min="8089" max="8089" width="10" bestFit="1" customWidth="1"/>
    <col min="8090" max="8090" width="7.83203125" bestFit="1" customWidth="1"/>
    <col min="8091" max="8091" width="10" bestFit="1" customWidth="1"/>
    <col min="8092" max="8092" width="7.83203125" bestFit="1" customWidth="1"/>
    <col min="8093" max="8093" width="10" bestFit="1" customWidth="1"/>
    <col min="8094" max="8094" width="7.83203125" bestFit="1" customWidth="1"/>
    <col min="8095" max="8095" width="10" bestFit="1" customWidth="1"/>
    <col min="8096" max="8096" width="5.83203125" bestFit="1" customWidth="1"/>
    <col min="8097" max="8097" width="8.5" bestFit="1" customWidth="1"/>
    <col min="8098" max="8098" width="10" bestFit="1" customWidth="1"/>
    <col min="8099" max="8099" width="7.83203125" bestFit="1" customWidth="1"/>
    <col min="8100" max="8101" width="10" bestFit="1" customWidth="1"/>
    <col min="8102" max="8102" width="7.83203125" bestFit="1" customWidth="1"/>
    <col min="8103" max="8103" width="10" bestFit="1" customWidth="1"/>
    <col min="8104" max="8104" width="7.83203125" bestFit="1" customWidth="1"/>
    <col min="8105" max="8105" width="10" bestFit="1" customWidth="1"/>
    <col min="8106" max="8106" width="7.83203125" bestFit="1" customWidth="1"/>
    <col min="8107" max="8108" width="10" bestFit="1" customWidth="1"/>
    <col min="8109" max="8109" width="7.83203125" bestFit="1" customWidth="1"/>
    <col min="8110" max="8110" width="10" bestFit="1" customWidth="1"/>
    <col min="8111" max="8111" width="7.83203125" bestFit="1" customWidth="1"/>
    <col min="8112" max="8112" width="10" bestFit="1" customWidth="1"/>
    <col min="8113" max="8113" width="8.5" bestFit="1" customWidth="1"/>
    <col min="8114" max="8114" width="7.83203125" bestFit="1" customWidth="1"/>
    <col min="8115" max="8115" width="10" bestFit="1" customWidth="1"/>
    <col min="8116" max="8116" width="7.83203125" bestFit="1" customWidth="1"/>
    <col min="8117" max="8118" width="10" bestFit="1" customWidth="1"/>
    <col min="8119" max="8119" width="7.83203125" bestFit="1" customWidth="1"/>
    <col min="8120" max="8120" width="10" bestFit="1" customWidth="1"/>
    <col min="8121" max="8121" width="7.83203125" bestFit="1" customWidth="1"/>
    <col min="8122" max="8122" width="10" bestFit="1" customWidth="1"/>
    <col min="8123" max="8123" width="7.83203125" bestFit="1" customWidth="1"/>
    <col min="8124" max="8125" width="10" bestFit="1" customWidth="1"/>
    <col min="8126" max="8126" width="7.83203125" bestFit="1" customWidth="1"/>
    <col min="8127" max="8127" width="10" bestFit="1" customWidth="1"/>
    <col min="8128" max="8128" width="7.83203125" bestFit="1" customWidth="1"/>
    <col min="8129" max="8130" width="10" bestFit="1" customWidth="1"/>
    <col min="8131" max="8131" width="7.83203125" bestFit="1" customWidth="1"/>
    <col min="8132" max="8132" width="10" bestFit="1" customWidth="1"/>
    <col min="8133" max="8133" width="7.83203125" bestFit="1" customWidth="1"/>
    <col min="8134" max="8135" width="10" bestFit="1" customWidth="1"/>
    <col min="8136" max="8136" width="7.83203125" bestFit="1" customWidth="1"/>
    <col min="8137" max="8137" width="8.5" bestFit="1" customWidth="1"/>
    <col min="8138" max="8138" width="7.83203125" bestFit="1" customWidth="1"/>
    <col min="8139" max="8139" width="10" bestFit="1" customWidth="1"/>
    <col min="8140" max="8140" width="7.83203125" bestFit="1" customWidth="1"/>
    <col min="8141" max="8142" width="10" bestFit="1" customWidth="1"/>
    <col min="8143" max="8143" width="7.83203125" bestFit="1" customWidth="1"/>
    <col min="8144" max="8144" width="10" bestFit="1" customWidth="1"/>
    <col min="8145" max="8145" width="7.83203125" bestFit="1" customWidth="1"/>
    <col min="8146" max="8147" width="10" bestFit="1" customWidth="1"/>
    <col min="8148" max="8148" width="7.83203125" bestFit="1" customWidth="1"/>
    <col min="8149" max="8149" width="10" bestFit="1" customWidth="1"/>
    <col min="8150" max="8150" width="7.83203125" bestFit="1" customWidth="1"/>
    <col min="8151" max="8151" width="10" bestFit="1" customWidth="1"/>
    <col min="8152" max="8152" width="7.83203125" bestFit="1" customWidth="1"/>
    <col min="8153" max="8154" width="10" bestFit="1" customWidth="1"/>
    <col min="8155" max="8155" width="7.83203125" bestFit="1" customWidth="1"/>
    <col min="8156" max="8157" width="10" bestFit="1" customWidth="1"/>
    <col min="8158" max="8158" width="7.83203125" bestFit="1" customWidth="1"/>
    <col min="8159" max="8159" width="9" bestFit="1" customWidth="1"/>
    <col min="8160" max="8160" width="7.83203125" bestFit="1" customWidth="1"/>
    <col min="8161" max="8161" width="10" bestFit="1" customWidth="1"/>
    <col min="8162" max="8162" width="7.83203125" bestFit="1" customWidth="1"/>
    <col min="8163" max="8163" width="10" bestFit="1" customWidth="1"/>
    <col min="8164" max="8164" width="7.83203125" bestFit="1" customWidth="1"/>
    <col min="8165" max="8165" width="10" bestFit="1" customWidth="1"/>
    <col min="8166" max="8166" width="7.83203125" bestFit="1" customWidth="1"/>
    <col min="8167" max="8168" width="10" bestFit="1" customWidth="1"/>
    <col min="8169" max="8169" width="7.83203125" bestFit="1" customWidth="1"/>
    <col min="8170" max="8170" width="10" bestFit="1" customWidth="1"/>
    <col min="8171" max="8171" width="7.83203125" bestFit="1" customWidth="1"/>
    <col min="8172" max="8172" width="10" bestFit="1" customWidth="1"/>
    <col min="8173" max="8173" width="7.83203125" bestFit="1" customWidth="1"/>
    <col min="8174" max="8174" width="10" bestFit="1" customWidth="1"/>
    <col min="8175" max="8175" width="8.5" bestFit="1" customWidth="1"/>
    <col min="8176" max="8176" width="7.83203125" bestFit="1" customWidth="1"/>
    <col min="8177" max="8178" width="10" bestFit="1" customWidth="1"/>
    <col min="8179" max="8179" width="7.83203125" bestFit="1" customWidth="1"/>
    <col min="8180" max="8180" width="10" bestFit="1" customWidth="1"/>
    <col min="8181" max="8181" width="7.83203125" bestFit="1" customWidth="1"/>
    <col min="8182" max="8183" width="10" bestFit="1" customWidth="1"/>
    <col min="8184" max="8184" width="7.83203125" bestFit="1" customWidth="1"/>
    <col min="8185" max="8185" width="10" bestFit="1" customWidth="1"/>
    <col min="8186" max="8186" width="7.83203125" bestFit="1" customWidth="1"/>
    <col min="8187" max="8187" width="10" bestFit="1" customWidth="1"/>
    <col min="8188" max="8188" width="7.83203125" bestFit="1" customWidth="1"/>
    <col min="8189" max="8190" width="10" bestFit="1" customWidth="1"/>
    <col min="8191" max="8191" width="7.83203125" bestFit="1" customWidth="1"/>
    <col min="8192" max="8192" width="10" bestFit="1" customWidth="1"/>
    <col min="8193" max="8193" width="7.83203125" bestFit="1" customWidth="1"/>
    <col min="8194" max="8195" width="10" bestFit="1" customWidth="1"/>
    <col min="8196" max="8196" width="7.83203125" bestFit="1" customWidth="1"/>
    <col min="8197" max="8197" width="10" bestFit="1" customWidth="1"/>
    <col min="8198" max="8198" width="5.83203125" bestFit="1" customWidth="1"/>
    <col min="8199" max="8199" width="8.5" bestFit="1" customWidth="1"/>
    <col min="8200" max="8200" width="10" bestFit="1" customWidth="1"/>
    <col min="8201" max="8201" width="7.83203125" bestFit="1" customWidth="1"/>
    <col min="8202" max="8202" width="9" bestFit="1" customWidth="1"/>
    <col min="8203" max="8203" width="7.83203125" bestFit="1" customWidth="1"/>
    <col min="8204" max="8204" width="10" bestFit="1" customWidth="1"/>
    <col min="8205" max="8205" width="7.83203125" bestFit="1" customWidth="1"/>
    <col min="8206" max="8207" width="10" bestFit="1" customWidth="1"/>
    <col min="8208" max="8208" width="7.83203125" bestFit="1" customWidth="1"/>
    <col min="8209" max="8210" width="10" bestFit="1" customWidth="1"/>
    <col min="8211" max="8211" width="7.83203125" bestFit="1" customWidth="1"/>
    <col min="8212" max="8213" width="10" bestFit="1" customWidth="1"/>
    <col min="8214" max="8214" width="7.83203125" bestFit="1" customWidth="1"/>
    <col min="8215" max="8216" width="10" bestFit="1" customWidth="1"/>
    <col min="8217" max="8217" width="7.83203125" bestFit="1" customWidth="1"/>
    <col min="8218" max="8218" width="8.5" bestFit="1" customWidth="1"/>
    <col min="8219" max="8219" width="10" bestFit="1" customWidth="1"/>
    <col min="8220" max="8220" width="7.83203125" bestFit="1" customWidth="1"/>
    <col min="8221" max="8221" width="10" bestFit="1" customWidth="1"/>
    <col min="8222" max="8222" width="7.83203125" bestFit="1" customWidth="1"/>
    <col min="8223" max="8224" width="10" bestFit="1" customWidth="1"/>
    <col min="8225" max="8225" width="7.83203125" bestFit="1" customWidth="1"/>
    <col min="8226" max="8226" width="10" bestFit="1" customWidth="1"/>
    <col min="8227" max="8227" width="7.83203125" bestFit="1" customWidth="1"/>
    <col min="8228" max="8228" width="10" bestFit="1" customWidth="1"/>
    <col min="8229" max="8229" width="7.83203125" bestFit="1" customWidth="1"/>
    <col min="8230" max="8230" width="10" bestFit="1" customWidth="1"/>
    <col min="8231" max="8231" width="7.83203125" bestFit="1" customWidth="1"/>
    <col min="8232" max="8232" width="10" bestFit="1" customWidth="1"/>
    <col min="8233" max="8233" width="7.83203125" bestFit="1" customWidth="1"/>
    <col min="8234" max="8235" width="10" bestFit="1" customWidth="1"/>
    <col min="8236" max="8236" width="7.83203125" bestFit="1" customWidth="1"/>
    <col min="8237" max="8238" width="10" bestFit="1" customWidth="1"/>
    <col min="8239" max="8239" width="7.83203125" bestFit="1" customWidth="1"/>
    <col min="8240" max="8241" width="10" bestFit="1" customWidth="1"/>
    <col min="8242" max="8242" width="7.83203125" bestFit="1" customWidth="1"/>
    <col min="8243" max="8243" width="10" bestFit="1" customWidth="1"/>
    <col min="8244" max="8244" width="5.83203125" bestFit="1" customWidth="1"/>
    <col min="8245" max="8245" width="8.5" bestFit="1" customWidth="1"/>
    <col min="8246" max="8246" width="7.83203125" bestFit="1" customWidth="1"/>
    <col min="8247" max="8248" width="10" bestFit="1" customWidth="1"/>
    <col min="8249" max="8249" width="7.83203125" bestFit="1" customWidth="1"/>
    <col min="8250" max="8250" width="10" bestFit="1" customWidth="1"/>
    <col min="8251" max="8251" width="7.83203125" bestFit="1" customWidth="1"/>
    <col min="8252" max="8252" width="10" bestFit="1" customWidth="1"/>
    <col min="8253" max="8253" width="7.83203125" bestFit="1" customWidth="1"/>
    <col min="8254" max="8254" width="10" bestFit="1" customWidth="1"/>
    <col min="8255" max="8255" width="7.83203125" bestFit="1" customWidth="1"/>
    <col min="8256" max="8257" width="10" bestFit="1" customWidth="1"/>
    <col min="8258" max="8258" width="7.83203125" bestFit="1" customWidth="1"/>
    <col min="8259" max="8259" width="10" bestFit="1" customWidth="1"/>
    <col min="8260" max="8260" width="7.83203125" bestFit="1" customWidth="1"/>
    <col min="8261" max="8261" width="10" bestFit="1" customWidth="1"/>
    <col min="8262" max="8262" width="7.83203125" bestFit="1" customWidth="1"/>
    <col min="8263" max="8263" width="10" bestFit="1" customWidth="1"/>
    <col min="8264" max="8264" width="7.83203125" bestFit="1" customWidth="1"/>
    <col min="8265" max="8266" width="10" bestFit="1" customWidth="1"/>
    <col min="8267" max="8267" width="7.83203125" bestFit="1" customWidth="1"/>
    <col min="8268" max="8268" width="9" bestFit="1" customWidth="1"/>
    <col min="8269" max="8269" width="7.83203125" bestFit="1" customWidth="1"/>
    <col min="8270" max="8270" width="10" bestFit="1" customWidth="1"/>
    <col min="8271" max="8271" width="7.83203125" bestFit="1" customWidth="1"/>
    <col min="8272" max="8272" width="10" bestFit="1" customWidth="1"/>
    <col min="8273" max="8273" width="7.83203125" bestFit="1" customWidth="1"/>
    <col min="8274" max="8275" width="10" bestFit="1" customWidth="1"/>
    <col min="8276" max="8276" width="7.83203125" bestFit="1" customWidth="1"/>
    <col min="8277" max="8277" width="10" bestFit="1" customWidth="1"/>
    <col min="8278" max="8278" width="7.83203125" bestFit="1" customWidth="1"/>
    <col min="8279" max="8280" width="10" bestFit="1" customWidth="1"/>
    <col min="8281" max="8281" width="7.83203125" bestFit="1" customWidth="1"/>
    <col min="8282" max="8282" width="10" bestFit="1" customWidth="1"/>
    <col min="8283" max="8283" width="7.83203125" bestFit="1" customWidth="1"/>
    <col min="8284" max="8284" width="10" bestFit="1" customWidth="1"/>
    <col min="8285" max="8285" width="5.83203125" bestFit="1" customWidth="1"/>
    <col min="8286" max="8286" width="8.5" bestFit="1" customWidth="1"/>
    <col min="8287" max="8287" width="10" bestFit="1" customWidth="1"/>
    <col min="8288" max="8288" width="7.83203125" bestFit="1" customWidth="1"/>
    <col min="8289" max="8289" width="10" bestFit="1" customWidth="1"/>
    <col min="8290" max="8290" width="7.83203125" bestFit="1" customWidth="1"/>
    <col min="8291" max="8291" width="10" bestFit="1" customWidth="1"/>
    <col min="8292" max="8292" width="7.83203125" bestFit="1" customWidth="1"/>
    <col min="8293" max="8294" width="10" bestFit="1" customWidth="1"/>
    <col min="8295" max="8295" width="7.83203125" bestFit="1" customWidth="1"/>
    <col min="8296" max="8296" width="10" bestFit="1" customWidth="1"/>
    <col min="8297" max="8297" width="7.83203125" bestFit="1" customWidth="1"/>
    <col min="8298" max="8299" width="10" bestFit="1" customWidth="1"/>
    <col min="8300" max="8300" width="7.83203125" bestFit="1" customWidth="1"/>
    <col min="8301" max="8301" width="10" bestFit="1" customWidth="1"/>
    <col min="8302" max="8302" width="5.83203125" bestFit="1" customWidth="1"/>
    <col min="8303" max="8303" width="8.5" bestFit="1" customWidth="1"/>
    <col min="8304" max="8304" width="10" bestFit="1" customWidth="1"/>
    <col min="8305" max="8305" width="7.83203125" bestFit="1" customWidth="1"/>
    <col min="8306" max="8306" width="10" bestFit="1" customWidth="1"/>
    <col min="8307" max="8307" width="8.5" bestFit="1" customWidth="1"/>
    <col min="8308" max="8308" width="7.83203125" bestFit="1" customWidth="1"/>
    <col min="8309" max="8309" width="10" bestFit="1" customWidth="1"/>
    <col min="8310" max="8310" width="7.83203125" bestFit="1" customWidth="1"/>
    <col min="8311" max="8311" width="10" bestFit="1" customWidth="1"/>
    <col min="8312" max="8312" width="7.83203125" bestFit="1" customWidth="1"/>
    <col min="8313" max="8314" width="10" bestFit="1" customWidth="1"/>
    <col min="8315" max="8315" width="7.83203125" bestFit="1" customWidth="1"/>
    <col min="8316" max="8316" width="10" bestFit="1" customWidth="1"/>
    <col min="8317" max="8317" width="7.83203125" bestFit="1" customWidth="1"/>
    <col min="8318" max="8319" width="10" bestFit="1" customWidth="1"/>
    <col min="8320" max="8320" width="7.83203125" bestFit="1" customWidth="1"/>
    <col min="8321" max="8321" width="8.5" bestFit="1" customWidth="1"/>
    <col min="8322" max="8322" width="7.83203125" bestFit="1" customWidth="1"/>
    <col min="8323" max="8323" width="10" bestFit="1" customWidth="1"/>
    <col min="8324" max="8324" width="7.83203125" bestFit="1" customWidth="1"/>
    <col min="8325" max="8326" width="10" bestFit="1" customWidth="1"/>
    <col min="8327" max="8327" width="7.83203125" bestFit="1" customWidth="1"/>
    <col min="8328" max="8328" width="10" bestFit="1" customWidth="1"/>
    <col min="8329" max="8329" width="7.83203125" bestFit="1" customWidth="1"/>
    <col min="8330" max="8330" width="10" bestFit="1" customWidth="1"/>
    <col min="8331" max="8331" width="7.83203125" bestFit="1" customWidth="1"/>
    <col min="8332" max="8333" width="10" bestFit="1" customWidth="1"/>
    <col min="8334" max="8334" width="7.83203125" bestFit="1" customWidth="1"/>
    <col min="8335" max="8336" width="10" bestFit="1" customWidth="1"/>
    <col min="8337" max="8337" width="7.83203125" bestFit="1" customWidth="1"/>
    <col min="8338" max="8338" width="10" bestFit="1" customWidth="1"/>
    <col min="8339" max="8339" width="7.83203125" bestFit="1" customWidth="1"/>
    <col min="8340" max="8341" width="10" bestFit="1" customWidth="1"/>
    <col min="8342" max="8342" width="7.83203125" bestFit="1" customWidth="1"/>
    <col min="8343" max="8344" width="10" bestFit="1" customWidth="1"/>
    <col min="8345" max="8345" width="7.83203125" bestFit="1" customWidth="1"/>
    <col min="8346" max="8347" width="10" bestFit="1" customWidth="1"/>
    <col min="8348" max="8348" width="7.83203125" bestFit="1" customWidth="1"/>
    <col min="8349" max="8350" width="10" bestFit="1" customWidth="1"/>
    <col min="8351" max="8351" width="7.83203125" bestFit="1" customWidth="1"/>
    <col min="8352" max="8352" width="10" bestFit="1" customWidth="1"/>
    <col min="8353" max="8353" width="8.5" bestFit="1" customWidth="1"/>
    <col min="8354" max="8354" width="7.83203125" bestFit="1" customWidth="1"/>
    <col min="8355" max="8356" width="10" bestFit="1" customWidth="1"/>
    <col min="8357" max="8357" width="7.83203125" bestFit="1" customWidth="1"/>
    <col min="8358" max="8358" width="10" bestFit="1" customWidth="1"/>
    <col min="8359" max="8359" width="7.83203125" bestFit="1" customWidth="1"/>
    <col min="8360" max="8360" width="10" bestFit="1" customWidth="1"/>
    <col min="8361" max="8361" width="7.83203125" bestFit="1" customWidth="1"/>
    <col min="8362" max="8362" width="10" bestFit="1" customWidth="1"/>
    <col min="8363" max="8363" width="7.83203125" bestFit="1" customWidth="1"/>
    <col min="8364" max="8365" width="10" bestFit="1" customWidth="1"/>
    <col min="8366" max="8366" width="7.83203125" bestFit="1" customWidth="1"/>
    <col min="8367" max="8367" width="10" bestFit="1" customWidth="1"/>
    <col min="8368" max="8368" width="7.83203125" bestFit="1" customWidth="1"/>
    <col min="8369" max="8370" width="10" bestFit="1" customWidth="1"/>
    <col min="8371" max="8371" width="7.83203125" bestFit="1" customWidth="1"/>
    <col min="8372" max="8372" width="10" bestFit="1" customWidth="1"/>
    <col min="8373" max="8373" width="5.83203125" bestFit="1" customWidth="1"/>
    <col min="8374" max="8374" width="8.5" bestFit="1" customWidth="1"/>
    <col min="8375" max="8375" width="7.83203125" bestFit="1" customWidth="1"/>
    <col min="8376" max="8377" width="10" bestFit="1" customWidth="1"/>
    <col min="8378" max="8378" width="7.83203125" bestFit="1" customWidth="1"/>
    <col min="8379" max="8379" width="10" bestFit="1" customWidth="1"/>
    <col min="8380" max="8380" width="7.83203125" bestFit="1" customWidth="1"/>
    <col min="8381" max="8382" width="10" bestFit="1" customWidth="1"/>
    <col min="8383" max="8383" width="7.83203125" bestFit="1" customWidth="1"/>
    <col min="8384" max="8384" width="10" bestFit="1" customWidth="1"/>
    <col min="8385" max="8385" width="7.83203125" bestFit="1" customWidth="1"/>
    <col min="8386" max="8386" width="10" bestFit="1" customWidth="1"/>
    <col min="8387" max="8387" width="7.83203125" bestFit="1" customWidth="1"/>
    <col min="8388" max="8388" width="10" bestFit="1" customWidth="1"/>
    <col min="8389" max="8389" width="5.83203125" bestFit="1" customWidth="1"/>
    <col min="8390" max="8390" width="8.5" bestFit="1" customWidth="1"/>
    <col min="8391" max="8391" width="7.83203125" bestFit="1" customWidth="1"/>
    <col min="8392" max="8393" width="10" bestFit="1" customWidth="1"/>
    <col min="8394" max="8394" width="7.83203125" bestFit="1" customWidth="1"/>
    <col min="8395" max="8395" width="8.5" bestFit="1" customWidth="1"/>
    <col min="8396" max="8396" width="7.83203125" bestFit="1" customWidth="1"/>
    <col min="8397" max="8397" width="10" bestFit="1" customWidth="1"/>
    <col min="8398" max="8398" width="7.83203125" bestFit="1" customWidth="1"/>
    <col min="8399" max="8399" width="10" bestFit="1" customWidth="1"/>
    <col min="8400" max="8400" width="7.83203125" bestFit="1" customWidth="1"/>
    <col min="8401" max="8401" width="10" bestFit="1" customWidth="1"/>
    <col min="8402" max="8402" width="7.83203125" bestFit="1" customWidth="1"/>
    <col min="8403" max="8403" width="10" bestFit="1" customWidth="1"/>
    <col min="8404" max="8404" width="7.83203125" bestFit="1" customWidth="1"/>
    <col min="8405" max="8405" width="10" bestFit="1" customWidth="1"/>
    <col min="8406" max="8406" width="7.83203125" bestFit="1" customWidth="1"/>
    <col min="8407" max="8408" width="10" bestFit="1" customWidth="1"/>
    <col min="8409" max="8409" width="7.83203125" bestFit="1" customWidth="1"/>
    <col min="8410" max="8410" width="8.5" bestFit="1" customWidth="1"/>
    <col min="8411" max="8411" width="7.83203125" bestFit="1" customWidth="1"/>
    <col min="8412" max="8412" width="10" bestFit="1" customWidth="1"/>
    <col min="8413" max="8413" width="7.83203125" bestFit="1" customWidth="1"/>
    <col min="8414" max="8415" width="10" bestFit="1" customWidth="1"/>
    <col min="8416" max="8416" width="5.83203125" bestFit="1" customWidth="1"/>
    <col min="8417" max="8417" width="8.5" bestFit="1" customWidth="1"/>
    <col min="8418" max="8418" width="7.83203125" bestFit="1" customWidth="1"/>
    <col min="8419" max="8419" width="10" bestFit="1" customWidth="1"/>
    <col min="8420" max="8420" width="8.5" bestFit="1" customWidth="1"/>
    <col min="8421" max="8421" width="7.83203125" bestFit="1" customWidth="1"/>
    <col min="8422" max="8422" width="10" bestFit="1" customWidth="1"/>
    <col min="8423" max="8423" width="7.83203125" bestFit="1" customWidth="1"/>
    <col min="8424" max="8425" width="10" bestFit="1" customWidth="1"/>
    <col min="8426" max="8426" width="7.83203125" bestFit="1" customWidth="1"/>
    <col min="8427" max="8427" width="10" bestFit="1" customWidth="1"/>
    <col min="8428" max="8428" width="7.83203125" bestFit="1" customWidth="1"/>
    <col min="8429" max="8429" width="10" bestFit="1" customWidth="1"/>
    <col min="8430" max="8430" width="7.83203125" bestFit="1" customWidth="1"/>
    <col min="8431" max="8432" width="10" bestFit="1" customWidth="1"/>
    <col min="8433" max="8433" width="7.83203125" bestFit="1" customWidth="1"/>
    <col min="8434" max="8434" width="9" bestFit="1" customWidth="1"/>
    <col min="8435" max="8435" width="7.83203125" bestFit="1" customWidth="1"/>
    <col min="8436" max="8436" width="10" bestFit="1" customWidth="1"/>
    <col min="8437" max="8437" width="7.83203125" bestFit="1" customWidth="1"/>
    <col min="8438" max="8439" width="10" bestFit="1" customWidth="1"/>
    <col min="8440" max="8440" width="7.83203125" bestFit="1" customWidth="1"/>
    <col min="8441" max="8442" width="10" bestFit="1" customWidth="1"/>
    <col min="8443" max="8443" width="7.83203125" bestFit="1" customWidth="1"/>
    <col min="8444" max="8444" width="8.5" bestFit="1" customWidth="1"/>
    <col min="8445" max="8445" width="10" bestFit="1" customWidth="1"/>
    <col min="8446" max="8446" width="7.83203125" bestFit="1" customWidth="1"/>
    <col min="8447" max="8447" width="8.5" bestFit="1" customWidth="1"/>
    <col min="8448" max="8448" width="10" bestFit="1" customWidth="1"/>
    <col min="8449" max="8449" width="7.83203125" bestFit="1" customWidth="1"/>
    <col min="8450" max="8451" width="10" bestFit="1" customWidth="1"/>
    <col min="8452" max="8452" width="7.83203125" bestFit="1" customWidth="1"/>
    <col min="8453" max="8454" width="10" bestFit="1" customWidth="1"/>
    <col min="8455" max="8455" width="7.83203125" bestFit="1" customWidth="1"/>
    <col min="8456" max="8456" width="10" bestFit="1" customWidth="1"/>
    <col min="8457" max="8457" width="7.83203125" bestFit="1" customWidth="1"/>
    <col min="8458" max="8459" width="10" bestFit="1" customWidth="1"/>
    <col min="8460" max="8460" width="7.83203125" bestFit="1" customWidth="1"/>
    <col min="8461" max="8461" width="10" bestFit="1" customWidth="1"/>
    <col min="8462" max="8462" width="8.5" bestFit="1" customWidth="1"/>
    <col min="8463" max="8463" width="7.83203125" bestFit="1" customWidth="1"/>
    <col min="8464" max="8464" width="10" bestFit="1" customWidth="1"/>
    <col min="8465" max="8465" width="7.83203125" bestFit="1" customWidth="1"/>
    <col min="8466" max="8466" width="10" bestFit="1" customWidth="1"/>
    <col min="8467" max="8467" width="7.83203125" bestFit="1" customWidth="1"/>
    <col min="8468" max="8468" width="10" bestFit="1" customWidth="1"/>
    <col min="8469" max="8469" width="7.83203125" bestFit="1" customWidth="1"/>
    <col min="8470" max="8470" width="10" bestFit="1" customWidth="1"/>
    <col min="8471" max="8471" width="7.83203125" bestFit="1" customWidth="1"/>
    <col min="8472" max="8473" width="10" bestFit="1" customWidth="1"/>
    <col min="8474" max="8474" width="7.83203125" bestFit="1" customWidth="1"/>
    <col min="8475" max="8476" width="10" bestFit="1" customWidth="1"/>
    <col min="8477" max="8477" width="7.83203125" bestFit="1" customWidth="1"/>
    <col min="8478" max="8478" width="10" bestFit="1" customWidth="1"/>
    <col min="8479" max="8479" width="5.83203125" bestFit="1" customWidth="1"/>
    <col min="8480" max="8480" width="8.5" bestFit="1" customWidth="1"/>
    <col min="8481" max="8481" width="7.83203125" bestFit="1" customWidth="1"/>
    <col min="8482" max="8482" width="10" bestFit="1" customWidth="1"/>
    <col min="8483" max="8483" width="7.83203125" bestFit="1" customWidth="1"/>
    <col min="8484" max="8484" width="10" bestFit="1" customWidth="1"/>
    <col min="8485" max="8485" width="7.83203125" bestFit="1" customWidth="1"/>
    <col min="8486" max="8487" width="10" bestFit="1" customWidth="1"/>
    <col min="8488" max="8488" width="7.83203125" bestFit="1" customWidth="1"/>
    <col min="8489" max="8489" width="10" bestFit="1" customWidth="1"/>
    <col min="8490" max="8490" width="7.83203125" bestFit="1" customWidth="1"/>
    <col min="8491" max="8492" width="10" bestFit="1" customWidth="1"/>
    <col min="8493" max="8493" width="7.83203125" bestFit="1" customWidth="1"/>
    <col min="8494" max="8494" width="8.5" bestFit="1" customWidth="1"/>
    <col min="8495" max="8495" width="7.83203125" bestFit="1" customWidth="1"/>
    <col min="8496" max="8497" width="10" bestFit="1" customWidth="1"/>
    <col min="8498" max="8498" width="7.83203125" bestFit="1" customWidth="1"/>
    <col min="8499" max="8500" width="10" bestFit="1" customWidth="1"/>
    <col min="8501" max="8501" width="7.83203125" bestFit="1" customWidth="1"/>
    <col min="8502" max="8502" width="10" bestFit="1" customWidth="1"/>
    <col min="8503" max="8503" width="7.83203125" bestFit="1" customWidth="1"/>
    <col min="8504" max="8505" width="10" bestFit="1" customWidth="1"/>
    <col min="8506" max="8506" width="7.83203125" bestFit="1" customWidth="1"/>
    <col min="8507" max="8508" width="10" bestFit="1" customWidth="1"/>
    <col min="8509" max="8509" width="7.83203125" bestFit="1" customWidth="1"/>
    <col min="8510" max="8510" width="8.5" bestFit="1" customWidth="1"/>
    <col min="8511" max="8511" width="10" bestFit="1" customWidth="1"/>
    <col min="8512" max="8512" width="7.83203125" bestFit="1" customWidth="1"/>
    <col min="8513" max="8514" width="10" bestFit="1" customWidth="1"/>
    <col min="8515" max="8515" width="7.83203125" bestFit="1" customWidth="1"/>
    <col min="8516" max="8517" width="10" bestFit="1" customWidth="1"/>
    <col min="8518" max="8518" width="7.83203125" bestFit="1" customWidth="1"/>
    <col min="8519" max="8520" width="10" bestFit="1" customWidth="1"/>
    <col min="8521" max="8521" width="7.83203125" bestFit="1" customWidth="1"/>
    <col min="8522" max="8522" width="10" bestFit="1" customWidth="1"/>
    <col min="8523" max="8523" width="7.83203125" bestFit="1" customWidth="1"/>
    <col min="8524" max="8525" width="10" bestFit="1" customWidth="1"/>
    <col min="8526" max="8526" width="7.83203125" bestFit="1" customWidth="1"/>
    <col min="8527" max="8528" width="10" bestFit="1" customWidth="1"/>
    <col min="8529" max="8529" width="7.83203125" bestFit="1" customWidth="1"/>
    <col min="8530" max="8531" width="10" bestFit="1" customWidth="1"/>
    <col min="8532" max="8532" width="7.83203125" bestFit="1" customWidth="1"/>
    <col min="8533" max="8533" width="8.5" bestFit="1" customWidth="1"/>
    <col min="8534" max="8534" width="7.83203125" bestFit="1" customWidth="1"/>
    <col min="8535" max="8535" width="10" bestFit="1" customWidth="1"/>
    <col min="8536" max="8536" width="5.83203125" bestFit="1" customWidth="1"/>
    <col min="8537" max="8537" width="8.5" bestFit="1" customWidth="1"/>
    <col min="8538" max="8538" width="10" bestFit="1" customWidth="1"/>
    <col min="8539" max="8539" width="7.83203125" bestFit="1" customWidth="1"/>
    <col min="8540" max="8540" width="10" bestFit="1" customWidth="1"/>
    <col min="8541" max="8541" width="7.83203125" bestFit="1" customWidth="1"/>
    <col min="8542" max="8542" width="10" bestFit="1" customWidth="1"/>
    <col min="8543" max="8543" width="7.83203125" bestFit="1" customWidth="1"/>
    <col min="8544" max="8544" width="10" bestFit="1" customWidth="1"/>
    <col min="8545" max="8545" width="8.5" bestFit="1" customWidth="1"/>
    <col min="8546" max="8546" width="7.83203125" bestFit="1" customWidth="1"/>
    <col min="8547" max="8547" width="10" bestFit="1" customWidth="1"/>
    <col min="8548" max="8548" width="7.83203125" bestFit="1" customWidth="1"/>
    <col min="8549" max="8549" width="10" bestFit="1" customWidth="1"/>
    <col min="8550" max="8550" width="7.83203125" bestFit="1" customWidth="1"/>
    <col min="8551" max="8552" width="10" bestFit="1" customWidth="1"/>
    <col min="8553" max="8553" width="7.83203125" bestFit="1" customWidth="1"/>
    <col min="8554" max="8554" width="10" bestFit="1" customWidth="1"/>
    <col min="8555" max="8555" width="7.83203125" bestFit="1" customWidth="1"/>
    <col min="8556" max="8557" width="10" bestFit="1" customWidth="1"/>
    <col min="8558" max="8558" width="7.83203125" bestFit="1" customWidth="1"/>
    <col min="8559" max="8560" width="10" bestFit="1" customWidth="1"/>
    <col min="8561" max="8561" width="7.83203125" bestFit="1" customWidth="1"/>
    <col min="8562" max="8562" width="10" bestFit="1" customWidth="1"/>
    <col min="8563" max="8563" width="7.83203125" bestFit="1" customWidth="1"/>
    <col min="8564" max="8565" width="10" bestFit="1" customWidth="1"/>
    <col min="8566" max="8566" width="7.83203125" bestFit="1" customWidth="1"/>
    <col min="8567" max="8567" width="10" bestFit="1" customWidth="1"/>
    <col min="8568" max="8568" width="7.83203125" bestFit="1" customWidth="1"/>
    <col min="8569" max="8569" width="10" bestFit="1" customWidth="1"/>
    <col min="8570" max="8570" width="7.83203125" bestFit="1" customWidth="1"/>
    <col min="8571" max="8571" width="10" bestFit="1" customWidth="1"/>
    <col min="8572" max="8572" width="7.83203125" bestFit="1" customWidth="1"/>
    <col min="8573" max="8574" width="10" bestFit="1" customWidth="1"/>
    <col min="8575" max="8575" width="7.83203125" bestFit="1" customWidth="1"/>
    <col min="8576" max="8576" width="10" bestFit="1" customWidth="1"/>
    <col min="8577" max="8577" width="7.83203125" bestFit="1" customWidth="1"/>
    <col min="8578" max="8578" width="10" bestFit="1" customWidth="1"/>
    <col min="8579" max="8579" width="7.83203125" bestFit="1" customWidth="1"/>
    <col min="8580" max="8581" width="10" bestFit="1" customWidth="1"/>
    <col min="8582" max="8582" width="7.83203125" bestFit="1" customWidth="1"/>
    <col min="8583" max="8584" width="10" bestFit="1" customWidth="1"/>
    <col min="8585" max="8585" width="7.83203125" bestFit="1" customWidth="1"/>
    <col min="8586" max="8586" width="10" bestFit="1" customWidth="1"/>
    <col min="8587" max="8587" width="7.83203125" bestFit="1" customWidth="1"/>
    <col min="8588" max="8588" width="10" bestFit="1" customWidth="1"/>
    <col min="8589" max="8589" width="7.83203125" bestFit="1" customWidth="1"/>
    <col min="8590" max="8591" width="10" bestFit="1" customWidth="1"/>
    <col min="8592" max="8592" width="7.83203125" bestFit="1" customWidth="1"/>
    <col min="8593" max="8594" width="10" bestFit="1" customWidth="1"/>
    <col min="8595" max="8595" width="7.83203125" bestFit="1" customWidth="1"/>
    <col min="8596" max="8596" width="10" bestFit="1" customWidth="1"/>
    <col min="8597" max="8597" width="7.83203125" bestFit="1" customWidth="1"/>
    <col min="8598" max="8598" width="10" bestFit="1" customWidth="1"/>
    <col min="8599" max="8599" width="7.83203125" bestFit="1" customWidth="1"/>
    <col min="8600" max="8600" width="10" bestFit="1" customWidth="1"/>
    <col min="8601" max="8601" width="8.5" bestFit="1" customWidth="1"/>
    <col min="8602" max="8602" width="7.83203125" bestFit="1" customWidth="1"/>
    <col min="8603" max="8603" width="10" bestFit="1" customWidth="1"/>
    <col min="8604" max="8604" width="7.83203125" bestFit="1" customWidth="1"/>
    <col min="8605" max="8606" width="10" bestFit="1" customWidth="1"/>
    <col min="8607" max="8607" width="7.83203125" bestFit="1" customWidth="1"/>
    <col min="8608" max="8609" width="10" bestFit="1" customWidth="1"/>
    <col min="8610" max="8610" width="7.83203125" bestFit="1" customWidth="1"/>
    <col min="8611" max="8612" width="10" bestFit="1" customWidth="1"/>
    <col min="8613" max="8613" width="7.83203125" bestFit="1" customWidth="1"/>
    <col min="8614" max="8614" width="10" bestFit="1" customWidth="1"/>
    <col min="8615" max="8615" width="7.83203125" bestFit="1" customWidth="1"/>
    <col min="8616" max="8617" width="10" bestFit="1" customWidth="1"/>
    <col min="8618" max="8618" width="7.83203125" bestFit="1" customWidth="1"/>
    <col min="8619" max="8619" width="10" bestFit="1" customWidth="1"/>
    <col min="8620" max="8620" width="7.83203125" bestFit="1" customWidth="1"/>
    <col min="8621" max="8621" width="10" bestFit="1" customWidth="1"/>
    <col min="8622" max="8622" width="7.83203125" bestFit="1" customWidth="1"/>
    <col min="8623" max="8623" width="10" bestFit="1" customWidth="1"/>
    <col min="8624" max="8624" width="7.83203125" bestFit="1" customWidth="1"/>
    <col min="8625" max="8626" width="10" bestFit="1" customWidth="1"/>
    <col min="8627" max="8627" width="7.83203125" bestFit="1" customWidth="1"/>
    <col min="8628" max="8628" width="10" bestFit="1" customWidth="1"/>
    <col min="8629" max="8629" width="7.83203125" bestFit="1" customWidth="1"/>
    <col min="8630" max="8631" width="10" bestFit="1" customWidth="1"/>
    <col min="8632" max="8632" width="7.83203125" bestFit="1" customWidth="1"/>
    <col min="8633" max="8633" width="9" bestFit="1" customWidth="1"/>
    <col min="8634" max="8634" width="7.83203125" bestFit="1" customWidth="1"/>
    <col min="8635" max="8636" width="10" bestFit="1" customWidth="1"/>
    <col min="8637" max="8637" width="7.83203125" bestFit="1" customWidth="1"/>
    <col min="8638" max="8639" width="10" bestFit="1" customWidth="1"/>
    <col min="8640" max="8640" width="7.83203125" bestFit="1" customWidth="1"/>
    <col min="8641" max="8641" width="10" bestFit="1" customWidth="1"/>
    <col min="8642" max="8642" width="5.83203125" bestFit="1" customWidth="1"/>
    <col min="8643" max="8643" width="8.5" bestFit="1" customWidth="1"/>
    <col min="8644" max="8644" width="10" bestFit="1" customWidth="1"/>
    <col min="8645" max="8645" width="7.83203125" bestFit="1" customWidth="1"/>
    <col min="8646" max="8646" width="8.5" bestFit="1" customWidth="1"/>
    <col min="8647" max="8647" width="7.83203125" bestFit="1" customWidth="1"/>
    <col min="8648" max="8648" width="10" bestFit="1" customWidth="1"/>
    <col min="8649" max="8649" width="7.83203125" bestFit="1" customWidth="1"/>
    <col min="8650" max="8651" width="10" bestFit="1" customWidth="1"/>
    <col min="8652" max="8652" width="7.83203125" bestFit="1" customWidth="1"/>
    <col min="8653" max="8654" width="10" bestFit="1" customWidth="1"/>
    <col min="8655" max="8655" width="7.83203125" bestFit="1" customWidth="1"/>
    <col min="8656" max="8656" width="10" bestFit="1" customWidth="1"/>
    <col min="8657" max="8657" width="7.83203125" bestFit="1" customWidth="1"/>
    <col min="8658" max="8659" width="10" bestFit="1" customWidth="1"/>
    <col min="8660" max="8660" width="7.83203125" bestFit="1" customWidth="1"/>
    <col min="8661" max="8661" width="10" bestFit="1" customWidth="1"/>
    <col min="8662" max="8662" width="7.83203125" bestFit="1" customWidth="1"/>
    <col min="8663" max="8664" width="10" bestFit="1" customWidth="1"/>
    <col min="8665" max="8665" width="7.83203125" bestFit="1" customWidth="1"/>
    <col min="8666" max="8666" width="10" bestFit="1" customWidth="1"/>
    <col min="8667" max="8667" width="7.83203125" bestFit="1" customWidth="1"/>
    <col min="8668" max="8668" width="10" bestFit="1" customWidth="1"/>
    <col min="8669" max="8669" width="7.83203125" bestFit="1" customWidth="1"/>
    <col min="8670" max="8670" width="10" bestFit="1" customWidth="1"/>
    <col min="8671" max="8671" width="7.83203125" bestFit="1" customWidth="1"/>
    <col min="8672" max="8672" width="10" bestFit="1" customWidth="1"/>
    <col min="8673" max="8673" width="7.83203125" bestFit="1" customWidth="1"/>
    <col min="8674" max="8675" width="10" bestFit="1" customWidth="1"/>
    <col min="8676" max="8676" width="7.83203125" bestFit="1" customWidth="1"/>
    <col min="8677" max="8677" width="8.5" bestFit="1" customWidth="1"/>
    <col min="8678" max="8678" width="7.83203125" bestFit="1" customWidth="1"/>
    <col min="8679" max="8680" width="10" bestFit="1" customWidth="1"/>
    <col min="8681" max="8681" width="7.83203125" bestFit="1" customWidth="1"/>
    <col min="8682" max="8682" width="9" bestFit="1" customWidth="1"/>
    <col min="8683" max="8683" width="7.83203125" bestFit="1" customWidth="1"/>
    <col min="8684" max="8684" width="10" bestFit="1" customWidth="1"/>
    <col min="8685" max="8685" width="7.83203125" bestFit="1" customWidth="1"/>
    <col min="8686" max="8687" width="10" bestFit="1" customWidth="1"/>
    <col min="8688" max="8688" width="7.83203125" bestFit="1" customWidth="1"/>
    <col min="8689" max="8689" width="10" bestFit="1" customWidth="1"/>
    <col min="8690" max="8690" width="7.83203125" bestFit="1" customWidth="1"/>
    <col min="8691" max="8692" width="10" bestFit="1" customWidth="1"/>
    <col min="8693" max="8693" width="7.83203125" bestFit="1" customWidth="1"/>
    <col min="8694" max="8695" width="10" bestFit="1" customWidth="1"/>
    <col min="8696" max="8696" width="7.83203125" bestFit="1" customWidth="1"/>
    <col min="8697" max="8698" width="10" bestFit="1" customWidth="1"/>
    <col min="8699" max="8699" width="7.83203125" bestFit="1" customWidth="1"/>
    <col min="8700" max="8700" width="10" bestFit="1" customWidth="1"/>
    <col min="8701" max="8701" width="7.83203125" bestFit="1" customWidth="1"/>
    <col min="8702" max="8702" width="10" bestFit="1" customWidth="1"/>
    <col min="8703" max="8703" width="7.83203125" bestFit="1" customWidth="1"/>
    <col min="8704" max="8705" width="10" bestFit="1" customWidth="1"/>
    <col min="8706" max="8706" width="7.83203125" bestFit="1" customWidth="1"/>
    <col min="8707" max="8707" width="10" bestFit="1" customWidth="1"/>
    <col min="8708" max="8708" width="7.83203125" bestFit="1" customWidth="1"/>
    <col min="8709" max="8709" width="10" bestFit="1" customWidth="1"/>
    <col min="8710" max="8710" width="7.83203125" bestFit="1" customWidth="1"/>
    <col min="8711" max="8712" width="10" bestFit="1" customWidth="1"/>
    <col min="8713" max="8713" width="7.83203125" bestFit="1" customWidth="1"/>
    <col min="8714" max="8715" width="10" bestFit="1" customWidth="1"/>
    <col min="8716" max="8716" width="7.83203125" bestFit="1" customWidth="1"/>
    <col min="8717" max="8717" width="10" bestFit="1" customWidth="1"/>
    <col min="8718" max="8718" width="7.83203125" bestFit="1" customWidth="1"/>
    <col min="8719" max="8720" width="10" bestFit="1" customWidth="1"/>
    <col min="8721" max="8721" width="7.83203125" bestFit="1" customWidth="1"/>
    <col min="8722" max="8723" width="10" bestFit="1" customWidth="1"/>
    <col min="8724" max="8724" width="7.83203125" bestFit="1" customWidth="1"/>
    <col min="8725" max="8725" width="10" bestFit="1" customWidth="1"/>
    <col min="8726" max="8726" width="5.83203125" bestFit="1" customWidth="1"/>
    <col min="8727" max="8727" width="8.5" bestFit="1" customWidth="1"/>
    <col min="8728" max="8728" width="7.83203125" bestFit="1" customWidth="1"/>
    <col min="8729" max="8729" width="10" bestFit="1" customWidth="1"/>
    <col min="8730" max="8730" width="8.5" bestFit="1" customWidth="1"/>
    <col min="8731" max="8731" width="7.83203125" bestFit="1" customWidth="1"/>
    <col min="8732" max="8732" width="8.5" bestFit="1" customWidth="1"/>
    <col min="8733" max="8733" width="10" bestFit="1" customWidth="1"/>
    <col min="8734" max="8734" width="7.83203125" bestFit="1" customWidth="1"/>
    <col min="8735" max="8735" width="10" bestFit="1" customWidth="1"/>
    <col min="8736" max="8736" width="7.83203125" bestFit="1" customWidth="1"/>
    <col min="8737" max="8738" width="10" bestFit="1" customWidth="1"/>
    <col min="8739" max="8739" width="7.83203125" bestFit="1" customWidth="1"/>
    <col min="8740" max="8740" width="10" bestFit="1" customWidth="1"/>
    <col min="8741" max="8741" width="5.83203125" bestFit="1" customWidth="1"/>
    <col min="8742" max="8742" width="8.5" bestFit="1" customWidth="1"/>
    <col min="8743" max="8743" width="7.83203125" bestFit="1" customWidth="1"/>
    <col min="8744" max="8745" width="10" bestFit="1" customWidth="1"/>
    <col min="8746" max="8746" width="7.83203125" bestFit="1" customWidth="1"/>
    <col min="8747" max="8748" width="10" bestFit="1" customWidth="1"/>
    <col min="8749" max="8749" width="7.83203125" bestFit="1" customWidth="1"/>
    <col min="8750" max="8750" width="10" bestFit="1" customWidth="1"/>
    <col min="8751" max="8751" width="7.83203125" bestFit="1" customWidth="1"/>
    <col min="8752" max="8753" width="10" bestFit="1" customWidth="1"/>
    <col min="8754" max="8754" width="7.83203125" bestFit="1" customWidth="1"/>
    <col min="8755" max="8755" width="10" bestFit="1" customWidth="1"/>
    <col min="8756" max="8756" width="8.5" bestFit="1" customWidth="1"/>
    <col min="8757" max="8757" width="7.83203125" bestFit="1" customWidth="1"/>
    <col min="8758" max="8758" width="10" bestFit="1" customWidth="1"/>
    <col min="8759" max="8759" width="7.83203125" bestFit="1" customWidth="1"/>
    <col min="8760" max="8760" width="10" bestFit="1" customWidth="1"/>
    <col min="8761" max="8761" width="7.83203125" bestFit="1" customWidth="1"/>
    <col min="8762" max="8763" width="10" bestFit="1" customWidth="1"/>
    <col min="8764" max="8764" width="7.83203125" bestFit="1" customWidth="1"/>
    <col min="8765" max="8765" width="10" bestFit="1" customWidth="1"/>
    <col min="8766" max="8766" width="7.83203125" bestFit="1" customWidth="1"/>
    <col min="8767" max="8767" width="10" bestFit="1" customWidth="1"/>
    <col min="8768" max="8768" width="7.83203125" bestFit="1" customWidth="1"/>
    <col min="8769" max="8770" width="10" bestFit="1" customWidth="1"/>
    <col min="8771" max="8771" width="7.83203125" bestFit="1" customWidth="1"/>
    <col min="8772" max="8773" width="10" bestFit="1" customWidth="1"/>
    <col min="8774" max="8774" width="7.83203125" bestFit="1" customWidth="1"/>
    <col min="8775" max="8775" width="8.5" bestFit="1" customWidth="1"/>
    <col min="8776" max="8776" width="10" bestFit="1" customWidth="1"/>
    <col min="8777" max="8777" width="7.83203125" bestFit="1" customWidth="1"/>
    <col min="8778" max="8779" width="10" bestFit="1" customWidth="1"/>
    <col min="8780" max="8780" width="7.83203125" bestFit="1" customWidth="1"/>
    <col min="8781" max="8781" width="10" bestFit="1" customWidth="1"/>
    <col min="8782" max="8782" width="5.83203125" bestFit="1" customWidth="1"/>
    <col min="8783" max="8783" width="8.5" bestFit="1" customWidth="1"/>
    <col min="8784" max="8784" width="10" bestFit="1" customWidth="1"/>
    <col min="8785" max="8785" width="7.83203125" bestFit="1" customWidth="1"/>
    <col min="8786" max="8786" width="10" bestFit="1" customWidth="1"/>
    <col min="8787" max="8787" width="7.83203125" bestFit="1" customWidth="1"/>
    <col min="8788" max="8788" width="10" bestFit="1" customWidth="1"/>
    <col min="8789" max="8789" width="7.83203125" bestFit="1" customWidth="1"/>
    <col min="8790" max="8791" width="10" bestFit="1" customWidth="1"/>
    <col min="8792" max="8792" width="7.83203125" bestFit="1" customWidth="1"/>
    <col min="8793" max="8793" width="10" bestFit="1" customWidth="1"/>
    <col min="8794" max="8794" width="7.83203125" bestFit="1" customWidth="1"/>
    <col min="8795" max="8795" width="10" bestFit="1" customWidth="1"/>
    <col min="8796" max="8796" width="7.83203125" bestFit="1" customWidth="1"/>
    <col min="8797" max="8797" width="10" bestFit="1" customWidth="1"/>
    <col min="8798" max="8798" width="7.83203125" bestFit="1" customWidth="1"/>
    <col min="8799" max="8800" width="10" bestFit="1" customWidth="1"/>
    <col min="8801" max="8801" width="7.83203125" bestFit="1" customWidth="1"/>
    <col min="8802" max="8802" width="10" bestFit="1" customWidth="1"/>
    <col min="8803" max="8803" width="5.83203125" bestFit="1" customWidth="1"/>
    <col min="8804" max="8804" width="8.5" bestFit="1" customWidth="1"/>
    <col min="8805" max="8805" width="7.83203125" bestFit="1" customWidth="1"/>
    <col min="8806" max="8806" width="10" bestFit="1" customWidth="1"/>
    <col min="8807" max="8807" width="7.83203125" bestFit="1" customWidth="1"/>
    <col min="8808" max="8809" width="10" bestFit="1" customWidth="1"/>
    <col min="8810" max="8810" width="7.83203125" bestFit="1" customWidth="1"/>
    <col min="8811" max="8811" width="10" bestFit="1" customWidth="1"/>
    <col min="8812" max="8812" width="8.5" bestFit="1" customWidth="1"/>
    <col min="8813" max="8813" width="7.83203125" bestFit="1" customWidth="1"/>
    <col min="8814" max="8814" width="10" bestFit="1" customWidth="1"/>
    <col min="8815" max="8815" width="7.83203125" bestFit="1" customWidth="1"/>
    <col min="8816" max="8817" width="10" bestFit="1" customWidth="1"/>
    <col min="8818" max="8818" width="7.83203125" bestFit="1" customWidth="1"/>
    <col min="8819" max="8819" width="10" bestFit="1" customWidth="1"/>
    <col min="8820" max="8820" width="5.83203125" bestFit="1" customWidth="1"/>
    <col min="8821" max="8821" width="8.5" bestFit="1" customWidth="1"/>
    <col min="8822" max="8822" width="10" bestFit="1" customWidth="1"/>
    <col min="8823" max="8823" width="7.83203125" bestFit="1" customWidth="1"/>
    <col min="8824" max="8824" width="10" bestFit="1" customWidth="1"/>
    <col min="8825" max="8825" width="7.83203125" bestFit="1" customWidth="1"/>
    <col min="8826" max="8827" width="10" bestFit="1" customWidth="1"/>
    <col min="8828" max="8828" width="7.83203125" bestFit="1" customWidth="1"/>
    <col min="8829" max="8829" width="10" bestFit="1" customWidth="1"/>
    <col min="8830" max="8830" width="7.83203125" bestFit="1" customWidth="1"/>
    <col min="8831" max="8832" width="10" bestFit="1" customWidth="1"/>
    <col min="8833" max="8833" width="7.83203125" bestFit="1" customWidth="1"/>
    <col min="8834" max="8835" width="10" bestFit="1" customWidth="1"/>
    <col min="8836" max="8836" width="7.83203125" bestFit="1" customWidth="1"/>
    <col min="8837" max="8837" width="8.5" bestFit="1" customWidth="1"/>
    <col min="8838" max="8838" width="10" bestFit="1" customWidth="1"/>
    <col min="8839" max="8839" width="7.83203125" bestFit="1" customWidth="1"/>
    <col min="8840" max="8840" width="10" bestFit="1" customWidth="1"/>
    <col min="8841" max="8841" width="7.83203125" bestFit="1" customWidth="1"/>
    <col min="8842" max="8843" width="10" bestFit="1" customWidth="1"/>
    <col min="8844" max="8844" width="7.83203125" bestFit="1" customWidth="1"/>
    <col min="8845" max="8845" width="10" bestFit="1" customWidth="1"/>
    <col min="8846" max="8846" width="7.83203125" bestFit="1" customWidth="1"/>
    <col min="8847" max="8847" width="10" bestFit="1" customWidth="1"/>
    <col min="8848" max="8848" width="7.83203125" bestFit="1" customWidth="1"/>
    <col min="8849" max="8849" width="10" bestFit="1" customWidth="1"/>
    <col min="8850" max="8850" width="7.83203125" bestFit="1" customWidth="1"/>
    <col min="8851" max="8851" width="10" bestFit="1" customWidth="1"/>
    <col min="8852" max="8852" width="7.83203125" bestFit="1" customWidth="1"/>
    <col min="8853" max="8854" width="10" bestFit="1" customWidth="1"/>
    <col min="8855" max="8855" width="7.83203125" bestFit="1" customWidth="1"/>
    <col min="8856" max="8857" width="10" bestFit="1" customWidth="1"/>
    <col min="8858" max="8858" width="7.83203125" bestFit="1" customWidth="1"/>
    <col min="8859" max="8859" width="10" bestFit="1" customWidth="1"/>
    <col min="8860" max="8860" width="8.5" bestFit="1" customWidth="1"/>
    <col min="8861" max="8861" width="7.83203125" bestFit="1" customWidth="1"/>
    <col min="8862" max="8863" width="10" bestFit="1" customWidth="1"/>
    <col min="8864" max="8864" width="7.83203125" bestFit="1" customWidth="1"/>
    <col min="8865" max="8866" width="10" bestFit="1" customWidth="1"/>
    <col min="8867" max="8867" width="7.83203125" bestFit="1" customWidth="1"/>
    <col min="8868" max="8868" width="8.5" bestFit="1" customWidth="1"/>
    <col min="8869" max="8869" width="10" bestFit="1" customWidth="1"/>
    <col min="8870" max="8870" width="7.83203125" bestFit="1" customWidth="1"/>
    <col min="8871" max="8872" width="10" bestFit="1" customWidth="1"/>
    <col min="8873" max="8873" width="7.83203125" bestFit="1" customWidth="1"/>
    <col min="8874" max="8875" width="10" bestFit="1" customWidth="1"/>
    <col min="8876" max="8876" width="7.83203125" bestFit="1" customWidth="1"/>
    <col min="8877" max="8877" width="10" bestFit="1" customWidth="1"/>
    <col min="8878" max="8878" width="7.83203125" bestFit="1" customWidth="1"/>
    <col min="8879" max="8879" width="10" bestFit="1" customWidth="1"/>
    <col min="8880" max="8880" width="7.83203125" bestFit="1" customWidth="1"/>
    <col min="8881" max="8881" width="10" bestFit="1" customWidth="1"/>
    <col min="8882" max="8882" width="7.83203125" bestFit="1" customWidth="1"/>
    <col min="8883" max="8883" width="10" bestFit="1" customWidth="1"/>
    <col min="8884" max="8884" width="7.83203125" bestFit="1" customWidth="1"/>
    <col min="8885" max="8886" width="10" bestFit="1" customWidth="1"/>
    <col min="8887" max="8887" width="7.83203125" bestFit="1" customWidth="1"/>
    <col min="8888" max="8889" width="10" bestFit="1" customWidth="1"/>
    <col min="8890" max="8890" width="7.83203125" bestFit="1" customWidth="1"/>
    <col min="8891" max="8891" width="10" bestFit="1" customWidth="1"/>
    <col min="8892" max="8892" width="7.83203125" bestFit="1" customWidth="1"/>
    <col min="8893" max="8893" width="10" bestFit="1" customWidth="1"/>
    <col min="8894" max="8894" width="7.83203125" bestFit="1" customWidth="1"/>
    <col min="8895" max="8896" width="10" bestFit="1" customWidth="1"/>
    <col min="8897" max="8897" width="7.83203125" bestFit="1" customWidth="1"/>
    <col min="8898" max="8899" width="10" bestFit="1" customWidth="1"/>
    <col min="8900" max="8900" width="7.83203125" bestFit="1" customWidth="1"/>
    <col min="8901" max="8901" width="10" bestFit="1" customWidth="1"/>
    <col min="8902" max="8902" width="5.83203125" bestFit="1" customWidth="1"/>
    <col min="8903" max="8903" width="8.5" bestFit="1" customWidth="1"/>
    <col min="8904" max="8904" width="5.83203125" bestFit="1" customWidth="1"/>
    <col min="8905" max="8905" width="8.5" bestFit="1" customWidth="1"/>
    <col min="8906" max="8906" width="7.83203125" bestFit="1" customWidth="1"/>
    <col min="8907" max="8908" width="10" bestFit="1" customWidth="1"/>
    <col min="8909" max="8909" width="7.83203125" bestFit="1" customWidth="1"/>
    <col min="8910" max="8910" width="10" bestFit="1" customWidth="1"/>
    <col min="8911" max="8911" width="7.83203125" bestFit="1" customWidth="1"/>
    <col min="8912" max="8913" width="10" bestFit="1" customWidth="1"/>
    <col min="8914" max="8914" width="7.83203125" bestFit="1" customWidth="1"/>
    <col min="8915" max="8915" width="10" bestFit="1" customWidth="1"/>
    <col min="8916" max="8916" width="5.83203125" bestFit="1" customWidth="1"/>
    <col min="8917" max="8917" width="8.5" bestFit="1" customWidth="1"/>
    <col min="8918" max="8918" width="7.83203125" bestFit="1" customWidth="1"/>
    <col min="8919" max="8919" width="10" bestFit="1" customWidth="1"/>
    <col min="8920" max="8920" width="7.83203125" bestFit="1" customWidth="1"/>
    <col min="8921" max="8921" width="10" bestFit="1" customWidth="1"/>
    <col min="8922" max="8922" width="5.83203125" bestFit="1" customWidth="1"/>
    <col min="8923" max="8923" width="8.5" bestFit="1" customWidth="1"/>
    <col min="8924" max="8924" width="10" bestFit="1" customWidth="1"/>
    <col min="8925" max="8925" width="7.83203125" bestFit="1" customWidth="1"/>
    <col min="8926" max="8927" width="10" bestFit="1" customWidth="1"/>
    <col min="8928" max="8928" width="7.83203125" bestFit="1" customWidth="1"/>
    <col min="8929" max="8930" width="10" bestFit="1" customWidth="1"/>
    <col min="8931" max="8931" width="7.83203125" bestFit="1" customWidth="1"/>
    <col min="8932" max="8933" width="10" bestFit="1" customWidth="1"/>
    <col min="8934" max="8934" width="7.83203125" bestFit="1" customWidth="1"/>
    <col min="8935" max="8935" width="10" bestFit="1" customWidth="1"/>
    <col min="8936" max="8936" width="7.83203125" bestFit="1" customWidth="1"/>
    <col min="8937" max="8937" width="10" bestFit="1" customWidth="1"/>
    <col min="8938" max="8938" width="8.5" bestFit="1" customWidth="1"/>
    <col min="8939" max="8939" width="7.83203125" bestFit="1" customWidth="1"/>
    <col min="8940" max="8940" width="10" bestFit="1" customWidth="1"/>
    <col min="8941" max="8941" width="7.83203125" bestFit="1" customWidth="1"/>
    <col min="8942" max="8943" width="10" bestFit="1" customWidth="1"/>
    <col min="8944" max="8944" width="7.83203125" bestFit="1" customWidth="1"/>
    <col min="8945" max="8945" width="9" bestFit="1" customWidth="1"/>
    <col min="8946" max="8946" width="10" bestFit="1" customWidth="1"/>
    <col min="8947" max="8947" width="7.83203125" bestFit="1" customWidth="1"/>
    <col min="8948" max="8948" width="10" bestFit="1" customWidth="1"/>
    <col min="8949" max="8949" width="7.83203125" bestFit="1" customWidth="1"/>
    <col min="8950" max="8951" width="10" bestFit="1" customWidth="1"/>
    <col min="8952" max="8952" width="7.83203125" bestFit="1" customWidth="1"/>
    <col min="8953" max="8953" width="10" bestFit="1" customWidth="1"/>
    <col min="8954" max="8954" width="7.83203125" bestFit="1" customWidth="1"/>
    <col min="8955" max="8955" width="10" bestFit="1" customWidth="1"/>
    <col min="8956" max="8956" width="7.83203125" bestFit="1" customWidth="1"/>
    <col min="8957" max="8957" width="10" bestFit="1" customWidth="1"/>
    <col min="8958" max="8958" width="7.83203125" bestFit="1" customWidth="1"/>
    <col min="8959" max="8959" width="10" bestFit="1" customWidth="1"/>
    <col min="8960" max="8960" width="7.83203125" bestFit="1" customWidth="1"/>
    <col min="8961" max="8961" width="10" bestFit="1" customWidth="1"/>
    <col min="8962" max="8962" width="7.83203125" bestFit="1" customWidth="1"/>
    <col min="8963" max="8964" width="10" bestFit="1" customWidth="1"/>
    <col min="8965" max="8965" width="7.83203125" bestFit="1" customWidth="1"/>
    <col min="8966" max="8967" width="10" bestFit="1" customWidth="1"/>
    <col min="8968" max="8968" width="7.83203125" bestFit="1" customWidth="1"/>
    <col min="8969" max="8969" width="8.5" bestFit="1" customWidth="1"/>
    <col min="8970" max="8970" width="10" bestFit="1" customWidth="1"/>
    <col min="8971" max="8971" width="7.83203125" bestFit="1" customWidth="1"/>
    <col min="8972" max="8973" width="10" bestFit="1" customWidth="1"/>
    <col min="8974" max="8974" width="7.83203125" bestFit="1" customWidth="1"/>
    <col min="8975" max="8975" width="8.5" bestFit="1" customWidth="1"/>
    <col min="8976" max="8976" width="5.83203125" bestFit="1" customWidth="1"/>
    <col min="8977" max="8977" width="8.5" bestFit="1" customWidth="1"/>
    <col min="8978" max="8978" width="10" bestFit="1" customWidth="1"/>
    <col min="8979" max="8979" width="7.83203125" bestFit="1" customWidth="1"/>
    <col min="8980" max="8981" width="10" bestFit="1" customWidth="1"/>
    <col min="8982" max="8982" width="7.83203125" bestFit="1" customWidth="1"/>
    <col min="8983" max="8984" width="10" bestFit="1" customWidth="1"/>
    <col min="8985" max="8985" width="7.83203125" bestFit="1" customWidth="1"/>
    <col min="8986" max="8987" width="10" bestFit="1" customWidth="1"/>
    <col min="8988" max="8988" width="7.83203125" bestFit="1" customWidth="1"/>
    <col min="8989" max="8990" width="10" bestFit="1" customWidth="1"/>
    <col min="8991" max="8991" width="7.83203125" bestFit="1" customWidth="1"/>
    <col min="8992" max="8992" width="10" bestFit="1" customWidth="1"/>
    <col min="8993" max="8993" width="5.83203125" bestFit="1" customWidth="1"/>
    <col min="8994" max="8994" width="8.5" bestFit="1" customWidth="1"/>
    <col min="8995" max="8995" width="7.83203125" bestFit="1" customWidth="1"/>
    <col min="8996" max="8996" width="10" bestFit="1" customWidth="1"/>
    <col min="8997" max="8997" width="7.83203125" bestFit="1" customWidth="1"/>
    <col min="8998" max="8999" width="10" bestFit="1" customWidth="1"/>
    <col min="9000" max="9000" width="7.83203125" bestFit="1" customWidth="1"/>
    <col min="9001" max="9001" width="10" bestFit="1" customWidth="1"/>
    <col min="9002" max="9002" width="7.83203125" bestFit="1" customWidth="1"/>
    <col min="9003" max="9004" width="10" bestFit="1" customWidth="1"/>
    <col min="9005" max="9005" width="7.83203125" bestFit="1" customWidth="1"/>
    <col min="9006" max="9006" width="8.5" bestFit="1" customWidth="1"/>
    <col min="9007" max="9007" width="10" bestFit="1" customWidth="1"/>
    <col min="9008" max="9008" width="7.83203125" bestFit="1" customWidth="1"/>
    <col min="9009" max="9009" width="10" bestFit="1" customWidth="1"/>
    <col min="9010" max="9010" width="7.83203125" bestFit="1" customWidth="1"/>
    <col min="9011" max="9011" width="10" bestFit="1" customWidth="1"/>
    <col min="9012" max="9012" width="7.83203125" bestFit="1" customWidth="1"/>
    <col min="9013" max="9013" width="10" bestFit="1" customWidth="1"/>
    <col min="9014" max="9014" width="7.83203125" bestFit="1" customWidth="1"/>
    <col min="9015" max="9015" width="10" bestFit="1" customWidth="1"/>
    <col min="9016" max="9016" width="7.83203125" bestFit="1" customWidth="1"/>
    <col min="9017" max="9017" width="10" bestFit="1" customWidth="1"/>
    <col min="9018" max="9018" width="8.5" bestFit="1" customWidth="1"/>
    <col min="9019" max="9019" width="7.83203125" bestFit="1" customWidth="1"/>
    <col min="9020" max="9020" width="10" bestFit="1" customWidth="1"/>
    <col min="9021" max="9021" width="7.83203125" bestFit="1" customWidth="1"/>
    <col min="9022" max="9023" width="10" bestFit="1" customWidth="1"/>
    <col min="9024" max="9024" width="7.83203125" bestFit="1" customWidth="1"/>
    <col min="9025" max="9025" width="10" bestFit="1" customWidth="1"/>
    <col min="9026" max="9026" width="7.83203125" bestFit="1" customWidth="1"/>
    <col min="9027" max="9027" width="10" bestFit="1" customWidth="1"/>
    <col min="9028" max="9028" width="7.83203125" bestFit="1" customWidth="1"/>
    <col min="9029" max="9029" width="10" bestFit="1" customWidth="1"/>
    <col min="9030" max="9030" width="7.83203125" bestFit="1" customWidth="1"/>
    <col min="9031" max="9031" width="10" bestFit="1" customWidth="1"/>
    <col min="9032" max="9032" width="7.83203125" bestFit="1" customWidth="1"/>
    <col min="9033" max="9034" width="10" bestFit="1" customWidth="1"/>
    <col min="9035" max="9035" width="7.83203125" bestFit="1" customWidth="1"/>
    <col min="9036" max="9036" width="10" bestFit="1" customWidth="1"/>
    <col min="9037" max="9037" width="7.83203125" bestFit="1" customWidth="1"/>
    <col min="9038" max="9039" width="10" bestFit="1" customWidth="1"/>
    <col min="9040" max="9040" width="7.83203125" bestFit="1" customWidth="1"/>
    <col min="9041" max="9041" width="10" bestFit="1" customWidth="1"/>
    <col min="9042" max="9042" width="5.83203125" bestFit="1" customWidth="1"/>
    <col min="9043" max="9043" width="8.5" bestFit="1" customWidth="1"/>
    <col min="9044" max="9044" width="10" bestFit="1" customWidth="1"/>
    <col min="9045" max="9045" width="7.83203125" bestFit="1" customWidth="1"/>
    <col min="9046" max="9046" width="10" bestFit="1" customWidth="1"/>
    <col min="9047" max="9047" width="5.83203125" bestFit="1" customWidth="1"/>
    <col min="9048" max="9048" width="8.5" bestFit="1" customWidth="1"/>
    <col min="9049" max="9049" width="10" bestFit="1" customWidth="1"/>
    <col min="9050" max="9050" width="7.83203125" bestFit="1" customWidth="1"/>
    <col min="9051" max="9052" width="10" bestFit="1" customWidth="1"/>
    <col min="9053" max="9053" width="7.83203125" bestFit="1" customWidth="1"/>
    <col min="9054" max="9055" width="10" bestFit="1" customWidth="1"/>
    <col min="9056" max="9056" width="7.83203125" bestFit="1" customWidth="1"/>
    <col min="9057" max="9057" width="10" bestFit="1" customWidth="1"/>
    <col min="9058" max="9058" width="7.83203125" bestFit="1" customWidth="1"/>
    <col min="9059" max="9060" width="10" bestFit="1" customWidth="1"/>
    <col min="9061" max="9061" width="7.83203125" bestFit="1" customWidth="1"/>
    <col min="9062" max="9063" width="10" bestFit="1" customWidth="1"/>
    <col min="9064" max="9064" width="7.83203125" bestFit="1" customWidth="1"/>
    <col min="9065" max="9066" width="10" bestFit="1" customWidth="1"/>
    <col min="9067" max="9067" width="7.83203125" bestFit="1" customWidth="1"/>
    <col min="9068" max="9068" width="10" bestFit="1" customWidth="1"/>
    <col min="9069" max="9069" width="5.83203125" bestFit="1" customWidth="1"/>
    <col min="9070" max="9070" width="8.5" bestFit="1" customWidth="1"/>
    <col min="9071" max="9071" width="7.83203125" bestFit="1" customWidth="1"/>
    <col min="9072" max="9072" width="10" bestFit="1" customWidth="1"/>
    <col min="9073" max="9073" width="7.83203125" bestFit="1" customWidth="1"/>
    <col min="9074" max="9075" width="10" bestFit="1" customWidth="1"/>
    <col min="9076" max="9076" width="7.83203125" bestFit="1" customWidth="1"/>
    <col min="9077" max="9077" width="10" bestFit="1" customWidth="1"/>
    <col min="9078" max="9078" width="7.83203125" bestFit="1" customWidth="1"/>
    <col min="9079" max="9080" width="10" bestFit="1" customWidth="1"/>
    <col min="9081" max="9081" width="7.83203125" bestFit="1" customWidth="1"/>
    <col min="9082" max="9082" width="10" bestFit="1" customWidth="1"/>
    <col min="9083" max="9083" width="7.83203125" bestFit="1" customWidth="1"/>
    <col min="9084" max="9085" width="10" bestFit="1" customWidth="1"/>
    <col min="9086" max="9086" width="7.83203125" bestFit="1" customWidth="1"/>
    <col min="9087" max="9087" width="10" bestFit="1" customWidth="1"/>
    <col min="9088" max="9088" width="8.5" bestFit="1" customWidth="1"/>
    <col min="9089" max="9089" width="7.83203125" bestFit="1" customWidth="1"/>
    <col min="9090" max="9091" width="10" bestFit="1" customWidth="1"/>
    <col min="9092" max="9092" width="7.83203125" bestFit="1" customWidth="1"/>
    <col min="9093" max="9093" width="10" bestFit="1" customWidth="1"/>
    <col min="9094" max="9094" width="7.83203125" bestFit="1" customWidth="1"/>
    <col min="9095" max="9095" width="10" bestFit="1" customWidth="1"/>
    <col min="9096" max="9096" width="7.83203125" bestFit="1" customWidth="1"/>
    <col min="9097" max="9097" width="10" bestFit="1" customWidth="1"/>
    <col min="9098" max="9098" width="7.83203125" bestFit="1" customWidth="1"/>
    <col min="9099" max="9100" width="10" bestFit="1" customWidth="1"/>
    <col min="9101" max="9101" width="7.83203125" bestFit="1" customWidth="1"/>
    <col min="9102" max="9103" width="10" bestFit="1" customWidth="1"/>
    <col min="9104" max="9104" width="7.83203125" bestFit="1" customWidth="1"/>
    <col min="9105" max="9106" width="10" bestFit="1" customWidth="1"/>
    <col min="9107" max="9107" width="7.83203125" bestFit="1" customWidth="1"/>
    <col min="9108" max="9108" width="8.5" bestFit="1" customWidth="1"/>
    <col min="9109" max="9109" width="10" bestFit="1" customWidth="1"/>
    <col min="9110" max="9110" width="7.83203125" bestFit="1" customWidth="1"/>
    <col min="9111" max="9111" width="8.5" bestFit="1" customWidth="1"/>
    <col min="9112" max="9112" width="7.83203125" bestFit="1" customWidth="1"/>
    <col min="9113" max="9113" width="10" bestFit="1" customWidth="1"/>
    <col min="9114" max="9114" width="7.83203125" bestFit="1" customWidth="1"/>
    <col min="9115" max="9115" width="10" bestFit="1" customWidth="1"/>
    <col min="9116" max="9116" width="7.83203125" bestFit="1" customWidth="1"/>
    <col min="9117" max="9118" width="10" bestFit="1" customWidth="1"/>
    <col min="9119" max="9119" width="7.83203125" bestFit="1" customWidth="1"/>
    <col min="9120" max="9121" width="10" bestFit="1" customWidth="1"/>
    <col min="9122" max="9122" width="7.83203125" bestFit="1" customWidth="1"/>
    <col min="9123" max="9123" width="10" bestFit="1" customWidth="1"/>
    <col min="9124" max="9124" width="7.83203125" bestFit="1" customWidth="1"/>
    <col min="9125" max="9126" width="10" bestFit="1" customWidth="1"/>
    <col min="9127" max="9127" width="7.83203125" bestFit="1" customWidth="1"/>
    <col min="9128" max="9129" width="10" bestFit="1" customWidth="1"/>
    <col min="9130" max="9130" width="7.83203125" bestFit="1" customWidth="1"/>
    <col min="9131" max="9132" width="10" bestFit="1" customWidth="1"/>
    <col min="9133" max="9133" width="7.83203125" bestFit="1" customWidth="1"/>
    <col min="9134" max="9134" width="10" bestFit="1" customWidth="1"/>
    <col min="9135" max="9135" width="7.83203125" bestFit="1" customWidth="1"/>
    <col min="9136" max="9136" width="10" bestFit="1" customWidth="1"/>
    <col min="9137" max="9137" width="7.83203125" bestFit="1" customWidth="1"/>
    <col min="9138" max="9138" width="10" bestFit="1" customWidth="1"/>
    <col min="9139" max="9139" width="7.83203125" bestFit="1" customWidth="1"/>
    <col min="9140" max="9141" width="10" bestFit="1" customWidth="1"/>
    <col min="9142" max="9142" width="7.83203125" bestFit="1" customWidth="1"/>
    <col min="9143" max="9143" width="10" bestFit="1" customWidth="1"/>
    <col min="9144" max="9144" width="7.83203125" bestFit="1" customWidth="1"/>
    <col min="9145" max="9145" width="10" bestFit="1" customWidth="1"/>
    <col min="9146" max="9146" width="7.83203125" bestFit="1" customWidth="1"/>
    <col min="9147" max="9148" width="10" bestFit="1" customWidth="1"/>
    <col min="9149" max="9149" width="7.83203125" bestFit="1" customWidth="1"/>
    <col min="9150" max="9151" width="10" bestFit="1" customWidth="1"/>
    <col min="9152" max="9152" width="7.83203125" bestFit="1" customWidth="1"/>
    <col min="9153" max="9154" width="10" bestFit="1" customWidth="1"/>
    <col min="9155" max="9155" width="7.83203125" bestFit="1" customWidth="1"/>
    <col min="9156" max="9156" width="8.5" bestFit="1" customWidth="1"/>
    <col min="9157" max="9157" width="7.83203125" bestFit="1" customWidth="1"/>
    <col min="9158" max="9159" width="10" bestFit="1" customWidth="1"/>
    <col min="9160" max="9160" width="7.83203125" bestFit="1" customWidth="1"/>
    <col min="9161" max="9162" width="10" bestFit="1" customWidth="1"/>
    <col min="9163" max="9163" width="7.83203125" bestFit="1" customWidth="1"/>
    <col min="9164" max="9164" width="10" bestFit="1" customWidth="1"/>
    <col min="9165" max="9165" width="7.83203125" bestFit="1" customWidth="1"/>
    <col min="9166" max="9167" width="10" bestFit="1" customWidth="1"/>
    <col min="9168" max="9168" width="7.83203125" bestFit="1" customWidth="1"/>
    <col min="9169" max="9170" width="10" bestFit="1" customWidth="1"/>
    <col min="9171" max="9171" width="7.83203125" bestFit="1" customWidth="1"/>
    <col min="9172" max="9172" width="10" bestFit="1" customWidth="1"/>
    <col min="9173" max="9173" width="7.83203125" bestFit="1" customWidth="1"/>
    <col min="9174" max="9175" width="10" bestFit="1" customWidth="1"/>
    <col min="9176" max="9176" width="7.83203125" bestFit="1" customWidth="1"/>
    <col min="9177" max="9177" width="10" bestFit="1" customWidth="1"/>
    <col min="9178" max="9178" width="7.83203125" bestFit="1" customWidth="1"/>
    <col min="9179" max="9180" width="10" bestFit="1" customWidth="1"/>
    <col min="9181" max="9181" width="7.83203125" bestFit="1" customWidth="1"/>
    <col min="9182" max="9183" width="10" bestFit="1" customWidth="1"/>
    <col min="9184" max="9184" width="7.83203125" bestFit="1" customWidth="1"/>
    <col min="9185" max="9185" width="8.5" bestFit="1" customWidth="1"/>
    <col min="9186" max="9186" width="10" bestFit="1" customWidth="1"/>
    <col min="9187" max="9187" width="7.83203125" bestFit="1" customWidth="1"/>
    <col min="9188" max="9189" width="10" bestFit="1" customWidth="1"/>
    <col min="9190" max="9190" width="7.83203125" bestFit="1" customWidth="1"/>
    <col min="9191" max="9191" width="10" bestFit="1" customWidth="1"/>
    <col min="9192" max="9192" width="7.83203125" bestFit="1" customWidth="1"/>
    <col min="9193" max="9194" width="10" bestFit="1" customWidth="1"/>
    <col min="9195" max="9195" width="7.83203125" bestFit="1" customWidth="1"/>
    <col min="9196" max="9197" width="10" bestFit="1" customWidth="1"/>
    <col min="9198" max="9198" width="7.83203125" bestFit="1" customWidth="1"/>
    <col min="9199" max="9200" width="10" bestFit="1" customWidth="1"/>
    <col min="9201" max="9201" width="7.83203125" bestFit="1" customWidth="1"/>
    <col min="9202" max="9202" width="10" bestFit="1" customWidth="1"/>
    <col min="9203" max="9203" width="8.5" bestFit="1" customWidth="1"/>
    <col min="9204" max="9204" width="7.83203125" bestFit="1" customWidth="1"/>
    <col min="9205" max="9206" width="10" bestFit="1" customWidth="1"/>
    <col min="9207" max="9207" width="7.83203125" bestFit="1" customWidth="1"/>
    <col min="9208" max="9208" width="10" bestFit="1" customWidth="1"/>
    <col min="9209" max="9209" width="5.83203125" bestFit="1" customWidth="1"/>
    <col min="9210" max="9210" width="8.5" bestFit="1" customWidth="1"/>
    <col min="9211" max="9211" width="10" bestFit="1" customWidth="1"/>
    <col min="9212" max="9212" width="7.83203125" bestFit="1" customWidth="1"/>
    <col min="9213" max="9213" width="8.5" bestFit="1" customWidth="1"/>
    <col min="9214" max="9214" width="10" bestFit="1" customWidth="1"/>
    <col min="9215" max="9215" width="7.83203125" bestFit="1" customWidth="1"/>
    <col min="9216" max="9216" width="10" bestFit="1" customWidth="1"/>
    <col min="9217" max="9217" width="7.83203125" bestFit="1" customWidth="1"/>
    <col min="9218" max="9218" width="10" bestFit="1" customWidth="1"/>
    <col min="9219" max="9219" width="7.83203125" bestFit="1" customWidth="1"/>
    <col min="9220" max="9221" width="10" bestFit="1" customWidth="1"/>
    <col min="9222" max="9222" width="7.83203125" bestFit="1" customWidth="1"/>
    <col min="9223" max="9223" width="10" bestFit="1" customWidth="1"/>
    <col min="9224" max="9224" width="7.83203125" bestFit="1" customWidth="1"/>
    <col min="9225" max="9226" width="10" bestFit="1" customWidth="1"/>
    <col min="9227" max="9227" width="7.83203125" bestFit="1" customWidth="1"/>
    <col min="9228" max="9229" width="10" bestFit="1" customWidth="1"/>
    <col min="9230" max="9230" width="7.83203125" bestFit="1" customWidth="1"/>
    <col min="9231" max="9232" width="10" bestFit="1" customWidth="1"/>
    <col min="9233" max="9233" width="7.83203125" bestFit="1" customWidth="1"/>
    <col min="9234" max="9234" width="10" bestFit="1" customWidth="1"/>
    <col min="9235" max="9235" width="7.83203125" bestFit="1" customWidth="1"/>
    <col min="9236" max="9236" width="10" bestFit="1" customWidth="1"/>
    <col min="9237" max="9237" width="8.5" bestFit="1" customWidth="1"/>
    <col min="9238" max="9238" width="7.83203125" bestFit="1" customWidth="1"/>
    <col min="9239" max="9239" width="10" bestFit="1" customWidth="1"/>
    <col min="9240" max="9240" width="7.83203125" bestFit="1" customWidth="1"/>
    <col min="9241" max="9242" width="10" bestFit="1" customWidth="1"/>
    <col min="9243" max="9243" width="7.83203125" bestFit="1" customWidth="1"/>
    <col min="9244" max="9244" width="10" bestFit="1" customWidth="1"/>
    <col min="9245" max="9245" width="7.83203125" bestFit="1" customWidth="1"/>
    <col min="9246" max="9247" width="10" bestFit="1" customWidth="1"/>
    <col min="9248" max="9248" width="7.83203125" bestFit="1" customWidth="1"/>
    <col min="9249" max="9249" width="10" bestFit="1" customWidth="1"/>
    <col min="9250" max="9250" width="7.83203125" bestFit="1" customWidth="1"/>
    <col min="9251" max="9252" width="10" bestFit="1" customWidth="1"/>
    <col min="9253" max="9253" width="7.83203125" bestFit="1" customWidth="1"/>
    <col min="9254" max="9254" width="10" bestFit="1" customWidth="1"/>
    <col min="9255" max="9255" width="7.83203125" bestFit="1" customWidth="1"/>
    <col min="9256" max="9257" width="10" bestFit="1" customWidth="1"/>
    <col min="9258" max="9258" width="7.83203125" bestFit="1" customWidth="1"/>
    <col min="9259" max="9260" width="10" bestFit="1" customWidth="1"/>
    <col min="9261" max="9261" width="7.83203125" bestFit="1" customWidth="1"/>
    <col min="9262" max="9263" width="10" bestFit="1" customWidth="1"/>
    <col min="9264" max="9264" width="7.83203125" bestFit="1" customWidth="1"/>
    <col min="9265" max="9265" width="10" bestFit="1" customWidth="1"/>
    <col min="9266" max="9266" width="7.83203125" bestFit="1" customWidth="1"/>
    <col min="9267" max="9267" width="10" bestFit="1" customWidth="1"/>
    <col min="9268" max="9268" width="7.83203125" bestFit="1" customWidth="1"/>
    <col min="9269" max="9269" width="10" bestFit="1" customWidth="1"/>
    <col min="9270" max="9270" width="7.83203125" bestFit="1" customWidth="1"/>
    <col min="9271" max="9272" width="10" bestFit="1" customWidth="1"/>
    <col min="9273" max="9273" width="7.83203125" bestFit="1" customWidth="1"/>
    <col min="9274" max="9274" width="10" bestFit="1" customWidth="1"/>
    <col min="9275" max="9275" width="7.83203125" bestFit="1" customWidth="1"/>
    <col min="9276" max="9276" width="10" bestFit="1" customWidth="1"/>
    <col min="9277" max="9277" width="8.5" bestFit="1" customWidth="1"/>
    <col min="9278" max="9278" width="7.83203125" bestFit="1" customWidth="1"/>
    <col min="9279" max="9279" width="7.5" bestFit="1" customWidth="1"/>
    <col min="9280" max="9280" width="10" bestFit="1" customWidth="1"/>
    <col min="9281" max="9281" width="7.83203125" bestFit="1" customWidth="1"/>
    <col min="9282" max="9282" width="8.5" bestFit="1" customWidth="1"/>
    <col min="9283" max="9283" width="7.83203125" bestFit="1" customWidth="1"/>
    <col min="9284" max="9284" width="10" bestFit="1" customWidth="1"/>
    <col min="9285" max="9285" width="7.83203125" bestFit="1" customWidth="1"/>
    <col min="9286" max="9286" width="10" bestFit="1" customWidth="1"/>
    <col min="9287" max="9287" width="7.83203125" bestFit="1" customWidth="1"/>
    <col min="9288" max="9289" width="10" bestFit="1" customWidth="1"/>
    <col min="9290" max="9290" width="7.83203125" bestFit="1" customWidth="1"/>
    <col min="9291" max="9292" width="10" bestFit="1" customWidth="1"/>
    <col min="9293" max="9293" width="7.83203125" bestFit="1" customWidth="1"/>
    <col min="9294" max="9295" width="10" bestFit="1" customWidth="1"/>
    <col min="9296" max="9296" width="7.83203125" bestFit="1" customWidth="1"/>
    <col min="9297" max="9298" width="10" bestFit="1" customWidth="1"/>
    <col min="9299" max="9299" width="7.83203125" bestFit="1" customWidth="1"/>
    <col min="9300" max="9301" width="10" bestFit="1" customWidth="1"/>
    <col min="9302" max="9302" width="7.83203125" bestFit="1" customWidth="1"/>
    <col min="9303" max="9303" width="10" bestFit="1" customWidth="1"/>
    <col min="9304" max="9304" width="7.83203125" bestFit="1" customWidth="1"/>
    <col min="9305" max="9305" width="10" bestFit="1" customWidth="1"/>
    <col min="9306" max="9306" width="7.83203125" bestFit="1" customWidth="1"/>
    <col min="9307" max="9308" width="10" bestFit="1" customWidth="1"/>
    <col min="9309" max="9309" width="7.83203125" bestFit="1" customWidth="1"/>
    <col min="9310" max="9311" width="10" bestFit="1" customWidth="1"/>
    <col min="9312" max="9312" width="7.83203125" bestFit="1" customWidth="1"/>
    <col min="9313" max="9313" width="10" bestFit="1" customWidth="1"/>
    <col min="9314" max="9314" width="7.83203125" bestFit="1" customWidth="1"/>
    <col min="9315" max="9316" width="10" bestFit="1" customWidth="1"/>
    <col min="9317" max="9317" width="7.83203125" bestFit="1" customWidth="1"/>
    <col min="9318" max="9318" width="10" bestFit="1" customWidth="1"/>
    <col min="9319" max="9319" width="7.83203125" bestFit="1" customWidth="1"/>
    <col min="9320" max="9321" width="10" bestFit="1" customWidth="1"/>
    <col min="9322" max="9322" width="7.83203125" bestFit="1" customWidth="1"/>
    <col min="9323" max="9324" width="10" bestFit="1" customWidth="1"/>
    <col min="9325" max="9325" width="7.83203125" bestFit="1" customWidth="1"/>
    <col min="9326" max="9326" width="10" bestFit="1" customWidth="1"/>
    <col min="9327" max="9327" width="7.83203125" bestFit="1" customWidth="1"/>
    <col min="9328" max="9329" width="10" bestFit="1" customWidth="1"/>
    <col min="9330" max="9330" width="7.83203125" bestFit="1" customWidth="1"/>
    <col min="9331" max="9331" width="10" bestFit="1" customWidth="1"/>
    <col min="9332" max="9332" width="7.83203125" bestFit="1" customWidth="1"/>
    <col min="9333" max="9333" width="10" bestFit="1" customWidth="1"/>
    <col min="9334" max="9334" width="7.83203125" bestFit="1" customWidth="1"/>
    <col min="9335" max="9336" width="10" bestFit="1" customWidth="1"/>
    <col min="9337" max="9337" width="7.83203125" bestFit="1" customWidth="1"/>
    <col min="9338" max="9339" width="10" bestFit="1" customWidth="1"/>
    <col min="9340" max="9340" width="7.83203125" bestFit="1" customWidth="1"/>
    <col min="9341" max="9341" width="10" bestFit="1" customWidth="1"/>
    <col min="9342" max="9342" width="5.83203125" bestFit="1" customWidth="1"/>
    <col min="9343" max="9343" width="8.5" bestFit="1" customWidth="1"/>
    <col min="9344" max="9344" width="7.83203125" bestFit="1" customWidth="1"/>
    <col min="9345" max="9346" width="10" bestFit="1" customWidth="1"/>
    <col min="9347" max="9347" width="7.83203125" bestFit="1" customWidth="1"/>
    <col min="9348" max="9349" width="10" bestFit="1" customWidth="1"/>
    <col min="9350" max="9350" width="7.83203125" bestFit="1" customWidth="1"/>
    <col min="9351" max="9352" width="10" bestFit="1" customWidth="1"/>
    <col min="9353" max="9353" width="7.83203125" bestFit="1" customWidth="1"/>
    <col min="9354" max="9355" width="10" bestFit="1" customWidth="1"/>
    <col min="9356" max="9356" width="7.83203125" bestFit="1" customWidth="1"/>
    <col min="9357" max="9358" width="10" bestFit="1" customWidth="1"/>
    <col min="9359" max="9359" width="7.83203125" bestFit="1" customWidth="1"/>
    <col min="9360" max="9360" width="10" bestFit="1" customWidth="1"/>
    <col min="9361" max="9361" width="7.83203125" bestFit="1" customWidth="1"/>
    <col min="9362" max="9363" width="10" bestFit="1" customWidth="1"/>
    <col min="9364" max="9364" width="7.83203125" bestFit="1" customWidth="1"/>
    <col min="9365" max="9365" width="10" bestFit="1" customWidth="1"/>
    <col min="9366" max="9366" width="8.5" bestFit="1" customWidth="1"/>
    <col min="9367" max="9367" width="7.83203125" bestFit="1" customWidth="1"/>
    <col min="9368" max="9369" width="10" bestFit="1" customWidth="1"/>
    <col min="9370" max="9370" width="7.83203125" bestFit="1" customWidth="1"/>
    <col min="9371" max="9371" width="10" bestFit="1" customWidth="1"/>
    <col min="9372" max="9372" width="7.83203125" bestFit="1" customWidth="1"/>
    <col min="9373" max="9374" width="10" bestFit="1" customWidth="1"/>
    <col min="9375" max="9375" width="7.83203125" bestFit="1" customWidth="1"/>
    <col min="9376" max="9376" width="10" bestFit="1" customWidth="1"/>
    <col min="9377" max="9377" width="7.83203125" bestFit="1" customWidth="1"/>
    <col min="9378" max="9379" width="10" bestFit="1" customWidth="1"/>
    <col min="9380" max="9380" width="7.83203125" bestFit="1" customWidth="1"/>
    <col min="9381" max="9382" width="10" bestFit="1" customWidth="1"/>
    <col min="9383" max="9383" width="7.83203125" bestFit="1" customWidth="1"/>
    <col min="9384" max="9384" width="10" bestFit="1" customWidth="1"/>
    <col min="9385" max="9385" width="5.83203125" bestFit="1" customWidth="1"/>
    <col min="9386" max="9386" width="8.5" bestFit="1" customWidth="1"/>
    <col min="9387" max="9387" width="10" bestFit="1" customWidth="1"/>
    <col min="9388" max="9388" width="7.83203125" bestFit="1" customWidth="1"/>
    <col min="9389" max="9389" width="8.5" bestFit="1" customWidth="1"/>
    <col min="9390" max="9390" width="10" bestFit="1" customWidth="1"/>
    <col min="9391" max="9391" width="7.83203125" bestFit="1" customWidth="1"/>
    <col min="9392" max="9393" width="10" bestFit="1" customWidth="1"/>
    <col min="9394" max="9394" width="7.83203125" bestFit="1" customWidth="1"/>
    <col min="9395" max="9395" width="8.5" bestFit="1" customWidth="1"/>
    <col min="9396" max="9396" width="10" bestFit="1" customWidth="1"/>
    <col min="9397" max="9397" width="7.83203125" bestFit="1" customWidth="1"/>
    <col min="9398" max="9398" width="8.5" bestFit="1" customWidth="1"/>
    <col min="9399" max="9399" width="10" bestFit="1" customWidth="1"/>
    <col min="9400" max="9400" width="7.83203125" bestFit="1" customWidth="1"/>
    <col min="9401" max="9401" width="10" bestFit="1" customWidth="1"/>
    <col min="9402" max="9402" width="7.83203125" bestFit="1" customWidth="1"/>
    <col min="9403" max="9404" width="10" bestFit="1" customWidth="1"/>
    <col min="9405" max="9405" width="7.83203125" bestFit="1" customWidth="1"/>
    <col min="9406" max="9406" width="10" bestFit="1" customWidth="1"/>
    <col min="9407" max="9407" width="7.83203125" bestFit="1" customWidth="1"/>
    <col min="9408" max="9409" width="10" bestFit="1" customWidth="1"/>
    <col min="9410" max="9410" width="7.83203125" bestFit="1" customWidth="1"/>
    <col min="9411" max="9411" width="10" bestFit="1" customWidth="1"/>
    <col min="9412" max="9412" width="7.83203125" bestFit="1" customWidth="1"/>
    <col min="9413" max="9414" width="10" bestFit="1" customWidth="1"/>
    <col min="9415" max="9415" width="7.83203125" bestFit="1" customWidth="1"/>
    <col min="9416" max="9417" width="10" bestFit="1" customWidth="1"/>
    <col min="9418" max="9418" width="7.83203125" bestFit="1" customWidth="1"/>
    <col min="9419" max="9420" width="10" bestFit="1" customWidth="1"/>
    <col min="9421" max="9421" width="7.83203125" bestFit="1" customWidth="1"/>
    <col min="9422" max="9423" width="10" bestFit="1" customWidth="1"/>
    <col min="9424" max="9424" width="7.83203125" bestFit="1" customWidth="1"/>
    <col min="9425" max="9426" width="10" bestFit="1" customWidth="1"/>
    <col min="9427" max="9427" width="7.83203125" bestFit="1" customWidth="1"/>
    <col min="9428" max="9429" width="10" bestFit="1" customWidth="1"/>
    <col min="9430" max="9430" width="7.83203125" bestFit="1" customWidth="1"/>
    <col min="9431" max="9432" width="10" bestFit="1" customWidth="1"/>
    <col min="9433" max="9433" width="7.83203125" bestFit="1" customWidth="1"/>
    <col min="9434" max="9434" width="10" bestFit="1" customWidth="1"/>
    <col min="9435" max="9435" width="7.83203125" bestFit="1" customWidth="1"/>
    <col min="9436" max="9436" width="10" bestFit="1" customWidth="1"/>
    <col min="9437" max="9437" width="8.5" bestFit="1" customWidth="1"/>
    <col min="9438" max="9438" width="7.83203125" bestFit="1" customWidth="1"/>
    <col min="9439" max="9440" width="10" bestFit="1" customWidth="1"/>
    <col min="9441" max="9441" width="7.83203125" bestFit="1" customWidth="1"/>
    <col min="9442" max="9442" width="10" bestFit="1" customWidth="1"/>
    <col min="9443" max="9443" width="7.83203125" bestFit="1" customWidth="1"/>
    <col min="9444" max="9445" width="10" bestFit="1" customWidth="1"/>
    <col min="9446" max="9446" width="7.83203125" bestFit="1" customWidth="1"/>
    <col min="9447" max="9448" width="10" bestFit="1" customWidth="1"/>
    <col min="9449" max="9449" width="7.83203125" bestFit="1" customWidth="1"/>
    <col min="9450" max="9451" width="10" bestFit="1" customWidth="1"/>
    <col min="9452" max="9452" width="7.83203125" bestFit="1" customWidth="1"/>
    <col min="9453" max="9454" width="10" bestFit="1" customWidth="1"/>
    <col min="9455" max="9455" width="7.83203125" bestFit="1" customWidth="1"/>
    <col min="9456" max="9457" width="10" bestFit="1" customWidth="1"/>
    <col min="9458" max="9458" width="7.83203125" bestFit="1" customWidth="1"/>
    <col min="9459" max="9459" width="9" bestFit="1" customWidth="1"/>
    <col min="9460" max="9460" width="7.83203125" bestFit="1" customWidth="1"/>
    <col min="9461" max="9462" width="10" bestFit="1" customWidth="1"/>
    <col min="9463" max="9463" width="7.83203125" bestFit="1" customWidth="1"/>
    <col min="9464" max="9464" width="10" bestFit="1" customWidth="1"/>
    <col min="9465" max="9465" width="8.5" bestFit="1" customWidth="1"/>
    <col min="9466" max="9466" width="7.83203125" bestFit="1" customWidth="1"/>
    <col min="9467" max="9468" width="10" bestFit="1" customWidth="1"/>
    <col min="9469" max="9469" width="7.83203125" bestFit="1" customWidth="1"/>
    <col min="9470" max="9470" width="8.5" bestFit="1" customWidth="1"/>
    <col min="9471" max="9471" width="10" bestFit="1" customWidth="1"/>
    <col min="9472" max="9472" width="7.83203125" bestFit="1" customWidth="1"/>
    <col min="9473" max="9474" width="10" bestFit="1" customWidth="1"/>
    <col min="9475" max="9475" width="7.83203125" bestFit="1" customWidth="1"/>
    <col min="9476" max="9477" width="10" bestFit="1" customWidth="1"/>
    <col min="9478" max="9478" width="7.83203125" bestFit="1" customWidth="1"/>
    <col min="9479" max="9480" width="10" bestFit="1" customWidth="1"/>
    <col min="9481" max="9481" width="7.83203125" bestFit="1" customWidth="1"/>
    <col min="9482" max="9482" width="10" bestFit="1" customWidth="1"/>
    <col min="9483" max="9483" width="7.83203125" bestFit="1" customWidth="1"/>
    <col min="9484" max="9484" width="10" bestFit="1" customWidth="1"/>
    <col min="9485" max="9485" width="7.83203125" bestFit="1" customWidth="1"/>
    <col min="9486" max="9487" width="10" bestFit="1" customWidth="1"/>
    <col min="9488" max="9488" width="7.83203125" bestFit="1" customWidth="1"/>
    <col min="9489" max="9489" width="10" bestFit="1" customWidth="1"/>
    <col min="9490" max="9490" width="7.83203125" bestFit="1" customWidth="1"/>
    <col min="9491" max="9491" width="10" bestFit="1" customWidth="1"/>
    <col min="9492" max="9492" width="7.83203125" bestFit="1" customWidth="1"/>
    <col min="9493" max="9494" width="10" bestFit="1" customWidth="1"/>
    <col min="9495" max="9495" width="7.83203125" bestFit="1" customWidth="1"/>
    <col min="9496" max="9496" width="10" bestFit="1" customWidth="1"/>
    <col min="9497" max="9497" width="8.5" bestFit="1" customWidth="1"/>
    <col min="9498" max="9498" width="7.83203125" bestFit="1" customWidth="1"/>
    <col min="9499" max="9499" width="9" bestFit="1" customWidth="1"/>
    <col min="9500" max="9500" width="10" bestFit="1" customWidth="1"/>
    <col min="9501" max="9501" width="7.83203125" bestFit="1" customWidth="1"/>
    <col min="9502" max="9502" width="10" bestFit="1" customWidth="1"/>
    <col min="9503" max="9503" width="5.83203125" bestFit="1" customWidth="1"/>
    <col min="9504" max="9504" width="8.5" bestFit="1" customWidth="1"/>
    <col min="9505" max="9505" width="7.83203125" bestFit="1" customWidth="1"/>
    <col min="9506" max="9507" width="10" bestFit="1" customWidth="1"/>
    <col min="9508" max="9508" width="7.83203125" bestFit="1" customWidth="1"/>
    <col min="9509" max="9509" width="10" bestFit="1" customWidth="1"/>
    <col min="9510" max="9510" width="7.83203125" bestFit="1" customWidth="1"/>
    <col min="9511" max="9512" width="10" bestFit="1" customWidth="1"/>
    <col min="9513" max="9513" width="7.83203125" bestFit="1" customWidth="1"/>
    <col min="9514" max="9514" width="10" bestFit="1" customWidth="1"/>
    <col min="9515" max="9515" width="7.83203125" bestFit="1" customWidth="1"/>
    <col min="9516" max="9517" width="10" bestFit="1" customWidth="1"/>
    <col min="9518" max="9518" width="7.83203125" bestFit="1" customWidth="1"/>
    <col min="9519" max="9520" width="10" bestFit="1" customWidth="1"/>
    <col min="9521" max="9521" width="7.83203125" bestFit="1" customWidth="1"/>
    <col min="9522" max="9522" width="10" bestFit="1" customWidth="1"/>
    <col min="9523" max="9523" width="7.83203125" bestFit="1" customWidth="1"/>
    <col min="9524" max="9525" width="10" bestFit="1" customWidth="1"/>
    <col min="9526" max="9526" width="7.83203125" bestFit="1" customWidth="1"/>
    <col min="9527" max="9528" width="10" bestFit="1" customWidth="1"/>
    <col min="9529" max="9529" width="7.83203125" bestFit="1" customWidth="1"/>
    <col min="9530" max="9530" width="10" bestFit="1" customWidth="1"/>
    <col min="9531" max="9531" width="8.5" bestFit="1" customWidth="1"/>
    <col min="9532" max="9532" width="7.83203125" bestFit="1" customWidth="1"/>
    <col min="9533" max="9534" width="10" bestFit="1" customWidth="1"/>
    <col min="9535" max="9535" width="7.83203125" bestFit="1" customWidth="1"/>
    <col min="9536" max="9537" width="10" bestFit="1" customWidth="1"/>
    <col min="9538" max="9538" width="7.83203125" bestFit="1" customWidth="1"/>
    <col min="9539" max="9540" width="10" bestFit="1" customWidth="1"/>
    <col min="9541" max="9541" width="7.83203125" bestFit="1" customWidth="1"/>
    <col min="9542" max="9543" width="10" bestFit="1" customWidth="1"/>
    <col min="9544" max="9544" width="7.83203125" bestFit="1" customWidth="1"/>
    <col min="9545" max="9546" width="10" bestFit="1" customWidth="1"/>
    <col min="9547" max="9547" width="7.83203125" bestFit="1" customWidth="1"/>
    <col min="9548" max="9548" width="10" bestFit="1" customWidth="1"/>
    <col min="9549" max="9549" width="7.83203125" bestFit="1" customWidth="1"/>
    <col min="9550" max="9550" width="10" bestFit="1" customWidth="1"/>
    <col min="9551" max="9551" width="7.83203125" bestFit="1" customWidth="1"/>
    <col min="9552" max="9553" width="10" bestFit="1" customWidth="1"/>
    <col min="9554" max="9554" width="7.83203125" bestFit="1" customWidth="1"/>
    <col min="9555" max="9556" width="10" bestFit="1" customWidth="1"/>
    <col min="9557" max="9557" width="7.83203125" bestFit="1" customWidth="1"/>
    <col min="9558" max="9558" width="10" bestFit="1" customWidth="1"/>
    <col min="9559" max="9559" width="7.83203125" bestFit="1" customWidth="1"/>
    <col min="9560" max="9560" width="10" bestFit="1" customWidth="1"/>
    <col min="9561" max="9561" width="7.83203125" bestFit="1" customWidth="1"/>
    <col min="9562" max="9563" width="10" bestFit="1" customWidth="1"/>
    <col min="9564" max="9564" width="7.83203125" bestFit="1" customWidth="1"/>
    <col min="9565" max="9566" width="10" bestFit="1" customWidth="1"/>
    <col min="9567" max="9567" width="7.83203125" bestFit="1" customWidth="1"/>
    <col min="9568" max="9568" width="10" bestFit="1" customWidth="1"/>
    <col min="9569" max="9569" width="7.83203125" bestFit="1" customWidth="1"/>
    <col min="9570" max="9570" width="10" bestFit="1" customWidth="1"/>
    <col min="9571" max="9571" width="7.83203125" bestFit="1" customWidth="1"/>
    <col min="9572" max="9573" width="10" bestFit="1" customWidth="1"/>
    <col min="9574" max="9574" width="7.83203125" bestFit="1" customWidth="1"/>
    <col min="9575" max="9575" width="10" bestFit="1" customWidth="1"/>
    <col min="9576" max="9576" width="8.5" bestFit="1" customWidth="1"/>
    <col min="9577" max="9577" width="7.83203125" bestFit="1" customWidth="1"/>
    <col min="9578" max="9579" width="10" bestFit="1" customWidth="1"/>
    <col min="9580" max="9580" width="7.83203125" bestFit="1" customWidth="1"/>
    <col min="9581" max="9581" width="10" bestFit="1" customWidth="1"/>
    <col min="9582" max="9582" width="7.83203125" bestFit="1" customWidth="1"/>
    <col min="9583" max="9583" width="10" bestFit="1" customWidth="1"/>
    <col min="9584" max="9584" width="7.83203125" bestFit="1" customWidth="1"/>
    <col min="9585" max="9586" width="10" bestFit="1" customWidth="1"/>
    <col min="9587" max="9587" width="7.83203125" bestFit="1" customWidth="1"/>
    <col min="9588" max="9589" width="10" bestFit="1" customWidth="1"/>
    <col min="9590" max="9590" width="7.83203125" bestFit="1" customWidth="1"/>
    <col min="9591" max="9592" width="10" bestFit="1" customWidth="1"/>
    <col min="9593" max="9593" width="7.83203125" bestFit="1" customWidth="1"/>
    <col min="9594" max="9594" width="9" bestFit="1" customWidth="1"/>
    <col min="9595" max="9595" width="10" bestFit="1" customWidth="1"/>
    <col min="9596" max="9596" width="7.83203125" bestFit="1" customWidth="1"/>
    <col min="9597" max="9597" width="10" bestFit="1" customWidth="1"/>
    <col min="9598" max="9598" width="7.83203125" bestFit="1" customWidth="1"/>
    <col min="9599" max="9600" width="10" bestFit="1" customWidth="1"/>
    <col min="9601" max="9601" width="7.83203125" bestFit="1" customWidth="1"/>
    <col min="9602" max="9603" width="10" bestFit="1" customWidth="1"/>
    <col min="9604" max="9604" width="7.83203125" bestFit="1" customWidth="1"/>
    <col min="9605" max="9606" width="10" bestFit="1" customWidth="1"/>
    <col min="9607" max="9607" width="7.83203125" bestFit="1" customWidth="1"/>
    <col min="9608" max="9608" width="10" bestFit="1" customWidth="1"/>
    <col min="9609" max="9609" width="8.5" bestFit="1" customWidth="1"/>
    <col min="9610" max="9610" width="7.83203125" bestFit="1" customWidth="1"/>
    <col min="9611" max="9612" width="10" bestFit="1" customWidth="1"/>
    <col min="9613" max="9613" width="7.83203125" bestFit="1" customWidth="1"/>
    <col min="9614" max="9615" width="10" bestFit="1" customWidth="1"/>
    <col min="9616" max="9616" width="7.83203125" bestFit="1" customWidth="1"/>
    <col min="9617" max="9617" width="10" bestFit="1" customWidth="1"/>
    <col min="9618" max="9618" width="7.83203125" bestFit="1" customWidth="1"/>
    <col min="9619" max="9620" width="10" bestFit="1" customWidth="1"/>
    <col min="9621" max="9621" width="7.83203125" bestFit="1" customWidth="1"/>
    <col min="9622" max="9623" width="10" bestFit="1" customWidth="1"/>
    <col min="9624" max="9624" width="7.83203125" bestFit="1" customWidth="1"/>
    <col min="9625" max="9625" width="10" bestFit="1" customWidth="1"/>
    <col min="9626" max="9626" width="7.83203125" bestFit="1" customWidth="1"/>
    <col min="9627" max="9628" width="10" bestFit="1" customWidth="1"/>
    <col min="9629" max="9629" width="7.83203125" bestFit="1" customWidth="1"/>
    <col min="9630" max="9630" width="10" bestFit="1" customWidth="1"/>
    <col min="9631" max="9631" width="7.83203125" bestFit="1" customWidth="1"/>
    <col min="9632" max="9632" width="10" bestFit="1" customWidth="1"/>
    <col min="9633" max="9633" width="8.5" bestFit="1" customWidth="1"/>
    <col min="9634" max="9634" width="7.83203125" bestFit="1" customWidth="1"/>
    <col min="9635" max="9635" width="10" bestFit="1" customWidth="1"/>
    <col min="9636" max="9636" width="7.83203125" bestFit="1" customWidth="1"/>
    <col min="9637" max="9638" width="10" bestFit="1" customWidth="1"/>
    <col min="9639" max="9639" width="7.83203125" bestFit="1" customWidth="1"/>
    <col min="9640" max="9641" width="10" bestFit="1" customWidth="1"/>
    <col min="9642" max="9642" width="7.83203125" bestFit="1" customWidth="1"/>
    <col min="9643" max="9643" width="10" bestFit="1" customWidth="1"/>
    <col min="9644" max="9644" width="7.83203125" bestFit="1" customWidth="1"/>
    <col min="9645" max="9646" width="10" bestFit="1" customWidth="1"/>
    <col min="9647" max="9647" width="7.83203125" bestFit="1" customWidth="1"/>
    <col min="9648" max="9649" width="10" bestFit="1" customWidth="1"/>
    <col min="9650" max="9650" width="7.83203125" bestFit="1" customWidth="1"/>
    <col min="9651" max="9651" width="10" bestFit="1" customWidth="1"/>
    <col min="9652" max="9652" width="8.5" bestFit="1" customWidth="1"/>
    <col min="9653" max="9653" width="7.83203125" bestFit="1" customWidth="1"/>
    <col min="9654" max="9655" width="10" bestFit="1" customWidth="1"/>
    <col min="9656" max="9656" width="7.83203125" bestFit="1" customWidth="1"/>
    <col min="9657" max="9658" width="10" bestFit="1" customWidth="1"/>
    <col min="9659" max="9659" width="7.83203125" bestFit="1" customWidth="1"/>
    <col min="9660" max="9660" width="8.5" bestFit="1" customWidth="1"/>
    <col min="9661" max="9661" width="10" bestFit="1" customWidth="1"/>
    <col min="9662" max="9662" width="7.83203125" bestFit="1" customWidth="1"/>
    <col min="9663" max="9663" width="10" bestFit="1" customWidth="1"/>
    <col min="9664" max="9664" width="7.83203125" bestFit="1" customWidth="1"/>
    <col min="9665" max="9665" width="10" bestFit="1" customWidth="1"/>
    <col min="9666" max="9666" width="7.83203125" bestFit="1" customWidth="1"/>
    <col min="9667" max="9668" width="10" bestFit="1" customWidth="1"/>
    <col min="9669" max="9669" width="7.83203125" bestFit="1" customWidth="1"/>
    <col min="9670" max="9670" width="10" bestFit="1" customWidth="1"/>
    <col min="9671" max="9671" width="7.83203125" bestFit="1" customWidth="1"/>
    <col min="9672" max="9672" width="10" bestFit="1" customWidth="1"/>
    <col min="9673" max="9673" width="7.83203125" bestFit="1" customWidth="1"/>
    <col min="9674" max="9675" width="10" bestFit="1" customWidth="1"/>
    <col min="9676" max="9676" width="7.83203125" bestFit="1" customWidth="1"/>
    <col min="9677" max="9678" width="10" bestFit="1" customWidth="1"/>
    <col min="9679" max="9679" width="7.83203125" bestFit="1" customWidth="1"/>
    <col min="9680" max="9680" width="10" bestFit="1" customWidth="1"/>
    <col min="9681" max="9681" width="7.83203125" bestFit="1" customWidth="1"/>
    <col min="9682" max="9682" width="10" bestFit="1" customWidth="1"/>
    <col min="9683" max="9683" width="7.83203125" bestFit="1" customWidth="1"/>
    <col min="9684" max="9685" width="10" bestFit="1" customWidth="1"/>
    <col min="9686" max="9686" width="7.83203125" bestFit="1" customWidth="1"/>
    <col min="9687" max="9688" width="10" bestFit="1" customWidth="1"/>
    <col min="9689" max="9689" width="7.83203125" bestFit="1" customWidth="1"/>
    <col min="9690" max="9691" width="10" bestFit="1" customWidth="1"/>
    <col min="9692" max="9692" width="7.83203125" bestFit="1" customWidth="1"/>
    <col min="9693" max="9693" width="8.5" bestFit="1" customWidth="1"/>
    <col min="9694" max="9694" width="7.83203125" bestFit="1" customWidth="1"/>
    <col min="9695" max="9696" width="10" bestFit="1" customWidth="1"/>
    <col min="9697" max="9697" width="7.83203125" bestFit="1" customWidth="1"/>
    <col min="9698" max="9699" width="10" bestFit="1" customWidth="1"/>
    <col min="9700" max="9700" width="7.83203125" bestFit="1" customWidth="1"/>
    <col min="9701" max="9701" width="10" bestFit="1" customWidth="1"/>
    <col min="9702" max="9702" width="8.5" bestFit="1" customWidth="1"/>
    <col min="9703" max="9703" width="7.83203125" bestFit="1" customWidth="1"/>
    <col min="9704" max="9705" width="10" bestFit="1" customWidth="1"/>
    <col min="9706" max="9706" width="7.83203125" bestFit="1" customWidth="1"/>
    <col min="9707" max="9707" width="8.5" bestFit="1" customWidth="1"/>
    <col min="9708" max="9708" width="10" bestFit="1" customWidth="1"/>
    <col min="9709" max="9709" width="7.83203125" bestFit="1" customWidth="1"/>
    <col min="9710" max="9711" width="10" bestFit="1" customWidth="1"/>
    <col min="9712" max="9712" width="7.83203125" bestFit="1" customWidth="1"/>
    <col min="9713" max="9713" width="10" bestFit="1" customWidth="1"/>
    <col min="9714" max="9714" width="7.83203125" bestFit="1" customWidth="1"/>
    <col min="9715" max="9716" width="10" bestFit="1" customWidth="1"/>
    <col min="9717" max="9717" width="7.83203125" bestFit="1" customWidth="1"/>
    <col min="9718" max="9719" width="10" bestFit="1" customWidth="1"/>
    <col min="9720" max="9720" width="7.83203125" bestFit="1" customWidth="1"/>
    <col min="9721" max="9721" width="10" bestFit="1" customWidth="1"/>
    <col min="9722" max="9722" width="7.83203125" bestFit="1" customWidth="1"/>
    <col min="9723" max="9723" width="10" bestFit="1" customWidth="1"/>
    <col min="9724" max="9724" width="8.5" bestFit="1" customWidth="1"/>
    <col min="9725" max="9725" width="7.83203125" bestFit="1" customWidth="1"/>
    <col min="9726" max="9726" width="8.5" bestFit="1" customWidth="1"/>
    <col min="9727" max="9727" width="10" bestFit="1" customWidth="1"/>
    <col min="9728" max="9728" width="7.83203125" bestFit="1" customWidth="1"/>
    <col min="9729" max="9730" width="10" bestFit="1" customWidth="1"/>
    <col min="9731" max="9731" width="7.83203125" bestFit="1" customWidth="1"/>
    <col min="9732" max="9732" width="8.5" bestFit="1" customWidth="1"/>
    <col min="9733" max="9733" width="10" bestFit="1" customWidth="1"/>
    <col min="9734" max="9734" width="7.83203125" bestFit="1" customWidth="1"/>
    <col min="9735" max="9736" width="10" bestFit="1" customWidth="1"/>
    <col min="9737" max="9737" width="7.83203125" bestFit="1" customWidth="1"/>
    <col min="9738" max="9739" width="10" bestFit="1" customWidth="1"/>
    <col min="9740" max="9740" width="7.83203125" bestFit="1" customWidth="1"/>
    <col min="9741" max="9741" width="10" bestFit="1" customWidth="1"/>
    <col min="9742" max="9742" width="8.5" bestFit="1" customWidth="1"/>
    <col min="9743" max="9743" width="7.83203125" bestFit="1" customWidth="1"/>
    <col min="9744" max="9744" width="10" bestFit="1" customWidth="1"/>
    <col min="9745" max="9745" width="7.83203125" bestFit="1" customWidth="1"/>
    <col min="9746" max="9746" width="10" bestFit="1" customWidth="1"/>
    <col min="9747" max="9747" width="7.83203125" bestFit="1" customWidth="1"/>
    <col min="9748" max="9749" width="10" bestFit="1" customWidth="1"/>
    <col min="9750" max="9750" width="7.83203125" bestFit="1" customWidth="1"/>
    <col min="9751" max="9751" width="10" bestFit="1" customWidth="1"/>
    <col min="9752" max="9752" width="7.83203125" bestFit="1" customWidth="1"/>
    <col min="9753" max="9754" width="10" bestFit="1" customWidth="1"/>
    <col min="9755" max="9755" width="7.83203125" bestFit="1" customWidth="1"/>
    <col min="9756" max="9757" width="10" bestFit="1" customWidth="1"/>
    <col min="9758" max="9758" width="7.83203125" bestFit="1" customWidth="1"/>
    <col min="9759" max="9759" width="9" bestFit="1" customWidth="1"/>
    <col min="9760" max="9760" width="7.83203125" bestFit="1" customWidth="1"/>
    <col min="9761" max="9762" width="10" bestFit="1" customWidth="1"/>
    <col min="9763" max="9763" width="7.83203125" bestFit="1" customWidth="1"/>
    <col min="9764" max="9764" width="10" bestFit="1" customWidth="1"/>
    <col min="9765" max="9765" width="7.83203125" bestFit="1" customWidth="1"/>
    <col min="9766" max="9767" width="10" bestFit="1" customWidth="1"/>
    <col min="9768" max="9768" width="7.83203125" bestFit="1" customWidth="1"/>
    <col min="9769" max="9770" width="10" bestFit="1" customWidth="1"/>
    <col min="9771" max="9771" width="7.83203125" bestFit="1" customWidth="1"/>
    <col min="9772" max="9772" width="8.5" bestFit="1" customWidth="1"/>
    <col min="9773" max="9773" width="10" bestFit="1" customWidth="1"/>
    <col min="9774" max="9774" width="7.83203125" bestFit="1" customWidth="1"/>
    <col min="9775" max="9776" width="10" bestFit="1" customWidth="1"/>
    <col min="9777" max="9777" width="7.83203125" bestFit="1" customWidth="1"/>
    <col min="9778" max="9778" width="10" bestFit="1" customWidth="1"/>
    <col min="9779" max="9779" width="7.83203125" bestFit="1" customWidth="1"/>
    <col min="9780" max="9781" width="10" bestFit="1" customWidth="1"/>
    <col min="9782" max="9782" width="7.83203125" bestFit="1" customWidth="1"/>
    <col min="9783" max="9783" width="10" bestFit="1" customWidth="1"/>
    <col min="9784" max="9784" width="7.83203125" bestFit="1" customWidth="1"/>
    <col min="9785" max="9786" width="10" bestFit="1" customWidth="1"/>
    <col min="9787" max="9787" width="7.83203125" bestFit="1" customWidth="1"/>
    <col min="9788" max="9788" width="10" bestFit="1" customWidth="1"/>
    <col min="9789" max="9789" width="7.83203125" bestFit="1" customWidth="1"/>
    <col min="9790" max="9791" width="10" bestFit="1" customWidth="1"/>
    <col min="9792" max="9792" width="7.83203125" bestFit="1" customWidth="1"/>
    <col min="9793" max="9794" width="10" bestFit="1" customWidth="1"/>
    <col min="9795" max="9795" width="7.83203125" bestFit="1" customWidth="1"/>
    <col min="9796" max="9796" width="10" bestFit="1" customWidth="1"/>
    <col min="9797" max="9797" width="7.83203125" bestFit="1" customWidth="1"/>
    <col min="9798" max="9799" width="10" bestFit="1" customWidth="1"/>
    <col min="9800" max="9800" width="7.83203125" bestFit="1" customWidth="1"/>
    <col min="9801" max="9802" width="10" bestFit="1" customWidth="1"/>
    <col min="9803" max="9803" width="7.83203125" bestFit="1" customWidth="1"/>
    <col min="9804" max="9805" width="10" bestFit="1" customWidth="1"/>
    <col min="9806" max="9806" width="7.83203125" bestFit="1" customWidth="1"/>
    <col min="9807" max="9807" width="10" bestFit="1" customWidth="1"/>
    <col min="9808" max="9808" width="8.5" bestFit="1" customWidth="1"/>
    <col min="9809" max="9809" width="7.83203125" bestFit="1" customWidth="1"/>
    <col min="9810" max="9811" width="10" bestFit="1" customWidth="1"/>
    <col min="9812" max="9812" width="7.83203125" bestFit="1" customWidth="1"/>
    <col min="9813" max="9814" width="10" bestFit="1" customWidth="1"/>
    <col min="9815" max="9815" width="7.83203125" bestFit="1" customWidth="1"/>
    <col min="9816" max="9817" width="10" bestFit="1" customWidth="1"/>
    <col min="9818" max="9818" width="7.83203125" bestFit="1" customWidth="1"/>
    <col min="9819" max="9820" width="10" bestFit="1" customWidth="1"/>
    <col min="9821" max="9821" width="7.83203125" bestFit="1" customWidth="1"/>
    <col min="9822" max="9822" width="8.5" bestFit="1" customWidth="1"/>
    <col min="9823" max="9823" width="10" bestFit="1" customWidth="1"/>
    <col min="9824" max="9824" width="7.83203125" bestFit="1" customWidth="1"/>
    <col min="9825" max="9825" width="10" bestFit="1" customWidth="1"/>
    <col min="9826" max="9826" width="7.83203125" bestFit="1" customWidth="1"/>
    <col min="9827" max="9827" width="10" bestFit="1" customWidth="1"/>
    <col min="9828" max="9828" width="7.83203125" bestFit="1" customWidth="1"/>
    <col min="9829" max="9829" width="10" bestFit="1" customWidth="1"/>
    <col min="9830" max="9830" width="7.83203125" bestFit="1" customWidth="1"/>
    <col min="9831" max="9831" width="10" bestFit="1" customWidth="1"/>
    <col min="9832" max="9832" width="7.83203125" bestFit="1" customWidth="1"/>
    <col min="9833" max="9834" width="10" bestFit="1" customWidth="1"/>
    <col min="9835" max="9835" width="7.83203125" bestFit="1" customWidth="1"/>
    <col min="9836" max="9837" width="10" bestFit="1" customWidth="1"/>
    <col min="9838" max="9838" width="5.83203125" bestFit="1" customWidth="1"/>
    <col min="9839" max="9839" width="8.5" bestFit="1" customWidth="1"/>
    <col min="9840" max="9840" width="7.83203125" bestFit="1" customWidth="1"/>
    <col min="9841" max="9841" width="10" bestFit="1" customWidth="1"/>
    <col min="9842" max="9842" width="7.83203125" bestFit="1" customWidth="1"/>
    <col min="9843" max="9843" width="10" bestFit="1" customWidth="1"/>
    <col min="9844" max="9844" width="7.83203125" bestFit="1" customWidth="1"/>
    <col min="9845" max="9845" width="10" bestFit="1" customWidth="1"/>
    <col min="9846" max="9846" width="8.5" bestFit="1" customWidth="1"/>
    <col min="9847" max="9847" width="7.83203125" bestFit="1" customWidth="1"/>
    <col min="9848" max="9849" width="10" bestFit="1" customWidth="1"/>
    <col min="9850" max="9850" width="7.83203125" bestFit="1" customWidth="1"/>
    <col min="9851" max="9852" width="10" bestFit="1" customWidth="1"/>
    <col min="9853" max="9853" width="7.83203125" bestFit="1" customWidth="1"/>
    <col min="9854" max="9855" width="10" bestFit="1" customWidth="1"/>
    <col min="9856" max="9856" width="7.83203125" bestFit="1" customWidth="1"/>
    <col min="9857" max="9857" width="10" bestFit="1" customWidth="1"/>
    <col min="9858" max="9858" width="7.83203125" bestFit="1" customWidth="1"/>
    <col min="9859" max="9860" width="10" bestFit="1" customWidth="1"/>
    <col min="9861" max="9861" width="7.83203125" bestFit="1" customWidth="1"/>
    <col min="9862" max="9862" width="8.5" bestFit="1" customWidth="1"/>
    <col min="9863" max="9863" width="10" bestFit="1" customWidth="1"/>
    <col min="9864" max="9864" width="7.83203125" bestFit="1" customWidth="1"/>
    <col min="9865" max="9865" width="8.5" bestFit="1" customWidth="1"/>
    <col min="9866" max="9866" width="10" bestFit="1" customWidth="1"/>
    <col min="9867" max="9867" width="7.83203125" bestFit="1" customWidth="1"/>
    <col min="9868" max="9868" width="10" bestFit="1" customWidth="1"/>
    <col min="9869" max="9869" width="7.83203125" bestFit="1" customWidth="1"/>
    <col min="9870" max="9871" width="10" bestFit="1" customWidth="1"/>
    <col min="9872" max="9872" width="7.83203125" bestFit="1" customWidth="1"/>
    <col min="9873" max="9874" width="10" bestFit="1" customWidth="1"/>
    <col min="9875" max="9875" width="7.83203125" bestFit="1" customWidth="1"/>
    <col min="9876" max="9877" width="10" bestFit="1" customWidth="1"/>
    <col min="9878" max="9878" width="7.83203125" bestFit="1" customWidth="1"/>
    <col min="9879" max="9880" width="10" bestFit="1" customWidth="1"/>
    <col min="9881" max="9881" width="7.83203125" bestFit="1" customWidth="1"/>
    <col min="9882" max="9882" width="10" bestFit="1" customWidth="1"/>
    <col min="9883" max="9883" width="7.83203125" bestFit="1" customWidth="1"/>
    <col min="9884" max="9885" width="10" bestFit="1" customWidth="1"/>
    <col min="9886" max="9886" width="7.83203125" bestFit="1" customWidth="1"/>
    <col min="9887" max="9888" width="10" bestFit="1" customWidth="1"/>
    <col min="9889" max="9889" width="7.83203125" bestFit="1" customWidth="1"/>
    <col min="9890" max="9891" width="10" bestFit="1" customWidth="1"/>
    <col min="9892" max="9892" width="7.83203125" bestFit="1" customWidth="1"/>
    <col min="9893" max="9894" width="10" bestFit="1" customWidth="1"/>
    <col min="9895" max="9895" width="7.83203125" bestFit="1" customWidth="1"/>
    <col min="9896" max="9896" width="10" bestFit="1" customWidth="1"/>
    <col min="9897" max="9897" width="7.83203125" bestFit="1" customWidth="1"/>
    <col min="9898" max="9899" width="10" bestFit="1" customWidth="1"/>
    <col min="9900" max="9900" width="7.83203125" bestFit="1" customWidth="1"/>
    <col min="9901" max="9902" width="10" bestFit="1" customWidth="1"/>
    <col min="9903" max="9903" width="7.83203125" bestFit="1" customWidth="1"/>
    <col min="9904" max="9905" width="10" bestFit="1" customWidth="1"/>
    <col min="9906" max="9906" width="6.83203125" bestFit="1" customWidth="1"/>
    <col min="9907" max="9907" width="9" bestFit="1" customWidth="1"/>
    <col min="9908" max="9908" width="8.5" bestFit="1" customWidth="1"/>
    <col min="9909" max="9909" width="7.83203125" bestFit="1" customWidth="1"/>
    <col min="9910" max="9911" width="10" bestFit="1" customWidth="1"/>
    <col min="9912" max="9912" width="7.83203125" bestFit="1" customWidth="1"/>
    <col min="9913" max="9913" width="10" bestFit="1" customWidth="1"/>
    <col min="9914" max="9914" width="7.83203125" bestFit="1" customWidth="1"/>
    <col min="9915" max="9916" width="10" bestFit="1" customWidth="1"/>
    <col min="9917" max="9917" width="7.83203125" bestFit="1" customWidth="1"/>
    <col min="9918" max="9919" width="10" bestFit="1" customWidth="1"/>
    <col min="9920" max="9920" width="7.83203125" bestFit="1" customWidth="1"/>
    <col min="9921" max="9921" width="10" bestFit="1" customWidth="1"/>
    <col min="9922" max="9922" width="7.83203125" bestFit="1" customWidth="1"/>
    <col min="9923" max="9923" width="10" bestFit="1" customWidth="1"/>
    <col min="9924" max="9924" width="7.83203125" bestFit="1" customWidth="1"/>
    <col min="9925" max="9925" width="10" bestFit="1" customWidth="1"/>
    <col min="9926" max="9926" width="8.5" bestFit="1" customWidth="1"/>
    <col min="9927" max="9927" width="7.83203125" bestFit="1" customWidth="1"/>
    <col min="9928" max="9929" width="10" bestFit="1" customWidth="1"/>
    <col min="9930" max="9930" width="7.83203125" bestFit="1" customWidth="1"/>
    <col min="9931" max="9932" width="10" bestFit="1" customWidth="1"/>
    <col min="9933" max="9933" width="7.83203125" bestFit="1" customWidth="1"/>
    <col min="9934" max="9935" width="10" bestFit="1" customWidth="1"/>
    <col min="9936" max="9936" width="7.83203125" bestFit="1" customWidth="1"/>
    <col min="9937" max="9937" width="8.5" bestFit="1" customWidth="1"/>
    <col min="9938" max="9938" width="10" bestFit="1" customWidth="1"/>
    <col min="9939" max="9939" width="7.83203125" bestFit="1" customWidth="1"/>
    <col min="9940" max="9941" width="10" bestFit="1" customWidth="1"/>
    <col min="9942" max="9942" width="7.83203125" bestFit="1" customWidth="1"/>
    <col min="9943" max="9944" width="10" bestFit="1" customWidth="1"/>
    <col min="9945" max="9945" width="7.83203125" bestFit="1" customWidth="1"/>
    <col min="9946" max="9947" width="10" bestFit="1" customWidth="1"/>
    <col min="9948" max="9948" width="7.83203125" bestFit="1" customWidth="1"/>
    <col min="9949" max="9949" width="8.5" bestFit="1" customWidth="1"/>
    <col min="9950" max="9950" width="10" bestFit="1" customWidth="1"/>
    <col min="9951" max="9951" width="7.83203125" bestFit="1" customWidth="1"/>
    <col min="9952" max="9953" width="10" bestFit="1" customWidth="1"/>
    <col min="9954" max="9954" width="7.83203125" bestFit="1" customWidth="1"/>
    <col min="9955" max="9955" width="10" bestFit="1" customWidth="1"/>
    <col min="9956" max="9956" width="8.5" bestFit="1" customWidth="1"/>
    <col min="9957" max="9957" width="7.83203125" bestFit="1" customWidth="1"/>
    <col min="9958" max="9959" width="10" bestFit="1" customWidth="1"/>
    <col min="9960" max="9960" width="6.83203125" bestFit="1" customWidth="1"/>
    <col min="9961" max="9961" width="9" bestFit="1" customWidth="1"/>
    <col min="9962" max="9962" width="8.5" bestFit="1" customWidth="1"/>
    <col min="9963" max="9963" width="7.83203125" bestFit="1" customWidth="1"/>
    <col min="9964" max="9964" width="9" bestFit="1" customWidth="1"/>
    <col min="9965" max="9965" width="7.83203125" bestFit="1" customWidth="1"/>
    <col min="9966" max="9966" width="10" bestFit="1" customWidth="1"/>
    <col min="9967" max="9967" width="7.83203125" bestFit="1" customWidth="1"/>
    <col min="9968" max="9969" width="10" bestFit="1" customWidth="1"/>
    <col min="9970" max="9970" width="7.83203125" bestFit="1" customWidth="1"/>
    <col min="9971" max="9972" width="10" bestFit="1" customWidth="1"/>
    <col min="9973" max="9973" width="7.83203125" bestFit="1" customWidth="1"/>
    <col min="9974" max="9975" width="10" bestFit="1" customWidth="1"/>
    <col min="9976" max="9976" width="7.83203125" bestFit="1" customWidth="1"/>
    <col min="9977" max="9978" width="10" bestFit="1" customWidth="1"/>
    <col min="9979" max="9979" width="7.83203125" bestFit="1" customWidth="1"/>
    <col min="9980" max="9981" width="10" bestFit="1" customWidth="1"/>
    <col min="9982" max="9982" width="7.83203125" bestFit="1" customWidth="1"/>
    <col min="9983" max="9984" width="10" bestFit="1" customWidth="1"/>
    <col min="9985" max="9985" width="7.83203125" bestFit="1" customWidth="1"/>
    <col min="9986" max="9986" width="8.5" bestFit="1" customWidth="1"/>
    <col min="9987" max="9987" width="10" bestFit="1" customWidth="1"/>
    <col min="9988" max="9988" width="7.83203125" bestFit="1" customWidth="1"/>
    <col min="9989" max="9990" width="10" bestFit="1" customWidth="1"/>
    <col min="9991" max="9991" width="7.83203125" bestFit="1" customWidth="1"/>
    <col min="9992" max="9992" width="10" bestFit="1" customWidth="1"/>
    <col min="9993" max="9993" width="7.83203125" bestFit="1" customWidth="1"/>
    <col min="9994" max="9995" width="10" bestFit="1" customWidth="1"/>
    <col min="9996" max="9996" width="7.83203125" bestFit="1" customWidth="1"/>
    <col min="9997" max="9997" width="10" bestFit="1" customWidth="1"/>
    <col min="9998" max="9998" width="7.83203125" bestFit="1" customWidth="1"/>
    <col min="9999" max="10000" width="10" bestFit="1" customWidth="1"/>
    <col min="10001" max="10001" width="7.83203125" bestFit="1" customWidth="1"/>
    <col min="10002" max="10002" width="8.5" bestFit="1" customWidth="1"/>
    <col min="10003" max="10003" width="10" bestFit="1" customWidth="1"/>
    <col min="10004" max="10004" width="7.83203125" bestFit="1" customWidth="1"/>
    <col min="10005" max="10005" width="8.5" bestFit="1" customWidth="1"/>
    <col min="10006" max="10006" width="10" bestFit="1" customWidth="1"/>
    <col min="10007" max="10007" width="7.83203125" bestFit="1" customWidth="1"/>
    <col min="10008" max="10009" width="10" bestFit="1" customWidth="1"/>
    <col min="10010" max="10010" width="7.83203125" bestFit="1" customWidth="1"/>
    <col min="10011" max="10012" width="10" bestFit="1" customWidth="1"/>
    <col min="10013" max="10013" width="7.83203125" bestFit="1" customWidth="1"/>
    <col min="10014" max="10015" width="10" bestFit="1" customWidth="1"/>
    <col min="10016" max="10016" width="7.83203125" bestFit="1" customWidth="1"/>
    <col min="10017" max="10018" width="10" bestFit="1" customWidth="1"/>
    <col min="10019" max="10019" width="7.83203125" bestFit="1" customWidth="1"/>
    <col min="10020" max="10020" width="10" bestFit="1" customWidth="1"/>
    <col min="10021" max="10021" width="5.83203125" bestFit="1" customWidth="1"/>
    <col min="10022" max="10022" width="8.5" bestFit="1" customWidth="1"/>
    <col min="10023" max="10023" width="10" bestFit="1" customWidth="1"/>
    <col min="10024" max="10024" width="7.83203125" bestFit="1" customWidth="1"/>
    <col min="10025" max="10026" width="10" bestFit="1" customWidth="1"/>
    <col min="10027" max="10027" width="7.83203125" bestFit="1" customWidth="1"/>
    <col min="10028" max="10028" width="10" bestFit="1" customWidth="1"/>
    <col min="10029" max="10029" width="7.83203125" bestFit="1" customWidth="1"/>
    <col min="10030" max="10031" width="10" bestFit="1" customWidth="1"/>
    <col min="10032" max="10032" width="7.83203125" bestFit="1" customWidth="1"/>
    <col min="10033" max="10033" width="10" bestFit="1" customWidth="1"/>
    <col min="10034" max="10034" width="7.83203125" bestFit="1" customWidth="1"/>
    <col min="10035" max="10036" width="10" bestFit="1" customWidth="1"/>
    <col min="10037" max="10037" width="7.83203125" bestFit="1" customWidth="1"/>
    <col min="10038" max="10039" width="10" bestFit="1" customWidth="1"/>
    <col min="10040" max="10040" width="7.83203125" bestFit="1" customWidth="1"/>
    <col min="10041" max="10042" width="10" bestFit="1" customWidth="1"/>
    <col min="10043" max="10043" width="7.83203125" bestFit="1" customWidth="1"/>
    <col min="10044" max="10044" width="10" bestFit="1" customWidth="1"/>
    <col min="10045" max="10045" width="7.83203125" bestFit="1" customWidth="1"/>
    <col min="10046" max="10046" width="10" bestFit="1" customWidth="1"/>
    <col min="10047" max="10047" width="7.83203125" bestFit="1" customWidth="1"/>
    <col min="10048" max="10049" width="10" bestFit="1" customWidth="1"/>
    <col min="10050" max="10050" width="7.83203125" bestFit="1" customWidth="1"/>
    <col min="10051" max="10051" width="8.5" bestFit="1" customWidth="1"/>
    <col min="10052" max="10052" width="10" bestFit="1" customWidth="1"/>
    <col min="10053" max="10053" width="7.83203125" bestFit="1" customWidth="1"/>
    <col min="10054" max="10054" width="10" bestFit="1" customWidth="1"/>
    <col min="10055" max="10055" width="7.83203125" bestFit="1" customWidth="1"/>
    <col min="10056" max="10057" width="10" bestFit="1" customWidth="1"/>
    <col min="10058" max="10058" width="7.83203125" bestFit="1" customWidth="1"/>
    <col min="10059" max="10059" width="10" bestFit="1" customWidth="1"/>
    <col min="10060" max="10060" width="8.5" bestFit="1" customWidth="1"/>
    <col min="10061" max="10061" width="7.83203125" bestFit="1" customWidth="1"/>
    <col min="10062" max="10062" width="10" bestFit="1" customWidth="1"/>
    <col min="10063" max="10063" width="7.83203125" bestFit="1" customWidth="1"/>
    <col min="10064" max="10065" width="10" bestFit="1" customWidth="1"/>
    <col min="10066" max="10066" width="7.83203125" bestFit="1" customWidth="1"/>
    <col min="10067" max="10067" width="10" bestFit="1" customWidth="1"/>
    <col min="10068" max="10068" width="7.83203125" bestFit="1" customWidth="1"/>
    <col min="10069" max="10070" width="10" bestFit="1" customWidth="1"/>
    <col min="10071" max="10071" width="7.83203125" bestFit="1" customWidth="1"/>
    <col min="10072" max="10073" width="10" bestFit="1" customWidth="1"/>
    <col min="10074" max="10074" width="7.83203125" bestFit="1" customWidth="1"/>
    <col min="10075" max="10076" width="10" bestFit="1" customWidth="1"/>
    <col min="10077" max="10077" width="7.83203125" bestFit="1" customWidth="1"/>
    <col min="10078" max="10079" width="10" bestFit="1" customWidth="1"/>
    <col min="10080" max="10080" width="7.83203125" bestFit="1" customWidth="1"/>
    <col min="10081" max="10082" width="10" bestFit="1" customWidth="1"/>
    <col min="10083" max="10083" width="7.83203125" bestFit="1" customWidth="1"/>
    <col min="10084" max="10085" width="10" bestFit="1" customWidth="1"/>
    <col min="10086" max="10086" width="7.83203125" bestFit="1" customWidth="1"/>
    <col min="10087" max="10088" width="10" bestFit="1" customWidth="1"/>
    <col min="10089" max="10089" width="7.83203125" bestFit="1" customWidth="1"/>
    <col min="10090" max="10090" width="8.5" bestFit="1" customWidth="1"/>
    <col min="10091" max="10091" width="10" bestFit="1" customWidth="1"/>
    <col min="10092" max="10092" width="7.83203125" bestFit="1" customWidth="1"/>
    <col min="10093" max="10094" width="10" bestFit="1" customWidth="1"/>
    <col min="10095" max="10095" width="7.83203125" bestFit="1" customWidth="1"/>
    <col min="10096" max="10096" width="10" bestFit="1" customWidth="1"/>
    <col min="10097" max="10097" width="7.83203125" bestFit="1" customWidth="1"/>
    <col min="10098" max="10099" width="10" bestFit="1" customWidth="1"/>
    <col min="10100" max="10100" width="7.83203125" bestFit="1" customWidth="1"/>
    <col min="10101" max="10102" width="10" bestFit="1" customWidth="1"/>
    <col min="10103" max="10103" width="7.83203125" bestFit="1" customWidth="1"/>
    <col min="10104" max="10105" width="10" bestFit="1" customWidth="1"/>
    <col min="10106" max="10106" width="7.83203125" bestFit="1" customWidth="1"/>
    <col min="10107" max="10108" width="10" bestFit="1" customWidth="1"/>
    <col min="10109" max="10109" width="7.83203125" bestFit="1" customWidth="1"/>
    <col min="10110" max="10111" width="10" bestFit="1" customWidth="1"/>
    <col min="10112" max="10112" width="7.83203125" bestFit="1" customWidth="1"/>
    <col min="10113" max="10113" width="10" bestFit="1" customWidth="1"/>
    <col min="10114" max="10114" width="8.5" bestFit="1" customWidth="1"/>
    <col min="10115" max="10115" width="7.83203125" bestFit="1" customWidth="1"/>
    <col min="10116" max="10117" width="10" bestFit="1" customWidth="1"/>
    <col min="10118" max="10118" width="7.83203125" bestFit="1" customWidth="1"/>
    <col min="10119" max="10119" width="8.5" bestFit="1" customWidth="1"/>
    <col min="10120" max="10120" width="10" bestFit="1" customWidth="1"/>
    <col min="10121" max="10121" width="7.83203125" bestFit="1" customWidth="1"/>
    <col min="10122" max="10123" width="10" bestFit="1" customWidth="1"/>
    <col min="10124" max="10124" width="7.83203125" bestFit="1" customWidth="1"/>
    <col min="10125" max="10126" width="10" bestFit="1" customWidth="1"/>
    <col min="10127" max="10127" width="7.83203125" bestFit="1" customWidth="1"/>
    <col min="10128" max="10128" width="8.5" bestFit="1" customWidth="1"/>
    <col min="10129" max="10129" width="10" bestFit="1" customWidth="1"/>
    <col min="10130" max="10130" width="7.83203125" bestFit="1" customWidth="1"/>
    <col min="10131" max="10132" width="10" bestFit="1" customWidth="1"/>
    <col min="10133" max="10133" width="7.83203125" bestFit="1" customWidth="1"/>
    <col min="10134" max="10134" width="10" bestFit="1" customWidth="1"/>
    <col min="10135" max="10135" width="7.83203125" bestFit="1" customWidth="1"/>
    <col min="10136" max="10137" width="10" bestFit="1" customWidth="1"/>
    <col min="10138" max="10138" width="7.83203125" bestFit="1" customWidth="1"/>
    <col min="10139" max="10139" width="10" bestFit="1" customWidth="1"/>
    <col min="10140" max="10140" width="8.5" bestFit="1" customWidth="1"/>
    <col min="10141" max="10141" width="7.83203125" bestFit="1" customWidth="1"/>
    <col min="10142" max="10142" width="10" bestFit="1" customWidth="1"/>
    <col min="10143" max="10143" width="8.5" bestFit="1" customWidth="1"/>
    <col min="10144" max="10144" width="7.83203125" bestFit="1" customWidth="1"/>
    <col min="10145" max="10146" width="10" bestFit="1" customWidth="1"/>
    <col min="10147" max="10147" width="7.83203125" bestFit="1" customWidth="1"/>
    <col min="10148" max="10149" width="10" bestFit="1" customWidth="1"/>
    <col min="10150" max="10150" width="7.83203125" bestFit="1" customWidth="1"/>
    <col min="10151" max="10152" width="10" bestFit="1" customWidth="1"/>
    <col min="10153" max="10153" width="7.83203125" bestFit="1" customWidth="1"/>
    <col min="10154" max="10155" width="10" bestFit="1" customWidth="1"/>
    <col min="10156" max="10156" width="7.83203125" bestFit="1" customWidth="1"/>
    <col min="10157" max="10158" width="10" bestFit="1" customWidth="1"/>
    <col min="10159" max="10159" width="7.83203125" bestFit="1" customWidth="1"/>
    <col min="10160" max="10161" width="10" bestFit="1" customWidth="1"/>
    <col min="10162" max="10162" width="7.83203125" bestFit="1" customWidth="1"/>
    <col min="10163" max="10164" width="10" bestFit="1" customWidth="1"/>
    <col min="10165" max="10165" width="7.83203125" bestFit="1" customWidth="1"/>
    <col min="10166" max="10167" width="10" bestFit="1" customWidth="1"/>
    <col min="10168" max="10168" width="7.83203125" bestFit="1" customWidth="1"/>
    <col min="10169" max="10170" width="10" bestFit="1" customWidth="1"/>
    <col min="10171" max="10171" width="7.83203125" bestFit="1" customWidth="1"/>
    <col min="10172" max="10173" width="10" bestFit="1" customWidth="1"/>
    <col min="10174" max="10174" width="7.83203125" bestFit="1" customWidth="1"/>
    <col min="10175" max="10175" width="10" bestFit="1" customWidth="1"/>
    <col min="10176" max="10176" width="7.83203125" bestFit="1" customWidth="1"/>
    <col min="10177" max="10178" width="10" bestFit="1" customWidth="1"/>
    <col min="10179" max="10179" width="7.83203125" bestFit="1" customWidth="1"/>
    <col min="10180" max="10181" width="10" bestFit="1" customWidth="1"/>
    <col min="10182" max="10182" width="7.83203125" bestFit="1" customWidth="1"/>
    <col min="10183" max="10184" width="10" bestFit="1" customWidth="1"/>
    <col min="10185" max="10185" width="7.83203125" bestFit="1" customWidth="1"/>
    <col min="10186" max="10186" width="9" bestFit="1" customWidth="1"/>
    <col min="10187" max="10187" width="10" bestFit="1" customWidth="1"/>
    <col min="10188" max="10188" width="7.83203125" bestFit="1" customWidth="1"/>
    <col min="10189" max="10190" width="10" bestFit="1" customWidth="1"/>
    <col min="10191" max="10191" width="7.83203125" bestFit="1" customWidth="1"/>
    <col min="10192" max="10193" width="10" bestFit="1" customWidth="1"/>
    <col min="10194" max="10194" width="7.83203125" bestFit="1" customWidth="1"/>
    <col min="10195" max="10196" width="10" bestFit="1" customWidth="1"/>
    <col min="10197" max="10197" width="7.83203125" bestFit="1" customWidth="1"/>
    <col min="10198" max="10198" width="10" bestFit="1" customWidth="1"/>
    <col min="10199" max="10199" width="8.5" bestFit="1" customWidth="1"/>
    <col min="10200" max="10200" width="7.83203125" bestFit="1" customWidth="1"/>
    <col min="10201" max="10201" width="10" bestFit="1" customWidth="1"/>
    <col min="10202" max="10202" width="7.83203125" bestFit="1" customWidth="1"/>
    <col min="10203" max="10204" width="10" bestFit="1" customWidth="1"/>
    <col min="10205" max="10205" width="7.83203125" bestFit="1" customWidth="1"/>
    <col min="10206" max="10206" width="10" bestFit="1" customWidth="1"/>
    <col min="10207" max="10207" width="8.5" bestFit="1" customWidth="1"/>
    <col min="10208" max="10208" width="7.83203125" bestFit="1" customWidth="1"/>
    <col min="10209" max="10210" width="10" bestFit="1" customWidth="1"/>
    <col min="10211" max="10211" width="7.83203125" bestFit="1" customWidth="1"/>
    <col min="10212" max="10213" width="10" bestFit="1" customWidth="1"/>
    <col min="10214" max="10214" width="7.83203125" bestFit="1" customWidth="1"/>
    <col min="10215" max="10216" width="10" bestFit="1" customWidth="1"/>
    <col min="10217" max="10217" width="7.83203125" bestFit="1" customWidth="1"/>
    <col min="10218" max="10218" width="8.5" bestFit="1" customWidth="1"/>
    <col min="10219" max="10219" width="10" bestFit="1" customWidth="1"/>
    <col min="10220" max="10220" width="7.83203125" bestFit="1" customWidth="1"/>
    <col min="10221" max="10222" width="10" bestFit="1" customWidth="1"/>
    <col min="10223" max="10223" width="7.83203125" bestFit="1" customWidth="1"/>
    <col min="10224" max="10225" width="10" bestFit="1" customWidth="1"/>
    <col min="10226" max="10226" width="7.83203125" bestFit="1" customWidth="1"/>
    <col min="10227" max="10228" width="10" bestFit="1" customWidth="1"/>
    <col min="10229" max="10229" width="7.83203125" bestFit="1" customWidth="1"/>
    <col min="10230" max="10231" width="10" bestFit="1" customWidth="1"/>
    <col min="10232" max="10232" width="7.83203125" bestFit="1" customWidth="1"/>
    <col min="10233" max="10233" width="10" bestFit="1" customWidth="1"/>
    <col min="10234" max="10234" width="8.5" bestFit="1" customWidth="1"/>
    <col min="10235" max="10235" width="7.83203125" bestFit="1" customWidth="1"/>
    <col min="10236" max="10237" width="10" bestFit="1" customWidth="1"/>
    <col min="10238" max="10238" width="7.83203125" bestFit="1" customWidth="1"/>
    <col min="10239" max="10240" width="10" bestFit="1" customWidth="1"/>
    <col min="10241" max="10241" width="7.83203125" bestFit="1" customWidth="1"/>
    <col min="10242" max="10243" width="10" bestFit="1" customWidth="1"/>
    <col min="10244" max="10244" width="7.83203125" bestFit="1" customWidth="1"/>
    <col min="10245" max="10245" width="10" bestFit="1" customWidth="1"/>
    <col min="10246" max="10246" width="7.83203125" bestFit="1" customWidth="1"/>
    <col min="10247" max="10247" width="10" bestFit="1" customWidth="1"/>
    <col min="10248" max="10248" width="8.5" bestFit="1" customWidth="1"/>
    <col min="10249" max="10249" width="7.83203125" bestFit="1" customWidth="1"/>
    <col min="10250" max="10250" width="10" bestFit="1" customWidth="1"/>
    <col min="10251" max="10251" width="7.83203125" bestFit="1" customWidth="1"/>
    <col min="10252" max="10253" width="10" bestFit="1" customWidth="1"/>
    <col min="10254" max="10254" width="7.83203125" bestFit="1" customWidth="1"/>
    <col min="10255" max="10256" width="10" bestFit="1" customWidth="1"/>
    <col min="10257" max="10257" width="7.83203125" bestFit="1" customWidth="1"/>
    <col min="10258" max="10259" width="10" bestFit="1" customWidth="1"/>
    <col min="10260" max="10260" width="7.83203125" bestFit="1" customWidth="1"/>
    <col min="10261" max="10262" width="10" bestFit="1" customWidth="1"/>
    <col min="10263" max="10263" width="7.83203125" bestFit="1" customWidth="1"/>
    <col min="10264" max="10265" width="10" bestFit="1" customWidth="1"/>
    <col min="10266" max="10266" width="7.83203125" bestFit="1" customWidth="1"/>
    <col min="10267" max="10268" width="10" bestFit="1" customWidth="1"/>
    <col min="10269" max="10269" width="7.83203125" bestFit="1" customWidth="1"/>
    <col min="10270" max="10271" width="10" bestFit="1" customWidth="1"/>
    <col min="10272" max="10272" width="7.83203125" bestFit="1" customWidth="1"/>
    <col min="10273" max="10274" width="10" bestFit="1" customWidth="1"/>
    <col min="10275" max="10275" width="7.83203125" bestFit="1" customWidth="1"/>
    <col min="10276" max="10277" width="10" bestFit="1" customWidth="1"/>
    <col min="10278" max="10278" width="7.83203125" bestFit="1" customWidth="1"/>
    <col min="10279" max="10279" width="10" bestFit="1" customWidth="1"/>
    <col min="10280" max="10280" width="7.83203125" bestFit="1" customWidth="1"/>
    <col min="10281" max="10282" width="10" bestFit="1" customWidth="1"/>
    <col min="10283" max="10283" width="7.83203125" bestFit="1" customWidth="1"/>
    <col min="10284" max="10285" width="10" bestFit="1" customWidth="1"/>
    <col min="10286" max="10286" width="7.83203125" bestFit="1" customWidth="1"/>
    <col min="10287" max="10288" width="10" bestFit="1" customWidth="1"/>
    <col min="10289" max="10289" width="7.83203125" bestFit="1" customWidth="1"/>
    <col min="10290" max="10291" width="10" bestFit="1" customWidth="1"/>
    <col min="10292" max="10292" width="7.83203125" bestFit="1" customWidth="1"/>
    <col min="10293" max="10294" width="10" bestFit="1" customWidth="1"/>
    <col min="10295" max="10295" width="7.83203125" bestFit="1" customWidth="1"/>
    <col min="10296" max="10297" width="10" bestFit="1" customWidth="1"/>
    <col min="10298" max="10298" width="7.83203125" bestFit="1" customWidth="1"/>
    <col min="10299" max="10300" width="10" bestFit="1" customWidth="1"/>
    <col min="10301" max="10301" width="7.83203125" bestFit="1" customWidth="1"/>
    <col min="10302" max="10303" width="10" bestFit="1" customWidth="1"/>
    <col min="10304" max="10304" width="7.83203125" bestFit="1" customWidth="1"/>
    <col min="10305" max="10306" width="10" bestFit="1" customWidth="1"/>
    <col min="10307" max="10307" width="7.83203125" bestFit="1" customWidth="1"/>
    <col min="10308" max="10309" width="10" bestFit="1" customWidth="1"/>
    <col min="10310" max="10310" width="7.83203125" bestFit="1" customWidth="1"/>
    <col min="10311" max="10312" width="10" bestFit="1" customWidth="1"/>
    <col min="10313" max="10313" width="7.83203125" bestFit="1" customWidth="1"/>
    <col min="10314" max="10315" width="10" bestFit="1" customWidth="1"/>
    <col min="10316" max="10316" width="7.83203125" bestFit="1" customWidth="1"/>
    <col min="10317" max="10318" width="10" bestFit="1" customWidth="1"/>
    <col min="10319" max="10319" width="7.83203125" bestFit="1" customWidth="1"/>
    <col min="10320" max="10320" width="8.5" bestFit="1" customWidth="1"/>
    <col min="10321" max="10321" width="10" bestFit="1" customWidth="1"/>
    <col min="10322" max="10322" width="7.83203125" bestFit="1" customWidth="1"/>
    <col min="10323" max="10323" width="8.5" bestFit="1" customWidth="1"/>
    <col min="10324" max="10324" width="10" bestFit="1" customWidth="1"/>
    <col min="10325" max="10325" width="7.83203125" bestFit="1" customWidth="1"/>
    <col min="10326" max="10327" width="10" bestFit="1" customWidth="1"/>
    <col min="10328" max="10328" width="7.83203125" bestFit="1" customWidth="1"/>
    <col min="10329" max="10330" width="10" bestFit="1" customWidth="1"/>
    <col min="10331" max="10331" width="7.83203125" bestFit="1" customWidth="1"/>
    <col min="10332" max="10333" width="10" bestFit="1" customWidth="1"/>
    <col min="10334" max="10334" width="7.83203125" bestFit="1" customWidth="1"/>
    <col min="10335" max="10336" width="10" bestFit="1" customWidth="1"/>
    <col min="10337" max="10337" width="7.83203125" bestFit="1" customWidth="1"/>
    <col min="10338" max="10339" width="10" bestFit="1" customWidth="1"/>
    <col min="10340" max="10340" width="10.5" bestFit="1" customWidth="1"/>
    <col min="10341" max="10341" width="10" bestFit="1" customWidth="1"/>
    <col min="10342" max="10342" width="7.83203125" bestFit="1" customWidth="1"/>
    <col min="10343" max="10346" width="6.1640625" bestFit="1" customWidth="1"/>
    <col min="10347" max="10347" width="10" bestFit="1" customWidth="1"/>
    <col min="10348" max="10348" width="7.83203125" bestFit="1" customWidth="1"/>
    <col min="10349" max="10350" width="6.1640625" bestFit="1" customWidth="1"/>
    <col min="10351" max="10351" width="10" bestFit="1" customWidth="1"/>
    <col min="10352" max="10352" width="7.83203125" bestFit="1" customWidth="1"/>
    <col min="10353" max="10354" width="6.1640625" bestFit="1" customWidth="1"/>
    <col min="10355" max="10355" width="4.1640625" bestFit="1" customWidth="1"/>
    <col min="10356" max="10356" width="6.1640625" bestFit="1" customWidth="1"/>
    <col min="10357" max="10357" width="10" bestFit="1" customWidth="1"/>
    <col min="10358" max="10358" width="6.1640625" bestFit="1" customWidth="1"/>
    <col min="10359" max="10359" width="8.5" bestFit="1" customWidth="1"/>
    <col min="10360" max="10360" width="7.83203125" bestFit="1" customWidth="1"/>
    <col min="10361" max="10363" width="6.1640625" bestFit="1" customWidth="1"/>
    <col min="10364" max="10364" width="4.1640625" bestFit="1" customWidth="1"/>
    <col min="10365" max="10365" width="6.1640625" bestFit="1" customWidth="1"/>
    <col min="10366" max="10366" width="10" bestFit="1" customWidth="1"/>
    <col min="10367" max="10367" width="7.83203125" bestFit="1" customWidth="1"/>
    <col min="10368" max="10371" width="6.1640625" bestFit="1" customWidth="1"/>
    <col min="10372" max="10372" width="10" bestFit="1" customWidth="1"/>
    <col min="10373" max="10373" width="7.83203125" bestFit="1" customWidth="1"/>
    <col min="10374" max="10375" width="6.1640625" bestFit="1" customWidth="1"/>
    <col min="10376" max="10376" width="10" bestFit="1" customWidth="1"/>
    <col min="10377" max="10377" width="7.83203125" bestFit="1" customWidth="1"/>
    <col min="10378" max="10378" width="6.1640625" bestFit="1" customWidth="1"/>
    <col min="10379" max="10379" width="10" bestFit="1" customWidth="1"/>
    <col min="10380" max="10380" width="7.83203125" bestFit="1" customWidth="1"/>
    <col min="10381" max="10381" width="10" bestFit="1" customWidth="1"/>
    <col min="10382" max="10382" width="7.83203125" bestFit="1" customWidth="1"/>
    <col min="10383" max="10383" width="6.1640625" bestFit="1" customWidth="1"/>
    <col min="10384" max="10384" width="10" bestFit="1" customWidth="1"/>
    <col min="10385" max="10385" width="7.83203125" bestFit="1" customWidth="1"/>
    <col min="10386" max="10387" width="6.1640625" bestFit="1" customWidth="1"/>
    <col min="10388" max="10388" width="10" bestFit="1" customWidth="1"/>
    <col min="10389" max="10389" width="7.83203125" bestFit="1" customWidth="1"/>
    <col min="10390" max="10391" width="6.1640625" bestFit="1" customWidth="1"/>
    <col min="10392" max="10392" width="10" bestFit="1" customWidth="1"/>
    <col min="10393" max="10395" width="6.1640625" bestFit="1" customWidth="1"/>
    <col min="10396" max="10396" width="8.5" bestFit="1" customWidth="1"/>
    <col min="10397" max="10397" width="7.83203125" bestFit="1" customWidth="1"/>
    <col min="10398" max="10398" width="10" bestFit="1" customWidth="1"/>
    <col min="10399" max="10399" width="7.83203125" bestFit="1" customWidth="1"/>
    <col min="10400" max="10400" width="6.1640625" bestFit="1" customWidth="1"/>
    <col min="10401" max="10401" width="10" bestFit="1" customWidth="1"/>
    <col min="10402" max="10402" width="7.83203125" bestFit="1" customWidth="1"/>
    <col min="10403" max="10403" width="6.1640625" bestFit="1" customWidth="1"/>
    <col min="10404" max="10404" width="10" bestFit="1" customWidth="1"/>
    <col min="10405" max="10405" width="7.83203125" bestFit="1" customWidth="1"/>
    <col min="10406" max="10408" width="6.1640625" bestFit="1" customWidth="1"/>
    <col min="10409" max="10409" width="10" bestFit="1" customWidth="1"/>
    <col min="10410" max="10410" width="7.83203125" bestFit="1" customWidth="1"/>
    <col min="10411" max="10411" width="6.1640625" bestFit="1" customWidth="1"/>
    <col min="10412" max="10412" width="10" bestFit="1" customWidth="1"/>
    <col min="10413" max="10413" width="7.83203125" bestFit="1" customWidth="1"/>
    <col min="10414" max="10414" width="10" bestFit="1" customWidth="1"/>
    <col min="10415" max="10415" width="7.83203125" bestFit="1" customWidth="1"/>
    <col min="10416" max="10418" width="6.1640625" bestFit="1" customWidth="1"/>
    <col min="10419" max="10419" width="10" bestFit="1" customWidth="1"/>
    <col min="10420" max="10420" width="7.83203125" bestFit="1" customWidth="1"/>
    <col min="10421" max="10421" width="6.1640625" bestFit="1" customWidth="1"/>
    <col min="10422" max="10422" width="10" bestFit="1" customWidth="1"/>
    <col min="10423" max="10425" width="6.1640625" bestFit="1" customWidth="1"/>
    <col min="10426" max="10426" width="8.5" bestFit="1" customWidth="1"/>
    <col min="10427" max="10427" width="7.83203125" bestFit="1" customWidth="1"/>
    <col min="10428" max="10430" width="6.1640625" bestFit="1" customWidth="1"/>
    <col min="10431" max="10431" width="10" bestFit="1" customWidth="1"/>
    <col min="10432" max="10432" width="7.83203125" bestFit="1" customWidth="1"/>
    <col min="10433" max="10433" width="6.1640625" bestFit="1" customWidth="1"/>
    <col min="10434" max="10434" width="4.1640625" bestFit="1" customWidth="1"/>
    <col min="10435" max="10435" width="6.1640625" bestFit="1" customWidth="1"/>
    <col min="10436" max="10436" width="10" bestFit="1" customWidth="1"/>
    <col min="10437" max="10437" width="7.83203125" bestFit="1" customWidth="1"/>
    <col min="10438" max="10442" width="6.1640625" bestFit="1" customWidth="1"/>
    <col min="10443" max="10443" width="10" bestFit="1" customWidth="1"/>
    <col min="10444" max="10444" width="7.83203125" bestFit="1" customWidth="1"/>
    <col min="10445" max="10445" width="4.1640625" bestFit="1" customWidth="1"/>
    <col min="10446" max="10446" width="6.1640625" bestFit="1" customWidth="1"/>
    <col min="10447" max="10447" width="10" bestFit="1" customWidth="1"/>
    <col min="10448" max="10448" width="7.83203125" bestFit="1" customWidth="1"/>
    <col min="10449" max="10451" width="6.1640625" bestFit="1" customWidth="1"/>
    <col min="10452" max="10452" width="10" bestFit="1" customWidth="1"/>
    <col min="10453" max="10453" width="7.83203125" bestFit="1" customWidth="1"/>
    <col min="10454" max="10457" width="6.1640625" bestFit="1" customWidth="1"/>
    <col min="10458" max="10458" width="10" bestFit="1" customWidth="1"/>
    <col min="10459" max="10459" width="7.83203125" bestFit="1" customWidth="1"/>
    <col min="10460" max="10464" width="6.1640625" bestFit="1" customWidth="1"/>
    <col min="10465" max="10465" width="10" bestFit="1" customWidth="1"/>
    <col min="10466" max="10466" width="7.83203125" bestFit="1" customWidth="1"/>
    <col min="10467" max="10470" width="6.1640625" bestFit="1" customWidth="1"/>
    <col min="10471" max="10471" width="10" bestFit="1" customWidth="1"/>
    <col min="10472" max="10472" width="7.83203125" bestFit="1" customWidth="1"/>
    <col min="10473" max="10473" width="6.1640625" bestFit="1" customWidth="1"/>
    <col min="10474" max="10474" width="10" bestFit="1" customWidth="1"/>
    <col min="10475" max="10475" width="7.83203125" bestFit="1" customWidth="1"/>
    <col min="10476" max="10476" width="10" bestFit="1" customWidth="1"/>
    <col min="10477" max="10477" width="7.83203125" bestFit="1" customWidth="1"/>
    <col min="10478" max="10478" width="10" bestFit="1" customWidth="1"/>
    <col min="10479" max="10479" width="7.83203125" bestFit="1" customWidth="1"/>
    <col min="10480" max="10480" width="6.1640625" bestFit="1" customWidth="1"/>
    <col min="10481" max="10481" width="10" bestFit="1" customWidth="1"/>
    <col min="10482" max="10482" width="7.83203125" bestFit="1" customWidth="1"/>
    <col min="10483" max="10483" width="6.1640625" bestFit="1" customWidth="1"/>
    <col min="10484" max="10484" width="4.1640625" bestFit="1" customWidth="1"/>
    <col min="10485" max="10486" width="6.1640625" bestFit="1" customWidth="1"/>
    <col min="10487" max="10487" width="10" bestFit="1" customWidth="1"/>
    <col min="10488" max="10488" width="7.83203125" bestFit="1" customWidth="1"/>
    <col min="10489" max="10489" width="6.1640625" bestFit="1" customWidth="1"/>
    <col min="10490" max="10490" width="4.1640625" bestFit="1" customWidth="1"/>
    <col min="10491" max="10493" width="6.1640625" bestFit="1" customWidth="1"/>
    <col min="10494" max="10494" width="4.1640625" bestFit="1" customWidth="1"/>
    <col min="10495" max="10495" width="10" bestFit="1" customWidth="1"/>
    <col min="10496" max="10496" width="7.83203125" bestFit="1" customWidth="1"/>
    <col min="10497" max="10497" width="6.1640625" bestFit="1" customWidth="1"/>
    <col min="10498" max="10498" width="10" bestFit="1" customWidth="1"/>
    <col min="10499" max="10499" width="7.83203125" bestFit="1" customWidth="1"/>
    <col min="10500" max="10500" width="10" bestFit="1" customWidth="1"/>
    <col min="10501" max="10501" width="7.83203125" bestFit="1" customWidth="1"/>
    <col min="10502" max="10506" width="6.1640625" bestFit="1" customWidth="1"/>
    <col min="10507" max="10507" width="10" bestFit="1" customWidth="1"/>
    <col min="10508" max="10510" width="6.1640625" bestFit="1" customWidth="1"/>
    <col min="10511" max="10511" width="4.1640625" bestFit="1" customWidth="1"/>
    <col min="10512" max="10513" width="6.1640625" bestFit="1" customWidth="1"/>
    <col min="10514" max="10514" width="8.5" bestFit="1" customWidth="1"/>
    <col min="10515" max="10515" width="7.83203125" bestFit="1" customWidth="1"/>
    <col min="10516" max="10516" width="10" bestFit="1" customWidth="1"/>
    <col min="10517" max="10517" width="7.83203125" bestFit="1" customWidth="1"/>
    <col min="10518" max="10518" width="6.1640625" bestFit="1" customWidth="1"/>
    <col min="10519" max="10519" width="4.1640625" bestFit="1" customWidth="1"/>
    <col min="10520" max="10520" width="10" bestFit="1" customWidth="1"/>
    <col min="10521" max="10521" width="7.83203125" bestFit="1" customWidth="1"/>
    <col min="10522" max="10522" width="10" bestFit="1" customWidth="1"/>
    <col min="10523" max="10523" width="7.83203125" bestFit="1" customWidth="1"/>
    <col min="10524" max="10524" width="10" bestFit="1" customWidth="1"/>
    <col min="10525" max="10525" width="7.83203125" bestFit="1" customWidth="1"/>
    <col min="10526" max="10526" width="10" bestFit="1" customWidth="1"/>
    <col min="10527" max="10527" width="7.83203125" bestFit="1" customWidth="1"/>
    <col min="10528" max="10528" width="6.1640625" bestFit="1" customWidth="1"/>
    <col min="10529" max="10529" width="10" bestFit="1" customWidth="1"/>
    <col min="10530" max="10530" width="7.83203125" bestFit="1" customWidth="1"/>
    <col min="10531" max="10532" width="6.1640625" bestFit="1" customWidth="1"/>
    <col min="10533" max="10533" width="10" bestFit="1" customWidth="1"/>
    <col min="10534" max="10534" width="7.83203125" bestFit="1" customWidth="1"/>
    <col min="10535" max="10535" width="4.1640625" bestFit="1" customWidth="1"/>
    <col min="10536" max="10538" width="6.1640625" bestFit="1" customWidth="1"/>
    <col min="10539" max="10539" width="10" bestFit="1" customWidth="1"/>
    <col min="10540" max="10540" width="7.83203125" bestFit="1" customWidth="1"/>
    <col min="10541" max="10541" width="6.1640625" bestFit="1" customWidth="1"/>
    <col min="10542" max="10542" width="10" bestFit="1" customWidth="1"/>
    <col min="10543" max="10543" width="6.1640625" bestFit="1" customWidth="1"/>
    <col min="10544" max="10544" width="4.1640625" bestFit="1" customWidth="1"/>
    <col min="10545" max="10545" width="8.5" bestFit="1" customWidth="1"/>
    <col min="10546" max="10546" width="7.83203125" bestFit="1" customWidth="1"/>
    <col min="10547" max="10550" width="6.1640625" bestFit="1" customWidth="1"/>
    <col min="10551" max="10551" width="10" bestFit="1" customWidth="1"/>
    <col min="10552" max="10552" width="7.83203125" bestFit="1" customWidth="1"/>
    <col min="10553" max="10558" width="6.1640625" bestFit="1" customWidth="1"/>
    <col min="10559" max="10559" width="10" bestFit="1" customWidth="1"/>
    <col min="10560" max="10560" width="7.83203125" bestFit="1" customWidth="1"/>
    <col min="10561" max="10561" width="6.1640625" bestFit="1" customWidth="1"/>
    <col min="10562" max="10562" width="10" bestFit="1" customWidth="1"/>
    <col min="10563" max="10563" width="7.83203125" bestFit="1" customWidth="1"/>
    <col min="10564" max="10564" width="6.1640625" bestFit="1" customWidth="1"/>
    <col min="10565" max="10565" width="10" bestFit="1" customWidth="1"/>
    <col min="10566" max="10566" width="7.83203125" bestFit="1" customWidth="1"/>
    <col min="10567" max="10567" width="10" bestFit="1" customWidth="1"/>
    <col min="10568" max="10568" width="7.83203125" bestFit="1" customWidth="1"/>
    <col min="10569" max="10571" width="6.1640625" bestFit="1" customWidth="1"/>
    <col min="10572" max="10572" width="10" bestFit="1" customWidth="1"/>
    <col min="10573" max="10573" width="7.83203125" bestFit="1" customWidth="1"/>
    <col min="10574" max="10576" width="6.1640625" bestFit="1" customWidth="1"/>
    <col min="10577" max="10577" width="10" bestFit="1" customWidth="1"/>
    <col min="10578" max="10578" width="7.83203125" bestFit="1" customWidth="1"/>
    <col min="10579" max="10581" width="6.1640625" bestFit="1" customWidth="1"/>
    <col min="10582" max="10582" width="10" bestFit="1" customWidth="1"/>
    <col min="10583" max="10583" width="7.83203125" bestFit="1" customWidth="1"/>
    <col min="10584" max="10584" width="6.1640625" bestFit="1" customWidth="1"/>
    <col min="10585" max="10585" width="10" bestFit="1" customWidth="1"/>
    <col min="10586" max="10587" width="6.1640625" bestFit="1" customWidth="1"/>
    <col min="10588" max="10588" width="8.5" bestFit="1" customWidth="1"/>
    <col min="10589" max="10589" width="7.83203125" bestFit="1" customWidth="1"/>
    <col min="10590" max="10590" width="6.1640625" bestFit="1" customWidth="1"/>
    <col min="10591" max="10591" width="10" bestFit="1" customWidth="1"/>
    <col min="10592" max="10592" width="7.83203125" bestFit="1" customWidth="1"/>
    <col min="10593" max="10594" width="6.1640625" bestFit="1" customWidth="1"/>
    <col min="10595" max="10595" width="10" bestFit="1" customWidth="1"/>
    <col min="10596" max="10596" width="7.83203125" bestFit="1" customWidth="1"/>
    <col min="10597" max="10597" width="10" bestFit="1" customWidth="1"/>
    <col min="10598" max="10598" width="7.83203125" bestFit="1" customWidth="1"/>
    <col min="10599" max="10600" width="6.1640625" bestFit="1" customWidth="1"/>
    <col min="10601" max="10601" width="10" bestFit="1" customWidth="1"/>
    <col min="10602" max="10602" width="7.83203125" bestFit="1" customWidth="1"/>
    <col min="10603" max="10603" width="6.1640625" bestFit="1" customWidth="1"/>
    <col min="10604" max="10604" width="10" bestFit="1" customWidth="1"/>
    <col min="10605" max="10605" width="7.83203125" bestFit="1" customWidth="1"/>
    <col min="10606" max="10607" width="6.1640625" bestFit="1" customWidth="1"/>
    <col min="10608" max="10608" width="10" bestFit="1" customWidth="1"/>
    <col min="10609" max="10611" width="6.1640625" bestFit="1" customWidth="1"/>
    <col min="10612" max="10612" width="8.5" bestFit="1" customWidth="1"/>
    <col min="10613" max="10613" width="7.83203125" bestFit="1" customWidth="1"/>
    <col min="10614" max="10614" width="6.1640625" bestFit="1" customWidth="1"/>
    <col min="10615" max="10615" width="10" bestFit="1" customWidth="1"/>
    <col min="10616" max="10616" width="7.83203125" bestFit="1" customWidth="1"/>
    <col min="10617" max="10618" width="6.1640625" bestFit="1" customWidth="1"/>
    <col min="10619" max="10619" width="10" bestFit="1" customWidth="1"/>
    <col min="10620" max="10620" width="7.83203125" bestFit="1" customWidth="1"/>
    <col min="10621" max="10621" width="10" bestFit="1" customWidth="1"/>
    <col min="10622" max="10622" width="7.83203125" bestFit="1" customWidth="1"/>
    <col min="10623" max="10623" width="10" bestFit="1" customWidth="1"/>
    <col min="10624" max="10624" width="7.83203125" bestFit="1" customWidth="1"/>
    <col min="10625" max="10625" width="10" bestFit="1" customWidth="1"/>
    <col min="10626" max="10626" width="7.83203125" bestFit="1" customWidth="1"/>
    <col min="10627" max="10628" width="6.1640625" bestFit="1" customWidth="1"/>
    <col min="10629" max="10629" width="10" bestFit="1" customWidth="1"/>
    <col min="10630" max="10630" width="7.83203125" bestFit="1" customWidth="1"/>
    <col min="10631" max="10631" width="10" bestFit="1" customWidth="1"/>
    <col min="10632" max="10634" width="6.1640625" bestFit="1" customWidth="1"/>
    <col min="10635" max="10635" width="8.5" bestFit="1" customWidth="1"/>
    <col min="10636" max="10636" width="7.83203125" bestFit="1" customWidth="1"/>
    <col min="10637" max="10639" width="6.1640625" bestFit="1" customWidth="1"/>
    <col min="10640" max="10640" width="10" bestFit="1" customWidth="1"/>
    <col min="10641" max="10641" width="7.83203125" bestFit="1" customWidth="1"/>
    <col min="10642" max="10644" width="6.1640625" bestFit="1" customWidth="1"/>
    <col min="10645" max="10645" width="10" bestFit="1" customWidth="1"/>
    <col min="10646" max="10646" width="7.83203125" bestFit="1" customWidth="1"/>
    <col min="10647" max="10647" width="4.1640625" bestFit="1" customWidth="1"/>
    <col min="10648" max="10648" width="10" bestFit="1" customWidth="1"/>
    <col min="10649" max="10649" width="7.83203125" bestFit="1" customWidth="1"/>
    <col min="10650" max="10650" width="6.1640625" bestFit="1" customWidth="1"/>
    <col min="10651" max="10651" width="10" bestFit="1" customWidth="1"/>
    <col min="10652" max="10652" width="7.83203125" bestFit="1" customWidth="1"/>
    <col min="10653" max="10653" width="6.1640625" bestFit="1" customWidth="1"/>
    <col min="10654" max="10654" width="10" bestFit="1" customWidth="1"/>
    <col min="10655" max="10655" width="7.83203125" bestFit="1" customWidth="1"/>
    <col min="10656" max="10656" width="4.1640625" bestFit="1" customWidth="1"/>
    <col min="10657" max="10657" width="10" bestFit="1" customWidth="1"/>
    <col min="10658" max="10658" width="7.83203125" bestFit="1" customWidth="1"/>
    <col min="10659" max="10661" width="6.1640625" bestFit="1" customWidth="1"/>
    <col min="10662" max="10662" width="10" bestFit="1" customWidth="1"/>
    <col min="10663" max="10663" width="7.83203125" bestFit="1" customWidth="1"/>
    <col min="10664" max="10665" width="6.1640625" bestFit="1" customWidth="1"/>
    <col min="10666" max="10666" width="10" bestFit="1" customWidth="1"/>
    <col min="10667" max="10667" width="7.83203125" bestFit="1" customWidth="1"/>
    <col min="10668" max="10669" width="6.1640625" bestFit="1" customWidth="1"/>
    <col min="10670" max="10670" width="10" bestFit="1" customWidth="1"/>
    <col min="10671" max="10671" width="5.83203125" bestFit="1" customWidth="1"/>
    <col min="10672" max="10672" width="4.1640625" bestFit="1" customWidth="1"/>
    <col min="10673" max="10676" width="6.1640625" bestFit="1" customWidth="1"/>
    <col min="10677" max="10677" width="8.5" bestFit="1" customWidth="1"/>
    <col min="10678" max="10678" width="7.83203125" bestFit="1" customWidth="1"/>
    <col min="10679" max="10681" width="6.1640625" bestFit="1" customWidth="1"/>
    <col min="10682" max="10682" width="10" bestFit="1" customWidth="1"/>
    <col min="10683" max="10683" width="7.83203125" bestFit="1" customWidth="1"/>
    <col min="10684" max="10684" width="10" bestFit="1" customWidth="1"/>
    <col min="10685" max="10685" width="7.83203125" bestFit="1" customWidth="1"/>
    <col min="10686" max="10687" width="6.1640625" bestFit="1" customWidth="1"/>
    <col min="10688" max="10688" width="10" bestFit="1" customWidth="1"/>
    <col min="10689" max="10689" width="7.83203125" bestFit="1" customWidth="1"/>
    <col min="10690" max="10691" width="6.1640625" bestFit="1" customWidth="1"/>
    <col min="10692" max="10693" width="4.1640625" bestFit="1" customWidth="1"/>
    <col min="10694" max="10694" width="10" bestFit="1" customWidth="1"/>
    <col min="10695" max="10695" width="7.83203125" bestFit="1" customWidth="1"/>
    <col min="10696" max="10696" width="10" bestFit="1" customWidth="1"/>
    <col min="10697" max="10697" width="7.83203125" bestFit="1" customWidth="1"/>
    <col min="10698" max="10698" width="4.1640625" bestFit="1" customWidth="1"/>
    <col min="10699" max="10700" width="6.1640625" bestFit="1" customWidth="1"/>
    <col min="10701" max="10701" width="10" bestFit="1" customWidth="1"/>
    <col min="10702" max="10702" width="7.83203125" bestFit="1" customWidth="1"/>
    <col min="10703" max="10703" width="10" bestFit="1" customWidth="1"/>
    <col min="10704" max="10704" width="7.83203125" bestFit="1" customWidth="1"/>
    <col min="10705" max="10708" width="6.1640625" bestFit="1" customWidth="1"/>
    <col min="10709" max="10709" width="10" bestFit="1" customWidth="1"/>
    <col min="10710" max="10710" width="7.83203125" bestFit="1" customWidth="1"/>
    <col min="10711" max="10711" width="6.1640625" bestFit="1" customWidth="1"/>
    <col min="10712" max="10712" width="10" bestFit="1" customWidth="1"/>
    <col min="10713" max="10713" width="6.1640625" bestFit="1" customWidth="1"/>
    <col min="10714" max="10714" width="8.5" bestFit="1" customWidth="1"/>
    <col min="10715" max="10715" width="7.83203125" bestFit="1" customWidth="1"/>
    <col min="10716" max="10718" width="6.1640625" bestFit="1" customWidth="1"/>
    <col min="10719" max="10719" width="10" bestFit="1" customWidth="1"/>
    <col min="10720" max="10720" width="7.83203125" bestFit="1" customWidth="1"/>
    <col min="10721" max="10722" width="6.1640625" bestFit="1" customWidth="1"/>
    <col min="10723" max="10723" width="10" bestFit="1" customWidth="1"/>
    <col min="10724" max="10724" width="7.83203125" bestFit="1" customWidth="1"/>
    <col min="10725" max="10727" width="6.1640625" bestFit="1" customWidth="1"/>
    <col min="10728" max="10728" width="10" bestFit="1" customWidth="1"/>
    <col min="10729" max="10729" width="7.83203125" bestFit="1" customWidth="1"/>
    <col min="10730" max="10733" width="6.1640625" bestFit="1" customWidth="1"/>
    <col min="10734" max="10734" width="10" bestFit="1" customWidth="1"/>
    <col min="10735" max="10735" width="7.83203125" bestFit="1" customWidth="1"/>
    <col min="10736" max="10737" width="6.1640625" bestFit="1" customWidth="1"/>
    <col min="10738" max="10738" width="10" bestFit="1" customWidth="1"/>
    <col min="10739" max="10739" width="7.83203125" bestFit="1" customWidth="1"/>
    <col min="10740" max="10740" width="10" bestFit="1" customWidth="1"/>
    <col min="10741" max="10741" width="7.83203125" bestFit="1" customWidth="1"/>
    <col min="10742" max="10742" width="6.1640625" bestFit="1" customWidth="1"/>
    <col min="10743" max="10743" width="10" bestFit="1" customWidth="1"/>
    <col min="10744" max="10744" width="7.83203125" bestFit="1" customWidth="1"/>
    <col min="10745" max="10745" width="6.1640625" bestFit="1" customWidth="1"/>
    <col min="10746" max="10746" width="4.1640625" bestFit="1" customWidth="1"/>
    <col min="10747" max="10749" width="6.1640625" bestFit="1" customWidth="1"/>
    <col min="10750" max="10750" width="10" bestFit="1" customWidth="1"/>
    <col min="10751" max="10751" width="7.83203125" bestFit="1" customWidth="1"/>
    <col min="10752" max="10754" width="6.1640625" bestFit="1" customWidth="1"/>
    <col min="10755" max="10755" width="10" bestFit="1" customWidth="1"/>
    <col min="10756" max="10758" width="6.1640625" bestFit="1" customWidth="1"/>
    <col min="10759" max="10759" width="8.5" bestFit="1" customWidth="1"/>
    <col min="10760" max="10760" width="7.83203125" bestFit="1" customWidth="1"/>
    <col min="10761" max="10764" width="6.1640625" bestFit="1" customWidth="1"/>
    <col min="10765" max="10765" width="10" bestFit="1" customWidth="1"/>
    <col min="10766" max="10766" width="7.83203125" bestFit="1" customWidth="1"/>
    <col min="10767" max="10767" width="4.1640625" bestFit="1" customWidth="1"/>
    <col min="10768" max="10768" width="10" bestFit="1" customWidth="1"/>
    <col min="10769" max="10769" width="7.83203125" bestFit="1" customWidth="1"/>
    <col min="10770" max="10770" width="10" bestFit="1" customWidth="1"/>
    <col min="10771" max="10771" width="7.83203125" bestFit="1" customWidth="1"/>
    <col min="10772" max="10772" width="10" bestFit="1" customWidth="1"/>
    <col min="10773" max="10773" width="7.83203125" bestFit="1" customWidth="1"/>
    <col min="10774" max="10774" width="10" bestFit="1" customWidth="1"/>
    <col min="10775" max="10775" width="7.83203125" bestFit="1" customWidth="1"/>
    <col min="10776" max="10776" width="6.1640625" bestFit="1" customWidth="1"/>
    <col min="10777" max="10777" width="10" bestFit="1" customWidth="1"/>
    <col min="10778" max="10778" width="7.83203125" bestFit="1" customWidth="1"/>
    <col min="10779" max="10779" width="10" bestFit="1" customWidth="1"/>
    <col min="10780" max="10782" width="6.1640625" bestFit="1" customWidth="1"/>
    <col min="10783" max="10783" width="8.5" bestFit="1" customWidth="1"/>
    <col min="10784" max="10784" width="7.83203125" bestFit="1" customWidth="1"/>
    <col min="10785" max="10785" width="10" bestFit="1" customWidth="1"/>
    <col min="10786" max="10786" width="7.83203125" bestFit="1" customWidth="1"/>
    <col min="10787" max="10787" width="6.1640625" bestFit="1" customWidth="1"/>
    <col min="10788" max="10788" width="10" bestFit="1" customWidth="1"/>
    <col min="10789" max="10789" width="7.83203125" bestFit="1" customWidth="1"/>
    <col min="10790" max="10790" width="10" bestFit="1" customWidth="1"/>
    <col min="10791" max="10791" width="7.83203125" bestFit="1" customWidth="1"/>
    <col min="10792" max="10792" width="6.1640625" bestFit="1" customWidth="1"/>
    <col min="10793" max="10793" width="10" bestFit="1" customWidth="1"/>
    <col min="10794" max="10794" width="7.83203125" bestFit="1" customWidth="1"/>
    <col min="10795" max="10795" width="10" bestFit="1" customWidth="1"/>
    <col min="10796" max="10796" width="7.83203125" bestFit="1" customWidth="1"/>
    <col min="10797" max="10798" width="6.1640625" bestFit="1" customWidth="1"/>
    <col min="10799" max="10799" width="4.1640625" bestFit="1" customWidth="1"/>
    <col min="10800" max="10800" width="10" bestFit="1" customWidth="1"/>
    <col min="10801" max="10801" width="7.83203125" bestFit="1" customWidth="1"/>
    <col min="10802" max="10802" width="10" bestFit="1" customWidth="1"/>
    <col min="10803" max="10803" width="7.83203125" bestFit="1" customWidth="1"/>
    <col min="10804" max="10805" width="6.1640625" bestFit="1" customWidth="1"/>
    <col min="10806" max="10806" width="10" bestFit="1" customWidth="1"/>
    <col min="10807" max="10808" width="6.1640625" bestFit="1" customWidth="1"/>
    <col min="10809" max="10809" width="8.5" bestFit="1" customWidth="1"/>
    <col min="10810" max="10810" width="7.83203125" bestFit="1" customWidth="1"/>
    <col min="10811" max="10811" width="6.1640625" bestFit="1" customWidth="1"/>
    <col min="10812" max="10812" width="10" bestFit="1" customWidth="1"/>
    <col min="10813" max="10813" width="7.83203125" bestFit="1" customWidth="1"/>
    <col min="10814" max="10815" width="6.1640625" bestFit="1" customWidth="1"/>
    <col min="10816" max="10816" width="10" bestFit="1" customWidth="1"/>
    <col min="10817" max="10817" width="7.83203125" bestFit="1" customWidth="1"/>
    <col min="10818" max="10818" width="6.1640625" bestFit="1" customWidth="1"/>
    <col min="10819" max="10819" width="10" bestFit="1" customWidth="1"/>
    <col min="10820" max="10820" width="7.83203125" bestFit="1" customWidth="1"/>
    <col min="10821" max="10821" width="6.1640625" bestFit="1" customWidth="1"/>
    <col min="10822" max="10822" width="10" bestFit="1" customWidth="1"/>
    <col min="10823" max="10823" width="7.83203125" bestFit="1" customWidth="1"/>
    <col min="10824" max="10825" width="6.1640625" bestFit="1" customWidth="1"/>
    <col min="10826" max="10826" width="10" bestFit="1" customWidth="1"/>
    <col min="10827" max="10827" width="7.83203125" bestFit="1" customWidth="1"/>
    <col min="10828" max="10828" width="6.1640625" bestFit="1" customWidth="1"/>
    <col min="10829" max="10829" width="10" bestFit="1" customWidth="1"/>
    <col min="10830" max="10830" width="7.83203125" bestFit="1" customWidth="1"/>
    <col min="10831" max="10832" width="6.1640625" bestFit="1" customWidth="1"/>
    <col min="10833" max="10833" width="10" bestFit="1" customWidth="1"/>
    <col min="10834" max="10834" width="7.83203125" bestFit="1" customWidth="1"/>
    <col min="10835" max="10835" width="10" bestFit="1" customWidth="1"/>
    <col min="10836" max="10836" width="7.83203125" bestFit="1" customWidth="1"/>
    <col min="10837" max="10840" width="6.1640625" bestFit="1" customWidth="1"/>
    <col min="10841" max="10841" width="10" bestFit="1" customWidth="1"/>
    <col min="10842" max="10844" width="6.1640625" bestFit="1" customWidth="1"/>
    <col min="10845" max="10845" width="8.5" bestFit="1" customWidth="1"/>
    <col min="10846" max="10846" width="7.83203125" bestFit="1" customWidth="1"/>
    <col min="10847" max="10847" width="10" bestFit="1" customWidth="1"/>
    <col min="10848" max="10848" width="7.83203125" bestFit="1" customWidth="1"/>
    <col min="10849" max="10849" width="6.1640625" bestFit="1" customWidth="1"/>
    <col min="10850" max="10850" width="10" bestFit="1" customWidth="1"/>
    <col min="10851" max="10851" width="7.83203125" bestFit="1" customWidth="1"/>
    <col min="10852" max="10853" width="6.1640625" bestFit="1" customWidth="1"/>
    <col min="10854" max="10854" width="10" bestFit="1" customWidth="1"/>
    <col min="10855" max="10855" width="7.83203125" bestFit="1" customWidth="1"/>
    <col min="10856" max="10856" width="6.1640625" bestFit="1" customWidth="1"/>
    <col min="10857" max="10857" width="10" bestFit="1" customWidth="1"/>
    <col min="10858" max="10858" width="7.83203125" bestFit="1" customWidth="1"/>
    <col min="10859" max="10859" width="4.1640625" bestFit="1" customWidth="1"/>
    <col min="10860" max="10860" width="10" bestFit="1" customWidth="1"/>
    <col min="10861" max="10861" width="7.83203125" bestFit="1" customWidth="1"/>
    <col min="10862" max="10863" width="6.1640625" bestFit="1" customWidth="1"/>
    <col min="10864" max="10864" width="10" bestFit="1" customWidth="1"/>
    <col min="10865" max="10865" width="7.83203125" bestFit="1" customWidth="1"/>
    <col min="10866" max="10866" width="10" bestFit="1" customWidth="1"/>
    <col min="10867" max="10867" width="7.83203125" bestFit="1" customWidth="1"/>
    <col min="10868" max="10868" width="10" bestFit="1" customWidth="1"/>
    <col min="10869" max="10869" width="7.83203125" bestFit="1" customWidth="1"/>
    <col min="10870" max="10870" width="10" bestFit="1" customWidth="1"/>
    <col min="10871" max="10871" width="7.83203125" bestFit="1" customWidth="1"/>
    <col min="10872" max="10872" width="10" bestFit="1" customWidth="1"/>
    <col min="10873" max="10873" width="7.83203125" bestFit="1" customWidth="1"/>
    <col min="10874" max="10874" width="6.1640625" bestFit="1" customWidth="1"/>
    <col min="10875" max="10875" width="10" bestFit="1" customWidth="1"/>
    <col min="10876" max="10876" width="7.83203125" bestFit="1" customWidth="1"/>
    <col min="10877" max="10880" width="6.1640625" bestFit="1" customWidth="1"/>
    <col min="10881" max="10881" width="10" bestFit="1" customWidth="1"/>
    <col min="10882" max="10882" width="7.83203125" bestFit="1" customWidth="1"/>
    <col min="10883" max="10883" width="10" bestFit="1" customWidth="1"/>
    <col min="10884" max="10884" width="7.83203125" bestFit="1" customWidth="1"/>
    <col min="10885" max="10885" width="10" bestFit="1" customWidth="1"/>
    <col min="10886" max="10886" width="7.83203125" bestFit="1" customWidth="1"/>
    <col min="10887" max="10887" width="4.1640625" bestFit="1" customWidth="1"/>
    <col min="10888" max="10888" width="6.1640625" bestFit="1" customWidth="1"/>
    <col min="10889" max="10889" width="10" bestFit="1" customWidth="1"/>
    <col min="10890" max="10890" width="7.83203125" bestFit="1" customWidth="1"/>
    <col min="10891" max="10893" width="6.1640625" bestFit="1" customWidth="1"/>
    <col min="10894" max="10894" width="10" bestFit="1" customWidth="1"/>
    <col min="10895" max="10895" width="7.83203125" bestFit="1" customWidth="1"/>
    <col min="10896" max="10898" width="6.1640625" bestFit="1" customWidth="1"/>
    <col min="10899" max="10899" width="10" bestFit="1" customWidth="1"/>
    <col min="10900" max="10900" width="7.83203125" bestFit="1" customWidth="1"/>
    <col min="10901" max="10903" width="6.1640625" bestFit="1" customWidth="1"/>
    <col min="10904" max="10904" width="10" bestFit="1" customWidth="1"/>
    <col min="10905" max="10905" width="7.83203125" bestFit="1" customWidth="1"/>
    <col min="10906" max="10906" width="6.1640625" bestFit="1" customWidth="1"/>
    <col min="10907" max="10907" width="10" bestFit="1" customWidth="1"/>
    <col min="10908" max="10908" width="7.83203125" bestFit="1" customWidth="1"/>
    <col min="10909" max="10909" width="6.1640625" bestFit="1" customWidth="1"/>
    <col min="10910" max="10910" width="4.1640625" bestFit="1" customWidth="1"/>
    <col min="10911" max="10911" width="10" bestFit="1" customWidth="1"/>
    <col min="10912" max="10912" width="7.83203125" bestFit="1" customWidth="1"/>
    <col min="10913" max="10914" width="6.1640625" bestFit="1" customWidth="1"/>
    <col min="10915" max="10915" width="10" bestFit="1" customWidth="1"/>
    <col min="10916" max="10916" width="7.83203125" bestFit="1" customWidth="1"/>
    <col min="10917" max="10917" width="6.1640625" bestFit="1" customWidth="1"/>
    <col min="10918" max="10918" width="10" bestFit="1" customWidth="1"/>
    <col min="10919" max="10919" width="7.83203125" bestFit="1" customWidth="1"/>
    <col min="10920" max="10920" width="4.1640625" bestFit="1" customWidth="1"/>
    <col min="10921" max="10921" width="10" bestFit="1" customWidth="1"/>
    <col min="10922" max="10922" width="6.1640625" bestFit="1" customWidth="1"/>
    <col min="10923" max="10923" width="8.5" bestFit="1" customWidth="1"/>
    <col min="10924" max="10924" width="7.83203125" bestFit="1" customWidth="1"/>
    <col min="10925" max="10926" width="6.1640625" bestFit="1" customWidth="1"/>
    <col min="10927" max="10927" width="10" bestFit="1" customWidth="1"/>
    <col min="10928" max="10928" width="7.83203125" bestFit="1" customWidth="1"/>
    <col min="10929" max="10929" width="6.1640625" bestFit="1" customWidth="1"/>
    <col min="10930" max="10930" width="10" bestFit="1" customWidth="1"/>
    <col min="10931" max="10931" width="7.83203125" bestFit="1" customWidth="1"/>
    <col min="10932" max="10933" width="6.1640625" bestFit="1" customWidth="1"/>
    <col min="10934" max="10934" width="10" bestFit="1" customWidth="1"/>
    <col min="10935" max="10935" width="7.83203125" bestFit="1" customWidth="1"/>
    <col min="10936" max="10937" width="6.1640625" bestFit="1" customWidth="1"/>
    <col min="10938" max="10938" width="10" bestFit="1" customWidth="1"/>
    <col min="10939" max="10939" width="7.83203125" bestFit="1" customWidth="1"/>
    <col min="10940" max="10940" width="10" bestFit="1" customWidth="1"/>
    <col min="10941" max="10941" width="7.83203125" bestFit="1" customWidth="1"/>
    <col min="10942" max="10942" width="6.1640625" bestFit="1" customWidth="1"/>
    <col min="10943" max="10943" width="10" bestFit="1" customWidth="1"/>
    <col min="10944" max="10944" width="7.83203125" bestFit="1" customWidth="1"/>
    <col min="10945" max="10945" width="10" bestFit="1" customWidth="1"/>
    <col min="10946" max="10946" width="7.83203125" bestFit="1" customWidth="1"/>
    <col min="10947" max="10947" width="10" bestFit="1" customWidth="1"/>
    <col min="10948" max="10948" width="7.83203125" bestFit="1" customWidth="1"/>
    <col min="10949" max="10949" width="10" bestFit="1" customWidth="1"/>
    <col min="10950" max="10950" width="6.1640625" bestFit="1" customWidth="1"/>
    <col min="10951" max="10951" width="8.5" bestFit="1" customWidth="1"/>
    <col min="10952" max="10952" width="7.83203125" bestFit="1" customWidth="1"/>
    <col min="10953" max="10953" width="10" bestFit="1" customWidth="1"/>
    <col min="10954" max="10954" width="7.83203125" bestFit="1" customWidth="1"/>
    <col min="10955" max="10957" width="6.1640625" bestFit="1" customWidth="1"/>
    <col min="10958" max="10958" width="10" bestFit="1" customWidth="1"/>
    <col min="10959" max="10959" width="7.83203125" bestFit="1" customWidth="1"/>
    <col min="10960" max="10960" width="6.1640625" bestFit="1" customWidth="1"/>
    <col min="10961" max="10961" width="10" bestFit="1" customWidth="1"/>
    <col min="10962" max="10962" width="7.83203125" bestFit="1" customWidth="1"/>
    <col min="10963" max="10963" width="4.1640625" bestFit="1" customWidth="1"/>
    <col min="10964" max="10964" width="6.1640625" bestFit="1" customWidth="1"/>
    <col min="10965" max="10965" width="10" bestFit="1" customWidth="1"/>
    <col min="10966" max="10966" width="7.83203125" bestFit="1" customWidth="1"/>
    <col min="10967" max="10967" width="6.1640625" bestFit="1" customWidth="1"/>
    <col min="10968" max="10968" width="10" bestFit="1" customWidth="1"/>
    <col min="10969" max="10969" width="7.83203125" bestFit="1" customWidth="1"/>
    <col min="10970" max="10971" width="6.1640625" bestFit="1" customWidth="1"/>
    <col min="10972" max="10972" width="4.1640625" bestFit="1" customWidth="1"/>
    <col min="10973" max="10973" width="6.1640625" bestFit="1" customWidth="1"/>
    <col min="10974" max="10974" width="10" bestFit="1" customWidth="1"/>
    <col min="10975" max="10975" width="7.83203125" bestFit="1" customWidth="1"/>
    <col min="10976" max="10981" width="6.1640625" bestFit="1" customWidth="1"/>
    <col min="10982" max="10982" width="10" bestFit="1" customWidth="1"/>
    <col min="10983" max="10983" width="7.83203125" bestFit="1" customWidth="1"/>
    <col min="10984" max="10985" width="6.1640625" bestFit="1" customWidth="1"/>
    <col min="10986" max="10986" width="10" bestFit="1" customWidth="1"/>
    <col min="10987" max="10987" width="5.83203125" bestFit="1" customWidth="1"/>
    <col min="10988" max="10988" width="6.1640625" bestFit="1" customWidth="1"/>
    <col min="10989" max="10989" width="8.5" bestFit="1" customWidth="1"/>
    <col min="10990" max="10990" width="7.83203125" bestFit="1" customWidth="1"/>
    <col min="10991" max="10991" width="6.1640625" bestFit="1" customWidth="1"/>
    <col min="10992" max="10992" width="10" bestFit="1" customWidth="1"/>
    <col min="10993" max="10993" width="7.83203125" bestFit="1" customWidth="1"/>
    <col min="10994" max="10995" width="6.1640625" bestFit="1" customWidth="1"/>
    <col min="10996" max="10996" width="10" bestFit="1" customWidth="1"/>
    <col min="10997" max="10997" width="7.83203125" bestFit="1" customWidth="1"/>
    <col min="10998" max="10999" width="6.1640625" bestFit="1" customWidth="1"/>
    <col min="11000" max="11000" width="10" bestFit="1" customWidth="1"/>
    <col min="11001" max="11001" width="7.83203125" bestFit="1" customWidth="1"/>
    <col min="11002" max="11002" width="10" bestFit="1" customWidth="1"/>
    <col min="11003" max="11003" width="7.83203125" bestFit="1" customWidth="1"/>
    <col min="11004" max="11004" width="10" bestFit="1" customWidth="1"/>
    <col min="11005" max="11005" width="7.83203125" bestFit="1" customWidth="1"/>
    <col min="11006" max="11006" width="10" bestFit="1" customWidth="1"/>
    <col min="11007" max="11007" width="7.83203125" bestFit="1" customWidth="1"/>
    <col min="11008" max="11008" width="10" bestFit="1" customWidth="1"/>
    <col min="11009" max="11009" width="7.83203125" bestFit="1" customWidth="1"/>
    <col min="11010" max="11010" width="10" bestFit="1" customWidth="1"/>
    <col min="11011" max="11011" width="7.83203125" bestFit="1" customWidth="1"/>
    <col min="11012" max="11012" width="6.1640625" bestFit="1" customWidth="1"/>
    <col min="11013" max="11013" width="10" bestFit="1" customWidth="1"/>
    <col min="11014" max="11014" width="6.1640625" bestFit="1" customWidth="1"/>
    <col min="11015" max="11015" width="8.5" bestFit="1" customWidth="1"/>
    <col min="11016" max="11016" width="7.83203125" bestFit="1" customWidth="1"/>
    <col min="11017" max="11020" width="6.1640625" bestFit="1" customWidth="1"/>
    <col min="11021" max="11021" width="10" bestFit="1" customWidth="1"/>
    <col min="11022" max="11022" width="7.83203125" bestFit="1" customWidth="1"/>
    <col min="11023" max="11023" width="10" bestFit="1" customWidth="1"/>
    <col min="11024" max="11024" width="7.83203125" bestFit="1" customWidth="1"/>
    <col min="11025" max="11025" width="4.1640625" bestFit="1" customWidth="1"/>
    <col min="11026" max="11028" width="6.1640625" bestFit="1" customWidth="1"/>
    <col min="11029" max="11029" width="10" bestFit="1" customWidth="1"/>
    <col min="11030" max="11030" width="7.83203125" bestFit="1" customWidth="1"/>
    <col min="11031" max="11031" width="6.1640625" bestFit="1" customWidth="1"/>
    <col min="11032" max="11032" width="10" bestFit="1" customWidth="1"/>
    <col min="11033" max="11033" width="7.83203125" bestFit="1" customWidth="1"/>
    <col min="11034" max="11034" width="6.1640625" bestFit="1" customWidth="1"/>
    <col min="11035" max="11035" width="10" bestFit="1" customWidth="1"/>
    <col min="11036" max="11036" width="7.83203125" bestFit="1" customWidth="1"/>
    <col min="11037" max="11037" width="10" bestFit="1" customWidth="1"/>
    <col min="11038" max="11038" width="7.83203125" bestFit="1" customWidth="1"/>
    <col min="11039" max="11039" width="6.1640625" bestFit="1" customWidth="1"/>
    <col min="11040" max="11040" width="10" bestFit="1" customWidth="1"/>
    <col min="11041" max="11041" width="7.83203125" bestFit="1" customWidth="1"/>
    <col min="11042" max="11042" width="10" bestFit="1" customWidth="1"/>
    <col min="11043" max="11043" width="7.83203125" bestFit="1" customWidth="1"/>
    <col min="11044" max="11044" width="10" bestFit="1" customWidth="1"/>
    <col min="11045" max="11045" width="7.83203125" bestFit="1" customWidth="1"/>
    <col min="11046" max="11046" width="10" bestFit="1" customWidth="1"/>
    <col min="11047" max="11047" width="7.83203125" bestFit="1" customWidth="1"/>
    <col min="11048" max="11048" width="10" bestFit="1" customWidth="1"/>
    <col min="11049" max="11049" width="7.83203125" bestFit="1" customWidth="1"/>
    <col min="11050" max="11050" width="10" bestFit="1" customWidth="1"/>
    <col min="11051" max="11051" width="7.83203125" bestFit="1" customWidth="1"/>
    <col min="11052" max="11052" width="6.1640625" bestFit="1" customWidth="1"/>
    <col min="11053" max="11053" width="10" bestFit="1" customWidth="1"/>
    <col min="11054" max="11054" width="7.83203125" bestFit="1" customWidth="1"/>
    <col min="11055" max="11055" width="10" bestFit="1" customWidth="1"/>
    <col min="11056" max="11056" width="7.83203125" bestFit="1" customWidth="1"/>
    <col min="11057" max="11057" width="10" bestFit="1" customWidth="1"/>
    <col min="11058" max="11058" width="7.83203125" bestFit="1" customWidth="1"/>
    <col min="11059" max="11059" width="6.1640625" bestFit="1" customWidth="1"/>
    <col min="11060" max="11060" width="4.1640625" bestFit="1" customWidth="1"/>
    <col min="11061" max="11061" width="10" bestFit="1" customWidth="1"/>
    <col min="11062" max="11064" width="6.1640625" bestFit="1" customWidth="1"/>
    <col min="11065" max="11065" width="8.5" bestFit="1" customWidth="1"/>
    <col min="11066" max="11066" width="7.83203125" bestFit="1" customWidth="1"/>
    <col min="11067" max="11068" width="6.1640625" bestFit="1" customWidth="1"/>
    <col min="11069" max="11069" width="10" bestFit="1" customWidth="1"/>
    <col min="11070" max="11070" width="7.83203125" bestFit="1" customWidth="1"/>
    <col min="11071" max="11071" width="6.1640625" bestFit="1" customWidth="1"/>
    <col min="11072" max="11072" width="10" bestFit="1" customWidth="1"/>
    <col min="11073" max="11073" width="7.83203125" bestFit="1" customWidth="1"/>
    <col min="11074" max="11074" width="10" bestFit="1" customWidth="1"/>
    <col min="11075" max="11075" width="7.83203125" bestFit="1" customWidth="1"/>
    <col min="11076" max="11076" width="6.1640625" bestFit="1" customWidth="1"/>
    <col min="11077" max="11077" width="10" bestFit="1" customWidth="1"/>
    <col min="11078" max="11078" width="7.83203125" bestFit="1" customWidth="1"/>
    <col min="11079" max="11081" width="6.1640625" bestFit="1" customWidth="1"/>
    <col min="11082" max="11082" width="10" bestFit="1" customWidth="1"/>
    <col min="11083" max="11083" width="7.83203125" bestFit="1" customWidth="1"/>
    <col min="11084" max="11085" width="6.1640625" bestFit="1" customWidth="1"/>
    <col min="11086" max="11086" width="10" bestFit="1" customWidth="1"/>
    <col min="11087" max="11087" width="7.83203125" bestFit="1" customWidth="1"/>
    <col min="11088" max="11088" width="10" bestFit="1" customWidth="1"/>
    <col min="11089" max="11089" width="7.83203125" bestFit="1" customWidth="1"/>
    <col min="11090" max="11091" width="6.1640625" bestFit="1" customWidth="1"/>
    <col min="11092" max="11092" width="10" bestFit="1" customWidth="1"/>
    <col min="11093" max="11093" width="7.83203125" bestFit="1" customWidth="1"/>
    <col min="11094" max="11094" width="10" bestFit="1" customWidth="1"/>
    <col min="11095" max="11097" width="6.1640625" bestFit="1" customWidth="1"/>
    <col min="11098" max="11098" width="8.5" bestFit="1" customWidth="1"/>
    <col min="11099" max="11099" width="7.83203125" bestFit="1" customWidth="1"/>
    <col min="11100" max="11100" width="6.1640625" bestFit="1" customWidth="1"/>
    <col min="11101" max="11101" width="10" bestFit="1" customWidth="1"/>
    <col min="11102" max="11102" width="7.83203125" bestFit="1" customWidth="1"/>
    <col min="11103" max="11103" width="10" bestFit="1" customWidth="1"/>
    <col min="11104" max="11104" width="7.83203125" bestFit="1" customWidth="1"/>
    <col min="11105" max="11105" width="10" bestFit="1" customWidth="1"/>
    <col min="11106" max="11106" width="7.83203125" bestFit="1" customWidth="1"/>
    <col min="11107" max="11107" width="6.1640625" bestFit="1" customWidth="1"/>
    <col min="11108" max="11108" width="10" bestFit="1" customWidth="1"/>
    <col min="11109" max="11109" width="7.83203125" bestFit="1" customWidth="1"/>
    <col min="11110" max="11112" width="6.1640625" bestFit="1" customWidth="1"/>
    <col min="11113" max="11113" width="10" bestFit="1" customWidth="1"/>
    <col min="11114" max="11114" width="7.83203125" bestFit="1" customWidth="1"/>
    <col min="11115" max="11115" width="6.1640625" bestFit="1" customWidth="1"/>
    <col min="11116" max="11116" width="10" bestFit="1" customWidth="1"/>
    <col min="11117" max="11117" width="7.83203125" bestFit="1" customWidth="1"/>
    <col min="11118" max="11118" width="6.1640625" bestFit="1" customWidth="1"/>
    <col min="11119" max="11119" width="10" bestFit="1" customWidth="1"/>
    <col min="11120" max="11120" width="7.83203125" bestFit="1" customWidth="1"/>
    <col min="11121" max="11121" width="10" bestFit="1" customWidth="1"/>
    <col min="11122" max="11122" width="7.83203125" bestFit="1" customWidth="1"/>
    <col min="11123" max="11123" width="4.1640625" bestFit="1" customWidth="1"/>
    <col min="11124" max="11124" width="10" bestFit="1" customWidth="1"/>
    <col min="11125" max="11125" width="7.83203125" bestFit="1" customWidth="1"/>
    <col min="11126" max="11127" width="6.1640625" bestFit="1" customWidth="1"/>
    <col min="11128" max="11128" width="10" bestFit="1" customWidth="1"/>
    <col min="11129" max="11129" width="7.83203125" bestFit="1" customWidth="1"/>
    <col min="11130" max="11130" width="10" bestFit="1" customWidth="1"/>
    <col min="11131" max="11131" width="7.83203125" bestFit="1" customWidth="1"/>
    <col min="11132" max="11132" width="6.1640625" bestFit="1" customWidth="1"/>
    <col min="11133" max="11133" width="10" bestFit="1" customWidth="1"/>
    <col min="11134" max="11134" width="7.83203125" bestFit="1" customWidth="1"/>
    <col min="11135" max="11135" width="6.1640625" bestFit="1" customWidth="1"/>
    <col min="11136" max="11136" width="10" bestFit="1" customWidth="1"/>
    <col min="11137" max="11137" width="7.83203125" bestFit="1" customWidth="1"/>
    <col min="11138" max="11141" width="6.1640625" bestFit="1" customWidth="1"/>
    <col min="11142" max="11142" width="10" bestFit="1" customWidth="1"/>
    <col min="11143" max="11143" width="7.83203125" bestFit="1" customWidth="1"/>
    <col min="11144" max="11144" width="6.1640625" bestFit="1" customWidth="1"/>
    <col min="11145" max="11145" width="10" bestFit="1" customWidth="1"/>
    <col min="11146" max="11146" width="7.83203125" bestFit="1" customWidth="1"/>
    <col min="11147" max="11148" width="6.1640625" bestFit="1" customWidth="1"/>
    <col min="11149" max="11149" width="10" bestFit="1" customWidth="1"/>
    <col min="11150" max="11150" width="7.83203125" bestFit="1" customWidth="1"/>
    <col min="11151" max="11151" width="6.1640625" bestFit="1" customWidth="1"/>
    <col min="11152" max="11152" width="10" bestFit="1" customWidth="1"/>
    <col min="11153" max="11153" width="7.83203125" bestFit="1" customWidth="1"/>
    <col min="11154" max="11154" width="10" bestFit="1" customWidth="1"/>
    <col min="11155" max="11155" width="7.83203125" bestFit="1" customWidth="1"/>
    <col min="11156" max="11156" width="10" bestFit="1" customWidth="1"/>
    <col min="11157" max="11157" width="7.83203125" bestFit="1" customWidth="1"/>
    <col min="11158" max="11159" width="6.1640625" bestFit="1" customWidth="1"/>
    <col min="11160" max="11160" width="10" bestFit="1" customWidth="1"/>
    <col min="11161" max="11161" width="7.83203125" bestFit="1" customWidth="1"/>
    <col min="11162" max="11163" width="6.1640625" bestFit="1" customWidth="1"/>
    <col min="11164" max="11164" width="10" bestFit="1" customWidth="1"/>
    <col min="11165" max="11165" width="7.83203125" bestFit="1" customWidth="1"/>
    <col min="11166" max="11166" width="10" bestFit="1" customWidth="1"/>
    <col min="11167" max="11167" width="7.83203125" bestFit="1" customWidth="1"/>
    <col min="11168" max="11168" width="6.1640625" bestFit="1" customWidth="1"/>
    <col min="11169" max="11169" width="10" bestFit="1" customWidth="1"/>
    <col min="11170" max="11170" width="7.83203125" bestFit="1" customWidth="1"/>
    <col min="11171" max="11171" width="10" bestFit="1" customWidth="1"/>
    <col min="11172" max="11172" width="6.1640625" bestFit="1" customWidth="1"/>
    <col min="11173" max="11173" width="4.1640625" bestFit="1" customWidth="1"/>
    <col min="11174" max="11174" width="6.1640625" bestFit="1" customWidth="1"/>
    <col min="11175" max="11175" width="8.5" bestFit="1" customWidth="1"/>
    <col min="11176" max="11176" width="7.83203125" bestFit="1" customWidth="1"/>
    <col min="11177" max="11177" width="10" bestFit="1" customWidth="1"/>
    <col min="11178" max="11178" width="7.83203125" bestFit="1" customWidth="1"/>
    <col min="11179" max="11179" width="6.1640625" bestFit="1" customWidth="1"/>
    <col min="11180" max="11180" width="10" bestFit="1" customWidth="1"/>
    <col min="11181" max="11181" width="7.83203125" bestFit="1" customWidth="1"/>
    <col min="11182" max="11182" width="4.1640625" bestFit="1" customWidth="1"/>
    <col min="11183" max="11183" width="6.1640625" bestFit="1" customWidth="1"/>
    <col min="11184" max="11184" width="10" bestFit="1" customWidth="1"/>
    <col min="11185" max="11185" width="7.83203125" bestFit="1" customWidth="1"/>
    <col min="11186" max="11186" width="10" bestFit="1" customWidth="1"/>
    <col min="11187" max="11187" width="7.83203125" bestFit="1" customWidth="1"/>
    <col min="11188" max="11188" width="6.1640625" bestFit="1" customWidth="1"/>
    <col min="11189" max="11189" width="10" bestFit="1" customWidth="1"/>
    <col min="11190" max="11190" width="6.1640625" bestFit="1" customWidth="1"/>
    <col min="11191" max="11191" width="8.5" bestFit="1" customWidth="1"/>
    <col min="11192" max="11192" width="7.83203125" bestFit="1" customWidth="1"/>
    <col min="11193" max="11194" width="6.1640625" bestFit="1" customWidth="1"/>
    <col min="11195" max="11195" width="10" bestFit="1" customWidth="1"/>
    <col min="11196" max="11196" width="7.83203125" bestFit="1" customWidth="1"/>
    <col min="11197" max="11198" width="6.1640625" bestFit="1" customWidth="1"/>
    <col min="11199" max="11199" width="10" bestFit="1" customWidth="1"/>
    <col min="11200" max="11200" width="7.83203125" bestFit="1" customWidth="1"/>
    <col min="11201" max="11201" width="10" bestFit="1" customWidth="1"/>
    <col min="11202" max="11202" width="7.83203125" bestFit="1" customWidth="1"/>
    <col min="11203" max="11203" width="10" bestFit="1" customWidth="1"/>
    <col min="11204" max="11204" width="7.83203125" bestFit="1" customWidth="1"/>
    <col min="11205" max="11205" width="10" bestFit="1" customWidth="1"/>
    <col min="11206" max="11206" width="7.83203125" bestFit="1" customWidth="1"/>
    <col min="11207" max="11207" width="4.1640625" bestFit="1" customWidth="1"/>
    <col min="11208" max="11208" width="10" bestFit="1" customWidth="1"/>
    <col min="11209" max="11209" width="7.83203125" bestFit="1" customWidth="1"/>
    <col min="11210" max="11211" width="6.1640625" bestFit="1" customWidth="1"/>
    <col min="11212" max="11212" width="10" bestFit="1" customWidth="1"/>
    <col min="11213" max="11213" width="7.83203125" bestFit="1" customWidth="1"/>
    <col min="11214" max="11216" width="6.1640625" bestFit="1" customWidth="1"/>
    <col min="11217" max="11217" width="10" bestFit="1" customWidth="1"/>
    <col min="11218" max="11218" width="7.83203125" bestFit="1" customWidth="1"/>
    <col min="11219" max="11219" width="4.1640625" bestFit="1" customWidth="1"/>
    <col min="11220" max="11221" width="6.1640625" bestFit="1" customWidth="1"/>
    <col min="11222" max="11222" width="10" bestFit="1" customWidth="1"/>
    <col min="11223" max="11223" width="6.1640625" bestFit="1" customWidth="1"/>
    <col min="11224" max="11224" width="8.5" bestFit="1" customWidth="1"/>
    <col min="11225" max="11225" width="7.83203125" bestFit="1" customWidth="1"/>
    <col min="11226" max="11226" width="6.1640625" bestFit="1" customWidth="1"/>
    <col min="11227" max="11227" width="10" bestFit="1" customWidth="1"/>
    <col min="11228" max="11228" width="7.83203125" bestFit="1" customWidth="1"/>
    <col min="11229" max="11229" width="4.1640625" bestFit="1" customWidth="1"/>
    <col min="11230" max="11230" width="10" bestFit="1" customWidth="1"/>
    <col min="11231" max="11231" width="7.83203125" bestFit="1" customWidth="1"/>
    <col min="11232" max="11232" width="6.1640625" bestFit="1" customWidth="1"/>
    <col min="11233" max="11233" width="10" bestFit="1" customWidth="1"/>
    <col min="11234" max="11234" width="7.83203125" bestFit="1" customWidth="1"/>
    <col min="11235" max="11235" width="6.1640625" bestFit="1" customWidth="1"/>
    <col min="11236" max="11236" width="10" bestFit="1" customWidth="1"/>
    <col min="11237" max="11237" width="7.83203125" bestFit="1" customWidth="1"/>
    <col min="11238" max="11238" width="10" bestFit="1" customWidth="1"/>
    <col min="11239" max="11239" width="7.83203125" bestFit="1" customWidth="1"/>
    <col min="11240" max="11240" width="10" bestFit="1" customWidth="1"/>
    <col min="11241" max="11241" width="7.83203125" bestFit="1" customWidth="1"/>
    <col min="11242" max="11242" width="6.1640625" bestFit="1" customWidth="1"/>
    <col min="11243" max="11243" width="10" bestFit="1" customWidth="1"/>
    <col min="11244" max="11244" width="7.83203125" bestFit="1" customWidth="1"/>
    <col min="11245" max="11248" width="6.1640625" bestFit="1" customWidth="1"/>
    <col min="11249" max="11249" width="10" bestFit="1" customWidth="1"/>
    <col min="11250" max="11250" width="7.83203125" bestFit="1" customWidth="1"/>
    <col min="11251" max="11251" width="10" bestFit="1" customWidth="1"/>
    <col min="11252" max="11252" width="6.1640625" bestFit="1" customWidth="1"/>
    <col min="11253" max="11253" width="8.5" bestFit="1" customWidth="1"/>
    <col min="11254" max="11254" width="7.83203125" bestFit="1" customWidth="1"/>
    <col min="11255" max="11255" width="10" bestFit="1" customWidth="1"/>
    <col min="11256" max="11256" width="7.83203125" bestFit="1" customWidth="1"/>
    <col min="11257" max="11257" width="10" bestFit="1" customWidth="1"/>
    <col min="11258" max="11258" width="7.83203125" bestFit="1" customWidth="1"/>
    <col min="11259" max="11259" width="10" bestFit="1" customWidth="1"/>
    <col min="11260" max="11260" width="7.83203125" bestFit="1" customWidth="1"/>
    <col min="11261" max="11261" width="10" bestFit="1" customWidth="1"/>
    <col min="11262" max="11262" width="7.83203125" bestFit="1" customWidth="1"/>
    <col min="11263" max="11263" width="10" bestFit="1" customWidth="1"/>
    <col min="11264" max="11264" width="7.83203125" bestFit="1" customWidth="1"/>
    <col min="11265" max="11268" width="6.1640625" bestFit="1" customWidth="1"/>
    <col min="11269" max="11269" width="10" bestFit="1" customWidth="1"/>
    <col min="11270" max="11270" width="7.83203125" bestFit="1" customWidth="1"/>
    <col min="11271" max="11271" width="10" bestFit="1" customWidth="1"/>
    <col min="11272" max="11272" width="7.83203125" bestFit="1" customWidth="1"/>
    <col min="11273" max="11274" width="6.1640625" bestFit="1" customWidth="1"/>
    <col min="11275" max="11275" width="10" bestFit="1" customWidth="1"/>
    <col min="11276" max="11276" width="7.83203125" bestFit="1" customWidth="1"/>
    <col min="11277" max="11277" width="10" bestFit="1" customWidth="1"/>
    <col min="11278" max="11278" width="7.83203125" bestFit="1" customWidth="1"/>
    <col min="11279" max="11280" width="4.1640625" bestFit="1" customWidth="1"/>
    <col min="11281" max="11281" width="6.1640625" bestFit="1" customWidth="1"/>
    <col min="11282" max="11282" width="10" bestFit="1" customWidth="1"/>
    <col min="11283" max="11283" width="7.83203125" bestFit="1" customWidth="1"/>
    <col min="11284" max="11284" width="6.1640625" bestFit="1" customWidth="1"/>
    <col min="11285" max="11285" width="10" bestFit="1" customWidth="1"/>
    <col min="11286" max="11286" width="7.83203125" bestFit="1" customWidth="1"/>
    <col min="11287" max="11287" width="4.1640625" bestFit="1" customWidth="1"/>
    <col min="11288" max="11289" width="6.1640625" bestFit="1" customWidth="1"/>
    <col min="11290" max="11290" width="4.1640625" bestFit="1" customWidth="1"/>
    <col min="11291" max="11291" width="10" bestFit="1" customWidth="1"/>
    <col min="11292" max="11292" width="7.83203125" bestFit="1" customWidth="1"/>
    <col min="11293" max="11293" width="10" bestFit="1" customWidth="1"/>
    <col min="11294" max="11294" width="7.83203125" bestFit="1" customWidth="1"/>
    <col min="11295" max="11295" width="10" bestFit="1" customWidth="1"/>
    <col min="11296" max="11296" width="7.83203125" bestFit="1" customWidth="1"/>
    <col min="11297" max="11297" width="10" bestFit="1" customWidth="1"/>
    <col min="11298" max="11299" width="6.1640625" bestFit="1" customWidth="1"/>
    <col min="11300" max="11300" width="8.5" bestFit="1" customWidth="1"/>
    <col min="11301" max="11301" width="7.83203125" bestFit="1" customWidth="1"/>
    <col min="11302" max="11302" width="6.1640625" bestFit="1" customWidth="1"/>
    <col min="11303" max="11303" width="10" bestFit="1" customWidth="1"/>
    <col min="11304" max="11304" width="7.83203125" bestFit="1" customWidth="1"/>
    <col min="11305" max="11305" width="10" bestFit="1" customWidth="1"/>
    <col min="11306" max="11306" width="7.83203125" bestFit="1" customWidth="1"/>
    <col min="11307" max="11307" width="6.1640625" bestFit="1" customWidth="1"/>
    <col min="11308" max="11308" width="10" bestFit="1" customWidth="1"/>
    <col min="11309" max="11309" width="7.83203125" bestFit="1" customWidth="1"/>
    <col min="11310" max="11314" width="6.1640625" bestFit="1" customWidth="1"/>
    <col min="11315" max="11315" width="10" bestFit="1" customWidth="1"/>
    <col min="11316" max="11316" width="7.83203125" bestFit="1" customWidth="1"/>
    <col min="11317" max="11317" width="10" bestFit="1" customWidth="1"/>
    <col min="11318" max="11318" width="7.83203125" bestFit="1" customWidth="1"/>
    <col min="11319" max="11319" width="10" bestFit="1" customWidth="1"/>
    <col min="11320" max="11320" width="7.83203125" bestFit="1" customWidth="1"/>
    <col min="11321" max="11321" width="10" bestFit="1" customWidth="1"/>
    <col min="11322" max="11322" width="7.83203125" bestFit="1" customWidth="1"/>
    <col min="11323" max="11323" width="4.1640625" bestFit="1" customWidth="1"/>
    <col min="11324" max="11324" width="10" bestFit="1" customWidth="1"/>
    <col min="11325" max="11325" width="7.83203125" bestFit="1" customWidth="1"/>
    <col min="11326" max="11326" width="10" bestFit="1" customWidth="1"/>
    <col min="11327" max="11327" width="7.83203125" bestFit="1" customWidth="1"/>
    <col min="11328" max="11328" width="10" bestFit="1" customWidth="1"/>
    <col min="11329" max="11329" width="7.83203125" bestFit="1" customWidth="1"/>
    <col min="11330" max="11330" width="10" bestFit="1" customWidth="1"/>
    <col min="11331" max="11331" width="7.83203125" bestFit="1" customWidth="1"/>
    <col min="11332" max="11332" width="10" bestFit="1" customWidth="1"/>
    <col min="11333" max="11333" width="7.83203125" bestFit="1" customWidth="1"/>
    <col min="11334" max="11334" width="4.1640625" bestFit="1" customWidth="1"/>
    <col min="11335" max="11336" width="6.1640625" bestFit="1" customWidth="1"/>
    <col min="11337" max="11337" width="10" bestFit="1" customWidth="1"/>
    <col min="11338" max="11338" width="7.83203125" bestFit="1" customWidth="1"/>
    <col min="11339" max="11339" width="6.1640625" bestFit="1" customWidth="1"/>
    <col min="11340" max="11340" width="10" bestFit="1" customWidth="1"/>
    <col min="11341" max="11341" width="7.83203125" bestFit="1" customWidth="1"/>
    <col min="11342" max="11342" width="10" bestFit="1" customWidth="1"/>
    <col min="11343" max="11347" width="6.1640625" bestFit="1" customWidth="1"/>
    <col min="11348" max="11348" width="8.5" bestFit="1" customWidth="1"/>
    <col min="11349" max="11349" width="7.83203125" bestFit="1" customWidth="1"/>
    <col min="11350" max="11350" width="6.1640625" bestFit="1" customWidth="1"/>
    <col min="11351" max="11351" width="10" bestFit="1" customWidth="1"/>
    <col min="11352" max="11352" width="7.83203125" bestFit="1" customWidth="1"/>
    <col min="11353" max="11356" width="6.1640625" bestFit="1" customWidth="1"/>
    <col min="11357" max="11357" width="10" bestFit="1" customWidth="1"/>
    <col min="11358" max="11358" width="7.83203125" bestFit="1" customWidth="1"/>
    <col min="11359" max="11359" width="6.1640625" bestFit="1" customWidth="1"/>
    <col min="11360" max="11360" width="10" bestFit="1" customWidth="1"/>
    <col min="11361" max="11361" width="7.83203125" bestFit="1" customWidth="1"/>
    <col min="11362" max="11362" width="4.1640625" bestFit="1" customWidth="1"/>
    <col min="11363" max="11363" width="10" bestFit="1" customWidth="1"/>
    <col min="11364" max="11364" width="7.83203125" bestFit="1" customWidth="1"/>
    <col min="11365" max="11365" width="4.1640625" bestFit="1" customWidth="1"/>
    <col min="11366" max="11366" width="10" bestFit="1" customWidth="1"/>
    <col min="11367" max="11367" width="7.83203125" bestFit="1" customWidth="1"/>
    <col min="11368" max="11368" width="10" bestFit="1" customWidth="1"/>
    <col min="11369" max="11369" width="7.83203125" bestFit="1" customWidth="1"/>
    <col min="11370" max="11370" width="10" bestFit="1" customWidth="1"/>
    <col min="11371" max="11371" width="7.83203125" bestFit="1" customWidth="1"/>
    <col min="11372" max="11372" width="6.1640625" bestFit="1" customWidth="1"/>
    <col min="11373" max="11373" width="10" bestFit="1" customWidth="1"/>
    <col min="11374" max="11374" width="7.83203125" bestFit="1" customWidth="1"/>
    <col min="11375" max="11375" width="10" bestFit="1" customWidth="1"/>
    <col min="11376" max="11376" width="7.83203125" bestFit="1" customWidth="1"/>
    <col min="11377" max="11377" width="10" bestFit="1" customWidth="1"/>
    <col min="11378" max="11378" width="7.83203125" bestFit="1" customWidth="1"/>
    <col min="11379" max="11379" width="4.1640625" bestFit="1" customWidth="1"/>
    <col min="11380" max="11381" width="6.1640625" bestFit="1" customWidth="1"/>
    <col min="11382" max="11382" width="10" bestFit="1" customWidth="1"/>
    <col min="11383" max="11383" width="7.83203125" bestFit="1" customWidth="1"/>
    <col min="11384" max="11384" width="6.1640625" bestFit="1" customWidth="1"/>
    <col min="11385" max="11385" width="10" bestFit="1" customWidth="1"/>
    <col min="11386" max="11386" width="7.83203125" bestFit="1" customWidth="1"/>
    <col min="11387" max="11387" width="6.1640625" bestFit="1" customWidth="1"/>
    <col min="11388" max="11388" width="10" bestFit="1" customWidth="1"/>
    <col min="11389" max="11389" width="6.1640625" bestFit="1" customWidth="1"/>
    <col min="11390" max="11390" width="8.5" bestFit="1" customWidth="1"/>
    <col min="11391" max="11391" width="7.83203125" bestFit="1" customWidth="1"/>
    <col min="11392" max="11392" width="10" bestFit="1" customWidth="1"/>
    <col min="11393" max="11393" width="7.83203125" bestFit="1" customWidth="1"/>
    <col min="11394" max="11396" width="6.1640625" bestFit="1" customWidth="1"/>
    <col min="11397" max="11397" width="10" bestFit="1" customWidth="1"/>
    <col min="11398" max="11398" width="7.83203125" bestFit="1" customWidth="1"/>
    <col min="11399" max="11399" width="10" bestFit="1" customWidth="1"/>
    <col min="11400" max="11400" width="7.83203125" bestFit="1" customWidth="1"/>
    <col min="11401" max="11401" width="10" bestFit="1" customWidth="1"/>
    <col min="11402" max="11402" width="7.83203125" bestFit="1" customWidth="1"/>
    <col min="11403" max="11403" width="10" bestFit="1" customWidth="1"/>
    <col min="11404" max="11404" width="7.83203125" bestFit="1" customWidth="1"/>
    <col min="11405" max="11407" width="6.1640625" bestFit="1" customWidth="1"/>
    <col min="11408" max="11408" width="10" bestFit="1" customWidth="1"/>
    <col min="11409" max="11409" width="7.83203125" bestFit="1" customWidth="1"/>
    <col min="11410" max="11410" width="10" bestFit="1" customWidth="1"/>
    <col min="11411" max="11411" width="7.83203125" bestFit="1" customWidth="1"/>
    <col min="11412" max="11412" width="6.1640625" bestFit="1" customWidth="1"/>
    <col min="11413" max="11413" width="10" bestFit="1" customWidth="1"/>
    <col min="11414" max="11414" width="7.83203125" bestFit="1" customWidth="1"/>
    <col min="11415" max="11415" width="10" bestFit="1" customWidth="1"/>
    <col min="11416" max="11416" width="7.83203125" bestFit="1" customWidth="1"/>
    <col min="11417" max="11417" width="10" bestFit="1" customWidth="1"/>
    <col min="11418" max="11418" width="7.83203125" bestFit="1" customWidth="1"/>
    <col min="11419" max="11421" width="6.1640625" bestFit="1" customWidth="1"/>
    <col min="11422" max="11422" width="10" bestFit="1" customWidth="1"/>
    <col min="11423" max="11423" width="7.83203125" bestFit="1" customWidth="1"/>
    <col min="11424" max="11425" width="6.1640625" bestFit="1" customWidth="1"/>
    <col min="11426" max="11426" width="10" bestFit="1" customWidth="1"/>
    <col min="11427" max="11427" width="7.83203125" bestFit="1" customWidth="1"/>
    <col min="11428" max="11428" width="10" bestFit="1" customWidth="1"/>
    <col min="11429" max="11429" width="7.83203125" bestFit="1" customWidth="1"/>
    <col min="11430" max="11430" width="10" bestFit="1" customWidth="1"/>
    <col min="11431" max="11431" width="7.83203125" bestFit="1" customWidth="1"/>
    <col min="11432" max="11432" width="6.1640625" bestFit="1" customWidth="1"/>
    <col min="11433" max="11433" width="10" bestFit="1" customWidth="1"/>
    <col min="11434" max="11434" width="7.83203125" bestFit="1" customWidth="1"/>
    <col min="11435" max="11435" width="10" bestFit="1" customWidth="1"/>
    <col min="11436" max="11436" width="7.83203125" bestFit="1" customWidth="1"/>
    <col min="11437" max="11437" width="6.1640625" bestFit="1" customWidth="1"/>
    <col min="11438" max="11438" width="10" bestFit="1" customWidth="1"/>
    <col min="11439" max="11439" width="7.83203125" bestFit="1" customWidth="1"/>
    <col min="11440" max="11440" width="10" bestFit="1" customWidth="1"/>
    <col min="11441" max="11441" width="7.83203125" bestFit="1" customWidth="1"/>
    <col min="11442" max="11442" width="6.1640625" bestFit="1" customWidth="1"/>
    <col min="11443" max="11443" width="10" bestFit="1" customWidth="1"/>
    <col min="11444" max="11444" width="7.83203125" bestFit="1" customWidth="1"/>
    <col min="11445" max="11445" width="6.1640625" bestFit="1" customWidth="1"/>
    <col min="11446" max="11446" width="10" bestFit="1" customWidth="1"/>
    <col min="11447" max="11447" width="7.83203125" bestFit="1" customWidth="1"/>
    <col min="11448" max="11448" width="10" bestFit="1" customWidth="1"/>
    <col min="11449" max="11449" width="7.83203125" bestFit="1" customWidth="1"/>
    <col min="11450" max="11450" width="10" bestFit="1" customWidth="1"/>
    <col min="11451" max="11451" width="7.83203125" bestFit="1" customWidth="1"/>
    <col min="11452" max="11452" width="10" bestFit="1" customWidth="1"/>
    <col min="11453" max="11453" width="7.83203125" bestFit="1" customWidth="1"/>
    <col min="11454" max="11454" width="6.1640625" bestFit="1" customWidth="1"/>
    <col min="11455" max="11455" width="10" bestFit="1" customWidth="1"/>
    <col min="11456" max="11456" width="7.83203125" bestFit="1" customWidth="1"/>
    <col min="11457" max="11457" width="10" bestFit="1" customWidth="1"/>
    <col min="11458" max="11458" width="7.83203125" bestFit="1" customWidth="1"/>
    <col min="11459" max="11459" width="10" bestFit="1" customWidth="1"/>
    <col min="11460" max="11460" width="6.1640625" bestFit="1" customWidth="1"/>
    <col min="11461" max="11461" width="8.5" bestFit="1" customWidth="1"/>
    <col min="11462" max="11462" width="7.83203125" bestFit="1" customWidth="1"/>
    <col min="11463" max="11463" width="10" bestFit="1" customWidth="1"/>
    <col min="11464" max="11464" width="7.83203125" bestFit="1" customWidth="1"/>
    <col min="11465" max="11465" width="4.1640625" bestFit="1" customWidth="1"/>
    <col min="11466" max="11466" width="10" bestFit="1" customWidth="1"/>
    <col min="11467" max="11467" width="7.83203125" bestFit="1" customWidth="1"/>
    <col min="11468" max="11468" width="10" bestFit="1" customWidth="1"/>
    <col min="11469" max="11469" width="7.83203125" bestFit="1" customWidth="1"/>
    <col min="11470" max="11471" width="6.1640625" bestFit="1" customWidth="1"/>
    <col min="11472" max="11472" width="10" bestFit="1" customWidth="1"/>
    <col min="11473" max="11473" width="7.83203125" bestFit="1" customWidth="1"/>
    <col min="11474" max="11474" width="6.1640625" bestFit="1" customWidth="1"/>
    <col min="11475" max="11475" width="10" bestFit="1" customWidth="1"/>
    <col min="11476" max="11476" width="7.83203125" bestFit="1" customWidth="1"/>
    <col min="11477" max="11477" width="10" bestFit="1" customWidth="1"/>
    <col min="11478" max="11478" width="7.83203125" bestFit="1" customWidth="1"/>
    <col min="11479" max="11479" width="10" bestFit="1" customWidth="1"/>
    <col min="11480" max="11481" width="6.1640625" bestFit="1" customWidth="1"/>
    <col min="11482" max="11482" width="8.5" bestFit="1" customWidth="1"/>
    <col min="11483" max="11483" width="7.83203125" bestFit="1" customWidth="1"/>
    <col min="11484" max="11484" width="6.1640625" bestFit="1" customWidth="1"/>
    <col min="11485" max="11485" width="10" bestFit="1" customWidth="1"/>
    <col min="11486" max="11486" width="7.83203125" bestFit="1" customWidth="1"/>
    <col min="11487" max="11487" width="6.1640625" bestFit="1" customWidth="1"/>
    <col min="11488" max="11488" width="10" bestFit="1" customWidth="1"/>
    <col min="11489" max="11489" width="7.83203125" bestFit="1" customWidth="1"/>
    <col min="11490" max="11490" width="6.1640625" bestFit="1" customWidth="1"/>
    <col min="11491" max="11491" width="10" bestFit="1" customWidth="1"/>
    <col min="11492" max="11492" width="7.83203125" bestFit="1" customWidth="1"/>
    <col min="11493" max="11493" width="6.1640625" bestFit="1" customWidth="1"/>
    <col min="11494" max="11494" width="10" bestFit="1" customWidth="1"/>
    <col min="11495" max="11495" width="7.83203125" bestFit="1" customWidth="1"/>
    <col min="11496" max="11496" width="10" bestFit="1" customWidth="1"/>
    <col min="11497" max="11497" width="7.83203125" bestFit="1" customWidth="1"/>
    <col min="11498" max="11498" width="10" bestFit="1" customWidth="1"/>
    <col min="11499" max="11499" width="7.83203125" bestFit="1" customWidth="1"/>
    <col min="11500" max="11502" width="6.1640625" bestFit="1" customWidth="1"/>
    <col min="11503" max="11503" width="10" bestFit="1" customWidth="1"/>
    <col min="11504" max="11505" width="6.1640625" bestFit="1" customWidth="1"/>
    <col min="11506" max="11506" width="8.5" bestFit="1" customWidth="1"/>
    <col min="11507" max="11507" width="7.83203125" bestFit="1" customWidth="1"/>
    <col min="11508" max="11508" width="10" bestFit="1" customWidth="1"/>
    <col min="11509" max="11509" width="7.83203125" bestFit="1" customWidth="1"/>
    <col min="11510" max="11512" width="6.1640625" bestFit="1" customWidth="1"/>
    <col min="11513" max="11513" width="10" bestFit="1" customWidth="1"/>
    <col min="11514" max="11514" width="7.83203125" bestFit="1" customWidth="1"/>
    <col min="11515" max="11515" width="10" bestFit="1" customWidth="1"/>
    <col min="11516" max="11516" width="7.83203125" bestFit="1" customWidth="1"/>
    <col min="11517" max="11517" width="10" bestFit="1" customWidth="1"/>
    <col min="11518" max="11518" width="7.83203125" bestFit="1" customWidth="1"/>
    <col min="11519" max="11519" width="10" bestFit="1" customWidth="1"/>
    <col min="11520" max="11520" width="7.83203125" bestFit="1" customWidth="1"/>
    <col min="11521" max="11521" width="10" bestFit="1" customWidth="1"/>
    <col min="11522" max="11522" width="7.83203125" bestFit="1" customWidth="1"/>
    <col min="11523" max="11524" width="6.1640625" bestFit="1" customWidth="1"/>
    <col min="11525" max="11525" width="10" bestFit="1" customWidth="1"/>
    <col min="11526" max="11526" width="7.83203125" bestFit="1" customWidth="1"/>
    <col min="11527" max="11527" width="10" bestFit="1" customWidth="1"/>
    <col min="11528" max="11528" width="7.83203125" bestFit="1" customWidth="1"/>
    <col min="11529" max="11529" width="6.1640625" bestFit="1" customWidth="1"/>
    <col min="11530" max="11530" width="10" bestFit="1" customWidth="1"/>
    <col min="11531" max="11531" width="7.83203125" bestFit="1" customWidth="1"/>
    <col min="11532" max="11532" width="6.1640625" bestFit="1" customWidth="1"/>
    <col min="11533" max="11533" width="10" bestFit="1" customWidth="1"/>
    <col min="11534" max="11534" width="7.83203125" bestFit="1" customWidth="1"/>
    <col min="11535" max="11535" width="10" bestFit="1" customWidth="1"/>
    <col min="11536" max="11536" width="7.83203125" bestFit="1" customWidth="1"/>
    <col min="11537" max="11537" width="6.1640625" bestFit="1" customWidth="1"/>
    <col min="11538" max="11538" width="10" bestFit="1" customWidth="1"/>
    <col min="11539" max="11539" width="7.83203125" bestFit="1" customWidth="1"/>
    <col min="11540" max="11541" width="6.1640625" bestFit="1" customWidth="1"/>
    <col min="11542" max="11542" width="10" bestFit="1" customWidth="1"/>
    <col min="11543" max="11543" width="7.83203125" bestFit="1" customWidth="1"/>
    <col min="11544" max="11544" width="10" bestFit="1" customWidth="1"/>
    <col min="11545" max="11545" width="7.83203125" bestFit="1" customWidth="1"/>
    <col min="11546" max="11546" width="4.1640625" bestFit="1" customWidth="1"/>
    <col min="11547" max="11547" width="6.1640625" bestFit="1" customWidth="1"/>
    <col min="11548" max="11548" width="10" bestFit="1" customWidth="1"/>
    <col min="11549" max="11549" width="7.83203125" bestFit="1" customWidth="1"/>
    <col min="11550" max="11550" width="10" bestFit="1" customWidth="1"/>
    <col min="11551" max="11551" width="7.83203125" bestFit="1" customWidth="1"/>
    <col min="11552" max="11552" width="10" bestFit="1" customWidth="1"/>
    <col min="11553" max="11553" width="7.83203125" bestFit="1" customWidth="1"/>
    <col min="11554" max="11554" width="10" bestFit="1" customWidth="1"/>
    <col min="11555" max="11555" width="7.83203125" bestFit="1" customWidth="1"/>
    <col min="11556" max="11556" width="10" bestFit="1" customWidth="1"/>
    <col min="11557" max="11557" width="7.83203125" bestFit="1" customWidth="1"/>
    <col min="11558" max="11558" width="6.1640625" bestFit="1" customWidth="1"/>
    <col min="11559" max="11559" width="10" bestFit="1" customWidth="1"/>
    <col min="11560" max="11560" width="6.1640625" bestFit="1" customWidth="1"/>
    <col min="11561" max="11561" width="8.5" bestFit="1" customWidth="1"/>
    <col min="11562" max="11562" width="7.83203125" bestFit="1" customWidth="1"/>
    <col min="11563" max="11563" width="10" bestFit="1" customWidth="1"/>
    <col min="11564" max="11564" width="7.83203125" bestFit="1" customWidth="1"/>
    <col min="11565" max="11565" width="6.1640625" bestFit="1" customWidth="1"/>
    <col min="11566" max="11566" width="10" bestFit="1" customWidth="1"/>
    <col min="11567" max="11567" width="7.83203125" bestFit="1" customWidth="1"/>
    <col min="11568" max="11568" width="6.1640625" bestFit="1" customWidth="1"/>
    <col min="11569" max="11569" width="10" bestFit="1" customWidth="1"/>
    <col min="11570" max="11570" width="7.83203125" bestFit="1" customWidth="1"/>
    <col min="11571" max="11571" width="10" bestFit="1" customWidth="1"/>
    <col min="11572" max="11572" width="7.83203125" bestFit="1" customWidth="1"/>
    <col min="11573" max="11573" width="4.1640625" bestFit="1" customWidth="1"/>
    <col min="11574" max="11574" width="10" bestFit="1" customWidth="1"/>
    <col min="11575" max="11575" width="7.83203125" bestFit="1" customWidth="1"/>
    <col min="11576" max="11576" width="10" bestFit="1" customWidth="1"/>
    <col min="11577" max="11577" width="7.83203125" bestFit="1" customWidth="1"/>
    <col min="11578" max="11578" width="10" bestFit="1" customWidth="1"/>
    <col min="11579" max="11579" width="7.83203125" bestFit="1" customWidth="1"/>
    <col min="11580" max="11580" width="10" bestFit="1" customWidth="1"/>
    <col min="11581" max="11581" width="7.83203125" bestFit="1" customWidth="1"/>
    <col min="11582" max="11582" width="10" bestFit="1" customWidth="1"/>
    <col min="11583" max="11583" width="7.83203125" bestFit="1" customWidth="1"/>
    <col min="11584" max="11584" width="6.1640625" bestFit="1" customWidth="1"/>
    <col min="11585" max="11585" width="10" bestFit="1" customWidth="1"/>
    <col min="11586" max="11586" width="7.83203125" bestFit="1" customWidth="1"/>
    <col min="11587" max="11587" width="6.1640625" bestFit="1" customWidth="1"/>
    <col min="11588" max="11588" width="10" bestFit="1" customWidth="1"/>
    <col min="11589" max="11589" width="7.83203125" bestFit="1" customWidth="1"/>
    <col min="11590" max="11590" width="6.1640625" bestFit="1" customWidth="1"/>
    <col min="11591" max="11591" width="10" bestFit="1" customWidth="1"/>
    <col min="11592" max="11592" width="7.83203125" bestFit="1" customWidth="1"/>
    <col min="11593" max="11593" width="10" bestFit="1" customWidth="1"/>
    <col min="11594" max="11594" width="7.83203125" bestFit="1" customWidth="1"/>
    <col min="11595" max="11595" width="10" bestFit="1" customWidth="1"/>
    <col min="11596" max="11596" width="7.83203125" bestFit="1" customWidth="1"/>
    <col min="11597" max="11597" width="10" bestFit="1" customWidth="1"/>
    <col min="11598" max="11598" width="7.83203125" bestFit="1" customWidth="1"/>
    <col min="11599" max="11599" width="10" bestFit="1" customWidth="1"/>
    <col min="11600" max="11600" width="7.83203125" bestFit="1" customWidth="1"/>
    <col min="11601" max="11601" width="10" bestFit="1" customWidth="1"/>
    <col min="11602" max="11602" width="7.83203125" bestFit="1" customWidth="1"/>
    <col min="11603" max="11603" width="10" bestFit="1" customWidth="1"/>
    <col min="11604" max="11605" width="6.1640625" bestFit="1" customWidth="1"/>
    <col min="11606" max="11606" width="8.5" bestFit="1" customWidth="1"/>
    <col min="11607" max="11607" width="7.83203125" bestFit="1" customWidth="1"/>
    <col min="11608" max="11608" width="10" bestFit="1" customWidth="1"/>
    <col min="11609" max="11609" width="7.83203125" bestFit="1" customWidth="1"/>
    <col min="11610" max="11610" width="6.1640625" bestFit="1" customWidth="1"/>
    <col min="11611" max="11611" width="10" bestFit="1" customWidth="1"/>
    <col min="11612" max="11612" width="7.83203125" bestFit="1" customWidth="1"/>
    <col min="11613" max="11613" width="10" bestFit="1" customWidth="1"/>
    <col min="11614" max="11614" width="7.83203125" bestFit="1" customWidth="1"/>
    <col min="11615" max="11615" width="10" bestFit="1" customWidth="1"/>
    <col min="11616" max="11616" width="7.83203125" bestFit="1" customWidth="1"/>
    <col min="11617" max="11617" width="10" bestFit="1" customWidth="1"/>
    <col min="11618" max="11618" width="7.83203125" bestFit="1" customWidth="1"/>
    <col min="11619" max="11619" width="10" bestFit="1" customWidth="1"/>
    <col min="11620" max="11620" width="7.83203125" bestFit="1" customWidth="1"/>
    <col min="11621" max="11621" width="6.1640625" bestFit="1" customWidth="1"/>
    <col min="11622" max="11622" width="10" bestFit="1" customWidth="1"/>
    <col min="11623" max="11623" width="6.1640625" bestFit="1" customWidth="1"/>
    <col min="11624" max="11624" width="8.5" bestFit="1" customWidth="1"/>
    <col min="11625" max="11625" width="7.83203125" bestFit="1" customWidth="1"/>
    <col min="11626" max="11626" width="10" bestFit="1" customWidth="1"/>
    <col min="11627" max="11627" width="7.83203125" bestFit="1" customWidth="1"/>
    <col min="11628" max="11628" width="10" bestFit="1" customWidth="1"/>
    <col min="11629" max="11629" width="7.83203125" bestFit="1" customWidth="1"/>
    <col min="11630" max="11630" width="10" bestFit="1" customWidth="1"/>
    <col min="11631" max="11631" width="7.83203125" bestFit="1" customWidth="1"/>
    <col min="11632" max="11632" width="10" bestFit="1" customWidth="1"/>
    <col min="11633" max="11633" width="7.83203125" bestFit="1" customWidth="1"/>
    <col min="11634" max="11634" width="10" bestFit="1" customWidth="1"/>
    <col min="11635" max="11635" width="7.83203125" bestFit="1" customWidth="1"/>
    <col min="11636" max="11637" width="6.1640625" bestFit="1" customWidth="1"/>
    <col min="11638" max="11638" width="10" bestFit="1" customWidth="1"/>
    <col min="11639" max="11639" width="7.83203125" bestFit="1" customWidth="1"/>
    <col min="11640" max="11641" width="6.1640625" bestFit="1" customWidth="1"/>
    <col min="11642" max="11642" width="10" bestFit="1" customWidth="1"/>
    <col min="11643" max="11643" width="6.1640625" bestFit="1" customWidth="1"/>
    <col min="11644" max="11644" width="8.5" bestFit="1" customWidth="1"/>
    <col min="11645" max="11645" width="7.83203125" bestFit="1" customWidth="1"/>
    <col min="11646" max="11646" width="10" bestFit="1" customWidth="1"/>
    <col min="11647" max="11647" width="7.83203125" bestFit="1" customWidth="1"/>
    <col min="11648" max="11648" width="4.1640625" bestFit="1" customWidth="1"/>
    <col min="11649" max="11649" width="6.1640625" bestFit="1" customWidth="1"/>
    <col min="11650" max="11650" width="10" bestFit="1" customWidth="1"/>
    <col min="11651" max="11651" width="7.83203125" bestFit="1" customWidth="1"/>
    <col min="11652" max="11652" width="6.1640625" bestFit="1" customWidth="1"/>
    <col min="11653" max="11653" width="10" bestFit="1" customWidth="1"/>
    <col min="11654" max="11654" width="7.83203125" bestFit="1" customWidth="1"/>
    <col min="11655" max="11655" width="6.1640625" bestFit="1" customWidth="1"/>
    <col min="11656" max="11656" width="10" bestFit="1" customWidth="1"/>
    <col min="11657" max="11657" width="7.83203125" bestFit="1" customWidth="1"/>
    <col min="11658" max="11658" width="10" bestFit="1" customWidth="1"/>
    <col min="11659" max="11659" width="7.83203125" bestFit="1" customWidth="1"/>
    <col min="11660" max="11660" width="6.1640625" bestFit="1" customWidth="1"/>
    <col min="11661" max="11661" width="10" bestFit="1" customWidth="1"/>
    <col min="11662" max="11662" width="7.83203125" bestFit="1" customWidth="1"/>
    <col min="11663" max="11663" width="10" bestFit="1" customWidth="1"/>
    <col min="11664" max="11664" width="6.1640625" bestFit="1" customWidth="1"/>
    <col min="11665" max="11665" width="8.5" bestFit="1" customWidth="1"/>
    <col min="11666" max="11666" width="7.83203125" bestFit="1" customWidth="1"/>
    <col min="11667" max="11667" width="10" bestFit="1" customWidth="1"/>
    <col min="11668" max="11668" width="7.83203125" bestFit="1" customWidth="1"/>
    <col min="11669" max="11669" width="10" bestFit="1" customWidth="1"/>
    <col min="11670" max="11670" width="7.83203125" bestFit="1" customWidth="1"/>
    <col min="11671" max="11671" width="10" bestFit="1" customWidth="1"/>
    <col min="11672" max="11672" width="7.83203125" bestFit="1" customWidth="1"/>
    <col min="11673" max="11673" width="10" bestFit="1" customWidth="1"/>
    <col min="11674" max="11674" width="7.83203125" bestFit="1" customWidth="1"/>
    <col min="11675" max="11675" width="10" bestFit="1" customWidth="1"/>
    <col min="11676" max="11676" width="7.83203125" bestFit="1" customWidth="1"/>
    <col min="11677" max="11678" width="6.1640625" bestFit="1" customWidth="1"/>
    <col min="11679" max="11679" width="10" bestFit="1" customWidth="1"/>
    <col min="11680" max="11680" width="7.83203125" bestFit="1" customWidth="1"/>
    <col min="11681" max="11681" width="10" bestFit="1" customWidth="1"/>
    <col min="11682" max="11682" width="7.83203125" bestFit="1" customWidth="1"/>
    <col min="11683" max="11684" width="6.1640625" bestFit="1" customWidth="1"/>
    <col min="11685" max="11685" width="10" bestFit="1" customWidth="1"/>
    <col min="11686" max="11686" width="7.83203125" bestFit="1" customWidth="1"/>
    <col min="11687" max="11687" width="10" bestFit="1" customWidth="1"/>
    <col min="11688" max="11688" width="7.83203125" bestFit="1" customWidth="1"/>
    <col min="11689" max="11690" width="6.1640625" bestFit="1" customWidth="1"/>
    <col min="11691" max="11691" width="10" bestFit="1" customWidth="1"/>
    <col min="11692" max="11692" width="6.1640625" bestFit="1" customWidth="1"/>
    <col min="11693" max="11693" width="8.5" bestFit="1" customWidth="1"/>
    <col min="11694" max="11694" width="7.83203125" bestFit="1" customWidth="1"/>
    <col min="11695" max="11695" width="10" bestFit="1" customWidth="1"/>
    <col min="11696" max="11696" width="7.83203125" bestFit="1" customWidth="1"/>
    <col min="11697" max="11698" width="6.1640625" bestFit="1" customWidth="1"/>
    <col min="11699" max="11699" width="10" bestFit="1" customWidth="1"/>
    <col min="11700" max="11700" width="7.83203125" bestFit="1" customWidth="1"/>
    <col min="11701" max="11701" width="10" bestFit="1" customWidth="1"/>
    <col min="11702" max="11702" width="7.83203125" bestFit="1" customWidth="1"/>
    <col min="11703" max="11703" width="10" bestFit="1" customWidth="1"/>
    <col min="11704" max="11704" width="7.83203125" bestFit="1" customWidth="1"/>
    <col min="11705" max="11705" width="10" bestFit="1" customWidth="1"/>
    <col min="11706" max="11706" width="7.83203125" bestFit="1" customWidth="1"/>
    <col min="11707" max="11707" width="6.1640625" bestFit="1" customWidth="1"/>
    <col min="11708" max="11708" width="10" bestFit="1" customWidth="1"/>
    <col min="11709" max="11709" width="7.83203125" bestFit="1" customWidth="1"/>
    <col min="11710" max="11710" width="10" bestFit="1" customWidth="1"/>
    <col min="11711" max="11711" width="7.83203125" bestFit="1" customWidth="1"/>
    <col min="11712" max="11712" width="10" bestFit="1" customWidth="1"/>
    <col min="11713" max="11713" width="6.1640625" bestFit="1" customWidth="1"/>
    <col min="11714" max="11714" width="8.5" bestFit="1" customWidth="1"/>
    <col min="11715" max="11715" width="7.83203125" bestFit="1" customWidth="1"/>
    <col min="11716" max="11716" width="10" bestFit="1" customWidth="1"/>
    <col min="11717" max="11717" width="7.83203125" bestFit="1" customWidth="1"/>
    <col min="11718" max="11718" width="10" bestFit="1" customWidth="1"/>
    <col min="11719" max="11719" width="7.83203125" bestFit="1" customWidth="1"/>
    <col min="11720" max="11720" width="6.1640625" bestFit="1" customWidth="1"/>
    <col min="11721" max="11721" width="10" bestFit="1" customWidth="1"/>
    <col min="11722" max="11722" width="7.83203125" bestFit="1" customWidth="1"/>
    <col min="11723" max="11723" width="10" bestFit="1" customWidth="1"/>
    <col min="11724" max="11724" width="7.83203125" bestFit="1" customWidth="1"/>
    <col min="11725" max="11725" width="6.1640625" bestFit="1" customWidth="1"/>
    <col min="11726" max="11726" width="10" bestFit="1" customWidth="1"/>
    <col min="11727" max="11728" width="6.1640625" bestFit="1" customWidth="1"/>
    <col min="11729" max="11729" width="8.5" bestFit="1" customWidth="1"/>
    <col min="11730" max="11730" width="7.83203125" bestFit="1" customWidth="1"/>
    <col min="11731" max="11731" width="6.1640625" bestFit="1" customWidth="1"/>
    <col min="11732" max="11732" width="10" bestFit="1" customWidth="1"/>
    <col min="11733" max="11733" width="7.83203125" bestFit="1" customWidth="1"/>
    <col min="11734" max="11734" width="10" bestFit="1" customWidth="1"/>
    <col min="11735" max="11735" width="7.83203125" bestFit="1" customWidth="1"/>
    <col min="11736" max="11736" width="6.1640625" bestFit="1" customWidth="1"/>
    <col min="11737" max="11737" width="10" bestFit="1" customWidth="1"/>
    <col min="11738" max="11738" width="7.83203125" bestFit="1" customWidth="1"/>
    <col min="11739" max="11739" width="10" bestFit="1" customWidth="1"/>
    <col min="11740" max="11740" width="6.1640625" bestFit="1" customWidth="1"/>
    <col min="11741" max="11741" width="8.5" bestFit="1" customWidth="1"/>
    <col min="11742" max="11742" width="7.83203125" bestFit="1" customWidth="1"/>
    <col min="11743" max="11743" width="10" bestFit="1" customWidth="1"/>
    <col min="11744" max="11744" width="7.83203125" bestFit="1" customWidth="1"/>
    <col min="11745" max="11745" width="10" bestFit="1" customWidth="1"/>
    <col min="11746" max="11746" width="7.83203125" bestFit="1" customWidth="1"/>
    <col min="11747" max="11747" width="10" bestFit="1" customWidth="1"/>
    <col min="11748" max="11748" width="7.83203125" bestFit="1" customWidth="1"/>
    <col min="11749" max="11750" width="6.1640625" bestFit="1" customWidth="1"/>
    <col min="11751" max="11751" width="10" bestFit="1" customWidth="1"/>
    <col min="11752" max="11752" width="7.83203125" bestFit="1" customWidth="1"/>
    <col min="11753" max="11754" width="6.1640625" bestFit="1" customWidth="1"/>
    <col min="11755" max="11755" width="10" bestFit="1" customWidth="1"/>
    <col min="11756" max="11756" width="7.83203125" bestFit="1" customWidth="1"/>
    <col min="11757" max="11757" width="10" bestFit="1" customWidth="1"/>
    <col min="11758" max="11758" width="7.83203125" bestFit="1" customWidth="1"/>
    <col min="11759" max="11760" width="6.1640625" bestFit="1" customWidth="1"/>
    <col min="11761" max="11761" width="10" bestFit="1" customWidth="1"/>
    <col min="11762" max="11762" width="7.83203125" bestFit="1" customWidth="1"/>
    <col min="11763" max="11763" width="10" bestFit="1" customWidth="1"/>
    <col min="11764" max="11764" width="7.83203125" bestFit="1" customWidth="1"/>
    <col min="11765" max="11765" width="10" bestFit="1" customWidth="1"/>
    <col min="11766" max="11766" width="7.83203125" bestFit="1" customWidth="1"/>
    <col min="11767" max="11767" width="6.1640625" bestFit="1" customWidth="1"/>
    <col min="11768" max="11768" width="10" bestFit="1" customWidth="1"/>
    <col min="11769" max="11769" width="7.83203125" bestFit="1" customWidth="1"/>
    <col min="11770" max="11770" width="10" bestFit="1" customWidth="1"/>
    <col min="11771" max="11771" width="6.1640625" bestFit="1" customWidth="1"/>
    <col min="11772" max="11772" width="8.5" bestFit="1" customWidth="1"/>
    <col min="11773" max="11773" width="7.83203125" bestFit="1" customWidth="1"/>
    <col min="11774" max="11774" width="10" bestFit="1" customWidth="1"/>
    <col min="11775" max="11775" width="7.83203125" bestFit="1" customWidth="1"/>
    <col min="11776" max="11776" width="10" bestFit="1" customWidth="1"/>
    <col min="11777" max="11777" width="7.83203125" bestFit="1" customWidth="1"/>
    <col min="11778" max="11778" width="10" bestFit="1" customWidth="1"/>
    <col min="11779" max="11779" width="7.83203125" bestFit="1" customWidth="1"/>
    <col min="11780" max="11780" width="6.1640625" bestFit="1" customWidth="1"/>
    <col min="11781" max="11781" width="10" bestFit="1" customWidth="1"/>
    <col min="11782" max="11782" width="7.83203125" bestFit="1" customWidth="1"/>
    <col min="11783" max="11783" width="10" bestFit="1" customWidth="1"/>
    <col min="11784" max="11785" width="6.1640625" bestFit="1" customWidth="1"/>
    <col min="11786" max="11786" width="8.5" bestFit="1" customWidth="1"/>
    <col min="11787" max="11787" width="7.83203125" bestFit="1" customWidth="1"/>
    <col min="11788" max="11788" width="10" bestFit="1" customWidth="1"/>
    <col min="11789" max="11789" width="7.83203125" bestFit="1" customWidth="1"/>
    <col min="11790" max="11790" width="10" bestFit="1" customWidth="1"/>
    <col min="11791" max="11791" width="7.83203125" bestFit="1" customWidth="1"/>
    <col min="11792" max="11792" width="10" bestFit="1" customWidth="1"/>
    <col min="11793" max="11793" width="7.83203125" bestFit="1" customWidth="1"/>
    <col min="11794" max="11794" width="10" bestFit="1" customWidth="1"/>
    <col min="11795" max="11795" width="7.83203125" bestFit="1" customWidth="1"/>
    <col min="11796" max="11796" width="10" bestFit="1" customWidth="1"/>
    <col min="11797" max="11797" width="6.1640625" bestFit="1" customWidth="1"/>
    <col min="11798" max="11798" width="8.5" bestFit="1" customWidth="1"/>
    <col min="11799" max="11799" width="7.83203125" bestFit="1" customWidth="1"/>
    <col min="11800" max="11801" width="6.1640625" bestFit="1" customWidth="1"/>
    <col min="11802" max="11802" width="10" bestFit="1" customWidth="1"/>
    <col min="11803" max="11803" width="7.83203125" bestFit="1" customWidth="1"/>
    <col min="11804" max="11804" width="6.1640625" bestFit="1" customWidth="1"/>
    <col min="11805" max="11805" width="10" bestFit="1" customWidth="1"/>
    <col min="11806" max="11806" width="7.83203125" bestFit="1" customWidth="1"/>
    <col min="11807" max="11807" width="10" bestFit="1" customWidth="1"/>
    <col min="11808" max="11808" width="7.83203125" bestFit="1" customWidth="1"/>
    <col min="11809" max="11809" width="6.1640625" bestFit="1" customWidth="1"/>
    <col min="11810" max="11810" width="10" bestFit="1" customWidth="1"/>
    <col min="11811" max="11811" width="7.83203125" bestFit="1" customWidth="1"/>
    <col min="11812" max="11812" width="6.1640625" bestFit="1" customWidth="1"/>
    <col min="11813" max="11813" width="10" bestFit="1" customWidth="1"/>
    <col min="11814" max="11814" width="7.83203125" bestFit="1" customWidth="1"/>
    <col min="11815" max="11815" width="10" bestFit="1" customWidth="1"/>
    <col min="11816" max="11816" width="7.83203125" bestFit="1" customWidth="1"/>
    <col min="11817" max="11817" width="10" bestFit="1" customWidth="1"/>
    <col min="11818" max="11818" width="7.83203125" bestFit="1" customWidth="1"/>
    <col min="11819" max="11819" width="10" bestFit="1" customWidth="1"/>
    <col min="11820" max="11820" width="7.83203125" bestFit="1" customWidth="1"/>
    <col min="11821" max="11821" width="6.1640625" bestFit="1" customWidth="1"/>
    <col min="11822" max="11822" width="10" bestFit="1" customWidth="1"/>
    <col min="11823" max="11823" width="7.83203125" bestFit="1" customWidth="1"/>
    <col min="11824" max="11824" width="6.1640625" bestFit="1" customWidth="1"/>
    <col min="11825" max="11825" width="10" bestFit="1" customWidth="1"/>
    <col min="11826" max="11826" width="7.83203125" bestFit="1" customWidth="1"/>
    <col min="11827" max="11827" width="6.1640625" bestFit="1" customWidth="1"/>
    <col min="11828" max="11828" width="10" bestFit="1" customWidth="1"/>
    <col min="11829" max="11829" width="7.83203125" bestFit="1" customWidth="1"/>
    <col min="11830" max="11830" width="10" bestFit="1" customWidth="1"/>
    <col min="11831" max="11831" width="7.83203125" bestFit="1" customWidth="1"/>
    <col min="11832" max="11832" width="6.1640625" bestFit="1" customWidth="1"/>
    <col min="11833" max="11833" width="10" bestFit="1" customWidth="1"/>
    <col min="11834" max="11834" width="7.83203125" bestFit="1" customWidth="1"/>
    <col min="11835" max="11835" width="10" bestFit="1" customWidth="1"/>
    <col min="11836" max="11836" width="7.83203125" bestFit="1" customWidth="1"/>
    <col min="11837" max="11837" width="10" bestFit="1" customWidth="1"/>
    <col min="11838" max="11838" width="6.1640625" bestFit="1" customWidth="1"/>
    <col min="11839" max="11839" width="8.5" bestFit="1" customWidth="1"/>
    <col min="11840" max="11840" width="7.83203125" bestFit="1" customWidth="1"/>
    <col min="11841" max="11841" width="10" bestFit="1" customWidth="1"/>
    <col min="11842" max="11842" width="7.83203125" bestFit="1" customWidth="1"/>
    <col min="11843" max="11843" width="10" bestFit="1" customWidth="1"/>
    <col min="11844" max="11844" width="7.83203125" bestFit="1" customWidth="1"/>
    <col min="11845" max="11845" width="10" bestFit="1" customWidth="1"/>
    <col min="11846" max="11846" width="7.83203125" bestFit="1" customWidth="1"/>
    <col min="11847" max="11847" width="10" bestFit="1" customWidth="1"/>
    <col min="11848" max="11848" width="7.83203125" bestFit="1" customWidth="1"/>
    <col min="11849" max="11849" width="10" bestFit="1" customWidth="1"/>
    <col min="11850" max="11850" width="7.83203125" bestFit="1" customWidth="1"/>
    <col min="11851" max="11854" width="6.1640625" bestFit="1" customWidth="1"/>
    <col min="11855" max="11855" width="10" bestFit="1" customWidth="1"/>
    <col min="11856" max="11856" width="7.83203125" bestFit="1" customWidth="1"/>
    <col min="11857" max="11857" width="10" bestFit="1" customWidth="1"/>
    <col min="11858" max="11858" width="5.83203125" bestFit="1" customWidth="1"/>
    <col min="11859" max="11861" width="6.1640625" bestFit="1" customWidth="1"/>
    <col min="11862" max="11862" width="8.5" bestFit="1" customWidth="1"/>
    <col min="11863" max="11863" width="7.83203125" bestFit="1" customWidth="1"/>
    <col min="11864" max="11864" width="10" bestFit="1" customWidth="1"/>
    <col min="11865" max="11865" width="7.83203125" bestFit="1" customWidth="1"/>
    <col min="11866" max="11866" width="10" bestFit="1" customWidth="1"/>
    <col min="11867" max="11867" width="7.83203125" bestFit="1" customWidth="1"/>
    <col min="11868" max="11868" width="10" bestFit="1" customWidth="1"/>
    <col min="11869" max="11869" width="7.83203125" bestFit="1" customWidth="1"/>
    <col min="11870" max="11870" width="6.1640625" bestFit="1" customWidth="1"/>
    <col min="11871" max="11871" width="10" bestFit="1" customWidth="1"/>
    <col min="11872" max="11872" width="7.83203125" bestFit="1" customWidth="1"/>
    <col min="11873" max="11873" width="10" bestFit="1" customWidth="1"/>
    <col min="11874" max="11874" width="7.83203125" bestFit="1" customWidth="1"/>
    <col min="11875" max="11875" width="10" bestFit="1" customWidth="1"/>
    <col min="11876" max="11876" width="7.83203125" bestFit="1" customWidth="1"/>
    <col min="11877" max="11877" width="6.1640625" bestFit="1" customWidth="1"/>
    <col min="11878" max="11878" width="10" bestFit="1" customWidth="1"/>
    <col min="11879" max="11879" width="7.83203125" bestFit="1" customWidth="1"/>
    <col min="11880" max="11880" width="10" bestFit="1" customWidth="1"/>
    <col min="11881" max="11881" width="7.83203125" bestFit="1" customWidth="1"/>
    <col min="11882" max="11882" width="10" bestFit="1" customWidth="1"/>
    <col min="11883" max="11883" width="7.83203125" bestFit="1" customWidth="1"/>
    <col min="11884" max="11884" width="10" bestFit="1" customWidth="1"/>
    <col min="11885" max="11885" width="7.83203125" bestFit="1" customWidth="1"/>
    <col min="11886" max="11886" width="6.1640625" bestFit="1" customWidth="1"/>
    <col min="11887" max="11887" width="10" bestFit="1" customWidth="1"/>
    <col min="11888" max="11888" width="7.83203125" bestFit="1" customWidth="1"/>
    <col min="11889" max="11889" width="10" bestFit="1" customWidth="1"/>
    <col min="11890" max="11890" width="7.83203125" bestFit="1" customWidth="1"/>
    <col min="11891" max="11891" width="10" bestFit="1" customWidth="1"/>
    <col min="11892" max="11892" width="7.83203125" bestFit="1" customWidth="1"/>
    <col min="11893" max="11893" width="10" bestFit="1" customWidth="1"/>
    <col min="11894" max="11894" width="7.83203125" bestFit="1" customWidth="1"/>
    <col min="11895" max="11895" width="6.1640625" bestFit="1" customWidth="1"/>
    <col min="11896" max="11896" width="10" bestFit="1" customWidth="1"/>
    <col min="11897" max="11897" width="7.83203125" bestFit="1" customWidth="1"/>
    <col min="11898" max="11898" width="10" bestFit="1" customWidth="1"/>
    <col min="11899" max="11899" width="7.83203125" bestFit="1" customWidth="1"/>
    <col min="11900" max="11900" width="10" bestFit="1" customWidth="1"/>
    <col min="11901" max="11901" width="5.83203125" bestFit="1" customWidth="1"/>
    <col min="11902" max="11902" width="8.5" bestFit="1" customWidth="1"/>
    <col min="11903" max="11903" width="7.83203125" bestFit="1" customWidth="1"/>
    <col min="11904" max="11904" width="10" bestFit="1" customWidth="1"/>
    <col min="11905" max="11905" width="7.83203125" bestFit="1" customWidth="1"/>
    <col min="11906" max="11906" width="6.1640625" bestFit="1" customWidth="1"/>
    <col min="11907" max="11907" width="10" bestFit="1" customWidth="1"/>
    <col min="11908" max="11908" width="7.83203125" bestFit="1" customWidth="1"/>
    <col min="11909" max="11909" width="10" bestFit="1" customWidth="1"/>
    <col min="11910" max="11912" width="6.1640625" bestFit="1" customWidth="1"/>
    <col min="11913" max="11913" width="8.5" bestFit="1" customWidth="1"/>
    <col min="11914" max="11914" width="7.83203125" bestFit="1" customWidth="1"/>
    <col min="11915" max="11915" width="10" bestFit="1" customWidth="1"/>
    <col min="11916" max="11916" width="7.83203125" bestFit="1" customWidth="1"/>
    <col min="11917" max="11917" width="10" bestFit="1" customWidth="1"/>
    <col min="11918" max="11918" width="7.83203125" bestFit="1" customWidth="1"/>
    <col min="11919" max="11919" width="10" bestFit="1" customWidth="1"/>
    <col min="11920" max="11920" width="7.83203125" bestFit="1" customWidth="1"/>
    <col min="11921" max="11921" width="10" bestFit="1" customWidth="1"/>
    <col min="11922" max="11922" width="7.83203125" bestFit="1" customWidth="1"/>
    <col min="11923" max="11923" width="10" bestFit="1" customWidth="1"/>
    <col min="11924" max="11924" width="7.83203125" bestFit="1" customWidth="1"/>
    <col min="11925" max="11925" width="10" bestFit="1" customWidth="1"/>
    <col min="11926" max="11926" width="7.83203125" bestFit="1" customWidth="1"/>
    <col min="11927" max="11927" width="10" bestFit="1" customWidth="1"/>
    <col min="11928" max="11928" width="7.83203125" bestFit="1" customWidth="1"/>
    <col min="11929" max="11929" width="10" bestFit="1" customWidth="1"/>
    <col min="11930" max="11930" width="7.83203125" bestFit="1" customWidth="1"/>
    <col min="11931" max="11931" width="10" bestFit="1" customWidth="1"/>
    <col min="11932" max="11932" width="6.1640625" bestFit="1" customWidth="1"/>
    <col min="11933" max="11933" width="8.5" bestFit="1" customWidth="1"/>
    <col min="11934" max="11934" width="7.83203125" bestFit="1" customWidth="1"/>
    <col min="11935" max="11935" width="10" bestFit="1" customWidth="1"/>
    <col min="11936" max="11936" width="5.83203125" bestFit="1" customWidth="1"/>
    <col min="11937" max="11937" width="8.5" bestFit="1" customWidth="1"/>
    <col min="11938" max="11938" width="7.83203125" bestFit="1" customWidth="1"/>
    <col min="11939" max="11940" width="6.1640625" bestFit="1" customWidth="1"/>
    <col min="11941" max="11941" width="10" bestFit="1" customWidth="1"/>
    <col min="11942" max="11942" width="7.83203125" bestFit="1" customWidth="1"/>
    <col min="11943" max="11943" width="10" bestFit="1" customWidth="1"/>
    <col min="11944" max="11944" width="7.83203125" bestFit="1" customWidth="1"/>
    <col min="11945" max="11945" width="10" bestFit="1" customWidth="1"/>
    <col min="11946" max="11946" width="7.83203125" bestFit="1" customWidth="1"/>
    <col min="11947" max="11947" width="10" bestFit="1" customWidth="1"/>
    <col min="11948" max="11948" width="7.83203125" bestFit="1" customWidth="1"/>
    <col min="11949" max="11949" width="10" bestFit="1" customWidth="1"/>
    <col min="11950" max="11950" width="7.83203125" bestFit="1" customWidth="1"/>
    <col min="11951" max="11951" width="10" bestFit="1" customWidth="1"/>
    <col min="11952" max="11952" width="7.83203125" bestFit="1" customWidth="1"/>
    <col min="11953" max="11953" width="10" bestFit="1" customWidth="1"/>
    <col min="11954" max="11954" width="7.83203125" bestFit="1" customWidth="1"/>
    <col min="11955" max="11955" width="10" bestFit="1" customWidth="1"/>
    <col min="11956" max="11956" width="7.83203125" bestFit="1" customWidth="1"/>
    <col min="11957" max="11957" width="6.1640625" bestFit="1" customWidth="1"/>
    <col min="11958" max="11958" width="10" bestFit="1" customWidth="1"/>
    <col min="11959" max="11959" width="7.83203125" bestFit="1" customWidth="1"/>
    <col min="11960" max="11960" width="6.1640625" bestFit="1" customWidth="1"/>
    <col min="11961" max="11961" width="10" bestFit="1" customWidth="1"/>
    <col min="11962" max="11962" width="7.83203125" bestFit="1" customWidth="1"/>
    <col min="11963" max="11963" width="10" bestFit="1" customWidth="1"/>
    <col min="11964" max="11964" width="7.83203125" bestFit="1" customWidth="1"/>
    <col min="11965" max="11965" width="10" bestFit="1" customWidth="1"/>
    <col min="11966" max="11966" width="7.83203125" bestFit="1" customWidth="1"/>
    <col min="11967" max="11967" width="10" bestFit="1" customWidth="1"/>
    <col min="11968" max="11968" width="7.83203125" bestFit="1" customWidth="1"/>
    <col min="11969" max="11969" width="10" bestFit="1" customWidth="1"/>
    <col min="11970" max="11970" width="7.83203125" bestFit="1" customWidth="1"/>
    <col min="11971" max="11971" width="10" bestFit="1" customWidth="1"/>
    <col min="11972" max="11972" width="7.83203125" bestFit="1" customWidth="1"/>
    <col min="11973" max="11973" width="10" bestFit="1" customWidth="1"/>
    <col min="11974" max="11974" width="7.83203125" bestFit="1" customWidth="1"/>
    <col min="11975" max="11975" width="4.1640625" bestFit="1" customWidth="1"/>
    <col min="11976" max="11976" width="10" bestFit="1" customWidth="1"/>
    <col min="11977" max="11977" width="7.83203125" bestFit="1" customWidth="1"/>
    <col min="11978" max="11978" width="10" bestFit="1" customWidth="1"/>
    <col min="11979" max="11979" width="7.83203125" bestFit="1" customWidth="1"/>
    <col min="11980" max="11980" width="6.1640625" bestFit="1" customWidth="1"/>
    <col min="11981" max="11981" width="10" bestFit="1" customWidth="1"/>
    <col min="11982" max="11982" width="7.83203125" bestFit="1" customWidth="1"/>
    <col min="11983" max="11983" width="6.1640625" bestFit="1" customWidth="1"/>
    <col min="11984" max="11984" width="10" bestFit="1" customWidth="1"/>
    <col min="11985" max="11985" width="7.83203125" bestFit="1" customWidth="1"/>
    <col min="11986" max="11986" width="10" bestFit="1" customWidth="1"/>
    <col min="11987" max="11987" width="7.83203125" bestFit="1" customWidth="1"/>
    <col min="11988" max="11988" width="10" bestFit="1" customWidth="1"/>
    <col min="11989" max="11989" width="7.83203125" bestFit="1" customWidth="1"/>
    <col min="11990" max="11991" width="6.1640625" bestFit="1" customWidth="1"/>
    <col min="11992" max="11992" width="10" bestFit="1" customWidth="1"/>
    <col min="11993" max="11993" width="7.83203125" bestFit="1" customWidth="1"/>
    <col min="11994" max="11994" width="10" bestFit="1" customWidth="1"/>
    <col min="11995" max="11995" width="7.83203125" bestFit="1" customWidth="1"/>
    <col min="11996" max="11996" width="6.1640625" bestFit="1" customWidth="1"/>
    <col min="11997" max="11997" width="10" bestFit="1" customWidth="1"/>
    <col min="11998" max="11998" width="6.1640625" bestFit="1" customWidth="1"/>
    <col min="11999" max="11999" width="8.5" bestFit="1" customWidth="1"/>
    <col min="12000" max="12000" width="7.83203125" bestFit="1" customWidth="1"/>
    <col min="12001" max="12001" width="6.1640625" bestFit="1" customWidth="1"/>
    <col min="12002" max="12002" width="10" bestFit="1" customWidth="1"/>
    <col min="12003" max="12003" width="7.83203125" bestFit="1" customWidth="1"/>
    <col min="12004" max="12004" width="6.1640625" bestFit="1" customWidth="1"/>
    <col min="12005" max="12005" width="10" bestFit="1" customWidth="1"/>
    <col min="12006" max="12006" width="7.83203125" bestFit="1" customWidth="1"/>
    <col min="12007" max="12007" width="10" bestFit="1" customWidth="1"/>
    <col min="12008" max="12008" width="7.83203125" bestFit="1" customWidth="1"/>
    <col min="12009" max="12009" width="10" bestFit="1" customWidth="1"/>
    <col min="12010" max="12010" width="7.83203125" bestFit="1" customWidth="1"/>
    <col min="12011" max="12011" width="10" bestFit="1" customWidth="1"/>
    <col min="12012" max="12012" width="7.83203125" bestFit="1" customWidth="1"/>
    <col min="12013" max="12013" width="10" bestFit="1" customWidth="1"/>
    <col min="12014" max="12014" width="7.83203125" bestFit="1" customWidth="1"/>
    <col min="12015" max="12015" width="10" bestFit="1" customWidth="1"/>
    <col min="12016" max="12016" width="7.83203125" bestFit="1" customWidth="1"/>
    <col min="12017" max="12017" width="10" bestFit="1" customWidth="1"/>
    <col min="12018" max="12018" width="7.83203125" bestFit="1" customWidth="1"/>
    <col min="12019" max="12019" width="10" bestFit="1" customWidth="1"/>
    <col min="12020" max="12020" width="7.83203125" bestFit="1" customWidth="1"/>
    <col min="12021" max="12021" width="10" bestFit="1" customWidth="1"/>
    <col min="12022" max="12022" width="7.83203125" bestFit="1" customWidth="1"/>
    <col min="12023" max="12023" width="6.1640625" bestFit="1" customWidth="1"/>
    <col min="12024" max="12024" width="10" bestFit="1" customWidth="1"/>
    <col min="12025" max="12025" width="7.83203125" bestFit="1" customWidth="1"/>
    <col min="12026" max="12026" width="10" bestFit="1" customWidth="1"/>
    <col min="12027" max="12027" width="7.83203125" bestFit="1" customWidth="1"/>
    <col min="12028" max="12028" width="10" bestFit="1" customWidth="1"/>
    <col min="12029" max="12029" width="7.83203125" bestFit="1" customWidth="1"/>
    <col min="12030" max="12030" width="10" bestFit="1" customWidth="1"/>
    <col min="12031" max="12031" width="7.83203125" bestFit="1" customWidth="1"/>
    <col min="12032" max="12032" width="10" bestFit="1" customWidth="1"/>
    <col min="12033" max="12033" width="6.1640625" bestFit="1" customWidth="1"/>
    <col min="12034" max="12034" width="8.5" bestFit="1" customWidth="1"/>
    <col min="12035" max="12035" width="7.83203125" bestFit="1" customWidth="1"/>
    <col min="12036" max="12036" width="10" bestFit="1" customWidth="1"/>
    <col min="12037" max="12037" width="7.83203125" bestFit="1" customWidth="1"/>
    <col min="12038" max="12038" width="10" bestFit="1" customWidth="1"/>
    <col min="12039" max="12039" width="7.83203125" bestFit="1" customWidth="1"/>
    <col min="12040" max="12040" width="10" bestFit="1" customWidth="1"/>
    <col min="12041" max="12041" width="7.83203125" bestFit="1" customWidth="1"/>
    <col min="12042" max="12042" width="10" bestFit="1" customWidth="1"/>
    <col min="12043" max="12043" width="7.83203125" bestFit="1" customWidth="1"/>
    <col min="12044" max="12044" width="10" bestFit="1" customWidth="1"/>
    <col min="12045" max="12045" width="7.83203125" bestFit="1" customWidth="1"/>
    <col min="12046" max="12046" width="10" bestFit="1" customWidth="1"/>
    <col min="12047" max="12047" width="7.83203125" bestFit="1" customWidth="1"/>
    <col min="12048" max="12048" width="6.1640625" bestFit="1" customWidth="1"/>
    <col min="12049" max="12049" width="10" bestFit="1" customWidth="1"/>
    <col min="12050" max="12050" width="6.1640625" bestFit="1" customWidth="1"/>
    <col min="12051" max="12051" width="8.5" bestFit="1" customWidth="1"/>
    <col min="12052" max="12052" width="6.1640625" bestFit="1" customWidth="1"/>
    <col min="12053" max="12053" width="8.5" bestFit="1" customWidth="1"/>
    <col min="12054" max="12054" width="7.83203125" bestFit="1" customWidth="1"/>
    <col min="12055" max="12055" width="10" bestFit="1" customWidth="1"/>
    <col min="12056" max="12056" width="7.83203125" bestFit="1" customWidth="1"/>
    <col min="12057" max="12057" width="10" bestFit="1" customWidth="1"/>
    <col min="12058" max="12058" width="7.83203125" bestFit="1" customWidth="1"/>
    <col min="12059" max="12059" width="10" bestFit="1" customWidth="1"/>
    <col min="12060" max="12060" width="7.83203125" bestFit="1" customWidth="1"/>
    <col min="12061" max="12061" width="10" bestFit="1" customWidth="1"/>
    <col min="12062" max="12062" width="7.83203125" bestFit="1" customWidth="1"/>
    <col min="12063" max="12063" width="10" bestFit="1" customWidth="1"/>
    <col min="12064" max="12064" width="7.83203125" bestFit="1" customWidth="1"/>
    <col min="12065" max="12065" width="10" bestFit="1" customWidth="1"/>
    <col min="12066" max="12066" width="7.83203125" bestFit="1" customWidth="1"/>
    <col min="12067" max="12067" width="10" bestFit="1" customWidth="1"/>
    <col min="12068" max="12068" width="7.83203125" bestFit="1" customWidth="1"/>
    <col min="12069" max="12069" width="10" bestFit="1" customWidth="1"/>
    <col min="12070" max="12070" width="7.83203125" bestFit="1" customWidth="1"/>
    <col min="12071" max="12071" width="10" bestFit="1" customWidth="1"/>
    <col min="12072" max="12072" width="7.83203125" bestFit="1" customWidth="1"/>
    <col min="12073" max="12073" width="10" bestFit="1" customWidth="1"/>
    <col min="12074" max="12074" width="7.83203125" bestFit="1" customWidth="1"/>
    <col min="12075" max="12075" width="6.1640625" bestFit="1" customWidth="1"/>
    <col min="12076" max="12076" width="10" bestFit="1" customWidth="1"/>
    <col min="12077" max="12077" width="7.83203125" bestFit="1" customWidth="1"/>
    <col min="12078" max="12078" width="10" bestFit="1" customWidth="1"/>
    <col min="12079" max="12079" width="7.83203125" bestFit="1" customWidth="1"/>
    <col min="12080" max="12080" width="10" bestFit="1" customWidth="1"/>
    <col min="12081" max="12081" width="7.83203125" bestFit="1" customWidth="1"/>
    <col min="12082" max="12082" width="10" bestFit="1" customWidth="1"/>
    <col min="12083" max="12083" width="7.83203125" bestFit="1" customWidth="1"/>
    <col min="12084" max="12084" width="10" bestFit="1" customWidth="1"/>
    <col min="12085" max="12085" width="7.83203125" bestFit="1" customWidth="1"/>
    <col min="12086" max="12086" width="10" bestFit="1" customWidth="1"/>
    <col min="12087" max="12087" width="7.83203125" bestFit="1" customWidth="1"/>
    <col min="12088" max="12088" width="10" bestFit="1" customWidth="1"/>
    <col min="12089" max="12089" width="6.1640625" bestFit="1" customWidth="1"/>
    <col min="12090" max="12090" width="8.5" bestFit="1" customWidth="1"/>
    <col min="12091" max="12091" width="7.83203125" bestFit="1" customWidth="1"/>
    <col min="12092" max="12092" width="6.1640625" bestFit="1" customWidth="1"/>
    <col min="12093" max="12093" width="10" bestFit="1" customWidth="1"/>
    <col min="12094" max="12094" width="6.1640625" bestFit="1" customWidth="1"/>
    <col min="12095" max="12095" width="8.5" bestFit="1" customWidth="1"/>
    <col min="12096" max="12096" width="7.83203125" bestFit="1" customWidth="1"/>
    <col min="12097" max="12097" width="10" bestFit="1" customWidth="1"/>
    <col min="12098" max="12098" width="7.83203125" bestFit="1" customWidth="1"/>
    <col min="12099" max="12099" width="10" bestFit="1" customWidth="1"/>
    <col min="12100" max="12100" width="7.83203125" bestFit="1" customWidth="1"/>
    <col min="12101" max="12101" width="10" bestFit="1" customWidth="1"/>
    <col min="12102" max="12102" width="7.83203125" bestFit="1" customWidth="1"/>
    <col min="12103" max="12103" width="10" bestFit="1" customWidth="1"/>
    <col min="12104" max="12104" width="7.83203125" bestFit="1" customWidth="1"/>
    <col min="12105" max="12105" width="10" bestFit="1" customWidth="1"/>
    <col min="12106" max="12106" width="7.83203125" bestFit="1" customWidth="1"/>
    <col min="12107" max="12107" width="10" bestFit="1" customWidth="1"/>
    <col min="12108" max="12108" width="7.83203125" bestFit="1" customWidth="1"/>
    <col min="12109" max="12109" width="10" bestFit="1" customWidth="1"/>
    <col min="12110" max="12110" width="7.83203125" bestFit="1" customWidth="1"/>
    <col min="12111" max="12111" width="10" bestFit="1" customWidth="1"/>
    <col min="12112" max="12112" width="6.1640625" bestFit="1" customWidth="1"/>
    <col min="12113" max="12113" width="8.5" bestFit="1" customWidth="1"/>
    <col min="12114" max="12114" width="7.83203125" bestFit="1" customWidth="1"/>
    <col min="12115" max="12115" width="10" bestFit="1" customWidth="1"/>
    <col min="12116" max="12116" width="7.83203125" bestFit="1" customWidth="1"/>
    <col min="12117" max="12117" width="10" bestFit="1" customWidth="1"/>
    <col min="12118" max="12118" width="7.83203125" bestFit="1" customWidth="1"/>
    <col min="12119" max="12119" width="10" bestFit="1" customWidth="1"/>
    <col min="12120" max="12121" width="6.1640625" bestFit="1" customWidth="1"/>
    <col min="12122" max="12122" width="8.5" bestFit="1" customWidth="1"/>
    <col min="12123" max="12123" width="7.83203125" bestFit="1" customWidth="1"/>
    <col min="12124" max="12124" width="6.1640625" bestFit="1" customWidth="1"/>
    <col min="12125" max="12125" width="10" bestFit="1" customWidth="1"/>
    <col min="12126" max="12126" width="7.83203125" bestFit="1" customWidth="1"/>
    <col min="12127" max="12127" width="10" bestFit="1" customWidth="1"/>
    <col min="12128" max="12128" width="7.83203125" bestFit="1" customWidth="1"/>
    <col min="12129" max="12129" width="10" bestFit="1" customWidth="1"/>
    <col min="12130" max="12130" width="7.83203125" bestFit="1" customWidth="1"/>
    <col min="12131" max="12131" width="10" bestFit="1" customWidth="1"/>
    <col min="12132" max="12132" width="7.83203125" bestFit="1" customWidth="1"/>
    <col min="12133" max="12133" width="10" bestFit="1" customWidth="1"/>
    <col min="12134" max="12134" width="7.83203125" bestFit="1" customWidth="1"/>
    <col min="12135" max="12135" width="10" bestFit="1" customWidth="1"/>
    <col min="12136" max="12136" width="7.83203125" bestFit="1" customWidth="1"/>
    <col min="12137" max="12137" width="10" bestFit="1" customWidth="1"/>
    <col min="12138" max="12138" width="7.83203125" bestFit="1" customWidth="1"/>
    <col min="12139" max="12139" width="10" bestFit="1" customWidth="1"/>
    <col min="12140" max="12140" width="7.83203125" bestFit="1" customWidth="1"/>
    <col min="12141" max="12141" width="10" bestFit="1" customWidth="1"/>
    <col min="12142" max="12142" width="7.83203125" bestFit="1" customWidth="1"/>
    <col min="12143" max="12143" width="6.1640625" bestFit="1" customWidth="1"/>
    <col min="12144" max="12144" width="10" bestFit="1" customWidth="1"/>
    <col min="12145" max="12145" width="7.83203125" bestFit="1" customWidth="1"/>
    <col min="12146" max="12146" width="10" bestFit="1" customWidth="1"/>
    <col min="12147" max="12147" width="7.83203125" bestFit="1" customWidth="1"/>
    <col min="12148" max="12148" width="10" bestFit="1" customWidth="1"/>
    <col min="12149" max="12149" width="7.83203125" bestFit="1" customWidth="1"/>
    <col min="12150" max="12150" width="10" bestFit="1" customWidth="1"/>
    <col min="12151" max="12151" width="7.83203125" bestFit="1" customWidth="1"/>
    <col min="12152" max="12152" width="10" bestFit="1" customWidth="1"/>
    <col min="12153" max="12153" width="7.83203125" bestFit="1" customWidth="1"/>
    <col min="12154" max="12154" width="10" bestFit="1" customWidth="1"/>
    <col min="12155" max="12155" width="7.83203125" bestFit="1" customWidth="1"/>
    <col min="12156" max="12156" width="10" bestFit="1" customWidth="1"/>
    <col min="12157" max="12157" width="7.83203125" bestFit="1" customWidth="1"/>
    <col min="12158" max="12158" width="10" bestFit="1" customWidth="1"/>
    <col min="12159" max="12159" width="7.83203125" bestFit="1" customWidth="1"/>
    <col min="12160" max="12160" width="10" bestFit="1" customWidth="1"/>
    <col min="12161" max="12161" width="7.83203125" bestFit="1" customWidth="1"/>
    <col min="12162" max="12162" width="10" bestFit="1" customWidth="1"/>
    <col min="12163" max="12163" width="7.83203125" bestFit="1" customWidth="1"/>
    <col min="12164" max="12164" width="10" bestFit="1" customWidth="1"/>
    <col min="12165" max="12165" width="7.83203125" bestFit="1" customWidth="1"/>
    <col min="12166" max="12166" width="10" bestFit="1" customWidth="1"/>
    <col min="12167" max="12167" width="7.83203125" bestFit="1" customWidth="1"/>
    <col min="12168" max="12168" width="10" bestFit="1" customWidth="1"/>
    <col min="12169" max="12169" width="7.83203125" bestFit="1" customWidth="1"/>
    <col min="12170" max="12170" width="10" bestFit="1" customWidth="1"/>
    <col min="12171" max="12171" width="7.83203125" bestFit="1" customWidth="1"/>
    <col min="12172" max="12172" width="10" bestFit="1" customWidth="1"/>
    <col min="12173" max="12173" width="7.83203125" bestFit="1" customWidth="1"/>
    <col min="12174" max="12174" width="10" bestFit="1" customWidth="1"/>
    <col min="12175" max="12175" width="7.83203125" bestFit="1" customWidth="1"/>
    <col min="12176" max="12176" width="10" bestFit="1" customWidth="1"/>
    <col min="12177" max="12177" width="7.83203125" bestFit="1" customWidth="1"/>
    <col min="12178" max="12178" width="10" bestFit="1" customWidth="1"/>
    <col min="12179" max="12179" width="7.83203125" bestFit="1" customWidth="1"/>
    <col min="12180" max="12180" width="10" bestFit="1" customWidth="1"/>
    <col min="12181" max="12181" width="7.83203125" bestFit="1" customWidth="1"/>
    <col min="12182" max="12182" width="10" bestFit="1" customWidth="1"/>
    <col min="12183" max="12183" width="30.1640625" bestFit="1" customWidth="1"/>
    <col min="12184" max="12184" width="16.33203125" bestFit="1" customWidth="1"/>
  </cols>
  <sheetData>
    <row r="8" spans="1:19" ht="51" x14ac:dyDescent="0.2">
      <c r="A8" s="19" t="s">
        <v>120</v>
      </c>
      <c r="B8" s="3" t="s">
        <v>118</v>
      </c>
      <c r="C8" s="3" t="s">
        <v>119</v>
      </c>
      <c r="G8" s="55" t="s">
        <v>171</v>
      </c>
      <c r="H8" s="46" t="s">
        <v>131</v>
      </c>
      <c r="I8" s="47" t="s">
        <v>132</v>
      </c>
    </row>
    <row r="9" spans="1:19" ht="51" x14ac:dyDescent="0.2">
      <c r="A9" s="8" t="s">
        <v>88</v>
      </c>
      <c r="B9" s="21">
        <v>0.57828282828282829</v>
      </c>
      <c r="C9" s="21">
        <v>0.92625899280575541</v>
      </c>
      <c r="G9" s="63" t="s">
        <v>141</v>
      </c>
      <c r="H9" s="60" cm="1">
        <f t="array" ref="H9">MEDIAN(_xlfn._xlws.FILTER(train3[number_vmail_messages],(train3[churn]=0)*(train3[voice_mail_plan]=1)))</f>
        <v>29</v>
      </c>
      <c r="I9" s="61" cm="1">
        <f t="array" ref="I9">AVERAGE(_xlfn._xlws.FILTER(train3[number_vmail_messages],(train3[churn]=0)*(train3[voice_mail_plan]=1)))</f>
        <v>28.994174757281552</v>
      </c>
    </row>
    <row r="10" spans="1:19" ht="51" x14ac:dyDescent="0.2">
      <c r="A10" s="8" t="s">
        <v>89</v>
      </c>
      <c r="B10" s="16">
        <v>0.42171717171717171</v>
      </c>
      <c r="C10" s="16">
        <v>7.3741007194244604E-2</v>
      </c>
      <c r="G10" s="63" t="s">
        <v>142</v>
      </c>
      <c r="H10" s="62" cm="1">
        <f t="array" ref="H10">MEDIAN(_xlfn._xlws.FILTER(train3[number_vmail_messages],(train3[churn]=1)*(train3[voice_mail_plan]=1)))</f>
        <v>31</v>
      </c>
      <c r="I10" s="48" cm="1">
        <f t="array" ref="I10">AVERAGE(_xlfn._xlws.FILTER(train3[number_vmail_messages],(train3[churn]=1)*(train3[voice_mail_plan]=1)))</f>
        <v>31.353658536585368</v>
      </c>
    </row>
    <row r="11" spans="1:19" ht="34" x14ac:dyDescent="0.2">
      <c r="A11" s="8" t="s">
        <v>86</v>
      </c>
      <c r="B11" s="16">
        <v>1</v>
      </c>
      <c r="C11" s="16">
        <v>1</v>
      </c>
      <c r="G11" s="66" t="s">
        <v>145</v>
      </c>
      <c r="H11" cm="1">
        <f t="array" ref="H11">MEDIAN(_xlfn._xlws.FILTER(train3[number_vmail_messages],(train3[churn]=0)*(train3[voice_mail_plan]=0)))</f>
        <v>0</v>
      </c>
      <c r="I11" cm="1">
        <f t="array" ref="I11">AVERAGE(_xlfn._xlws.FILTER(train3[number_vmail_messages],(train3[churn]=0)*(train3[voice_mail_plan]=0)))</f>
        <v>0</v>
      </c>
    </row>
    <row r="12" spans="1:19" ht="34" x14ac:dyDescent="0.2">
      <c r="A12" s="23"/>
      <c r="C12" s="10"/>
      <c r="E12" s="10"/>
      <c r="G12" s="66" t="s">
        <v>146</v>
      </c>
      <c r="H12" cm="1">
        <f t="array" ref="H12">MEDIAN(_xlfn._xlws.FILTER(train3[number_vmail_messages],(train3[churn]=1)*(train3[voice_mail_plan]=0)))</f>
        <v>0</v>
      </c>
      <c r="I12" cm="1">
        <f t="array" ref="I12">MEDIAN(_xlfn._xlws.FILTER(train3[number_vmail_messages],(train3[churn]=1)*(train3[voice_mail_plan]=0)))</f>
        <v>0</v>
      </c>
    </row>
    <row r="13" spans="1:19" ht="16" customHeight="1" x14ac:dyDescent="0.2">
      <c r="A13" s="23"/>
      <c r="C13" s="10"/>
      <c r="E13" s="10"/>
      <c r="R13" s="54"/>
      <c r="S13" s="54"/>
    </row>
    <row r="14" spans="1:19" x14ac:dyDescent="0.2">
      <c r="A14" s="23"/>
      <c r="C14" s="10"/>
      <c r="E14" s="10"/>
      <c r="R14" s="54"/>
      <c r="S14" s="54"/>
    </row>
    <row r="15" spans="1:19" ht="85" x14ac:dyDescent="0.2">
      <c r="A15" s="23"/>
      <c r="C15" s="10"/>
      <c r="E15" s="10"/>
      <c r="G15" s="55" t="s">
        <v>172</v>
      </c>
      <c r="H15" s="46" t="s">
        <v>129</v>
      </c>
      <c r="I15" s="47" t="s">
        <v>130</v>
      </c>
      <c r="J15" s="49" t="s">
        <v>127</v>
      </c>
      <c r="K15" s="49" t="s">
        <v>128</v>
      </c>
      <c r="M15" s="54"/>
      <c r="N15" s="54"/>
      <c r="O15" s="54"/>
      <c r="P15" s="54"/>
      <c r="Q15" s="54"/>
      <c r="R15" s="54"/>
      <c r="S15" s="54"/>
    </row>
    <row r="16" spans="1:19" x14ac:dyDescent="0.2">
      <c r="A16" s="23"/>
      <c r="C16" s="10"/>
      <c r="E16" s="10"/>
      <c r="G16" s="64" t="s">
        <v>88</v>
      </c>
      <c r="H16" s="3" cm="1">
        <f t="array" ref="H16">MEDIAN(_xlfn._xlws.FILTER(train3[number_customer_service_calls],train3[churn]=0))</f>
        <v>1</v>
      </c>
      <c r="I16" s="45" cm="1">
        <f t="array" ref="I16">AVERAGE(_xlfn._xlws.FILTER(train3[number_customer_service_calls],train3[churn]=0))</f>
        <v>1.4416757940854326</v>
      </c>
      <c r="J16" s="50" cm="1">
        <f t="array" ref="J16">MEDIAN(_xlfn._xlws.FILTER(train3[years_as_customer],train3[churn]=0))</f>
        <v>8.25</v>
      </c>
      <c r="K16" s="51" cm="1">
        <f t="array" ref="K16">AVERAGE(_xlfn._xlws.FILTER(train3[years_as_customer],train3[churn]=0))</f>
        <v>8.327081051478638</v>
      </c>
      <c r="M16" s="54"/>
      <c r="N16" s="54"/>
      <c r="O16" s="54"/>
      <c r="P16" s="54"/>
      <c r="Q16" s="54"/>
      <c r="R16" s="54"/>
      <c r="S16" s="54"/>
    </row>
    <row r="17" spans="1:19" ht="17" x14ac:dyDescent="0.2">
      <c r="G17" s="65" t="s">
        <v>89</v>
      </c>
      <c r="H17" s="30" cm="1">
        <f t="array" ref="H17">MEDIAN(_xlfn._xlws.FILTER(train3[number_customer_service_calls],train3[churn]=1))</f>
        <v>2</v>
      </c>
      <c r="I17" s="48" cm="1">
        <f t="array" ref="I17">AVERAGE(_xlfn._xlws.FILTER(train3[number_customer_service_calls],train3[churn]=1))</f>
        <v>2.2759197324414715</v>
      </c>
      <c r="J17" s="52" cm="1">
        <f t="array" ref="J17">MEDIAN(_xlfn._xlws.FILTER(train3[years_as_customer],train3[churn]=1))</f>
        <v>8.4166666666666661</v>
      </c>
      <c r="K17" s="53" cm="1">
        <f t="array" ref="K17">AVERAGE(_xlfn._xlws.FILTER(train3[years_as_customer],train3[churn]=1))</f>
        <v>8.511426978818287</v>
      </c>
      <c r="M17" s="54"/>
      <c r="N17" s="54"/>
      <c r="O17" s="54"/>
      <c r="P17" s="54"/>
      <c r="Q17" s="54"/>
      <c r="R17" s="54"/>
      <c r="S17" s="54"/>
    </row>
    <row r="18" spans="1:19" x14ac:dyDescent="0.2">
      <c r="M18" s="54"/>
      <c r="N18" s="54"/>
      <c r="O18" s="54"/>
      <c r="P18" s="54"/>
      <c r="Q18" s="54"/>
      <c r="R18" s="54"/>
      <c r="S18" s="54"/>
    </row>
    <row r="19" spans="1:19" s="3" customFormat="1" x14ac:dyDescent="0.2">
      <c r="D19"/>
      <c r="M19" s="54"/>
      <c r="N19" s="54"/>
      <c r="O19" s="54"/>
      <c r="P19" s="54"/>
      <c r="Q19" s="54"/>
      <c r="R19" s="54"/>
      <c r="S19" s="54"/>
    </row>
    <row r="20" spans="1:19" x14ac:dyDescent="0.2">
      <c r="M20" s="54"/>
      <c r="N20" s="54"/>
      <c r="O20" s="54"/>
      <c r="P20" s="54"/>
      <c r="Q20" s="54"/>
      <c r="R20" s="54"/>
      <c r="S20" s="54"/>
    </row>
    <row r="21" spans="1:19" x14ac:dyDescent="0.2">
      <c r="M21" s="54"/>
      <c r="N21" s="54"/>
      <c r="O21" s="54"/>
      <c r="P21" s="54"/>
      <c r="Q21" s="54"/>
      <c r="R21" s="54"/>
      <c r="S21" s="54"/>
    </row>
    <row r="22" spans="1:19" x14ac:dyDescent="0.2">
      <c r="M22" s="54"/>
      <c r="N22" s="54"/>
      <c r="O22" s="54"/>
      <c r="P22" s="54"/>
      <c r="Q22" s="54"/>
      <c r="R22" s="54"/>
      <c r="S22" s="54"/>
    </row>
    <row r="24" spans="1:19" s="3" customFormat="1" x14ac:dyDescent="0.2">
      <c r="C24"/>
      <c r="D24"/>
    </row>
    <row r="28" spans="1:19" x14ac:dyDescent="0.2">
      <c r="A28" s="8"/>
      <c r="B28" s="16"/>
    </row>
    <row r="30" spans="1:19" s="3" customFormat="1" x14ac:dyDescent="0.2">
      <c r="C30"/>
      <c r="D30"/>
    </row>
    <row r="41" spans="1:17" s="3" customFormat="1" ht="34" x14ac:dyDescent="0.2">
      <c r="A41" s="17" t="s">
        <v>122</v>
      </c>
      <c r="B41" s="3" t="s">
        <v>108</v>
      </c>
      <c r="C41" s="3" t="s">
        <v>109</v>
      </c>
      <c r="D41" s="18" t="s">
        <v>110</v>
      </c>
      <c r="E41"/>
      <c r="F41"/>
      <c r="G41"/>
      <c r="H41" s="22" t="s">
        <v>122</v>
      </c>
      <c r="I41" t="s">
        <v>112</v>
      </c>
      <c r="J41" t="s">
        <v>113</v>
      </c>
      <c r="K41" t="s">
        <v>114</v>
      </c>
      <c r="N41" s="22" t="s">
        <v>120</v>
      </c>
      <c r="O41" t="s">
        <v>115</v>
      </c>
      <c r="P41" t="s">
        <v>116</v>
      </c>
      <c r="Q41" t="s">
        <v>117</v>
      </c>
    </row>
    <row r="42" spans="1:17" ht="17" x14ac:dyDescent="0.2">
      <c r="A42" s="15" t="s">
        <v>88</v>
      </c>
      <c r="B42" s="10">
        <v>175.5550930996709</v>
      </c>
      <c r="C42" s="10">
        <v>198.57067360350518</v>
      </c>
      <c r="D42" s="78">
        <v>199.57751916757982</v>
      </c>
      <c r="H42" s="9" t="s">
        <v>88</v>
      </c>
      <c r="I42" s="10">
        <v>99.813800657174156</v>
      </c>
      <c r="J42" s="10">
        <v>100.23138006571742</v>
      </c>
      <c r="K42" s="10">
        <v>99.942771084337352</v>
      </c>
      <c r="N42" s="8" t="s">
        <v>88</v>
      </c>
      <c r="O42" s="10">
        <v>29.844947973713168</v>
      </c>
      <c r="P42" s="10">
        <v>16.878743154435913</v>
      </c>
      <c r="Q42" s="10">
        <v>8.9811308871851168</v>
      </c>
    </row>
    <row r="43" spans="1:17" x14ac:dyDescent="0.2">
      <c r="A43" s="15" t="s">
        <v>89</v>
      </c>
      <c r="B43" s="13">
        <v>208.99013377926423</v>
      </c>
      <c r="C43" s="13">
        <v>209.96488294314381</v>
      </c>
      <c r="D43" s="20">
        <v>206.33177257525088</v>
      </c>
      <c r="H43" s="8" t="s">
        <v>89</v>
      </c>
      <c r="I43" s="10">
        <v>100.47826086956522</v>
      </c>
      <c r="J43" s="10">
        <v>99.841137123745824</v>
      </c>
      <c r="K43" s="10">
        <v>99.209030100334445</v>
      </c>
      <c r="N43" s="8" t="s">
        <v>89</v>
      </c>
      <c r="O43" s="13">
        <v>35.528678929765867</v>
      </c>
      <c r="P43" s="13">
        <v>17.847207357859528</v>
      </c>
      <c r="Q43" s="10">
        <v>9.2850334448160474</v>
      </c>
    </row>
    <row r="45" spans="1:17" x14ac:dyDescent="0.2">
      <c r="A45" s="8"/>
      <c r="B45" s="10"/>
      <c r="C45" s="10"/>
      <c r="D45" s="10"/>
      <c r="E45" s="10"/>
      <c r="F45" s="10"/>
      <c r="G45" s="10"/>
    </row>
    <row r="46" spans="1:17" x14ac:dyDescent="0.2">
      <c r="A46" s="8"/>
      <c r="B46" s="10"/>
      <c r="C46" s="10"/>
      <c r="D46" s="10"/>
      <c r="E46" s="10"/>
      <c r="F46" s="10"/>
      <c r="G46" s="10"/>
    </row>
    <row r="54" spans="1:7" x14ac:dyDescent="0.2">
      <c r="A54" s="8"/>
      <c r="B54" s="10"/>
      <c r="C54" s="10"/>
      <c r="D54" s="10"/>
      <c r="E54" s="10"/>
      <c r="F54" s="10"/>
      <c r="G54" s="10"/>
    </row>
    <row r="55" spans="1:7" x14ac:dyDescent="0.2">
      <c r="A55" s="8"/>
      <c r="B55" s="10"/>
      <c r="C55" s="10"/>
      <c r="D55" s="10"/>
      <c r="E55" s="10"/>
      <c r="F55" s="10"/>
      <c r="G55" s="10"/>
    </row>
    <row r="56" spans="1:7" x14ac:dyDescent="0.2">
      <c r="A56" s="8"/>
      <c r="B56" s="10"/>
      <c r="C56" s="10"/>
      <c r="D56" s="10"/>
      <c r="E56" s="10"/>
      <c r="F56" s="10"/>
      <c r="G56" s="10"/>
    </row>
    <row r="57" spans="1:7" x14ac:dyDescent="0.2">
      <c r="A57" s="8"/>
      <c r="B57" s="10"/>
      <c r="C57" s="10"/>
      <c r="D57" s="10"/>
      <c r="E57" s="10"/>
      <c r="F57" s="10"/>
      <c r="G57" s="10"/>
    </row>
    <row r="58" spans="1:7" x14ac:dyDescent="0.2">
      <c r="A58" s="8"/>
      <c r="B58" s="10"/>
      <c r="C58" s="10"/>
      <c r="D58" s="10"/>
      <c r="E58" s="10"/>
      <c r="F58" s="10"/>
      <c r="G58" s="10"/>
    </row>
    <row r="59" spans="1:7" x14ac:dyDescent="0.2">
      <c r="A59" s="8"/>
      <c r="B59" s="10"/>
      <c r="C59" s="10"/>
      <c r="D59" s="10"/>
      <c r="E59" s="10"/>
      <c r="F59" s="10"/>
      <c r="G59" s="10"/>
    </row>
    <row r="60" spans="1:7" x14ac:dyDescent="0.2">
      <c r="A60" s="8"/>
      <c r="B60" s="10"/>
      <c r="C60" s="10"/>
      <c r="D60" s="10"/>
      <c r="E60" s="10"/>
      <c r="F60" s="10"/>
      <c r="G60" s="10"/>
    </row>
    <row r="61" spans="1:7" x14ac:dyDescent="0.2">
      <c r="A61" s="8"/>
      <c r="B61" s="10"/>
      <c r="C61" s="10"/>
      <c r="D61" s="10"/>
      <c r="E61" s="10"/>
      <c r="F61" s="10"/>
      <c r="G61" s="10"/>
    </row>
    <row r="62" spans="1:7" x14ac:dyDescent="0.2">
      <c r="A62" s="8"/>
      <c r="B62" s="10"/>
      <c r="C62" s="10"/>
      <c r="D62" s="10"/>
      <c r="E62" s="10"/>
      <c r="F62" s="10"/>
      <c r="G62" s="10"/>
    </row>
    <row r="63" spans="1:7" x14ac:dyDescent="0.2">
      <c r="A63" s="8"/>
      <c r="B63" s="10"/>
      <c r="C63" s="10"/>
      <c r="D63" s="10"/>
      <c r="E63" s="10"/>
      <c r="F63" s="10"/>
      <c r="G63" s="10"/>
    </row>
    <row r="64" spans="1:7" x14ac:dyDescent="0.2">
      <c r="A64" s="8"/>
      <c r="B64" s="10"/>
      <c r="C64" s="10"/>
      <c r="D64" s="10"/>
      <c r="E64" s="10"/>
      <c r="F64" s="10"/>
      <c r="G64" s="10"/>
    </row>
    <row r="71" spans="1:17" ht="34" x14ac:dyDescent="0.2">
      <c r="A71" s="19" t="s">
        <v>121</v>
      </c>
      <c r="B71" s="3" t="s">
        <v>108</v>
      </c>
      <c r="C71" s="3" t="s">
        <v>109</v>
      </c>
      <c r="D71" s="3" t="s">
        <v>110</v>
      </c>
      <c r="H71" s="19" t="s">
        <v>121</v>
      </c>
      <c r="I71" t="s">
        <v>112</v>
      </c>
      <c r="J71" t="s">
        <v>113</v>
      </c>
      <c r="K71" t="s">
        <v>114</v>
      </c>
      <c r="N71" s="19" t="s">
        <v>121</v>
      </c>
      <c r="O71" t="s">
        <v>115</v>
      </c>
      <c r="P71" t="s">
        <v>116</v>
      </c>
      <c r="Q71" t="s">
        <v>117</v>
      </c>
    </row>
    <row r="72" spans="1:17" x14ac:dyDescent="0.2">
      <c r="A72" s="8" t="s">
        <v>87</v>
      </c>
      <c r="B72" s="10">
        <v>180.28059273422525</v>
      </c>
      <c r="C72" s="10">
        <v>199.81551943913368</v>
      </c>
      <c r="D72" s="10">
        <v>199.99187380497136</v>
      </c>
      <c r="H72" s="8" t="s">
        <v>87</v>
      </c>
      <c r="I72" s="10">
        <v>100.02549394518802</v>
      </c>
      <c r="J72" s="10">
        <v>100.17335882727852</v>
      </c>
      <c r="K72" s="10">
        <v>99.745379222434678</v>
      </c>
      <c r="N72" s="8" t="s">
        <v>87</v>
      </c>
      <c r="O72" s="10">
        <v>30.648279158699786</v>
      </c>
      <c r="P72" s="10">
        <v>16.984531548757165</v>
      </c>
      <c r="Q72" s="10">
        <v>8.9997833014659125</v>
      </c>
    </row>
    <row r="73" spans="1:17" x14ac:dyDescent="0.2">
      <c r="A73" s="27" t="s">
        <v>88</v>
      </c>
      <c r="B73" s="10">
        <v>173.5922196796335</v>
      </c>
      <c r="C73" s="10">
        <v>197.28886346300567</v>
      </c>
      <c r="D73" s="10">
        <v>198.3500381388256</v>
      </c>
      <c r="H73" s="27" t="s">
        <v>88</v>
      </c>
      <c r="I73" s="10">
        <v>99.941266209000759</v>
      </c>
      <c r="J73" s="10">
        <v>100.24866514111365</v>
      </c>
      <c r="K73" s="10">
        <v>99.865751334858885</v>
      </c>
      <c r="N73" s="27" t="s">
        <v>88</v>
      </c>
      <c r="O73" s="10">
        <v>29.511292906178486</v>
      </c>
      <c r="P73" s="10">
        <v>16.769782608695653</v>
      </c>
      <c r="Q73" s="10">
        <v>8.9258962623951259</v>
      </c>
    </row>
    <row r="74" spans="1:17" x14ac:dyDescent="0.2">
      <c r="A74" s="27" t="s">
        <v>89</v>
      </c>
      <c r="B74" s="13">
        <v>214.26686046511639</v>
      </c>
      <c r="C74" s="13">
        <v>212.65445736434106</v>
      </c>
      <c r="D74" s="13">
        <v>208.33468992248066</v>
      </c>
      <c r="H74" s="27" t="s">
        <v>111</v>
      </c>
      <c r="I74" s="10">
        <v>100.45348837209302</v>
      </c>
      <c r="J74" s="10">
        <v>99.79069767441861</v>
      </c>
      <c r="K74" s="10">
        <v>99.133720930232556</v>
      </c>
      <c r="N74" s="27" t="s">
        <v>111</v>
      </c>
      <c r="O74" s="13">
        <v>36.425755813953465</v>
      </c>
      <c r="P74" s="13">
        <v>18.075755813953478</v>
      </c>
      <c r="Q74" s="10">
        <v>9.3752325581395333</v>
      </c>
    </row>
    <row r="75" spans="1:17" x14ac:dyDescent="0.2">
      <c r="A75" s="8" t="s">
        <v>107</v>
      </c>
      <c r="B75" s="10">
        <v>180.20035971223038</v>
      </c>
      <c r="C75" s="10">
        <v>201.18525179856124</v>
      </c>
      <c r="D75" s="10">
        <v>202.04046762589934</v>
      </c>
      <c r="H75" s="8" t="s">
        <v>107</v>
      </c>
      <c r="I75" s="10">
        <v>99.573741007194243</v>
      </c>
      <c r="J75" s="10">
        <v>100.18525179856115</v>
      </c>
      <c r="K75" s="10">
        <v>100.10521582733813</v>
      </c>
      <c r="N75" s="8" t="s">
        <v>107</v>
      </c>
      <c r="O75" s="10">
        <v>30.634532374100736</v>
      </c>
      <c r="P75" s="10">
        <v>17.101025179856123</v>
      </c>
      <c r="Q75" s="10">
        <v>9.0919244604316702</v>
      </c>
    </row>
    <row r="76" spans="1:17" x14ac:dyDescent="0.2">
      <c r="A76" s="27" t="s">
        <v>88</v>
      </c>
      <c r="B76" s="10">
        <v>180.55184466019435</v>
      </c>
      <c r="C76" s="10">
        <v>201.83368932038849</v>
      </c>
      <c r="D76" s="10">
        <v>202.70223300970872</v>
      </c>
      <c r="H76" s="27" t="s">
        <v>88</v>
      </c>
      <c r="I76" s="10">
        <v>99.489320388349512</v>
      </c>
      <c r="J76" s="10">
        <v>100.1873786407767</v>
      </c>
      <c r="K76" s="10">
        <v>100.13883495145632</v>
      </c>
      <c r="N76" s="27" t="s">
        <v>88</v>
      </c>
      <c r="O76" s="10">
        <v>30.694310679611654</v>
      </c>
      <c r="P76" s="10">
        <v>17.156116504854374</v>
      </c>
      <c r="Q76" s="10">
        <v>9.1217378640776872</v>
      </c>
    </row>
    <row r="77" spans="1:17" x14ac:dyDescent="0.2">
      <c r="A77" s="27" t="s">
        <v>89</v>
      </c>
      <c r="B77" s="10">
        <v>175.78536585365859</v>
      </c>
      <c r="C77" s="10">
        <v>193.04024390243907</v>
      </c>
      <c r="D77" s="10">
        <v>193.72804878048782</v>
      </c>
      <c r="H77" s="27" t="s">
        <v>111</v>
      </c>
      <c r="I77" s="13">
        <v>100.63414634146342</v>
      </c>
      <c r="J77" s="10">
        <v>100.15853658536585</v>
      </c>
      <c r="K77" s="10">
        <v>99.682926829268297</v>
      </c>
      <c r="N77" s="27" t="s">
        <v>111</v>
      </c>
      <c r="O77" s="10">
        <v>29.883658536585372</v>
      </c>
      <c r="P77" s="10">
        <v>16.409024390243903</v>
      </c>
      <c r="Q77" s="10">
        <v>8.7174390243902433</v>
      </c>
    </row>
    <row r="80" spans="1:17" x14ac:dyDescent="0.2">
      <c r="D80" s="10"/>
      <c r="E80" s="10"/>
      <c r="F80" s="10"/>
      <c r="G80" s="10"/>
    </row>
    <row r="81" spans="4:10" x14ac:dyDescent="0.2">
      <c r="D81" s="10"/>
      <c r="E81" s="10"/>
      <c r="F81" s="10"/>
      <c r="G81" s="10"/>
    </row>
    <row r="82" spans="4:10" x14ac:dyDescent="0.2">
      <c r="D82" s="10"/>
      <c r="E82" s="10"/>
      <c r="F82" s="10"/>
      <c r="G82" s="10"/>
    </row>
    <row r="83" spans="4:10" x14ac:dyDescent="0.2">
      <c r="D83" s="10"/>
      <c r="E83" s="10"/>
      <c r="F83" s="10"/>
      <c r="G83" s="10"/>
    </row>
    <row r="84" spans="4:10" x14ac:dyDescent="0.2">
      <c r="D84" s="10"/>
      <c r="E84" s="10"/>
      <c r="F84" s="10"/>
      <c r="G84" s="10"/>
    </row>
    <row r="85" spans="4:10" x14ac:dyDescent="0.2">
      <c r="D85" s="10"/>
      <c r="E85" s="10"/>
      <c r="F85" s="10"/>
      <c r="G85" s="10"/>
    </row>
    <row r="86" spans="4:10" x14ac:dyDescent="0.2">
      <c r="D86" s="10"/>
      <c r="E86" s="10"/>
      <c r="F86" s="10"/>
      <c r="G86" s="10"/>
    </row>
    <row r="87" spans="4:10" x14ac:dyDescent="0.2">
      <c r="D87" s="10"/>
      <c r="E87" s="10"/>
      <c r="F87" s="10"/>
      <c r="G87" s="10"/>
    </row>
    <row r="88" spans="4:10" x14ac:dyDescent="0.2">
      <c r="D88" s="10"/>
      <c r="E88" s="10"/>
      <c r="F88" s="10"/>
      <c r="G88" s="10"/>
    </row>
    <row r="89" spans="4:10" x14ac:dyDescent="0.2">
      <c r="D89" s="10"/>
      <c r="E89" s="10"/>
      <c r="F89" s="10"/>
      <c r="G89" s="10"/>
      <c r="H89" s="10"/>
      <c r="I89" s="10"/>
      <c r="J89" s="10"/>
    </row>
    <row r="90" spans="4:10" x14ac:dyDescent="0.2">
      <c r="D90" s="10"/>
      <c r="E90" s="10"/>
      <c r="F90" s="10"/>
      <c r="G90" s="10"/>
      <c r="H90" s="10"/>
      <c r="I90" s="10"/>
      <c r="J90" s="10"/>
    </row>
    <row r="108" spans="1:18" ht="34" x14ac:dyDescent="0.2">
      <c r="A108" s="22" t="s">
        <v>85</v>
      </c>
      <c r="B108" s="3" t="s">
        <v>108</v>
      </c>
      <c r="C108" s="3" t="s">
        <v>109</v>
      </c>
      <c r="D108" s="3" t="s">
        <v>110</v>
      </c>
      <c r="E108" s="3" t="s">
        <v>133</v>
      </c>
      <c r="H108" s="22" t="s">
        <v>85</v>
      </c>
      <c r="I108" t="s">
        <v>112</v>
      </c>
      <c r="J108" t="s">
        <v>113</v>
      </c>
      <c r="K108" t="s">
        <v>114</v>
      </c>
      <c r="L108" s="3" t="s">
        <v>134</v>
      </c>
      <c r="N108" s="22" t="s">
        <v>85</v>
      </c>
      <c r="O108" t="s">
        <v>115</v>
      </c>
      <c r="P108" t="s">
        <v>116</v>
      </c>
      <c r="Q108" t="s">
        <v>117</v>
      </c>
      <c r="R108" t="s">
        <v>135</v>
      </c>
    </row>
    <row r="109" spans="1:18" x14ac:dyDescent="0.2">
      <c r="A109" s="8" t="s">
        <v>94</v>
      </c>
      <c r="B109" s="10">
        <v>179.56611312921601</v>
      </c>
      <c r="C109" s="10">
        <v>199.79569278671573</v>
      </c>
      <c r="D109" s="10">
        <v>200.86185781006742</v>
      </c>
      <c r="E109" s="80">
        <v>10.235002594706831</v>
      </c>
      <c r="H109" s="8" t="s">
        <v>94</v>
      </c>
      <c r="I109" s="10">
        <v>99.845096004151529</v>
      </c>
      <c r="J109" s="10">
        <v>100.19564089257914</v>
      </c>
      <c r="K109" s="10">
        <v>99.79346133886871</v>
      </c>
      <c r="L109" s="80">
        <v>4.4208614426569799</v>
      </c>
      <c r="M109" s="10"/>
      <c r="N109" s="8" t="s">
        <v>94</v>
      </c>
      <c r="O109" s="10">
        <v>30.526785158277185</v>
      </c>
      <c r="P109" s="10">
        <v>16.982869745718716</v>
      </c>
      <c r="Q109" s="10">
        <v>9.038920601971995</v>
      </c>
      <c r="R109" s="80">
        <v>2.7639699014011283</v>
      </c>
    </row>
    <row r="110" spans="1:18" x14ac:dyDescent="0.2">
      <c r="A110" s="27" t="s">
        <v>88</v>
      </c>
      <c r="B110" s="10">
        <v>175.20470347648231</v>
      </c>
      <c r="C110" s="10">
        <v>198.11384750219145</v>
      </c>
      <c r="D110" s="10">
        <v>199.75614957639516</v>
      </c>
      <c r="E110" s="80">
        <v>10.222027461291269</v>
      </c>
      <c r="H110" s="27" t="s">
        <v>88</v>
      </c>
      <c r="I110" s="10">
        <v>99.695004382120942</v>
      </c>
      <c r="J110" s="10">
        <v>100.17061057551855</v>
      </c>
      <c r="K110" s="10">
        <v>99.88401986561496</v>
      </c>
      <c r="L110" s="80">
        <v>4.4300321355536081</v>
      </c>
      <c r="M110" s="10"/>
      <c r="N110" s="27" t="s">
        <v>88</v>
      </c>
      <c r="O110" s="10">
        <v>29.785372480280557</v>
      </c>
      <c r="P110" s="10">
        <v>16.839921121822954</v>
      </c>
      <c r="Q110" s="10">
        <v>8.9891703184341303</v>
      </c>
      <c r="R110" s="80">
        <v>2.7604615834063586</v>
      </c>
    </row>
    <row r="111" spans="1:18" x14ac:dyDescent="0.2">
      <c r="A111" s="27" t="s">
        <v>89</v>
      </c>
      <c r="B111" s="13">
        <v>214.2044083526682</v>
      </c>
      <c r="C111" s="13">
        <v>213.15290023201848</v>
      </c>
      <c r="D111" s="13">
        <v>209.64338747099768</v>
      </c>
      <c r="E111" s="80">
        <v>10.338051044083533</v>
      </c>
      <c r="H111" s="27" t="s">
        <v>89</v>
      </c>
      <c r="I111" s="10">
        <v>101.03712296983758</v>
      </c>
      <c r="J111" s="10">
        <v>100.39443155452436</v>
      </c>
      <c r="K111" s="10">
        <v>99.07424593967518</v>
      </c>
      <c r="L111" s="80">
        <v>4.3480278422273786</v>
      </c>
      <c r="M111" s="10"/>
      <c r="N111" s="27" t="s">
        <v>89</v>
      </c>
      <c r="O111" s="13">
        <v>36.415081206496524</v>
      </c>
      <c r="P111" s="13">
        <v>18.11816705336426</v>
      </c>
      <c r="Q111" s="10">
        <v>9.4340371229698405</v>
      </c>
      <c r="R111" s="80">
        <v>2.7918329466357328</v>
      </c>
    </row>
    <row r="112" spans="1:18" x14ac:dyDescent="0.2">
      <c r="A112" s="8" t="s">
        <v>126</v>
      </c>
      <c r="B112" s="10">
        <v>187.00883838383845</v>
      </c>
      <c r="C112" s="10">
        <v>203.85479797979787</v>
      </c>
      <c r="D112" s="10">
        <v>197.27752525252527</v>
      </c>
      <c r="E112" s="80">
        <v>10.461111111111121</v>
      </c>
      <c r="H112" s="8" t="s">
        <v>126</v>
      </c>
      <c r="I112" s="10">
        <v>100.51262626262626</v>
      </c>
      <c r="J112" s="10">
        <v>99.98989898989899</v>
      </c>
      <c r="K112" s="10">
        <v>100.28787878787878</v>
      </c>
      <c r="L112" s="80">
        <v>4.4797979797979801</v>
      </c>
      <c r="M112" s="10"/>
      <c r="N112" s="8" t="s">
        <v>126</v>
      </c>
      <c r="O112" s="10">
        <v>31.79209595959594</v>
      </c>
      <c r="P112" s="10">
        <v>17.327828282828282</v>
      </c>
      <c r="Q112" s="10">
        <v>8.8776262626262668</v>
      </c>
      <c r="R112" s="80">
        <v>2.824974747474748</v>
      </c>
    </row>
    <row r="113" spans="1:18" x14ac:dyDescent="0.2">
      <c r="A113" s="27" t="s">
        <v>88</v>
      </c>
      <c r="B113" s="10">
        <v>180.79257641921393</v>
      </c>
      <c r="C113" s="10">
        <v>205.3991266375545</v>
      </c>
      <c r="D113" s="10">
        <v>196.90742358078617</v>
      </c>
      <c r="E113" s="80">
        <v>9.7820960698690058</v>
      </c>
      <c r="H113" s="27" t="s">
        <v>88</v>
      </c>
      <c r="I113" s="13">
        <v>101.58951965065502</v>
      </c>
      <c r="J113" s="13">
        <v>101.13973799126637</v>
      </c>
      <c r="K113" s="13">
        <v>100.82096069868996</v>
      </c>
      <c r="L113" s="80">
        <v>4.9170305676855897</v>
      </c>
      <c r="M113" s="10"/>
      <c r="N113" s="27" t="s">
        <v>88</v>
      </c>
      <c r="O113" s="10">
        <v>30.735458515283835</v>
      </c>
      <c r="P113" s="10">
        <v>17.459039301310042</v>
      </c>
      <c r="Q113" s="10">
        <v>8.8609606986899561</v>
      </c>
      <c r="R113" s="80">
        <v>2.6417467248908295</v>
      </c>
    </row>
    <row r="114" spans="1:18" x14ac:dyDescent="0.2">
      <c r="A114" s="27" t="s">
        <v>89</v>
      </c>
      <c r="B114" s="10">
        <v>195.53293413173654</v>
      </c>
      <c r="C114" s="10">
        <v>201.73712574850302</v>
      </c>
      <c r="D114" s="10">
        <v>197.78502994011984</v>
      </c>
      <c r="E114" s="80">
        <v>11.392215568862277</v>
      </c>
      <c r="H114" s="27" t="s">
        <v>89</v>
      </c>
      <c r="I114" s="10">
        <v>99.035928143712582</v>
      </c>
      <c r="J114" s="10">
        <v>98.41317365269461</v>
      </c>
      <c r="K114" s="10">
        <v>99.556886227544908</v>
      </c>
      <c r="L114" s="80">
        <v>3.8802395209580838</v>
      </c>
      <c r="M114" s="10"/>
      <c r="N114" s="27" t="s">
        <v>89</v>
      </c>
      <c r="O114" s="10">
        <v>33.241017964071872</v>
      </c>
      <c r="P114" s="10">
        <v>17.147904191616774</v>
      </c>
      <c r="Q114" s="10">
        <v>8.900479041916169</v>
      </c>
      <c r="R114" s="80">
        <v>3.076227544910179</v>
      </c>
    </row>
  </sheetData>
  <pageMargins left="0.7" right="0.7" top="0.75" bottom="0.75" header="0.3" footer="0.3"/>
  <drawing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C4330-A580-0849-972C-018CE77807A6}">
  <dimension ref="A1:AI517"/>
  <sheetViews>
    <sheetView topLeftCell="P1" workbookViewId="0">
      <selection activeCell="AI2" sqref="AI2"/>
    </sheetView>
  </sheetViews>
  <sheetFormatPr baseColWidth="10" defaultRowHeight="16" x14ac:dyDescent="0.2"/>
  <sheetData>
    <row r="1" spans="1:35" ht="68" x14ac:dyDescent="0.2">
      <c r="A1" s="3" t="s">
        <v>148</v>
      </c>
      <c r="B1" s="3" t="s">
        <v>149</v>
      </c>
      <c r="C1" s="58" t="s">
        <v>158</v>
      </c>
      <c r="D1" s="58" t="s">
        <v>159</v>
      </c>
      <c r="E1" s="58" t="s">
        <v>160</v>
      </c>
      <c r="F1" s="58" t="s">
        <v>161</v>
      </c>
      <c r="G1" s="58" t="s">
        <v>162</v>
      </c>
      <c r="H1" s="58" t="s">
        <v>163</v>
      </c>
      <c r="J1" s="58" t="s">
        <v>150</v>
      </c>
      <c r="K1" s="58" t="s">
        <v>151</v>
      </c>
      <c r="L1" s="58" t="s">
        <v>152</v>
      </c>
      <c r="M1" s="58" t="s">
        <v>153</v>
      </c>
      <c r="N1" s="58" t="s">
        <v>154</v>
      </c>
      <c r="O1" s="58" t="s">
        <v>155</v>
      </c>
      <c r="P1" s="58" t="s">
        <v>156</v>
      </c>
      <c r="Q1" s="58" t="s">
        <v>157</v>
      </c>
      <c r="S1" s="58" t="s">
        <v>178</v>
      </c>
      <c r="T1" s="58" t="s">
        <v>179</v>
      </c>
      <c r="U1" s="58" t="s">
        <v>188</v>
      </c>
      <c r="V1" s="58" t="s">
        <v>190</v>
      </c>
      <c r="W1" s="58" t="s">
        <v>189</v>
      </c>
      <c r="X1" s="58" t="s">
        <v>191</v>
      </c>
      <c r="Y1" s="58"/>
      <c r="Z1" s="58"/>
      <c r="AA1" s="58"/>
      <c r="AB1" s="58" t="s">
        <v>180</v>
      </c>
      <c r="AC1" s="58" t="s">
        <v>181</v>
      </c>
      <c r="AD1" s="58" t="s">
        <v>182</v>
      </c>
      <c r="AE1" s="58" t="s">
        <v>183</v>
      </c>
      <c r="AF1" s="58" t="s">
        <v>192</v>
      </c>
      <c r="AG1" s="58" t="s">
        <v>193</v>
      </c>
    </row>
    <row r="2" spans="1:35" x14ac:dyDescent="0.2">
      <c r="A2" cm="1">
        <f t="array" ref="A2:A517">_xlfn._xlws.FILTER(train3[total_day_minutes],(train3[voice_mail_plan]=0)*train3[churn]=1)</f>
        <v>129.1</v>
      </c>
      <c r="B2" cm="1">
        <f t="array" ref="B2:B83">_xlfn._xlws.FILTER(train3[total_day_minutes],(train3[voice_mail_plan]=1)*(train3[churn]=1))</f>
        <v>173.1</v>
      </c>
      <c r="C2" cm="1">
        <f t="array" ref="C2:C517">_xlfn._xlws.FILTER(train3[total_eve_minutes],(train3[voice_mail_plan]=0)*(train3[churn]=1))</f>
        <v>228.5</v>
      </c>
      <c r="D2" cm="1">
        <f t="array" ref="D2:D83">_xlfn._xlws.FILTER(train3[total_eve_minutes],(train3[voice_mail_plan]=1)*(train3[churn]=1))</f>
        <v>203.9</v>
      </c>
      <c r="E2" cm="1">
        <f t="array" ref="E2:E517">_xlfn._xlws.FILTER(train3[total_night_minutes],(train3[voice_mail_plan]=0)*(train3[churn]=1))</f>
        <v>208.8</v>
      </c>
      <c r="F2" cm="1">
        <f t="array" ref="F2:F83">_xlfn._xlws.FILTER(train3[total_night_minutes],(train3[voice_mail_plan]=1)*(train3[churn]=1))</f>
        <v>122.2</v>
      </c>
      <c r="G2" cm="1">
        <f t="array" ref="G2:G517">_xlfn._xlws.FILTER(train3[total_intl_minutes],(train3[voice_mail_plan]=0)*(train3[churn]=1))</f>
        <v>12.7</v>
      </c>
      <c r="H2" cm="1">
        <f t="array" ref="H2:H83">_xlfn._xlws.FILTER(train3[total_intl_minutes],(train3[voice_mail_plan]=1)*(train3[churn]=1))</f>
        <v>14.6</v>
      </c>
      <c r="J2" cm="1">
        <f t="array" ref="J2:J432">_xlfn._xlws.FILTER(train3[total_day_minutes],(train3[international_plan]=0)*(train3[churn]=1))</f>
        <v>129.1</v>
      </c>
      <c r="K2" cm="1">
        <f t="array" ref="K2:K168">_xlfn._xlws.FILTER(train3[total_day_minutes],(train3[international_plan]=1)*(train3[churn]=1))</f>
        <v>173.1</v>
      </c>
      <c r="L2" cm="1">
        <f t="array" ref="L2:L432">_xlfn._xlws.FILTER(train3[total_eve_minutes],(train3[international_plan]=0)*(train3[churn]=1))</f>
        <v>228.5</v>
      </c>
      <c r="M2" cm="1">
        <f t="array" ref="M2:M168">_xlfn._xlws.FILTER(train3[total_eve_minutes],(train3[international_plan]=1)*(train3[churn]=1))</f>
        <v>203.9</v>
      </c>
      <c r="N2" cm="1">
        <f t="array" ref="N2:N432">_xlfn._xlws.FILTER(train3[total_night_minutes],(train3[international_plan]=0)*(train3[churn]=1))</f>
        <v>208.8</v>
      </c>
      <c r="O2" cm="1">
        <f t="array" ref="O2:O168">_xlfn._xlws.FILTER(train3[total_night_minutes],(train3[international_plan]=1)*(train3[churn]=1))</f>
        <v>122.2</v>
      </c>
      <c r="P2" cm="1">
        <f t="array" ref="P2:P432">_xlfn._xlws.FILTER(train3[total_intl_minutes],(train3[international_plan]=0)*(train3[churn]=1))</f>
        <v>12.7</v>
      </c>
      <c r="Q2" cm="1">
        <f t="array" ref="Q2:Q168">_xlfn._xlws.FILTER(train3[total_intl_minutes],(train3[international_plan]=1)*(train3[churn]=1))</f>
        <v>14.6</v>
      </c>
      <c r="S2" cm="1">
        <f t="array" ref="S2:S517">_xlfn._xlws.FILTER(train3[total_day_charge],(train3[voice_mail_plan]=0)*(train3[churn]=1))</f>
        <v>21.95</v>
      </c>
      <c r="T2" cm="1">
        <f t="array" ref="T2:T83">_xlfn._xlws.FILTER(train3[total_day_charge],(train3[voice_mail_plan]=1)*(train3[churn]=1))</f>
        <v>29.43</v>
      </c>
      <c r="U2" cm="1">
        <f t="array" ref="U2:U517">_xlfn._xlws.FILTER(train3[total_eve_charge],(train3[voice_mail_plan]=0)*(train3[churn]=1))</f>
        <v>19.420000000000002</v>
      </c>
      <c r="V2" cm="1">
        <f t="array" ref="V2:V83">_xlfn._xlws.FILTER(train3[total_eve_charge],(train3[voice_mail_plan]=1)*(train3[churn]=1))</f>
        <v>17.329999999999998</v>
      </c>
      <c r="W2" cm="1">
        <f t="array" ref="W2:W517">_xlfn._xlws.FILTER(train3[total_night_charge],(train3[voice_mail_plan]=0)*(train3[churn]=1))</f>
        <v>9.4</v>
      </c>
      <c r="X2" cm="1">
        <f t="array" ref="X2:X83">_xlfn._xlws.FILTER(train3[total_night_charge],(train3[voice_mail_plan]=1)*(train3[churn]=1))</f>
        <v>5.5</v>
      </c>
      <c r="Y2" cm="1">
        <f t="array" ref="Y2:Y517">_xlfn._xlws.FILTER(train3[total_intl_charge],(train3[voice_mail_plan]=0)*(train3[churn]=1))</f>
        <v>3.43</v>
      </c>
      <c r="Z2" cm="1">
        <f t="array" ref="Z2:Z83">_xlfn._xlws.FILTER(train3[total_intl_charge],(train3[voice_mail_plan]=1)*(train3[churn]=1))</f>
        <v>3.94</v>
      </c>
      <c r="AB2" cm="1">
        <f t="array" ref="AB2:AB432">_xlfn._xlws.FILTER(train3[total_day_charge],(train3[international_plan]=0)*(train3[churn]=1))</f>
        <v>21.95</v>
      </c>
      <c r="AC2" cm="1">
        <f t="array" ref="AC2:AC168">_xlfn._xlws.FILTER(train3[total_day_charge],(train3[international_plan]=1)*(train3[churn]=1))</f>
        <v>29.43</v>
      </c>
      <c r="AD2" cm="1">
        <f t="array" ref="AD2:AD432">_xlfn._xlws.FILTER(train3[total_eve_charge],(train3[international_plan]=0)*(train3[churn]=1))</f>
        <v>19.420000000000002</v>
      </c>
      <c r="AE2" cm="1">
        <f t="array" ref="AE2:AE168">_xlfn._xlws.FILTER(train3[total_eve_charge],(train3[international_plan]=1)*(train3[churn]=1))</f>
        <v>17.329999999999998</v>
      </c>
      <c r="AF2" cm="1">
        <f t="array" ref="AF2:AF432">_xlfn._xlws.FILTER(train3[total_night_charge],(train3[international_plan]=0)*(train3[churn]=1))</f>
        <v>9.4</v>
      </c>
      <c r="AG2" cm="1">
        <f t="array" ref="AG2:AG168">_xlfn._xlws.FILTER(train3[total_night_charge],(train3[international_plan]=1)*(train3[churn]=1))</f>
        <v>5.5</v>
      </c>
      <c r="AH2" cm="1">
        <f t="array" ref="AH2:AH432">_xlfn._xlws.FILTER(train3[total_intl_charge],(train3[international_plan]=0)*(train3[churn]=1))</f>
        <v>3.43</v>
      </c>
      <c r="AI2" cm="1">
        <f t="array" ref="AI2:AI168">_xlfn._xlws.FILTER(train3[total_intl_charge],(train3[international_plan]=1)*(train3[churn]=1))</f>
        <v>3.94</v>
      </c>
    </row>
    <row r="3" spans="1:35" x14ac:dyDescent="0.2">
      <c r="A3">
        <v>332.9</v>
      </c>
      <c r="B3">
        <v>198.4</v>
      </c>
      <c r="C3">
        <v>317.8</v>
      </c>
      <c r="D3">
        <v>75.3</v>
      </c>
      <c r="E3">
        <v>160.6</v>
      </c>
      <c r="F3">
        <v>181.2</v>
      </c>
      <c r="G3">
        <v>5.4</v>
      </c>
      <c r="H3">
        <v>5.8</v>
      </c>
      <c r="J3">
        <v>332.9</v>
      </c>
      <c r="K3">
        <v>196.8</v>
      </c>
      <c r="L3">
        <v>317.8</v>
      </c>
      <c r="M3">
        <v>254.9</v>
      </c>
      <c r="N3">
        <v>160.6</v>
      </c>
      <c r="O3">
        <v>138.30000000000001</v>
      </c>
      <c r="P3">
        <v>5.4</v>
      </c>
      <c r="Q3">
        <v>20</v>
      </c>
      <c r="S3">
        <v>56.59</v>
      </c>
      <c r="T3">
        <v>33.729999999999997</v>
      </c>
      <c r="U3">
        <v>27.01</v>
      </c>
      <c r="V3">
        <v>6.4</v>
      </c>
      <c r="W3">
        <v>7.23</v>
      </c>
      <c r="X3">
        <v>8.15</v>
      </c>
      <c r="Y3">
        <v>1.46</v>
      </c>
      <c r="Z3">
        <v>1.57</v>
      </c>
      <c r="AB3">
        <v>56.59</v>
      </c>
      <c r="AC3">
        <v>33.46</v>
      </c>
      <c r="AD3">
        <v>27.01</v>
      </c>
      <c r="AE3">
        <v>21.67</v>
      </c>
      <c r="AF3">
        <v>7.23</v>
      </c>
      <c r="AG3">
        <v>6.22</v>
      </c>
      <c r="AH3">
        <v>1.46</v>
      </c>
      <c r="AI3">
        <v>5.4</v>
      </c>
    </row>
    <row r="4" spans="1:35" x14ac:dyDescent="0.2">
      <c r="A4">
        <v>62.4</v>
      </c>
      <c r="B4">
        <v>196.8</v>
      </c>
      <c r="C4">
        <v>169.9</v>
      </c>
      <c r="D4">
        <v>254.9</v>
      </c>
      <c r="E4">
        <v>209.6</v>
      </c>
      <c r="F4">
        <v>138.30000000000001</v>
      </c>
      <c r="G4">
        <v>5.7</v>
      </c>
      <c r="H4">
        <v>20</v>
      </c>
      <c r="J4">
        <v>62.4</v>
      </c>
      <c r="K4">
        <v>167.1</v>
      </c>
      <c r="L4">
        <v>169.9</v>
      </c>
      <c r="M4">
        <v>177.5</v>
      </c>
      <c r="N4">
        <v>209.6</v>
      </c>
      <c r="O4">
        <v>249.4</v>
      </c>
      <c r="P4">
        <v>5.7</v>
      </c>
      <c r="Q4">
        <v>14.1</v>
      </c>
      <c r="S4">
        <v>10.61</v>
      </c>
      <c r="T4">
        <v>33.46</v>
      </c>
      <c r="U4">
        <v>14.44</v>
      </c>
      <c r="V4">
        <v>21.67</v>
      </c>
      <c r="W4">
        <v>9.43</v>
      </c>
      <c r="X4">
        <v>6.22</v>
      </c>
      <c r="Y4">
        <v>1.54</v>
      </c>
      <c r="Z4">
        <v>5.4</v>
      </c>
      <c r="AB4">
        <v>10.61</v>
      </c>
      <c r="AC4">
        <v>28.41</v>
      </c>
      <c r="AD4">
        <v>14.44</v>
      </c>
      <c r="AE4">
        <v>15.09</v>
      </c>
      <c r="AF4">
        <v>9.43</v>
      </c>
      <c r="AG4">
        <v>11.22</v>
      </c>
      <c r="AH4">
        <v>1.54</v>
      </c>
      <c r="AI4">
        <v>3.81</v>
      </c>
    </row>
    <row r="5" spans="1:35" x14ac:dyDescent="0.2">
      <c r="A5">
        <v>249.6</v>
      </c>
      <c r="B5">
        <v>187.5</v>
      </c>
      <c r="C5">
        <v>252.4</v>
      </c>
      <c r="D5">
        <v>146.6</v>
      </c>
      <c r="E5">
        <v>280.2</v>
      </c>
      <c r="F5">
        <v>225.7</v>
      </c>
      <c r="G5">
        <v>11.8</v>
      </c>
      <c r="H5">
        <v>6.4</v>
      </c>
      <c r="J5">
        <v>249.6</v>
      </c>
      <c r="K5">
        <v>292.89999999999998</v>
      </c>
      <c r="L5">
        <v>252.4</v>
      </c>
      <c r="M5">
        <v>199.7</v>
      </c>
      <c r="N5">
        <v>280.2</v>
      </c>
      <c r="O5">
        <v>255.3</v>
      </c>
      <c r="P5">
        <v>11.8</v>
      </c>
      <c r="Q5">
        <v>13.8</v>
      </c>
      <c r="S5">
        <v>42.43</v>
      </c>
      <c r="T5">
        <v>31.88</v>
      </c>
      <c r="U5">
        <v>21.45</v>
      </c>
      <c r="V5">
        <v>12.46</v>
      </c>
      <c r="W5">
        <v>12.61</v>
      </c>
      <c r="X5">
        <v>10.16</v>
      </c>
      <c r="Y5">
        <v>3.19</v>
      </c>
      <c r="Z5">
        <v>1.73</v>
      </c>
      <c r="AB5">
        <v>42.43</v>
      </c>
      <c r="AC5">
        <v>49.79</v>
      </c>
      <c r="AD5">
        <v>21.45</v>
      </c>
      <c r="AE5">
        <v>16.97</v>
      </c>
      <c r="AF5">
        <v>12.61</v>
      </c>
      <c r="AG5">
        <v>11.49</v>
      </c>
      <c r="AH5">
        <v>3.19</v>
      </c>
      <c r="AI5">
        <v>3.73</v>
      </c>
    </row>
    <row r="6" spans="1:35" x14ac:dyDescent="0.2">
      <c r="A6">
        <v>178.9</v>
      </c>
      <c r="B6">
        <v>292.89999999999998</v>
      </c>
      <c r="C6">
        <v>169.1</v>
      </c>
      <c r="D6">
        <v>199.7</v>
      </c>
      <c r="E6">
        <v>148.6</v>
      </c>
      <c r="F6">
        <v>255.3</v>
      </c>
      <c r="G6">
        <v>13.8</v>
      </c>
      <c r="H6">
        <v>13.8</v>
      </c>
      <c r="J6">
        <v>198.4</v>
      </c>
      <c r="K6">
        <v>312</v>
      </c>
      <c r="L6">
        <v>75.3</v>
      </c>
      <c r="M6">
        <v>129.4</v>
      </c>
      <c r="N6">
        <v>181.2</v>
      </c>
      <c r="O6">
        <v>217.6</v>
      </c>
      <c r="P6">
        <v>5.8</v>
      </c>
      <c r="Q6">
        <v>10.5</v>
      </c>
      <c r="S6">
        <v>30.41</v>
      </c>
      <c r="T6">
        <v>49.79</v>
      </c>
      <c r="U6">
        <v>14.37</v>
      </c>
      <c r="V6">
        <v>16.97</v>
      </c>
      <c r="W6">
        <v>6.69</v>
      </c>
      <c r="X6">
        <v>11.49</v>
      </c>
      <c r="Y6">
        <v>3.73</v>
      </c>
      <c r="Z6">
        <v>3.73</v>
      </c>
      <c r="AB6">
        <v>33.729999999999997</v>
      </c>
      <c r="AC6">
        <v>53.04</v>
      </c>
      <c r="AD6">
        <v>6.4</v>
      </c>
      <c r="AE6">
        <v>11</v>
      </c>
      <c r="AF6">
        <v>8.15</v>
      </c>
      <c r="AG6">
        <v>9.7899999999999991</v>
      </c>
      <c r="AH6">
        <v>1.57</v>
      </c>
      <c r="AI6">
        <v>2.84</v>
      </c>
    </row>
    <row r="7" spans="1:35" x14ac:dyDescent="0.2">
      <c r="A7">
        <v>300.3</v>
      </c>
      <c r="B7">
        <v>157.4</v>
      </c>
      <c r="C7">
        <v>181</v>
      </c>
      <c r="D7">
        <v>117.9</v>
      </c>
      <c r="E7">
        <v>270.10000000000002</v>
      </c>
      <c r="F7">
        <v>279.2</v>
      </c>
      <c r="G7">
        <v>11.7</v>
      </c>
      <c r="H7">
        <v>13.9</v>
      </c>
      <c r="J7">
        <v>178.9</v>
      </c>
      <c r="K7">
        <v>135.1</v>
      </c>
      <c r="L7">
        <v>169.1</v>
      </c>
      <c r="M7">
        <v>134.1</v>
      </c>
      <c r="N7">
        <v>148.6</v>
      </c>
      <c r="O7">
        <v>223.1</v>
      </c>
      <c r="P7">
        <v>13.8</v>
      </c>
      <c r="Q7">
        <v>12.3</v>
      </c>
      <c r="S7">
        <v>51.05</v>
      </c>
      <c r="T7">
        <v>26.76</v>
      </c>
      <c r="U7">
        <v>15.39</v>
      </c>
      <c r="V7">
        <v>10.02</v>
      </c>
      <c r="W7">
        <v>12.15</v>
      </c>
      <c r="X7">
        <v>12.56</v>
      </c>
      <c r="Y7">
        <v>3.16</v>
      </c>
      <c r="Z7">
        <v>3.75</v>
      </c>
      <c r="AB7">
        <v>30.41</v>
      </c>
      <c r="AC7">
        <v>22.97</v>
      </c>
      <c r="AD7">
        <v>14.37</v>
      </c>
      <c r="AE7">
        <v>11.4</v>
      </c>
      <c r="AF7">
        <v>6.69</v>
      </c>
      <c r="AG7">
        <v>10.039999999999999</v>
      </c>
      <c r="AH7">
        <v>3.73</v>
      </c>
      <c r="AI7">
        <v>3.32</v>
      </c>
    </row>
    <row r="8" spans="1:35" x14ac:dyDescent="0.2">
      <c r="A8">
        <v>61.6</v>
      </c>
      <c r="B8">
        <v>189.8</v>
      </c>
      <c r="C8">
        <v>77.099999999999994</v>
      </c>
      <c r="D8">
        <v>123.4</v>
      </c>
      <c r="E8">
        <v>173</v>
      </c>
      <c r="F8">
        <v>214.2</v>
      </c>
      <c r="G8">
        <v>8.1999999999999993</v>
      </c>
      <c r="H8">
        <v>6.5</v>
      </c>
      <c r="J8">
        <v>300.3</v>
      </c>
      <c r="K8">
        <v>62.6</v>
      </c>
      <c r="L8">
        <v>181</v>
      </c>
      <c r="M8">
        <v>180.6</v>
      </c>
      <c r="N8">
        <v>270.10000000000002</v>
      </c>
      <c r="O8">
        <v>221.7</v>
      </c>
      <c r="P8">
        <v>11.7</v>
      </c>
      <c r="Q8">
        <v>10.4</v>
      </c>
      <c r="S8">
        <v>10.47</v>
      </c>
      <c r="T8">
        <v>32.270000000000003</v>
      </c>
      <c r="U8">
        <v>6.55</v>
      </c>
      <c r="V8">
        <v>10.49</v>
      </c>
      <c r="W8">
        <v>7.79</v>
      </c>
      <c r="X8">
        <v>9.64</v>
      </c>
      <c r="Y8">
        <v>2.21</v>
      </c>
      <c r="Z8">
        <v>1.76</v>
      </c>
      <c r="AB8">
        <v>51.05</v>
      </c>
      <c r="AC8">
        <v>10.64</v>
      </c>
      <c r="AD8">
        <v>15.39</v>
      </c>
      <c r="AE8">
        <v>15.35</v>
      </c>
      <c r="AF8">
        <v>12.15</v>
      </c>
      <c r="AG8">
        <v>9.98</v>
      </c>
      <c r="AH8">
        <v>3.16</v>
      </c>
      <c r="AI8">
        <v>2.81</v>
      </c>
    </row>
    <row r="9" spans="1:35" x14ac:dyDescent="0.2">
      <c r="A9">
        <v>157.9</v>
      </c>
      <c r="B9">
        <v>226.2</v>
      </c>
      <c r="C9">
        <v>155</v>
      </c>
      <c r="D9">
        <v>181.6</v>
      </c>
      <c r="E9">
        <v>189.6</v>
      </c>
      <c r="F9">
        <v>258.8</v>
      </c>
      <c r="G9">
        <v>8</v>
      </c>
      <c r="H9">
        <v>10.5</v>
      </c>
      <c r="J9">
        <v>61.6</v>
      </c>
      <c r="K9">
        <v>236.2</v>
      </c>
      <c r="L9">
        <v>77.099999999999994</v>
      </c>
      <c r="M9">
        <v>218.6</v>
      </c>
      <c r="N9">
        <v>173</v>
      </c>
      <c r="O9">
        <v>194.1</v>
      </c>
      <c r="P9">
        <v>8.1999999999999993</v>
      </c>
      <c r="Q9">
        <v>13.2</v>
      </c>
      <c r="S9">
        <v>26.84</v>
      </c>
      <c r="T9">
        <v>38.450000000000003</v>
      </c>
      <c r="U9">
        <v>13.18</v>
      </c>
      <c r="V9">
        <v>15.44</v>
      </c>
      <c r="W9">
        <v>8.5299999999999994</v>
      </c>
      <c r="X9">
        <v>11.65</v>
      </c>
      <c r="Y9">
        <v>2.16</v>
      </c>
      <c r="Z9">
        <v>2.84</v>
      </c>
      <c r="AB9">
        <v>10.47</v>
      </c>
      <c r="AC9">
        <v>40.15</v>
      </c>
      <c r="AD9">
        <v>6.55</v>
      </c>
      <c r="AE9">
        <v>18.579999999999998</v>
      </c>
      <c r="AF9">
        <v>7.79</v>
      </c>
      <c r="AG9">
        <v>8.73</v>
      </c>
      <c r="AH9">
        <v>2.21</v>
      </c>
      <c r="AI9">
        <v>3.56</v>
      </c>
    </row>
    <row r="10" spans="1:35" x14ac:dyDescent="0.2">
      <c r="A10">
        <v>237.9</v>
      </c>
      <c r="B10">
        <v>96.6</v>
      </c>
      <c r="C10">
        <v>247.6</v>
      </c>
      <c r="D10">
        <v>315.39999999999998</v>
      </c>
      <c r="E10">
        <v>208.9</v>
      </c>
      <c r="F10">
        <v>163.30000000000001</v>
      </c>
      <c r="G10">
        <v>13.9</v>
      </c>
      <c r="H10">
        <v>6.2</v>
      </c>
      <c r="J10">
        <v>157.9</v>
      </c>
      <c r="K10">
        <v>257.10000000000002</v>
      </c>
      <c r="L10">
        <v>155</v>
      </c>
      <c r="M10">
        <v>312.2</v>
      </c>
      <c r="N10">
        <v>189.6</v>
      </c>
      <c r="O10">
        <v>183</v>
      </c>
      <c r="P10">
        <v>8</v>
      </c>
      <c r="Q10">
        <v>8.8000000000000007</v>
      </c>
      <c r="S10">
        <v>40.44</v>
      </c>
      <c r="T10">
        <v>16.420000000000002</v>
      </c>
      <c r="U10">
        <v>21.05</v>
      </c>
      <c r="V10">
        <v>26.81</v>
      </c>
      <c r="W10">
        <v>9.4</v>
      </c>
      <c r="X10">
        <v>7.35</v>
      </c>
      <c r="Y10">
        <v>3.75</v>
      </c>
      <c r="Z10">
        <v>1.67</v>
      </c>
      <c r="AB10">
        <v>26.84</v>
      </c>
      <c r="AC10">
        <v>43.71</v>
      </c>
      <c r="AD10">
        <v>13.18</v>
      </c>
      <c r="AE10">
        <v>26.54</v>
      </c>
      <c r="AF10">
        <v>8.5299999999999994</v>
      </c>
      <c r="AG10">
        <v>8.24</v>
      </c>
      <c r="AH10">
        <v>2.16</v>
      </c>
      <c r="AI10">
        <v>2.38</v>
      </c>
    </row>
    <row r="11" spans="1:35" x14ac:dyDescent="0.2">
      <c r="A11">
        <v>203.4</v>
      </c>
      <c r="B11">
        <v>170.8</v>
      </c>
      <c r="C11">
        <v>190.9</v>
      </c>
      <c r="D11">
        <v>199.5</v>
      </c>
      <c r="E11">
        <v>196</v>
      </c>
      <c r="F11">
        <v>169.7</v>
      </c>
      <c r="G11">
        <v>8.9</v>
      </c>
      <c r="H11">
        <v>9.6</v>
      </c>
      <c r="J11">
        <v>237.9</v>
      </c>
      <c r="K11">
        <v>218</v>
      </c>
      <c r="L11">
        <v>247.6</v>
      </c>
      <c r="M11">
        <v>114.4</v>
      </c>
      <c r="N11">
        <v>208.9</v>
      </c>
      <c r="O11">
        <v>269.2</v>
      </c>
      <c r="P11">
        <v>13.9</v>
      </c>
      <c r="Q11">
        <v>12.4</v>
      </c>
      <c r="S11">
        <v>34.58</v>
      </c>
      <c r="T11">
        <v>29.04</v>
      </c>
      <c r="U11">
        <v>16.23</v>
      </c>
      <c r="V11">
        <v>16.96</v>
      </c>
      <c r="W11">
        <v>8.82</v>
      </c>
      <c r="X11">
        <v>7.64</v>
      </c>
      <c r="Y11">
        <v>2.4</v>
      </c>
      <c r="Z11">
        <v>2.59</v>
      </c>
      <c r="AB11">
        <v>40.44</v>
      </c>
      <c r="AC11">
        <v>37.06</v>
      </c>
      <c r="AD11">
        <v>21.05</v>
      </c>
      <c r="AE11">
        <v>9.7200000000000006</v>
      </c>
      <c r="AF11">
        <v>9.4</v>
      </c>
      <c r="AG11">
        <v>12.11</v>
      </c>
      <c r="AH11">
        <v>3.75</v>
      </c>
      <c r="AI11">
        <v>3.35</v>
      </c>
    </row>
    <row r="12" spans="1:35" x14ac:dyDescent="0.2">
      <c r="A12">
        <v>212.1</v>
      </c>
      <c r="B12">
        <v>265.89999999999998</v>
      </c>
      <c r="C12">
        <v>209.4</v>
      </c>
      <c r="D12">
        <v>215.8</v>
      </c>
      <c r="E12">
        <v>167.2</v>
      </c>
      <c r="F12">
        <v>108.1</v>
      </c>
      <c r="G12">
        <v>5.3</v>
      </c>
      <c r="H12">
        <v>14</v>
      </c>
      <c r="J12">
        <v>203.4</v>
      </c>
      <c r="K12">
        <v>165.5</v>
      </c>
      <c r="L12">
        <v>190.9</v>
      </c>
      <c r="M12">
        <v>286.2</v>
      </c>
      <c r="N12">
        <v>196</v>
      </c>
      <c r="O12">
        <v>198.9</v>
      </c>
      <c r="P12">
        <v>8.9</v>
      </c>
      <c r="Q12">
        <v>11.5</v>
      </c>
      <c r="S12">
        <v>36.06</v>
      </c>
      <c r="T12">
        <v>45.2</v>
      </c>
      <c r="U12">
        <v>17.8</v>
      </c>
      <c r="V12">
        <v>18.34</v>
      </c>
      <c r="W12">
        <v>7.52</v>
      </c>
      <c r="X12">
        <v>4.8600000000000003</v>
      </c>
      <c r="Y12">
        <v>1.43</v>
      </c>
      <c r="Z12">
        <v>3.78</v>
      </c>
      <c r="AB12">
        <v>34.58</v>
      </c>
      <c r="AC12">
        <v>28.14</v>
      </c>
      <c r="AD12">
        <v>16.23</v>
      </c>
      <c r="AE12">
        <v>24.33</v>
      </c>
      <c r="AF12">
        <v>8.82</v>
      </c>
      <c r="AG12">
        <v>8.9499999999999993</v>
      </c>
      <c r="AH12">
        <v>2.4</v>
      </c>
      <c r="AI12">
        <v>3.11</v>
      </c>
    </row>
    <row r="13" spans="1:35" x14ac:dyDescent="0.2">
      <c r="A13">
        <v>251.8</v>
      </c>
      <c r="B13">
        <v>237.5</v>
      </c>
      <c r="C13">
        <v>205.7</v>
      </c>
      <c r="D13">
        <v>253.4</v>
      </c>
      <c r="E13">
        <v>275.2</v>
      </c>
      <c r="F13">
        <v>265.2</v>
      </c>
      <c r="G13">
        <v>9.8000000000000007</v>
      </c>
      <c r="H13">
        <v>14.2</v>
      </c>
      <c r="J13">
        <v>212.1</v>
      </c>
      <c r="K13">
        <v>171.5</v>
      </c>
      <c r="L13">
        <v>209.4</v>
      </c>
      <c r="M13">
        <v>160</v>
      </c>
      <c r="N13">
        <v>167.2</v>
      </c>
      <c r="O13">
        <v>212.4</v>
      </c>
      <c r="P13">
        <v>5.3</v>
      </c>
      <c r="Q13">
        <v>5</v>
      </c>
      <c r="S13">
        <v>42.81</v>
      </c>
      <c r="T13">
        <v>40.380000000000003</v>
      </c>
      <c r="U13">
        <v>17.48</v>
      </c>
      <c r="V13">
        <v>21.54</v>
      </c>
      <c r="W13">
        <v>12.38</v>
      </c>
      <c r="X13">
        <v>11.93</v>
      </c>
      <c r="Y13">
        <v>2.65</v>
      </c>
      <c r="Z13">
        <v>3.83</v>
      </c>
      <c r="AB13">
        <v>36.06</v>
      </c>
      <c r="AC13">
        <v>29.16</v>
      </c>
      <c r="AD13">
        <v>17.8</v>
      </c>
      <c r="AE13">
        <v>13.6</v>
      </c>
      <c r="AF13">
        <v>7.52</v>
      </c>
      <c r="AG13">
        <v>9.56</v>
      </c>
      <c r="AH13">
        <v>1.43</v>
      </c>
      <c r="AI13">
        <v>1.35</v>
      </c>
    </row>
    <row r="14" spans="1:35" x14ac:dyDescent="0.2">
      <c r="A14">
        <v>282.5</v>
      </c>
      <c r="B14">
        <v>136.80000000000001</v>
      </c>
      <c r="C14">
        <v>219.9</v>
      </c>
      <c r="D14">
        <v>200.8</v>
      </c>
      <c r="E14">
        <v>170</v>
      </c>
      <c r="F14">
        <v>133.69999999999999</v>
      </c>
      <c r="G14">
        <v>9.4</v>
      </c>
      <c r="H14">
        <v>10.3</v>
      </c>
      <c r="J14">
        <v>251.8</v>
      </c>
      <c r="K14">
        <v>178.2</v>
      </c>
      <c r="L14">
        <v>205.7</v>
      </c>
      <c r="M14">
        <v>167.8</v>
      </c>
      <c r="N14">
        <v>275.2</v>
      </c>
      <c r="O14">
        <v>182.1</v>
      </c>
      <c r="P14">
        <v>9.8000000000000007</v>
      </c>
      <c r="Q14">
        <v>13.6</v>
      </c>
      <c r="S14">
        <v>48.03</v>
      </c>
      <c r="T14">
        <v>23.26</v>
      </c>
      <c r="U14">
        <v>18.690000000000001</v>
      </c>
      <c r="V14">
        <v>17.07</v>
      </c>
      <c r="W14">
        <v>7.65</v>
      </c>
      <c r="X14">
        <v>6.02</v>
      </c>
      <c r="Y14">
        <v>2.54</v>
      </c>
      <c r="Z14">
        <v>2.78</v>
      </c>
      <c r="AB14">
        <v>42.81</v>
      </c>
      <c r="AC14">
        <v>30.29</v>
      </c>
      <c r="AD14">
        <v>17.48</v>
      </c>
      <c r="AE14">
        <v>14.26</v>
      </c>
      <c r="AF14">
        <v>12.38</v>
      </c>
      <c r="AG14">
        <v>8.19</v>
      </c>
      <c r="AH14">
        <v>2.65</v>
      </c>
      <c r="AI14">
        <v>3.67</v>
      </c>
    </row>
    <row r="15" spans="1:35" x14ac:dyDescent="0.2">
      <c r="A15">
        <v>70.7</v>
      </c>
      <c r="B15">
        <v>220.7</v>
      </c>
      <c r="C15">
        <v>157.5</v>
      </c>
      <c r="D15">
        <v>217.7</v>
      </c>
      <c r="E15">
        <v>154.80000000000001</v>
      </c>
      <c r="F15">
        <v>190.5</v>
      </c>
      <c r="G15">
        <v>9.1</v>
      </c>
      <c r="H15">
        <v>13.2</v>
      </c>
      <c r="J15">
        <v>282.5</v>
      </c>
      <c r="K15">
        <v>191.9</v>
      </c>
      <c r="L15">
        <v>219.9</v>
      </c>
      <c r="M15">
        <v>256.10000000000002</v>
      </c>
      <c r="N15">
        <v>170</v>
      </c>
      <c r="O15">
        <v>203.7</v>
      </c>
      <c r="P15">
        <v>9.4</v>
      </c>
      <c r="Q15">
        <v>14.3</v>
      </c>
      <c r="S15">
        <v>12.02</v>
      </c>
      <c r="T15">
        <v>37.520000000000003</v>
      </c>
      <c r="U15">
        <v>13.39</v>
      </c>
      <c r="V15">
        <v>18.5</v>
      </c>
      <c r="W15">
        <v>6.97</v>
      </c>
      <c r="X15">
        <v>8.57</v>
      </c>
      <c r="Y15">
        <v>2.46</v>
      </c>
      <c r="Z15">
        <v>3.56</v>
      </c>
      <c r="AB15">
        <v>48.03</v>
      </c>
      <c r="AC15">
        <v>32.619999999999997</v>
      </c>
      <c r="AD15">
        <v>18.690000000000001</v>
      </c>
      <c r="AE15">
        <v>21.77</v>
      </c>
      <c r="AF15">
        <v>7.65</v>
      </c>
      <c r="AG15">
        <v>9.17</v>
      </c>
      <c r="AH15">
        <v>2.54</v>
      </c>
      <c r="AI15">
        <v>3.86</v>
      </c>
    </row>
    <row r="16" spans="1:35" x14ac:dyDescent="0.2">
      <c r="A16">
        <v>167.1</v>
      </c>
      <c r="B16">
        <v>220.2</v>
      </c>
      <c r="C16">
        <v>177.5</v>
      </c>
      <c r="D16">
        <v>185.3</v>
      </c>
      <c r="E16">
        <v>249.4</v>
      </c>
      <c r="F16">
        <v>205.1</v>
      </c>
      <c r="G16">
        <v>14.1</v>
      </c>
      <c r="H16">
        <v>4.0999999999999996</v>
      </c>
      <c r="J16">
        <v>70.7</v>
      </c>
      <c r="K16">
        <v>130.69999999999999</v>
      </c>
      <c r="L16">
        <v>157.5</v>
      </c>
      <c r="M16">
        <v>260.60000000000002</v>
      </c>
      <c r="N16">
        <v>154.80000000000001</v>
      </c>
      <c r="O16">
        <v>244.2</v>
      </c>
      <c r="P16">
        <v>9.1</v>
      </c>
      <c r="Q16">
        <v>9.4</v>
      </c>
      <c r="S16">
        <v>28.41</v>
      </c>
      <c r="T16">
        <v>37.43</v>
      </c>
      <c r="U16">
        <v>15.09</v>
      </c>
      <c r="V16">
        <v>15.75</v>
      </c>
      <c r="W16">
        <v>11.22</v>
      </c>
      <c r="X16">
        <v>9.23</v>
      </c>
      <c r="Y16">
        <v>3.81</v>
      </c>
      <c r="Z16">
        <v>1.1100000000000001</v>
      </c>
      <c r="AB16">
        <v>12.02</v>
      </c>
      <c r="AC16">
        <v>22.22</v>
      </c>
      <c r="AD16">
        <v>13.39</v>
      </c>
      <c r="AE16">
        <v>22.15</v>
      </c>
      <c r="AF16">
        <v>6.97</v>
      </c>
      <c r="AG16">
        <v>10.99</v>
      </c>
      <c r="AH16">
        <v>2.46</v>
      </c>
      <c r="AI16">
        <v>2.54</v>
      </c>
    </row>
    <row r="17" spans="1:35" x14ac:dyDescent="0.2">
      <c r="A17">
        <v>337.4</v>
      </c>
      <c r="B17">
        <v>87.2</v>
      </c>
      <c r="C17">
        <v>227.4</v>
      </c>
      <c r="D17">
        <v>169.3</v>
      </c>
      <c r="E17">
        <v>153.9</v>
      </c>
      <c r="F17">
        <v>166.7</v>
      </c>
      <c r="G17">
        <v>15.8</v>
      </c>
      <c r="H17">
        <v>10.9</v>
      </c>
      <c r="J17">
        <v>187.5</v>
      </c>
      <c r="K17">
        <v>211.3</v>
      </c>
      <c r="L17">
        <v>146.6</v>
      </c>
      <c r="M17">
        <v>105.6</v>
      </c>
      <c r="N17">
        <v>225.7</v>
      </c>
      <c r="O17">
        <v>175.9</v>
      </c>
      <c r="P17">
        <v>6.4</v>
      </c>
      <c r="Q17">
        <v>9.6999999999999993</v>
      </c>
      <c r="S17">
        <v>57.36</v>
      </c>
      <c r="T17">
        <v>14.82</v>
      </c>
      <c r="U17">
        <v>19.329999999999998</v>
      </c>
      <c r="V17">
        <v>14.39</v>
      </c>
      <c r="W17">
        <v>6.93</v>
      </c>
      <c r="X17">
        <v>7.5</v>
      </c>
      <c r="Y17">
        <v>4.2699999999999996</v>
      </c>
      <c r="Z17">
        <v>2.94</v>
      </c>
      <c r="AB17">
        <v>31.88</v>
      </c>
      <c r="AC17">
        <v>35.92</v>
      </c>
      <c r="AD17">
        <v>12.46</v>
      </c>
      <c r="AE17">
        <v>8.98</v>
      </c>
      <c r="AF17">
        <v>10.16</v>
      </c>
      <c r="AG17">
        <v>7.92</v>
      </c>
      <c r="AH17">
        <v>1.73</v>
      </c>
      <c r="AI17">
        <v>2.62</v>
      </c>
    </row>
    <row r="18" spans="1:35" x14ac:dyDescent="0.2">
      <c r="A18">
        <v>58.2</v>
      </c>
      <c r="B18">
        <v>126.9</v>
      </c>
      <c r="C18">
        <v>138.69999999999999</v>
      </c>
      <c r="D18">
        <v>166.9</v>
      </c>
      <c r="E18">
        <v>136.80000000000001</v>
      </c>
      <c r="F18">
        <v>145.19999999999999</v>
      </c>
      <c r="G18">
        <v>11.9</v>
      </c>
      <c r="H18">
        <v>8.8000000000000007</v>
      </c>
      <c r="J18">
        <v>337.4</v>
      </c>
      <c r="K18">
        <v>216.9</v>
      </c>
      <c r="L18">
        <v>227.4</v>
      </c>
      <c r="M18">
        <v>207.4</v>
      </c>
      <c r="N18">
        <v>153.9</v>
      </c>
      <c r="O18">
        <v>221.7</v>
      </c>
      <c r="P18">
        <v>15.8</v>
      </c>
      <c r="Q18">
        <v>17.5</v>
      </c>
      <c r="S18">
        <v>9.89</v>
      </c>
      <c r="T18">
        <v>21.57</v>
      </c>
      <c r="U18">
        <v>11.79</v>
      </c>
      <c r="V18">
        <v>14.19</v>
      </c>
      <c r="W18">
        <v>6.16</v>
      </c>
      <c r="X18">
        <v>6.53</v>
      </c>
      <c r="Y18">
        <v>3.21</v>
      </c>
      <c r="Z18">
        <v>2.38</v>
      </c>
      <c r="AB18">
        <v>57.36</v>
      </c>
      <c r="AC18">
        <v>36.869999999999997</v>
      </c>
      <c r="AD18">
        <v>19.329999999999998</v>
      </c>
      <c r="AE18">
        <v>17.63</v>
      </c>
      <c r="AF18">
        <v>6.93</v>
      </c>
      <c r="AG18">
        <v>9.98</v>
      </c>
      <c r="AH18">
        <v>4.2699999999999996</v>
      </c>
      <c r="AI18">
        <v>4.7300000000000004</v>
      </c>
    </row>
    <row r="19" spans="1:35" x14ac:dyDescent="0.2">
      <c r="A19">
        <v>326.5</v>
      </c>
      <c r="B19">
        <v>271.5</v>
      </c>
      <c r="C19">
        <v>176.3</v>
      </c>
      <c r="D19">
        <v>253.4</v>
      </c>
      <c r="E19">
        <v>181.7</v>
      </c>
      <c r="F19">
        <v>165.4</v>
      </c>
      <c r="G19">
        <v>10.7</v>
      </c>
      <c r="H19">
        <v>8.1999999999999993</v>
      </c>
      <c r="J19">
        <v>58.2</v>
      </c>
      <c r="K19">
        <v>265.89999999999998</v>
      </c>
      <c r="L19">
        <v>138.69999999999999</v>
      </c>
      <c r="M19">
        <v>215.8</v>
      </c>
      <c r="N19">
        <v>136.80000000000001</v>
      </c>
      <c r="O19">
        <v>108.1</v>
      </c>
      <c r="P19">
        <v>11.9</v>
      </c>
      <c r="Q19">
        <v>14</v>
      </c>
      <c r="S19">
        <v>55.51</v>
      </c>
      <c r="T19">
        <v>46.16</v>
      </c>
      <c r="U19">
        <v>14.99</v>
      </c>
      <c r="V19">
        <v>21.54</v>
      </c>
      <c r="W19">
        <v>8.18</v>
      </c>
      <c r="X19">
        <v>7.44</v>
      </c>
      <c r="Y19">
        <v>2.89</v>
      </c>
      <c r="Z19">
        <v>2.21</v>
      </c>
      <c r="AB19">
        <v>9.89</v>
      </c>
      <c r="AC19">
        <v>45.2</v>
      </c>
      <c r="AD19">
        <v>11.79</v>
      </c>
      <c r="AE19">
        <v>18.34</v>
      </c>
      <c r="AF19">
        <v>6.16</v>
      </c>
      <c r="AG19">
        <v>4.8600000000000003</v>
      </c>
      <c r="AH19">
        <v>3.21</v>
      </c>
      <c r="AI19">
        <v>3.78</v>
      </c>
    </row>
    <row r="20" spans="1:35" x14ac:dyDescent="0.2">
      <c r="A20">
        <v>312</v>
      </c>
      <c r="B20">
        <v>166.9</v>
      </c>
      <c r="C20">
        <v>129.4</v>
      </c>
      <c r="D20">
        <v>221.2</v>
      </c>
      <c r="E20">
        <v>217.6</v>
      </c>
      <c r="F20">
        <v>197.3</v>
      </c>
      <c r="G20">
        <v>10.5</v>
      </c>
      <c r="H20">
        <v>12.3</v>
      </c>
      <c r="J20">
        <v>326.5</v>
      </c>
      <c r="K20">
        <v>237.5</v>
      </c>
      <c r="L20">
        <v>176.3</v>
      </c>
      <c r="M20">
        <v>253.4</v>
      </c>
      <c r="N20">
        <v>181.7</v>
      </c>
      <c r="O20">
        <v>265.2</v>
      </c>
      <c r="P20">
        <v>10.7</v>
      </c>
      <c r="Q20">
        <v>14.2</v>
      </c>
      <c r="S20">
        <v>53.04</v>
      </c>
      <c r="T20">
        <v>28.37</v>
      </c>
      <c r="U20">
        <v>11</v>
      </c>
      <c r="V20">
        <v>18.8</v>
      </c>
      <c r="W20">
        <v>9.7899999999999991</v>
      </c>
      <c r="X20">
        <v>8.8800000000000008</v>
      </c>
      <c r="Y20">
        <v>2.84</v>
      </c>
      <c r="Z20">
        <v>3.32</v>
      </c>
      <c r="AB20">
        <v>55.51</v>
      </c>
      <c r="AC20">
        <v>40.380000000000003</v>
      </c>
      <c r="AD20">
        <v>14.99</v>
      </c>
      <c r="AE20">
        <v>21.54</v>
      </c>
      <c r="AF20">
        <v>8.18</v>
      </c>
      <c r="AG20">
        <v>11.93</v>
      </c>
      <c r="AH20">
        <v>2.89</v>
      </c>
      <c r="AI20">
        <v>3.83</v>
      </c>
    </row>
    <row r="21" spans="1:35" x14ac:dyDescent="0.2">
      <c r="A21">
        <v>134.4</v>
      </c>
      <c r="B21">
        <v>167.9</v>
      </c>
      <c r="C21">
        <v>211.3</v>
      </c>
      <c r="D21">
        <v>190.7</v>
      </c>
      <c r="E21">
        <v>193.6</v>
      </c>
      <c r="F21">
        <v>193</v>
      </c>
      <c r="G21">
        <v>10.199999999999999</v>
      </c>
      <c r="H21">
        <v>9.1999999999999993</v>
      </c>
      <c r="J21">
        <v>134.4</v>
      </c>
      <c r="K21">
        <v>279.8</v>
      </c>
      <c r="L21">
        <v>211.3</v>
      </c>
      <c r="M21">
        <v>248.7</v>
      </c>
      <c r="N21">
        <v>193.6</v>
      </c>
      <c r="O21">
        <v>171</v>
      </c>
      <c r="P21">
        <v>10.199999999999999</v>
      </c>
      <c r="Q21">
        <v>8.4</v>
      </c>
      <c r="S21">
        <v>22.85</v>
      </c>
      <c r="T21">
        <v>28.54</v>
      </c>
      <c r="U21">
        <v>17.96</v>
      </c>
      <c r="V21">
        <v>16.21</v>
      </c>
      <c r="W21">
        <v>8.7100000000000009</v>
      </c>
      <c r="X21">
        <v>8.69</v>
      </c>
      <c r="Y21">
        <v>2.75</v>
      </c>
      <c r="Z21">
        <v>2.48</v>
      </c>
      <c r="AB21">
        <v>22.85</v>
      </c>
      <c r="AC21">
        <v>47.57</v>
      </c>
      <c r="AD21">
        <v>17.96</v>
      </c>
      <c r="AE21">
        <v>21.14</v>
      </c>
      <c r="AF21">
        <v>8.7100000000000009</v>
      </c>
      <c r="AG21">
        <v>7.69</v>
      </c>
      <c r="AH21">
        <v>2.75</v>
      </c>
      <c r="AI21">
        <v>2.27</v>
      </c>
    </row>
    <row r="22" spans="1:35" x14ac:dyDescent="0.2">
      <c r="A22">
        <v>135.1</v>
      </c>
      <c r="B22">
        <v>152</v>
      </c>
      <c r="C22">
        <v>134.1</v>
      </c>
      <c r="D22">
        <v>258.8</v>
      </c>
      <c r="E22">
        <v>223.1</v>
      </c>
      <c r="F22">
        <v>263.2</v>
      </c>
      <c r="G22">
        <v>12.3</v>
      </c>
      <c r="H22">
        <v>15.7</v>
      </c>
      <c r="J22">
        <v>157.4</v>
      </c>
      <c r="K22">
        <v>136.80000000000001</v>
      </c>
      <c r="L22">
        <v>117.9</v>
      </c>
      <c r="M22">
        <v>200.8</v>
      </c>
      <c r="N22">
        <v>279.2</v>
      </c>
      <c r="O22">
        <v>133.69999999999999</v>
      </c>
      <c r="P22">
        <v>13.9</v>
      </c>
      <c r="Q22">
        <v>10.3</v>
      </c>
      <c r="S22">
        <v>22.97</v>
      </c>
      <c r="T22">
        <v>25.84</v>
      </c>
      <c r="U22">
        <v>11.4</v>
      </c>
      <c r="V22">
        <v>22</v>
      </c>
      <c r="W22">
        <v>10.039999999999999</v>
      </c>
      <c r="X22">
        <v>11.84</v>
      </c>
      <c r="Y22">
        <v>3.32</v>
      </c>
      <c r="Z22">
        <v>4.24</v>
      </c>
      <c r="AB22">
        <v>26.76</v>
      </c>
      <c r="AC22">
        <v>23.26</v>
      </c>
      <c r="AD22">
        <v>10.02</v>
      </c>
      <c r="AE22">
        <v>17.07</v>
      </c>
      <c r="AF22">
        <v>12.56</v>
      </c>
      <c r="AG22">
        <v>6.02</v>
      </c>
      <c r="AH22">
        <v>3.75</v>
      </c>
      <c r="AI22">
        <v>2.78</v>
      </c>
    </row>
    <row r="23" spans="1:35" x14ac:dyDescent="0.2">
      <c r="A23">
        <v>62.6</v>
      </c>
      <c r="B23">
        <v>174.9</v>
      </c>
      <c r="C23">
        <v>180.6</v>
      </c>
      <c r="D23">
        <v>248.2</v>
      </c>
      <c r="E23">
        <v>221.7</v>
      </c>
      <c r="F23">
        <v>164.6</v>
      </c>
      <c r="G23">
        <v>10.4</v>
      </c>
      <c r="H23">
        <v>13.5</v>
      </c>
      <c r="J23">
        <v>189.8</v>
      </c>
      <c r="K23">
        <v>220.7</v>
      </c>
      <c r="L23">
        <v>123.4</v>
      </c>
      <c r="M23">
        <v>217.7</v>
      </c>
      <c r="N23">
        <v>214.2</v>
      </c>
      <c r="O23">
        <v>190.5</v>
      </c>
      <c r="P23">
        <v>6.5</v>
      </c>
      <c r="Q23">
        <v>13.2</v>
      </c>
      <c r="S23">
        <v>10.64</v>
      </c>
      <c r="T23">
        <v>29.73</v>
      </c>
      <c r="U23">
        <v>15.35</v>
      </c>
      <c r="V23">
        <v>21.1</v>
      </c>
      <c r="W23">
        <v>9.98</v>
      </c>
      <c r="X23">
        <v>7.41</v>
      </c>
      <c r="Y23">
        <v>2.81</v>
      </c>
      <c r="Z23">
        <v>3.65</v>
      </c>
      <c r="AB23">
        <v>32.270000000000003</v>
      </c>
      <c r="AC23">
        <v>37.520000000000003</v>
      </c>
      <c r="AD23">
        <v>10.49</v>
      </c>
      <c r="AE23">
        <v>18.5</v>
      </c>
      <c r="AF23">
        <v>9.64</v>
      </c>
      <c r="AG23">
        <v>8.57</v>
      </c>
      <c r="AH23">
        <v>1.76</v>
      </c>
      <c r="AI23">
        <v>3.56</v>
      </c>
    </row>
    <row r="24" spans="1:35" x14ac:dyDescent="0.2">
      <c r="A24">
        <v>303.89999999999998</v>
      </c>
      <c r="B24">
        <v>134.19999999999999</v>
      </c>
      <c r="C24">
        <v>260.89999999999998</v>
      </c>
      <c r="D24">
        <v>162.5</v>
      </c>
      <c r="E24">
        <v>312.10000000000002</v>
      </c>
      <c r="F24">
        <v>186.6</v>
      </c>
      <c r="G24">
        <v>5.3</v>
      </c>
      <c r="H24">
        <v>11.8</v>
      </c>
      <c r="J24">
        <v>303.89999999999998</v>
      </c>
      <c r="K24">
        <v>293.3</v>
      </c>
      <c r="L24">
        <v>260.89999999999998</v>
      </c>
      <c r="M24">
        <v>188.5</v>
      </c>
      <c r="N24">
        <v>312.10000000000002</v>
      </c>
      <c r="O24">
        <v>266.89999999999998</v>
      </c>
      <c r="P24">
        <v>5.3</v>
      </c>
      <c r="Q24">
        <v>14.5</v>
      </c>
      <c r="S24">
        <v>51.66</v>
      </c>
      <c r="T24">
        <v>22.81</v>
      </c>
      <c r="U24">
        <v>22.18</v>
      </c>
      <c r="V24">
        <v>13.81</v>
      </c>
      <c r="W24">
        <v>14.04</v>
      </c>
      <c r="X24">
        <v>8.4</v>
      </c>
      <c r="Y24">
        <v>1.43</v>
      </c>
      <c r="Z24">
        <v>3.19</v>
      </c>
      <c r="AB24">
        <v>51.66</v>
      </c>
      <c r="AC24">
        <v>49.86</v>
      </c>
      <c r="AD24">
        <v>22.18</v>
      </c>
      <c r="AE24">
        <v>16.02</v>
      </c>
      <c r="AF24">
        <v>14.04</v>
      </c>
      <c r="AG24">
        <v>12.01</v>
      </c>
      <c r="AH24">
        <v>1.43</v>
      </c>
      <c r="AI24">
        <v>3.92</v>
      </c>
    </row>
    <row r="25" spans="1:35" x14ac:dyDescent="0.2">
      <c r="A25">
        <v>266.60000000000002</v>
      </c>
      <c r="B25">
        <v>267.89999999999998</v>
      </c>
      <c r="C25">
        <v>264.8</v>
      </c>
      <c r="D25">
        <v>263.3</v>
      </c>
      <c r="E25">
        <v>207.2</v>
      </c>
      <c r="F25">
        <v>178.1</v>
      </c>
      <c r="G25">
        <v>5.9</v>
      </c>
      <c r="H25">
        <v>8.3000000000000007</v>
      </c>
      <c r="J25">
        <v>266.60000000000002</v>
      </c>
      <c r="K25">
        <v>220.2</v>
      </c>
      <c r="L25">
        <v>264.8</v>
      </c>
      <c r="M25">
        <v>185.3</v>
      </c>
      <c r="N25">
        <v>207.2</v>
      </c>
      <c r="O25">
        <v>205.1</v>
      </c>
      <c r="P25">
        <v>5.9</v>
      </c>
      <c r="Q25">
        <v>4.0999999999999996</v>
      </c>
      <c r="S25">
        <v>45.32</v>
      </c>
      <c r="T25">
        <v>45.54</v>
      </c>
      <c r="U25">
        <v>22.51</v>
      </c>
      <c r="V25">
        <v>22.38</v>
      </c>
      <c r="W25">
        <v>9.32</v>
      </c>
      <c r="X25">
        <v>8.01</v>
      </c>
      <c r="Y25">
        <v>1.59</v>
      </c>
      <c r="Z25">
        <v>2.2400000000000002</v>
      </c>
      <c r="AB25">
        <v>45.32</v>
      </c>
      <c r="AC25">
        <v>37.43</v>
      </c>
      <c r="AD25">
        <v>22.51</v>
      </c>
      <c r="AE25">
        <v>15.75</v>
      </c>
      <c r="AF25">
        <v>9.32</v>
      </c>
      <c r="AG25">
        <v>9.23</v>
      </c>
      <c r="AH25">
        <v>1.59</v>
      </c>
      <c r="AI25">
        <v>1.1100000000000001</v>
      </c>
    </row>
    <row r="26" spans="1:35" x14ac:dyDescent="0.2">
      <c r="A26">
        <v>272.10000000000002</v>
      </c>
      <c r="B26">
        <v>216</v>
      </c>
      <c r="C26">
        <v>268.5</v>
      </c>
      <c r="D26">
        <v>232.3</v>
      </c>
      <c r="E26">
        <v>213.8</v>
      </c>
      <c r="F26">
        <v>215.5</v>
      </c>
      <c r="G26">
        <v>8.5</v>
      </c>
      <c r="H26">
        <v>9.3000000000000007</v>
      </c>
      <c r="J26">
        <v>272.10000000000002</v>
      </c>
      <c r="K26">
        <v>222.4</v>
      </c>
      <c r="L26">
        <v>268.5</v>
      </c>
      <c r="M26">
        <v>327</v>
      </c>
      <c r="N26">
        <v>213.8</v>
      </c>
      <c r="O26">
        <v>208</v>
      </c>
      <c r="P26">
        <v>8.5</v>
      </c>
      <c r="Q26">
        <v>8.6999999999999993</v>
      </c>
      <c r="S26">
        <v>46.26</v>
      </c>
      <c r="T26">
        <v>36.72</v>
      </c>
      <c r="U26">
        <v>22.82</v>
      </c>
      <c r="V26">
        <v>19.75</v>
      </c>
      <c r="W26">
        <v>9.6199999999999992</v>
      </c>
      <c r="X26">
        <v>9.6999999999999993</v>
      </c>
      <c r="Y26">
        <v>2.2999999999999998</v>
      </c>
      <c r="Z26">
        <v>2.5099999999999998</v>
      </c>
      <c r="AB26">
        <v>46.26</v>
      </c>
      <c r="AC26">
        <v>37.81</v>
      </c>
      <c r="AD26">
        <v>22.82</v>
      </c>
      <c r="AE26">
        <v>27.8</v>
      </c>
      <c r="AF26">
        <v>9.6199999999999992</v>
      </c>
      <c r="AG26">
        <v>9.36</v>
      </c>
      <c r="AH26">
        <v>2.2999999999999998</v>
      </c>
      <c r="AI26">
        <v>2.35</v>
      </c>
    </row>
    <row r="27" spans="1:35" x14ac:dyDescent="0.2">
      <c r="A27">
        <v>296.39999999999998</v>
      </c>
      <c r="B27">
        <v>201.4</v>
      </c>
      <c r="C27">
        <v>214.8</v>
      </c>
      <c r="D27">
        <v>246.5</v>
      </c>
      <c r="E27">
        <v>133.9</v>
      </c>
      <c r="F27">
        <v>154.80000000000001</v>
      </c>
      <c r="G27">
        <v>11.4</v>
      </c>
      <c r="H27">
        <v>12.9</v>
      </c>
      <c r="J27">
        <v>296.39999999999998</v>
      </c>
      <c r="K27">
        <v>249.9</v>
      </c>
      <c r="L27">
        <v>214.8</v>
      </c>
      <c r="M27">
        <v>242.5</v>
      </c>
      <c r="N27">
        <v>133.9</v>
      </c>
      <c r="O27">
        <v>151.69999999999999</v>
      </c>
      <c r="P27">
        <v>11.4</v>
      </c>
      <c r="Q27">
        <v>15.3</v>
      </c>
      <c r="S27">
        <v>50.39</v>
      </c>
      <c r="T27">
        <v>34.24</v>
      </c>
      <c r="U27">
        <v>18.260000000000002</v>
      </c>
      <c r="V27">
        <v>20.95</v>
      </c>
      <c r="W27">
        <v>6.03</v>
      </c>
      <c r="X27">
        <v>6.97</v>
      </c>
      <c r="Y27">
        <v>3.08</v>
      </c>
      <c r="Z27">
        <v>3.48</v>
      </c>
      <c r="AB27">
        <v>50.39</v>
      </c>
      <c r="AC27">
        <v>42.48</v>
      </c>
      <c r="AD27">
        <v>18.260000000000002</v>
      </c>
      <c r="AE27">
        <v>20.61</v>
      </c>
      <c r="AF27">
        <v>6.03</v>
      </c>
      <c r="AG27">
        <v>6.83</v>
      </c>
      <c r="AH27">
        <v>3.08</v>
      </c>
      <c r="AI27">
        <v>4.13</v>
      </c>
    </row>
    <row r="28" spans="1:35" x14ac:dyDescent="0.2">
      <c r="A28">
        <v>248.7</v>
      </c>
      <c r="B28">
        <v>270.3</v>
      </c>
      <c r="C28">
        <v>220</v>
      </c>
      <c r="D28">
        <v>215.2</v>
      </c>
      <c r="E28">
        <v>265.7</v>
      </c>
      <c r="F28">
        <v>254</v>
      </c>
      <c r="G28">
        <v>13.2</v>
      </c>
      <c r="H28">
        <v>14.4</v>
      </c>
      <c r="J28">
        <v>248.7</v>
      </c>
      <c r="K28">
        <v>145</v>
      </c>
      <c r="L28">
        <v>220</v>
      </c>
      <c r="M28">
        <v>175.8</v>
      </c>
      <c r="N28">
        <v>265.7</v>
      </c>
      <c r="O28">
        <v>223.7</v>
      </c>
      <c r="P28">
        <v>13.2</v>
      </c>
      <c r="Q28">
        <v>16.7</v>
      </c>
      <c r="S28">
        <v>42.28</v>
      </c>
      <c r="T28">
        <v>45.95</v>
      </c>
      <c r="U28">
        <v>18.7</v>
      </c>
      <c r="V28">
        <v>18.29</v>
      </c>
      <c r="W28">
        <v>11.96</v>
      </c>
      <c r="X28">
        <v>11.43</v>
      </c>
      <c r="Y28">
        <v>3.56</v>
      </c>
      <c r="Z28">
        <v>3.89</v>
      </c>
      <c r="AB28">
        <v>42.28</v>
      </c>
      <c r="AC28">
        <v>24.65</v>
      </c>
      <c r="AD28">
        <v>18.7</v>
      </c>
      <c r="AE28">
        <v>14.94</v>
      </c>
      <c r="AF28">
        <v>11.96</v>
      </c>
      <c r="AG28">
        <v>10.07</v>
      </c>
      <c r="AH28">
        <v>3.56</v>
      </c>
      <c r="AI28">
        <v>4.51</v>
      </c>
    </row>
    <row r="29" spans="1:35" x14ac:dyDescent="0.2">
      <c r="A29">
        <v>272.60000000000002</v>
      </c>
      <c r="B29">
        <v>160</v>
      </c>
      <c r="C29">
        <v>248.7</v>
      </c>
      <c r="D29">
        <v>209.5</v>
      </c>
      <c r="E29">
        <v>197.4</v>
      </c>
      <c r="F29">
        <v>82.3</v>
      </c>
      <c r="G29">
        <v>9.5</v>
      </c>
      <c r="H29">
        <v>8.6999999999999993</v>
      </c>
      <c r="J29">
        <v>272.60000000000002</v>
      </c>
      <c r="K29">
        <v>230.9</v>
      </c>
      <c r="L29">
        <v>248.7</v>
      </c>
      <c r="M29">
        <v>243.2</v>
      </c>
      <c r="N29">
        <v>197.4</v>
      </c>
      <c r="O29">
        <v>182.4</v>
      </c>
      <c r="P29">
        <v>9.5</v>
      </c>
      <c r="Q29">
        <v>11</v>
      </c>
      <c r="S29">
        <v>46.34</v>
      </c>
      <c r="T29">
        <v>27.2</v>
      </c>
      <c r="U29">
        <v>21.14</v>
      </c>
      <c r="V29">
        <v>17.809999999999999</v>
      </c>
      <c r="W29">
        <v>8.8800000000000008</v>
      </c>
      <c r="X29">
        <v>3.7</v>
      </c>
      <c r="Y29">
        <v>2.57</v>
      </c>
      <c r="Z29">
        <v>2.35</v>
      </c>
      <c r="AB29">
        <v>46.34</v>
      </c>
      <c r="AC29">
        <v>39.25</v>
      </c>
      <c r="AD29">
        <v>21.14</v>
      </c>
      <c r="AE29">
        <v>20.67</v>
      </c>
      <c r="AF29">
        <v>8.8800000000000008</v>
      </c>
      <c r="AG29">
        <v>8.2100000000000009</v>
      </c>
      <c r="AH29">
        <v>2.57</v>
      </c>
      <c r="AI29">
        <v>2.97</v>
      </c>
    </row>
    <row r="30" spans="1:35" x14ac:dyDescent="0.2">
      <c r="A30">
        <v>128.30000000000001</v>
      </c>
      <c r="B30">
        <v>162.1</v>
      </c>
      <c r="C30">
        <v>197.1</v>
      </c>
      <c r="D30">
        <v>171.8</v>
      </c>
      <c r="E30">
        <v>138.4</v>
      </c>
      <c r="F30">
        <v>259.8</v>
      </c>
      <c r="G30">
        <v>12.2</v>
      </c>
      <c r="H30">
        <v>9.6</v>
      </c>
      <c r="J30">
        <v>128.30000000000001</v>
      </c>
      <c r="K30">
        <v>126.9</v>
      </c>
      <c r="L30">
        <v>197.1</v>
      </c>
      <c r="M30">
        <v>166.9</v>
      </c>
      <c r="N30">
        <v>138.4</v>
      </c>
      <c r="O30">
        <v>145.19999999999999</v>
      </c>
      <c r="P30">
        <v>12.2</v>
      </c>
      <c r="Q30">
        <v>8.8000000000000007</v>
      </c>
      <c r="S30">
        <v>21.81</v>
      </c>
      <c r="T30">
        <v>27.56</v>
      </c>
      <c r="U30">
        <v>16.75</v>
      </c>
      <c r="V30">
        <v>14.6</v>
      </c>
      <c r="W30">
        <v>6.23</v>
      </c>
      <c r="X30">
        <v>11.69</v>
      </c>
      <c r="Y30">
        <v>3.29</v>
      </c>
      <c r="Z30">
        <v>2.59</v>
      </c>
      <c r="AB30">
        <v>21.81</v>
      </c>
      <c r="AC30">
        <v>21.57</v>
      </c>
      <c r="AD30">
        <v>16.75</v>
      </c>
      <c r="AE30">
        <v>14.19</v>
      </c>
      <c r="AF30">
        <v>6.23</v>
      </c>
      <c r="AG30">
        <v>6.53</v>
      </c>
      <c r="AH30">
        <v>3.29</v>
      </c>
      <c r="AI30">
        <v>2.38</v>
      </c>
    </row>
    <row r="31" spans="1:35" x14ac:dyDescent="0.2">
      <c r="A31">
        <v>213</v>
      </c>
      <c r="B31">
        <v>186.4</v>
      </c>
      <c r="C31">
        <v>176.6</v>
      </c>
      <c r="D31">
        <v>201</v>
      </c>
      <c r="E31">
        <v>262.60000000000002</v>
      </c>
      <c r="F31">
        <v>286.7</v>
      </c>
      <c r="G31">
        <v>9.1</v>
      </c>
      <c r="H31">
        <v>11.1</v>
      </c>
      <c r="J31">
        <v>213</v>
      </c>
      <c r="K31">
        <v>176.9</v>
      </c>
      <c r="L31">
        <v>176.6</v>
      </c>
      <c r="M31">
        <v>167.9</v>
      </c>
      <c r="N31">
        <v>262.60000000000002</v>
      </c>
      <c r="O31">
        <v>182.2</v>
      </c>
      <c r="P31">
        <v>9.1</v>
      </c>
      <c r="Q31">
        <v>7.7</v>
      </c>
      <c r="S31">
        <v>36.21</v>
      </c>
      <c r="T31">
        <v>31.69</v>
      </c>
      <c r="U31">
        <v>15.01</v>
      </c>
      <c r="V31">
        <v>17.09</v>
      </c>
      <c r="W31">
        <v>11.82</v>
      </c>
      <c r="X31">
        <v>12.9</v>
      </c>
      <c r="Y31">
        <v>2.46</v>
      </c>
      <c r="Z31">
        <v>3</v>
      </c>
      <c r="AB31">
        <v>36.21</v>
      </c>
      <c r="AC31">
        <v>30.07</v>
      </c>
      <c r="AD31">
        <v>15.01</v>
      </c>
      <c r="AE31">
        <v>14.27</v>
      </c>
      <c r="AF31">
        <v>11.82</v>
      </c>
      <c r="AG31">
        <v>8.1999999999999993</v>
      </c>
      <c r="AH31">
        <v>2.46</v>
      </c>
      <c r="AI31">
        <v>2.08</v>
      </c>
    </row>
    <row r="32" spans="1:35" x14ac:dyDescent="0.2">
      <c r="A32">
        <v>236.2</v>
      </c>
      <c r="B32">
        <v>224.7</v>
      </c>
      <c r="C32">
        <v>218.6</v>
      </c>
      <c r="D32">
        <v>134.5</v>
      </c>
      <c r="E32">
        <v>194.1</v>
      </c>
      <c r="F32">
        <v>120.3</v>
      </c>
      <c r="G32">
        <v>13.2</v>
      </c>
      <c r="H32">
        <v>7.5</v>
      </c>
      <c r="J32">
        <v>229.6</v>
      </c>
      <c r="K32">
        <v>271.5</v>
      </c>
      <c r="L32">
        <v>205.7</v>
      </c>
      <c r="M32">
        <v>253.4</v>
      </c>
      <c r="N32">
        <v>166.2</v>
      </c>
      <c r="O32">
        <v>165.4</v>
      </c>
      <c r="P32">
        <v>10.8</v>
      </c>
      <c r="Q32">
        <v>8.1999999999999993</v>
      </c>
      <c r="S32">
        <v>40.15</v>
      </c>
      <c r="T32">
        <v>38.200000000000003</v>
      </c>
      <c r="U32">
        <v>18.579999999999998</v>
      </c>
      <c r="V32">
        <v>11.43</v>
      </c>
      <c r="W32">
        <v>8.73</v>
      </c>
      <c r="X32">
        <v>5.41</v>
      </c>
      <c r="Y32">
        <v>3.56</v>
      </c>
      <c r="Z32">
        <v>2.0299999999999998</v>
      </c>
      <c r="AB32">
        <v>39.03</v>
      </c>
      <c r="AC32">
        <v>46.16</v>
      </c>
      <c r="AD32">
        <v>17.48</v>
      </c>
      <c r="AE32">
        <v>21.54</v>
      </c>
      <c r="AF32">
        <v>7.48</v>
      </c>
      <c r="AG32">
        <v>7.44</v>
      </c>
      <c r="AH32">
        <v>2.92</v>
      </c>
      <c r="AI32">
        <v>2.21</v>
      </c>
    </row>
    <row r="33" spans="1:35" x14ac:dyDescent="0.2">
      <c r="A33">
        <v>257.10000000000002</v>
      </c>
      <c r="B33">
        <v>82.3</v>
      </c>
      <c r="C33">
        <v>312.2</v>
      </c>
      <c r="D33">
        <v>256.10000000000002</v>
      </c>
      <c r="E33">
        <v>183</v>
      </c>
      <c r="F33">
        <v>229.6</v>
      </c>
      <c r="G33">
        <v>8.8000000000000007</v>
      </c>
      <c r="H33">
        <v>11.8</v>
      </c>
      <c r="J33">
        <v>167.3</v>
      </c>
      <c r="K33">
        <v>148.5</v>
      </c>
      <c r="L33">
        <v>230</v>
      </c>
      <c r="M33">
        <v>219.4</v>
      </c>
      <c r="N33">
        <v>191.7</v>
      </c>
      <c r="O33">
        <v>198.5</v>
      </c>
      <c r="P33">
        <v>10.6</v>
      </c>
      <c r="Q33">
        <v>14.5</v>
      </c>
      <c r="S33">
        <v>43.71</v>
      </c>
      <c r="T33">
        <v>13.99</v>
      </c>
      <c r="U33">
        <v>26.54</v>
      </c>
      <c r="V33">
        <v>21.77</v>
      </c>
      <c r="W33">
        <v>8.24</v>
      </c>
      <c r="X33">
        <v>10.33</v>
      </c>
      <c r="Y33">
        <v>2.38</v>
      </c>
      <c r="Z33">
        <v>3.19</v>
      </c>
      <c r="AB33">
        <v>28.44</v>
      </c>
      <c r="AC33">
        <v>25.25</v>
      </c>
      <c r="AD33">
        <v>19.55</v>
      </c>
      <c r="AE33">
        <v>18.649999999999999</v>
      </c>
      <c r="AF33">
        <v>8.6300000000000008</v>
      </c>
      <c r="AG33">
        <v>8.93</v>
      </c>
      <c r="AH33">
        <v>2.86</v>
      </c>
      <c r="AI33">
        <v>3.92</v>
      </c>
    </row>
    <row r="34" spans="1:35" x14ac:dyDescent="0.2">
      <c r="A34">
        <v>218</v>
      </c>
      <c r="B34">
        <v>174</v>
      </c>
      <c r="C34">
        <v>114.4</v>
      </c>
      <c r="D34">
        <v>209.4</v>
      </c>
      <c r="E34">
        <v>269.2</v>
      </c>
      <c r="F34">
        <v>224.1</v>
      </c>
      <c r="G34">
        <v>12.4</v>
      </c>
      <c r="H34">
        <v>14.1</v>
      </c>
      <c r="J34">
        <v>157.1</v>
      </c>
      <c r="K34">
        <v>167.7</v>
      </c>
      <c r="L34">
        <v>184.9</v>
      </c>
      <c r="M34">
        <v>93.7</v>
      </c>
      <c r="N34">
        <v>197.2</v>
      </c>
      <c r="O34">
        <v>241.3</v>
      </c>
      <c r="P34">
        <v>8.5</v>
      </c>
      <c r="Q34">
        <v>13.4</v>
      </c>
      <c r="S34">
        <v>37.06</v>
      </c>
      <c r="T34">
        <v>29.58</v>
      </c>
      <c r="U34">
        <v>9.7200000000000006</v>
      </c>
      <c r="V34">
        <v>17.8</v>
      </c>
      <c r="W34">
        <v>12.11</v>
      </c>
      <c r="X34">
        <v>10.08</v>
      </c>
      <c r="Y34">
        <v>3.35</v>
      </c>
      <c r="Z34">
        <v>3.81</v>
      </c>
      <c r="AB34">
        <v>26.71</v>
      </c>
      <c r="AC34">
        <v>28.51</v>
      </c>
      <c r="AD34">
        <v>15.72</v>
      </c>
      <c r="AE34">
        <v>7.96</v>
      </c>
      <c r="AF34">
        <v>8.8699999999999992</v>
      </c>
      <c r="AG34">
        <v>10.86</v>
      </c>
      <c r="AH34">
        <v>2.2999999999999998</v>
      </c>
      <c r="AI34">
        <v>3.62</v>
      </c>
    </row>
    <row r="35" spans="1:35" x14ac:dyDescent="0.2">
      <c r="A35">
        <v>165.5</v>
      </c>
      <c r="B35">
        <v>149.9</v>
      </c>
      <c r="C35">
        <v>286.2</v>
      </c>
      <c r="D35">
        <v>170.9</v>
      </c>
      <c r="E35">
        <v>198.9</v>
      </c>
      <c r="F35">
        <v>171.5</v>
      </c>
      <c r="G35">
        <v>11.5</v>
      </c>
      <c r="H35">
        <v>11.5</v>
      </c>
      <c r="J35">
        <v>250.3</v>
      </c>
      <c r="K35">
        <v>199.6</v>
      </c>
      <c r="L35">
        <v>260.60000000000002</v>
      </c>
      <c r="M35">
        <v>211.4</v>
      </c>
      <c r="N35">
        <v>195</v>
      </c>
      <c r="O35">
        <v>72.400000000000006</v>
      </c>
      <c r="P35">
        <v>13.3</v>
      </c>
      <c r="Q35">
        <v>11</v>
      </c>
      <c r="S35">
        <v>28.14</v>
      </c>
      <c r="T35">
        <v>25.48</v>
      </c>
      <c r="U35">
        <v>24.33</v>
      </c>
      <c r="V35">
        <v>14.53</v>
      </c>
      <c r="W35">
        <v>8.9499999999999993</v>
      </c>
      <c r="X35">
        <v>7.72</v>
      </c>
      <c r="Y35">
        <v>3.11</v>
      </c>
      <c r="Z35">
        <v>3.11</v>
      </c>
      <c r="AB35">
        <v>42.55</v>
      </c>
      <c r="AC35">
        <v>33.93</v>
      </c>
      <c r="AD35">
        <v>22.15</v>
      </c>
      <c r="AE35">
        <v>17.97</v>
      </c>
      <c r="AF35">
        <v>8.7799999999999994</v>
      </c>
      <c r="AG35">
        <v>3.26</v>
      </c>
      <c r="AH35">
        <v>3.59</v>
      </c>
      <c r="AI35">
        <v>2.97</v>
      </c>
    </row>
    <row r="36" spans="1:35" x14ac:dyDescent="0.2">
      <c r="A36">
        <v>229.6</v>
      </c>
      <c r="B36">
        <v>135.9</v>
      </c>
      <c r="C36">
        <v>205.7</v>
      </c>
      <c r="D36">
        <v>244.5</v>
      </c>
      <c r="E36">
        <v>166.2</v>
      </c>
      <c r="F36">
        <v>207.5</v>
      </c>
      <c r="G36">
        <v>10.8</v>
      </c>
      <c r="H36">
        <v>11.5</v>
      </c>
      <c r="J36">
        <v>278</v>
      </c>
      <c r="K36">
        <v>125.8</v>
      </c>
      <c r="L36">
        <v>176.7</v>
      </c>
      <c r="M36">
        <v>207.7</v>
      </c>
      <c r="N36">
        <v>219.5</v>
      </c>
      <c r="O36">
        <v>207.4</v>
      </c>
      <c r="P36">
        <v>8.3000000000000007</v>
      </c>
      <c r="Q36">
        <v>14.1</v>
      </c>
      <c r="S36">
        <v>39.03</v>
      </c>
      <c r="T36">
        <v>23.1</v>
      </c>
      <c r="U36">
        <v>17.48</v>
      </c>
      <c r="V36">
        <v>20.78</v>
      </c>
      <c r="W36">
        <v>7.48</v>
      </c>
      <c r="X36">
        <v>9.34</v>
      </c>
      <c r="Y36">
        <v>2.92</v>
      </c>
      <c r="Z36">
        <v>3.11</v>
      </c>
      <c r="AB36">
        <v>47.26</v>
      </c>
      <c r="AC36">
        <v>21.39</v>
      </c>
      <c r="AD36">
        <v>15.02</v>
      </c>
      <c r="AE36">
        <v>17.649999999999999</v>
      </c>
      <c r="AF36">
        <v>9.8800000000000008</v>
      </c>
      <c r="AG36">
        <v>9.33</v>
      </c>
      <c r="AH36">
        <v>2.2400000000000002</v>
      </c>
      <c r="AI36">
        <v>3.81</v>
      </c>
    </row>
    <row r="37" spans="1:35" x14ac:dyDescent="0.2">
      <c r="A37">
        <v>167.3</v>
      </c>
      <c r="B37">
        <v>179.7</v>
      </c>
      <c r="C37">
        <v>230</v>
      </c>
      <c r="D37">
        <v>218.1</v>
      </c>
      <c r="E37">
        <v>191.7</v>
      </c>
      <c r="F37">
        <v>212.3</v>
      </c>
      <c r="G37">
        <v>10.6</v>
      </c>
      <c r="H37">
        <v>9.3000000000000007</v>
      </c>
      <c r="J37">
        <v>256.39999999999998</v>
      </c>
      <c r="K37">
        <v>346.8</v>
      </c>
      <c r="L37">
        <v>273.89999999999998</v>
      </c>
      <c r="M37">
        <v>249.5</v>
      </c>
      <c r="N37">
        <v>222.7</v>
      </c>
      <c r="O37">
        <v>275.39999999999998</v>
      </c>
      <c r="P37">
        <v>11.1</v>
      </c>
      <c r="Q37">
        <v>13.3</v>
      </c>
      <c r="S37">
        <v>28.44</v>
      </c>
      <c r="T37">
        <v>30.55</v>
      </c>
      <c r="U37">
        <v>19.55</v>
      </c>
      <c r="V37">
        <v>18.54</v>
      </c>
      <c r="W37">
        <v>8.6300000000000008</v>
      </c>
      <c r="X37">
        <v>9.5500000000000007</v>
      </c>
      <c r="Y37">
        <v>2.86</v>
      </c>
      <c r="Z37">
        <v>2.5099999999999998</v>
      </c>
      <c r="AB37">
        <v>43.59</v>
      </c>
      <c r="AC37">
        <v>58.96</v>
      </c>
      <c r="AD37">
        <v>23.28</v>
      </c>
      <c r="AE37">
        <v>21.21</v>
      </c>
      <c r="AF37">
        <v>10.02</v>
      </c>
      <c r="AG37">
        <v>12.39</v>
      </c>
      <c r="AH37">
        <v>3</v>
      </c>
      <c r="AI37">
        <v>3.59</v>
      </c>
    </row>
    <row r="38" spans="1:35" x14ac:dyDescent="0.2">
      <c r="A38">
        <v>157.1</v>
      </c>
      <c r="B38">
        <v>147.19999999999999</v>
      </c>
      <c r="C38">
        <v>184.9</v>
      </c>
      <c r="D38">
        <v>160.1</v>
      </c>
      <c r="E38">
        <v>197.2</v>
      </c>
      <c r="F38">
        <v>184</v>
      </c>
      <c r="G38">
        <v>8.5</v>
      </c>
      <c r="H38">
        <v>7.7</v>
      </c>
      <c r="J38">
        <v>264.8</v>
      </c>
      <c r="K38">
        <v>267.89999999999998</v>
      </c>
      <c r="L38">
        <v>245.4</v>
      </c>
      <c r="M38">
        <v>263.3</v>
      </c>
      <c r="N38">
        <v>160.5</v>
      </c>
      <c r="O38">
        <v>178.1</v>
      </c>
      <c r="P38">
        <v>14.8</v>
      </c>
      <c r="Q38">
        <v>8.3000000000000007</v>
      </c>
      <c r="S38">
        <v>26.71</v>
      </c>
      <c r="T38">
        <v>25.02</v>
      </c>
      <c r="U38">
        <v>15.72</v>
      </c>
      <c r="V38">
        <v>13.61</v>
      </c>
      <c r="W38">
        <v>8.8699999999999992</v>
      </c>
      <c r="X38">
        <v>8.2799999999999994</v>
      </c>
      <c r="Y38">
        <v>2.2999999999999998</v>
      </c>
      <c r="Z38">
        <v>2.08</v>
      </c>
      <c r="AB38">
        <v>45.02</v>
      </c>
      <c r="AC38">
        <v>45.54</v>
      </c>
      <c r="AD38">
        <v>20.86</v>
      </c>
      <c r="AE38">
        <v>22.38</v>
      </c>
      <c r="AF38">
        <v>7.22</v>
      </c>
      <c r="AG38">
        <v>8.01</v>
      </c>
      <c r="AH38">
        <v>4</v>
      </c>
      <c r="AI38">
        <v>2.2400000000000002</v>
      </c>
    </row>
    <row r="39" spans="1:35" x14ac:dyDescent="0.2">
      <c r="A39">
        <v>171.5</v>
      </c>
      <c r="B39">
        <v>156.1</v>
      </c>
      <c r="C39">
        <v>160</v>
      </c>
      <c r="D39">
        <v>107.1</v>
      </c>
      <c r="E39">
        <v>212.4</v>
      </c>
      <c r="F39">
        <v>167.7</v>
      </c>
      <c r="G39">
        <v>5</v>
      </c>
      <c r="H39">
        <v>14.7</v>
      </c>
      <c r="J39">
        <v>226.2</v>
      </c>
      <c r="K39">
        <v>194.2</v>
      </c>
      <c r="L39">
        <v>181.6</v>
      </c>
      <c r="M39">
        <v>249.4</v>
      </c>
      <c r="N39">
        <v>258.8</v>
      </c>
      <c r="O39">
        <v>254.9</v>
      </c>
      <c r="P39">
        <v>10.5</v>
      </c>
      <c r="Q39">
        <v>12.9</v>
      </c>
      <c r="S39">
        <v>29.16</v>
      </c>
      <c r="T39">
        <v>26.54</v>
      </c>
      <c r="U39">
        <v>13.6</v>
      </c>
      <c r="V39">
        <v>9.1</v>
      </c>
      <c r="W39">
        <v>9.56</v>
      </c>
      <c r="X39">
        <v>7.55</v>
      </c>
      <c r="Y39">
        <v>1.35</v>
      </c>
      <c r="Z39">
        <v>3.97</v>
      </c>
      <c r="AB39">
        <v>38.450000000000003</v>
      </c>
      <c r="AC39">
        <v>33.01</v>
      </c>
      <c r="AD39">
        <v>15.44</v>
      </c>
      <c r="AE39">
        <v>21.2</v>
      </c>
      <c r="AF39">
        <v>11.65</v>
      </c>
      <c r="AG39">
        <v>11.47</v>
      </c>
      <c r="AH39">
        <v>2.84</v>
      </c>
      <c r="AI39">
        <v>3.48</v>
      </c>
    </row>
    <row r="40" spans="1:35" x14ac:dyDescent="0.2">
      <c r="A40">
        <v>250.3</v>
      </c>
      <c r="B40">
        <v>225.7</v>
      </c>
      <c r="C40">
        <v>260.60000000000002</v>
      </c>
      <c r="D40">
        <v>119.6</v>
      </c>
      <c r="E40">
        <v>195</v>
      </c>
      <c r="F40">
        <v>193.2</v>
      </c>
      <c r="G40">
        <v>13.3</v>
      </c>
      <c r="H40">
        <v>14</v>
      </c>
      <c r="J40">
        <v>96.6</v>
      </c>
      <c r="K40">
        <v>270.3</v>
      </c>
      <c r="L40">
        <v>315.39999999999998</v>
      </c>
      <c r="M40">
        <v>215.2</v>
      </c>
      <c r="N40">
        <v>163.30000000000001</v>
      </c>
      <c r="O40">
        <v>254</v>
      </c>
      <c r="P40">
        <v>6.2</v>
      </c>
      <c r="Q40">
        <v>14.4</v>
      </c>
      <c r="S40">
        <v>42.55</v>
      </c>
      <c r="T40">
        <v>38.369999999999997</v>
      </c>
      <c r="U40">
        <v>22.15</v>
      </c>
      <c r="V40">
        <v>10.17</v>
      </c>
      <c r="W40">
        <v>8.7799999999999994</v>
      </c>
      <c r="X40">
        <v>8.69</v>
      </c>
      <c r="Y40">
        <v>3.59</v>
      </c>
      <c r="Z40">
        <v>3.78</v>
      </c>
      <c r="AB40">
        <v>16.420000000000002</v>
      </c>
      <c r="AC40">
        <v>45.95</v>
      </c>
      <c r="AD40">
        <v>26.81</v>
      </c>
      <c r="AE40">
        <v>18.29</v>
      </c>
      <c r="AF40">
        <v>7.35</v>
      </c>
      <c r="AG40">
        <v>11.43</v>
      </c>
      <c r="AH40">
        <v>1.67</v>
      </c>
      <c r="AI40">
        <v>3.89</v>
      </c>
    </row>
    <row r="41" spans="1:35" x14ac:dyDescent="0.2">
      <c r="A41">
        <v>278</v>
      </c>
      <c r="B41">
        <v>167.8</v>
      </c>
      <c r="C41">
        <v>176.7</v>
      </c>
      <c r="D41">
        <v>205.3</v>
      </c>
      <c r="E41">
        <v>219.5</v>
      </c>
      <c r="F41">
        <v>130</v>
      </c>
      <c r="G41">
        <v>8.3000000000000007</v>
      </c>
      <c r="H41">
        <v>14.5</v>
      </c>
      <c r="J41">
        <v>154</v>
      </c>
      <c r="K41">
        <v>235.1</v>
      </c>
      <c r="L41">
        <v>329.8</v>
      </c>
      <c r="M41">
        <v>251.8</v>
      </c>
      <c r="N41">
        <v>288</v>
      </c>
      <c r="O41">
        <v>285.89999999999998</v>
      </c>
      <c r="P41">
        <v>5.6</v>
      </c>
      <c r="Q41">
        <v>7.2</v>
      </c>
      <c r="S41">
        <v>47.26</v>
      </c>
      <c r="T41">
        <v>28.53</v>
      </c>
      <c r="U41">
        <v>15.02</v>
      </c>
      <c r="V41">
        <v>17.45</v>
      </c>
      <c r="W41">
        <v>9.8800000000000008</v>
      </c>
      <c r="X41">
        <v>5.85</v>
      </c>
      <c r="Y41">
        <v>2.2400000000000002</v>
      </c>
      <c r="Z41">
        <v>3.92</v>
      </c>
      <c r="AB41">
        <v>26.18</v>
      </c>
      <c r="AC41">
        <v>39.97</v>
      </c>
      <c r="AD41">
        <v>28.03</v>
      </c>
      <c r="AE41">
        <v>21.4</v>
      </c>
      <c r="AF41">
        <v>12.96</v>
      </c>
      <c r="AG41">
        <v>12.87</v>
      </c>
      <c r="AH41">
        <v>1.51</v>
      </c>
      <c r="AI41">
        <v>1.94</v>
      </c>
    </row>
    <row r="42" spans="1:35" x14ac:dyDescent="0.2">
      <c r="A42">
        <v>256.39999999999998</v>
      </c>
      <c r="B42">
        <v>130.1</v>
      </c>
      <c r="C42">
        <v>273.89999999999998</v>
      </c>
      <c r="D42">
        <v>167</v>
      </c>
      <c r="E42">
        <v>222.7</v>
      </c>
      <c r="F42">
        <v>244.7</v>
      </c>
      <c r="G42">
        <v>11.1</v>
      </c>
      <c r="H42">
        <v>13.6</v>
      </c>
      <c r="J42">
        <v>170.8</v>
      </c>
      <c r="K42">
        <v>160</v>
      </c>
      <c r="L42">
        <v>199.5</v>
      </c>
      <c r="M42">
        <v>209.5</v>
      </c>
      <c r="N42">
        <v>169.7</v>
      </c>
      <c r="O42">
        <v>82.3</v>
      </c>
      <c r="P42">
        <v>9.6</v>
      </c>
      <c r="Q42">
        <v>8.6999999999999993</v>
      </c>
      <c r="S42">
        <v>43.59</v>
      </c>
      <c r="T42">
        <v>22.12</v>
      </c>
      <c r="U42">
        <v>23.28</v>
      </c>
      <c r="V42">
        <v>14.2</v>
      </c>
      <c r="W42">
        <v>10.02</v>
      </c>
      <c r="X42">
        <v>11.01</v>
      </c>
      <c r="Y42">
        <v>3</v>
      </c>
      <c r="Z42">
        <v>3.67</v>
      </c>
      <c r="AB42">
        <v>29.04</v>
      </c>
      <c r="AC42">
        <v>27.2</v>
      </c>
      <c r="AD42">
        <v>16.96</v>
      </c>
      <c r="AE42">
        <v>17.809999999999999</v>
      </c>
      <c r="AF42">
        <v>7.64</v>
      </c>
      <c r="AG42">
        <v>3.7</v>
      </c>
      <c r="AH42">
        <v>2.59</v>
      </c>
      <c r="AI42">
        <v>2.35</v>
      </c>
    </row>
    <row r="43" spans="1:35" x14ac:dyDescent="0.2">
      <c r="A43">
        <v>264.8</v>
      </c>
      <c r="B43">
        <v>157.80000000000001</v>
      </c>
      <c r="C43">
        <v>245.4</v>
      </c>
      <c r="D43">
        <v>161.5</v>
      </c>
      <c r="E43">
        <v>160.5</v>
      </c>
      <c r="F43">
        <v>271.5</v>
      </c>
      <c r="G43">
        <v>14.8</v>
      </c>
      <c r="H43">
        <v>8.6999999999999993</v>
      </c>
      <c r="J43">
        <v>73.3</v>
      </c>
      <c r="K43">
        <v>236.8</v>
      </c>
      <c r="L43">
        <v>161.4</v>
      </c>
      <c r="M43">
        <v>265.3</v>
      </c>
      <c r="N43">
        <v>239.6</v>
      </c>
      <c r="O43">
        <v>152.4</v>
      </c>
      <c r="P43">
        <v>8.1999999999999993</v>
      </c>
      <c r="Q43">
        <v>9.5</v>
      </c>
      <c r="S43">
        <v>45.02</v>
      </c>
      <c r="T43">
        <v>26.83</v>
      </c>
      <c r="U43">
        <v>20.86</v>
      </c>
      <c r="V43">
        <v>13.73</v>
      </c>
      <c r="W43">
        <v>7.22</v>
      </c>
      <c r="X43">
        <v>12.22</v>
      </c>
      <c r="Y43">
        <v>4</v>
      </c>
      <c r="Z43">
        <v>2.35</v>
      </c>
      <c r="AB43">
        <v>12.46</v>
      </c>
      <c r="AC43">
        <v>40.26</v>
      </c>
      <c r="AD43">
        <v>13.72</v>
      </c>
      <c r="AE43">
        <v>22.55</v>
      </c>
      <c r="AF43">
        <v>10.78</v>
      </c>
      <c r="AG43">
        <v>6.86</v>
      </c>
      <c r="AH43">
        <v>2.21</v>
      </c>
      <c r="AI43">
        <v>2.57</v>
      </c>
    </row>
    <row r="44" spans="1:35" x14ac:dyDescent="0.2">
      <c r="A44">
        <v>178.2</v>
      </c>
      <c r="B44">
        <v>222.1</v>
      </c>
      <c r="C44">
        <v>167.8</v>
      </c>
      <c r="D44">
        <v>160.6</v>
      </c>
      <c r="E44">
        <v>182.1</v>
      </c>
      <c r="F44">
        <v>218.8</v>
      </c>
      <c r="G44">
        <v>13.6</v>
      </c>
      <c r="H44">
        <v>13.6</v>
      </c>
      <c r="J44">
        <v>288.10000000000002</v>
      </c>
      <c r="K44">
        <v>132.1</v>
      </c>
      <c r="L44">
        <v>258</v>
      </c>
      <c r="M44">
        <v>138.9</v>
      </c>
      <c r="N44">
        <v>192.4</v>
      </c>
      <c r="O44">
        <v>192.6</v>
      </c>
      <c r="P44">
        <v>10.199999999999999</v>
      </c>
      <c r="Q44">
        <v>9.1</v>
      </c>
      <c r="S44">
        <v>30.29</v>
      </c>
      <c r="T44">
        <v>37.76</v>
      </c>
      <c r="U44">
        <v>14.26</v>
      </c>
      <c r="V44">
        <v>13.65</v>
      </c>
      <c r="W44">
        <v>8.19</v>
      </c>
      <c r="X44">
        <v>9.85</v>
      </c>
      <c r="Y44">
        <v>3.67</v>
      </c>
      <c r="Z44">
        <v>3.67</v>
      </c>
      <c r="AB44">
        <v>48.98</v>
      </c>
      <c r="AC44">
        <v>22.46</v>
      </c>
      <c r="AD44">
        <v>21.93</v>
      </c>
      <c r="AE44">
        <v>11.81</v>
      </c>
      <c r="AF44">
        <v>8.66</v>
      </c>
      <c r="AG44">
        <v>8.67</v>
      </c>
      <c r="AH44">
        <v>2.75</v>
      </c>
      <c r="AI44">
        <v>2.46</v>
      </c>
    </row>
    <row r="45" spans="1:35" x14ac:dyDescent="0.2">
      <c r="A45">
        <v>191.9</v>
      </c>
      <c r="B45">
        <v>195.5</v>
      </c>
      <c r="C45">
        <v>256.10000000000002</v>
      </c>
      <c r="D45">
        <v>171.6</v>
      </c>
      <c r="E45">
        <v>203.7</v>
      </c>
      <c r="F45">
        <v>204</v>
      </c>
      <c r="G45">
        <v>14.3</v>
      </c>
      <c r="H45">
        <v>13.5</v>
      </c>
      <c r="J45">
        <v>174.1</v>
      </c>
      <c r="K45">
        <v>236.9</v>
      </c>
      <c r="L45">
        <v>251.1</v>
      </c>
      <c r="M45">
        <v>157.6</v>
      </c>
      <c r="N45">
        <v>257.60000000000002</v>
      </c>
      <c r="O45">
        <v>241</v>
      </c>
      <c r="P45">
        <v>8.3000000000000007</v>
      </c>
      <c r="Q45">
        <v>7.3</v>
      </c>
      <c r="S45">
        <v>32.619999999999997</v>
      </c>
      <c r="T45">
        <v>33.24</v>
      </c>
      <c r="U45">
        <v>21.77</v>
      </c>
      <c r="V45">
        <v>14.59</v>
      </c>
      <c r="W45">
        <v>9.17</v>
      </c>
      <c r="X45">
        <v>9.18</v>
      </c>
      <c r="Y45">
        <v>3.86</v>
      </c>
      <c r="Z45">
        <v>3.65</v>
      </c>
      <c r="AB45">
        <v>29.6</v>
      </c>
      <c r="AC45">
        <v>40.270000000000003</v>
      </c>
      <c r="AD45">
        <v>21.34</v>
      </c>
      <c r="AE45">
        <v>13.4</v>
      </c>
      <c r="AF45">
        <v>11.59</v>
      </c>
      <c r="AG45">
        <v>10.85</v>
      </c>
      <c r="AH45">
        <v>2.2400000000000002</v>
      </c>
      <c r="AI45">
        <v>1.97</v>
      </c>
    </row>
    <row r="46" spans="1:35" x14ac:dyDescent="0.2">
      <c r="A46">
        <v>130.69999999999999</v>
      </c>
      <c r="B46">
        <v>209.5</v>
      </c>
      <c r="C46">
        <v>260.60000000000002</v>
      </c>
      <c r="D46">
        <v>109.6</v>
      </c>
      <c r="E46">
        <v>244.2</v>
      </c>
      <c r="F46">
        <v>189.7</v>
      </c>
      <c r="G46">
        <v>9.4</v>
      </c>
      <c r="H46">
        <v>9.1</v>
      </c>
      <c r="J46">
        <v>228.1</v>
      </c>
      <c r="K46">
        <v>148.19999999999999</v>
      </c>
      <c r="L46">
        <v>276.5</v>
      </c>
      <c r="M46">
        <v>220.4</v>
      </c>
      <c r="N46">
        <v>279.8</v>
      </c>
      <c r="O46">
        <v>134.19999999999999</v>
      </c>
      <c r="P46">
        <v>9.9</v>
      </c>
      <c r="Q46">
        <v>9.1999999999999993</v>
      </c>
      <c r="S46">
        <v>22.22</v>
      </c>
      <c r="T46">
        <v>35.619999999999997</v>
      </c>
      <c r="U46">
        <v>22.15</v>
      </c>
      <c r="V46">
        <v>9.32</v>
      </c>
      <c r="W46">
        <v>10.99</v>
      </c>
      <c r="X46">
        <v>8.5399999999999991</v>
      </c>
      <c r="Y46">
        <v>2.54</v>
      </c>
      <c r="Z46">
        <v>2.46</v>
      </c>
      <c r="AB46">
        <v>38.78</v>
      </c>
      <c r="AC46">
        <v>25.19</v>
      </c>
      <c r="AD46">
        <v>23.5</v>
      </c>
      <c r="AE46">
        <v>18.73</v>
      </c>
      <c r="AF46">
        <v>12.59</v>
      </c>
      <c r="AG46">
        <v>6.04</v>
      </c>
      <c r="AH46">
        <v>2.67</v>
      </c>
      <c r="AI46">
        <v>2.48</v>
      </c>
    </row>
    <row r="47" spans="1:35" x14ac:dyDescent="0.2">
      <c r="A47">
        <v>211.3</v>
      </c>
      <c r="B47">
        <v>143</v>
      </c>
      <c r="C47">
        <v>105.6</v>
      </c>
      <c r="D47">
        <v>212.2</v>
      </c>
      <c r="E47">
        <v>175.9</v>
      </c>
      <c r="F47">
        <v>104.9</v>
      </c>
      <c r="G47">
        <v>9.6999999999999993</v>
      </c>
      <c r="H47">
        <v>15.3</v>
      </c>
      <c r="J47">
        <v>209.4</v>
      </c>
      <c r="K47">
        <v>133.69999999999999</v>
      </c>
      <c r="L47">
        <v>347.3</v>
      </c>
      <c r="M47">
        <v>187.8</v>
      </c>
      <c r="N47">
        <v>246</v>
      </c>
      <c r="O47">
        <v>181.9</v>
      </c>
      <c r="P47">
        <v>7.4</v>
      </c>
      <c r="Q47">
        <v>10.7</v>
      </c>
      <c r="S47">
        <v>35.92</v>
      </c>
      <c r="T47">
        <v>24.31</v>
      </c>
      <c r="U47">
        <v>8.98</v>
      </c>
      <c r="V47">
        <v>18.04</v>
      </c>
      <c r="W47">
        <v>7.92</v>
      </c>
      <c r="X47">
        <v>4.72</v>
      </c>
      <c r="Y47">
        <v>2.62</v>
      </c>
      <c r="Z47">
        <v>4.13</v>
      </c>
      <c r="AB47">
        <v>35.6</v>
      </c>
      <c r="AC47">
        <v>22.73</v>
      </c>
      <c r="AD47">
        <v>29.52</v>
      </c>
      <c r="AE47">
        <v>15.96</v>
      </c>
      <c r="AF47">
        <v>11.07</v>
      </c>
      <c r="AG47">
        <v>8.19</v>
      </c>
      <c r="AH47">
        <v>2</v>
      </c>
      <c r="AI47">
        <v>2.89</v>
      </c>
    </row>
    <row r="48" spans="1:35" x14ac:dyDescent="0.2">
      <c r="A48">
        <v>216.9</v>
      </c>
      <c r="B48">
        <v>201.3</v>
      </c>
      <c r="C48">
        <v>207.4</v>
      </c>
      <c r="D48">
        <v>203.7</v>
      </c>
      <c r="E48">
        <v>221.7</v>
      </c>
      <c r="F48">
        <v>129.9</v>
      </c>
      <c r="G48">
        <v>17.5</v>
      </c>
      <c r="H48">
        <v>6.4</v>
      </c>
      <c r="J48">
        <v>234.2</v>
      </c>
      <c r="K48">
        <v>149.4</v>
      </c>
      <c r="L48">
        <v>293.10000000000002</v>
      </c>
      <c r="M48">
        <v>171.9</v>
      </c>
      <c r="N48">
        <v>183.9</v>
      </c>
      <c r="O48">
        <v>214.5</v>
      </c>
      <c r="P48">
        <v>9.8000000000000007</v>
      </c>
      <c r="Q48">
        <v>17.899999999999999</v>
      </c>
      <c r="S48">
        <v>36.869999999999997</v>
      </c>
      <c r="T48">
        <v>34.22</v>
      </c>
      <c r="U48">
        <v>17.63</v>
      </c>
      <c r="V48">
        <v>17.309999999999999</v>
      </c>
      <c r="W48">
        <v>9.98</v>
      </c>
      <c r="X48">
        <v>5.85</v>
      </c>
      <c r="Y48">
        <v>4.7300000000000004</v>
      </c>
      <c r="Z48">
        <v>1.73</v>
      </c>
      <c r="AB48">
        <v>39.81</v>
      </c>
      <c r="AC48">
        <v>25.4</v>
      </c>
      <c r="AD48">
        <v>24.91</v>
      </c>
      <c r="AE48">
        <v>14.61</v>
      </c>
      <c r="AF48">
        <v>8.2799999999999994</v>
      </c>
      <c r="AG48">
        <v>9.65</v>
      </c>
      <c r="AH48">
        <v>2.65</v>
      </c>
      <c r="AI48">
        <v>4.83</v>
      </c>
    </row>
    <row r="49" spans="1:35" x14ac:dyDescent="0.2">
      <c r="A49">
        <v>154</v>
      </c>
      <c r="B49">
        <v>203.5</v>
      </c>
      <c r="C49">
        <v>329.8</v>
      </c>
      <c r="D49">
        <v>200.3</v>
      </c>
      <c r="E49">
        <v>288</v>
      </c>
      <c r="F49">
        <v>214</v>
      </c>
      <c r="G49">
        <v>5.6</v>
      </c>
      <c r="H49">
        <v>13.4</v>
      </c>
      <c r="J49">
        <v>89.7</v>
      </c>
      <c r="K49">
        <v>273.3</v>
      </c>
      <c r="L49">
        <v>260.10000000000002</v>
      </c>
      <c r="M49">
        <v>263.60000000000002</v>
      </c>
      <c r="N49">
        <v>170.1</v>
      </c>
      <c r="O49">
        <v>165.2</v>
      </c>
      <c r="P49">
        <v>13.5</v>
      </c>
      <c r="Q49">
        <v>12</v>
      </c>
      <c r="S49">
        <v>26.18</v>
      </c>
      <c r="T49">
        <v>34.6</v>
      </c>
      <c r="U49">
        <v>28.03</v>
      </c>
      <c r="V49">
        <v>17.03</v>
      </c>
      <c r="W49">
        <v>12.96</v>
      </c>
      <c r="X49">
        <v>9.6300000000000008</v>
      </c>
      <c r="Y49">
        <v>1.51</v>
      </c>
      <c r="Z49">
        <v>3.62</v>
      </c>
      <c r="AB49">
        <v>15.25</v>
      </c>
      <c r="AC49">
        <v>46.46</v>
      </c>
      <c r="AD49">
        <v>22.11</v>
      </c>
      <c r="AE49">
        <v>22.41</v>
      </c>
      <c r="AF49">
        <v>7.65</v>
      </c>
      <c r="AG49">
        <v>7.43</v>
      </c>
      <c r="AH49">
        <v>3.65</v>
      </c>
      <c r="AI49">
        <v>3.24</v>
      </c>
    </row>
    <row r="50" spans="1:35" x14ac:dyDescent="0.2">
      <c r="A50">
        <v>73.3</v>
      </c>
      <c r="B50">
        <v>109.6</v>
      </c>
      <c r="C50">
        <v>161.4</v>
      </c>
      <c r="D50">
        <v>249.3</v>
      </c>
      <c r="E50">
        <v>239.6</v>
      </c>
      <c r="F50">
        <v>321.2</v>
      </c>
      <c r="G50">
        <v>8.1999999999999993</v>
      </c>
      <c r="H50">
        <v>8.3000000000000007</v>
      </c>
      <c r="J50">
        <v>335.5</v>
      </c>
      <c r="K50">
        <v>133.30000000000001</v>
      </c>
      <c r="L50">
        <v>212.5</v>
      </c>
      <c r="M50">
        <v>182.9</v>
      </c>
      <c r="N50">
        <v>265</v>
      </c>
      <c r="O50">
        <v>241.1</v>
      </c>
      <c r="P50">
        <v>12.7</v>
      </c>
      <c r="Q50">
        <v>12.9</v>
      </c>
      <c r="S50">
        <v>12.46</v>
      </c>
      <c r="T50">
        <v>18.63</v>
      </c>
      <c r="U50">
        <v>13.72</v>
      </c>
      <c r="V50">
        <v>21.19</v>
      </c>
      <c r="W50">
        <v>10.78</v>
      </c>
      <c r="X50">
        <v>14.45</v>
      </c>
      <c r="Y50">
        <v>2.21</v>
      </c>
      <c r="Z50">
        <v>2.2400000000000002</v>
      </c>
      <c r="AB50">
        <v>57.04</v>
      </c>
      <c r="AC50">
        <v>22.66</v>
      </c>
      <c r="AD50">
        <v>18.059999999999999</v>
      </c>
      <c r="AE50">
        <v>15.55</v>
      </c>
      <c r="AF50">
        <v>11.93</v>
      </c>
      <c r="AG50">
        <v>10.85</v>
      </c>
      <c r="AH50">
        <v>3.43</v>
      </c>
      <c r="AI50">
        <v>3.48</v>
      </c>
    </row>
    <row r="51" spans="1:35" x14ac:dyDescent="0.2">
      <c r="A51">
        <v>279.8</v>
      </c>
      <c r="B51">
        <v>211.2</v>
      </c>
      <c r="C51">
        <v>248.7</v>
      </c>
      <c r="D51">
        <v>312.5</v>
      </c>
      <c r="E51">
        <v>171</v>
      </c>
      <c r="F51">
        <v>178</v>
      </c>
      <c r="G51">
        <v>8.4</v>
      </c>
      <c r="H51">
        <v>10.7</v>
      </c>
      <c r="J51">
        <v>261.7</v>
      </c>
      <c r="K51">
        <v>46.5</v>
      </c>
      <c r="L51">
        <v>210.6</v>
      </c>
      <c r="M51">
        <v>186</v>
      </c>
      <c r="N51">
        <v>256.7</v>
      </c>
      <c r="O51">
        <v>167.5</v>
      </c>
      <c r="P51">
        <v>6</v>
      </c>
      <c r="Q51">
        <v>9.6</v>
      </c>
      <c r="S51">
        <v>47.57</v>
      </c>
      <c r="T51">
        <v>35.9</v>
      </c>
      <c r="U51">
        <v>21.14</v>
      </c>
      <c r="V51">
        <v>26.56</v>
      </c>
      <c r="W51">
        <v>7.69</v>
      </c>
      <c r="X51">
        <v>8.01</v>
      </c>
      <c r="Y51">
        <v>2.27</v>
      </c>
      <c r="Z51">
        <v>2.89</v>
      </c>
      <c r="AB51">
        <v>44.49</v>
      </c>
      <c r="AC51">
        <v>7.91</v>
      </c>
      <c r="AD51">
        <v>17.899999999999999</v>
      </c>
      <c r="AE51">
        <v>15.81</v>
      </c>
      <c r="AF51">
        <v>11.55</v>
      </c>
      <c r="AG51">
        <v>7.54</v>
      </c>
      <c r="AH51">
        <v>1.62</v>
      </c>
      <c r="AI51">
        <v>2.59</v>
      </c>
    </row>
    <row r="52" spans="1:35" x14ac:dyDescent="0.2">
      <c r="A52">
        <v>288.10000000000002</v>
      </c>
      <c r="B52">
        <v>198.8</v>
      </c>
      <c r="C52">
        <v>258</v>
      </c>
      <c r="D52">
        <v>166.6</v>
      </c>
      <c r="E52">
        <v>192.4</v>
      </c>
      <c r="F52">
        <v>198.5</v>
      </c>
      <c r="G52">
        <v>10.199999999999999</v>
      </c>
      <c r="H52">
        <v>14.4</v>
      </c>
      <c r="J52">
        <v>157.6</v>
      </c>
      <c r="K52">
        <v>242.2</v>
      </c>
      <c r="L52">
        <v>194.1</v>
      </c>
      <c r="M52">
        <v>226.1</v>
      </c>
      <c r="N52">
        <v>231.5</v>
      </c>
      <c r="O52">
        <v>252</v>
      </c>
      <c r="P52">
        <v>9.4</v>
      </c>
      <c r="Q52">
        <v>13.9</v>
      </c>
      <c r="S52">
        <v>48.98</v>
      </c>
      <c r="T52">
        <v>33.799999999999997</v>
      </c>
      <c r="U52">
        <v>21.93</v>
      </c>
      <c r="V52">
        <v>14.16</v>
      </c>
      <c r="W52">
        <v>8.66</v>
      </c>
      <c r="X52">
        <v>8.93</v>
      </c>
      <c r="Y52">
        <v>2.75</v>
      </c>
      <c r="Z52">
        <v>3.89</v>
      </c>
      <c r="AB52">
        <v>26.79</v>
      </c>
      <c r="AC52">
        <v>41.17</v>
      </c>
      <c r="AD52">
        <v>16.5</v>
      </c>
      <c r="AE52">
        <v>19.22</v>
      </c>
      <c r="AF52">
        <v>10.42</v>
      </c>
      <c r="AG52">
        <v>11.34</v>
      </c>
      <c r="AH52">
        <v>2.54</v>
      </c>
      <c r="AI52">
        <v>3.75</v>
      </c>
    </row>
    <row r="53" spans="1:35" x14ac:dyDescent="0.2">
      <c r="A53">
        <v>174.1</v>
      </c>
      <c r="B53">
        <v>260.8</v>
      </c>
      <c r="C53">
        <v>251.1</v>
      </c>
      <c r="D53">
        <v>163.69999999999999</v>
      </c>
      <c r="E53">
        <v>257.60000000000002</v>
      </c>
      <c r="F53">
        <v>271.7</v>
      </c>
      <c r="G53">
        <v>8.3000000000000007</v>
      </c>
      <c r="H53">
        <v>17</v>
      </c>
      <c r="J53">
        <v>264.7</v>
      </c>
      <c r="K53">
        <v>273.89999999999998</v>
      </c>
      <c r="L53">
        <v>305</v>
      </c>
      <c r="M53">
        <v>278.60000000000002</v>
      </c>
      <c r="N53">
        <v>197.4</v>
      </c>
      <c r="O53">
        <v>255.3</v>
      </c>
      <c r="P53">
        <v>9.5</v>
      </c>
      <c r="Q53">
        <v>10.9</v>
      </c>
      <c r="S53">
        <v>29.6</v>
      </c>
      <c r="T53">
        <v>44.34</v>
      </c>
      <c r="U53">
        <v>21.34</v>
      </c>
      <c r="V53">
        <v>13.91</v>
      </c>
      <c r="W53">
        <v>11.59</v>
      </c>
      <c r="X53">
        <v>12.23</v>
      </c>
      <c r="Y53">
        <v>2.2400000000000002</v>
      </c>
      <c r="Z53">
        <v>4.59</v>
      </c>
      <c r="AB53">
        <v>45</v>
      </c>
      <c r="AC53">
        <v>46.56</v>
      </c>
      <c r="AD53">
        <v>25.93</v>
      </c>
      <c r="AE53">
        <v>23.68</v>
      </c>
      <c r="AF53">
        <v>8.8800000000000008</v>
      </c>
      <c r="AG53">
        <v>11.49</v>
      </c>
      <c r="AH53">
        <v>2.57</v>
      </c>
      <c r="AI53">
        <v>2.94</v>
      </c>
    </row>
    <row r="54" spans="1:35" x14ac:dyDescent="0.2">
      <c r="A54">
        <v>228.1</v>
      </c>
      <c r="B54">
        <v>105</v>
      </c>
      <c r="C54">
        <v>276.5</v>
      </c>
      <c r="D54">
        <v>180.6</v>
      </c>
      <c r="E54">
        <v>279.8</v>
      </c>
      <c r="F54">
        <v>174.1</v>
      </c>
      <c r="G54">
        <v>9.9</v>
      </c>
      <c r="H54">
        <v>10.199999999999999</v>
      </c>
      <c r="J54">
        <v>87.2</v>
      </c>
      <c r="K54">
        <v>225.3</v>
      </c>
      <c r="L54">
        <v>169.3</v>
      </c>
      <c r="M54">
        <v>108.2</v>
      </c>
      <c r="N54">
        <v>166.7</v>
      </c>
      <c r="O54">
        <v>139.6</v>
      </c>
      <c r="P54">
        <v>10.9</v>
      </c>
      <c r="Q54">
        <v>17.3</v>
      </c>
      <c r="S54">
        <v>38.78</v>
      </c>
      <c r="T54">
        <v>17.850000000000001</v>
      </c>
      <c r="U54">
        <v>23.5</v>
      </c>
      <c r="V54">
        <v>15.35</v>
      </c>
      <c r="W54">
        <v>12.59</v>
      </c>
      <c r="X54">
        <v>7.83</v>
      </c>
      <c r="Y54">
        <v>2.67</v>
      </c>
      <c r="Z54">
        <v>2.75</v>
      </c>
      <c r="AB54">
        <v>14.82</v>
      </c>
      <c r="AC54">
        <v>38.299999999999997</v>
      </c>
      <c r="AD54">
        <v>14.39</v>
      </c>
      <c r="AE54">
        <v>9.1999999999999993</v>
      </c>
      <c r="AF54">
        <v>7.5</v>
      </c>
      <c r="AG54">
        <v>6.28</v>
      </c>
      <c r="AH54">
        <v>2.94</v>
      </c>
      <c r="AI54">
        <v>4.67</v>
      </c>
    </row>
    <row r="55" spans="1:35" x14ac:dyDescent="0.2">
      <c r="A55">
        <v>209.4</v>
      </c>
      <c r="B55">
        <v>247.2</v>
      </c>
      <c r="C55">
        <v>347.3</v>
      </c>
      <c r="D55">
        <v>225.5</v>
      </c>
      <c r="E55">
        <v>246</v>
      </c>
      <c r="F55">
        <v>186.3</v>
      </c>
      <c r="G55">
        <v>7.4</v>
      </c>
      <c r="H55">
        <v>6.1</v>
      </c>
      <c r="J55">
        <v>271.2</v>
      </c>
      <c r="K55">
        <v>131.4</v>
      </c>
      <c r="L55">
        <v>202.6</v>
      </c>
      <c r="M55">
        <v>219.7</v>
      </c>
      <c r="N55">
        <v>221.6</v>
      </c>
      <c r="O55">
        <v>155.69999999999999</v>
      </c>
      <c r="P55">
        <v>11.5</v>
      </c>
      <c r="Q55">
        <v>11.1</v>
      </c>
      <c r="S55">
        <v>35.6</v>
      </c>
      <c r="T55">
        <v>42.02</v>
      </c>
      <c r="U55">
        <v>29.52</v>
      </c>
      <c r="V55">
        <v>19.170000000000002</v>
      </c>
      <c r="W55">
        <v>11.07</v>
      </c>
      <c r="X55">
        <v>8.3800000000000008</v>
      </c>
      <c r="Y55">
        <v>2</v>
      </c>
      <c r="Z55">
        <v>1.65</v>
      </c>
      <c r="AB55">
        <v>46.1</v>
      </c>
      <c r="AC55">
        <v>22.34</v>
      </c>
      <c r="AD55">
        <v>17.22</v>
      </c>
      <c r="AE55">
        <v>18.670000000000002</v>
      </c>
      <c r="AF55">
        <v>9.9700000000000006</v>
      </c>
      <c r="AG55">
        <v>7.01</v>
      </c>
      <c r="AH55">
        <v>3.11</v>
      </c>
      <c r="AI55">
        <v>3</v>
      </c>
    </row>
    <row r="56" spans="1:35" x14ac:dyDescent="0.2">
      <c r="A56">
        <v>234.2</v>
      </c>
      <c r="B56">
        <v>111.2</v>
      </c>
      <c r="C56">
        <v>293.10000000000002</v>
      </c>
      <c r="D56">
        <v>263.5</v>
      </c>
      <c r="E56">
        <v>183.9</v>
      </c>
      <c r="F56">
        <v>224.7</v>
      </c>
      <c r="G56">
        <v>9.8000000000000007</v>
      </c>
      <c r="H56">
        <v>9</v>
      </c>
      <c r="J56">
        <v>265.60000000000002</v>
      </c>
      <c r="K56">
        <v>127.3</v>
      </c>
      <c r="L56">
        <v>208.8</v>
      </c>
      <c r="M56">
        <v>222.3</v>
      </c>
      <c r="N56">
        <v>182.5</v>
      </c>
      <c r="O56">
        <v>173.9</v>
      </c>
      <c r="P56">
        <v>11.1</v>
      </c>
      <c r="Q56">
        <v>13.7</v>
      </c>
      <c r="S56">
        <v>39.81</v>
      </c>
      <c r="T56">
        <v>18.899999999999999</v>
      </c>
      <c r="U56">
        <v>24.91</v>
      </c>
      <c r="V56">
        <v>22.4</v>
      </c>
      <c r="W56">
        <v>8.2799999999999994</v>
      </c>
      <c r="X56">
        <v>10.11</v>
      </c>
      <c r="Y56">
        <v>2.65</v>
      </c>
      <c r="Z56">
        <v>2.4300000000000002</v>
      </c>
      <c r="AB56">
        <v>45.15</v>
      </c>
      <c r="AC56">
        <v>21.64</v>
      </c>
      <c r="AD56">
        <v>17.75</v>
      </c>
      <c r="AE56">
        <v>18.899999999999999</v>
      </c>
      <c r="AF56">
        <v>8.2100000000000009</v>
      </c>
      <c r="AG56">
        <v>7.83</v>
      </c>
      <c r="AH56">
        <v>3</v>
      </c>
      <c r="AI56">
        <v>3.7</v>
      </c>
    </row>
    <row r="57" spans="1:35" x14ac:dyDescent="0.2">
      <c r="A57">
        <v>89.7</v>
      </c>
      <c r="B57">
        <v>168</v>
      </c>
      <c r="C57">
        <v>260.10000000000002</v>
      </c>
      <c r="D57">
        <v>163.19999999999999</v>
      </c>
      <c r="E57">
        <v>170.1</v>
      </c>
      <c r="F57">
        <v>172.7</v>
      </c>
      <c r="G57">
        <v>13.5</v>
      </c>
      <c r="H57">
        <v>8</v>
      </c>
      <c r="J57">
        <v>314.60000000000002</v>
      </c>
      <c r="K57">
        <v>241</v>
      </c>
      <c r="L57">
        <v>169.8</v>
      </c>
      <c r="M57">
        <v>231.8</v>
      </c>
      <c r="N57">
        <v>285.10000000000002</v>
      </c>
      <c r="O57">
        <v>220.2</v>
      </c>
      <c r="P57">
        <v>5.7</v>
      </c>
      <c r="Q57">
        <v>9.9</v>
      </c>
      <c r="S57">
        <v>15.25</v>
      </c>
      <c r="T57">
        <v>28.56</v>
      </c>
      <c r="U57">
        <v>22.11</v>
      </c>
      <c r="V57">
        <v>13.87</v>
      </c>
      <c r="W57">
        <v>7.65</v>
      </c>
      <c r="X57">
        <v>7.77</v>
      </c>
      <c r="Y57">
        <v>3.65</v>
      </c>
      <c r="Z57">
        <v>2.16</v>
      </c>
      <c r="AB57">
        <v>53.48</v>
      </c>
      <c r="AC57">
        <v>40.97</v>
      </c>
      <c r="AD57">
        <v>14.43</v>
      </c>
      <c r="AE57">
        <v>19.7</v>
      </c>
      <c r="AF57">
        <v>12.83</v>
      </c>
      <c r="AG57">
        <v>9.91</v>
      </c>
      <c r="AH57">
        <v>1.54</v>
      </c>
      <c r="AI57">
        <v>2.67</v>
      </c>
    </row>
    <row r="58" spans="1:35" x14ac:dyDescent="0.2">
      <c r="A58">
        <v>335.5</v>
      </c>
      <c r="B58">
        <v>197.3</v>
      </c>
      <c r="C58">
        <v>212.5</v>
      </c>
      <c r="D58">
        <v>141.1</v>
      </c>
      <c r="E58">
        <v>265</v>
      </c>
      <c r="F58">
        <v>212.1</v>
      </c>
      <c r="G58">
        <v>12.7</v>
      </c>
      <c r="H58">
        <v>10.1</v>
      </c>
      <c r="J58">
        <v>322.5</v>
      </c>
      <c r="K58">
        <v>268.39999999999998</v>
      </c>
      <c r="L58">
        <v>204.6</v>
      </c>
      <c r="M58">
        <v>150.6</v>
      </c>
      <c r="N58">
        <v>186.2</v>
      </c>
      <c r="O58">
        <v>297.89999999999998</v>
      </c>
      <c r="P58">
        <v>9.4</v>
      </c>
      <c r="Q58">
        <v>9.6999999999999993</v>
      </c>
      <c r="S58">
        <v>57.04</v>
      </c>
      <c r="T58">
        <v>33.54</v>
      </c>
      <c r="U58">
        <v>18.059999999999999</v>
      </c>
      <c r="V58">
        <v>11.99</v>
      </c>
      <c r="W58">
        <v>11.93</v>
      </c>
      <c r="X58">
        <v>9.5399999999999991</v>
      </c>
      <c r="Y58">
        <v>3.43</v>
      </c>
      <c r="Z58">
        <v>2.73</v>
      </c>
      <c r="AB58">
        <v>54.83</v>
      </c>
      <c r="AC58">
        <v>45.63</v>
      </c>
      <c r="AD58">
        <v>17.39</v>
      </c>
      <c r="AE58">
        <v>12.8</v>
      </c>
      <c r="AF58">
        <v>8.3800000000000008</v>
      </c>
      <c r="AG58">
        <v>13.41</v>
      </c>
      <c r="AH58">
        <v>2.54</v>
      </c>
      <c r="AI58">
        <v>2.62</v>
      </c>
    </row>
    <row r="59" spans="1:35" x14ac:dyDescent="0.2">
      <c r="A59">
        <v>293.3</v>
      </c>
      <c r="B59">
        <v>110.5</v>
      </c>
      <c r="C59">
        <v>188.5</v>
      </c>
      <c r="D59">
        <v>208.3</v>
      </c>
      <c r="E59">
        <v>266.89999999999998</v>
      </c>
      <c r="F59">
        <v>87.4</v>
      </c>
      <c r="G59">
        <v>14.5</v>
      </c>
      <c r="H59">
        <v>13.9</v>
      </c>
      <c r="J59">
        <v>180.6</v>
      </c>
      <c r="K59">
        <v>161.30000000000001</v>
      </c>
      <c r="L59">
        <v>190.9</v>
      </c>
      <c r="M59">
        <v>124.4</v>
      </c>
      <c r="N59">
        <v>295.60000000000002</v>
      </c>
      <c r="O59">
        <v>262</v>
      </c>
      <c r="P59">
        <v>10.3</v>
      </c>
      <c r="Q59">
        <v>14.1</v>
      </c>
      <c r="S59">
        <v>49.86</v>
      </c>
      <c r="T59">
        <v>18.79</v>
      </c>
      <c r="U59">
        <v>16.02</v>
      </c>
      <c r="V59">
        <v>17.71</v>
      </c>
      <c r="W59">
        <v>12.01</v>
      </c>
      <c r="X59">
        <v>3.93</v>
      </c>
      <c r="Y59">
        <v>3.92</v>
      </c>
      <c r="Z59">
        <v>3.75</v>
      </c>
      <c r="AB59">
        <v>30.7</v>
      </c>
      <c r="AC59">
        <v>27.42</v>
      </c>
      <c r="AD59">
        <v>16.23</v>
      </c>
      <c r="AE59">
        <v>10.57</v>
      </c>
      <c r="AF59">
        <v>13.3</v>
      </c>
      <c r="AG59">
        <v>11.79</v>
      </c>
      <c r="AH59">
        <v>2.78</v>
      </c>
      <c r="AI59">
        <v>3.81</v>
      </c>
    </row>
    <row r="60" spans="1:35" x14ac:dyDescent="0.2">
      <c r="A60">
        <v>261.7</v>
      </c>
      <c r="B60">
        <v>103.2</v>
      </c>
      <c r="C60">
        <v>210.6</v>
      </c>
      <c r="D60">
        <v>236.3</v>
      </c>
      <c r="E60">
        <v>256.7</v>
      </c>
      <c r="F60">
        <v>203.5</v>
      </c>
      <c r="G60">
        <v>6</v>
      </c>
      <c r="H60">
        <v>11.9</v>
      </c>
      <c r="J60">
        <v>267.89999999999998</v>
      </c>
      <c r="K60">
        <v>190.5</v>
      </c>
      <c r="L60">
        <v>223</v>
      </c>
      <c r="M60">
        <v>259.7</v>
      </c>
      <c r="N60">
        <v>262.7</v>
      </c>
      <c r="O60">
        <v>141.5</v>
      </c>
      <c r="P60">
        <v>11.3</v>
      </c>
      <c r="Q60">
        <v>9.6999999999999993</v>
      </c>
      <c r="S60">
        <v>44.49</v>
      </c>
      <c r="T60">
        <v>17.54</v>
      </c>
      <c r="U60">
        <v>17.899999999999999</v>
      </c>
      <c r="V60">
        <v>20.09</v>
      </c>
      <c r="W60">
        <v>11.55</v>
      </c>
      <c r="X60">
        <v>9.16</v>
      </c>
      <c r="Y60">
        <v>1.62</v>
      </c>
      <c r="Z60">
        <v>3.21</v>
      </c>
      <c r="AB60">
        <v>45.54</v>
      </c>
      <c r="AC60">
        <v>32.39</v>
      </c>
      <c r="AD60">
        <v>18.96</v>
      </c>
      <c r="AE60">
        <v>22.07</v>
      </c>
      <c r="AF60">
        <v>11.82</v>
      </c>
      <c r="AG60">
        <v>6.37</v>
      </c>
      <c r="AH60">
        <v>3.05</v>
      </c>
      <c r="AI60">
        <v>2.62</v>
      </c>
    </row>
    <row r="61" spans="1:35" x14ac:dyDescent="0.2">
      <c r="A61">
        <v>157.6</v>
      </c>
      <c r="B61">
        <v>199.5</v>
      </c>
      <c r="C61">
        <v>194.1</v>
      </c>
      <c r="D61">
        <v>135</v>
      </c>
      <c r="E61">
        <v>231.5</v>
      </c>
      <c r="F61">
        <v>184.6</v>
      </c>
      <c r="G61">
        <v>9.4</v>
      </c>
      <c r="H61">
        <v>10.9</v>
      </c>
      <c r="J61">
        <v>166.9</v>
      </c>
      <c r="K61">
        <v>122</v>
      </c>
      <c r="L61">
        <v>221.2</v>
      </c>
      <c r="M61">
        <v>220.2</v>
      </c>
      <c r="N61">
        <v>197.3</v>
      </c>
      <c r="O61">
        <v>179.7</v>
      </c>
      <c r="P61">
        <v>12.3</v>
      </c>
      <c r="Q61">
        <v>10.8</v>
      </c>
      <c r="S61">
        <v>26.79</v>
      </c>
      <c r="T61">
        <v>33.92</v>
      </c>
      <c r="U61">
        <v>16.5</v>
      </c>
      <c r="V61">
        <v>11.48</v>
      </c>
      <c r="W61">
        <v>10.42</v>
      </c>
      <c r="X61">
        <v>8.31</v>
      </c>
      <c r="Y61">
        <v>2.54</v>
      </c>
      <c r="Z61">
        <v>2.94</v>
      </c>
      <c r="AB61">
        <v>28.37</v>
      </c>
      <c r="AC61">
        <v>20.74</v>
      </c>
      <c r="AD61">
        <v>18.8</v>
      </c>
      <c r="AE61">
        <v>18.72</v>
      </c>
      <c r="AF61">
        <v>8.8800000000000008</v>
      </c>
      <c r="AG61">
        <v>8.09</v>
      </c>
      <c r="AH61">
        <v>3.32</v>
      </c>
      <c r="AI61">
        <v>2.92</v>
      </c>
    </row>
    <row r="62" spans="1:35" x14ac:dyDescent="0.2">
      <c r="A62">
        <v>264.7</v>
      </c>
      <c r="B62">
        <v>172.1</v>
      </c>
      <c r="C62">
        <v>305</v>
      </c>
      <c r="D62">
        <v>223.6</v>
      </c>
      <c r="E62">
        <v>197.4</v>
      </c>
      <c r="F62">
        <v>150</v>
      </c>
      <c r="G62">
        <v>9.5</v>
      </c>
      <c r="H62">
        <v>13.9</v>
      </c>
      <c r="J62">
        <v>120.8</v>
      </c>
      <c r="K62">
        <v>153.6</v>
      </c>
      <c r="L62">
        <v>169.8</v>
      </c>
      <c r="M62">
        <v>232.9</v>
      </c>
      <c r="N62">
        <v>194.1</v>
      </c>
      <c r="O62">
        <v>214.2</v>
      </c>
      <c r="P62">
        <v>11.9</v>
      </c>
      <c r="Q62">
        <v>14.1</v>
      </c>
      <c r="S62">
        <v>45</v>
      </c>
      <c r="T62">
        <v>29.26</v>
      </c>
      <c r="U62">
        <v>25.93</v>
      </c>
      <c r="V62">
        <v>19.010000000000002</v>
      </c>
      <c r="W62">
        <v>8.8800000000000008</v>
      </c>
      <c r="X62">
        <v>6.75</v>
      </c>
      <c r="Y62">
        <v>2.57</v>
      </c>
      <c r="Z62">
        <v>3.75</v>
      </c>
      <c r="AB62">
        <v>20.54</v>
      </c>
      <c r="AC62">
        <v>26.11</v>
      </c>
      <c r="AD62">
        <v>14.43</v>
      </c>
      <c r="AE62">
        <v>19.8</v>
      </c>
      <c r="AF62">
        <v>8.73</v>
      </c>
      <c r="AG62">
        <v>9.64</v>
      </c>
      <c r="AH62">
        <v>3.21</v>
      </c>
      <c r="AI62">
        <v>3.81</v>
      </c>
    </row>
    <row r="63" spans="1:35" x14ac:dyDescent="0.2">
      <c r="A63">
        <v>222.4</v>
      </c>
      <c r="B63">
        <v>244.2</v>
      </c>
      <c r="C63">
        <v>327</v>
      </c>
      <c r="D63">
        <v>199.7</v>
      </c>
      <c r="E63">
        <v>208</v>
      </c>
      <c r="F63">
        <v>144.4</v>
      </c>
      <c r="G63">
        <v>8.6999999999999993</v>
      </c>
      <c r="H63">
        <v>15.4</v>
      </c>
      <c r="J63">
        <v>321.60000000000002</v>
      </c>
      <c r="K63">
        <v>187.3</v>
      </c>
      <c r="L63">
        <v>251.6</v>
      </c>
      <c r="M63">
        <v>160.69999999999999</v>
      </c>
      <c r="N63">
        <v>141.1</v>
      </c>
      <c r="O63">
        <v>263.8</v>
      </c>
      <c r="P63">
        <v>11.3</v>
      </c>
      <c r="Q63">
        <v>9.6</v>
      </c>
      <c r="S63">
        <v>37.81</v>
      </c>
      <c r="T63">
        <v>41.51</v>
      </c>
      <c r="U63">
        <v>27.8</v>
      </c>
      <c r="V63">
        <v>16.97</v>
      </c>
      <c r="W63">
        <v>9.36</v>
      </c>
      <c r="X63">
        <v>6.5</v>
      </c>
      <c r="Y63">
        <v>2.35</v>
      </c>
      <c r="Z63">
        <v>4.16</v>
      </c>
      <c r="AB63">
        <v>54.67</v>
      </c>
      <c r="AC63">
        <v>31.84</v>
      </c>
      <c r="AD63">
        <v>21.39</v>
      </c>
      <c r="AE63">
        <v>13.66</v>
      </c>
      <c r="AF63">
        <v>6.35</v>
      </c>
      <c r="AG63">
        <v>11.87</v>
      </c>
      <c r="AH63">
        <v>3.05</v>
      </c>
      <c r="AI63">
        <v>2.59</v>
      </c>
    </row>
    <row r="64" spans="1:35" x14ac:dyDescent="0.2">
      <c r="A64">
        <v>249.9</v>
      </c>
      <c r="B64">
        <v>195.2</v>
      </c>
      <c r="C64">
        <v>242.5</v>
      </c>
      <c r="D64">
        <v>126.4</v>
      </c>
      <c r="E64">
        <v>151.69999999999999</v>
      </c>
      <c r="F64">
        <v>221</v>
      </c>
      <c r="G64">
        <v>15.3</v>
      </c>
      <c r="H64">
        <v>9</v>
      </c>
      <c r="J64">
        <v>260</v>
      </c>
      <c r="K64">
        <v>54.2</v>
      </c>
      <c r="L64">
        <v>210.5</v>
      </c>
      <c r="M64">
        <v>303.2</v>
      </c>
      <c r="N64">
        <v>234.7</v>
      </c>
      <c r="O64">
        <v>171.8</v>
      </c>
      <c r="P64">
        <v>9</v>
      </c>
      <c r="Q64">
        <v>8.6</v>
      </c>
      <c r="S64">
        <v>42.48</v>
      </c>
      <c r="T64">
        <v>33.18</v>
      </c>
      <c r="U64">
        <v>20.61</v>
      </c>
      <c r="V64">
        <v>10.74</v>
      </c>
      <c r="W64">
        <v>6.83</v>
      </c>
      <c r="X64">
        <v>9.9499999999999993</v>
      </c>
      <c r="Y64">
        <v>4.13</v>
      </c>
      <c r="Z64">
        <v>2.4300000000000002</v>
      </c>
      <c r="AB64">
        <v>44.2</v>
      </c>
      <c r="AC64">
        <v>9.2100000000000009</v>
      </c>
      <c r="AD64">
        <v>17.89</v>
      </c>
      <c r="AE64">
        <v>25.77</v>
      </c>
      <c r="AF64">
        <v>10.56</v>
      </c>
      <c r="AG64">
        <v>7.73</v>
      </c>
      <c r="AH64">
        <v>2.4300000000000002</v>
      </c>
      <c r="AI64">
        <v>2.3199999999999998</v>
      </c>
    </row>
    <row r="65" spans="1:35" x14ac:dyDescent="0.2">
      <c r="A65">
        <v>271.2</v>
      </c>
      <c r="B65">
        <v>176.9</v>
      </c>
      <c r="C65">
        <v>202.6</v>
      </c>
      <c r="D65">
        <v>227</v>
      </c>
      <c r="E65">
        <v>221.6</v>
      </c>
      <c r="F65">
        <v>204.4</v>
      </c>
      <c r="G65">
        <v>11.5</v>
      </c>
      <c r="H65">
        <v>15.1</v>
      </c>
      <c r="J65">
        <v>191.9</v>
      </c>
      <c r="K65">
        <v>189.1</v>
      </c>
      <c r="L65">
        <v>70.900000000000006</v>
      </c>
      <c r="M65">
        <v>223.2</v>
      </c>
      <c r="N65">
        <v>204.8</v>
      </c>
      <c r="O65">
        <v>269</v>
      </c>
      <c r="P65">
        <v>13.4</v>
      </c>
      <c r="Q65">
        <v>13.9</v>
      </c>
      <c r="S65">
        <v>46.1</v>
      </c>
      <c r="T65">
        <v>30.07</v>
      </c>
      <c r="U65">
        <v>17.22</v>
      </c>
      <c r="V65">
        <v>19.3</v>
      </c>
      <c r="W65">
        <v>9.9700000000000006</v>
      </c>
      <c r="X65">
        <v>9.1999999999999993</v>
      </c>
      <c r="Y65">
        <v>3.11</v>
      </c>
      <c r="Z65">
        <v>4.08</v>
      </c>
      <c r="AB65">
        <v>32.619999999999997</v>
      </c>
      <c r="AC65">
        <v>32.15</v>
      </c>
      <c r="AD65">
        <v>6.03</v>
      </c>
      <c r="AE65">
        <v>18.97</v>
      </c>
      <c r="AF65">
        <v>9.2200000000000006</v>
      </c>
      <c r="AG65">
        <v>12.11</v>
      </c>
      <c r="AH65">
        <v>3.62</v>
      </c>
      <c r="AI65">
        <v>3.75</v>
      </c>
    </row>
    <row r="66" spans="1:35" x14ac:dyDescent="0.2">
      <c r="A66">
        <v>145</v>
      </c>
      <c r="B66">
        <v>196.7</v>
      </c>
      <c r="C66">
        <v>175.8</v>
      </c>
      <c r="D66">
        <v>124.3</v>
      </c>
      <c r="E66">
        <v>223.7</v>
      </c>
      <c r="F66">
        <v>198.3</v>
      </c>
      <c r="G66">
        <v>16.7</v>
      </c>
      <c r="H66">
        <v>11</v>
      </c>
      <c r="J66">
        <v>287.3</v>
      </c>
      <c r="K66">
        <v>147.19999999999999</v>
      </c>
      <c r="L66">
        <v>288</v>
      </c>
      <c r="M66">
        <v>160.1</v>
      </c>
      <c r="N66">
        <v>266</v>
      </c>
      <c r="O66">
        <v>184</v>
      </c>
      <c r="P66">
        <v>10.5</v>
      </c>
      <c r="Q66">
        <v>7.7</v>
      </c>
      <c r="S66">
        <v>24.65</v>
      </c>
      <c r="T66">
        <v>33.44</v>
      </c>
      <c r="U66">
        <v>14.94</v>
      </c>
      <c r="V66">
        <v>10.57</v>
      </c>
      <c r="W66">
        <v>10.07</v>
      </c>
      <c r="X66">
        <v>8.92</v>
      </c>
      <c r="Y66">
        <v>4.51</v>
      </c>
      <c r="Z66">
        <v>2.97</v>
      </c>
      <c r="AB66">
        <v>48.84</v>
      </c>
      <c r="AC66">
        <v>25.02</v>
      </c>
      <c r="AD66">
        <v>24.48</v>
      </c>
      <c r="AE66">
        <v>13.61</v>
      </c>
      <c r="AF66">
        <v>11.97</v>
      </c>
      <c r="AG66">
        <v>8.2799999999999994</v>
      </c>
      <c r="AH66">
        <v>2.84</v>
      </c>
      <c r="AI66">
        <v>2.08</v>
      </c>
    </row>
    <row r="67" spans="1:35" x14ac:dyDescent="0.2">
      <c r="A67">
        <v>230.9</v>
      </c>
      <c r="B67">
        <v>121.6</v>
      </c>
      <c r="C67">
        <v>243.2</v>
      </c>
      <c r="D67">
        <v>108.3</v>
      </c>
      <c r="E67">
        <v>182.4</v>
      </c>
      <c r="F67">
        <v>206.3</v>
      </c>
      <c r="G67">
        <v>11</v>
      </c>
      <c r="H67">
        <v>12.3</v>
      </c>
      <c r="J67">
        <v>167.9</v>
      </c>
      <c r="K67">
        <v>254.7</v>
      </c>
      <c r="L67">
        <v>190.7</v>
      </c>
      <c r="M67">
        <v>252.2</v>
      </c>
      <c r="N67">
        <v>193</v>
      </c>
      <c r="O67">
        <v>178.1</v>
      </c>
      <c r="P67">
        <v>9.1999999999999993</v>
      </c>
      <c r="Q67">
        <v>8</v>
      </c>
      <c r="S67">
        <v>39.25</v>
      </c>
      <c r="T67">
        <v>20.67</v>
      </c>
      <c r="U67">
        <v>20.67</v>
      </c>
      <c r="V67">
        <v>9.2100000000000009</v>
      </c>
      <c r="W67">
        <v>8.2100000000000009</v>
      </c>
      <c r="X67">
        <v>9.2799999999999994</v>
      </c>
      <c r="Y67">
        <v>2.97</v>
      </c>
      <c r="Z67">
        <v>3.32</v>
      </c>
      <c r="AB67">
        <v>28.54</v>
      </c>
      <c r="AC67">
        <v>43.3</v>
      </c>
      <c r="AD67">
        <v>16.21</v>
      </c>
      <c r="AE67">
        <v>21.44</v>
      </c>
      <c r="AF67">
        <v>8.69</v>
      </c>
      <c r="AG67">
        <v>8.01</v>
      </c>
      <c r="AH67">
        <v>2.48</v>
      </c>
      <c r="AI67">
        <v>2.16</v>
      </c>
    </row>
    <row r="68" spans="1:35" x14ac:dyDescent="0.2">
      <c r="A68">
        <v>176.9</v>
      </c>
      <c r="B68">
        <v>189.4</v>
      </c>
      <c r="C68">
        <v>167.9</v>
      </c>
      <c r="D68">
        <v>148.69999999999999</v>
      </c>
      <c r="E68">
        <v>182.2</v>
      </c>
      <c r="F68">
        <v>208.9</v>
      </c>
      <c r="G68">
        <v>7.7</v>
      </c>
      <c r="H68">
        <v>11.2</v>
      </c>
      <c r="J68">
        <v>257.39999999999998</v>
      </c>
      <c r="K68">
        <v>156.1</v>
      </c>
      <c r="L68">
        <v>261.10000000000002</v>
      </c>
      <c r="M68">
        <v>107.1</v>
      </c>
      <c r="N68">
        <v>204.4</v>
      </c>
      <c r="O68">
        <v>167.7</v>
      </c>
      <c r="P68">
        <v>13.4</v>
      </c>
      <c r="Q68">
        <v>14.7</v>
      </c>
      <c r="S68">
        <v>30.07</v>
      </c>
      <c r="T68">
        <v>32.200000000000003</v>
      </c>
      <c r="U68">
        <v>14.27</v>
      </c>
      <c r="V68">
        <v>12.64</v>
      </c>
      <c r="W68">
        <v>8.1999999999999993</v>
      </c>
      <c r="X68">
        <v>9.4</v>
      </c>
      <c r="Y68">
        <v>2.08</v>
      </c>
      <c r="Z68">
        <v>3.02</v>
      </c>
      <c r="AB68">
        <v>43.76</v>
      </c>
      <c r="AC68">
        <v>26.54</v>
      </c>
      <c r="AD68">
        <v>22.19</v>
      </c>
      <c r="AE68">
        <v>9.1</v>
      </c>
      <c r="AF68">
        <v>9.1999999999999993</v>
      </c>
      <c r="AG68">
        <v>7.55</v>
      </c>
      <c r="AH68">
        <v>3.62</v>
      </c>
      <c r="AI68">
        <v>3.97</v>
      </c>
    </row>
    <row r="69" spans="1:35" x14ac:dyDescent="0.2">
      <c r="A69">
        <v>265.60000000000002</v>
      </c>
      <c r="B69">
        <v>270</v>
      </c>
      <c r="C69">
        <v>208.8</v>
      </c>
      <c r="D69">
        <v>235.5</v>
      </c>
      <c r="E69">
        <v>182.5</v>
      </c>
      <c r="F69">
        <v>194.3</v>
      </c>
      <c r="G69">
        <v>11.1</v>
      </c>
      <c r="H69">
        <v>7.8</v>
      </c>
      <c r="J69">
        <v>152</v>
      </c>
      <c r="K69">
        <v>225.2</v>
      </c>
      <c r="L69">
        <v>258.8</v>
      </c>
      <c r="M69">
        <v>184.9</v>
      </c>
      <c r="N69">
        <v>263.2</v>
      </c>
      <c r="O69">
        <v>143.19999999999999</v>
      </c>
      <c r="P69">
        <v>15.7</v>
      </c>
      <c r="Q69">
        <v>9.9</v>
      </c>
      <c r="S69">
        <v>45.15</v>
      </c>
      <c r="T69">
        <v>45.9</v>
      </c>
      <c r="U69">
        <v>17.75</v>
      </c>
      <c r="V69">
        <v>20.02</v>
      </c>
      <c r="W69">
        <v>8.2100000000000009</v>
      </c>
      <c r="X69">
        <v>8.74</v>
      </c>
      <c r="Y69">
        <v>3</v>
      </c>
      <c r="Z69">
        <v>2.11</v>
      </c>
      <c r="AB69">
        <v>25.84</v>
      </c>
      <c r="AC69">
        <v>38.28</v>
      </c>
      <c r="AD69">
        <v>22</v>
      </c>
      <c r="AE69">
        <v>15.72</v>
      </c>
      <c r="AF69">
        <v>11.84</v>
      </c>
      <c r="AG69">
        <v>6.44</v>
      </c>
      <c r="AH69">
        <v>4.24</v>
      </c>
      <c r="AI69">
        <v>2.67</v>
      </c>
    </row>
    <row r="70" spans="1:35" x14ac:dyDescent="0.2">
      <c r="A70">
        <v>148.5</v>
      </c>
      <c r="B70">
        <v>148.69999999999999</v>
      </c>
      <c r="C70">
        <v>219.4</v>
      </c>
      <c r="D70">
        <v>198.6</v>
      </c>
      <c r="E70">
        <v>198.5</v>
      </c>
      <c r="F70">
        <v>187</v>
      </c>
      <c r="G70">
        <v>14.5</v>
      </c>
      <c r="H70">
        <v>10.4</v>
      </c>
      <c r="J70">
        <v>174.9</v>
      </c>
      <c r="K70">
        <v>225.7</v>
      </c>
      <c r="L70">
        <v>248.2</v>
      </c>
      <c r="M70">
        <v>119.6</v>
      </c>
      <c r="N70">
        <v>164.6</v>
      </c>
      <c r="O70">
        <v>193.2</v>
      </c>
      <c r="P70">
        <v>13.5</v>
      </c>
      <c r="Q70">
        <v>14</v>
      </c>
      <c r="S70">
        <v>25.25</v>
      </c>
      <c r="T70">
        <v>25.28</v>
      </c>
      <c r="U70">
        <v>18.649999999999999</v>
      </c>
      <c r="V70">
        <v>16.88</v>
      </c>
      <c r="W70">
        <v>8.93</v>
      </c>
      <c r="X70">
        <v>8.41</v>
      </c>
      <c r="Y70">
        <v>3.92</v>
      </c>
      <c r="Z70">
        <v>2.81</v>
      </c>
      <c r="AB70">
        <v>29.73</v>
      </c>
      <c r="AC70">
        <v>38.369999999999997</v>
      </c>
      <c r="AD70">
        <v>21.1</v>
      </c>
      <c r="AE70">
        <v>10.17</v>
      </c>
      <c r="AF70">
        <v>7.41</v>
      </c>
      <c r="AG70">
        <v>8.69</v>
      </c>
      <c r="AH70">
        <v>3.65</v>
      </c>
      <c r="AI70">
        <v>3.78</v>
      </c>
    </row>
    <row r="71" spans="1:35" x14ac:dyDescent="0.2">
      <c r="A71">
        <v>314.60000000000002</v>
      </c>
      <c r="B71">
        <v>234.6</v>
      </c>
      <c r="C71">
        <v>169.8</v>
      </c>
      <c r="D71">
        <v>214.9</v>
      </c>
      <c r="E71">
        <v>285.10000000000002</v>
      </c>
      <c r="F71">
        <v>196.7</v>
      </c>
      <c r="G71">
        <v>5.7</v>
      </c>
      <c r="H71">
        <v>8</v>
      </c>
      <c r="J71">
        <v>334.3</v>
      </c>
      <c r="K71">
        <v>130.1</v>
      </c>
      <c r="L71">
        <v>192.1</v>
      </c>
      <c r="M71">
        <v>167</v>
      </c>
      <c r="N71">
        <v>191</v>
      </c>
      <c r="O71">
        <v>244.7</v>
      </c>
      <c r="P71">
        <v>10.4</v>
      </c>
      <c r="Q71">
        <v>13.6</v>
      </c>
      <c r="S71">
        <v>53.48</v>
      </c>
      <c r="T71">
        <v>39.880000000000003</v>
      </c>
      <c r="U71">
        <v>14.43</v>
      </c>
      <c r="V71">
        <v>18.27</v>
      </c>
      <c r="W71">
        <v>12.83</v>
      </c>
      <c r="X71">
        <v>8.85</v>
      </c>
      <c r="Y71">
        <v>1.54</v>
      </c>
      <c r="Z71">
        <v>2.16</v>
      </c>
      <c r="AB71">
        <v>56.83</v>
      </c>
      <c r="AC71">
        <v>22.12</v>
      </c>
      <c r="AD71">
        <v>16.329999999999998</v>
      </c>
      <c r="AE71">
        <v>14.2</v>
      </c>
      <c r="AF71">
        <v>8.59</v>
      </c>
      <c r="AG71">
        <v>11.01</v>
      </c>
      <c r="AH71">
        <v>2.81</v>
      </c>
      <c r="AI71">
        <v>3.67</v>
      </c>
    </row>
    <row r="72" spans="1:35" x14ac:dyDescent="0.2">
      <c r="A72">
        <v>167.7</v>
      </c>
      <c r="B72">
        <v>159.5</v>
      </c>
      <c r="C72">
        <v>93.7</v>
      </c>
      <c r="D72">
        <v>140.69999999999999</v>
      </c>
      <c r="E72">
        <v>241.3</v>
      </c>
      <c r="F72">
        <v>176.3</v>
      </c>
      <c r="G72">
        <v>13.4</v>
      </c>
      <c r="H72">
        <v>5.4</v>
      </c>
      <c r="J72">
        <v>134.19999999999999</v>
      </c>
      <c r="K72">
        <v>237.8</v>
      </c>
      <c r="L72">
        <v>162.5</v>
      </c>
      <c r="M72">
        <v>208.9</v>
      </c>
      <c r="N72">
        <v>186.6</v>
      </c>
      <c r="O72">
        <v>167.8</v>
      </c>
      <c r="P72">
        <v>11.8</v>
      </c>
      <c r="Q72">
        <v>15.6</v>
      </c>
      <c r="S72">
        <v>28.51</v>
      </c>
      <c r="T72">
        <v>27.12</v>
      </c>
      <c r="U72">
        <v>7.96</v>
      </c>
      <c r="V72">
        <v>11.96</v>
      </c>
      <c r="W72">
        <v>10.86</v>
      </c>
      <c r="X72">
        <v>7.93</v>
      </c>
      <c r="Y72">
        <v>3.62</v>
      </c>
      <c r="Z72">
        <v>1.46</v>
      </c>
      <c r="AB72">
        <v>22.81</v>
      </c>
      <c r="AC72">
        <v>40.43</v>
      </c>
      <c r="AD72">
        <v>13.81</v>
      </c>
      <c r="AE72">
        <v>17.760000000000002</v>
      </c>
      <c r="AF72">
        <v>8.4</v>
      </c>
      <c r="AG72">
        <v>7.55</v>
      </c>
      <c r="AH72">
        <v>3.19</v>
      </c>
      <c r="AI72">
        <v>4.21</v>
      </c>
    </row>
    <row r="73" spans="1:35" x14ac:dyDescent="0.2">
      <c r="A73">
        <v>322.5</v>
      </c>
      <c r="B73">
        <v>209.9</v>
      </c>
      <c r="C73">
        <v>204.6</v>
      </c>
      <c r="D73">
        <v>226.1</v>
      </c>
      <c r="E73">
        <v>186.2</v>
      </c>
      <c r="F73">
        <v>101.8</v>
      </c>
      <c r="G73">
        <v>9.4</v>
      </c>
      <c r="H73">
        <v>11.4</v>
      </c>
      <c r="J73">
        <v>278</v>
      </c>
      <c r="K73">
        <v>204</v>
      </c>
      <c r="L73">
        <v>266.39999999999998</v>
      </c>
      <c r="M73">
        <v>168.5</v>
      </c>
      <c r="N73">
        <v>224.1</v>
      </c>
      <c r="O73">
        <v>164</v>
      </c>
      <c r="P73">
        <v>13.1</v>
      </c>
      <c r="Q73">
        <v>13.3</v>
      </c>
      <c r="S73">
        <v>54.83</v>
      </c>
      <c r="T73">
        <v>35.68</v>
      </c>
      <c r="U73">
        <v>17.39</v>
      </c>
      <c r="V73">
        <v>19.22</v>
      </c>
      <c r="W73">
        <v>8.3800000000000008</v>
      </c>
      <c r="X73">
        <v>4.58</v>
      </c>
      <c r="Y73">
        <v>2.54</v>
      </c>
      <c r="Z73">
        <v>3.08</v>
      </c>
      <c r="AB73">
        <v>47.26</v>
      </c>
      <c r="AC73">
        <v>34.68</v>
      </c>
      <c r="AD73">
        <v>22.64</v>
      </c>
      <c r="AE73">
        <v>14.32</v>
      </c>
      <c r="AF73">
        <v>10.08</v>
      </c>
      <c r="AG73">
        <v>7.38</v>
      </c>
      <c r="AH73">
        <v>3.54</v>
      </c>
      <c r="AI73">
        <v>3.59</v>
      </c>
    </row>
    <row r="74" spans="1:35" x14ac:dyDescent="0.2">
      <c r="A74">
        <v>180.6</v>
      </c>
      <c r="B74">
        <v>171.9</v>
      </c>
      <c r="C74">
        <v>190.9</v>
      </c>
      <c r="D74">
        <v>198.4</v>
      </c>
      <c r="E74">
        <v>295.60000000000002</v>
      </c>
      <c r="F74">
        <v>321.7</v>
      </c>
      <c r="G74">
        <v>10.3</v>
      </c>
      <c r="H74">
        <v>10.5</v>
      </c>
      <c r="J74">
        <v>263.39999999999998</v>
      </c>
      <c r="K74">
        <v>145.9</v>
      </c>
      <c r="L74">
        <v>230.3</v>
      </c>
      <c r="M74">
        <v>208.2</v>
      </c>
      <c r="N74">
        <v>170.6</v>
      </c>
      <c r="O74">
        <v>180.9</v>
      </c>
      <c r="P74">
        <v>11.4</v>
      </c>
      <c r="Q74">
        <v>14.4</v>
      </c>
      <c r="S74">
        <v>30.7</v>
      </c>
      <c r="T74">
        <v>29.22</v>
      </c>
      <c r="U74">
        <v>16.23</v>
      </c>
      <c r="V74">
        <v>16.86</v>
      </c>
      <c r="W74">
        <v>13.3</v>
      </c>
      <c r="X74">
        <v>14.48</v>
      </c>
      <c r="Y74">
        <v>2.78</v>
      </c>
      <c r="Z74">
        <v>2.84</v>
      </c>
      <c r="AB74">
        <v>44.78</v>
      </c>
      <c r="AC74">
        <v>24.8</v>
      </c>
      <c r="AD74">
        <v>19.579999999999998</v>
      </c>
      <c r="AE74">
        <v>17.7</v>
      </c>
      <c r="AF74">
        <v>7.68</v>
      </c>
      <c r="AG74">
        <v>8.14</v>
      </c>
      <c r="AH74">
        <v>3.08</v>
      </c>
      <c r="AI74">
        <v>3.89</v>
      </c>
    </row>
    <row r="75" spans="1:35" x14ac:dyDescent="0.2">
      <c r="A75">
        <v>199.6</v>
      </c>
      <c r="B75">
        <v>185.6</v>
      </c>
      <c r="C75">
        <v>211.4</v>
      </c>
      <c r="D75">
        <v>167.3</v>
      </c>
      <c r="E75">
        <v>72.400000000000006</v>
      </c>
      <c r="F75">
        <v>171.6</v>
      </c>
      <c r="G75">
        <v>11</v>
      </c>
      <c r="H75">
        <v>10.7</v>
      </c>
      <c r="J75">
        <v>216</v>
      </c>
      <c r="K75">
        <v>228.9</v>
      </c>
      <c r="L75">
        <v>232.3</v>
      </c>
      <c r="M75">
        <v>255.7</v>
      </c>
      <c r="N75">
        <v>215.5</v>
      </c>
      <c r="O75">
        <v>208</v>
      </c>
      <c r="P75">
        <v>9.3000000000000007</v>
      </c>
      <c r="Q75">
        <v>10.1</v>
      </c>
      <c r="S75">
        <v>33.93</v>
      </c>
      <c r="T75">
        <v>31.55</v>
      </c>
      <c r="U75">
        <v>17.97</v>
      </c>
      <c r="V75">
        <v>14.22</v>
      </c>
      <c r="W75">
        <v>3.26</v>
      </c>
      <c r="X75">
        <v>7.72</v>
      </c>
      <c r="Y75">
        <v>2.97</v>
      </c>
      <c r="Z75">
        <v>2.89</v>
      </c>
      <c r="AB75">
        <v>36.72</v>
      </c>
      <c r="AC75">
        <v>38.909999999999997</v>
      </c>
      <c r="AD75">
        <v>19.75</v>
      </c>
      <c r="AE75">
        <v>21.73</v>
      </c>
      <c r="AF75">
        <v>9.6999999999999993</v>
      </c>
      <c r="AG75">
        <v>9.36</v>
      </c>
      <c r="AH75">
        <v>2.5099999999999998</v>
      </c>
      <c r="AI75">
        <v>2.73</v>
      </c>
    </row>
    <row r="76" spans="1:35" x14ac:dyDescent="0.2">
      <c r="A76">
        <v>267.89999999999998</v>
      </c>
      <c r="B76">
        <v>129.4</v>
      </c>
      <c r="C76">
        <v>223</v>
      </c>
      <c r="D76">
        <v>159.80000000000001</v>
      </c>
      <c r="E76">
        <v>262.7</v>
      </c>
      <c r="F76">
        <v>214.4</v>
      </c>
      <c r="G76">
        <v>11.3</v>
      </c>
      <c r="H76">
        <v>12.6</v>
      </c>
      <c r="J76">
        <v>111.9</v>
      </c>
      <c r="K76">
        <v>222.1</v>
      </c>
      <c r="L76">
        <v>114</v>
      </c>
      <c r="M76">
        <v>160.6</v>
      </c>
      <c r="N76">
        <v>146.80000000000001</v>
      </c>
      <c r="O76">
        <v>218.8</v>
      </c>
      <c r="P76">
        <v>14.1</v>
      </c>
      <c r="Q76">
        <v>13.6</v>
      </c>
      <c r="S76">
        <v>45.54</v>
      </c>
      <c r="T76">
        <v>22</v>
      </c>
      <c r="U76">
        <v>18.96</v>
      </c>
      <c r="V76">
        <v>13.58</v>
      </c>
      <c r="W76">
        <v>11.82</v>
      </c>
      <c r="X76">
        <v>9.65</v>
      </c>
      <c r="Y76">
        <v>3.05</v>
      </c>
      <c r="Z76">
        <v>3.4</v>
      </c>
      <c r="AB76">
        <v>19.02</v>
      </c>
      <c r="AC76">
        <v>37.76</v>
      </c>
      <c r="AD76">
        <v>9.69</v>
      </c>
      <c r="AE76">
        <v>13.65</v>
      </c>
      <c r="AF76">
        <v>6.61</v>
      </c>
      <c r="AG76">
        <v>9.85</v>
      </c>
      <c r="AH76">
        <v>3.81</v>
      </c>
      <c r="AI76">
        <v>3.67</v>
      </c>
    </row>
    <row r="77" spans="1:35" x14ac:dyDescent="0.2">
      <c r="A77">
        <v>120.8</v>
      </c>
      <c r="B77">
        <v>135.6</v>
      </c>
      <c r="C77">
        <v>169.8</v>
      </c>
      <c r="D77">
        <v>94.9</v>
      </c>
      <c r="E77">
        <v>194.1</v>
      </c>
      <c r="F77">
        <v>154</v>
      </c>
      <c r="G77">
        <v>11.9</v>
      </c>
      <c r="H77">
        <v>9.8000000000000007</v>
      </c>
      <c r="J77">
        <v>322.3</v>
      </c>
      <c r="K77">
        <v>172.9</v>
      </c>
      <c r="L77">
        <v>222</v>
      </c>
      <c r="M77">
        <v>183</v>
      </c>
      <c r="N77">
        <v>162.80000000000001</v>
      </c>
      <c r="O77">
        <v>226.4</v>
      </c>
      <c r="P77">
        <v>6.7</v>
      </c>
      <c r="Q77">
        <v>9.8000000000000007</v>
      </c>
      <c r="S77">
        <v>20.54</v>
      </c>
      <c r="T77">
        <v>23.05</v>
      </c>
      <c r="U77">
        <v>14.43</v>
      </c>
      <c r="V77">
        <v>8.07</v>
      </c>
      <c r="W77">
        <v>8.73</v>
      </c>
      <c r="X77">
        <v>6.93</v>
      </c>
      <c r="Y77">
        <v>3.21</v>
      </c>
      <c r="Z77">
        <v>2.65</v>
      </c>
      <c r="AB77">
        <v>54.79</v>
      </c>
      <c r="AC77">
        <v>29.39</v>
      </c>
      <c r="AD77">
        <v>18.87</v>
      </c>
      <c r="AE77">
        <v>15.56</v>
      </c>
      <c r="AF77">
        <v>7.33</v>
      </c>
      <c r="AG77">
        <v>10.19</v>
      </c>
      <c r="AH77">
        <v>1.81</v>
      </c>
      <c r="AI77">
        <v>2.65</v>
      </c>
    </row>
    <row r="78" spans="1:35" x14ac:dyDescent="0.2">
      <c r="A78">
        <v>321.60000000000002</v>
      </c>
      <c r="B78">
        <v>67.7</v>
      </c>
      <c r="C78">
        <v>251.6</v>
      </c>
      <c r="D78">
        <v>147.1</v>
      </c>
      <c r="E78">
        <v>141.1</v>
      </c>
      <c r="F78">
        <v>288.3</v>
      </c>
      <c r="G78">
        <v>11.3</v>
      </c>
      <c r="H78">
        <v>12.3</v>
      </c>
      <c r="J78">
        <v>176.9</v>
      </c>
      <c r="K78">
        <v>252.3</v>
      </c>
      <c r="L78">
        <v>102.8</v>
      </c>
      <c r="M78">
        <v>207</v>
      </c>
      <c r="N78">
        <v>213.7</v>
      </c>
      <c r="O78">
        <v>284.60000000000002</v>
      </c>
      <c r="P78">
        <v>10.5</v>
      </c>
      <c r="Q78">
        <v>12</v>
      </c>
      <c r="S78">
        <v>54.67</v>
      </c>
      <c r="T78">
        <v>11.51</v>
      </c>
      <c r="U78">
        <v>21.39</v>
      </c>
      <c r="V78">
        <v>12.5</v>
      </c>
      <c r="W78">
        <v>6.35</v>
      </c>
      <c r="X78">
        <v>12.97</v>
      </c>
      <c r="Y78">
        <v>3.05</v>
      </c>
      <c r="Z78">
        <v>3.32</v>
      </c>
      <c r="AB78">
        <v>30.07</v>
      </c>
      <c r="AC78">
        <v>42.89</v>
      </c>
      <c r="AD78">
        <v>8.74</v>
      </c>
      <c r="AE78">
        <v>17.600000000000001</v>
      </c>
      <c r="AF78">
        <v>9.6199999999999992</v>
      </c>
      <c r="AG78">
        <v>12.81</v>
      </c>
      <c r="AH78">
        <v>2.84</v>
      </c>
      <c r="AI78">
        <v>3.24</v>
      </c>
    </row>
    <row r="79" spans="1:35" x14ac:dyDescent="0.2">
      <c r="A79">
        <v>260</v>
      </c>
      <c r="B79">
        <v>84.3</v>
      </c>
      <c r="C79">
        <v>210.5</v>
      </c>
      <c r="D79">
        <v>267.2</v>
      </c>
      <c r="E79">
        <v>234.7</v>
      </c>
      <c r="F79">
        <v>167.7</v>
      </c>
      <c r="G79">
        <v>9</v>
      </c>
      <c r="H79">
        <v>8.3000000000000007</v>
      </c>
      <c r="J79">
        <v>201.4</v>
      </c>
      <c r="K79">
        <v>47.7</v>
      </c>
      <c r="L79">
        <v>246.5</v>
      </c>
      <c r="M79">
        <v>264.39999999999998</v>
      </c>
      <c r="N79">
        <v>154.80000000000001</v>
      </c>
      <c r="O79">
        <v>235.2</v>
      </c>
      <c r="P79">
        <v>12.9</v>
      </c>
      <c r="Q79">
        <v>13.2</v>
      </c>
      <c r="S79">
        <v>44.2</v>
      </c>
      <c r="T79">
        <v>14.33</v>
      </c>
      <c r="U79">
        <v>17.89</v>
      </c>
      <c r="V79">
        <v>22.71</v>
      </c>
      <c r="W79">
        <v>10.56</v>
      </c>
      <c r="X79">
        <v>7.55</v>
      </c>
      <c r="Y79">
        <v>2.4300000000000002</v>
      </c>
      <c r="Z79">
        <v>2.2400000000000002</v>
      </c>
      <c r="AB79">
        <v>34.24</v>
      </c>
      <c r="AC79">
        <v>8.11</v>
      </c>
      <c r="AD79">
        <v>20.95</v>
      </c>
      <c r="AE79">
        <v>22.47</v>
      </c>
      <c r="AF79">
        <v>6.97</v>
      </c>
      <c r="AG79">
        <v>10.58</v>
      </c>
      <c r="AH79">
        <v>3.48</v>
      </c>
      <c r="AI79">
        <v>3.56</v>
      </c>
    </row>
    <row r="80" spans="1:35" x14ac:dyDescent="0.2">
      <c r="A80">
        <v>191.9</v>
      </c>
      <c r="B80">
        <v>92.2</v>
      </c>
      <c r="C80">
        <v>70.900000000000006</v>
      </c>
      <c r="D80">
        <v>200</v>
      </c>
      <c r="E80">
        <v>204.8</v>
      </c>
      <c r="F80">
        <v>119.1</v>
      </c>
      <c r="G80">
        <v>13.4</v>
      </c>
      <c r="H80">
        <v>5.7</v>
      </c>
      <c r="J80">
        <v>165</v>
      </c>
      <c r="K80">
        <v>89.5</v>
      </c>
      <c r="L80">
        <v>202.6</v>
      </c>
      <c r="M80">
        <v>339.9</v>
      </c>
      <c r="N80">
        <v>172.3</v>
      </c>
      <c r="O80">
        <v>172.9</v>
      </c>
      <c r="P80">
        <v>12.5</v>
      </c>
      <c r="Q80">
        <v>7.9</v>
      </c>
      <c r="S80">
        <v>32.619999999999997</v>
      </c>
      <c r="T80">
        <v>15.67</v>
      </c>
      <c r="U80">
        <v>6.03</v>
      </c>
      <c r="V80">
        <v>17</v>
      </c>
      <c r="W80">
        <v>9.2200000000000006</v>
      </c>
      <c r="X80">
        <v>5.36</v>
      </c>
      <c r="Y80">
        <v>3.62</v>
      </c>
      <c r="Z80">
        <v>1.54</v>
      </c>
      <c r="AB80">
        <v>28.05</v>
      </c>
      <c r="AC80">
        <v>15.22</v>
      </c>
      <c r="AD80">
        <v>17.22</v>
      </c>
      <c r="AE80">
        <v>28.89</v>
      </c>
      <c r="AF80">
        <v>7.75</v>
      </c>
      <c r="AG80">
        <v>7.78</v>
      </c>
      <c r="AH80">
        <v>3.38</v>
      </c>
      <c r="AI80">
        <v>2.13</v>
      </c>
    </row>
    <row r="81" spans="1:35" x14ac:dyDescent="0.2">
      <c r="A81">
        <v>287.3</v>
      </c>
      <c r="B81">
        <v>113.9</v>
      </c>
      <c r="C81">
        <v>288</v>
      </c>
      <c r="D81">
        <v>257</v>
      </c>
      <c r="E81">
        <v>266</v>
      </c>
      <c r="F81">
        <v>214.5</v>
      </c>
      <c r="G81">
        <v>10.5</v>
      </c>
      <c r="H81">
        <v>12.9</v>
      </c>
      <c r="J81">
        <v>154.4</v>
      </c>
      <c r="K81">
        <v>251.3</v>
      </c>
      <c r="L81">
        <v>168.3</v>
      </c>
      <c r="M81">
        <v>252.5</v>
      </c>
      <c r="N81">
        <v>239.9</v>
      </c>
      <c r="O81">
        <v>118.3</v>
      </c>
      <c r="P81">
        <v>11.7</v>
      </c>
      <c r="Q81">
        <v>9.9</v>
      </c>
      <c r="S81">
        <v>48.84</v>
      </c>
      <c r="T81">
        <v>19.36</v>
      </c>
      <c r="U81">
        <v>24.48</v>
      </c>
      <c r="V81">
        <v>21.85</v>
      </c>
      <c r="W81">
        <v>11.97</v>
      </c>
      <c r="X81">
        <v>9.65</v>
      </c>
      <c r="Y81">
        <v>2.84</v>
      </c>
      <c r="Z81">
        <v>3.48</v>
      </c>
      <c r="AB81">
        <v>26.25</v>
      </c>
      <c r="AC81">
        <v>42.72</v>
      </c>
      <c r="AD81">
        <v>14.31</v>
      </c>
      <c r="AE81">
        <v>21.46</v>
      </c>
      <c r="AF81">
        <v>10.8</v>
      </c>
      <c r="AG81">
        <v>5.32</v>
      </c>
      <c r="AH81">
        <v>3.16</v>
      </c>
      <c r="AI81">
        <v>2.67</v>
      </c>
    </row>
    <row r="82" spans="1:35" x14ac:dyDescent="0.2">
      <c r="A82">
        <v>125.8</v>
      </c>
      <c r="B82">
        <v>134</v>
      </c>
      <c r="C82">
        <v>207.7</v>
      </c>
      <c r="D82">
        <v>234.3</v>
      </c>
      <c r="E82">
        <v>207.4</v>
      </c>
      <c r="F82">
        <v>197.3</v>
      </c>
      <c r="G82">
        <v>14.1</v>
      </c>
      <c r="H82">
        <v>7.8</v>
      </c>
      <c r="J82">
        <v>189.1</v>
      </c>
      <c r="K82">
        <v>145</v>
      </c>
      <c r="L82">
        <v>246.1</v>
      </c>
      <c r="M82">
        <v>294.3</v>
      </c>
      <c r="N82">
        <v>242</v>
      </c>
      <c r="O82">
        <v>239.8</v>
      </c>
      <c r="P82">
        <v>10.4</v>
      </c>
      <c r="Q82">
        <v>11</v>
      </c>
      <c r="S82">
        <v>21.39</v>
      </c>
      <c r="T82">
        <v>22.78</v>
      </c>
      <c r="U82">
        <v>17.649999999999999</v>
      </c>
      <c r="V82">
        <v>19.920000000000002</v>
      </c>
      <c r="W82">
        <v>9.33</v>
      </c>
      <c r="X82">
        <v>8.8800000000000008</v>
      </c>
      <c r="Y82">
        <v>3.81</v>
      </c>
      <c r="Z82">
        <v>2.11</v>
      </c>
      <c r="AB82">
        <v>32.15</v>
      </c>
      <c r="AC82">
        <v>24.65</v>
      </c>
      <c r="AD82">
        <v>20.92</v>
      </c>
      <c r="AE82">
        <v>25.02</v>
      </c>
      <c r="AF82">
        <v>10.89</v>
      </c>
      <c r="AG82">
        <v>10.79</v>
      </c>
      <c r="AH82">
        <v>2.81</v>
      </c>
      <c r="AI82">
        <v>2.97</v>
      </c>
    </row>
    <row r="83" spans="1:35" x14ac:dyDescent="0.2">
      <c r="A83">
        <v>257.39999999999998</v>
      </c>
      <c r="B83">
        <v>136.4</v>
      </c>
      <c r="C83">
        <v>261.10000000000002</v>
      </c>
      <c r="D83">
        <v>170</v>
      </c>
      <c r="E83">
        <v>204.4</v>
      </c>
      <c r="F83">
        <v>191.5</v>
      </c>
      <c r="G83">
        <v>13.4</v>
      </c>
      <c r="H83">
        <v>14.6</v>
      </c>
      <c r="J83">
        <v>148.1</v>
      </c>
      <c r="K83">
        <v>276.5</v>
      </c>
      <c r="L83">
        <v>164.9</v>
      </c>
      <c r="M83">
        <v>195.6</v>
      </c>
      <c r="N83">
        <v>216</v>
      </c>
      <c r="O83">
        <v>210.3</v>
      </c>
      <c r="P83">
        <v>12.3</v>
      </c>
      <c r="Q83">
        <v>7.2</v>
      </c>
      <c r="S83">
        <v>43.76</v>
      </c>
      <c r="T83">
        <v>23.19</v>
      </c>
      <c r="U83">
        <v>22.19</v>
      </c>
      <c r="V83">
        <v>14.45</v>
      </c>
      <c r="W83">
        <v>9.1999999999999993</v>
      </c>
      <c r="X83">
        <v>8.6199999999999992</v>
      </c>
      <c r="Y83">
        <v>3.62</v>
      </c>
      <c r="Z83">
        <v>3.94</v>
      </c>
      <c r="AB83">
        <v>25.18</v>
      </c>
      <c r="AC83">
        <v>47.01</v>
      </c>
      <c r="AD83">
        <v>14.02</v>
      </c>
      <c r="AE83">
        <v>16.63</v>
      </c>
      <c r="AF83">
        <v>9.7200000000000006</v>
      </c>
      <c r="AG83">
        <v>9.4600000000000009</v>
      </c>
      <c r="AH83">
        <v>3.32</v>
      </c>
      <c r="AI83">
        <v>1.94</v>
      </c>
    </row>
    <row r="84" spans="1:35" x14ac:dyDescent="0.2">
      <c r="A84">
        <v>334.3</v>
      </c>
      <c r="C84">
        <v>192.1</v>
      </c>
      <c r="E84">
        <v>191</v>
      </c>
      <c r="G84">
        <v>10.4</v>
      </c>
      <c r="J84">
        <v>131.6</v>
      </c>
      <c r="K84">
        <v>157.80000000000001</v>
      </c>
      <c r="L84">
        <v>211.3</v>
      </c>
      <c r="M84">
        <v>203.2</v>
      </c>
      <c r="N84">
        <v>168.3</v>
      </c>
      <c r="O84">
        <v>168.7</v>
      </c>
      <c r="P84">
        <v>11.1</v>
      </c>
      <c r="Q84">
        <v>10</v>
      </c>
      <c r="S84">
        <v>56.83</v>
      </c>
      <c r="U84">
        <v>16.329999999999998</v>
      </c>
      <c r="W84">
        <v>8.59</v>
      </c>
      <c r="Y84">
        <v>2.81</v>
      </c>
      <c r="AB84">
        <v>22.37</v>
      </c>
      <c r="AC84">
        <v>26.83</v>
      </c>
      <c r="AD84">
        <v>17.96</v>
      </c>
      <c r="AE84">
        <v>17.27</v>
      </c>
      <c r="AF84">
        <v>7.57</v>
      </c>
      <c r="AG84">
        <v>7.59</v>
      </c>
      <c r="AH84">
        <v>3</v>
      </c>
      <c r="AI84">
        <v>2.7</v>
      </c>
    </row>
    <row r="85" spans="1:35" x14ac:dyDescent="0.2">
      <c r="A85">
        <v>278</v>
      </c>
      <c r="C85">
        <v>266.39999999999998</v>
      </c>
      <c r="E85">
        <v>224.1</v>
      </c>
      <c r="G85">
        <v>13.1</v>
      </c>
      <c r="J85">
        <v>287.10000000000002</v>
      </c>
      <c r="K85">
        <v>179.9</v>
      </c>
      <c r="L85">
        <v>178.4</v>
      </c>
      <c r="M85">
        <v>170</v>
      </c>
      <c r="N85">
        <v>153.19999999999999</v>
      </c>
      <c r="O85">
        <v>190.6</v>
      </c>
      <c r="P85">
        <v>14.4</v>
      </c>
      <c r="Q85">
        <v>13.8</v>
      </c>
      <c r="S85">
        <v>47.26</v>
      </c>
      <c r="U85">
        <v>22.64</v>
      </c>
      <c r="W85">
        <v>10.08</v>
      </c>
      <c r="Y85">
        <v>3.54</v>
      </c>
      <c r="AB85">
        <v>48.81</v>
      </c>
      <c r="AC85">
        <v>30.58</v>
      </c>
      <c r="AD85">
        <v>15.16</v>
      </c>
      <c r="AE85">
        <v>14.45</v>
      </c>
      <c r="AF85">
        <v>6.89</v>
      </c>
      <c r="AG85">
        <v>8.58</v>
      </c>
      <c r="AH85">
        <v>3.89</v>
      </c>
      <c r="AI85">
        <v>3.73</v>
      </c>
    </row>
    <row r="86" spans="1:35" x14ac:dyDescent="0.2">
      <c r="A86">
        <v>346.8</v>
      </c>
      <c r="C86">
        <v>249.5</v>
      </c>
      <c r="E86">
        <v>275.39999999999998</v>
      </c>
      <c r="G86">
        <v>13.3</v>
      </c>
      <c r="J86">
        <v>243</v>
      </c>
      <c r="K86">
        <v>195.5</v>
      </c>
      <c r="L86">
        <v>183.9</v>
      </c>
      <c r="M86">
        <v>171.6</v>
      </c>
      <c r="N86">
        <v>184.3</v>
      </c>
      <c r="O86">
        <v>204</v>
      </c>
      <c r="P86">
        <v>15.3</v>
      </c>
      <c r="Q86">
        <v>13.5</v>
      </c>
      <c r="S86">
        <v>58.96</v>
      </c>
      <c r="U86">
        <v>21.21</v>
      </c>
      <c r="W86">
        <v>12.39</v>
      </c>
      <c r="Y86">
        <v>3.59</v>
      </c>
      <c r="AB86">
        <v>41.31</v>
      </c>
      <c r="AC86">
        <v>33.24</v>
      </c>
      <c r="AD86">
        <v>15.63</v>
      </c>
      <c r="AE86">
        <v>14.59</v>
      </c>
      <c r="AF86">
        <v>8.2899999999999991</v>
      </c>
      <c r="AG86">
        <v>9.18</v>
      </c>
      <c r="AH86">
        <v>4.13</v>
      </c>
      <c r="AI86">
        <v>3.65</v>
      </c>
    </row>
    <row r="87" spans="1:35" x14ac:dyDescent="0.2">
      <c r="A87">
        <v>263.39999999999998</v>
      </c>
      <c r="C87">
        <v>230.3</v>
      </c>
      <c r="E87">
        <v>170.6</v>
      </c>
      <c r="G87">
        <v>11.4</v>
      </c>
      <c r="J87">
        <v>162.1</v>
      </c>
      <c r="K87">
        <v>202</v>
      </c>
      <c r="L87">
        <v>171.8</v>
      </c>
      <c r="M87">
        <v>184.3</v>
      </c>
      <c r="N87">
        <v>259.8</v>
      </c>
      <c r="O87">
        <v>176</v>
      </c>
      <c r="P87">
        <v>9.6</v>
      </c>
      <c r="Q87">
        <v>7.4</v>
      </c>
      <c r="S87">
        <v>44.78</v>
      </c>
      <c r="U87">
        <v>19.579999999999998</v>
      </c>
      <c r="W87">
        <v>7.68</v>
      </c>
      <c r="Y87">
        <v>3.08</v>
      </c>
      <c r="AB87">
        <v>27.56</v>
      </c>
      <c r="AC87">
        <v>34.340000000000003</v>
      </c>
      <c r="AD87">
        <v>14.6</v>
      </c>
      <c r="AE87">
        <v>15.67</v>
      </c>
      <c r="AF87">
        <v>11.69</v>
      </c>
      <c r="AG87">
        <v>7.92</v>
      </c>
      <c r="AH87">
        <v>2.59</v>
      </c>
      <c r="AI87">
        <v>2</v>
      </c>
    </row>
    <row r="88" spans="1:35" x14ac:dyDescent="0.2">
      <c r="A88">
        <v>194.2</v>
      </c>
      <c r="C88">
        <v>249.4</v>
      </c>
      <c r="E88">
        <v>254.9</v>
      </c>
      <c r="G88">
        <v>12.9</v>
      </c>
      <c r="J88">
        <v>186.4</v>
      </c>
      <c r="K88">
        <v>239.7</v>
      </c>
      <c r="L88">
        <v>201</v>
      </c>
      <c r="M88">
        <v>281.7</v>
      </c>
      <c r="N88">
        <v>286.7</v>
      </c>
      <c r="O88">
        <v>183.5</v>
      </c>
      <c r="P88">
        <v>11.1</v>
      </c>
      <c r="Q88">
        <v>11.4</v>
      </c>
      <c r="S88">
        <v>33.01</v>
      </c>
      <c r="U88">
        <v>21.2</v>
      </c>
      <c r="W88">
        <v>11.47</v>
      </c>
      <c r="Y88">
        <v>3.48</v>
      </c>
      <c r="AB88">
        <v>31.69</v>
      </c>
      <c r="AC88">
        <v>40.75</v>
      </c>
      <c r="AD88">
        <v>17.09</v>
      </c>
      <c r="AE88">
        <v>23.94</v>
      </c>
      <c r="AF88">
        <v>12.9</v>
      </c>
      <c r="AG88">
        <v>8.26</v>
      </c>
      <c r="AH88">
        <v>3</v>
      </c>
      <c r="AI88">
        <v>3.08</v>
      </c>
    </row>
    <row r="89" spans="1:35" x14ac:dyDescent="0.2">
      <c r="A89">
        <v>111.9</v>
      </c>
      <c r="C89">
        <v>114</v>
      </c>
      <c r="E89">
        <v>146.80000000000001</v>
      </c>
      <c r="G89">
        <v>14.1</v>
      </c>
      <c r="J89">
        <v>224.7</v>
      </c>
      <c r="K89">
        <v>203.5</v>
      </c>
      <c r="L89">
        <v>134.5</v>
      </c>
      <c r="M89">
        <v>200.3</v>
      </c>
      <c r="N89">
        <v>120.3</v>
      </c>
      <c r="O89">
        <v>214</v>
      </c>
      <c r="P89">
        <v>7.5</v>
      </c>
      <c r="Q89">
        <v>13.4</v>
      </c>
      <c r="S89">
        <v>19.02</v>
      </c>
      <c r="U89">
        <v>9.69</v>
      </c>
      <c r="W89">
        <v>6.61</v>
      </c>
      <c r="Y89">
        <v>3.81</v>
      </c>
      <c r="AB89">
        <v>38.200000000000003</v>
      </c>
      <c r="AC89">
        <v>34.6</v>
      </c>
      <c r="AD89">
        <v>11.43</v>
      </c>
      <c r="AE89">
        <v>17.03</v>
      </c>
      <c r="AF89">
        <v>5.41</v>
      </c>
      <c r="AG89">
        <v>9.6300000000000008</v>
      </c>
      <c r="AH89">
        <v>2.0299999999999998</v>
      </c>
      <c r="AI89">
        <v>3.62</v>
      </c>
    </row>
    <row r="90" spans="1:35" x14ac:dyDescent="0.2">
      <c r="A90">
        <v>322.3</v>
      </c>
      <c r="C90">
        <v>222</v>
      </c>
      <c r="E90">
        <v>162.80000000000001</v>
      </c>
      <c r="G90">
        <v>6.7</v>
      </c>
      <c r="J90">
        <v>121.7</v>
      </c>
      <c r="K90">
        <v>115</v>
      </c>
      <c r="L90">
        <v>125.8</v>
      </c>
      <c r="M90">
        <v>122.3</v>
      </c>
      <c r="N90">
        <v>261.60000000000002</v>
      </c>
      <c r="O90">
        <v>245</v>
      </c>
      <c r="P90">
        <v>8.3000000000000007</v>
      </c>
      <c r="Q90">
        <v>6.4</v>
      </c>
      <c r="S90">
        <v>54.79</v>
      </c>
      <c r="U90">
        <v>18.87</v>
      </c>
      <c r="W90">
        <v>7.33</v>
      </c>
      <c r="Y90">
        <v>1.81</v>
      </c>
      <c r="AB90">
        <v>20.69</v>
      </c>
      <c r="AC90">
        <v>19.55</v>
      </c>
      <c r="AD90">
        <v>10.69</v>
      </c>
      <c r="AE90">
        <v>10.4</v>
      </c>
      <c r="AF90">
        <v>11.77</v>
      </c>
      <c r="AG90">
        <v>11.03</v>
      </c>
      <c r="AH90">
        <v>2.2400000000000002</v>
      </c>
      <c r="AI90">
        <v>1.73</v>
      </c>
    </row>
    <row r="91" spans="1:35" x14ac:dyDescent="0.2">
      <c r="A91">
        <v>176.9</v>
      </c>
      <c r="C91">
        <v>102.8</v>
      </c>
      <c r="E91">
        <v>213.7</v>
      </c>
      <c r="G91">
        <v>10.5</v>
      </c>
      <c r="J91">
        <v>229.7</v>
      </c>
      <c r="K91">
        <v>211.2</v>
      </c>
      <c r="L91">
        <v>336</v>
      </c>
      <c r="M91">
        <v>312.5</v>
      </c>
      <c r="N91">
        <v>192.8</v>
      </c>
      <c r="O91">
        <v>178</v>
      </c>
      <c r="P91">
        <v>9.6</v>
      </c>
      <c r="Q91">
        <v>10.7</v>
      </c>
      <c r="S91">
        <v>30.07</v>
      </c>
      <c r="U91">
        <v>8.74</v>
      </c>
      <c r="W91">
        <v>9.6199999999999992</v>
      </c>
      <c r="Y91">
        <v>2.84</v>
      </c>
      <c r="AB91">
        <v>39.049999999999997</v>
      </c>
      <c r="AC91">
        <v>35.9</v>
      </c>
      <c r="AD91">
        <v>28.56</v>
      </c>
      <c r="AE91">
        <v>26.56</v>
      </c>
      <c r="AF91">
        <v>8.68</v>
      </c>
      <c r="AG91">
        <v>8.01</v>
      </c>
      <c r="AH91">
        <v>2.59</v>
      </c>
      <c r="AI91">
        <v>2.89</v>
      </c>
    </row>
    <row r="92" spans="1:35" x14ac:dyDescent="0.2">
      <c r="A92">
        <v>165</v>
      </c>
      <c r="C92">
        <v>202.6</v>
      </c>
      <c r="E92">
        <v>172.3</v>
      </c>
      <c r="G92">
        <v>12.5</v>
      </c>
      <c r="J92">
        <v>247.7</v>
      </c>
      <c r="K92">
        <v>345.3</v>
      </c>
      <c r="L92">
        <v>269.5</v>
      </c>
      <c r="M92">
        <v>203.4</v>
      </c>
      <c r="N92">
        <v>167.3</v>
      </c>
      <c r="O92">
        <v>217.5</v>
      </c>
      <c r="P92">
        <v>9.6</v>
      </c>
      <c r="Q92">
        <v>11.8</v>
      </c>
      <c r="S92">
        <v>28.05</v>
      </c>
      <c r="U92">
        <v>17.22</v>
      </c>
      <c r="W92">
        <v>7.75</v>
      </c>
      <c r="Y92">
        <v>3.38</v>
      </c>
      <c r="AB92">
        <v>42.11</v>
      </c>
      <c r="AC92">
        <v>58.7</v>
      </c>
      <c r="AD92">
        <v>22.91</v>
      </c>
      <c r="AE92">
        <v>17.29</v>
      </c>
      <c r="AF92">
        <v>7.53</v>
      </c>
      <c r="AG92">
        <v>9.7899999999999991</v>
      </c>
      <c r="AH92">
        <v>2.59</v>
      </c>
      <c r="AI92">
        <v>3.19</v>
      </c>
    </row>
    <row r="93" spans="1:35" x14ac:dyDescent="0.2">
      <c r="A93">
        <v>154.4</v>
      </c>
      <c r="C93">
        <v>168.3</v>
      </c>
      <c r="E93">
        <v>239.9</v>
      </c>
      <c r="G93">
        <v>11.7</v>
      </c>
      <c r="J93">
        <v>112.2</v>
      </c>
      <c r="K93">
        <v>162.4</v>
      </c>
      <c r="L93">
        <v>209.6</v>
      </c>
      <c r="M93">
        <v>167</v>
      </c>
      <c r="N93">
        <v>260.89999999999998</v>
      </c>
      <c r="O93">
        <v>128.9</v>
      </c>
      <c r="P93">
        <v>13.9</v>
      </c>
      <c r="Q93">
        <v>11.4</v>
      </c>
      <c r="S93">
        <v>26.25</v>
      </c>
      <c r="U93">
        <v>14.31</v>
      </c>
      <c r="W93">
        <v>10.8</v>
      </c>
      <c r="Y93">
        <v>3.16</v>
      </c>
      <c r="AB93">
        <v>19.07</v>
      </c>
      <c r="AC93">
        <v>27.61</v>
      </c>
      <c r="AD93">
        <v>17.82</v>
      </c>
      <c r="AE93">
        <v>14.2</v>
      </c>
      <c r="AF93">
        <v>11.74</v>
      </c>
      <c r="AG93">
        <v>5.8</v>
      </c>
      <c r="AH93">
        <v>3.75</v>
      </c>
      <c r="AI93">
        <v>3.08</v>
      </c>
    </row>
    <row r="94" spans="1:35" x14ac:dyDescent="0.2">
      <c r="A94">
        <v>189.1</v>
      </c>
      <c r="C94">
        <v>246.1</v>
      </c>
      <c r="E94">
        <v>242</v>
      </c>
      <c r="G94">
        <v>10.4</v>
      </c>
      <c r="J94">
        <v>263.8</v>
      </c>
      <c r="K94">
        <v>298.39999999999998</v>
      </c>
      <c r="L94">
        <v>251.3</v>
      </c>
      <c r="M94">
        <v>270.5</v>
      </c>
      <c r="N94">
        <v>200.1</v>
      </c>
      <c r="O94">
        <v>107.3</v>
      </c>
      <c r="P94">
        <v>8.4</v>
      </c>
      <c r="Q94">
        <v>12.2</v>
      </c>
      <c r="S94">
        <v>32.15</v>
      </c>
      <c r="U94">
        <v>20.92</v>
      </c>
      <c r="W94">
        <v>10.89</v>
      </c>
      <c r="Y94">
        <v>2.81</v>
      </c>
      <c r="AB94">
        <v>44.85</v>
      </c>
      <c r="AC94">
        <v>50.73</v>
      </c>
      <c r="AD94">
        <v>21.36</v>
      </c>
      <c r="AE94">
        <v>22.99</v>
      </c>
      <c r="AF94">
        <v>9</v>
      </c>
      <c r="AG94">
        <v>4.83</v>
      </c>
      <c r="AH94">
        <v>2.27</v>
      </c>
      <c r="AI94">
        <v>3.29</v>
      </c>
    </row>
    <row r="95" spans="1:35" x14ac:dyDescent="0.2">
      <c r="A95">
        <v>148.1</v>
      </c>
      <c r="C95">
        <v>164.9</v>
      </c>
      <c r="E95">
        <v>216</v>
      </c>
      <c r="G95">
        <v>12.3</v>
      </c>
      <c r="J95">
        <v>270.5</v>
      </c>
      <c r="K95">
        <v>99.6</v>
      </c>
      <c r="L95">
        <v>230</v>
      </c>
      <c r="M95">
        <v>308.7</v>
      </c>
      <c r="N95">
        <v>136</v>
      </c>
      <c r="O95">
        <v>161.19999999999999</v>
      </c>
      <c r="P95">
        <v>9.6</v>
      </c>
      <c r="Q95">
        <v>13.7</v>
      </c>
      <c r="S95">
        <v>25.18</v>
      </c>
      <c r="U95">
        <v>14.02</v>
      </c>
      <c r="W95">
        <v>9.7200000000000006</v>
      </c>
      <c r="Y95">
        <v>3.32</v>
      </c>
      <c r="AB95">
        <v>45.99</v>
      </c>
      <c r="AC95">
        <v>16.93</v>
      </c>
      <c r="AD95">
        <v>19.55</v>
      </c>
      <c r="AE95">
        <v>26.24</v>
      </c>
      <c r="AF95">
        <v>6.12</v>
      </c>
      <c r="AG95">
        <v>7.25</v>
      </c>
      <c r="AH95">
        <v>2.59</v>
      </c>
      <c r="AI95">
        <v>3.7</v>
      </c>
    </row>
    <row r="96" spans="1:35" x14ac:dyDescent="0.2">
      <c r="A96">
        <v>131.6</v>
      </c>
      <c r="C96">
        <v>211.3</v>
      </c>
      <c r="E96">
        <v>168.3</v>
      </c>
      <c r="G96">
        <v>11.1</v>
      </c>
      <c r="J96">
        <v>189.2</v>
      </c>
      <c r="K96">
        <v>198.8</v>
      </c>
      <c r="L96">
        <v>184.4</v>
      </c>
      <c r="M96">
        <v>166.6</v>
      </c>
      <c r="N96">
        <v>255.8</v>
      </c>
      <c r="O96">
        <v>198.5</v>
      </c>
      <c r="P96">
        <v>10.6</v>
      </c>
      <c r="Q96">
        <v>14.4</v>
      </c>
      <c r="S96">
        <v>22.37</v>
      </c>
      <c r="U96">
        <v>17.96</v>
      </c>
      <c r="W96">
        <v>7.57</v>
      </c>
      <c r="Y96">
        <v>3</v>
      </c>
      <c r="AB96">
        <v>32.159999999999997</v>
      </c>
      <c r="AC96">
        <v>33.799999999999997</v>
      </c>
      <c r="AD96">
        <v>15.67</v>
      </c>
      <c r="AE96">
        <v>14.16</v>
      </c>
      <c r="AF96">
        <v>11.51</v>
      </c>
      <c r="AG96">
        <v>8.93</v>
      </c>
      <c r="AH96">
        <v>2.86</v>
      </c>
      <c r="AI96">
        <v>3.89</v>
      </c>
    </row>
    <row r="97" spans="1:35" x14ac:dyDescent="0.2">
      <c r="A97">
        <v>287.10000000000002</v>
      </c>
      <c r="C97">
        <v>178.4</v>
      </c>
      <c r="E97">
        <v>153.19999999999999</v>
      </c>
      <c r="G97">
        <v>14.4</v>
      </c>
      <c r="J97">
        <v>78.599999999999994</v>
      </c>
      <c r="K97">
        <v>255.9</v>
      </c>
      <c r="L97">
        <v>187.3</v>
      </c>
      <c r="M97">
        <v>140.9</v>
      </c>
      <c r="N97">
        <v>184.2</v>
      </c>
      <c r="O97">
        <v>308.89999999999998</v>
      </c>
      <c r="P97">
        <v>7.4</v>
      </c>
      <c r="Q97">
        <v>12.1</v>
      </c>
      <c r="S97">
        <v>48.81</v>
      </c>
      <c r="U97">
        <v>15.16</v>
      </c>
      <c r="W97">
        <v>6.89</v>
      </c>
      <c r="Y97">
        <v>3.89</v>
      </c>
      <c r="AB97">
        <v>13.36</v>
      </c>
      <c r="AC97">
        <v>43.5</v>
      </c>
      <c r="AD97">
        <v>15.92</v>
      </c>
      <c r="AE97">
        <v>11.98</v>
      </c>
      <c r="AF97">
        <v>8.2899999999999991</v>
      </c>
      <c r="AG97">
        <v>13.9</v>
      </c>
      <c r="AH97">
        <v>2</v>
      </c>
      <c r="AI97">
        <v>3.27</v>
      </c>
    </row>
    <row r="98" spans="1:35" x14ac:dyDescent="0.2">
      <c r="A98">
        <v>235.1</v>
      </c>
      <c r="C98">
        <v>251.8</v>
      </c>
      <c r="E98">
        <v>285.89999999999998</v>
      </c>
      <c r="G98">
        <v>7.2</v>
      </c>
      <c r="J98">
        <v>96.8</v>
      </c>
      <c r="K98">
        <v>277.89999999999998</v>
      </c>
      <c r="L98">
        <v>142.6</v>
      </c>
      <c r="M98">
        <v>155.80000000000001</v>
      </c>
      <c r="N98">
        <v>210.1</v>
      </c>
      <c r="O98">
        <v>256.89999999999998</v>
      </c>
      <c r="P98">
        <v>10.9</v>
      </c>
      <c r="Q98">
        <v>9.1999999999999993</v>
      </c>
      <c r="S98">
        <v>39.97</v>
      </c>
      <c r="U98">
        <v>21.4</v>
      </c>
      <c r="W98">
        <v>12.87</v>
      </c>
      <c r="Y98">
        <v>1.94</v>
      </c>
      <c r="AB98">
        <v>16.46</v>
      </c>
      <c r="AC98">
        <v>47.24</v>
      </c>
      <c r="AD98">
        <v>12.12</v>
      </c>
      <c r="AE98">
        <v>13.24</v>
      </c>
      <c r="AF98">
        <v>9.4499999999999993</v>
      </c>
      <c r="AG98">
        <v>11.56</v>
      </c>
      <c r="AH98">
        <v>2.94</v>
      </c>
      <c r="AI98">
        <v>2.48</v>
      </c>
    </row>
    <row r="99" spans="1:35" x14ac:dyDescent="0.2">
      <c r="A99">
        <v>236.8</v>
      </c>
      <c r="C99">
        <v>265.3</v>
      </c>
      <c r="E99">
        <v>152.4</v>
      </c>
      <c r="G99">
        <v>9.5</v>
      </c>
      <c r="J99">
        <v>321.3</v>
      </c>
      <c r="K99">
        <v>260.8</v>
      </c>
      <c r="L99">
        <v>167.9</v>
      </c>
      <c r="M99">
        <v>163.69999999999999</v>
      </c>
      <c r="N99">
        <v>193.6</v>
      </c>
      <c r="O99">
        <v>271.7</v>
      </c>
      <c r="P99">
        <v>8</v>
      </c>
      <c r="Q99">
        <v>17</v>
      </c>
      <c r="S99">
        <v>40.26</v>
      </c>
      <c r="U99">
        <v>22.55</v>
      </c>
      <c r="W99">
        <v>6.86</v>
      </c>
      <c r="Y99">
        <v>2.57</v>
      </c>
      <c r="AB99">
        <v>54.62</v>
      </c>
      <c r="AC99">
        <v>44.34</v>
      </c>
      <c r="AD99">
        <v>14.27</v>
      </c>
      <c r="AE99">
        <v>13.91</v>
      </c>
      <c r="AF99">
        <v>8.7100000000000009</v>
      </c>
      <c r="AG99">
        <v>12.23</v>
      </c>
      <c r="AH99">
        <v>2.16</v>
      </c>
      <c r="AI99">
        <v>4.59</v>
      </c>
    </row>
    <row r="100" spans="1:35" x14ac:dyDescent="0.2">
      <c r="A100">
        <v>243</v>
      </c>
      <c r="C100">
        <v>183.9</v>
      </c>
      <c r="E100">
        <v>184.3</v>
      </c>
      <c r="G100">
        <v>15.3</v>
      </c>
      <c r="J100">
        <v>284.39999999999998</v>
      </c>
      <c r="K100">
        <v>237.3</v>
      </c>
      <c r="L100">
        <v>157</v>
      </c>
      <c r="M100">
        <v>176.7</v>
      </c>
      <c r="N100">
        <v>242.8</v>
      </c>
      <c r="O100">
        <v>263.39999999999998</v>
      </c>
      <c r="P100">
        <v>8.4</v>
      </c>
      <c r="Q100">
        <v>14.2</v>
      </c>
      <c r="S100">
        <v>41.31</v>
      </c>
      <c r="U100">
        <v>15.63</v>
      </c>
      <c r="W100">
        <v>8.2899999999999991</v>
      </c>
      <c r="Y100">
        <v>4.13</v>
      </c>
      <c r="AB100">
        <v>48.35</v>
      </c>
      <c r="AC100">
        <v>40.340000000000003</v>
      </c>
      <c r="AD100">
        <v>13.35</v>
      </c>
      <c r="AE100">
        <v>15.02</v>
      </c>
      <c r="AF100">
        <v>10.93</v>
      </c>
      <c r="AG100">
        <v>11.85</v>
      </c>
      <c r="AH100">
        <v>2.27</v>
      </c>
      <c r="AI100">
        <v>3.83</v>
      </c>
    </row>
    <row r="101" spans="1:35" x14ac:dyDescent="0.2">
      <c r="A101">
        <v>121.7</v>
      </c>
      <c r="C101">
        <v>125.8</v>
      </c>
      <c r="E101">
        <v>261.60000000000002</v>
      </c>
      <c r="G101">
        <v>8.3000000000000007</v>
      </c>
      <c r="J101">
        <v>0</v>
      </c>
      <c r="K101">
        <v>251.4</v>
      </c>
      <c r="L101">
        <v>159.6</v>
      </c>
      <c r="M101">
        <v>196.6</v>
      </c>
      <c r="N101">
        <v>167.1</v>
      </c>
      <c r="O101">
        <v>192</v>
      </c>
      <c r="P101">
        <v>6.8</v>
      </c>
      <c r="Q101">
        <v>11</v>
      </c>
      <c r="S101">
        <v>20.69</v>
      </c>
      <c r="U101">
        <v>10.69</v>
      </c>
      <c r="W101">
        <v>11.77</v>
      </c>
      <c r="Y101">
        <v>2.2400000000000002</v>
      </c>
      <c r="AB101">
        <v>0</v>
      </c>
      <c r="AC101">
        <v>42.74</v>
      </c>
      <c r="AD101">
        <v>13.57</v>
      </c>
      <c r="AE101">
        <v>16.71</v>
      </c>
      <c r="AF101">
        <v>7.52</v>
      </c>
      <c r="AG101">
        <v>8.64</v>
      </c>
      <c r="AH101">
        <v>1.84</v>
      </c>
      <c r="AI101">
        <v>2.97</v>
      </c>
    </row>
    <row r="102" spans="1:35" x14ac:dyDescent="0.2">
      <c r="A102">
        <v>229.7</v>
      </c>
      <c r="C102">
        <v>336</v>
      </c>
      <c r="E102">
        <v>192.8</v>
      </c>
      <c r="G102">
        <v>9.6</v>
      </c>
      <c r="J102">
        <v>285.7</v>
      </c>
      <c r="K102">
        <v>125.5</v>
      </c>
      <c r="L102">
        <v>230.9</v>
      </c>
      <c r="M102">
        <v>128.9</v>
      </c>
      <c r="N102">
        <v>230.7</v>
      </c>
      <c r="O102">
        <v>251.9</v>
      </c>
      <c r="P102">
        <v>14.8</v>
      </c>
      <c r="Q102">
        <v>6.3</v>
      </c>
      <c r="S102">
        <v>39.049999999999997</v>
      </c>
      <c r="U102">
        <v>28.56</v>
      </c>
      <c r="W102">
        <v>8.68</v>
      </c>
      <c r="Y102">
        <v>2.59</v>
      </c>
      <c r="AB102">
        <v>48.57</v>
      </c>
      <c r="AC102">
        <v>21.34</v>
      </c>
      <c r="AD102">
        <v>19.63</v>
      </c>
      <c r="AE102">
        <v>10.96</v>
      </c>
      <c r="AF102">
        <v>10.38</v>
      </c>
      <c r="AG102">
        <v>11.34</v>
      </c>
      <c r="AH102">
        <v>4</v>
      </c>
      <c r="AI102">
        <v>1.7</v>
      </c>
    </row>
    <row r="103" spans="1:35" x14ac:dyDescent="0.2">
      <c r="A103">
        <v>247.7</v>
      </c>
      <c r="C103">
        <v>269.5</v>
      </c>
      <c r="E103">
        <v>167.3</v>
      </c>
      <c r="G103">
        <v>9.6</v>
      </c>
      <c r="J103">
        <v>217.8</v>
      </c>
      <c r="K103">
        <v>162.80000000000001</v>
      </c>
      <c r="L103">
        <v>220.6</v>
      </c>
      <c r="M103">
        <v>229.6</v>
      </c>
      <c r="N103">
        <v>277.3</v>
      </c>
      <c r="O103">
        <v>332.7</v>
      </c>
      <c r="P103">
        <v>10.3</v>
      </c>
      <c r="Q103">
        <v>13.6</v>
      </c>
      <c r="S103">
        <v>42.11</v>
      </c>
      <c r="U103">
        <v>22.91</v>
      </c>
      <c r="W103">
        <v>7.53</v>
      </c>
      <c r="Y103">
        <v>2.59</v>
      </c>
      <c r="AB103">
        <v>37.03</v>
      </c>
      <c r="AC103">
        <v>27.68</v>
      </c>
      <c r="AD103">
        <v>18.75</v>
      </c>
      <c r="AE103">
        <v>19.52</v>
      </c>
      <c r="AF103">
        <v>12.48</v>
      </c>
      <c r="AG103">
        <v>14.97</v>
      </c>
      <c r="AH103">
        <v>2.78</v>
      </c>
      <c r="AI103">
        <v>3.67</v>
      </c>
    </row>
    <row r="104" spans="1:35" x14ac:dyDescent="0.2">
      <c r="A104">
        <v>112.2</v>
      </c>
      <c r="C104">
        <v>209.6</v>
      </c>
      <c r="E104">
        <v>260.89999999999998</v>
      </c>
      <c r="G104">
        <v>13.9</v>
      </c>
      <c r="J104">
        <v>245</v>
      </c>
      <c r="K104">
        <v>124.5</v>
      </c>
      <c r="L104">
        <v>250.7</v>
      </c>
      <c r="M104">
        <v>141.19999999999999</v>
      </c>
      <c r="N104">
        <v>270.2</v>
      </c>
      <c r="O104">
        <v>268.2</v>
      </c>
      <c r="P104">
        <v>13.7</v>
      </c>
      <c r="Q104">
        <v>11.4</v>
      </c>
      <c r="S104">
        <v>19.07</v>
      </c>
      <c r="U104">
        <v>17.82</v>
      </c>
      <c r="W104">
        <v>11.74</v>
      </c>
      <c r="Y104">
        <v>3.75</v>
      </c>
      <c r="AB104">
        <v>41.65</v>
      </c>
      <c r="AC104">
        <v>21.17</v>
      </c>
      <c r="AD104">
        <v>21.31</v>
      </c>
      <c r="AE104">
        <v>12</v>
      </c>
      <c r="AF104">
        <v>12.16</v>
      </c>
      <c r="AG104">
        <v>12.07</v>
      </c>
      <c r="AH104">
        <v>3.7</v>
      </c>
      <c r="AI104">
        <v>3.08</v>
      </c>
    </row>
    <row r="105" spans="1:35" x14ac:dyDescent="0.2">
      <c r="A105">
        <v>263.8</v>
      </c>
      <c r="C105">
        <v>251.3</v>
      </c>
      <c r="E105">
        <v>200.1</v>
      </c>
      <c r="G105">
        <v>8.4</v>
      </c>
      <c r="J105">
        <v>112</v>
      </c>
      <c r="K105">
        <v>287.39999999999998</v>
      </c>
      <c r="L105">
        <v>193.7</v>
      </c>
      <c r="M105">
        <v>259.60000000000002</v>
      </c>
      <c r="N105">
        <v>208.9</v>
      </c>
      <c r="O105">
        <v>153.19999999999999</v>
      </c>
      <c r="P105">
        <v>4.0999999999999996</v>
      </c>
      <c r="Q105">
        <v>10</v>
      </c>
      <c r="S105">
        <v>44.85</v>
      </c>
      <c r="U105">
        <v>21.36</v>
      </c>
      <c r="W105">
        <v>9</v>
      </c>
      <c r="Y105">
        <v>2.27</v>
      </c>
      <c r="AB105">
        <v>19.04</v>
      </c>
      <c r="AC105">
        <v>48.86</v>
      </c>
      <c r="AD105">
        <v>16.46</v>
      </c>
      <c r="AE105">
        <v>22.07</v>
      </c>
      <c r="AF105">
        <v>9.4</v>
      </c>
      <c r="AG105">
        <v>6.89</v>
      </c>
      <c r="AH105">
        <v>1.1100000000000001</v>
      </c>
      <c r="AI105">
        <v>2.7</v>
      </c>
    </row>
    <row r="106" spans="1:35" x14ac:dyDescent="0.2">
      <c r="A106">
        <v>270.5</v>
      </c>
      <c r="C106">
        <v>230</v>
      </c>
      <c r="E106">
        <v>136</v>
      </c>
      <c r="G106">
        <v>9.6</v>
      </c>
      <c r="J106">
        <v>245.7</v>
      </c>
      <c r="K106">
        <v>233.5</v>
      </c>
      <c r="L106">
        <v>241.9</v>
      </c>
      <c r="M106">
        <v>187.7</v>
      </c>
      <c r="N106">
        <v>285.3</v>
      </c>
      <c r="O106">
        <v>122.3</v>
      </c>
      <c r="P106">
        <v>4.2</v>
      </c>
      <c r="Q106">
        <v>9.6</v>
      </c>
      <c r="S106">
        <v>45.99</v>
      </c>
      <c r="U106">
        <v>19.55</v>
      </c>
      <c r="W106">
        <v>6.12</v>
      </c>
      <c r="Y106">
        <v>2.59</v>
      </c>
      <c r="AB106">
        <v>41.77</v>
      </c>
      <c r="AC106">
        <v>39.700000000000003</v>
      </c>
      <c r="AD106">
        <v>20.56</v>
      </c>
      <c r="AE106">
        <v>15.95</v>
      </c>
      <c r="AF106">
        <v>12.84</v>
      </c>
      <c r="AG106">
        <v>5.5</v>
      </c>
      <c r="AH106">
        <v>1.1299999999999999</v>
      </c>
      <c r="AI106">
        <v>2.59</v>
      </c>
    </row>
    <row r="107" spans="1:35" x14ac:dyDescent="0.2">
      <c r="A107">
        <v>189.2</v>
      </c>
      <c r="C107">
        <v>184.4</v>
      </c>
      <c r="E107">
        <v>255.8</v>
      </c>
      <c r="G107">
        <v>10.6</v>
      </c>
      <c r="J107">
        <v>269.7</v>
      </c>
      <c r="K107">
        <v>122.3</v>
      </c>
      <c r="L107">
        <v>207.6</v>
      </c>
      <c r="M107">
        <v>118.8</v>
      </c>
      <c r="N107">
        <v>214.2</v>
      </c>
      <c r="O107">
        <v>147.9</v>
      </c>
      <c r="P107">
        <v>4.5</v>
      </c>
      <c r="Q107">
        <v>13.7</v>
      </c>
      <c r="S107">
        <v>32.159999999999997</v>
      </c>
      <c r="U107">
        <v>15.67</v>
      </c>
      <c r="W107">
        <v>11.51</v>
      </c>
      <c r="Y107">
        <v>2.86</v>
      </c>
      <c r="AB107">
        <v>45.85</v>
      </c>
      <c r="AC107">
        <v>20.79</v>
      </c>
      <c r="AD107">
        <v>17.649999999999999</v>
      </c>
      <c r="AE107">
        <v>10.1</v>
      </c>
      <c r="AF107">
        <v>9.64</v>
      </c>
      <c r="AG107">
        <v>6.66</v>
      </c>
      <c r="AH107">
        <v>1.22</v>
      </c>
      <c r="AI107">
        <v>3.7</v>
      </c>
    </row>
    <row r="108" spans="1:35" x14ac:dyDescent="0.2">
      <c r="A108">
        <v>78.599999999999994</v>
      </c>
      <c r="C108">
        <v>187.3</v>
      </c>
      <c r="E108">
        <v>184.2</v>
      </c>
      <c r="G108">
        <v>7.4</v>
      </c>
      <c r="J108">
        <v>143.19999999999999</v>
      </c>
      <c r="K108">
        <v>115.1</v>
      </c>
      <c r="L108">
        <v>88.1</v>
      </c>
      <c r="M108">
        <v>211.3</v>
      </c>
      <c r="N108">
        <v>233.2</v>
      </c>
      <c r="O108">
        <v>136.1</v>
      </c>
      <c r="P108">
        <v>8.8000000000000007</v>
      </c>
      <c r="Q108">
        <v>13.8</v>
      </c>
      <c r="S108">
        <v>13.36</v>
      </c>
      <c r="U108">
        <v>15.92</v>
      </c>
      <c r="W108">
        <v>8.2899999999999991</v>
      </c>
      <c r="Y108">
        <v>2</v>
      </c>
      <c r="AB108">
        <v>24.34</v>
      </c>
      <c r="AC108">
        <v>19.57</v>
      </c>
      <c r="AD108">
        <v>7.49</v>
      </c>
      <c r="AE108">
        <v>17.96</v>
      </c>
      <c r="AF108">
        <v>10.49</v>
      </c>
      <c r="AG108">
        <v>6.12</v>
      </c>
      <c r="AH108">
        <v>2.38</v>
      </c>
      <c r="AI108">
        <v>3.73</v>
      </c>
    </row>
    <row r="109" spans="1:35" x14ac:dyDescent="0.2">
      <c r="A109">
        <v>132.1</v>
      </c>
      <c r="C109">
        <v>138.9</v>
      </c>
      <c r="E109">
        <v>192.6</v>
      </c>
      <c r="G109">
        <v>9.1</v>
      </c>
      <c r="J109">
        <v>82.3</v>
      </c>
      <c r="K109">
        <v>205.9</v>
      </c>
      <c r="L109">
        <v>256.10000000000002</v>
      </c>
      <c r="M109">
        <v>277.39999999999998</v>
      </c>
      <c r="N109">
        <v>229.6</v>
      </c>
      <c r="O109">
        <v>202</v>
      </c>
      <c r="P109">
        <v>11.8</v>
      </c>
      <c r="Q109">
        <v>11</v>
      </c>
      <c r="S109">
        <v>22.46</v>
      </c>
      <c r="U109">
        <v>11.81</v>
      </c>
      <c r="W109">
        <v>8.67</v>
      </c>
      <c r="Y109">
        <v>2.46</v>
      </c>
      <c r="AB109">
        <v>13.99</v>
      </c>
      <c r="AC109">
        <v>35</v>
      </c>
      <c r="AD109">
        <v>21.77</v>
      </c>
      <c r="AE109">
        <v>23.58</v>
      </c>
      <c r="AF109">
        <v>10.33</v>
      </c>
      <c r="AG109">
        <v>9.09</v>
      </c>
      <c r="AH109">
        <v>3.19</v>
      </c>
      <c r="AI109">
        <v>2.97</v>
      </c>
    </row>
    <row r="110" spans="1:35" x14ac:dyDescent="0.2">
      <c r="A110">
        <v>96.8</v>
      </c>
      <c r="C110">
        <v>142.6</v>
      </c>
      <c r="E110">
        <v>210.1</v>
      </c>
      <c r="G110">
        <v>10.9</v>
      </c>
      <c r="J110">
        <v>174</v>
      </c>
      <c r="K110">
        <v>143.19999999999999</v>
      </c>
      <c r="L110">
        <v>209.4</v>
      </c>
      <c r="M110">
        <v>179.5</v>
      </c>
      <c r="N110">
        <v>224.1</v>
      </c>
      <c r="O110">
        <v>171.8</v>
      </c>
      <c r="P110">
        <v>14.1</v>
      </c>
      <c r="Q110">
        <v>6.2</v>
      </c>
      <c r="S110">
        <v>16.46</v>
      </c>
      <c r="U110">
        <v>12.12</v>
      </c>
      <c r="W110">
        <v>9.4499999999999993</v>
      </c>
      <c r="Y110">
        <v>2.94</v>
      </c>
      <c r="AB110">
        <v>29.58</v>
      </c>
      <c r="AC110">
        <v>24.34</v>
      </c>
      <c r="AD110">
        <v>17.8</v>
      </c>
      <c r="AE110">
        <v>15.26</v>
      </c>
      <c r="AF110">
        <v>10.08</v>
      </c>
      <c r="AG110">
        <v>7.73</v>
      </c>
      <c r="AH110">
        <v>3.81</v>
      </c>
      <c r="AI110">
        <v>1.67</v>
      </c>
    </row>
    <row r="111" spans="1:35" x14ac:dyDescent="0.2">
      <c r="A111">
        <v>321.3</v>
      </c>
      <c r="C111">
        <v>167.9</v>
      </c>
      <c r="E111">
        <v>193.6</v>
      </c>
      <c r="G111">
        <v>8</v>
      </c>
      <c r="J111">
        <v>223.3</v>
      </c>
      <c r="K111">
        <v>246.8</v>
      </c>
      <c r="L111">
        <v>167.1</v>
      </c>
      <c r="M111">
        <v>206.3</v>
      </c>
      <c r="N111">
        <v>203</v>
      </c>
      <c r="O111">
        <v>208.4</v>
      </c>
      <c r="P111">
        <v>4.5</v>
      </c>
      <c r="Q111">
        <v>13.2</v>
      </c>
      <c r="S111">
        <v>54.62</v>
      </c>
      <c r="U111">
        <v>14.27</v>
      </c>
      <c r="W111">
        <v>8.7100000000000009</v>
      </c>
      <c r="Y111">
        <v>2.16</v>
      </c>
      <c r="AB111">
        <v>37.96</v>
      </c>
      <c r="AC111">
        <v>41.96</v>
      </c>
      <c r="AD111">
        <v>14.2</v>
      </c>
      <c r="AE111">
        <v>17.54</v>
      </c>
      <c r="AF111">
        <v>9.14</v>
      </c>
      <c r="AG111">
        <v>9.3800000000000008</v>
      </c>
      <c r="AH111">
        <v>1.22</v>
      </c>
      <c r="AI111">
        <v>3.56</v>
      </c>
    </row>
    <row r="112" spans="1:35" x14ac:dyDescent="0.2">
      <c r="A112">
        <v>236.9</v>
      </c>
      <c r="C112">
        <v>157.6</v>
      </c>
      <c r="E112">
        <v>241</v>
      </c>
      <c r="G112">
        <v>7.3</v>
      </c>
      <c r="J112">
        <v>261.39999999999998</v>
      </c>
      <c r="K112">
        <v>248.7</v>
      </c>
      <c r="L112">
        <v>215.7</v>
      </c>
      <c r="M112">
        <v>172.3</v>
      </c>
      <c r="N112">
        <v>271.8</v>
      </c>
      <c r="O112">
        <v>191.9</v>
      </c>
      <c r="P112">
        <v>8</v>
      </c>
      <c r="Q112">
        <v>11.3</v>
      </c>
      <c r="S112">
        <v>40.270000000000003</v>
      </c>
      <c r="U112">
        <v>13.4</v>
      </c>
      <c r="W112">
        <v>10.85</v>
      </c>
      <c r="Y112">
        <v>1.97</v>
      </c>
      <c r="AB112">
        <v>44.44</v>
      </c>
      <c r="AC112">
        <v>42.28</v>
      </c>
      <c r="AD112">
        <v>18.329999999999998</v>
      </c>
      <c r="AE112">
        <v>14.65</v>
      </c>
      <c r="AF112">
        <v>12.23</v>
      </c>
      <c r="AG112">
        <v>8.64</v>
      </c>
      <c r="AH112">
        <v>2.16</v>
      </c>
      <c r="AI112">
        <v>3.05</v>
      </c>
    </row>
    <row r="113" spans="1:35" x14ac:dyDescent="0.2">
      <c r="A113">
        <v>148.19999999999999</v>
      </c>
      <c r="C113">
        <v>220.4</v>
      </c>
      <c r="E113">
        <v>134.19999999999999</v>
      </c>
      <c r="G113">
        <v>9.1999999999999993</v>
      </c>
      <c r="J113">
        <v>149.9</v>
      </c>
      <c r="K113">
        <v>122.2</v>
      </c>
      <c r="L113">
        <v>170.9</v>
      </c>
      <c r="M113">
        <v>131.69999999999999</v>
      </c>
      <c r="N113">
        <v>171.5</v>
      </c>
      <c r="O113">
        <v>169.5</v>
      </c>
      <c r="P113">
        <v>11.5</v>
      </c>
      <c r="Q113">
        <v>10.3</v>
      </c>
      <c r="S113">
        <v>25.19</v>
      </c>
      <c r="U113">
        <v>18.73</v>
      </c>
      <c r="W113">
        <v>6.04</v>
      </c>
      <c r="Y113">
        <v>2.48</v>
      </c>
      <c r="AB113">
        <v>25.48</v>
      </c>
      <c r="AC113">
        <v>20.77</v>
      </c>
      <c r="AD113">
        <v>14.53</v>
      </c>
      <c r="AE113">
        <v>11.19</v>
      </c>
      <c r="AF113">
        <v>7.72</v>
      </c>
      <c r="AG113">
        <v>7.63</v>
      </c>
      <c r="AH113">
        <v>3.11</v>
      </c>
      <c r="AI113">
        <v>2.78</v>
      </c>
    </row>
    <row r="114" spans="1:35" x14ac:dyDescent="0.2">
      <c r="A114">
        <v>284.39999999999998</v>
      </c>
      <c r="C114">
        <v>157</v>
      </c>
      <c r="E114">
        <v>242.8</v>
      </c>
      <c r="G114">
        <v>8.4</v>
      </c>
      <c r="J114">
        <v>61.2</v>
      </c>
      <c r="K114">
        <v>103.2</v>
      </c>
      <c r="L114">
        <v>92.3</v>
      </c>
      <c r="M114">
        <v>236.3</v>
      </c>
      <c r="N114">
        <v>197.4</v>
      </c>
      <c r="O114">
        <v>203.5</v>
      </c>
      <c r="P114">
        <v>13.7</v>
      </c>
      <c r="Q114">
        <v>11.9</v>
      </c>
      <c r="S114">
        <v>48.35</v>
      </c>
      <c r="U114">
        <v>13.35</v>
      </c>
      <c r="W114">
        <v>10.93</v>
      </c>
      <c r="Y114">
        <v>2.27</v>
      </c>
      <c r="AB114">
        <v>10.4</v>
      </c>
      <c r="AC114">
        <v>17.54</v>
      </c>
      <c r="AD114">
        <v>7.85</v>
      </c>
      <c r="AE114">
        <v>20.09</v>
      </c>
      <c r="AF114">
        <v>8.8800000000000008</v>
      </c>
      <c r="AG114">
        <v>9.16</v>
      </c>
      <c r="AH114">
        <v>3.7</v>
      </c>
      <c r="AI114">
        <v>3.21</v>
      </c>
    </row>
    <row r="115" spans="1:35" x14ac:dyDescent="0.2">
      <c r="A115">
        <v>0</v>
      </c>
      <c r="C115">
        <v>159.6</v>
      </c>
      <c r="E115">
        <v>167.1</v>
      </c>
      <c r="G115">
        <v>6.8</v>
      </c>
      <c r="J115">
        <v>165.4</v>
      </c>
      <c r="K115">
        <v>286.2</v>
      </c>
      <c r="L115">
        <v>273.7</v>
      </c>
      <c r="M115">
        <v>187.2</v>
      </c>
      <c r="N115">
        <v>210</v>
      </c>
      <c r="O115">
        <v>146.19999999999999</v>
      </c>
      <c r="P115">
        <v>8.6999999999999993</v>
      </c>
      <c r="Q115">
        <v>11</v>
      </c>
      <c r="S115">
        <v>0</v>
      </c>
      <c r="U115">
        <v>13.57</v>
      </c>
      <c r="W115">
        <v>7.52</v>
      </c>
      <c r="Y115">
        <v>1.84</v>
      </c>
      <c r="AB115">
        <v>28.12</v>
      </c>
      <c r="AC115">
        <v>48.65</v>
      </c>
      <c r="AD115">
        <v>23.26</v>
      </c>
      <c r="AE115">
        <v>15.91</v>
      </c>
      <c r="AF115">
        <v>9.4499999999999993</v>
      </c>
      <c r="AG115">
        <v>6.58</v>
      </c>
      <c r="AH115">
        <v>2.35</v>
      </c>
      <c r="AI115">
        <v>2.97</v>
      </c>
    </row>
    <row r="116" spans="1:35" x14ac:dyDescent="0.2">
      <c r="A116">
        <v>133.69999999999999</v>
      </c>
      <c r="C116">
        <v>187.8</v>
      </c>
      <c r="E116">
        <v>181.9</v>
      </c>
      <c r="G116">
        <v>10.7</v>
      </c>
      <c r="J116">
        <v>236.9</v>
      </c>
      <c r="K116">
        <v>172.1</v>
      </c>
      <c r="L116">
        <v>197.7</v>
      </c>
      <c r="M116">
        <v>223.6</v>
      </c>
      <c r="N116">
        <v>309.10000000000002</v>
      </c>
      <c r="O116">
        <v>150</v>
      </c>
      <c r="P116">
        <v>11.4</v>
      </c>
      <c r="Q116">
        <v>13.9</v>
      </c>
      <c r="S116">
        <v>22.73</v>
      </c>
      <c r="U116">
        <v>15.96</v>
      </c>
      <c r="W116">
        <v>8.19</v>
      </c>
      <c r="Y116">
        <v>2.89</v>
      </c>
      <c r="AB116">
        <v>40.270000000000003</v>
      </c>
      <c r="AC116">
        <v>29.26</v>
      </c>
      <c r="AD116">
        <v>16.8</v>
      </c>
      <c r="AE116">
        <v>19.010000000000002</v>
      </c>
      <c r="AF116">
        <v>13.91</v>
      </c>
      <c r="AG116">
        <v>6.75</v>
      </c>
      <c r="AH116">
        <v>3.08</v>
      </c>
      <c r="AI116">
        <v>3.75</v>
      </c>
    </row>
    <row r="117" spans="1:35" x14ac:dyDescent="0.2">
      <c r="A117">
        <v>285.7</v>
      </c>
      <c r="C117">
        <v>230.9</v>
      </c>
      <c r="E117">
        <v>230.7</v>
      </c>
      <c r="G117">
        <v>14.8</v>
      </c>
      <c r="J117">
        <v>119.2</v>
      </c>
      <c r="K117">
        <v>186.1</v>
      </c>
      <c r="L117">
        <v>168.3</v>
      </c>
      <c r="M117">
        <v>198.6</v>
      </c>
      <c r="N117">
        <v>204.7</v>
      </c>
      <c r="O117">
        <v>206.5</v>
      </c>
      <c r="P117">
        <v>12.2</v>
      </c>
      <c r="Q117">
        <v>13.8</v>
      </c>
      <c r="S117">
        <v>48.57</v>
      </c>
      <c r="U117">
        <v>19.63</v>
      </c>
      <c r="W117">
        <v>10.38</v>
      </c>
      <c r="Y117">
        <v>4</v>
      </c>
      <c r="AB117">
        <v>20.260000000000002</v>
      </c>
      <c r="AC117">
        <v>31.64</v>
      </c>
      <c r="AD117">
        <v>14.31</v>
      </c>
      <c r="AE117">
        <v>16.88</v>
      </c>
      <c r="AF117">
        <v>9.2100000000000009</v>
      </c>
      <c r="AG117">
        <v>9.2899999999999991</v>
      </c>
      <c r="AH117">
        <v>3.29</v>
      </c>
      <c r="AI117">
        <v>3.73</v>
      </c>
    </row>
    <row r="118" spans="1:35" x14ac:dyDescent="0.2">
      <c r="A118">
        <v>217.8</v>
      </c>
      <c r="C118">
        <v>220.6</v>
      </c>
      <c r="E118">
        <v>277.3</v>
      </c>
      <c r="G118">
        <v>10.3</v>
      </c>
      <c r="J118">
        <v>154</v>
      </c>
      <c r="K118">
        <v>140</v>
      </c>
      <c r="L118">
        <v>198.9</v>
      </c>
      <c r="M118">
        <v>196.4</v>
      </c>
      <c r="N118">
        <v>151.9</v>
      </c>
      <c r="O118">
        <v>120.1</v>
      </c>
      <c r="P118">
        <v>9.5</v>
      </c>
      <c r="Q118">
        <v>9.6999999999999993</v>
      </c>
      <c r="S118">
        <v>37.03</v>
      </c>
      <c r="U118">
        <v>18.75</v>
      </c>
      <c r="W118">
        <v>12.48</v>
      </c>
      <c r="Y118">
        <v>2.78</v>
      </c>
      <c r="AB118">
        <v>26.18</v>
      </c>
      <c r="AC118">
        <v>23.8</v>
      </c>
      <c r="AD118">
        <v>16.91</v>
      </c>
      <c r="AE118">
        <v>16.690000000000001</v>
      </c>
      <c r="AF118">
        <v>6.84</v>
      </c>
      <c r="AG118">
        <v>5.4</v>
      </c>
      <c r="AH118">
        <v>2.57</v>
      </c>
      <c r="AI118">
        <v>2.62</v>
      </c>
    </row>
    <row r="119" spans="1:35" x14ac:dyDescent="0.2">
      <c r="A119">
        <v>245</v>
      </c>
      <c r="C119">
        <v>250.7</v>
      </c>
      <c r="E119">
        <v>270.2</v>
      </c>
      <c r="G119">
        <v>13.7</v>
      </c>
      <c r="J119">
        <v>159.4</v>
      </c>
      <c r="K119">
        <v>158.69999999999999</v>
      </c>
      <c r="L119">
        <v>179.5</v>
      </c>
      <c r="M119">
        <v>155.69999999999999</v>
      </c>
      <c r="N119">
        <v>167.8</v>
      </c>
      <c r="O119">
        <v>246</v>
      </c>
      <c r="P119">
        <v>9.6999999999999993</v>
      </c>
      <c r="Q119">
        <v>8.3000000000000007</v>
      </c>
      <c r="S119">
        <v>41.65</v>
      </c>
      <c r="U119">
        <v>21.31</v>
      </c>
      <c r="W119">
        <v>12.16</v>
      </c>
      <c r="Y119">
        <v>3.7</v>
      </c>
      <c r="AB119">
        <v>27.1</v>
      </c>
      <c r="AC119">
        <v>26.98</v>
      </c>
      <c r="AD119">
        <v>15.26</v>
      </c>
      <c r="AE119">
        <v>13.23</v>
      </c>
      <c r="AF119">
        <v>7.55</v>
      </c>
      <c r="AG119">
        <v>11.07</v>
      </c>
      <c r="AH119">
        <v>2.62</v>
      </c>
      <c r="AI119">
        <v>2.2400000000000002</v>
      </c>
    </row>
    <row r="120" spans="1:35" x14ac:dyDescent="0.2">
      <c r="A120">
        <v>112</v>
      </c>
      <c r="C120">
        <v>193.7</v>
      </c>
      <c r="E120">
        <v>208.9</v>
      </c>
      <c r="G120">
        <v>4.0999999999999996</v>
      </c>
      <c r="J120">
        <v>291.8</v>
      </c>
      <c r="K120">
        <v>160.5</v>
      </c>
      <c r="L120">
        <v>214.3</v>
      </c>
      <c r="M120">
        <v>235.8</v>
      </c>
      <c r="N120">
        <v>151.19999999999999</v>
      </c>
      <c r="O120">
        <v>111.8</v>
      </c>
      <c r="P120">
        <v>9.9</v>
      </c>
      <c r="Q120">
        <v>13.8</v>
      </c>
      <c r="S120">
        <v>19.04</v>
      </c>
      <c r="U120">
        <v>16.46</v>
      </c>
      <c r="W120">
        <v>9.4</v>
      </c>
      <c r="Y120">
        <v>1.1100000000000001</v>
      </c>
      <c r="AB120">
        <v>49.61</v>
      </c>
      <c r="AC120">
        <v>27.29</v>
      </c>
      <c r="AD120">
        <v>18.22</v>
      </c>
      <c r="AE120">
        <v>20.04</v>
      </c>
      <c r="AF120">
        <v>6.8</v>
      </c>
      <c r="AG120">
        <v>5.03</v>
      </c>
      <c r="AH120">
        <v>2.67</v>
      </c>
      <c r="AI120">
        <v>3.73</v>
      </c>
    </row>
    <row r="121" spans="1:35" x14ac:dyDescent="0.2">
      <c r="A121">
        <v>245.7</v>
      </c>
      <c r="C121">
        <v>241.9</v>
      </c>
      <c r="E121">
        <v>285.3</v>
      </c>
      <c r="G121">
        <v>4.2</v>
      </c>
      <c r="J121">
        <v>329.8</v>
      </c>
      <c r="K121">
        <v>244.2</v>
      </c>
      <c r="L121">
        <v>208.3</v>
      </c>
      <c r="M121">
        <v>199.7</v>
      </c>
      <c r="N121">
        <v>267.10000000000002</v>
      </c>
      <c r="O121">
        <v>144.4</v>
      </c>
      <c r="P121">
        <v>10.6</v>
      </c>
      <c r="Q121">
        <v>15.4</v>
      </c>
      <c r="S121">
        <v>41.77</v>
      </c>
      <c r="U121">
        <v>20.56</v>
      </c>
      <c r="W121">
        <v>12.84</v>
      </c>
      <c r="Y121">
        <v>1.1299999999999999</v>
      </c>
      <c r="AB121">
        <v>56.07</v>
      </c>
      <c r="AC121">
        <v>41.51</v>
      </c>
      <c r="AD121">
        <v>17.71</v>
      </c>
      <c r="AE121">
        <v>16.97</v>
      </c>
      <c r="AF121">
        <v>12.02</v>
      </c>
      <c r="AG121">
        <v>6.5</v>
      </c>
      <c r="AH121">
        <v>2.86</v>
      </c>
      <c r="AI121">
        <v>4.16</v>
      </c>
    </row>
    <row r="122" spans="1:35" x14ac:dyDescent="0.2">
      <c r="A122">
        <v>269.7</v>
      </c>
      <c r="C122">
        <v>207.6</v>
      </c>
      <c r="E122">
        <v>214.2</v>
      </c>
      <c r="G122">
        <v>4.5</v>
      </c>
      <c r="J122">
        <v>269</v>
      </c>
      <c r="K122">
        <v>176.8</v>
      </c>
      <c r="L122">
        <v>233.7</v>
      </c>
      <c r="M122">
        <v>196</v>
      </c>
      <c r="N122">
        <v>179.3</v>
      </c>
      <c r="O122">
        <v>232.6</v>
      </c>
      <c r="P122">
        <v>7.3</v>
      </c>
      <c r="Q122">
        <v>13.1</v>
      </c>
      <c r="S122">
        <v>45.85</v>
      </c>
      <c r="U122">
        <v>17.649999999999999</v>
      </c>
      <c r="W122">
        <v>9.64</v>
      </c>
      <c r="Y122">
        <v>1.22</v>
      </c>
      <c r="AB122">
        <v>45.73</v>
      </c>
      <c r="AC122">
        <v>30.06</v>
      </c>
      <c r="AD122">
        <v>19.86</v>
      </c>
      <c r="AE122">
        <v>16.66</v>
      </c>
      <c r="AF122">
        <v>8.07</v>
      </c>
      <c r="AG122">
        <v>10.47</v>
      </c>
      <c r="AH122">
        <v>1.97</v>
      </c>
      <c r="AI122">
        <v>3.54</v>
      </c>
    </row>
    <row r="123" spans="1:35" x14ac:dyDescent="0.2">
      <c r="A123">
        <v>143.19999999999999</v>
      </c>
      <c r="C123">
        <v>88.1</v>
      </c>
      <c r="E123">
        <v>233.2</v>
      </c>
      <c r="G123">
        <v>8.8000000000000007</v>
      </c>
      <c r="J123">
        <v>268.3</v>
      </c>
      <c r="K123">
        <v>300.39999999999998</v>
      </c>
      <c r="L123">
        <v>185.5</v>
      </c>
      <c r="M123">
        <v>210.8</v>
      </c>
      <c r="N123">
        <v>264.60000000000002</v>
      </c>
      <c r="O123">
        <v>173.4</v>
      </c>
      <c r="P123">
        <v>6.3</v>
      </c>
      <c r="Q123">
        <v>11.9</v>
      </c>
      <c r="S123">
        <v>24.34</v>
      </c>
      <c r="U123">
        <v>7.49</v>
      </c>
      <c r="W123">
        <v>10.49</v>
      </c>
      <c r="Y123">
        <v>2.38</v>
      </c>
      <c r="AB123">
        <v>45.61</v>
      </c>
      <c r="AC123">
        <v>51.07</v>
      </c>
      <c r="AD123">
        <v>15.77</v>
      </c>
      <c r="AE123">
        <v>17.920000000000002</v>
      </c>
      <c r="AF123">
        <v>11.91</v>
      </c>
      <c r="AG123">
        <v>7.8</v>
      </c>
      <c r="AH123">
        <v>1.7</v>
      </c>
      <c r="AI123">
        <v>3.21</v>
      </c>
    </row>
    <row r="124" spans="1:35" x14ac:dyDescent="0.2">
      <c r="A124">
        <v>149.4</v>
      </c>
      <c r="C124">
        <v>171.9</v>
      </c>
      <c r="E124">
        <v>214.5</v>
      </c>
      <c r="G124">
        <v>17.899999999999999</v>
      </c>
      <c r="J124">
        <v>115.5</v>
      </c>
      <c r="K124">
        <v>275.89999999999998</v>
      </c>
      <c r="L124">
        <v>218.1</v>
      </c>
      <c r="M124">
        <v>203</v>
      </c>
      <c r="N124">
        <v>254.9</v>
      </c>
      <c r="O124">
        <v>211.4</v>
      </c>
      <c r="P124">
        <v>11.5</v>
      </c>
      <c r="Q124">
        <v>6.7</v>
      </c>
      <c r="S124">
        <v>25.4</v>
      </c>
      <c r="U124">
        <v>14.61</v>
      </c>
      <c r="W124">
        <v>9.65</v>
      </c>
      <c r="Y124">
        <v>4.83</v>
      </c>
      <c r="AB124">
        <v>19.64</v>
      </c>
      <c r="AC124">
        <v>46.9</v>
      </c>
      <c r="AD124">
        <v>18.54</v>
      </c>
      <c r="AE124">
        <v>17.260000000000002</v>
      </c>
      <c r="AF124">
        <v>11.47</v>
      </c>
      <c r="AG124">
        <v>9.51</v>
      </c>
      <c r="AH124">
        <v>3.11</v>
      </c>
      <c r="AI124">
        <v>1.81</v>
      </c>
    </row>
    <row r="125" spans="1:35" x14ac:dyDescent="0.2">
      <c r="A125">
        <v>273.3</v>
      </c>
      <c r="C125">
        <v>263.60000000000002</v>
      </c>
      <c r="E125">
        <v>165.2</v>
      </c>
      <c r="G125">
        <v>12</v>
      </c>
      <c r="J125">
        <v>293.7</v>
      </c>
      <c r="K125">
        <v>199.7</v>
      </c>
      <c r="L125">
        <v>272.5</v>
      </c>
      <c r="M125">
        <v>189.4</v>
      </c>
      <c r="N125">
        <v>178.2</v>
      </c>
      <c r="O125">
        <v>264</v>
      </c>
      <c r="P125">
        <v>11</v>
      </c>
      <c r="Q125">
        <v>11.1</v>
      </c>
      <c r="S125">
        <v>46.46</v>
      </c>
      <c r="U125">
        <v>22.41</v>
      </c>
      <c r="W125">
        <v>7.43</v>
      </c>
      <c r="Y125">
        <v>3.24</v>
      </c>
      <c r="AB125">
        <v>49.93</v>
      </c>
      <c r="AC125">
        <v>33.950000000000003</v>
      </c>
      <c r="AD125">
        <v>23.16</v>
      </c>
      <c r="AE125">
        <v>16.100000000000001</v>
      </c>
      <c r="AF125">
        <v>8.02</v>
      </c>
      <c r="AG125">
        <v>11.88</v>
      </c>
      <c r="AH125">
        <v>2.97</v>
      </c>
      <c r="AI125">
        <v>3</v>
      </c>
    </row>
    <row r="126" spans="1:35" x14ac:dyDescent="0.2">
      <c r="A126">
        <v>133.30000000000001</v>
      </c>
      <c r="C126">
        <v>182.9</v>
      </c>
      <c r="E126">
        <v>241.1</v>
      </c>
      <c r="G126">
        <v>12.9</v>
      </c>
      <c r="J126">
        <v>278.5</v>
      </c>
      <c r="K126">
        <v>324.3</v>
      </c>
      <c r="L126">
        <v>240.7</v>
      </c>
      <c r="M126">
        <v>141.6</v>
      </c>
      <c r="N126">
        <v>120</v>
      </c>
      <c r="O126">
        <v>207.6</v>
      </c>
      <c r="P126">
        <v>11.6</v>
      </c>
      <c r="Q126">
        <v>12.8</v>
      </c>
      <c r="S126">
        <v>22.66</v>
      </c>
      <c r="U126">
        <v>15.55</v>
      </c>
      <c r="W126">
        <v>10.85</v>
      </c>
      <c r="Y126">
        <v>3.48</v>
      </c>
      <c r="AB126">
        <v>47.35</v>
      </c>
      <c r="AC126">
        <v>55.13</v>
      </c>
      <c r="AD126">
        <v>20.46</v>
      </c>
      <c r="AE126">
        <v>12.04</v>
      </c>
      <c r="AF126">
        <v>5.4</v>
      </c>
      <c r="AG126">
        <v>9.34</v>
      </c>
      <c r="AH126">
        <v>3.13</v>
      </c>
      <c r="AI126">
        <v>3.46</v>
      </c>
    </row>
    <row r="127" spans="1:35" x14ac:dyDescent="0.2">
      <c r="A127">
        <v>223.3</v>
      </c>
      <c r="C127">
        <v>167.1</v>
      </c>
      <c r="E127">
        <v>203</v>
      </c>
      <c r="G127">
        <v>4.5</v>
      </c>
      <c r="J127">
        <v>131.1</v>
      </c>
      <c r="K127">
        <v>176.9</v>
      </c>
      <c r="L127">
        <v>160.5</v>
      </c>
      <c r="M127">
        <v>227</v>
      </c>
      <c r="N127">
        <v>206.9</v>
      </c>
      <c r="O127">
        <v>204.4</v>
      </c>
      <c r="P127">
        <v>5.6</v>
      </c>
      <c r="Q127">
        <v>15.1</v>
      </c>
      <c r="S127">
        <v>37.96</v>
      </c>
      <c r="U127">
        <v>14.2</v>
      </c>
      <c r="W127">
        <v>9.14</v>
      </c>
      <c r="Y127">
        <v>1.22</v>
      </c>
      <c r="AB127">
        <v>22.29</v>
      </c>
      <c r="AC127">
        <v>30.07</v>
      </c>
      <c r="AD127">
        <v>13.64</v>
      </c>
      <c r="AE127">
        <v>19.3</v>
      </c>
      <c r="AF127">
        <v>9.31</v>
      </c>
      <c r="AG127">
        <v>9.1999999999999993</v>
      </c>
      <c r="AH127">
        <v>1.51</v>
      </c>
      <c r="AI127">
        <v>4.08</v>
      </c>
    </row>
    <row r="128" spans="1:35" x14ac:dyDescent="0.2">
      <c r="A128">
        <v>261.39999999999998</v>
      </c>
      <c r="C128">
        <v>215.7</v>
      </c>
      <c r="E128">
        <v>271.8</v>
      </c>
      <c r="G128">
        <v>8</v>
      </c>
      <c r="J128">
        <v>129.69999999999999</v>
      </c>
      <c r="K128">
        <v>234.6</v>
      </c>
      <c r="L128">
        <v>177.5</v>
      </c>
      <c r="M128">
        <v>214.9</v>
      </c>
      <c r="N128">
        <v>228.9</v>
      </c>
      <c r="O128">
        <v>196.7</v>
      </c>
      <c r="P128">
        <v>7.5</v>
      </c>
      <c r="Q128">
        <v>8</v>
      </c>
      <c r="S128">
        <v>44.44</v>
      </c>
      <c r="U128">
        <v>18.329999999999998</v>
      </c>
      <c r="W128">
        <v>12.23</v>
      </c>
      <c r="Y128">
        <v>2.16</v>
      </c>
      <c r="AB128">
        <v>22.05</v>
      </c>
      <c r="AC128">
        <v>39.880000000000003</v>
      </c>
      <c r="AD128">
        <v>15.09</v>
      </c>
      <c r="AE128">
        <v>18.27</v>
      </c>
      <c r="AF128">
        <v>10.3</v>
      </c>
      <c r="AG128">
        <v>8.85</v>
      </c>
      <c r="AH128">
        <v>2.0299999999999998</v>
      </c>
      <c r="AI128">
        <v>2.16</v>
      </c>
    </row>
    <row r="129" spans="1:35" x14ac:dyDescent="0.2">
      <c r="A129">
        <v>46.5</v>
      </c>
      <c r="C129">
        <v>186</v>
      </c>
      <c r="E129">
        <v>167.5</v>
      </c>
      <c r="G129">
        <v>9.6</v>
      </c>
      <c r="J129">
        <v>286.39999999999998</v>
      </c>
      <c r="K129">
        <v>197.7</v>
      </c>
      <c r="L129">
        <v>205.7</v>
      </c>
      <c r="M129">
        <v>188.8</v>
      </c>
      <c r="N129">
        <v>191.4</v>
      </c>
      <c r="O129">
        <v>254.6</v>
      </c>
      <c r="P129">
        <v>6.9</v>
      </c>
      <c r="Q129">
        <v>19.2</v>
      </c>
      <c r="S129">
        <v>7.91</v>
      </c>
      <c r="U129">
        <v>15.81</v>
      </c>
      <c r="W129">
        <v>7.54</v>
      </c>
      <c r="Y129">
        <v>2.59</v>
      </c>
      <c r="AB129">
        <v>48.69</v>
      </c>
      <c r="AC129">
        <v>33.61</v>
      </c>
      <c r="AD129">
        <v>17.48</v>
      </c>
      <c r="AE129">
        <v>16.05</v>
      </c>
      <c r="AF129">
        <v>8.61</v>
      </c>
      <c r="AG129">
        <v>11.46</v>
      </c>
      <c r="AH129">
        <v>1.86</v>
      </c>
      <c r="AI129">
        <v>5.18</v>
      </c>
    </row>
    <row r="130" spans="1:35" x14ac:dyDescent="0.2">
      <c r="A130">
        <v>242.2</v>
      </c>
      <c r="C130">
        <v>226.1</v>
      </c>
      <c r="E130">
        <v>252</v>
      </c>
      <c r="G130">
        <v>13.9</v>
      </c>
      <c r="J130">
        <v>268.7</v>
      </c>
      <c r="K130">
        <v>97.2</v>
      </c>
      <c r="L130">
        <v>301</v>
      </c>
      <c r="M130">
        <v>243.7</v>
      </c>
      <c r="N130">
        <v>167</v>
      </c>
      <c r="O130">
        <v>235</v>
      </c>
      <c r="P130">
        <v>5.8</v>
      </c>
      <c r="Q130">
        <v>10.1</v>
      </c>
      <c r="S130">
        <v>41.17</v>
      </c>
      <c r="U130">
        <v>19.22</v>
      </c>
      <c r="W130">
        <v>11.34</v>
      </c>
      <c r="Y130">
        <v>3.75</v>
      </c>
      <c r="AB130">
        <v>45.68</v>
      </c>
      <c r="AC130">
        <v>16.52</v>
      </c>
      <c r="AD130">
        <v>25.59</v>
      </c>
      <c r="AE130">
        <v>20.71</v>
      </c>
      <c r="AF130">
        <v>7.52</v>
      </c>
      <c r="AG130">
        <v>10.58</v>
      </c>
      <c r="AH130">
        <v>1.57</v>
      </c>
      <c r="AI130">
        <v>2.73</v>
      </c>
    </row>
    <row r="131" spans="1:35" x14ac:dyDescent="0.2">
      <c r="A131">
        <v>61.2</v>
      </c>
      <c r="C131">
        <v>92.3</v>
      </c>
      <c r="E131">
        <v>197.4</v>
      </c>
      <c r="G131">
        <v>13.7</v>
      </c>
      <c r="J131">
        <v>113.1</v>
      </c>
      <c r="K131">
        <v>159.5</v>
      </c>
      <c r="L131">
        <v>168.8</v>
      </c>
      <c r="M131">
        <v>140.69999999999999</v>
      </c>
      <c r="N131">
        <v>262.89999999999998</v>
      </c>
      <c r="O131">
        <v>176.3</v>
      </c>
      <c r="P131">
        <v>6.9</v>
      </c>
      <c r="Q131">
        <v>5.4</v>
      </c>
      <c r="S131">
        <v>10.4</v>
      </c>
      <c r="U131">
        <v>7.85</v>
      </c>
      <c r="W131">
        <v>8.8800000000000008</v>
      </c>
      <c r="Y131">
        <v>3.7</v>
      </c>
      <c r="AB131">
        <v>19.23</v>
      </c>
      <c r="AC131">
        <v>27.12</v>
      </c>
      <c r="AD131">
        <v>14.35</v>
      </c>
      <c r="AE131">
        <v>11.96</v>
      </c>
      <c r="AF131">
        <v>11.83</v>
      </c>
      <c r="AG131">
        <v>7.93</v>
      </c>
      <c r="AH131">
        <v>1.86</v>
      </c>
      <c r="AI131">
        <v>1.46</v>
      </c>
    </row>
    <row r="132" spans="1:35" x14ac:dyDescent="0.2">
      <c r="A132">
        <v>165.4</v>
      </c>
      <c r="C132">
        <v>273.7</v>
      </c>
      <c r="E132">
        <v>210</v>
      </c>
      <c r="G132">
        <v>8.6999999999999993</v>
      </c>
      <c r="J132">
        <v>245.2</v>
      </c>
      <c r="K132">
        <v>158.1</v>
      </c>
      <c r="L132">
        <v>254.1</v>
      </c>
      <c r="M132">
        <v>315.10000000000002</v>
      </c>
      <c r="N132">
        <v>239.4</v>
      </c>
      <c r="O132">
        <v>176.1</v>
      </c>
      <c r="P132">
        <v>7.5</v>
      </c>
      <c r="Q132">
        <v>13.9</v>
      </c>
      <c r="S132">
        <v>28.12</v>
      </c>
      <c r="U132">
        <v>23.26</v>
      </c>
      <c r="W132">
        <v>9.4499999999999993</v>
      </c>
      <c r="Y132">
        <v>2.35</v>
      </c>
      <c r="AB132">
        <v>41.68</v>
      </c>
      <c r="AC132">
        <v>26.88</v>
      </c>
      <c r="AD132">
        <v>21.6</v>
      </c>
      <c r="AE132">
        <v>26.78</v>
      </c>
      <c r="AF132">
        <v>10.77</v>
      </c>
      <c r="AG132">
        <v>7.92</v>
      </c>
      <c r="AH132">
        <v>2.0299999999999998</v>
      </c>
      <c r="AI132">
        <v>3.75</v>
      </c>
    </row>
    <row r="133" spans="1:35" x14ac:dyDescent="0.2">
      <c r="A133">
        <v>236.9</v>
      </c>
      <c r="C133">
        <v>197.7</v>
      </c>
      <c r="E133">
        <v>309.10000000000002</v>
      </c>
      <c r="G133">
        <v>11.4</v>
      </c>
      <c r="J133">
        <v>132.6</v>
      </c>
      <c r="K133">
        <v>209.9</v>
      </c>
      <c r="L133">
        <v>221.1</v>
      </c>
      <c r="M133">
        <v>226.1</v>
      </c>
      <c r="N133">
        <v>127.9</v>
      </c>
      <c r="O133">
        <v>101.8</v>
      </c>
      <c r="P133">
        <v>12.7</v>
      </c>
      <c r="Q133">
        <v>11.4</v>
      </c>
      <c r="S133">
        <v>40.270000000000003</v>
      </c>
      <c r="U133">
        <v>16.8</v>
      </c>
      <c r="W133">
        <v>13.91</v>
      </c>
      <c r="Y133">
        <v>3.08</v>
      </c>
      <c r="AB133">
        <v>22.54</v>
      </c>
      <c r="AC133">
        <v>35.68</v>
      </c>
      <c r="AD133">
        <v>18.79</v>
      </c>
      <c r="AE133">
        <v>19.22</v>
      </c>
      <c r="AF133">
        <v>5.76</v>
      </c>
      <c r="AG133">
        <v>4.58</v>
      </c>
      <c r="AH133">
        <v>3.43</v>
      </c>
      <c r="AI133">
        <v>3.08</v>
      </c>
    </row>
    <row r="134" spans="1:35" x14ac:dyDescent="0.2">
      <c r="A134">
        <v>273.89999999999998</v>
      </c>
      <c r="C134">
        <v>278.60000000000002</v>
      </c>
      <c r="E134">
        <v>255.3</v>
      </c>
      <c r="G134">
        <v>10.9</v>
      </c>
      <c r="J134">
        <v>242.5</v>
      </c>
      <c r="K134">
        <v>160.6</v>
      </c>
      <c r="L134">
        <v>245.4</v>
      </c>
      <c r="M134">
        <v>202</v>
      </c>
      <c r="N134">
        <v>219.6</v>
      </c>
      <c r="O134">
        <v>221.7</v>
      </c>
      <c r="P134">
        <v>10</v>
      </c>
      <c r="Q134">
        <v>8.8000000000000007</v>
      </c>
      <c r="S134">
        <v>46.56</v>
      </c>
      <c r="U134">
        <v>23.68</v>
      </c>
      <c r="W134">
        <v>11.49</v>
      </c>
      <c r="Y134">
        <v>2.94</v>
      </c>
      <c r="AB134">
        <v>41.23</v>
      </c>
      <c r="AC134">
        <v>27.3</v>
      </c>
      <c r="AD134">
        <v>20.86</v>
      </c>
      <c r="AE134">
        <v>17.170000000000002</v>
      </c>
      <c r="AF134">
        <v>9.8800000000000008</v>
      </c>
      <c r="AG134">
        <v>9.98</v>
      </c>
      <c r="AH134">
        <v>2.7</v>
      </c>
      <c r="AI134">
        <v>2.38</v>
      </c>
    </row>
    <row r="135" spans="1:35" x14ac:dyDescent="0.2">
      <c r="A135">
        <v>119.2</v>
      </c>
      <c r="C135">
        <v>168.3</v>
      </c>
      <c r="E135">
        <v>204.7</v>
      </c>
      <c r="G135">
        <v>12.2</v>
      </c>
      <c r="J135">
        <v>286.60000000000002</v>
      </c>
      <c r="K135">
        <v>265.5</v>
      </c>
      <c r="L135">
        <v>223.2</v>
      </c>
      <c r="M135">
        <v>119.7</v>
      </c>
      <c r="N135">
        <v>203.7</v>
      </c>
      <c r="O135">
        <v>169.9</v>
      </c>
      <c r="P135">
        <v>11.5</v>
      </c>
      <c r="Q135">
        <v>14.8</v>
      </c>
      <c r="S135">
        <v>20.260000000000002</v>
      </c>
      <c r="U135">
        <v>14.31</v>
      </c>
      <c r="W135">
        <v>9.2100000000000009</v>
      </c>
      <c r="Y135">
        <v>3.29</v>
      </c>
      <c r="AB135">
        <v>48.72</v>
      </c>
      <c r="AC135">
        <v>45.14</v>
      </c>
      <c r="AD135">
        <v>18.97</v>
      </c>
      <c r="AE135">
        <v>10.17</v>
      </c>
      <c r="AF135">
        <v>9.17</v>
      </c>
      <c r="AG135">
        <v>7.65</v>
      </c>
      <c r="AH135">
        <v>3.11</v>
      </c>
      <c r="AI135">
        <v>4</v>
      </c>
    </row>
    <row r="136" spans="1:35" x14ac:dyDescent="0.2">
      <c r="A136">
        <v>154</v>
      </c>
      <c r="C136">
        <v>198.9</v>
      </c>
      <c r="E136">
        <v>151.9</v>
      </c>
      <c r="G136">
        <v>9.5</v>
      </c>
      <c r="J136">
        <v>276.10000000000002</v>
      </c>
      <c r="K136">
        <v>196.7</v>
      </c>
      <c r="L136">
        <v>201.1</v>
      </c>
      <c r="M136">
        <v>210.2</v>
      </c>
      <c r="N136">
        <v>231.3</v>
      </c>
      <c r="O136">
        <v>173.8</v>
      </c>
      <c r="P136">
        <v>8.9</v>
      </c>
      <c r="Q136">
        <v>7.8</v>
      </c>
      <c r="S136">
        <v>26.18</v>
      </c>
      <c r="U136">
        <v>16.91</v>
      </c>
      <c r="W136">
        <v>6.84</v>
      </c>
      <c r="Y136">
        <v>2.57</v>
      </c>
      <c r="AB136">
        <v>46.94</v>
      </c>
      <c r="AC136">
        <v>33.44</v>
      </c>
      <c r="AD136">
        <v>17.09</v>
      </c>
      <c r="AE136">
        <v>17.87</v>
      </c>
      <c r="AF136">
        <v>10.41</v>
      </c>
      <c r="AG136">
        <v>7.82</v>
      </c>
      <c r="AH136">
        <v>2.4</v>
      </c>
      <c r="AI136">
        <v>2.11</v>
      </c>
    </row>
    <row r="137" spans="1:35" x14ac:dyDescent="0.2">
      <c r="A137">
        <v>159.4</v>
      </c>
      <c r="C137">
        <v>179.5</v>
      </c>
      <c r="E137">
        <v>167.8</v>
      </c>
      <c r="G137">
        <v>9.6999999999999993</v>
      </c>
      <c r="J137">
        <v>135.9</v>
      </c>
      <c r="K137">
        <v>171.9</v>
      </c>
      <c r="L137">
        <v>244.5</v>
      </c>
      <c r="M137">
        <v>198.4</v>
      </c>
      <c r="N137">
        <v>207.5</v>
      </c>
      <c r="O137">
        <v>321.7</v>
      </c>
      <c r="P137">
        <v>11.5</v>
      </c>
      <c r="Q137">
        <v>10.5</v>
      </c>
      <c r="S137">
        <v>27.1</v>
      </c>
      <c r="U137">
        <v>15.26</v>
      </c>
      <c r="W137">
        <v>7.55</v>
      </c>
      <c r="Y137">
        <v>2.62</v>
      </c>
      <c r="AB137">
        <v>23.1</v>
      </c>
      <c r="AC137">
        <v>29.22</v>
      </c>
      <c r="AD137">
        <v>20.78</v>
      </c>
      <c r="AE137">
        <v>16.86</v>
      </c>
      <c r="AF137">
        <v>9.34</v>
      </c>
      <c r="AG137">
        <v>14.48</v>
      </c>
      <c r="AH137">
        <v>3.11</v>
      </c>
      <c r="AI137">
        <v>2.84</v>
      </c>
    </row>
    <row r="138" spans="1:35" x14ac:dyDescent="0.2">
      <c r="A138">
        <v>291.8</v>
      </c>
      <c r="C138">
        <v>214.3</v>
      </c>
      <c r="E138">
        <v>151.19999999999999</v>
      </c>
      <c r="G138">
        <v>9.9</v>
      </c>
      <c r="J138">
        <v>287.10000000000002</v>
      </c>
      <c r="K138">
        <v>71.5</v>
      </c>
      <c r="L138">
        <v>159.30000000000001</v>
      </c>
      <c r="M138">
        <v>166.8</v>
      </c>
      <c r="N138">
        <v>216.8</v>
      </c>
      <c r="O138">
        <v>211.6</v>
      </c>
      <c r="P138">
        <v>13.9</v>
      </c>
      <c r="Q138">
        <v>8.3000000000000007</v>
      </c>
      <c r="S138">
        <v>49.61</v>
      </c>
      <c r="U138">
        <v>18.22</v>
      </c>
      <c r="W138">
        <v>6.8</v>
      </c>
      <c r="Y138">
        <v>2.67</v>
      </c>
      <c r="AB138">
        <v>48.81</v>
      </c>
      <c r="AC138">
        <v>12.16</v>
      </c>
      <c r="AD138">
        <v>13.54</v>
      </c>
      <c r="AE138">
        <v>14.18</v>
      </c>
      <c r="AF138">
        <v>9.76</v>
      </c>
      <c r="AG138">
        <v>9.52</v>
      </c>
      <c r="AH138">
        <v>3.75</v>
      </c>
      <c r="AI138">
        <v>2.2400000000000002</v>
      </c>
    </row>
    <row r="139" spans="1:35" x14ac:dyDescent="0.2">
      <c r="A139">
        <v>225.3</v>
      </c>
      <c r="C139">
        <v>108.2</v>
      </c>
      <c r="E139">
        <v>139.6</v>
      </c>
      <c r="G139">
        <v>17.3</v>
      </c>
      <c r="J139">
        <v>179.7</v>
      </c>
      <c r="K139">
        <v>114.8</v>
      </c>
      <c r="L139">
        <v>218.1</v>
      </c>
      <c r="M139">
        <v>135.30000000000001</v>
      </c>
      <c r="N139">
        <v>212.3</v>
      </c>
      <c r="O139">
        <v>218.4</v>
      </c>
      <c r="P139">
        <v>9.3000000000000007</v>
      </c>
      <c r="Q139">
        <v>15.6</v>
      </c>
      <c r="S139">
        <v>38.299999999999997</v>
      </c>
      <c r="U139">
        <v>9.1999999999999993</v>
      </c>
      <c r="W139">
        <v>6.28</v>
      </c>
      <c r="Y139">
        <v>4.67</v>
      </c>
      <c r="AB139">
        <v>30.55</v>
      </c>
      <c r="AC139">
        <v>19.52</v>
      </c>
      <c r="AD139">
        <v>18.54</v>
      </c>
      <c r="AE139">
        <v>11.5</v>
      </c>
      <c r="AF139">
        <v>9.5500000000000007</v>
      </c>
      <c r="AG139">
        <v>9.83</v>
      </c>
      <c r="AH139">
        <v>2.5099999999999998</v>
      </c>
      <c r="AI139">
        <v>4.21</v>
      </c>
    </row>
    <row r="140" spans="1:35" x14ac:dyDescent="0.2">
      <c r="A140">
        <v>131.4</v>
      </c>
      <c r="C140">
        <v>219.7</v>
      </c>
      <c r="E140">
        <v>155.69999999999999</v>
      </c>
      <c r="G140">
        <v>11.1</v>
      </c>
      <c r="J140">
        <v>165.8</v>
      </c>
      <c r="K140">
        <v>176.1</v>
      </c>
      <c r="L140">
        <v>190</v>
      </c>
      <c r="M140">
        <v>244.5</v>
      </c>
      <c r="N140">
        <v>144</v>
      </c>
      <c r="O140">
        <v>189.9</v>
      </c>
      <c r="P140">
        <v>10.9</v>
      </c>
      <c r="Q140">
        <v>11.2</v>
      </c>
      <c r="S140">
        <v>22.34</v>
      </c>
      <c r="U140">
        <v>18.670000000000002</v>
      </c>
      <c r="W140">
        <v>7.01</v>
      </c>
      <c r="Y140">
        <v>3</v>
      </c>
      <c r="AB140">
        <v>28.19</v>
      </c>
      <c r="AC140">
        <v>29.94</v>
      </c>
      <c r="AD140">
        <v>16.149999999999999</v>
      </c>
      <c r="AE140">
        <v>20.78</v>
      </c>
      <c r="AF140">
        <v>6.48</v>
      </c>
      <c r="AG140">
        <v>8.5500000000000007</v>
      </c>
      <c r="AH140">
        <v>2.94</v>
      </c>
      <c r="AI140">
        <v>3.02</v>
      </c>
    </row>
    <row r="141" spans="1:35" x14ac:dyDescent="0.2">
      <c r="A141">
        <v>127.3</v>
      </c>
      <c r="C141">
        <v>222.3</v>
      </c>
      <c r="E141">
        <v>173.9</v>
      </c>
      <c r="G141">
        <v>13.7</v>
      </c>
      <c r="J141">
        <v>222.3</v>
      </c>
      <c r="K141">
        <v>189.6</v>
      </c>
      <c r="L141">
        <v>286</v>
      </c>
      <c r="M141">
        <v>171.7</v>
      </c>
      <c r="N141">
        <v>249.4</v>
      </c>
      <c r="O141">
        <v>222</v>
      </c>
      <c r="P141">
        <v>12.1</v>
      </c>
      <c r="Q141">
        <v>13.9</v>
      </c>
      <c r="S141">
        <v>21.64</v>
      </c>
      <c r="U141">
        <v>18.899999999999999</v>
      </c>
      <c r="W141">
        <v>7.83</v>
      </c>
      <c r="Y141">
        <v>3.7</v>
      </c>
      <c r="AB141">
        <v>37.79</v>
      </c>
      <c r="AC141">
        <v>32.229999999999997</v>
      </c>
      <c r="AD141">
        <v>24.31</v>
      </c>
      <c r="AE141">
        <v>14.59</v>
      </c>
      <c r="AF141">
        <v>11.22</v>
      </c>
      <c r="AG141">
        <v>9.99</v>
      </c>
      <c r="AH141">
        <v>3.27</v>
      </c>
      <c r="AI141">
        <v>3.75</v>
      </c>
    </row>
    <row r="142" spans="1:35" x14ac:dyDescent="0.2">
      <c r="A142">
        <v>241</v>
      </c>
      <c r="C142">
        <v>231.8</v>
      </c>
      <c r="E142">
        <v>220.2</v>
      </c>
      <c r="G142">
        <v>9.9</v>
      </c>
      <c r="J142">
        <v>149.30000000000001</v>
      </c>
      <c r="K142">
        <v>274</v>
      </c>
      <c r="L142">
        <v>187.1</v>
      </c>
      <c r="M142">
        <v>263</v>
      </c>
      <c r="N142">
        <v>149.80000000000001</v>
      </c>
      <c r="O142">
        <v>195.9</v>
      </c>
      <c r="P142">
        <v>7.9</v>
      </c>
      <c r="Q142">
        <v>11.3</v>
      </c>
      <c r="S142">
        <v>40.97</v>
      </c>
      <c r="U142">
        <v>19.7</v>
      </c>
      <c r="W142">
        <v>9.91</v>
      </c>
      <c r="Y142">
        <v>2.67</v>
      </c>
      <c r="AB142">
        <v>25.38</v>
      </c>
      <c r="AC142">
        <v>46.58</v>
      </c>
      <c r="AD142">
        <v>15.9</v>
      </c>
      <c r="AE142">
        <v>22.36</v>
      </c>
      <c r="AF142">
        <v>6.74</v>
      </c>
      <c r="AG142">
        <v>8.82</v>
      </c>
      <c r="AH142">
        <v>2.13</v>
      </c>
      <c r="AI142">
        <v>3.05</v>
      </c>
    </row>
    <row r="143" spans="1:35" x14ac:dyDescent="0.2">
      <c r="A143">
        <v>329.8</v>
      </c>
      <c r="C143">
        <v>208.3</v>
      </c>
      <c r="E143">
        <v>267.10000000000002</v>
      </c>
      <c r="G143">
        <v>10.6</v>
      </c>
      <c r="J143">
        <v>81.900000000000006</v>
      </c>
      <c r="K143">
        <v>137.30000000000001</v>
      </c>
      <c r="L143">
        <v>253.8</v>
      </c>
      <c r="M143">
        <v>143.80000000000001</v>
      </c>
      <c r="N143">
        <v>213.1</v>
      </c>
      <c r="O143">
        <v>238.7</v>
      </c>
      <c r="P143">
        <v>8.9</v>
      </c>
      <c r="Q143">
        <v>8.9</v>
      </c>
      <c r="S143">
        <v>56.07</v>
      </c>
      <c r="U143">
        <v>17.71</v>
      </c>
      <c r="W143">
        <v>12.02</v>
      </c>
      <c r="Y143">
        <v>2.86</v>
      </c>
      <c r="AB143">
        <v>13.92</v>
      </c>
      <c r="AC143">
        <v>23.34</v>
      </c>
      <c r="AD143">
        <v>21.57</v>
      </c>
      <c r="AE143">
        <v>12.22</v>
      </c>
      <c r="AF143">
        <v>9.59</v>
      </c>
      <c r="AG143">
        <v>10.74</v>
      </c>
      <c r="AH143">
        <v>2.4</v>
      </c>
      <c r="AI143">
        <v>2.4</v>
      </c>
    </row>
    <row r="144" spans="1:35" x14ac:dyDescent="0.2">
      <c r="A144">
        <v>269</v>
      </c>
      <c r="C144">
        <v>233.7</v>
      </c>
      <c r="E144">
        <v>179.3</v>
      </c>
      <c r="G144">
        <v>7.3</v>
      </c>
      <c r="J144">
        <v>239</v>
      </c>
      <c r="K144">
        <v>220.4</v>
      </c>
      <c r="L144">
        <v>273</v>
      </c>
      <c r="M144">
        <v>276.39999999999998</v>
      </c>
      <c r="N144">
        <v>278.2</v>
      </c>
      <c r="O144">
        <v>239.5</v>
      </c>
      <c r="P144">
        <v>13.5</v>
      </c>
      <c r="Q144">
        <v>11.4</v>
      </c>
      <c r="S144">
        <v>45.73</v>
      </c>
      <c r="U144">
        <v>19.86</v>
      </c>
      <c r="W144">
        <v>8.07</v>
      </c>
      <c r="Y144">
        <v>1.97</v>
      </c>
      <c r="AB144">
        <v>40.630000000000003</v>
      </c>
      <c r="AC144">
        <v>37.47</v>
      </c>
      <c r="AD144">
        <v>23.21</v>
      </c>
      <c r="AE144">
        <v>23.49</v>
      </c>
      <c r="AF144">
        <v>12.52</v>
      </c>
      <c r="AG144">
        <v>10.78</v>
      </c>
      <c r="AH144">
        <v>3.65</v>
      </c>
      <c r="AI144">
        <v>3.08</v>
      </c>
    </row>
    <row r="145" spans="1:35" x14ac:dyDescent="0.2">
      <c r="A145">
        <v>268.3</v>
      </c>
      <c r="C145">
        <v>185.5</v>
      </c>
      <c r="E145">
        <v>264.60000000000002</v>
      </c>
      <c r="G145">
        <v>6.3</v>
      </c>
      <c r="J145">
        <v>162.30000000000001</v>
      </c>
      <c r="K145">
        <v>192.8</v>
      </c>
      <c r="L145">
        <v>149.1</v>
      </c>
      <c r="M145">
        <v>136.6</v>
      </c>
      <c r="N145">
        <v>255.5</v>
      </c>
      <c r="O145">
        <v>151.80000000000001</v>
      </c>
      <c r="P145">
        <v>14.8</v>
      </c>
      <c r="Q145">
        <v>13.5</v>
      </c>
      <c r="S145">
        <v>45.61</v>
      </c>
      <c r="U145">
        <v>15.77</v>
      </c>
      <c r="W145">
        <v>11.91</v>
      </c>
      <c r="Y145">
        <v>1.7</v>
      </c>
      <c r="AB145">
        <v>27.59</v>
      </c>
      <c r="AC145">
        <v>32.78</v>
      </c>
      <c r="AD145">
        <v>12.67</v>
      </c>
      <c r="AE145">
        <v>11.61</v>
      </c>
      <c r="AF145">
        <v>11.5</v>
      </c>
      <c r="AG145">
        <v>6.83</v>
      </c>
      <c r="AH145">
        <v>4</v>
      </c>
      <c r="AI145">
        <v>3.65</v>
      </c>
    </row>
    <row r="146" spans="1:35" x14ac:dyDescent="0.2">
      <c r="A146">
        <v>115.5</v>
      </c>
      <c r="C146">
        <v>218.1</v>
      </c>
      <c r="E146">
        <v>254.9</v>
      </c>
      <c r="G146">
        <v>11.5</v>
      </c>
      <c r="J146">
        <v>272.7</v>
      </c>
      <c r="K146">
        <v>176.6</v>
      </c>
      <c r="L146">
        <v>236.4</v>
      </c>
      <c r="M146">
        <v>179.4</v>
      </c>
      <c r="N146">
        <v>235.5</v>
      </c>
      <c r="O146">
        <v>178.2</v>
      </c>
      <c r="P146">
        <v>7.7</v>
      </c>
      <c r="Q146">
        <v>16.600000000000001</v>
      </c>
      <c r="S146">
        <v>19.64</v>
      </c>
      <c r="U146">
        <v>18.54</v>
      </c>
      <c r="W146">
        <v>11.47</v>
      </c>
      <c r="Y146">
        <v>3.11</v>
      </c>
      <c r="AB146">
        <v>46.36</v>
      </c>
      <c r="AC146">
        <v>30.02</v>
      </c>
      <c r="AD146">
        <v>20.09</v>
      </c>
      <c r="AE146">
        <v>15.25</v>
      </c>
      <c r="AF146">
        <v>10.6</v>
      </c>
      <c r="AG146">
        <v>8.02</v>
      </c>
      <c r="AH146">
        <v>2.08</v>
      </c>
      <c r="AI146">
        <v>4.4800000000000004</v>
      </c>
    </row>
    <row r="147" spans="1:35" x14ac:dyDescent="0.2">
      <c r="A147">
        <v>293.7</v>
      </c>
      <c r="C147">
        <v>272.5</v>
      </c>
      <c r="E147">
        <v>178.2</v>
      </c>
      <c r="G147">
        <v>11</v>
      </c>
      <c r="J147">
        <v>153</v>
      </c>
      <c r="K147">
        <v>247.1</v>
      </c>
      <c r="L147">
        <v>141.1</v>
      </c>
      <c r="M147">
        <v>146.5</v>
      </c>
      <c r="N147">
        <v>171.5</v>
      </c>
      <c r="O147">
        <v>208.9</v>
      </c>
      <c r="P147">
        <v>10.3</v>
      </c>
      <c r="Q147">
        <v>10.6</v>
      </c>
      <c r="S147">
        <v>49.93</v>
      </c>
      <c r="U147">
        <v>23.16</v>
      </c>
      <c r="W147">
        <v>8.02</v>
      </c>
      <c r="Y147">
        <v>2.97</v>
      </c>
      <c r="AB147">
        <v>26.01</v>
      </c>
      <c r="AC147">
        <v>42.01</v>
      </c>
      <c r="AD147">
        <v>11.99</v>
      </c>
      <c r="AE147">
        <v>12.45</v>
      </c>
      <c r="AF147">
        <v>7.72</v>
      </c>
      <c r="AG147">
        <v>9.4</v>
      </c>
      <c r="AH147">
        <v>2.78</v>
      </c>
      <c r="AI147">
        <v>2.86</v>
      </c>
    </row>
    <row r="148" spans="1:35" x14ac:dyDescent="0.2">
      <c r="A148">
        <v>278.5</v>
      </c>
      <c r="C148">
        <v>240.7</v>
      </c>
      <c r="E148">
        <v>120</v>
      </c>
      <c r="G148">
        <v>11.6</v>
      </c>
      <c r="J148">
        <v>249.9</v>
      </c>
      <c r="K148">
        <v>159.6</v>
      </c>
      <c r="L148">
        <v>254.5</v>
      </c>
      <c r="M148">
        <v>151</v>
      </c>
      <c r="N148">
        <v>273.2</v>
      </c>
      <c r="O148">
        <v>142.1</v>
      </c>
      <c r="P148">
        <v>8.9</v>
      </c>
      <c r="Q148">
        <v>7.3</v>
      </c>
      <c r="S148">
        <v>47.35</v>
      </c>
      <c r="U148">
        <v>20.46</v>
      </c>
      <c r="W148">
        <v>5.4</v>
      </c>
      <c r="Y148">
        <v>3.13</v>
      </c>
      <c r="AB148">
        <v>42.48</v>
      </c>
      <c r="AC148">
        <v>27.13</v>
      </c>
      <c r="AD148">
        <v>21.63</v>
      </c>
      <c r="AE148">
        <v>12.84</v>
      </c>
      <c r="AF148">
        <v>12.29</v>
      </c>
      <c r="AG148">
        <v>6.39</v>
      </c>
      <c r="AH148">
        <v>2.4</v>
      </c>
      <c r="AI148">
        <v>1.97</v>
      </c>
    </row>
    <row r="149" spans="1:35" x14ac:dyDescent="0.2">
      <c r="A149">
        <v>131.1</v>
      </c>
      <c r="C149">
        <v>160.5</v>
      </c>
      <c r="E149">
        <v>206.9</v>
      </c>
      <c r="G149">
        <v>5.6</v>
      </c>
      <c r="J149">
        <v>275.8</v>
      </c>
      <c r="K149">
        <v>261.10000000000002</v>
      </c>
      <c r="L149">
        <v>189.5</v>
      </c>
      <c r="M149">
        <v>170.9</v>
      </c>
      <c r="N149">
        <v>223.9</v>
      </c>
      <c r="O149">
        <v>71.099999999999994</v>
      </c>
      <c r="P149">
        <v>7.4</v>
      </c>
      <c r="Q149">
        <v>0</v>
      </c>
      <c r="S149">
        <v>22.29</v>
      </c>
      <c r="U149">
        <v>13.64</v>
      </c>
      <c r="W149">
        <v>9.31</v>
      </c>
      <c r="Y149">
        <v>1.51</v>
      </c>
      <c r="AB149">
        <v>46.89</v>
      </c>
      <c r="AC149">
        <v>44.39</v>
      </c>
      <c r="AD149">
        <v>16.11</v>
      </c>
      <c r="AE149">
        <v>14.53</v>
      </c>
      <c r="AF149">
        <v>10.08</v>
      </c>
      <c r="AG149">
        <v>3.2</v>
      </c>
      <c r="AH149">
        <v>2</v>
      </c>
      <c r="AI149">
        <v>0</v>
      </c>
    </row>
    <row r="150" spans="1:35" x14ac:dyDescent="0.2">
      <c r="A150">
        <v>129.69999999999999</v>
      </c>
      <c r="C150">
        <v>177.5</v>
      </c>
      <c r="E150">
        <v>228.9</v>
      </c>
      <c r="G150">
        <v>7.5</v>
      </c>
      <c r="J150">
        <v>167.8</v>
      </c>
      <c r="K150">
        <v>132.9</v>
      </c>
      <c r="L150">
        <v>205.3</v>
      </c>
      <c r="M150">
        <v>208.2</v>
      </c>
      <c r="N150">
        <v>130</v>
      </c>
      <c r="O150">
        <v>260.5</v>
      </c>
      <c r="P150">
        <v>14.5</v>
      </c>
      <c r="Q150">
        <v>14.4</v>
      </c>
      <c r="S150">
        <v>22.05</v>
      </c>
      <c r="U150">
        <v>15.09</v>
      </c>
      <c r="W150">
        <v>10.3</v>
      </c>
      <c r="Y150">
        <v>2.0299999999999998</v>
      </c>
      <c r="AB150">
        <v>28.53</v>
      </c>
      <c r="AC150">
        <v>22.59</v>
      </c>
      <c r="AD150">
        <v>17.45</v>
      </c>
      <c r="AE150">
        <v>17.7</v>
      </c>
      <c r="AF150">
        <v>5.85</v>
      </c>
      <c r="AG150">
        <v>11.72</v>
      </c>
      <c r="AH150">
        <v>3.92</v>
      </c>
      <c r="AI150">
        <v>3.89</v>
      </c>
    </row>
    <row r="151" spans="1:35" x14ac:dyDescent="0.2">
      <c r="A151">
        <v>268.39999999999998</v>
      </c>
      <c r="C151">
        <v>150.6</v>
      </c>
      <c r="E151">
        <v>297.89999999999998</v>
      </c>
      <c r="G151">
        <v>9.6999999999999993</v>
      </c>
      <c r="J151">
        <v>150.6</v>
      </c>
      <c r="K151">
        <v>232.2</v>
      </c>
      <c r="L151">
        <v>169.1</v>
      </c>
      <c r="M151">
        <v>244.7</v>
      </c>
      <c r="N151">
        <v>221.2</v>
      </c>
      <c r="O151">
        <v>151.30000000000001</v>
      </c>
      <c r="P151">
        <v>10.4</v>
      </c>
      <c r="Q151">
        <v>10.6</v>
      </c>
      <c r="S151">
        <v>45.63</v>
      </c>
      <c r="U151">
        <v>12.8</v>
      </c>
      <c r="W151">
        <v>13.41</v>
      </c>
      <c r="Y151">
        <v>2.62</v>
      </c>
      <c r="AB151">
        <v>25.6</v>
      </c>
      <c r="AC151">
        <v>39.47</v>
      </c>
      <c r="AD151">
        <v>14.37</v>
      </c>
      <c r="AE151">
        <v>20.8</v>
      </c>
      <c r="AF151">
        <v>9.9499999999999993</v>
      </c>
      <c r="AG151">
        <v>6.81</v>
      </c>
      <c r="AH151">
        <v>2.81</v>
      </c>
      <c r="AI151">
        <v>2.86</v>
      </c>
    </row>
    <row r="152" spans="1:35" x14ac:dyDescent="0.2">
      <c r="A152">
        <v>286.39999999999998</v>
      </c>
      <c r="C152">
        <v>205.7</v>
      </c>
      <c r="E152">
        <v>191.4</v>
      </c>
      <c r="G152">
        <v>6.9</v>
      </c>
      <c r="J152">
        <v>70.8</v>
      </c>
      <c r="K152">
        <v>169.5</v>
      </c>
      <c r="L152">
        <v>215.6</v>
      </c>
      <c r="M152">
        <v>212</v>
      </c>
      <c r="N152">
        <v>230.8</v>
      </c>
      <c r="O152">
        <v>204</v>
      </c>
      <c r="P152">
        <v>9.5</v>
      </c>
      <c r="Q152">
        <v>9.6999999999999993</v>
      </c>
      <c r="S152">
        <v>48.69</v>
      </c>
      <c r="U152">
        <v>17.48</v>
      </c>
      <c r="W152">
        <v>8.61</v>
      </c>
      <c r="Y152">
        <v>1.86</v>
      </c>
      <c r="AB152">
        <v>12.04</v>
      </c>
      <c r="AC152">
        <v>28.82</v>
      </c>
      <c r="AD152">
        <v>18.329999999999998</v>
      </c>
      <c r="AE152">
        <v>18.02</v>
      </c>
      <c r="AF152">
        <v>10.39</v>
      </c>
      <c r="AG152">
        <v>9.18</v>
      </c>
      <c r="AH152">
        <v>2.57</v>
      </c>
      <c r="AI152">
        <v>2.62</v>
      </c>
    </row>
    <row r="153" spans="1:35" x14ac:dyDescent="0.2">
      <c r="A153">
        <v>268.7</v>
      </c>
      <c r="C153">
        <v>301</v>
      </c>
      <c r="E153">
        <v>167</v>
      </c>
      <c r="G153">
        <v>5.8</v>
      </c>
      <c r="J153">
        <v>260.10000000000002</v>
      </c>
      <c r="K153">
        <v>133.19999999999999</v>
      </c>
      <c r="L153">
        <v>256.5</v>
      </c>
      <c r="M153">
        <v>236.8</v>
      </c>
      <c r="N153">
        <v>229.1</v>
      </c>
      <c r="O153">
        <v>214.1</v>
      </c>
      <c r="P153">
        <v>10</v>
      </c>
      <c r="Q153">
        <v>12.5</v>
      </c>
      <c r="S153">
        <v>45.68</v>
      </c>
      <c r="U153">
        <v>25.59</v>
      </c>
      <c r="W153">
        <v>7.52</v>
      </c>
      <c r="Y153">
        <v>1.57</v>
      </c>
      <c r="AB153">
        <v>44.22</v>
      </c>
      <c r="AC153">
        <v>22.64</v>
      </c>
      <c r="AD153">
        <v>21.8</v>
      </c>
      <c r="AE153">
        <v>20.13</v>
      </c>
      <c r="AF153">
        <v>10.31</v>
      </c>
      <c r="AG153">
        <v>9.6300000000000008</v>
      </c>
      <c r="AH153">
        <v>2.7</v>
      </c>
      <c r="AI153">
        <v>3.38</v>
      </c>
    </row>
    <row r="154" spans="1:35" x14ac:dyDescent="0.2">
      <c r="A154">
        <v>113.1</v>
      </c>
      <c r="C154">
        <v>168.8</v>
      </c>
      <c r="E154">
        <v>262.89999999999998</v>
      </c>
      <c r="G154">
        <v>6.9</v>
      </c>
      <c r="J154">
        <v>281.3</v>
      </c>
      <c r="K154">
        <v>135.6</v>
      </c>
      <c r="L154">
        <v>301.5</v>
      </c>
      <c r="M154">
        <v>94.9</v>
      </c>
      <c r="N154">
        <v>202.8</v>
      </c>
      <c r="O154">
        <v>154</v>
      </c>
      <c r="P154">
        <v>8.6999999999999993</v>
      </c>
      <c r="Q154">
        <v>9.8000000000000007</v>
      </c>
      <c r="S154">
        <v>19.23</v>
      </c>
      <c r="U154">
        <v>14.35</v>
      </c>
      <c r="W154">
        <v>11.83</v>
      </c>
      <c r="Y154">
        <v>1.86</v>
      </c>
      <c r="AB154">
        <v>47.82</v>
      </c>
      <c r="AC154">
        <v>23.05</v>
      </c>
      <c r="AD154">
        <v>25.63</v>
      </c>
      <c r="AE154">
        <v>8.07</v>
      </c>
      <c r="AF154">
        <v>9.1300000000000008</v>
      </c>
      <c r="AG154">
        <v>6.93</v>
      </c>
      <c r="AH154">
        <v>2.35</v>
      </c>
      <c r="AI154">
        <v>2.65</v>
      </c>
    </row>
    <row r="155" spans="1:35" x14ac:dyDescent="0.2">
      <c r="A155">
        <v>161.30000000000001</v>
      </c>
      <c r="C155">
        <v>124.4</v>
      </c>
      <c r="E155">
        <v>262</v>
      </c>
      <c r="G155">
        <v>14.1</v>
      </c>
      <c r="J155">
        <v>128.69999999999999</v>
      </c>
      <c r="K155">
        <v>275.39999999999998</v>
      </c>
      <c r="L155">
        <v>227.1</v>
      </c>
      <c r="M155">
        <v>186.7</v>
      </c>
      <c r="N155">
        <v>178.1</v>
      </c>
      <c r="O155">
        <v>201.3</v>
      </c>
      <c r="P155">
        <v>9.1999999999999993</v>
      </c>
      <c r="Q155">
        <v>9.4</v>
      </c>
      <c r="S155">
        <v>27.42</v>
      </c>
      <c r="U155">
        <v>10.57</v>
      </c>
      <c r="W155">
        <v>11.79</v>
      </c>
      <c r="Y155">
        <v>3.81</v>
      </c>
      <c r="AB155">
        <v>21.88</v>
      </c>
      <c r="AC155">
        <v>46.82</v>
      </c>
      <c r="AD155">
        <v>19.3</v>
      </c>
      <c r="AE155">
        <v>15.87</v>
      </c>
      <c r="AF155">
        <v>8.01</v>
      </c>
      <c r="AG155">
        <v>9.06</v>
      </c>
      <c r="AH155">
        <v>2.48</v>
      </c>
      <c r="AI155">
        <v>2.54</v>
      </c>
    </row>
    <row r="156" spans="1:35" x14ac:dyDescent="0.2">
      <c r="A156">
        <v>190.5</v>
      </c>
      <c r="C156">
        <v>259.7</v>
      </c>
      <c r="E156">
        <v>141.5</v>
      </c>
      <c r="G156">
        <v>9.6999999999999993</v>
      </c>
      <c r="J156">
        <v>155</v>
      </c>
      <c r="K156">
        <v>54.8</v>
      </c>
      <c r="L156">
        <v>133.4</v>
      </c>
      <c r="M156">
        <v>239.8</v>
      </c>
      <c r="N156">
        <v>176.1</v>
      </c>
      <c r="O156">
        <v>214.4</v>
      </c>
      <c r="P156">
        <v>7</v>
      </c>
      <c r="Q156">
        <v>13.4</v>
      </c>
      <c r="S156">
        <v>32.39</v>
      </c>
      <c r="U156">
        <v>22.07</v>
      </c>
      <c r="W156">
        <v>6.37</v>
      </c>
      <c r="Y156">
        <v>2.62</v>
      </c>
      <c r="AB156">
        <v>26.35</v>
      </c>
      <c r="AC156">
        <v>9.32</v>
      </c>
      <c r="AD156">
        <v>11.34</v>
      </c>
      <c r="AE156">
        <v>20.38</v>
      </c>
      <c r="AF156">
        <v>7.92</v>
      </c>
      <c r="AG156">
        <v>9.65</v>
      </c>
      <c r="AH156">
        <v>1.89</v>
      </c>
      <c r="AI156">
        <v>3.62</v>
      </c>
    </row>
    <row r="157" spans="1:35" x14ac:dyDescent="0.2">
      <c r="A157">
        <v>245.2</v>
      </c>
      <c r="C157">
        <v>254.1</v>
      </c>
      <c r="E157">
        <v>239.4</v>
      </c>
      <c r="G157">
        <v>7.5</v>
      </c>
      <c r="J157">
        <v>238</v>
      </c>
      <c r="K157">
        <v>200.7</v>
      </c>
      <c r="L157">
        <v>278.5</v>
      </c>
      <c r="M157">
        <v>271.2</v>
      </c>
      <c r="N157">
        <v>193.1</v>
      </c>
      <c r="O157">
        <v>188.2</v>
      </c>
      <c r="P157">
        <v>11.8</v>
      </c>
      <c r="Q157">
        <v>13.4</v>
      </c>
      <c r="S157">
        <v>41.68</v>
      </c>
      <c r="U157">
        <v>21.6</v>
      </c>
      <c r="W157">
        <v>10.77</v>
      </c>
      <c r="Y157">
        <v>2.0299999999999998</v>
      </c>
      <c r="AB157">
        <v>40.46</v>
      </c>
      <c r="AC157">
        <v>34.119999999999997</v>
      </c>
      <c r="AD157">
        <v>23.67</v>
      </c>
      <c r="AE157">
        <v>23.05</v>
      </c>
      <c r="AF157">
        <v>8.69</v>
      </c>
      <c r="AG157">
        <v>8.4700000000000006</v>
      </c>
      <c r="AH157">
        <v>3.19</v>
      </c>
      <c r="AI157">
        <v>3.62</v>
      </c>
    </row>
    <row r="158" spans="1:35" x14ac:dyDescent="0.2">
      <c r="A158">
        <v>132.6</v>
      </c>
      <c r="C158">
        <v>221.1</v>
      </c>
      <c r="E158">
        <v>127.9</v>
      </c>
      <c r="G158">
        <v>12.7</v>
      </c>
      <c r="J158">
        <v>236.6</v>
      </c>
      <c r="K158">
        <v>92.2</v>
      </c>
      <c r="L158">
        <v>169.9</v>
      </c>
      <c r="M158">
        <v>200</v>
      </c>
      <c r="N158">
        <v>212.3</v>
      </c>
      <c r="O158">
        <v>119.1</v>
      </c>
      <c r="P158">
        <v>11.1</v>
      </c>
      <c r="Q158">
        <v>5.7</v>
      </c>
      <c r="S158">
        <v>22.54</v>
      </c>
      <c r="U158">
        <v>18.79</v>
      </c>
      <c r="W158">
        <v>5.76</v>
      </c>
      <c r="Y158">
        <v>3.43</v>
      </c>
      <c r="AB158">
        <v>40.22</v>
      </c>
      <c r="AC158">
        <v>15.67</v>
      </c>
      <c r="AD158">
        <v>14.44</v>
      </c>
      <c r="AE158">
        <v>17</v>
      </c>
      <c r="AF158">
        <v>9.5500000000000007</v>
      </c>
      <c r="AG158">
        <v>5.36</v>
      </c>
      <c r="AH158">
        <v>3</v>
      </c>
      <c r="AI158">
        <v>1.54</v>
      </c>
    </row>
    <row r="159" spans="1:35" x14ac:dyDescent="0.2">
      <c r="A159">
        <v>122</v>
      </c>
      <c r="C159">
        <v>220.2</v>
      </c>
      <c r="E159">
        <v>179.7</v>
      </c>
      <c r="G159">
        <v>10.8</v>
      </c>
      <c r="J159">
        <v>157.80000000000001</v>
      </c>
      <c r="K159">
        <v>272.8</v>
      </c>
      <c r="L159">
        <v>161.5</v>
      </c>
      <c r="M159">
        <v>216.5</v>
      </c>
      <c r="N159">
        <v>271.5</v>
      </c>
      <c r="O159">
        <v>245.1</v>
      </c>
      <c r="P159">
        <v>8.6999999999999993</v>
      </c>
      <c r="Q159">
        <v>6.1</v>
      </c>
      <c r="S159">
        <v>20.74</v>
      </c>
      <c r="U159">
        <v>18.72</v>
      </c>
      <c r="W159">
        <v>8.09</v>
      </c>
      <c r="Y159">
        <v>2.92</v>
      </c>
      <c r="AB159">
        <v>26.83</v>
      </c>
      <c r="AC159">
        <v>46.38</v>
      </c>
      <c r="AD159">
        <v>13.73</v>
      </c>
      <c r="AE159">
        <v>18.399999999999999</v>
      </c>
      <c r="AF159">
        <v>12.22</v>
      </c>
      <c r="AG159">
        <v>11.03</v>
      </c>
      <c r="AH159">
        <v>2.35</v>
      </c>
      <c r="AI159">
        <v>1.65</v>
      </c>
    </row>
    <row r="160" spans="1:35" x14ac:dyDescent="0.2">
      <c r="A160">
        <v>242.5</v>
      </c>
      <c r="C160">
        <v>245.4</v>
      </c>
      <c r="E160">
        <v>219.6</v>
      </c>
      <c r="G160">
        <v>10</v>
      </c>
      <c r="J160">
        <v>272.5</v>
      </c>
      <c r="K160">
        <v>191.3</v>
      </c>
      <c r="L160">
        <v>226.1</v>
      </c>
      <c r="M160">
        <v>167.3</v>
      </c>
      <c r="N160">
        <v>159.1</v>
      </c>
      <c r="O160">
        <v>162.9</v>
      </c>
      <c r="P160">
        <v>16.399999999999999</v>
      </c>
      <c r="Q160">
        <v>10.199999999999999</v>
      </c>
      <c r="S160">
        <v>41.23</v>
      </c>
      <c r="U160">
        <v>20.86</v>
      </c>
      <c r="W160">
        <v>9.8800000000000008</v>
      </c>
      <c r="Y160">
        <v>2.7</v>
      </c>
      <c r="AB160">
        <v>46.33</v>
      </c>
      <c r="AC160">
        <v>32.520000000000003</v>
      </c>
      <c r="AD160">
        <v>19.22</v>
      </c>
      <c r="AE160">
        <v>14.22</v>
      </c>
      <c r="AF160">
        <v>7.16</v>
      </c>
      <c r="AG160">
        <v>7.33</v>
      </c>
      <c r="AH160">
        <v>4.43</v>
      </c>
      <c r="AI160">
        <v>2.75</v>
      </c>
    </row>
    <row r="161" spans="1:35" x14ac:dyDescent="0.2">
      <c r="A161">
        <v>153.6</v>
      </c>
      <c r="C161">
        <v>232.9</v>
      </c>
      <c r="E161">
        <v>214.2</v>
      </c>
      <c r="G161">
        <v>14.1</v>
      </c>
      <c r="J161">
        <v>286.39999999999998</v>
      </c>
      <c r="K161">
        <v>197.6</v>
      </c>
      <c r="L161">
        <v>178.2</v>
      </c>
      <c r="M161">
        <v>177.5</v>
      </c>
      <c r="N161">
        <v>214.2</v>
      </c>
      <c r="O161">
        <v>126.8</v>
      </c>
      <c r="P161">
        <v>10.7</v>
      </c>
      <c r="Q161">
        <v>9.1999999999999993</v>
      </c>
      <c r="S161">
        <v>26.11</v>
      </c>
      <c r="U161">
        <v>19.8</v>
      </c>
      <c r="W161">
        <v>9.64</v>
      </c>
      <c r="Y161">
        <v>3.81</v>
      </c>
      <c r="AB161">
        <v>48.69</v>
      </c>
      <c r="AC161">
        <v>33.590000000000003</v>
      </c>
      <c r="AD161">
        <v>15.15</v>
      </c>
      <c r="AE161">
        <v>15.09</v>
      </c>
      <c r="AF161">
        <v>9.64</v>
      </c>
      <c r="AG161">
        <v>5.71</v>
      </c>
      <c r="AH161">
        <v>2.89</v>
      </c>
      <c r="AI161">
        <v>2.48</v>
      </c>
    </row>
    <row r="162" spans="1:35" x14ac:dyDescent="0.2">
      <c r="A162">
        <v>286.60000000000002</v>
      </c>
      <c r="C162">
        <v>223.2</v>
      </c>
      <c r="E162">
        <v>203.7</v>
      </c>
      <c r="G162">
        <v>11.5</v>
      </c>
      <c r="J162">
        <v>328.1</v>
      </c>
      <c r="K162">
        <v>267.5</v>
      </c>
      <c r="L162">
        <v>151.69999999999999</v>
      </c>
      <c r="M162">
        <v>242.5</v>
      </c>
      <c r="N162">
        <v>303.5</v>
      </c>
      <c r="O162">
        <v>223</v>
      </c>
      <c r="P162">
        <v>8.6999999999999993</v>
      </c>
      <c r="Q162">
        <v>8.3000000000000007</v>
      </c>
      <c r="S162">
        <v>48.72</v>
      </c>
      <c r="U162">
        <v>18.97</v>
      </c>
      <c r="W162">
        <v>9.17</v>
      </c>
      <c r="Y162">
        <v>3.11</v>
      </c>
      <c r="AB162">
        <v>55.78</v>
      </c>
      <c r="AC162">
        <v>45.48</v>
      </c>
      <c r="AD162">
        <v>12.89</v>
      </c>
      <c r="AE162">
        <v>20.61</v>
      </c>
      <c r="AF162">
        <v>13.66</v>
      </c>
      <c r="AG162">
        <v>10.039999999999999</v>
      </c>
      <c r="AH162">
        <v>2.35</v>
      </c>
      <c r="AI162">
        <v>2.2400000000000002</v>
      </c>
    </row>
    <row r="163" spans="1:35" x14ac:dyDescent="0.2">
      <c r="A163">
        <v>187.3</v>
      </c>
      <c r="C163">
        <v>160.69999999999999</v>
      </c>
      <c r="E163">
        <v>263.8</v>
      </c>
      <c r="G163">
        <v>9.6</v>
      </c>
      <c r="J163">
        <v>217.6</v>
      </c>
      <c r="K163">
        <v>144.30000000000001</v>
      </c>
      <c r="L163">
        <v>279</v>
      </c>
      <c r="M163">
        <v>231.5</v>
      </c>
      <c r="N163">
        <v>250.7</v>
      </c>
      <c r="O163">
        <v>304.3</v>
      </c>
      <c r="P163">
        <v>10.4</v>
      </c>
      <c r="Q163">
        <v>7</v>
      </c>
      <c r="S163">
        <v>31.84</v>
      </c>
      <c r="U163">
        <v>13.66</v>
      </c>
      <c r="W163">
        <v>11.87</v>
      </c>
      <c r="Y163">
        <v>2.59</v>
      </c>
      <c r="AB163">
        <v>36.99</v>
      </c>
      <c r="AC163">
        <v>24.53</v>
      </c>
      <c r="AD163">
        <v>23.72</v>
      </c>
      <c r="AE163">
        <v>19.68</v>
      </c>
      <c r="AF163">
        <v>11.28</v>
      </c>
      <c r="AG163">
        <v>13.69</v>
      </c>
      <c r="AH163">
        <v>2.81</v>
      </c>
      <c r="AI163">
        <v>1.89</v>
      </c>
    </row>
    <row r="164" spans="1:35" x14ac:dyDescent="0.2">
      <c r="A164">
        <v>54.2</v>
      </c>
      <c r="C164">
        <v>303.2</v>
      </c>
      <c r="E164">
        <v>171.8</v>
      </c>
      <c r="G164">
        <v>8.6</v>
      </c>
      <c r="J164">
        <v>269.8</v>
      </c>
      <c r="K164">
        <v>211.6</v>
      </c>
      <c r="L164">
        <v>228.8</v>
      </c>
      <c r="M164">
        <v>106.9</v>
      </c>
      <c r="N164">
        <v>257.5</v>
      </c>
      <c r="O164">
        <v>239.2</v>
      </c>
      <c r="P164">
        <v>10.1</v>
      </c>
      <c r="Q164">
        <v>14.1</v>
      </c>
      <c r="S164">
        <v>9.2100000000000009</v>
      </c>
      <c r="U164">
        <v>25.77</v>
      </c>
      <c r="W164">
        <v>7.73</v>
      </c>
      <c r="Y164">
        <v>2.3199999999999998</v>
      </c>
      <c r="AB164">
        <v>45.87</v>
      </c>
      <c r="AC164">
        <v>35.97</v>
      </c>
      <c r="AD164">
        <v>19.45</v>
      </c>
      <c r="AE164">
        <v>9.09</v>
      </c>
      <c r="AF164">
        <v>11.59</v>
      </c>
      <c r="AG164">
        <v>10.76</v>
      </c>
      <c r="AH164">
        <v>2.73</v>
      </c>
      <c r="AI164">
        <v>3.81</v>
      </c>
    </row>
    <row r="165" spans="1:35" x14ac:dyDescent="0.2">
      <c r="A165">
        <v>276.10000000000002</v>
      </c>
      <c r="C165">
        <v>201.1</v>
      </c>
      <c r="E165">
        <v>231.3</v>
      </c>
      <c r="G165">
        <v>8.9</v>
      </c>
      <c r="J165">
        <v>269.2</v>
      </c>
      <c r="K165">
        <v>323.7</v>
      </c>
      <c r="L165">
        <v>193.8</v>
      </c>
      <c r="M165">
        <v>139.19999999999999</v>
      </c>
      <c r="N165">
        <v>257.60000000000002</v>
      </c>
      <c r="O165">
        <v>204.4</v>
      </c>
      <c r="P165">
        <v>8.9</v>
      </c>
      <c r="Q165">
        <v>8.5</v>
      </c>
      <c r="S165">
        <v>46.94</v>
      </c>
      <c r="U165">
        <v>17.09</v>
      </c>
      <c r="W165">
        <v>10.41</v>
      </c>
      <c r="Y165">
        <v>2.4</v>
      </c>
      <c r="AB165">
        <v>45.76</v>
      </c>
      <c r="AC165">
        <v>55.03</v>
      </c>
      <c r="AD165">
        <v>16.47</v>
      </c>
      <c r="AE165">
        <v>11.83</v>
      </c>
      <c r="AF165">
        <v>11.59</v>
      </c>
      <c r="AG165">
        <v>9.1999999999999993</v>
      </c>
      <c r="AH165">
        <v>2.4</v>
      </c>
      <c r="AI165">
        <v>2.2999999999999998</v>
      </c>
    </row>
    <row r="166" spans="1:35" x14ac:dyDescent="0.2">
      <c r="A166">
        <v>189.1</v>
      </c>
      <c r="C166">
        <v>223.2</v>
      </c>
      <c r="E166">
        <v>269</v>
      </c>
      <c r="G166">
        <v>13.9</v>
      </c>
      <c r="J166">
        <v>261.2</v>
      </c>
      <c r="K166">
        <v>180.9</v>
      </c>
      <c r="L166">
        <v>250.8</v>
      </c>
      <c r="M166">
        <v>134.30000000000001</v>
      </c>
      <c r="N166">
        <v>176</v>
      </c>
      <c r="O166">
        <v>179.3</v>
      </c>
      <c r="P166">
        <v>9.8000000000000007</v>
      </c>
      <c r="Q166">
        <v>8.6</v>
      </c>
      <c r="S166">
        <v>32.15</v>
      </c>
      <c r="U166">
        <v>18.97</v>
      </c>
      <c r="W166">
        <v>12.11</v>
      </c>
      <c r="Y166">
        <v>3.75</v>
      </c>
      <c r="AB166">
        <v>44.4</v>
      </c>
      <c r="AC166">
        <v>30.75</v>
      </c>
      <c r="AD166">
        <v>21.32</v>
      </c>
      <c r="AE166">
        <v>11.42</v>
      </c>
      <c r="AF166">
        <v>7.92</v>
      </c>
      <c r="AG166">
        <v>8.07</v>
      </c>
      <c r="AH166">
        <v>2.65</v>
      </c>
      <c r="AI166">
        <v>2.3199999999999998</v>
      </c>
    </row>
    <row r="167" spans="1:35" x14ac:dyDescent="0.2">
      <c r="A167">
        <v>287.10000000000002</v>
      </c>
      <c r="C167">
        <v>159.30000000000001</v>
      </c>
      <c r="E167">
        <v>216.8</v>
      </c>
      <c r="G167">
        <v>13.9</v>
      </c>
      <c r="J167">
        <v>290.39999999999998</v>
      </c>
      <c r="K167">
        <v>136.4</v>
      </c>
      <c r="L167">
        <v>253.9</v>
      </c>
      <c r="M167">
        <v>170</v>
      </c>
      <c r="N167">
        <v>263.3</v>
      </c>
      <c r="O167">
        <v>191.5</v>
      </c>
      <c r="P167">
        <v>10.1</v>
      </c>
      <c r="Q167">
        <v>14.6</v>
      </c>
      <c r="S167">
        <v>48.81</v>
      </c>
      <c r="U167">
        <v>13.54</v>
      </c>
      <c r="W167">
        <v>9.76</v>
      </c>
      <c r="Y167">
        <v>3.75</v>
      </c>
      <c r="AB167">
        <v>49.37</v>
      </c>
      <c r="AC167">
        <v>23.19</v>
      </c>
      <c r="AD167">
        <v>21.58</v>
      </c>
      <c r="AE167">
        <v>14.45</v>
      </c>
      <c r="AF167">
        <v>11.85</v>
      </c>
      <c r="AG167">
        <v>8.6199999999999992</v>
      </c>
      <c r="AH167">
        <v>2.73</v>
      </c>
      <c r="AI167">
        <v>3.94</v>
      </c>
    </row>
    <row r="168" spans="1:35" x14ac:dyDescent="0.2">
      <c r="A168">
        <v>165.8</v>
      </c>
      <c r="C168">
        <v>190</v>
      </c>
      <c r="E168">
        <v>144</v>
      </c>
      <c r="G168">
        <v>10.9</v>
      </c>
      <c r="J168">
        <v>298.10000000000002</v>
      </c>
      <c r="K168">
        <v>312.39999999999998</v>
      </c>
      <c r="L168">
        <v>201.3</v>
      </c>
      <c r="M168">
        <v>231.1</v>
      </c>
      <c r="N168">
        <v>214.7</v>
      </c>
      <c r="O168">
        <v>120.1</v>
      </c>
      <c r="P168">
        <v>9.6999999999999993</v>
      </c>
      <c r="Q168">
        <v>10.6</v>
      </c>
      <c r="S168">
        <v>28.19</v>
      </c>
      <c r="U168">
        <v>16.149999999999999</v>
      </c>
      <c r="W168">
        <v>6.48</v>
      </c>
      <c r="Y168">
        <v>2.94</v>
      </c>
      <c r="AB168">
        <v>50.68</v>
      </c>
      <c r="AC168">
        <v>53.11</v>
      </c>
      <c r="AD168">
        <v>17.11</v>
      </c>
      <c r="AE168">
        <v>19.64</v>
      </c>
      <c r="AF168">
        <v>9.66</v>
      </c>
      <c r="AG168">
        <v>5.4</v>
      </c>
      <c r="AH168">
        <v>2.62</v>
      </c>
      <c r="AI168">
        <v>2.86</v>
      </c>
    </row>
    <row r="169" spans="1:35" x14ac:dyDescent="0.2">
      <c r="A169">
        <v>222.3</v>
      </c>
      <c r="C169">
        <v>286</v>
      </c>
      <c r="E169">
        <v>249.4</v>
      </c>
      <c r="G169">
        <v>12.1</v>
      </c>
      <c r="J169">
        <v>236.2</v>
      </c>
      <c r="L169">
        <v>273.89999999999998</v>
      </c>
      <c r="N169">
        <v>227</v>
      </c>
      <c r="P169">
        <v>10.1</v>
      </c>
      <c r="S169">
        <v>37.79</v>
      </c>
      <c r="U169">
        <v>24.31</v>
      </c>
      <c r="W169">
        <v>11.22</v>
      </c>
      <c r="Y169">
        <v>3.27</v>
      </c>
      <c r="AB169">
        <v>40.15</v>
      </c>
      <c r="AD169">
        <v>23.28</v>
      </c>
      <c r="AF169">
        <v>10.220000000000001</v>
      </c>
      <c r="AH169">
        <v>2.73</v>
      </c>
    </row>
    <row r="170" spans="1:35" x14ac:dyDescent="0.2">
      <c r="A170">
        <v>254.7</v>
      </c>
      <c r="C170">
        <v>252.2</v>
      </c>
      <c r="E170">
        <v>178.1</v>
      </c>
      <c r="G170">
        <v>8</v>
      </c>
      <c r="J170">
        <v>136.6</v>
      </c>
      <c r="L170">
        <v>209.4</v>
      </c>
      <c r="N170">
        <v>161.1</v>
      </c>
      <c r="P170">
        <v>12.2</v>
      </c>
      <c r="S170">
        <v>43.3</v>
      </c>
      <c r="U170">
        <v>21.44</v>
      </c>
      <c r="W170">
        <v>8.01</v>
      </c>
      <c r="Y170">
        <v>2.16</v>
      </c>
      <c r="AB170">
        <v>23.22</v>
      </c>
      <c r="AD170">
        <v>17.8</v>
      </c>
      <c r="AF170">
        <v>7.25</v>
      </c>
      <c r="AH170">
        <v>3.29</v>
      </c>
    </row>
    <row r="171" spans="1:35" x14ac:dyDescent="0.2">
      <c r="A171">
        <v>149.30000000000001</v>
      </c>
      <c r="C171">
        <v>187.1</v>
      </c>
      <c r="E171">
        <v>149.80000000000001</v>
      </c>
      <c r="G171">
        <v>7.9</v>
      </c>
      <c r="J171">
        <v>289.8</v>
      </c>
      <c r="L171">
        <v>255.6</v>
      </c>
      <c r="N171">
        <v>242.8</v>
      </c>
      <c r="P171">
        <v>11.7</v>
      </c>
      <c r="S171">
        <v>25.38</v>
      </c>
      <c r="U171">
        <v>15.9</v>
      </c>
      <c r="W171">
        <v>6.74</v>
      </c>
      <c r="Y171">
        <v>2.13</v>
      </c>
      <c r="AB171">
        <v>49.27</v>
      </c>
      <c r="AD171">
        <v>21.73</v>
      </c>
      <c r="AF171">
        <v>10.93</v>
      </c>
      <c r="AH171">
        <v>3.16</v>
      </c>
    </row>
    <row r="172" spans="1:35" x14ac:dyDescent="0.2">
      <c r="A172">
        <v>81.900000000000006</v>
      </c>
      <c r="C172">
        <v>253.8</v>
      </c>
      <c r="E172">
        <v>213.1</v>
      </c>
      <c r="G172">
        <v>8.9</v>
      </c>
      <c r="J172">
        <v>249.8</v>
      </c>
      <c r="L172">
        <v>242.4</v>
      </c>
      <c r="N172">
        <v>231.8</v>
      </c>
      <c r="P172">
        <v>11.6</v>
      </c>
      <c r="S172">
        <v>13.92</v>
      </c>
      <c r="U172">
        <v>21.57</v>
      </c>
      <c r="W172">
        <v>9.59</v>
      </c>
      <c r="Y172">
        <v>2.4</v>
      </c>
      <c r="AB172">
        <v>42.47</v>
      </c>
      <c r="AD172">
        <v>20.6</v>
      </c>
      <c r="AF172">
        <v>10.43</v>
      </c>
      <c r="AH172">
        <v>3.13</v>
      </c>
    </row>
    <row r="173" spans="1:35" x14ac:dyDescent="0.2">
      <c r="A173">
        <v>239</v>
      </c>
      <c r="C173">
        <v>273</v>
      </c>
      <c r="E173">
        <v>278.2</v>
      </c>
      <c r="G173">
        <v>13.5</v>
      </c>
      <c r="J173">
        <v>96.5</v>
      </c>
      <c r="L173">
        <v>210.2</v>
      </c>
      <c r="N173">
        <v>146.4</v>
      </c>
      <c r="P173">
        <v>12.5</v>
      </c>
      <c r="S173">
        <v>40.630000000000003</v>
      </c>
      <c r="U173">
        <v>23.21</v>
      </c>
      <c r="W173">
        <v>12.52</v>
      </c>
      <c r="Y173">
        <v>3.65</v>
      </c>
      <c r="AB173">
        <v>16.41</v>
      </c>
      <c r="AD173">
        <v>17.87</v>
      </c>
      <c r="AF173">
        <v>6.59</v>
      </c>
      <c r="AH173">
        <v>3.38</v>
      </c>
    </row>
    <row r="174" spans="1:35" x14ac:dyDescent="0.2">
      <c r="A174">
        <v>162.30000000000001</v>
      </c>
      <c r="C174">
        <v>149.1</v>
      </c>
      <c r="E174">
        <v>255.5</v>
      </c>
      <c r="G174">
        <v>14.8</v>
      </c>
      <c r="J174">
        <v>249.8</v>
      </c>
      <c r="L174">
        <v>261.89999999999998</v>
      </c>
      <c r="N174">
        <v>166.8</v>
      </c>
      <c r="P174">
        <v>12.7</v>
      </c>
      <c r="S174">
        <v>27.59</v>
      </c>
      <c r="U174">
        <v>12.67</v>
      </c>
      <c r="W174">
        <v>11.5</v>
      </c>
      <c r="Y174">
        <v>4</v>
      </c>
      <c r="AB174">
        <v>42.47</v>
      </c>
      <c r="AD174">
        <v>22.26</v>
      </c>
      <c r="AF174">
        <v>7.51</v>
      </c>
      <c r="AH174">
        <v>3.43</v>
      </c>
    </row>
    <row r="175" spans="1:35" x14ac:dyDescent="0.2">
      <c r="A175">
        <v>272.7</v>
      </c>
      <c r="C175">
        <v>236.4</v>
      </c>
      <c r="E175">
        <v>235.5</v>
      </c>
      <c r="G175">
        <v>7.7</v>
      </c>
      <c r="J175">
        <v>226</v>
      </c>
      <c r="L175">
        <v>304.60000000000002</v>
      </c>
      <c r="N175">
        <v>181.2</v>
      </c>
      <c r="P175">
        <v>12.6</v>
      </c>
      <c r="S175">
        <v>46.36</v>
      </c>
      <c r="U175">
        <v>20.09</v>
      </c>
      <c r="W175">
        <v>10.6</v>
      </c>
      <c r="Y175">
        <v>2.08</v>
      </c>
      <c r="AB175">
        <v>38.42</v>
      </c>
      <c r="AD175">
        <v>25.89</v>
      </c>
      <c r="AF175">
        <v>8.15</v>
      </c>
      <c r="AH175">
        <v>3.4</v>
      </c>
    </row>
    <row r="176" spans="1:35" x14ac:dyDescent="0.2">
      <c r="A176">
        <v>153</v>
      </c>
      <c r="C176">
        <v>141.1</v>
      </c>
      <c r="E176">
        <v>171.5</v>
      </c>
      <c r="G176">
        <v>10.3</v>
      </c>
      <c r="J176">
        <v>270</v>
      </c>
      <c r="L176">
        <v>256.60000000000002</v>
      </c>
      <c r="N176">
        <v>168.5</v>
      </c>
      <c r="P176">
        <v>12</v>
      </c>
      <c r="S176">
        <v>26.01</v>
      </c>
      <c r="U176">
        <v>11.99</v>
      </c>
      <c r="W176">
        <v>7.72</v>
      </c>
      <c r="Y176">
        <v>2.78</v>
      </c>
      <c r="AB176">
        <v>45.9</v>
      </c>
      <c r="AD176">
        <v>21.81</v>
      </c>
      <c r="AF176">
        <v>7.58</v>
      </c>
      <c r="AH176">
        <v>3.24</v>
      </c>
    </row>
    <row r="177" spans="1:34" x14ac:dyDescent="0.2">
      <c r="A177">
        <v>225.2</v>
      </c>
      <c r="C177">
        <v>184.9</v>
      </c>
      <c r="E177">
        <v>143.19999999999999</v>
      </c>
      <c r="G177">
        <v>9.9</v>
      </c>
      <c r="J177">
        <v>232.1</v>
      </c>
      <c r="L177">
        <v>327.10000000000002</v>
      </c>
      <c r="N177">
        <v>226.5</v>
      </c>
      <c r="P177">
        <v>10.9</v>
      </c>
      <c r="S177">
        <v>38.28</v>
      </c>
      <c r="U177">
        <v>15.72</v>
      </c>
      <c r="W177">
        <v>6.44</v>
      </c>
      <c r="Y177">
        <v>2.67</v>
      </c>
      <c r="AB177">
        <v>39.46</v>
      </c>
      <c r="AD177">
        <v>27.8</v>
      </c>
      <c r="AF177">
        <v>10.19</v>
      </c>
      <c r="AH177">
        <v>2.94</v>
      </c>
    </row>
    <row r="178" spans="1:34" x14ac:dyDescent="0.2">
      <c r="A178">
        <v>249.9</v>
      </c>
      <c r="C178">
        <v>254.5</v>
      </c>
      <c r="E178">
        <v>273.2</v>
      </c>
      <c r="G178">
        <v>8.9</v>
      </c>
      <c r="J178">
        <v>169.2</v>
      </c>
      <c r="L178">
        <v>173.3</v>
      </c>
      <c r="N178">
        <v>216.5</v>
      </c>
      <c r="P178">
        <v>12.4</v>
      </c>
      <c r="S178">
        <v>42.48</v>
      </c>
      <c r="U178">
        <v>21.63</v>
      </c>
      <c r="W178">
        <v>12.29</v>
      </c>
      <c r="Y178">
        <v>2.4</v>
      </c>
      <c r="AB178">
        <v>28.76</v>
      </c>
      <c r="AD178">
        <v>14.73</v>
      </c>
      <c r="AF178">
        <v>9.74</v>
      </c>
      <c r="AH178">
        <v>3.35</v>
      </c>
    </row>
    <row r="179" spans="1:34" x14ac:dyDescent="0.2">
      <c r="A179">
        <v>275.8</v>
      </c>
      <c r="C179">
        <v>189.5</v>
      </c>
      <c r="E179">
        <v>223.9</v>
      </c>
      <c r="G179">
        <v>7.4</v>
      </c>
      <c r="J179">
        <v>278.89999999999998</v>
      </c>
      <c r="L179">
        <v>190.2</v>
      </c>
      <c r="N179">
        <v>255.2</v>
      </c>
      <c r="P179">
        <v>11.7</v>
      </c>
      <c r="S179">
        <v>46.89</v>
      </c>
      <c r="U179">
        <v>16.11</v>
      </c>
      <c r="W179">
        <v>10.08</v>
      </c>
      <c r="Y179">
        <v>2</v>
      </c>
      <c r="AB179">
        <v>47.41</v>
      </c>
      <c r="AD179">
        <v>16.170000000000002</v>
      </c>
      <c r="AF179">
        <v>11.48</v>
      </c>
      <c r="AH179">
        <v>3.16</v>
      </c>
    </row>
    <row r="180" spans="1:34" x14ac:dyDescent="0.2">
      <c r="A180">
        <v>150.6</v>
      </c>
      <c r="C180">
        <v>169.1</v>
      </c>
      <c r="E180">
        <v>221.2</v>
      </c>
      <c r="G180">
        <v>10.4</v>
      </c>
      <c r="J180">
        <v>217.2</v>
      </c>
      <c r="L180">
        <v>303.39999999999998</v>
      </c>
      <c r="N180">
        <v>197.1</v>
      </c>
      <c r="P180">
        <v>12.4</v>
      </c>
      <c r="S180">
        <v>25.6</v>
      </c>
      <c r="U180">
        <v>14.37</v>
      </c>
      <c r="W180">
        <v>9.9499999999999993</v>
      </c>
      <c r="Y180">
        <v>2.81</v>
      </c>
      <c r="AB180">
        <v>36.92</v>
      </c>
      <c r="AD180">
        <v>25.79</v>
      </c>
      <c r="AF180">
        <v>8.8699999999999992</v>
      </c>
      <c r="AH180">
        <v>3.35</v>
      </c>
    </row>
    <row r="181" spans="1:34" x14ac:dyDescent="0.2">
      <c r="A181">
        <v>70.8</v>
      </c>
      <c r="C181">
        <v>215.6</v>
      </c>
      <c r="E181">
        <v>230.8</v>
      </c>
      <c r="G181">
        <v>9.5</v>
      </c>
      <c r="J181">
        <v>133.30000000000001</v>
      </c>
      <c r="L181">
        <v>247.8</v>
      </c>
      <c r="N181">
        <v>219</v>
      </c>
      <c r="P181">
        <v>11.3</v>
      </c>
      <c r="S181">
        <v>12.04</v>
      </c>
      <c r="U181">
        <v>18.329999999999998</v>
      </c>
      <c r="W181">
        <v>10.39</v>
      </c>
      <c r="Y181">
        <v>2.57</v>
      </c>
      <c r="AB181">
        <v>22.66</v>
      </c>
      <c r="AD181">
        <v>21.06</v>
      </c>
      <c r="AF181">
        <v>9.86</v>
      </c>
      <c r="AH181">
        <v>3.05</v>
      </c>
    </row>
    <row r="182" spans="1:34" x14ac:dyDescent="0.2">
      <c r="A182">
        <v>260.10000000000002</v>
      </c>
      <c r="C182">
        <v>256.5</v>
      </c>
      <c r="E182">
        <v>229.1</v>
      </c>
      <c r="G182">
        <v>10</v>
      </c>
      <c r="J182">
        <v>166.7</v>
      </c>
      <c r="L182">
        <v>179.3</v>
      </c>
      <c r="N182">
        <v>242.7</v>
      </c>
      <c r="P182">
        <v>6.8</v>
      </c>
      <c r="S182">
        <v>44.22</v>
      </c>
      <c r="U182">
        <v>21.8</v>
      </c>
      <c r="W182">
        <v>10.31</v>
      </c>
      <c r="Y182">
        <v>2.7</v>
      </c>
      <c r="AB182">
        <v>28.34</v>
      </c>
      <c r="AD182">
        <v>15.24</v>
      </c>
      <c r="AF182">
        <v>10.92</v>
      </c>
      <c r="AH182">
        <v>1.84</v>
      </c>
    </row>
    <row r="183" spans="1:34" x14ac:dyDescent="0.2">
      <c r="A183">
        <v>281.3</v>
      </c>
      <c r="C183">
        <v>301.5</v>
      </c>
      <c r="E183">
        <v>202.8</v>
      </c>
      <c r="G183">
        <v>8.6999999999999993</v>
      </c>
      <c r="J183">
        <v>267.10000000000002</v>
      </c>
      <c r="L183">
        <v>180.4</v>
      </c>
      <c r="N183">
        <v>230.6</v>
      </c>
      <c r="P183">
        <v>17.3</v>
      </c>
      <c r="S183">
        <v>47.82</v>
      </c>
      <c r="U183">
        <v>25.63</v>
      </c>
      <c r="W183">
        <v>9.1300000000000008</v>
      </c>
      <c r="Y183">
        <v>2.35</v>
      </c>
      <c r="AB183">
        <v>45.41</v>
      </c>
      <c r="AD183">
        <v>15.33</v>
      </c>
      <c r="AF183">
        <v>10.38</v>
      </c>
      <c r="AH183">
        <v>4.67</v>
      </c>
    </row>
    <row r="184" spans="1:34" x14ac:dyDescent="0.2">
      <c r="A184">
        <v>128.69999999999999</v>
      </c>
      <c r="C184">
        <v>227.1</v>
      </c>
      <c r="E184">
        <v>178.1</v>
      </c>
      <c r="G184">
        <v>9.1999999999999993</v>
      </c>
      <c r="J184">
        <v>313.2</v>
      </c>
      <c r="L184">
        <v>216.3</v>
      </c>
      <c r="N184">
        <v>218.4</v>
      </c>
      <c r="P184">
        <v>12.8</v>
      </c>
      <c r="S184">
        <v>21.88</v>
      </c>
      <c r="U184">
        <v>19.3</v>
      </c>
      <c r="W184">
        <v>8.01</v>
      </c>
      <c r="Y184">
        <v>2.48</v>
      </c>
      <c r="AB184">
        <v>53.24</v>
      </c>
      <c r="AD184">
        <v>18.39</v>
      </c>
      <c r="AF184">
        <v>9.83</v>
      </c>
      <c r="AH184">
        <v>3.46</v>
      </c>
    </row>
    <row r="185" spans="1:34" x14ac:dyDescent="0.2">
      <c r="A185">
        <v>155</v>
      </c>
      <c r="C185">
        <v>133.4</v>
      </c>
      <c r="E185">
        <v>176.1</v>
      </c>
      <c r="G185">
        <v>7</v>
      </c>
      <c r="J185">
        <v>227.1</v>
      </c>
      <c r="L185">
        <v>120.5</v>
      </c>
      <c r="N185">
        <v>117</v>
      </c>
      <c r="P185">
        <v>4.7</v>
      </c>
      <c r="S185">
        <v>26.35</v>
      </c>
      <c r="U185">
        <v>11.34</v>
      </c>
      <c r="W185">
        <v>7.92</v>
      </c>
      <c r="Y185">
        <v>1.89</v>
      </c>
      <c r="AB185">
        <v>38.61</v>
      </c>
      <c r="AD185">
        <v>10.24</v>
      </c>
      <c r="AF185">
        <v>5.27</v>
      </c>
      <c r="AH185">
        <v>1.27</v>
      </c>
    </row>
    <row r="186" spans="1:34" x14ac:dyDescent="0.2">
      <c r="A186">
        <v>238</v>
      </c>
      <c r="C186">
        <v>278.5</v>
      </c>
      <c r="E186">
        <v>193.1</v>
      </c>
      <c r="G186">
        <v>11.8</v>
      </c>
      <c r="J186">
        <v>245.3</v>
      </c>
      <c r="L186">
        <v>259.89999999999998</v>
      </c>
      <c r="N186">
        <v>204.3</v>
      </c>
      <c r="P186">
        <v>10.7</v>
      </c>
      <c r="S186">
        <v>40.46</v>
      </c>
      <c r="U186">
        <v>23.67</v>
      </c>
      <c r="W186">
        <v>8.69</v>
      </c>
      <c r="Y186">
        <v>3.19</v>
      </c>
      <c r="AB186">
        <v>41.7</v>
      </c>
      <c r="AD186">
        <v>22.09</v>
      </c>
      <c r="AF186">
        <v>9.19</v>
      </c>
      <c r="AH186">
        <v>2.89</v>
      </c>
    </row>
    <row r="187" spans="1:34" x14ac:dyDescent="0.2">
      <c r="A187">
        <v>236.6</v>
      </c>
      <c r="C187">
        <v>169.9</v>
      </c>
      <c r="E187">
        <v>212.3</v>
      </c>
      <c r="G187">
        <v>11.1</v>
      </c>
      <c r="J187">
        <v>143.30000000000001</v>
      </c>
      <c r="L187">
        <v>230.7</v>
      </c>
      <c r="N187">
        <v>214.3</v>
      </c>
      <c r="P187">
        <v>7.8</v>
      </c>
      <c r="S187">
        <v>40.22</v>
      </c>
      <c r="U187">
        <v>14.44</v>
      </c>
      <c r="W187">
        <v>9.5500000000000007</v>
      </c>
      <c r="Y187">
        <v>3</v>
      </c>
      <c r="AB187">
        <v>24.36</v>
      </c>
      <c r="AD187">
        <v>19.61</v>
      </c>
      <c r="AF187">
        <v>9.64</v>
      </c>
      <c r="AH187">
        <v>2.11</v>
      </c>
    </row>
    <row r="188" spans="1:34" x14ac:dyDescent="0.2">
      <c r="A188">
        <v>237.8</v>
      </c>
      <c r="C188">
        <v>208.9</v>
      </c>
      <c r="E188">
        <v>167.8</v>
      </c>
      <c r="G188">
        <v>15.6</v>
      </c>
      <c r="J188">
        <v>271.10000000000002</v>
      </c>
      <c r="L188">
        <v>237</v>
      </c>
      <c r="N188">
        <v>239.9</v>
      </c>
      <c r="P188">
        <v>9.8000000000000007</v>
      </c>
      <c r="S188">
        <v>40.43</v>
      </c>
      <c r="U188">
        <v>17.760000000000002</v>
      </c>
      <c r="W188">
        <v>7.55</v>
      </c>
      <c r="Y188">
        <v>4.21</v>
      </c>
      <c r="AB188">
        <v>46.09</v>
      </c>
      <c r="AD188">
        <v>20.149999999999999</v>
      </c>
      <c r="AF188">
        <v>10.8</v>
      </c>
      <c r="AH188">
        <v>2.65</v>
      </c>
    </row>
    <row r="189" spans="1:34" x14ac:dyDescent="0.2">
      <c r="A189">
        <v>204</v>
      </c>
      <c r="C189">
        <v>168.5</v>
      </c>
      <c r="E189">
        <v>164</v>
      </c>
      <c r="G189">
        <v>13.3</v>
      </c>
      <c r="J189">
        <v>167.1</v>
      </c>
      <c r="L189">
        <v>131.80000000000001</v>
      </c>
      <c r="N189">
        <v>187.4</v>
      </c>
      <c r="P189">
        <v>9.4</v>
      </c>
      <c r="S189">
        <v>34.68</v>
      </c>
      <c r="U189">
        <v>14.32</v>
      </c>
      <c r="W189">
        <v>7.38</v>
      </c>
      <c r="Y189">
        <v>3.59</v>
      </c>
      <c r="AB189">
        <v>28.41</v>
      </c>
      <c r="AD189">
        <v>11.2</v>
      </c>
      <c r="AF189">
        <v>8.43</v>
      </c>
      <c r="AH189">
        <v>2.54</v>
      </c>
    </row>
    <row r="190" spans="1:34" x14ac:dyDescent="0.2">
      <c r="A190">
        <v>272.5</v>
      </c>
      <c r="C190">
        <v>226.1</v>
      </c>
      <c r="E190">
        <v>159.1</v>
      </c>
      <c r="G190">
        <v>16.399999999999999</v>
      </c>
      <c r="J190">
        <v>273.2</v>
      </c>
      <c r="L190">
        <v>211.1</v>
      </c>
      <c r="N190">
        <v>203.7</v>
      </c>
      <c r="P190">
        <v>13.1</v>
      </c>
      <c r="S190">
        <v>46.33</v>
      </c>
      <c r="U190">
        <v>19.22</v>
      </c>
      <c r="W190">
        <v>7.16</v>
      </c>
      <c r="Y190">
        <v>4.43</v>
      </c>
      <c r="AB190">
        <v>46.44</v>
      </c>
      <c r="AD190">
        <v>17.940000000000001</v>
      </c>
      <c r="AF190">
        <v>9.17</v>
      </c>
      <c r="AH190">
        <v>3.54</v>
      </c>
    </row>
    <row r="191" spans="1:34" x14ac:dyDescent="0.2">
      <c r="A191">
        <v>286.39999999999998</v>
      </c>
      <c r="C191">
        <v>178.2</v>
      </c>
      <c r="E191">
        <v>214.2</v>
      </c>
      <c r="G191">
        <v>10.7</v>
      </c>
      <c r="J191">
        <v>273.8</v>
      </c>
      <c r="L191">
        <v>289.7</v>
      </c>
      <c r="N191">
        <v>269.10000000000002</v>
      </c>
      <c r="P191">
        <v>5.8</v>
      </c>
      <c r="S191">
        <v>48.69</v>
      </c>
      <c r="U191">
        <v>15.15</v>
      </c>
      <c r="W191">
        <v>9.64</v>
      </c>
      <c r="Y191">
        <v>2.89</v>
      </c>
      <c r="AB191">
        <v>46.55</v>
      </c>
      <c r="AD191">
        <v>24.62</v>
      </c>
      <c r="AF191">
        <v>12.11</v>
      </c>
      <c r="AH191">
        <v>1.57</v>
      </c>
    </row>
    <row r="192" spans="1:34" x14ac:dyDescent="0.2">
      <c r="A192">
        <v>328.1</v>
      </c>
      <c r="C192">
        <v>151.69999999999999</v>
      </c>
      <c r="E192">
        <v>303.5</v>
      </c>
      <c r="G192">
        <v>8.6999999999999993</v>
      </c>
      <c r="J192">
        <v>303.89999999999998</v>
      </c>
      <c r="L192">
        <v>232.2</v>
      </c>
      <c r="N192">
        <v>147.1</v>
      </c>
      <c r="P192">
        <v>5.8</v>
      </c>
      <c r="S192">
        <v>55.78</v>
      </c>
      <c r="U192">
        <v>12.89</v>
      </c>
      <c r="W192">
        <v>13.66</v>
      </c>
      <c r="Y192">
        <v>2.35</v>
      </c>
      <c r="AB192">
        <v>51.66</v>
      </c>
      <c r="AD192">
        <v>19.739999999999998</v>
      </c>
      <c r="AF192">
        <v>6.62</v>
      </c>
      <c r="AH192">
        <v>1.57</v>
      </c>
    </row>
    <row r="193" spans="1:34" x14ac:dyDescent="0.2">
      <c r="A193">
        <v>145.9</v>
      </c>
      <c r="C193">
        <v>208.2</v>
      </c>
      <c r="E193">
        <v>180.9</v>
      </c>
      <c r="G193">
        <v>14.4</v>
      </c>
      <c r="J193">
        <v>228.6</v>
      </c>
      <c r="L193">
        <v>132.80000000000001</v>
      </c>
      <c r="N193">
        <v>227.2</v>
      </c>
      <c r="P193">
        <v>10.1</v>
      </c>
      <c r="S193">
        <v>24.8</v>
      </c>
      <c r="U193">
        <v>17.7</v>
      </c>
      <c r="W193">
        <v>8.14</v>
      </c>
      <c r="Y193">
        <v>3.89</v>
      </c>
      <c r="AB193">
        <v>38.86</v>
      </c>
      <c r="AD193">
        <v>11.29</v>
      </c>
      <c r="AF193">
        <v>10.220000000000001</v>
      </c>
      <c r="AH193">
        <v>2.73</v>
      </c>
    </row>
    <row r="194" spans="1:34" x14ac:dyDescent="0.2">
      <c r="A194">
        <v>217.6</v>
      </c>
      <c r="C194">
        <v>279</v>
      </c>
      <c r="E194">
        <v>250.7</v>
      </c>
      <c r="G194">
        <v>10.4</v>
      </c>
      <c r="J194">
        <v>209.5</v>
      </c>
      <c r="L194">
        <v>109.6</v>
      </c>
      <c r="N194">
        <v>189.7</v>
      </c>
      <c r="P194">
        <v>9.1</v>
      </c>
      <c r="S194">
        <v>36.99</v>
      </c>
      <c r="U194">
        <v>23.72</v>
      </c>
      <c r="W194">
        <v>11.28</v>
      </c>
      <c r="Y194">
        <v>2.81</v>
      </c>
      <c r="AB194">
        <v>35.619999999999997</v>
      </c>
      <c r="AD194">
        <v>9.32</v>
      </c>
      <c r="AF194">
        <v>8.5399999999999991</v>
      </c>
      <c r="AH194">
        <v>2.46</v>
      </c>
    </row>
    <row r="195" spans="1:34" x14ac:dyDescent="0.2">
      <c r="A195">
        <v>269.8</v>
      </c>
      <c r="C195">
        <v>228.8</v>
      </c>
      <c r="E195">
        <v>257.5</v>
      </c>
      <c r="G195">
        <v>10.1</v>
      </c>
      <c r="J195">
        <v>143</v>
      </c>
      <c r="L195">
        <v>212.2</v>
      </c>
      <c r="N195">
        <v>104.9</v>
      </c>
      <c r="P195">
        <v>15.3</v>
      </c>
      <c r="S195">
        <v>45.87</v>
      </c>
      <c r="U195">
        <v>19.45</v>
      </c>
      <c r="W195">
        <v>11.59</v>
      </c>
      <c r="Y195">
        <v>2.73</v>
      </c>
      <c r="AB195">
        <v>24.31</v>
      </c>
      <c r="AD195">
        <v>18.04</v>
      </c>
      <c r="AF195">
        <v>4.72</v>
      </c>
      <c r="AH195">
        <v>4.13</v>
      </c>
    </row>
    <row r="196" spans="1:34" x14ac:dyDescent="0.2">
      <c r="A196">
        <v>269.2</v>
      </c>
      <c r="C196">
        <v>193.8</v>
      </c>
      <c r="E196">
        <v>257.60000000000002</v>
      </c>
      <c r="G196">
        <v>8.9</v>
      </c>
      <c r="J196">
        <v>201.3</v>
      </c>
      <c r="L196">
        <v>203.7</v>
      </c>
      <c r="N196">
        <v>129.9</v>
      </c>
      <c r="P196">
        <v>6.4</v>
      </c>
      <c r="S196">
        <v>45.76</v>
      </c>
      <c r="U196">
        <v>16.47</v>
      </c>
      <c r="W196">
        <v>11.59</v>
      </c>
      <c r="Y196">
        <v>2.4</v>
      </c>
      <c r="AB196">
        <v>34.22</v>
      </c>
      <c r="AD196">
        <v>17.309999999999999</v>
      </c>
      <c r="AF196">
        <v>5.85</v>
      </c>
      <c r="AH196">
        <v>1.73</v>
      </c>
    </row>
    <row r="197" spans="1:34" x14ac:dyDescent="0.2">
      <c r="A197">
        <v>261.2</v>
      </c>
      <c r="C197">
        <v>250.8</v>
      </c>
      <c r="E197">
        <v>176</v>
      </c>
      <c r="G197">
        <v>9.8000000000000007</v>
      </c>
      <c r="J197">
        <v>326.3</v>
      </c>
      <c r="L197">
        <v>165.1</v>
      </c>
      <c r="N197">
        <v>162.9</v>
      </c>
      <c r="P197">
        <v>7.5</v>
      </c>
      <c r="S197">
        <v>44.4</v>
      </c>
      <c r="U197">
        <v>21.32</v>
      </c>
      <c r="W197">
        <v>7.92</v>
      </c>
      <c r="Y197">
        <v>2.65</v>
      </c>
      <c r="AB197">
        <v>55.47</v>
      </c>
      <c r="AD197">
        <v>14.03</v>
      </c>
      <c r="AF197">
        <v>7.33</v>
      </c>
      <c r="AH197">
        <v>2.0299999999999998</v>
      </c>
    </row>
    <row r="198" spans="1:34" x14ac:dyDescent="0.2">
      <c r="A198">
        <v>228.9</v>
      </c>
      <c r="C198">
        <v>255.7</v>
      </c>
      <c r="E198">
        <v>208</v>
      </c>
      <c r="G198">
        <v>10.1</v>
      </c>
      <c r="J198">
        <v>147.1</v>
      </c>
      <c r="L198">
        <v>161</v>
      </c>
      <c r="N198">
        <v>275.89999999999998</v>
      </c>
      <c r="P198">
        <v>9</v>
      </c>
      <c r="S198">
        <v>38.909999999999997</v>
      </c>
      <c r="U198">
        <v>21.73</v>
      </c>
      <c r="W198">
        <v>9.36</v>
      </c>
      <c r="Y198">
        <v>2.73</v>
      </c>
      <c r="AB198">
        <v>25.01</v>
      </c>
      <c r="AD198">
        <v>13.69</v>
      </c>
      <c r="AF198">
        <v>12.42</v>
      </c>
      <c r="AH198">
        <v>2.4300000000000002</v>
      </c>
    </row>
    <row r="199" spans="1:34" x14ac:dyDescent="0.2">
      <c r="A199">
        <v>290.39999999999998</v>
      </c>
      <c r="C199">
        <v>253.9</v>
      </c>
      <c r="E199">
        <v>263.3</v>
      </c>
      <c r="G199">
        <v>10.1</v>
      </c>
      <c r="J199">
        <v>197.8</v>
      </c>
      <c r="L199">
        <v>133.9</v>
      </c>
      <c r="N199">
        <v>177.3</v>
      </c>
      <c r="P199">
        <v>10.9</v>
      </c>
      <c r="S199">
        <v>49.37</v>
      </c>
      <c r="U199">
        <v>21.58</v>
      </c>
      <c r="W199">
        <v>11.85</v>
      </c>
      <c r="Y199">
        <v>2.73</v>
      </c>
      <c r="AB199">
        <v>33.630000000000003</v>
      </c>
      <c r="AD199">
        <v>11.38</v>
      </c>
      <c r="AF199">
        <v>7.98</v>
      </c>
      <c r="AH199">
        <v>2.94</v>
      </c>
    </row>
    <row r="200" spans="1:34" x14ac:dyDescent="0.2">
      <c r="A200">
        <v>298.10000000000002</v>
      </c>
      <c r="C200">
        <v>201.3</v>
      </c>
      <c r="E200">
        <v>214.7</v>
      </c>
      <c r="G200">
        <v>9.6999999999999993</v>
      </c>
      <c r="J200">
        <v>81.7</v>
      </c>
      <c r="L200">
        <v>210.2</v>
      </c>
      <c r="N200">
        <v>212</v>
      </c>
      <c r="P200">
        <v>11.3</v>
      </c>
      <c r="S200">
        <v>50.68</v>
      </c>
      <c r="U200">
        <v>17.11</v>
      </c>
      <c r="W200">
        <v>9.66</v>
      </c>
      <c r="Y200">
        <v>2.62</v>
      </c>
      <c r="AB200">
        <v>13.89</v>
      </c>
      <c r="AD200">
        <v>17.87</v>
      </c>
      <c r="AF200">
        <v>9.5399999999999991</v>
      </c>
      <c r="AH200">
        <v>3.05</v>
      </c>
    </row>
    <row r="201" spans="1:34" x14ac:dyDescent="0.2">
      <c r="A201">
        <v>236.2</v>
      </c>
      <c r="C201">
        <v>273.89999999999998</v>
      </c>
      <c r="E201">
        <v>227</v>
      </c>
      <c r="G201">
        <v>10.1</v>
      </c>
      <c r="J201">
        <v>109</v>
      </c>
      <c r="L201">
        <v>259.3</v>
      </c>
      <c r="N201">
        <v>182.1</v>
      </c>
      <c r="P201">
        <v>13.3</v>
      </c>
      <c r="S201">
        <v>40.15</v>
      </c>
      <c r="U201">
        <v>23.28</v>
      </c>
      <c r="W201">
        <v>10.220000000000001</v>
      </c>
      <c r="Y201">
        <v>2.73</v>
      </c>
      <c r="AB201">
        <v>18.53</v>
      </c>
      <c r="AD201">
        <v>22.04</v>
      </c>
      <c r="AF201">
        <v>8.19</v>
      </c>
      <c r="AH201">
        <v>3.59</v>
      </c>
    </row>
    <row r="202" spans="1:34" x14ac:dyDescent="0.2">
      <c r="A202">
        <v>136.6</v>
      </c>
      <c r="C202">
        <v>209.4</v>
      </c>
      <c r="E202">
        <v>161.1</v>
      </c>
      <c r="G202">
        <v>12.2</v>
      </c>
      <c r="J202">
        <v>109.6</v>
      </c>
      <c r="L202">
        <v>249.3</v>
      </c>
      <c r="N202">
        <v>321.2</v>
      </c>
      <c r="P202">
        <v>8.3000000000000007</v>
      </c>
      <c r="S202">
        <v>23.22</v>
      </c>
      <c r="U202">
        <v>17.8</v>
      </c>
      <c r="W202">
        <v>7.25</v>
      </c>
      <c r="Y202">
        <v>3.29</v>
      </c>
      <c r="AB202">
        <v>18.63</v>
      </c>
      <c r="AD202">
        <v>21.19</v>
      </c>
      <c r="AF202">
        <v>14.45</v>
      </c>
      <c r="AH202">
        <v>2.2400000000000002</v>
      </c>
    </row>
    <row r="203" spans="1:34" x14ac:dyDescent="0.2">
      <c r="A203">
        <v>289.8</v>
      </c>
      <c r="C203">
        <v>255.6</v>
      </c>
      <c r="E203">
        <v>242.8</v>
      </c>
      <c r="G203">
        <v>11.7</v>
      </c>
      <c r="J203">
        <v>137.80000000000001</v>
      </c>
      <c r="L203">
        <v>225.8</v>
      </c>
      <c r="N203">
        <v>145.19999999999999</v>
      </c>
      <c r="P203">
        <v>10.199999999999999</v>
      </c>
      <c r="S203">
        <v>49.27</v>
      </c>
      <c r="U203">
        <v>21.73</v>
      </c>
      <c r="W203">
        <v>10.93</v>
      </c>
      <c r="Y203">
        <v>3.16</v>
      </c>
      <c r="AB203">
        <v>23.43</v>
      </c>
      <c r="AD203">
        <v>19.190000000000001</v>
      </c>
      <c r="AF203">
        <v>6.53</v>
      </c>
      <c r="AH203">
        <v>2.75</v>
      </c>
    </row>
    <row r="204" spans="1:34" x14ac:dyDescent="0.2">
      <c r="A204">
        <v>172.9</v>
      </c>
      <c r="C204">
        <v>183</v>
      </c>
      <c r="E204">
        <v>226.4</v>
      </c>
      <c r="G204">
        <v>9.8000000000000007</v>
      </c>
      <c r="J204">
        <v>167.8</v>
      </c>
      <c r="L204">
        <v>211</v>
      </c>
      <c r="N204">
        <v>153.5</v>
      </c>
      <c r="P204">
        <v>10.5</v>
      </c>
      <c r="S204">
        <v>29.39</v>
      </c>
      <c r="U204">
        <v>15.56</v>
      </c>
      <c r="W204">
        <v>10.19</v>
      </c>
      <c r="Y204">
        <v>2.65</v>
      </c>
      <c r="AB204">
        <v>28.53</v>
      </c>
      <c r="AD204">
        <v>17.940000000000001</v>
      </c>
      <c r="AF204">
        <v>6.91</v>
      </c>
      <c r="AH204">
        <v>2.84</v>
      </c>
    </row>
    <row r="205" spans="1:34" x14ac:dyDescent="0.2">
      <c r="A205">
        <v>249.8</v>
      </c>
      <c r="C205">
        <v>242.4</v>
      </c>
      <c r="E205">
        <v>231.8</v>
      </c>
      <c r="G205">
        <v>11.6</v>
      </c>
      <c r="J205">
        <v>92.6</v>
      </c>
      <c r="L205">
        <v>161.9</v>
      </c>
      <c r="N205">
        <v>285</v>
      </c>
      <c r="P205">
        <v>11.3</v>
      </c>
      <c r="S205">
        <v>42.47</v>
      </c>
      <c r="U205">
        <v>20.6</v>
      </c>
      <c r="W205">
        <v>10.43</v>
      </c>
      <c r="Y205">
        <v>3.13</v>
      </c>
      <c r="AB205">
        <v>15.74</v>
      </c>
      <c r="AD205">
        <v>13.76</v>
      </c>
      <c r="AF205">
        <v>12.83</v>
      </c>
      <c r="AH205">
        <v>3.05</v>
      </c>
    </row>
    <row r="206" spans="1:34" x14ac:dyDescent="0.2">
      <c r="A206">
        <v>252.3</v>
      </c>
      <c r="C206">
        <v>207</v>
      </c>
      <c r="E206">
        <v>284.60000000000002</v>
      </c>
      <c r="G206">
        <v>12</v>
      </c>
      <c r="J206">
        <v>123.1</v>
      </c>
      <c r="L206">
        <v>213.9</v>
      </c>
      <c r="N206">
        <v>184.9</v>
      </c>
      <c r="P206">
        <v>12</v>
      </c>
      <c r="S206">
        <v>42.89</v>
      </c>
      <c r="U206">
        <v>17.600000000000001</v>
      </c>
      <c r="W206">
        <v>12.81</v>
      </c>
      <c r="Y206">
        <v>3.24</v>
      </c>
      <c r="AB206">
        <v>20.93</v>
      </c>
      <c r="AD206">
        <v>18.18</v>
      </c>
      <c r="AF206">
        <v>8.32</v>
      </c>
      <c r="AH206">
        <v>3.24</v>
      </c>
    </row>
    <row r="207" spans="1:34" x14ac:dyDescent="0.2">
      <c r="A207">
        <v>96.5</v>
      </c>
      <c r="C207">
        <v>210.2</v>
      </c>
      <c r="E207">
        <v>146.4</v>
      </c>
      <c r="G207">
        <v>12.5</v>
      </c>
      <c r="J207">
        <v>184.7</v>
      </c>
      <c r="L207">
        <v>262</v>
      </c>
      <c r="N207">
        <v>239.5</v>
      </c>
      <c r="P207">
        <v>12.3</v>
      </c>
      <c r="S207">
        <v>16.41</v>
      </c>
      <c r="U207">
        <v>17.87</v>
      </c>
      <c r="W207">
        <v>6.59</v>
      </c>
      <c r="Y207">
        <v>3.38</v>
      </c>
      <c r="AB207">
        <v>31.4</v>
      </c>
      <c r="AD207">
        <v>22.27</v>
      </c>
      <c r="AF207">
        <v>10.78</v>
      </c>
      <c r="AH207">
        <v>3.32</v>
      </c>
    </row>
    <row r="208" spans="1:34" x14ac:dyDescent="0.2">
      <c r="A208">
        <v>249.8</v>
      </c>
      <c r="C208">
        <v>261.89999999999998</v>
      </c>
      <c r="E208">
        <v>166.8</v>
      </c>
      <c r="G208">
        <v>12.7</v>
      </c>
      <c r="J208">
        <v>113</v>
      </c>
      <c r="L208">
        <v>169.2</v>
      </c>
      <c r="N208">
        <v>156.6</v>
      </c>
      <c r="P208">
        <v>9.1999999999999993</v>
      </c>
      <c r="S208">
        <v>42.47</v>
      </c>
      <c r="U208">
        <v>22.26</v>
      </c>
      <c r="W208">
        <v>7.51</v>
      </c>
      <c r="Y208">
        <v>3.43</v>
      </c>
      <c r="AB208">
        <v>19.21</v>
      </c>
      <c r="AD208">
        <v>14.38</v>
      </c>
      <c r="AF208">
        <v>7.05</v>
      </c>
      <c r="AH208">
        <v>2.48</v>
      </c>
    </row>
    <row r="209" spans="1:34" x14ac:dyDescent="0.2">
      <c r="A209">
        <v>226</v>
      </c>
      <c r="C209">
        <v>304.60000000000002</v>
      </c>
      <c r="E209">
        <v>181.2</v>
      </c>
      <c r="G209">
        <v>12.6</v>
      </c>
      <c r="J209">
        <v>294.2</v>
      </c>
      <c r="L209">
        <v>232.5</v>
      </c>
      <c r="N209">
        <v>195</v>
      </c>
      <c r="P209">
        <v>9</v>
      </c>
      <c r="S209">
        <v>38.42</v>
      </c>
      <c r="U209">
        <v>25.89</v>
      </c>
      <c r="W209">
        <v>8.15</v>
      </c>
      <c r="Y209">
        <v>3.4</v>
      </c>
      <c r="AB209">
        <v>50.01</v>
      </c>
      <c r="AD209">
        <v>19.760000000000002</v>
      </c>
      <c r="AF209">
        <v>8.7799999999999994</v>
      </c>
      <c r="AH209">
        <v>2.4300000000000002</v>
      </c>
    </row>
    <row r="210" spans="1:34" x14ac:dyDescent="0.2">
      <c r="A210">
        <v>270</v>
      </c>
      <c r="C210">
        <v>256.60000000000002</v>
      </c>
      <c r="E210">
        <v>168.5</v>
      </c>
      <c r="G210">
        <v>12</v>
      </c>
      <c r="J210">
        <v>259.39999999999998</v>
      </c>
      <c r="L210">
        <v>269.7</v>
      </c>
      <c r="N210">
        <v>175.3</v>
      </c>
      <c r="P210">
        <v>9.5</v>
      </c>
      <c r="S210">
        <v>45.9</v>
      </c>
      <c r="U210">
        <v>21.81</v>
      </c>
      <c r="W210">
        <v>7.58</v>
      </c>
      <c r="Y210">
        <v>3.24</v>
      </c>
      <c r="AB210">
        <v>44.1</v>
      </c>
      <c r="AD210">
        <v>22.92</v>
      </c>
      <c r="AF210">
        <v>7.89</v>
      </c>
      <c r="AH210">
        <v>2.57</v>
      </c>
    </row>
    <row r="211" spans="1:34" x14ac:dyDescent="0.2">
      <c r="A211">
        <v>47.7</v>
      </c>
      <c r="C211">
        <v>264.39999999999998</v>
      </c>
      <c r="E211">
        <v>235.2</v>
      </c>
      <c r="G211">
        <v>13.2</v>
      </c>
      <c r="J211">
        <v>247.2</v>
      </c>
      <c r="L211">
        <v>303.7</v>
      </c>
      <c r="N211">
        <v>105.4</v>
      </c>
      <c r="P211">
        <v>9.3000000000000007</v>
      </c>
      <c r="S211">
        <v>8.11</v>
      </c>
      <c r="U211">
        <v>22.47</v>
      </c>
      <c r="W211">
        <v>10.58</v>
      </c>
      <c r="Y211">
        <v>3.56</v>
      </c>
      <c r="AB211">
        <v>42.02</v>
      </c>
      <c r="AD211">
        <v>25.81</v>
      </c>
      <c r="AF211">
        <v>4.74</v>
      </c>
      <c r="AH211">
        <v>2.5099999999999998</v>
      </c>
    </row>
    <row r="212" spans="1:34" x14ac:dyDescent="0.2">
      <c r="A212">
        <v>89.5</v>
      </c>
      <c r="C212">
        <v>339.9</v>
      </c>
      <c r="E212">
        <v>172.9</v>
      </c>
      <c r="G212">
        <v>7.9</v>
      </c>
      <c r="J212">
        <v>317.8</v>
      </c>
      <c r="L212">
        <v>152.9</v>
      </c>
      <c r="N212">
        <v>123.4</v>
      </c>
      <c r="P212">
        <v>10.4</v>
      </c>
      <c r="S212">
        <v>15.22</v>
      </c>
      <c r="U212">
        <v>28.89</v>
      </c>
      <c r="W212">
        <v>7.78</v>
      </c>
      <c r="Y212">
        <v>2.13</v>
      </c>
      <c r="AB212">
        <v>54.03</v>
      </c>
      <c r="AD212">
        <v>13</v>
      </c>
      <c r="AF212">
        <v>5.55</v>
      </c>
      <c r="AH212">
        <v>2.81</v>
      </c>
    </row>
    <row r="213" spans="1:34" x14ac:dyDescent="0.2">
      <c r="A213">
        <v>251.3</v>
      </c>
      <c r="C213">
        <v>252.5</v>
      </c>
      <c r="E213">
        <v>118.3</v>
      </c>
      <c r="G213">
        <v>9.9</v>
      </c>
      <c r="J213">
        <v>312</v>
      </c>
      <c r="L213">
        <v>180</v>
      </c>
      <c r="N213">
        <v>168.6</v>
      </c>
      <c r="P213">
        <v>12.8</v>
      </c>
      <c r="S213">
        <v>42.72</v>
      </c>
      <c r="U213">
        <v>21.46</v>
      </c>
      <c r="W213">
        <v>5.32</v>
      </c>
      <c r="Y213">
        <v>2.67</v>
      </c>
      <c r="AB213">
        <v>53.04</v>
      </c>
      <c r="AD213">
        <v>15.3</v>
      </c>
      <c r="AF213">
        <v>7.59</v>
      </c>
      <c r="AH213">
        <v>3.46</v>
      </c>
    </row>
    <row r="214" spans="1:34" x14ac:dyDescent="0.2">
      <c r="A214">
        <v>232.1</v>
      </c>
      <c r="C214">
        <v>327.10000000000002</v>
      </c>
      <c r="E214">
        <v>226.5</v>
      </c>
      <c r="G214">
        <v>10.9</v>
      </c>
      <c r="J214">
        <v>131.6</v>
      </c>
      <c r="L214">
        <v>179.3</v>
      </c>
      <c r="N214">
        <v>251.2</v>
      </c>
      <c r="P214">
        <v>15.5</v>
      </c>
      <c r="S214">
        <v>39.46</v>
      </c>
      <c r="U214">
        <v>27.8</v>
      </c>
      <c r="W214">
        <v>10.19</v>
      </c>
      <c r="Y214">
        <v>2.94</v>
      </c>
      <c r="AB214">
        <v>22.37</v>
      </c>
      <c r="AD214">
        <v>15.24</v>
      </c>
      <c r="AF214">
        <v>11.3</v>
      </c>
      <c r="AH214">
        <v>4.1900000000000004</v>
      </c>
    </row>
    <row r="215" spans="1:34" x14ac:dyDescent="0.2">
      <c r="A215">
        <v>169.2</v>
      </c>
      <c r="C215">
        <v>173.3</v>
      </c>
      <c r="E215">
        <v>216.5</v>
      </c>
      <c r="G215">
        <v>12.4</v>
      </c>
      <c r="J215">
        <v>231.2</v>
      </c>
      <c r="L215">
        <v>267.8</v>
      </c>
      <c r="N215">
        <v>240.3</v>
      </c>
      <c r="P215">
        <v>8.8000000000000007</v>
      </c>
      <c r="S215">
        <v>28.76</v>
      </c>
      <c r="U215">
        <v>14.73</v>
      </c>
      <c r="W215">
        <v>9.74</v>
      </c>
      <c r="Y215">
        <v>3.35</v>
      </c>
      <c r="AB215">
        <v>39.299999999999997</v>
      </c>
      <c r="AD215">
        <v>22.76</v>
      </c>
      <c r="AF215">
        <v>10.81</v>
      </c>
      <c r="AH215">
        <v>2.38</v>
      </c>
    </row>
    <row r="216" spans="1:34" x14ac:dyDescent="0.2">
      <c r="A216">
        <v>145</v>
      </c>
      <c r="C216">
        <v>294.3</v>
      </c>
      <c r="E216">
        <v>239.8</v>
      </c>
      <c r="G216">
        <v>11</v>
      </c>
      <c r="J216">
        <v>264.89999999999998</v>
      </c>
      <c r="L216">
        <v>281.2</v>
      </c>
      <c r="N216">
        <v>166.1</v>
      </c>
      <c r="P216">
        <v>8.4</v>
      </c>
      <c r="S216">
        <v>24.65</v>
      </c>
      <c r="U216">
        <v>25.02</v>
      </c>
      <c r="W216">
        <v>10.79</v>
      </c>
      <c r="Y216">
        <v>2.97</v>
      </c>
      <c r="AB216">
        <v>45.03</v>
      </c>
      <c r="AD216">
        <v>23.9</v>
      </c>
      <c r="AF216">
        <v>7.47</v>
      </c>
      <c r="AH216">
        <v>2.27</v>
      </c>
    </row>
    <row r="217" spans="1:34" x14ac:dyDescent="0.2">
      <c r="A217">
        <v>278.89999999999998</v>
      </c>
      <c r="C217">
        <v>190.2</v>
      </c>
      <c r="E217">
        <v>255.2</v>
      </c>
      <c r="G217">
        <v>11.7</v>
      </c>
      <c r="J217">
        <v>225.1</v>
      </c>
      <c r="L217">
        <v>279.5</v>
      </c>
      <c r="N217">
        <v>233.8</v>
      </c>
      <c r="P217">
        <v>8.8000000000000007</v>
      </c>
      <c r="S217">
        <v>47.41</v>
      </c>
      <c r="U217">
        <v>16.170000000000002</v>
      </c>
      <c r="W217">
        <v>11.48</v>
      </c>
      <c r="Y217">
        <v>3.16</v>
      </c>
      <c r="AB217">
        <v>38.270000000000003</v>
      </c>
      <c r="AD217">
        <v>23.76</v>
      </c>
      <c r="AF217">
        <v>10.52</v>
      </c>
      <c r="AH217">
        <v>2.38</v>
      </c>
    </row>
    <row r="218" spans="1:34" x14ac:dyDescent="0.2">
      <c r="A218">
        <v>217.2</v>
      </c>
      <c r="C218">
        <v>303.39999999999998</v>
      </c>
      <c r="E218">
        <v>197.1</v>
      </c>
      <c r="G218">
        <v>12.4</v>
      </c>
      <c r="J218">
        <v>226.9</v>
      </c>
      <c r="L218">
        <v>182.2</v>
      </c>
      <c r="N218">
        <v>203.9</v>
      </c>
      <c r="P218">
        <v>11.6</v>
      </c>
      <c r="S218">
        <v>36.92</v>
      </c>
      <c r="U218">
        <v>25.79</v>
      </c>
      <c r="W218">
        <v>8.8699999999999992</v>
      </c>
      <c r="Y218">
        <v>3.35</v>
      </c>
      <c r="AB218">
        <v>38.57</v>
      </c>
      <c r="AD218">
        <v>15.49</v>
      </c>
      <c r="AF218">
        <v>9.18</v>
      </c>
      <c r="AH218">
        <v>3.13</v>
      </c>
    </row>
    <row r="219" spans="1:34" x14ac:dyDescent="0.2">
      <c r="A219">
        <v>133.30000000000001</v>
      </c>
      <c r="C219">
        <v>247.8</v>
      </c>
      <c r="E219">
        <v>219</v>
      </c>
      <c r="G219">
        <v>11.3</v>
      </c>
      <c r="J219">
        <v>288</v>
      </c>
      <c r="L219">
        <v>255.8</v>
      </c>
      <c r="N219">
        <v>233.4</v>
      </c>
      <c r="P219">
        <v>13.4</v>
      </c>
      <c r="S219">
        <v>22.66</v>
      </c>
      <c r="U219">
        <v>21.06</v>
      </c>
      <c r="W219">
        <v>9.86</v>
      </c>
      <c r="Y219">
        <v>3.05</v>
      </c>
      <c r="AB219">
        <v>48.96</v>
      </c>
      <c r="AD219">
        <v>21.74</v>
      </c>
      <c r="AF219">
        <v>10.5</v>
      </c>
      <c r="AH219">
        <v>3.62</v>
      </c>
    </row>
    <row r="220" spans="1:34" x14ac:dyDescent="0.2">
      <c r="A220">
        <v>166.7</v>
      </c>
      <c r="C220">
        <v>179.3</v>
      </c>
      <c r="E220">
        <v>242.7</v>
      </c>
      <c r="G220">
        <v>6.8</v>
      </c>
      <c r="J220">
        <v>301.5</v>
      </c>
      <c r="L220">
        <v>257.7</v>
      </c>
      <c r="N220">
        <v>132.9</v>
      </c>
      <c r="P220">
        <v>13.4</v>
      </c>
      <c r="S220">
        <v>28.34</v>
      </c>
      <c r="U220">
        <v>15.24</v>
      </c>
      <c r="W220">
        <v>10.92</v>
      </c>
      <c r="Y220">
        <v>1.84</v>
      </c>
      <c r="AB220">
        <v>51.26</v>
      </c>
      <c r="AD220">
        <v>21.9</v>
      </c>
      <c r="AF220">
        <v>5.98</v>
      </c>
      <c r="AH220">
        <v>3.62</v>
      </c>
    </row>
    <row r="221" spans="1:34" x14ac:dyDescent="0.2">
      <c r="A221">
        <v>267.10000000000002</v>
      </c>
      <c r="C221">
        <v>180.4</v>
      </c>
      <c r="E221">
        <v>230.6</v>
      </c>
      <c r="G221">
        <v>17.3</v>
      </c>
      <c r="J221">
        <v>308.60000000000002</v>
      </c>
      <c r="L221">
        <v>150.80000000000001</v>
      </c>
      <c r="N221">
        <v>198.7</v>
      </c>
      <c r="P221">
        <v>7.3</v>
      </c>
      <c r="S221">
        <v>45.41</v>
      </c>
      <c r="U221">
        <v>15.33</v>
      </c>
      <c r="W221">
        <v>10.38</v>
      </c>
      <c r="Y221">
        <v>4.67</v>
      </c>
      <c r="AB221">
        <v>52.46</v>
      </c>
      <c r="AD221">
        <v>12.82</v>
      </c>
      <c r="AF221">
        <v>8.94</v>
      </c>
      <c r="AH221">
        <v>1.97</v>
      </c>
    </row>
    <row r="222" spans="1:34" x14ac:dyDescent="0.2">
      <c r="A222">
        <v>276.5</v>
      </c>
      <c r="C222">
        <v>195.6</v>
      </c>
      <c r="E222">
        <v>210.3</v>
      </c>
      <c r="G222">
        <v>7.2</v>
      </c>
      <c r="J222">
        <v>144.80000000000001</v>
      </c>
      <c r="L222">
        <v>200.6</v>
      </c>
      <c r="N222">
        <v>208.8</v>
      </c>
      <c r="P222">
        <v>13.3</v>
      </c>
      <c r="S222">
        <v>47.01</v>
      </c>
      <c r="U222">
        <v>16.63</v>
      </c>
      <c r="W222">
        <v>9.4600000000000009</v>
      </c>
      <c r="Y222">
        <v>1.94</v>
      </c>
      <c r="AB222">
        <v>24.62</v>
      </c>
      <c r="AD222">
        <v>17.05</v>
      </c>
      <c r="AF222">
        <v>9.4</v>
      </c>
      <c r="AH222">
        <v>3.59</v>
      </c>
    </row>
    <row r="223" spans="1:34" x14ac:dyDescent="0.2">
      <c r="A223">
        <v>313.2</v>
      </c>
      <c r="C223">
        <v>216.3</v>
      </c>
      <c r="E223">
        <v>218.4</v>
      </c>
      <c r="G223">
        <v>12.8</v>
      </c>
      <c r="J223">
        <v>240.7</v>
      </c>
      <c r="L223">
        <v>269.39999999999998</v>
      </c>
      <c r="N223">
        <v>187.1</v>
      </c>
      <c r="P223">
        <v>10.1</v>
      </c>
      <c r="S223">
        <v>53.24</v>
      </c>
      <c r="U223">
        <v>18.39</v>
      </c>
      <c r="W223">
        <v>9.83</v>
      </c>
      <c r="Y223">
        <v>3.46</v>
      </c>
      <c r="AB223">
        <v>40.92</v>
      </c>
      <c r="AD223">
        <v>22.9</v>
      </c>
      <c r="AF223">
        <v>8.42</v>
      </c>
      <c r="AH223">
        <v>2.73</v>
      </c>
    </row>
    <row r="224" spans="1:34" x14ac:dyDescent="0.2">
      <c r="A224">
        <v>227.1</v>
      </c>
      <c r="C224">
        <v>120.5</v>
      </c>
      <c r="E224">
        <v>117</v>
      </c>
      <c r="G224">
        <v>4.7</v>
      </c>
      <c r="J224">
        <v>255.1</v>
      </c>
      <c r="L224">
        <v>230.6</v>
      </c>
      <c r="N224">
        <v>218</v>
      </c>
      <c r="P224">
        <v>8.5</v>
      </c>
      <c r="S224">
        <v>38.61</v>
      </c>
      <c r="U224">
        <v>10.24</v>
      </c>
      <c r="W224">
        <v>5.27</v>
      </c>
      <c r="Y224">
        <v>1.27</v>
      </c>
      <c r="AB224">
        <v>43.37</v>
      </c>
      <c r="AD224">
        <v>19.600000000000001</v>
      </c>
      <c r="AF224">
        <v>9.81</v>
      </c>
      <c r="AH224">
        <v>2.2999999999999998</v>
      </c>
    </row>
    <row r="225" spans="1:34" x14ac:dyDescent="0.2">
      <c r="A225">
        <v>245.3</v>
      </c>
      <c r="C225">
        <v>259.89999999999998</v>
      </c>
      <c r="E225">
        <v>204.3</v>
      </c>
      <c r="G225">
        <v>10.7</v>
      </c>
      <c r="J225">
        <v>261.8</v>
      </c>
      <c r="L225">
        <v>245</v>
      </c>
      <c r="N225">
        <v>202.1</v>
      </c>
      <c r="P225">
        <v>14.7</v>
      </c>
      <c r="S225">
        <v>41.7</v>
      </c>
      <c r="U225">
        <v>22.09</v>
      </c>
      <c r="W225">
        <v>9.19</v>
      </c>
      <c r="Y225">
        <v>2.89</v>
      </c>
      <c r="AB225">
        <v>44.51</v>
      </c>
      <c r="AD225">
        <v>20.83</v>
      </c>
      <c r="AF225">
        <v>9.09</v>
      </c>
      <c r="AH225">
        <v>3.97</v>
      </c>
    </row>
    <row r="226" spans="1:34" x14ac:dyDescent="0.2">
      <c r="A226">
        <v>143.30000000000001</v>
      </c>
      <c r="C226">
        <v>230.7</v>
      </c>
      <c r="E226">
        <v>214.3</v>
      </c>
      <c r="G226">
        <v>7.8</v>
      </c>
      <c r="J226">
        <v>279.10000000000002</v>
      </c>
      <c r="L226">
        <v>180.5</v>
      </c>
      <c r="N226">
        <v>217.5</v>
      </c>
      <c r="P226">
        <v>9.5</v>
      </c>
      <c r="S226">
        <v>24.36</v>
      </c>
      <c r="U226">
        <v>19.61</v>
      </c>
      <c r="W226">
        <v>9.64</v>
      </c>
      <c r="Y226">
        <v>2.11</v>
      </c>
      <c r="AB226">
        <v>47.45</v>
      </c>
      <c r="AD226">
        <v>15.34</v>
      </c>
      <c r="AF226">
        <v>9.7899999999999991</v>
      </c>
      <c r="AH226">
        <v>2.57</v>
      </c>
    </row>
    <row r="227" spans="1:34" x14ac:dyDescent="0.2">
      <c r="A227">
        <v>271.10000000000002</v>
      </c>
      <c r="C227">
        <v>237</v>
      </c>
      <c r="E227">
        <v>239.9</v>
      </c>
      <c r="G227">
        <v>9.8000000000000007</v>
      </c>
      <c r="J227">
        <v>245.2</v>
      </c>
      <c r="L227">
        <v>217.2</v>
      </c>
      <c r="N227">
        <v>243.1</v>
      </c>
      <c r="P227">
        <v>13.9</v>
      </c>
      <c r="S227">
        <v>46.09</v>
      </c>
      <c r="U227">
        <v>20.149999999999999</v>
      </c>
      <c r="W227">
        <v>10.8</v>
      </c>
      <c r="Y227">
        <v>2.65</v>
      </c>
      <c r="AB227">
        <v>41.68</v>
      </c>
      <c r="AD227">
        <v>18.46</v>
      </c>
      <c r="AF227">
        <v>10.94</v>
      </c>
      <c r="AH227">
        <v>3.75</v>
      </c>
    </row>
    <row r="228" spans="1:34" x14ac:dyDescent="0.2">
      <c r="A228">
        <v>167.1</v>
      </c>
      <c r="C228">
        <v>131.80000000000001</v>
      </c>
      <c r="E228">
        <v>187.4</v>
      </c>
      <c r="G228">
        <v>9.4</v>
      </c>
      <c r="J228">
        <v>105</v>
      </c>
      <c r="L228">
        <v>180.6</v>
      </c>
      <c r="N228">
        <v>174.1</v>
      </c>
      <c r="P228">
        <v>10.199999999999999</v>
      </c>
      <c r="S228">
        <v>28.41</v>
      </c>
      <c r="U228">
        <v>11.2</v>
      </c>
      <c r="W228">
        <v>8.43</v>
      </c>
      <c r="Y228">
        <v>2.54</v>
      </c>
      <c r="AB228">
        <v>17.850000000000001</v>
      </c>
      <c r="AD228">
        <v>15.35</v>
      </c>
      <c r="AF228">
        <v>7.83</v>
      </c>
      <c r="AH228">
        <v>2.75</v>
      </c>
    </row>
    <row r="229" spans="1:34" x14ac:dyDescent="0.2">
      <c r="A229">
        <v>157.80000000000001</v>
      </c>
      <c r="C229">
        <v>203.2</v>
      </c>
      <c r="E229">
        <v>168.7</v>
      </c>
      <c r="G229">
        <v>10</v>
      </c>
      <c r="J229">
        <v>274</v>
      </c>
      <c r="L229">
        <v>231.8</v>
      </c>
      <c r="N229">
        <v>283.60000000000002</v>
      </c>
      <c r="P229">
        <v>6.2</v>
      </c>
      <c r="S229">
        <v>26.83</v>
      </c>
      <c r="U229">
        <v>17.27</v>
      </c>
      <c r="W229">
        <v>7.59</v>
      </c>
      <c r="Y229">
        <v>2.7</v>
      </c>
      <c r="AB229">
        <v>46.58</v>
      </c>
      <c r="AD229">
        <v>19.7</v>
      </c>
      <c r="AF229">
        <v>12.76</v>
      </c>
      <c r="AH229">
        <v>1.67</v>
      </c>
    </row>
    <row r="230" spans="1:34" x14ac:dyDescent="0.2">
      <c r="A230">
        <v>179.9</v>
      </c>
      <c r="C230">
        <v>170</v>
      </c>
      <c r="E230">
        <v>190.6</v>
      </c>
      <c r="G230">
        <v>13.8</v>
      </c>
      <c r="J230">
        <v>154.69999999999999</v>
      </c>
      <c r="L230">
        <v>177.8</v>
      </c>
      <c r="N230">
        <v>172.9</v>
      </c>
      <c r="P230">
        <v>5.9</v>
      </c>
      <c r="S230">
        <v>30.58</v>
      </c>
      <c r="U230">
        <v>14.45</v>
      </c>
      <c r="W230">
        <v>8.58</v>
      </c>
      <c r="Y230">
        <v>3.73</v>
      </c>
      <c r="AB230">
        <v>26.3</v>
      </c>
      <c r="AD230">
        <v>15.11</v>
      </c>
      <c r="AF230">
        <v>7.78</v>
      </c>
      <c r="AH230">
        <v>1.59</v>
      </c>
    </row>
    <row r="231" spans="1:34" x14ac:dyDescent="0.2">
      <c r="A231">
        <v>273.2</v>
      </c>
      <c r="C231">
        <v>211.1</v>
      </c>
      <c r="E231">
        <v>203.7</v>
      </c>
      <c r="G231">
        <v>13.1</v>
      </c>
      <c r="J231">
        <v>247.2</v>
      </c>
      <c r="L231">
        <v>225.5</v>
      </c>
      <c r="N231">
        <v>186.3</v>
      </c>
      <c r="P231">
        <v>6.1</v>
      </c>
      <c r="S231">
        <v>46.44</v>
      </c>
      <c r="U231">
        <v>17.940000000000001</v>
      </c>
      <c r="W231">
        <v>9.17</v>
      </c>
      <c r="Y231">
        <v>3.54</v>
      </c>
      <c r="AB231">
        <v>42.02</v>
      </c>
      <c r="AD231">
        <v>19.170000000000002</v>
      </c>
      <c r="AF231">
        <v>8.3800000000000008</v>
      </c>
      <c r="AH231">
        <v>1.65</v>
      </c>
    </row>
    <row r="232" spans="1:34" x14ac:dyDescent="0.2">
      <c r="A232">
        <v>273.8</v>
      </c>
      <c r="C232">
        <v>289.7</v>
      </c>
      <c r="E232">
        <v>269.10000000000002</v>
      </c>
      <c r="G232">
        <v>5.8</v>
      </c>
      <c r="J232">
        <v>239.1</v>
      </c>
      <c r="L232">
        <v>243.5</v>
      </c>
      <c r="N232">
        <v>230.9</v>
      </c>
      <c r="P232">
        <v>10.9</v>
      </c>
      <c r="S232">
        <v>46.55</v>
      </c>
      <c r="U232">
        <v>24.62</v>
      </c>
      <c r="W232">
        <v>12.11</v>
      </c>
      <c r="Y232">
        <v>1.57</v>
      </c>
      <c r="AB232">
        <v>40.65</v>
      </c>
      <c r="AD232">
        <v>20.7</v>
      </c>
      <c r="AF232">
        <v>10.39</v>
      </c>
      <c r="AH232">
        <v>2.94</v>
      </c>
    </row>
    <row r="233" spans="1:34" x14ac:dyDescent="0.2">
      <c r="A233">
        <v>303.89999999999998</v>
      </c>
      <c r="C233">
        <v>232.2</v>
      </c>
      <c r="E233">
        <v>147.1</v>
      </c>
      <c r="G233">
        <v>5.8</v>
      </c>
      <c r="J233">
        <v>175.7</v>
      </c>
      <c r="L233">
        <v>211.8</v>
      </c>
      <c r="N233">
        <v>137.9</v>
      </c>
      <c r="P233">
        <v>9.1999999999999993</v>
      </c>
      <c r="S233">
        <v>51.66</v>
      </c>
      <c r="U233">
        <v>19.739999999999998</v>
      </c>
      <c r="W233">
        <v>6.62</v>
      </c>
      <c r="Y233">
        <v>1.57</v>
      </c>
      <c r="AB233">
        <v>29.87</v>
      </c>
      <c r="AD233">
        <v>18</v>
      </c>
      <c r="AF233">
        <v>6.21</v>
      </c>
      <c r="AH233">
        <v>2.48</v>
      </c>
    </row>
    <row r="234" spans="1:34" x14ac:dyDescent="0.2">
      <c r="A234">
        <v>228.6</v>
      </c>
      <c r="C234">
        <v>132.80000000000001</v>
      </c>
      <c r="E234">
        <v>227.2</v>
      </c>
      <c r="G234">
        <v>10.1</v>
      </c>
      <c r="J234">
        <v>111.2</v>
      </c>
      <c r="L234">
        <v>263.5</v>
      </c>
      <c r="N234">
        <v>224.7</v>
      </c>
      <c r="P234">
        <v>9</v>
      </c>
      <c r="S234">
        <v>38.86</v>
      </c>
      <c r="U234">
        <v>11.29</v>
      </c>
      <c r="W234">
        <v>10.220000000000001</v>
      </c>
      <c r="Y234">
        <v>2.73</v>
      </c>
      <c r="AB234">
        <v>18.899999999999999</v>
      </c>
      <c r="AD234">
        <v>22.4</v>
      </c>
      <c r="AF234">
        <v>10.11</v>
      </c>
      <c r="AH234">
        <v>2.4300000000000002</v>
      </c>
    </row>
    <row r="235" spans="1:34" x14ac:dyDescent="0.2">
      <c r="A235">
        <v>202</v>
      </c>
      <c r="C235">
        <v>184.3</v>
      </c>
      <c r="E235">
        <v>176</v>
      </c>
      <c r="G235">
        <v>7.4</v>
      </c>
      <c r="J235">
        <v>263.7</v>
      </c>
      <c r="L235">
        <v>186.5</v>
      </c>
      <c r="N235">
        <v>195.3</v>
      </c>
      <c r="P235">
        <v>18.3</v>
      </c>
      <c r="S235">
        <v>34.340000000000003</v>
      </c>
      <c r="U235">
        <v>15.67</v>
      </c>
      <c r="W235">
        <v>7.92</v>
      </c>
      <c r="Y235">
        <v>2</v>
      </c>
      <c r="AB235">
        <v>44.83</v>
      </c>
      <c r="AD235">
        <v>15.85</v>
      </c>
      <c r="AF235">
        <v>8.7899999999999991</v>
      </c>
      <c r="AH235">
        <v>4.9400000000000004</v>
      </c>
    </row>
    <row r="236" spans="1:34" x14ac:dyDescent="0.2">
      <c r="A236">
        <v>239.7</v>
      </c>
      <c r="C236">
        <v>281.7</v>
      </c>
      <c r="E236">
        <v>183.5</v>
      </c>
      <c r="G236">
        <v>11.4</v>
      </c>
      <c r="J236">
        <v>167.4</v>
      </c>
      <c r="L236">
        <v>143.80000000000001</v>
      </c>
      <c r="N236">
        <v>140.1</v>
      </c>
      <c r="P236">
        <v>10.3</v>
      </c>
      <c r="S236">
        <v>40.75</v>
      </c>
      <c r="U236">
        <v>23.94</v>
      </c>
      <c r="W236">
        <v>8.26</v>
      </c>
      <c r="Y236">
        <v>3.08</v>
      </c>
      <c r="AB236">
        <v>28.46</v>
      </c>
      <c r="AD236">
        <v>12.22</v>
      </c>
      <c r="AF236">
        <v>6.3</v>
      </c>
      <c r="AH236">
        <v>2.78</v>
      </c>
    </row>
    <row r="237" spans="1:34" x14ac:dyDescent="0.2">
      <c r="A237">
        <v>326.3</v>
      </c>
      <c r="C237">
        <v>165.1</v>
      </c>
      <c r="E237">
        <v>162.9</v>
      </c>
      <c r="G237">
        <v>7.5</v>
      </c>
      <c r="J237">
        <v>324.7</v>
      </c>
      <c r="L237">
        <v>236.4</v>
      </c>
      <c r="N237">
        <v>187.6</v>
      </c>
      <c r="P237">
        <v>13.1</v>
      </c>
      <c r="S237">
        <v>55.47</v>
      </c>
      <c r="U237">
        <v>14.03</v>
      </c>
      <c r="W237">
        <v>7.33</v>
      </c>
      <c r="Y237">
        <v>2.0299999999999998</v>
      </c>
      <c r="AB237">
        <v>55.2</v>
      </c>
      <c r="AD237">
        <v>20.09</v>
      </c>
      <c r="AF237">
        <v>8.44</v>
      </c>
      <c r="AH237">
        <v>3.54</v>
      </c>
    </row>
    <row r="238" spans="1:34" x14ac:dyDescent="0.2">
      <c r="A238">
        <v>147.1</v>
      </c>
      <c r="C238">
        <v>161</v>
      </c>
      <c r="E238">
        <v>275.89999999999998</v>
      </c>
      <c r="G238">
        <v>9</v>
      </c>
      <c r="J238">
        <v>129.19999999999999</v>
      </c>
      <c r="L238">
        <v>214.1</v>
      </c>
      <c r="N238">
        <v>214.9</v>
      </c>
      <c r="P238">
        <v>10.3</v>
      </c>
      <c r="S238">
        <v>25.01</v>
      </c>
      <c r="U238">
        <v>13.69</v>
      </c>
      <c r="W238">
        <v>12.42</v>
      </c>
      <c r="Y238">
        <v>2.4300000000000002</v>
      </c>
      <c r="AB238">
        <v>21.96</v>
      </c>
      <c r="AD238">
        <v>18.2</v>
      </c>
      <c r="AF238">
        <v>9.67</v>
      </c>
      <c r="AH238">
        <v>2.78</v>
      </c>
    </row>
    <row r="239" spans="1:34" x14ac:dyDescent="0.2">
      <c r="A239">
        <v>197.8</v>
      </c>
      <c r="C239">
        <v>133.9</v>
      </c>
      <c r="E239">
        <v>177.3</v>
      </c>
      <c r="G239">
        <v>10.9</v>
      </c>
      <c r="J239">
        <v>266</v>
      </c>
      <c r="L239">
        <v>214.6</v>
      </c>
      <c r="N239">
        <v>306.2</v>
      </c>
      <c r="P239">
        <v>14.2</v>
      </c>
      <c r="S239">
        <v>33.630000000000003</v>
      </c>
      <c r="U239">
        <v>11.38</v>
      </c>
      <c r="W239">
        <v>7.98</v>
      </c>
      <c r="Y239">
        <v>2.94</v>
      </c>
      <c r="AB239">
        <v>45.22</v>
      </c>
      <c r="AD239">
        <v>18.239999999999998</v>
      </c>
      <c r="AF239">
        <v>13.78</v>
      </c>
      <c r="AH239">
        <v>3.83</v>
      </c>
    </row>
    <row r="240" spans="1:34" x14ac:dyDescent="0.2">
      <c r="A240">
        <v>81.7</v>
      </c>
      <c r="C240">
        <v>210.2</v>
      </c>
      <c r="E240">
        <v>212</v>
      </c>
      <c r="G240">
        <v>11.3</v>
      </c>
      <c r="J240">
        <v>296</v>
      </c>
      <c r="L240">
        <v>226.4</v>
      </c>
      <c r="N240">
        <v>246.8</v>
      </c>
      <c r="P240">
        <v>12.3</v>
      </c>
      <c r="S240">
        <v>13.89</v>
      </c>
      <c r="U240">
        <v>17.87</v>
      </c>
      <c r="W240">
        <v>9.5399999999999991</v>
      </c>
      <c r="Y240">
        <v>3.05</v>
      </c>
      <c r="AB240">
        <v>50.32</v>
      </c>
      <c r="AD240">
        <v>19.239999999999998</v>
      </c>
      <c r="AF240">
        <v>11.11</v>
      </c>
      <c r="AH240">
        <v>3.32</v>
      </c>
    </row>
    <row r="241" spans="1:34" x14ac:dyDescent="0.2">
      <c r="A241">
        <v>109</v>
      </c>
      <c r="C241">
        <v>259.3</v>
      </c>
      <c r="E241">
        <v>182.1</v>
      </c>
      <c r="G241">
        <v>13.3</v>
      </c>
      <c r="J241">
        <v>285.7</v>
      </c>
      <c r="L241">
        <v>167.5</v>
      </c>
      <c r="N241">
        <v>260</v>
      </c>
      <c r="P241">
        <v>8.6999999999999993</v>
      </c>
      <c r="S241">
        <v>18.53</v>
      </c>
      <c r="U241">
        <v>22.04</v>
      </c>
      <c r="W241">
        <v>8.19</v>
      </c>
      <c r="Y241">
        <v>3.59</v>
      </c>
      <c r="AB241">
        <v>48.57</v>
      </c>
      <c r="AD241">
        <v>14.24</v>
      </c>
      <c r="AF241">
        <v>11.7</v>
      </c>
      <c r="AH241">
        <v>2.35</v>
      </c>
    </row>
    <row r="242" spans="1:34" x14ac:dyDescent="0.2">
      <c r="A242">
        <v>137.80000000000001</v>
      </c>
      <c r="C242">
        <v>225.8</v>
      </c>
      <c r="E242">
        <v>145.19999999999999</v>
      </c>
      <c r="G242">
        <v>10.199999999999999</v>
      </c>
      <c r="J242">
        <v>271.10000000000002</v>
      </c>
      <c r="L242">
        <v>237.4</v>
      </c>
      <c r="N242">
        <v>145.4</v>
      </c>
      <c r="P242">
        <v>8.4</v>
      </c>
      <c r="S242">
        <v>23.43</v>
      </c>
      <c r="U242">
        <v>19.190000000000001</v>
      </c>
      <c r="W242">
        <v>6.53</v>
      </c>
      <c r="Y242">
        <v>2.75</v>
      </c>
      <c r="AB242">
        <v>46.09</v>
      </c>
      <c r="AD242">
        <v>20.18</v>
      </c>
      <c r="AF242">
        <v>6.54</v>
      </c>
      <c r="AH242">
        <v>2.27</v>
      </c>
    </row>
    <row r="243" spans="1:34" x14ac:dyDescent="0.2">
      <c r="A243">
        <v>167.8</v>
      </c>
      <c r="C243">
        <v>211</v>
      </c>
      <c r="E243">
        <v>153.5</v>
      </c>
      <c r="G243">
        <v>10.5</v>
      </c>
      <c r="J243">
        <v>108.6</v>
      </c>
      <c r="L243">
        <v>209.9</v>
      </c>
      <c r="N243">
        <v>222.6</v>
      </c>
      <c r="P243">
        <v>7.9</v>
      </c>
      <c r="S243">
        <v>28.53</v>
      </c>
      <c r="U243">
        <v>17.940000000000001</v>
      </c>
      <c r="W243">
        <v>6.91</v>
      </c>
      <c r="Y243">
        <v>2.84</v>
      </c>
      <c r="AB243">
        <v>18.46</v>
      </c>
      <c r="AD243">
        <v>17.84</v>
      </c>
      <c r="AF243">
        <v>10.02</v>
      </c>
      <c r="AH243">
        <v>2.13</v>
      </c>
    </row>
    <row r="244" spans="1:34" x14ac:dyDescent="0.2">
      <c r="A244">
        <v>92.6</v>
      </c>
      <c r="C244">
        <v>161.9</v>
      </c>
      <c r="E244">
        <v>285</v>
      </c>
      <c r="G244">
        <v>11.3</v>
      </c>
      <c r="J244">
        <v>279.3</v>
      </c>
      <c r="L244">
        <v>201.6</v>
      </c>
      <c r="N244">
        <v>280.8</v>
      </c>
      <c r="P244">
        <v>7.9</v>
      </c>
      <c r="S244">
        <v>15.74</v>
      </c>
      <c r="U244">
        <v>13.76</v>
      </c>
      <c r="W244">
        <v>12.83</v>
      </c>
      <c r="Y244">
        <v>3.05</v>
      </c>
      <c r="AB244">
        <v>47.48</v>
      </c>
      <c r="AD244">
        <v>17.14</v>
      </c>
      <c r="AF244">
        <v>12.64</v>
      </c>
      <c r="AH244">
        <v>2.13</v>
      </c>
    </row>
    <row r="245" spans="1:34" x14ac:dyDescent="0.2">
      <c r="A245">
        <v>123.1</v>
      </c>
      <c r="C245">
        <v>213.9</v>
      </c>
      <c r="E245">
        <v>184.9</v>
      </c>
      <c r="G245">
        <v>12</v>
      </c>
      <c r="J245">
        <v>276.89999999999998</v>
      </c>
      <c r="L245">
        <v>246.9</v>
      </c>
      <c r="N245">
        <v>254.4</v>
      </c>
      <c r="P245">
        <v>10.3</v>
      </c>
      <c r="S245">
        <v>20.93</v>
      </c>
      <c r="U245">
        <v>18.18</v>
      </c>
      <c r="W245">
        <v>8.32</v>
      </c>
      <c r="Y245">
        <v>3.24</v>
      </c>
      <c r="AB245">
        <v>47.07</v>
      </c>
      <c r="AD245">
        <v>20.99</v>
      </c>
      <c r="AF245">
        <v>11.45</v>
      </c>
      <c r="AH245">
        <v>2.78</v>
      </c>
    </row>
    <row r="246" spans="1:34" x14ac:dyDescent="0.2">
      <c r="A246">
        <v>115</v>
      </c>
      <c r="C246">
        <v>122.3</v>
      </c>
      <c r="E246">
        <v>245</v>
      </c>
      <c r="G246">
        <v>6.4</v>
      </c>
      <c r="J246">
        <v>287.39999999999998</v>
      </c>
      <c r="L246">
        <v>235.3</v>
      </c>
      <c r="N246">
        <v>292.10000000000002</v>
      </c>
      <c r="P246">
        <v>5</v>
      </c>
      <c r="S246">
        <v>19.55</v>
      </c>
      <c r="U246">
        <v>10.4</v>
      </c>
      <c r="W246">
        <v>11.03</v>
      </c>
      <c r="Y246">
        <v>1.73</v>
      </c>
      <c r="AB246">
        <v>48.86</v>
      </c>
      <c r="AD246">
        <v>20</v>
      </c>
      <c r="AF246">
        <v>13.14</v>
      </c>
      <c r="AH246">
        <v>1.35</v>
      </c>
    </row>
    <row r="247" spans="1:34" x14ac:dyDescent="0.2">
      <c r="A247">
        <v>184.7</v>
      </c>
      <c r="C247">
        <v>262</v>
      </c>
      <c r="E247">
        <v>239.5</v>
      </c>
      <c r="G247">
        <v>12.3</v>
      </c>
      <c r="J247">
        <v>149</v>
      </c>
      <c r="L247">
        <v>131</v>
      </c>
      <c r="N247">
        <v>238.6</v>
      </c>
      <c r="P247">
        <v>8.6</v>
      </c>
      <c r="S247">
        <v>31.4</v>
      </c>
      <c r="U247">
        <v>22.27</v>
      </c>
      <c r="W247">
        <v>10.78</v>
      </c>
      <c r="Y247">
        <v>3.32</v>
      </c>
      <c r="AB247">
        <v>25.33</v>
      </c>
      <c r="AD247">
        <v>11.14</v>
      </c>
      <c r="AF247">
        <v>10.74</v>
      </c>
      <c r="AH247">
        <v>2.3199999999999998</v>
      </c>
    </row>
    <row r="248" spans="1:34" x14ac:dyDescent="0.2">
      <c r="A248">
        <v>113</v>
      </c>
      <c r="C248">
        <v>169.2</v>
      </c>
      <c r="E248">
        <v>156.6</v>
      </c>
      <c r="G248">
        <v>9.1999999999999993</v>
      </c>
      <c r="J248">
        <v>288.8</v>
      </c>
      <c r="L248">
        <v>175.9</v>
      </c>
      <c r="N248">
        <v>215.4</v>
      </c>
      <c r="P248">
        <v>9.5</v>
      </c>
      <c r="S248">
        <v>19.21</v>
      </c>
      <c r="U248">
        <v>14.38</v>
      </c>
      <c r="W248">
        <v>7.05</v>
      </c>
      <c r="Y248">
        <v>2.48</v>
      </c>
      <c r="AB248">
        <v>49.1</v>
      </c>
      <c r="AD248">
        <v>14.95</v>
      </c>
      <c r="AF248">
        <v>9.69</v>
      </c>
      <c r="AH248">
        <v>2.57</v>
      </c>
    </row>
    <row r="249" spans="1:34" x14ac:dyDescent="0.2">
      <c r="A249">
        <v>294.2</v>
      </c>
      <c r="C249">
        <v>232.5</v>
      </c>
      <c r="E249">
        <v>195</v>
      </c>
      <c r="G249">
        <v>9</v>
      </c>
      <c r="J249">
        <v>245.8</v>
      </c>
      <c r="L249">
        <v>286.7</v>
      </c>
      <c r="N249">
        <v>240.7</v>
      </c>
      <c r="P249">
        <v>9</v>
      </c>
      <c r="S249">
        <v>50.01</v>
      </c>
      <c r="U249">
        <v>19.760000000000002</v>
      </c>
      <c r="W249">
        <v>8.7799999999999994</v>
      </c>
      <c r="Y249">
        <v>2.4300000000000002</v>
      </c>
      <c r="AB249">
        <v>41.79</v>
      </c>
      <c r="AD249">
        <v>24.37</v>
      </c>
      <c r="AF249">
        <v>10.83</v>
      </c>
      <c r="AH249">
        <v>2.4300000000000002</v>
      </c>
    </row>
    <row r="250" spans="1:34" x14ac:dyDescent="0.2">
      <c r="A250">
        <v>259.39999999999998</v>
      </c>
      <c r="C250">
        <v>269.7</v>
      </c>
      <c r="E250">
        <v>175.3</v>
      </c>
      <c r="G250">
        <v>9.5</v>
      </c>
      <c r="J250">
        <v>242.2</v>
      </c>
      <c r="L250">
        <v>226.1</v>
      </c>
      <c r="N250">
        <v>268.60000000000002</v>
      </c>
      <c r="P250">
        <v>8.1999999999999993</v>
      </c>
      <c r="S250">
        <v>44.1</v>
      </c>
      <c r="U250">
        <v>22.92</v>
      </c>
      <c r="W250">
        <v>7.89</v>
      </c>
      <c r="Y250">
        <v>2.57</v>
      </c>
      <c r="AB250">
        <v>41.17</v>
      </c>
      <c r="AD250">
        <v>19.22</v>
      </c>
      <c r="AF250">
        <v>12.09</v>
      </c>
      <c r="AH250">
        <v>2.21</v>
      </c>
    </row>
    <row r="251" spans="1:34" x14ac:dyDescent="0.2">
      <c r="A251">
        <v>247.2</v>
      </c>
      <c r="C251">
        <v>303.7</v>
      </c>
      <c r="E251">
        <v>105.4</v>
      </c>
      <c r="G251">
        <v>9.3000000000000007</v>
      </c>
      <c r="J251">
        <v>168</v>
      </c>
      <c r="L251">
        <v>163.19999999999999</v>
      </c>
      <c r="N251">
        <v>172.7</v>
      </c>
      <c r="P251">
        <v>8</v>
      </c>
      <c r="S251">
        <v>42.02</v>
      </c>
      <c r="U251">
        <v>25.81</v>
      </c>
      <c r="W251">
        <v>4.74</v>
      </c>
      <c r="Y251">
        <v>2.5099999999999998</v>
      </c>
      <c r="AB251">
        <v>28.56</v>
      </c>
      <c r="AD251">
        <v>13.87</v>
      </c>
      <c r="AF251">
        <v>7.77</v>
      </c>
      <c r="AH251">
        <v>2.16</v>
      </c>
    </row>
    <row r="252" spans="1:34" x14ac:dyDescent="0.2">
      <c r="A252">
        <v>317.8</v>
      </c>
      <c r="C252">
        <v>152.9</v>
      </c>
      <c r="E252">
        <v>123.4</v>
      </c>
      <c r="G252">
        <v>10.4</v>
      </c>
      <c r="J252">
        <v>256.39999999999998</v>
      </c>
      <c r="L252">
        <v>214.5</v>
      </c>
      <c r="N252">
        <v>233.7</v>
      </c>
      <c r="P252">
        <v>7.9</v>
      </c>
      <c r="S252">
        <v>54.03</v>
      </c>
      <c r="U252">
        <v>13</v>
      </c>
      <c r="W252">
        <v>5.55</v>
      </c>
      <c r="Y252">
        <v>2.81</v>
      </c>
      <c r="AB252">
        <v>43.59</v>
      </c>
      <c r="AD252">
        <v>18.23</v>
      </c>
      <c r="AF252">
        <v>10.52</v>
      </c>
      <c r="AH252">
        <v>2.13</v>
      </c>
    </row>
    <row r="253" spans="1:34" x14ac:dyDescent="0.2">
      <c r="A253">
        <v>312</v>
      </c>
      <c r="C253">
        <v>180</v>
      </c>
      <c r="E253">
        <v>168.6</v>
      </c>
      <c r="G253">
        <v>12.8</v>
      </c>
      <c r="J253">
        <v>234.9</v>
      </c>
      <c r="L253">
        <v>270.8</v>
      </c>
      <c r="N253">
        <v>219.3</v>
      </c>
      <c r="P253">
        <v>13.9</v>
      </c>
      <c r="S253">
        <v>53.04</v>
      </c>
      <c r="U253">
        <v>15.3</v>
      </c>
      <c r="W253">
        <v>7.59</v>
      </c>
      <c r="Y253">
        <v>3.46</v>
      </c>
      <c r="AB253">
        <v>39.93</v>
      </c>
      <c r="AD253">
        <v>23.02</v>
      </c>
      <c r="AF253">
        <v>9.8699999999999992</v>
      </c>
      <c r="AH253">
        <v>3.75</v>
      </c>
    </row>
    <row r="254" spans="1:34" x14ac:dyDescent="0.2">
      <c r="A254">
        <v>131.6</v>
      </c>
      <c r="C254">
        <v>179.3</v>
      </c>
      <c r="E254">
        <v>251.2</v>
      </c>
      <c r="G254">
        <v>15.5</v>
      </c>
      <c r="J254">
        <v>197.3</v>
      </c>
      <c r="L254">
        <v>141.1</v>
      </c>
      <c r="N254">
        <v>212.1</v>
      </c>
      <c r="P254">
        <v>10.1</v>
      </c>
      <c r="S254">
        <v>22.37</v>
      </c>
      <c r="U254">
        <v>15.24</v>
      </c>
      <c r="W254">
        <v>11.3</v>
      </c>
      <c r="Y254">
        <v>4.1900000000000004</v>
      </c>
      <c r="AB254">
        <v>33.54</v>
      </c>
      <c r="AD254">
        <v>11.99</v>
      </c>
      <c r="AF254">
        <v>9.5399999999999991</v>
      </c>
      <c r="AH254">
        <v>2.73</v>
      </c>
    </row>
    <row r="255" spans="1:34" x14ac:dyDescent="0.2">
      <c r="A255">
        <v>231.2</v>
      </c>
      <c r="C255">
        <v>267.8</v>
      </c>
      <c r="E255">
        <v>240.3</v>
      </c>
      <c r="G255">
        <v>8.8000000000000007</v>
      </c>
      <c r="J255">
        <v>135.69999999999999</v>
      </c>
      <c r="L255">
        <v>208.4</v>
      </c>
      <c r="N255">
        <v>209</v>
      </c>
      <c r="P255">
        <v>8.8000000000000007</v>
      </c>
      <c r="S255">
        <v>39.299999999999997</v>
      </c>
      <c r="U255">
        <v>22.76</v>
      </c>
      <c r="W255">
        <v>10.81</v>
      </c>
      <c r="Y255">
        <v>2.38</v>
      </c>
      <c r="AB255">
        <v>23.07</v>
      </c>
      <c r="AD255">
        <v>17.71</v>
      </c>
      <c r="AF255">
        <v>9.4</v>
      </c>
      <c r="AH255">
        <v>2.38</v>
      </c>
    </row>
    <row r="256" spans="1:34" x14ac:dyDescent="0.2">
      <c r="A256">
        <v>345.3</v>
      </c>
      <c r="C256">
        <v>203.4</v>
      </c>
      <c r="E256">
        <v>217.5</v>
      </c>
      <c r="G256">
        <v>11.8</v>
      </c>
      <c r="J256">
        <v>225.9</v>
      </c>
      <c r="L256">
        <v>275.60000000000002</v>
      </c>
      <c r="N256">
        <v>201.4</v>
      </c>
      <c r="P256">
        <v>14.3</v>
      </c>
      <c r="S256">
        <v>58.7</v>
      </c>
      <c r="U256">
        <v>17.29</v>
      </c>
      <c r="W256">
        <v>9.7899999999999991</v>
      </c>
      <c r="Y256">
        <v>3.19</v>
      </c>
      <c r="AB256">
        <v>38.4</v>
      </c>
      <c r="AD256">
        <v>23.43</v>
      </c>
      <c r="AF256">
        <v>9.06</v>
      </c>
      <c r="AH256">
        <v>3.86</v>
      </c>
    </row>
    <row r="257" spans="1:34" x14ac:dyDescent="0.2">
      <c r="A257">
        <v>264.89999999999998</v>
      </c>
      <c r="C257">
        <v>281.2</v>
      </c>
      <c r="E257">
        <v>166.1</v>
      </c>
      <c r="G257">
        <v>8.4</v>
      </c>
      <c r="J257">
        <v>227.9</v>
      </c>
      <c r="L257">
        <v>302.60000000000002</v>
      </c>
      <c r="N257">
        <v>191.5</v>
      </c>
      <c r="P257">
        <v>5.5</v>
      </c>
      <c r="S257">
        <v>45.03</v>
      </c>
      <c r="U257">
        <v>23.9</v>
      </c>
      <c r="W257">
        <v>7.47</v>
      </c>
      <c r="Y257">
        <v>2.27</v>
      </c>
      <c r="AB257">
        <v>38.74</v>
      </c>
      <c r="AD257">
        <v>25.72</v>
      </c>
      <c r="AF257">
        <v>8.6199999999999992</v>
      </c>
      <c r="AH257">
        <v>1.49</v>
      </c>
    </row>
    <row r="258" spans="1:34" x14ac:dyDescent="0.2">
      <c r="A258">
        <v>225.1</v>
      </c>
      <c r="C258">
        <v>279.5</v>
      </c>
      <c r="E258">
        <v>233.8</v>
      </c>
      <c r="G258">
        <v>8.8000000000000007</v>
      </c>
      <c r="J258">
        <v>266.10000000000002</v>
      </c>
      <c r="L258">
        <v>225.2</v>
      </c>
      <c r="N258">
        <v>224.7</v>
      </c>
      <c r="P258">
        <v>8.9</v>
      </c>
      <c r="S258">
        <v>38.270000000000003</v>
      </c>
      <c r="U258">
        <v>23.76</v>
      </c>
      <c r="W258">
        <v>10.52</v>
      </c>
      <c r="Y258">
        <v>2.38</v>
      </c>
      <c r="AB258">
        <v>45.24</v>
      </c>
      <c r="AD258">
        <v>19.14</v>
      </c>
      <c r="AF258">
        <v>10.11</v>
      </c>
      <c r="AH258">
        <v>2.4</v>
      </c>
    </row>
    <row r="259" spans="1:34" x14ac:dyDescent="0.2">
      <c r="A259">
        <v>162.4</v>
      </c>
      <c r="C259">
        <v>167</v>
      </c>
      <c r="E259">
        <v>128.9</v>
      </c>
      <c r="G259">
        <v>11.4</v>
      </c>
      <c r="J259">
        <v>266.7</v>
      </c>
      <c r="L259">
        <v>158.19999999999999</v>
      </c>
      <c r="N259">
        <v>287.7</v>
      </c>
      <c r="P259">
        <v>13.8</v>
      </c>
      <c r="S259">
        <v>27.61</v>
      </c>
      <c r="U259">
        <v>14.2</v>
      </c>
      <c r="W259">
        <v>5.8</v>
      </c>
      <c r="Y259">
        <v>3.08</v>
      </c>
      <c r="AB259">
        <v>45.34</v>
      </c>
      <c r="AD259">
        <v>13.45</v>
      </c>
      <c r="AF259">
        <v>12.95</v>
      </c>
      <c r="AH259">
        <v>3.73</v>
      </c>
    </row>
    <row r="260" spans="1:34" x14ac:dyDescent="0.2">
      <c r="A260">
        <v>298.39999999999998</v>
      </c>
      <c r="C260">
        <v>270.5</v>
      </c>
      <c r="E260">
        <v>107.3</v>
      </c>
      <c r="G260">
        <v>12.2</v>
      </c>
      <c r="J260">
        <v>110.5</v>
      </c>
      <c r="L260">
        <v>208.3</v>
      </c>
      <c r="N260">
        <v>87.4</v>
      </c>
      <c r="P260">
        <v>13.9</v>
      </c>
      <c r="S260">
        <v>50.73</v>
      </c>
      <c r="U260">
        <v>22.99</v>
      </c>
      <c r="W260">
        <v>4.83</v>
      </c>
      <c r="Y260">
        <v>3.29</v>
      </c>
      <c r="AB260">
        <v>18.79</v>
      </c>
      <c r="AD260">
        <v>17.71</v>
      </c>
      <c r="AF260">
        <v>3.93</v>
      </c>
      <c r="AH260">
        <v>3.75</v>
      </c>
    </row>
    <row r="261" spans="1:34" x14ac:dyDescent="0.2">
      <c r="A261">
        <v>226.9</v>
      </c>
      <c r="C261">
        <v>182.2</v>
      </c>
      <c r="E261">
        <v>203.9</v>
      </c>
      <c r="G261">
        <v>11.6</v>
      </c>
      <c r="J261">
        <v>85.7</v>
      </c>
      <c r="L261">
        <v>221.6</v>
      </c>
      <c r="N261">
        <v>190.6</v>
      </c>
      <c r="P261">
        <v>11.6</v>
      </c>
      <c r="S261">
        <v>38.57</v>
      </c>
      <c r="U261">
        <v>15.49</v>
      </c>
      <c r="W261">
        <v>9.18</v>
      </c>
      <c r="Y261">
        <v>3.13</v>
      </c>
      <c r="AB261">
        <v>14.57</v>
      </c>
      <c r="AD261">
        <v>18.84</v>
      </c>
      <c r="AF261">
        <v>8.58</v>
      </c>
      <c r="AH261">
        <v>3.13</v>
      </c>
    </row>
    <row r="262" spans="1:34" x14ac:dyDescent="0.2">
      <c r="A262">
        <v>288</v>
      </c>
      <c r="C262">
        <v>255.8</v>
      </c>
      <c r="E262">
        <v>233.4</v>
      </c>
      <c r="G262">
        <v>13.4</v>
      </c>
      <c r="J262">
        <v>272.7</v>
      </c>
      <c r="L262">
        <v>224.9</v>
      </c>
      <c r="N262">
        <v>178.2</v>
      </c>
      <c r="P262">
        <v>10.5</v>
      </c>
      <c r="S262">
        <v>48.96</v>
      </c>
      <c r="U262">
        <v>21.74</v>
      </c>
      <c r="W262">
        <v>10.5</v>
      </c>
      <c r="Y262">
        <v>3.62</v>
      </c>
      <c r="AB262">
        <v>46.36</v>
      </c>
      <c r="AD262">
        <v>19.12</v>
      </c>
      <c r="AF262">
        <v>8.02</v>
      </c>
      <c r="AH262">
        <v>2.84</v>
      </c>
    </row>
    <row r="263" spans="1:34" x14ac:dyDescent="0.2">
      <c r="A263">
        <v>301.5</v>
      </c>
      <c r="C263">
        <v>257.7</v>
      </c>
      <c r="E263">
        <v>132.9</v>
      </c>
      <c r="G263">
        <v>13.4</v>
      </c>
      <c r="J263">
        <v>158.4</v>
      </c>
      <c r="L263">
        <v>188</v>
      </c>
      <c r="N263">
        <v>219.7</v>
      </c>
      <c r="P263">
        <v>13.5</v>
      </c>
      <c r="S263">
        <v>51.26</v>
      </c>
      <c r="U263">
        <v>21.9</v>
      </c>
      <c r="W263">
        <v>5.98</v>
      </c>
      <c r="Y263">
        <v>3.62</v>
      </c>
      <c r="AB263">
        <v>26.93</v>
      </c>
      <c r="AD263">
        <v>15.98</v>
      </c>
      <c r="AF263">
        <v>9.89</v>
      </c>
      <c r="AH263">
        <v>3.65</v>
      </c>
    </row>
    <row r="264" spans="1:34" x14ac:dyDescent="0.2">
      <c r="A264">
        <v>99.6</v>
      </c>
      <c r="C264">
        <v>308.7</v>
      </c>
      <c r="E264">
        <v>161.19999999999999</v>
      </c>
      <c r="G264">
        <v>13.7</v>
      </c>
      <c r="J264">
        <v>271.8</v>
      </c>
      <c r="L264">
        <v>237.2</v>
      </c>
      <c r="N264">
        <v>210.1</v>
      </c>
      <c r="P264">
        <v>8.6999999999999993</v>
      </c>
      <c r="S264">
        <v>16.93</v>
      </c>
      <c r="U264">
        <v>26.24</v>
      </c>
      <c r="W264">
        <v>7.25</v>
      </c>
      <c r="Y264">
        <v>3.7</v>
      </c>
      <c r="AB264">
        <v>46.21</v>
      </c>
      <c r="AD264">
        <v>20.16</v>
      </c>
      <c r="AF264">
        <v>9.4499999999999993</v>
      </c>
      <c r="AH264">
        <v>2.35</v>
      </c>
    </row>
    <row r="265" spans="1:34" x14ac:dyDescent="0.2">
      <c r="A265">
        <v>255.9</v>
      </c>
      <c r="C265">
        <v>140.9</v>
      </c>
      <c r="E265">
        <v>308.89999999999998</v>
      </c>
      <c r="G265">
        <v>12.1</v>
      </c>
      <c r="J265">
        <v>154.5</v>
      </c>
      <c r="L265">
        <v>214.2</v>
      </c>
      <c r="N265">
        <v>178</v>
      </c>
      <c r="P265">
        <v>12</v>
      </c>
      <c r="S265">
        <v>43.5</v>
      </c>
      <c r="U265">
        <v>11.98</v>
      </c>
      <c r="W265">
        <v>13.9</v>
      </c>
      <c r="Y265">
        <v>3.27</v>
      </c>
      <c r="AB265">
        <v>26.27</v>
      </c>
      <c r="AD265">
        <v>18.21</v>
      </c>
      <c r="AF265">
        <v>8.01</v>
      </c>
      <c r="AH265">
        <v>3.24</v>
      </c>
    </row>
    <row r="266" spans="1:34" x14ac:dyDescent="0.2">
      <c r="A266">
        <v>277.89999999999998</v>
      </c>
      <c r="C266">
        <v>155.80000000000001</v>
      </c>
      <c r="E266">
        <v>256.89999999999998</v>
      </c>
      <c r="G266">
        <v>9.1999999999999993</v>
      </c>
      <c r="J266">
        <v>305.10000000000002</v>
      </c>
      <c r="L266">
        <v>188</v>
      </c>
      <c r="N266">
        <v>235.4</v>
      </c>
      <c r="P266">
        <v>8.5</v>
      </c>
      <c r="S266">
        <v>47.24</v>
      </c>
      <c r="U266">
        <v>13.24</v>
      </c>
      <c r="W266">
        <v>11.56</v>
      </c>
      <c r="Y266">
        <v>2.48</v>
      </c>
      <c r="AB266">
        <v>51.87</v>
      </c>
      <c r="AD266">
        <v>15.98</v>
      </c>
      <c r="AF266">
        <v>10.59</v>
      </c>
      <c r="AH266">
        <v>2.2999999999999998</v>
      </c>
    </row>
    <row r="267" spans="1:34" x14ac:dyDescent="0.2">
      <c r="A267">
        <v>308.60000000000002</v>
      </c>
      <c r="C267">
        <v>150.80000000000001</v>
      </c>
      <c r="E267">
        <v>198.7</v>
      </c>
      <c r="G267">
        <v>7.3</v>
      </c>
      <c r="J267">
        <v>131.5</v>
      </c>
      <c r="L267">
        <v>174.8</v>
      </c>
      <c r="N267">
        <v>184.2</v>
      </c>
      <c r="P267">
        <v>7.9</v>
      </c>
      <c r="S267">
        <v>52.46</v>
      </c>
      <c r="U267">
        <v>12.82</v>
      </c>
      <c r="W267">
        <v>8.94</v>
      </c>
      <c r="Y267">
        <v>1.97</v>
      </c>
      <c r="AB267">
        <v>22.36</v>
      </c>
      <c r="AD267">
        <v>14.86</v>
      </c>
      <c r="AF267">
        <v>8.2899999999999991</v>
      </c>
      <c r="AH267">
        <v>2.13</v>
      </c>
    </row>
    <row r="268" spans="1:34" x14ac:dyDescent="0.2">
      <c r="A268">
        <v>144.80000000000001</v>
      </c>
      <c r="C268">
        <v>200.6</v>
      </c>
      <c r="E268">
        <v>208.8</v>
      </c>
      <c r="G268">
        <v>13.3</v>
      </c>
      <c r="J268">
        <v>226.3</v>
      </c>
      <c r="L268">
        <v>274.3</v>
      </c>
      <c r="N268">
        <v>242.7</v>
      </c>
      <c r="P268">
        <v>8.1999999999999993</v>
      </c>
      <c r="S268">
        <v>24.62</v>
      </c>
      <c r="U268">
        <v>17.05</v>
      </c>
      <c r="W268">
        <v>9.4</v>
      </c>
      <c r="Y268">
        <v>3.59</v>
      </c>
      <c r="AB268">
        <v>38.47</v>
      </c>
      <c r="AD268">
        <v>23.32</v>
      </c>
      <c r="AF268">
        <v>10.92</v>
      </c>
      <c r="AH268">
        <v>2.21</v>
      </c>
    </row>
    <row r="269" spans="1:34" x14ac:dyDescent="0.2">
      <c r="A269">
        <v>240.7</v>
      </c>
      <c r="C269">
        <v>269.39999999999998</v>
      </c>
      <c r="E269">
        <v>187.1</v>
      </c>
      <c r="G269">
        <v>10.1</v>
      </c>
      <c r="J269">
        <v>139.30000000000001</v>
      </c>
      <c r="L269">
        <v>192.3</v>
      </c>
      <c r="N269">
        <v>151</v>
      </c>
      <c r="P269">
        <v>9.3000000000000007</v>
      </c>
      <c r="S269">
        <v>40.92</v>
      </c>
      <c r="U269">
        <v>22.9</v>
      </c>
      <c r="W269">
        <v>8.42</v>
      </c>
      <c r="Y269">
        <v>2.73</v>
      </c>
      <c r="AB269">
        <v>23.68</v>
      </c>
      <c r="AD269">
        <v>16.350000000000001</v>
      </c>
      <c r="AF269">
        <v>6.8</v>
      </c>
      <c r="AH269">
        <v>2.5099999999999998</v>
      </c>
    </row>
    <row r="270" spans="1:34" x14ac:dyDescent="0.2">
      <c r="A270">
        <v>255.1</v>
      </c>
      <c r="C270">
        <v>230.6</v>
      </c>
      <c r="E270">
        <v>218</v>
      </c>
      <c r="G270">
        <v>8.5</v>
      </c>
      <c r="J270">
        <v>291.60000000000002</v>
      </c>
      <c r="L270">
        <v>221.1</v>
      </c>
      <c r="N270">
        <v>229.2</v>
      </c>
      <c r="P270">
        <v>14</v>
      </c>
      <c r="S270">
        <v>43.37</v>
      </c>
      <c r="U270">
        <v>19.600000000000001</v>
      </c>
      <c r="W270">
        <v>9.81</v>
      </c>
      <c r="Y270">
        <v>2.2999999999999998</v>
      </c>
      <c r="AB270">
        <v>49.57</v>
      </c>
      <c r="AD270">
        <v>18.79</v>
      </c>
      <c r="AF270">
        <v>10.31</v>
      </c>
      <c r="AH270">
        <v>3.78</v>
      </c>
    </row>
    <row r="271" spans="1:34" x14ac:dyDescent="0.2">
      <c r="A271">
        <v>261.8</v>
      </c>
      <c r="C271">
        <v>245</v>
      </c>
      <c r="E271">
        <v>202.1</v>
      </c>
      <c r="G271">
        <v>14.7</v>
      </c>
      <c r="J271">
        <v>169.7</v>
      </c>
      <c r="L271">
        <v>141.4</v>
      </c>
      <c r="N271">
        <v>253</v>
      </c>
      <c r="P271">
        <v>10.5</v>
      </c>
      <c r="S271">
        <v>44.51</v>
      </c>
      <c r="U271">
        <v>20.83</v>
      </c>
      <c r="W271">
        <v>9.09</v>
      </c>
      <c r="Y271">
        <v>3.97</v>
      </c>
      <c r="AB271">
        <v>28.85</v>
      </c>
      <c r="AD271">
        <v>12.02</v>
      </c>
      <c r="AF271">
        <v>11.39</v>
      </c>
      <c r="AH271">
        <v>2.84</v>
      </c>
    </row>
    <row r="272" spans="1:34" x14ac:dyDescent="0.2">
      <c r="A272">
        <v>279.10000000000002</v>
      </c>
      <c r="C272">
        <v>180.5</v>
      </c>
      <c r="E272">
        <v>217.5</v>
      </c>
      <c r="G272">
        <v>9.5</v>
      </c>
      <c r="J272">
        <v>113.3</v>
      </c>
      <c r="L272">
        <v>197.9</v>
      </c>
      <c r="N272">
        <v>284.5</v>
      </c>
      <c r="P272">
        <v>11.7</v>
      </c>
      <c r="S272">
        <v>47.45</v>
      </c>
      <c r="U272">
        <v>15.34</v>
      </c>
      <c r="W272">
        <v>9.7899999999999991</v>
      </c>
      <c r="Y272">
        <v>2.57</v>
      </c>
      <c r="AB272">
        <v>19.260000000000002</v>
      </c>
      <c r="AD272">
        <v>16.82</v>
      </c>
      <c r="AF272">
        <v>12.8</v>
      </c>
      <c r="AH272">
        <v>3.16</v>
      </c>
    </row>
    <row r="273" spans="1:34" x14ac:dyDescent="0.2">
      <c r="A273">
        <v>245.2</v>
      </c>
      <c r="C273">
        <v>217.2</v>
      </c>
      <c r="E273">
        <v>243.1</v>
      </c>
      <c r="G273">
        <v>13.9</v>
      </c>
      <c r="J273">
        <v>322.3</v>
      </c>
      <c r="L273">
        <v>230.4</v>
      </c>
      <c r="N273">
        <v>241.5</v>
      </c>
      <c r="P273">
        <v>7.8</v>
      </c>
      <c r="S273">
        <v>41.68</v>
      </c>
      <c r="U273">
        <v>18.46</v>
      </c>
      <c r="W273">
        <v>10.94</v>
      </c>
      <c r="Y273">
        <v>3.75</v>
      </c>
      <c r="AB273">
        <v>54.79</v>
      </c>
      <c r="AD273">
        <v>19.579999999999998</v>
      </c>
      <c r="AF273">
        <v>10.87</v>
      </c>
      <c r="AH273">
        <v>2.11</v>
      </c>
    </row>
    <row r="274" spans="1:34" x14ac:dyDescent="0.2">
      <c r="A274">
        <v>274</v>
      </c>
      <c r="C274">
        <v>231.8</v>
      </c>
      <c r="E274">
        <v>283.60000000000002</v>
      </c>
      <c r="G274">
        <v>6.2</v>
      </c>
      <c r="J274">
        <v>138.1</v>
      </c>
      <c r="L274">
        <v>158.19999999999999</v>
      </c>
      <c r="N274">
        <v>215.7</v>
      </c>
      <c r="P274">
        <v>10.3</v>
      </c>
      <c r="S274">
        <v>46.58</v>
      </c>
      <c r="U274">
        <v>19.7</v>
      </c>
      <c r="W274">
        <v>12.76</v>
      </c>
      <c r="Y274">
        <v>1.67</v>
      </c>
      <c r="AB274">
        <v>23.48</v>
      </c>
      <c r="AD274">
        <v>13.45</v>
      </c>
      <c r="AF274">
        <v>9.7100000000000009</v>
      </c>
      <c r="AH274">
        <v>2.78</v>
      </c>
    </row>
    <row r="275" spans="1:34" x14ac:dyDescent="0.2">
      <c r="A275">
        <v>237.3</v>
      </c>
      <c r="C275">
        <v>176.7</v>
      </c>
      <c r="E275">
        <v>263.39999999999998</v>
      </c>
      <c r="G275">
        <v>14.2</v>
      </c>
      <c r="J275">
        <v>221.9</v>
      </c>
      <c r="L275">
        <v>278.2</v>
      </c>
      <c r="N275">
        <v>288.10000000000002</v>
      </c>
      <c r="P275">
        <v>7.1</v>
      </c>
      <c r="S275">
        <v>40.340000000000003</v>
      </c>
      <c r="U275">
        <v>15.02</v>
      </c>
      <c r="W275">
        <v>11.85</v>
      </c>
      <c r="Y275">
        <v>3.83</v>
      </c>
      <c r="AB275">
        <v>37.72</v>
      </c>
      <c r="AD275">
        <v>23.65</v>
      </c>
      <c r="AF275">
        <v>12.96</v>
      </c>
      <c r="AH275">
        <v>1.92</v>
      </c>
    </row>
    <row r="276" spans="1:34" x14ac:dyDescent="0.2">
      <c r="A276">
        <v>154.69999999999999</v>
      </c>
      <c r="C276">
        <v>177.8</v>
      </c>
      <c r="E276">
        <v>172.9</v>
      </c>
      <c r="G276">
        <v>5.9</v>
      </c>
      <c r="J276">
        <v>225.9</v>
      </c>
      <c r="L276">
        <v>299.10000000000002</v>
      </c>
      <c r="N276">
        <v>251.3</v>
      </c>
      <c r="P276">
        <v>11.2</v>
      </c>
      <c r="S276">
        <v>26.3</v>
      </c>
      <c r="U276">
        <v>15.11</v>
      </c>
      <c r="W276">
        <v>7.78</v>
      </c>
      <c r="Y276">
        <v>1.59</v>
      </c>
      <c r="AB276">
        <v>38.4</v>
      </c>
      <c r="AD276">
        <v>25.42</v>
      </c>
      <c r="AF276">
        <v>11.31</v>
      </c>
      <c r="AH276">
        <v>3.02</v>
      </c>
    </row>
    <row r="277" spans="1:34" x14ac:dyDescent="0.2">
      <c r="A277">
        <v>239.1</v>
      </c>
      <c r="C277">
        <v>243.5</v>
      </c>
      <c r="E277">
        <v>230.9</v>
      </c>
      <c r="G277">
        <v>10.9</v>
      </c>
      <c r="J277">
        <v>103.5</v>
      </c>
      <c r="L277">
        <v>117.9</v>
      </c>
      <c r="N277">
        <v>201</v>
      </c>
      <c r="P277">
        <v>12</v>
      </c>
      <c r="S277">
        <v>40.65</v>
      </c>
      <c r="U277">
        <v>20.7</v>
      </c>
      <c r="W277">
        <v>10.39</v>
      </c>
      <c r="Y277">
        <v>2.94</v>
      </c>
      <c r="AB277">
        <v>17.600000000000001</v>
      </c>
      <c r="AD277">
        <v>10.02</v>
      </c>
      <c r="AF277">
        <v>9.0500000000000007</v>
      </c>
      <c r="AH277">
        <v>3.24</v>
      </c>
    </row>
    <row r="278" spans="1:34" x14ac:dyDescent="0.2">
      <c r="A278">
        <v>175.7</v>
      </c>
      <c r="C278">
        <v>211.8</v>
      </c>
      <c r="E278">
        <v>137.9</v>
      </c>
      <c r="G278">
        <v>9.1999999999999993</v>
      </c>
      <c r="J278">
        <v>174.7</v>
      </c>
      <c r="L278">
        <v>148</v>
      </c>
      <c r="N278">
        <v>168.2</v>
      </c>
      <c r="P278">
        <v>15.8</v>
      </c>
      <c r="S278">
        <v>29.87</v>
      </c>
      <c r="U278">
        <v>18</v>
      </c>
      <c r="W278">
        <v>6.21</v>
      </c>
      <c r="Y278">
        <v>2.48</v>
      </c>
      <c r="AB278">
        <v>29.7</v>
      </c>
      <c r="AD278">
        <v>12.58</v>
      </c>
      <c r="AF278">
        <v>7.57</v>
      </c>
      <c r="AH278">
        <v>4.2699999999999996</v>
      </c>
    </row>
    <row r="279" spans="1:34" x14ac:dyDescent="0.2">
      <c r="A279">
        <v>251.4</v>
      </c>
      <c r="C279">
        <v>196.6</v>
      </c>
      <c r="E279">
        <v>192</v>
      </c>
      <c r="G279">
        <v>11</v>
      </c>
      <c r="J279">
        <v>240</v>
      </c>
      <c r="L279">
        <v>134.1</v>
      </c>
      <c r="N279">
        <v>189.1</v>
      </c>
      <c r="P279">
        <v>9.3000000000000007</v>
      </c>
      <c r="S279">
        <v>42.74</v>
      </c>
      <c r="U279">
        <v>16.71</v>
      </c>
      <c r="W279">
        <v>8.64</v>
      </c>
      <c r="Y279">
        <v>2.97</v>
      </c>
      <c r="AB279">
        <v>40.799999999999997</v>
      </c>
      <c r="AD279">
        <v>11.4</v>
      </c>
      <c r="AF279">
        <v>8.51</v>
      </c>
      <c r="AH279">
        <v>2.5099999999999998</v>
      </c>
    </row>
    <row r="280" spans="1:34" x14ac:dyDescent="0.2">
      <c r="A280">
        <v>263.7</v>
      </c>
      <c r="C280">
        <v>186.5</v>
      </c>
      <c r="E280">
        <v>195.3</v>
      </c>
      <c r="G280">
        <v>18.3</v>
      </c>
      <c r="J280">
        <v>294.7</v>
      </c>
      <c r="L280">
        <v>294.60000000000002</v>
      </c>
      <c r="N280">
        <v>260.10000000000002</v>
      </c>
      <c r="P280">
        <v>10.8</v>
      </c>
      <c r="S280">
        <v>44.83</v>
      </c>
      <c r="U280">
        <v>15.85</v>
      </c>
      <c r="W280">
        <v>8.7899999999999991</v>
      </c>
      <c r="Y280">
        <v>4.9400000000000004</v>
      </c>
      <c r="AB280">
        <v>50.1</v>
      </c>
      <c r="AD280">
        <v>25.04</v>
      </c>
      <c r="AF280">
        <v>11.7</v>
      </c>
      <c r="AH280">
        <v>2.92</v>
      </c>
    </row>
    <row r="281" spans="1:34" x14ac:dyDescent="0.2">
      <c r="A281">
        <v>167.4</v>
      </c>
      <c r="C281">
        <v>143.80000000000001</v>
      </c>
      <c r="E281">
        <v>140.1</v>
      </c>
      <c r="G281">
        <v>10.3</v>
      </c>
      <c r="J281">
        <v>226.4</v>
      </c>
      <c r="L281">
        <v>276.8</v>
      </c>
      <c r="N281">
        <v>213.4</v>
      </c>
      <c r="P281">
        <v>12.3</v>
      </c>
      <c r="S281">
        <v>28.46</v>
      </c>
      <c r="U281">
        <v>12.22</v>
      </c>
      <c r="W281">
        <v>6.3</v>
      </c>
      <c r="Y281">
        <v>2.78</v>
      </c>
      <c r="AB281">
        <v>38.49</v>
      </c>
      <c r="AD281">
        <v>23.53</v>
      </c>
      <c r="AF281">
        <v>9.6</v>
      </c>
      <c r="AH281">
        <v>3.32</v>
      </c>
    </row>
    <row r="282" spans="1:34" x14ac:dyDescent="0.2">
      <c r="A282">
        <v>324.7</v>
      </c>
      <c r="C282">
        <v>236.4</v>
      </c>
      <c r="E282">
        <v>187.6</v>
      </c>
      <c r="G282">
        <v>13.1</v>
      </c>
      <c r="J282">
        <v>264.5</v>
      </c>
      <c r="L282">
        <v>194</v>
      </c>
      <c r="N282">
        <v>262.7</v>
      </c>
      <c r="P282">
        <v>7.5</v>
      </c>
      <c r="S282">
        <v>55.2</v>
      </c>
      <c r="U282">
        <v>20.09</v>
      </c>
      <c r="W282">
        <v>8.44</v>
      </c>
      <c r="Y282">
        <v>3.54</v>
      </c>
      <c r="AB282">
        <v>44.97</v>
      </c>
      <c r="AD282">
        <v>16.489999999999998</v>
      </c>
      <c r="AF282">
        <v>11.82</v>
      </c>
      <c r="AH282">
        <v>2.0299999999999998</v>
      </c>
    </row>
    <row r="283" spans="1:34" x14ac:dyDescent="0.2">
      <c r="A283">
        <v>129.19999999999999</v>
      </c>
      <c r="C283">
        <v>214.1</v>
      </c>
      <c r="E283">
        <v>214.9</v>
      </c>
      <c r="G283">
        <v>10.3</v>
      </c>
      <c r="J283">
        <v>255.1</v>
      </c>
      <c r="L283">
        <v>266.89999999999998</v>
      </c>
      <c r="N283">
        <v>197.7</v>
      </c>
      <c r="P283">
        <v>8.8000000000000007</v>
      </c>
      <c r="S283">
        <v>21.96</v>
      </c>
      <c r="U283">
        <v>18.2</v>
      </c>
      <c r="W283">
        <v>9.67</v>
      </c>
      <c r="Y283">
        <v>2.78</v>
      </c>
      <c r="AB283">
        <v>43.37</v>
      </c>
      <c r="AD283">
        <v>22.69</v>
      </c>
      <c r="AF283">
        <v>8.9</v>
      </c>
      <c r="AH283">
        <v>2.38</v>
      </c>
    </row>
    <row r="284" spans="1:34" x14ac:dyDescent="0.2">
      <c r="A284">
        <v>125.5</v>
      </c>
      <c r="C284">
        <v>128.9</v>
      </c>
      <c r="E284">
        <v>251.9</v>
      </c>
      <c r="G284">
        <v>6.3</v>
      </c>
      <c r="J284">
        <v>138.4</v>
      </c>
      <c r="L284">
        <v>158.9</v>
      </c>
      <c r="N284">
        <v>47.4</v>
      </c>
      <c r="P284">
        <v>3.9</v>
      </c>
      <c r="S284">
        <v>21.34</v>
      </c>
      <c r="U284">
        <v>10.96</v>
      </c>
      <c r="W284">
        <v>11.34</v>
      </c>
      <c r="Y284">
        <v>1.7</v>
      </c>
      <c r="AB284">
        <v>23.53</v>
      </c>
      <c r="AD284">
        <v>13.51</v>
      </c>
      <c r="AF284">
        <v>2.13</v>
      </c>
      <c r="AH284">
        <v>1.05</v>
      </c>
    </row>
    <row r="285" spans="1:34" x14ac:dyDescent="0.2">
      <c r="A285">
        <v>266</v>
      </c>
      <c r="C285">
        <v>214.6</v>
      </c>
      <c r="E285">
        <v>306.2</v>
      </c>
      <c r="G285">
        <v>14.2</v>
      </c>
      <c r="J285">
        <v>266.89999999999998</v>
      </c>
      <c r="L285">
        <v>229.7</v>
      </c>
      <c r="N285">
        <v>251.7</v>
      </c>
      <c r="P285">
        <v>11</v>
      </c>
      <c r="S285">
        <v>45.22</v>
      </c>
      <c r="U285">
        <v>18.239999999999998</v>
      </c>
      <c r="W285">
        <v>13.78</v>
      </c>
      <c r="Y285">
        <v>3.83</v>
      </c>
      <c r="AB285">
        <v>45.37</v>
      </c>
      <c r="AD285">
        <v>19.52</v>
      </c>
      <c r="AF285">
        <v>11.33</v>
      </c>
      <c r="AH285">
        <v>2.97</v>
      </c>
    </row>
    <row r="286" spans="1:34" x14ac:dyDescent="0.2">
      <c r="A286">
        <v>162.80000000000001</v>
      </c>
      <c r="C286">
        <v>229.6</v>
      </c>
      <c r="E286">
        <v>332.7</v>
      </c>
      <c r="G286">
        <v>13.6</v>
      </c>
      <c r="J286">
        <v>295</v>
      </c>
      <c r="L286">
        <v>223.6</v>
      </c>
      <c r="N286">
        <v>229.4</v>
      </c>
      <c r="P286">
        <v>12.9</v>
      </c>
      <c r="S286">
        <v>27.68</v>
      </c>
      <c r="U286">
        <v>19.52</v>
      </c>
      <c r="W286">
        <v>14.97</v>
      </c>
      <c r="Y286">
        <v>3.67</v>
      </c>
      <c r="AB286">
        <v>50.15</v>
      </c>
      <c r="AD286">
        <v>19.010000000000002</v>
      </c>
      <c r="AF286">
        <v>10.32</v>
      </c>
      <c r="AH286">
        <v>3.48</v>
      </c>
    </row>
    <row r="287" spans="1:34" x14ac:dyDescent="0.2">
      <c r="A287">
        <v>296</v>
      </c>
      <c r="C287">
        <v>226.4</v>
      </c>
      <c r="E287">
        <v>246.8</v>
      </c>
      <c r="G287">
        <v>12.3</v>
      </c>
      <c r="J287">
        <v>107.3</v>
      </c>
      <c r="L287">
        <v>238.2</v>
      </c>
      <c r="N287">
        <v>271.8</v>
      </c>
      <c r="P287">
        <v>10</v>
      </c>
      <c r="S287">
        <v>50.32</v>
      </c>
      <c r="U287">
        <v>19.239999999999998</v>
      </c>
      <c r="W287">
        <v>11.11</v>
      </c>
      <c r="Y287">
        <v>3.32</v>
      </c>
      <c r="AB287">
        <v>18.239999999999998</v>
      </c>
      <c r="AD287">
        <v>20.25</v>
      </c>
      <c r="AF287">
        <v>12.23</v>
      </c>
      <c r="AH287">
        <v>2.7</v>
      </c>
    </row>
    <row r="288" spans="1:34" x14ac:dyDescent="0.2">
      <c r="A288">
        <v>124.5</v>
      </c>
      <c r="C288">
        <v>141.19999999999999</v>
      </c>
      <c r="E288">
        <v>268.2</v>
      </c>
      <c r="G288">
        <v>11.4</v>
      </c>
      <c r="J288">
        <v>199.5</v>
      </c>
      <c r="L288">
        <v>135</v>
      </c>
      <c r="N288">
        <v>184.6</v>
      </c>
      <c r="P288">
        <v>10.9</v>
      </c>
      <c r="S288">
        <v>21.17</v>
      </c>
      <c r="U288">
        <v>12</v>
      </c>
      <c r="W288">
        <v>12.07</v>
      </c>
      <c r="Y288">
        <v>3.08</v>
      </c>
      <c r="AB288">
        <v>33.92</v>
      </c>
      <c r="AD288">
        <v>11.48</v>
      </c>
      <c r="AF288">
        <v>8.31</v>
      </c>
      <c r="AH288">
        <v>2.94</v>
      </c>
    </row>
    <row r="289" spans="1:34" x14ac:dyDescent="0.2">
      <c r="A289">
        <v>285.7</v>
      </c>
      <c r="C289">
        <v>167.5</v>
      </c>
      <c r="E289">
        <v>260</v>
      </c>
      <c r="G289">
        <v>8.6999999999999993</v>
      </c>
      <c r="J289">
        <v>280</v>
      </c>
      <c r="L289">
        <v>202.2</v>
      </c>
      <c r="N289">
        <v>156.80000000000001</v>
      </c>
      <c r="P289">
        <v>10.4</v>
      </c>
      <c r="S289">
        <v>48.57</v>
      </c>
      <c r="U289">
        <v>14.24</v>
      </c>
      <c r="W289">
        <v>11.7</v>
      </c>
      <c r="Y289">
        <v>2.35</v>
      </c>
      <c r="AB289">
        <v>47.6</v>
      </c>
      <c r="AD289">
        <v>17.190000000000001</v>
      </c>
      <c r="AF289">
        <v>7.06</v>
      </c>
      <c r="AH289">
        <v>2.81</v>
      </c>
    </row>
    <row r="290" spans="1:34" x14ac:dyDescent="0.2">
      <c r="A290">
        <v>271.10000000000002</v>
      </c>
      <c r="C290">
        <v>237.4</v>
      </c>
      <c r="E290">
        <v>145.4</v>
      </c>
      <c r="G290">
        <v>8.4</v>
      </c>
      <c r="J290">
        <v>321.10000000000002</v>
      </c>
      <c r="L290">
        <v>265.5</v>
      </c>
      <c r="N290">
        <v>180.5</v>
      </c>
      <c r="P290">
        <v>11.5</v>
      </c>
      <c r="S290">
        <v>46.09</v>
      </c>
      <c r="U290">
        <v>20.18</v>
      </c>
      <c r="W290">
        <v>6.54</v>
      </c>
      <c r="Y290">
        <v>2.27</v>
      </c>
      <c r="AB290">
        <v>54.59</v>
      </c>
      <c r="AD290">
        <v>22.57</v>
      </c>
      <c r="AF290">
        <v>8.1199999999999992</v>
      </c>
      <c r="AH290">
        <v>3.11</v>
      </c>
    </row>
    <row r="291" spans="1:34" x14ac:dyDescent="0.2">
      <c r="A291">
        <v>108.6</v>
      </c>
      <c r="C291">
        <v>209.9</v>
      </c>
      <c r="E291">
        <v>222.6</v>
      </c>
      <c r="G291">
        <v>7.9</v>
      </c>
      <c r="J291">
        <v>118.4</v>
      </c>
      <c r="L291">
        <v>249.3</v>
      </c>
      <c r="N291">
        <v>227</v>
      </c>
      <c r="P291">
        <v>13.6</v>
      </c>
      <c r="S291">
        <v>18.46</v>
      </c>
      <c r="U291">
        <v>17.84</v>
      </c>
      <c r="W291">
        <v>10.02</v>
      </c>
      <c r="Y291">
        <v>2.13</v>
      </c>
      <c r="AB291">
        <v>20.13</v>
      </c>
      <c r="AD291">
        <v>21.19</v>
      </c>
      <c r="AF291">
        <v>10.220000000000001</v>
      </c>
      <c r="AH291">
        <v>3.67</v>
      </c>
    </row>
    <row r="292" spans="1:34" x14ac:dyDescent="0.2">
      <c r="A292">
        <v>279.3</v>
      </c>
      <c r="C292">
        <v>201.6</v>
      </c>
      <c r="E292">
        <v>280.8</v>
      </c>
      <c r="G292">
        <v>7.9</v>
      </c>
      <c r="J292">
        <v>137.6</v>
      </c>
      <c r="L292">
        <v>179.7</v>
      </c>
      <c r="N292">
        <v>172.8</v>
      </c>
      <c r="P292">
        <v>10.7</v>
      </c>
      <c r="S292">
        <v>47.48</v>
      </c>
      <c r="U292">
        <v>17.14</v>
      </c>
      <c r="W292">
        <v>12.64</v>
      </c>
      <c r="Y292">
        <v>2.13</v>
      </c>
      <c r="AB292">
        <v>23.39</v>
      </c>
      <c r="AD292">
        <v>15.27</v>
      </c>
      <c r="AF292">
        <v>7.78</v>
      </c>
      <c r="AH292">
        <v>2.89</v>
      </c>
    </row>
    <row r="293" spans="1:34" x14ac:dyDescent="0.2">
      <c r="A293">
        <v>276.89999999999998</v>
      </c>
      <c r="C293">
        <v>246.9</v>
      </c>
      <c r="E293">
        <v>254.4</v>
      </c>
      <c r="G293">
        <v>10.3</v>
      </c>
      <c r="J293">
        <v>258.3</v>
      </c>
      <c r="L293">
        <v>306</v>
      </c>
      <c r="N293">
        <v>241.8</v>
      </c>
      <c r="P293">
        <v>13.6</v>
      </c>
      <c r="S293">
        <v>47.07</v>
      </c>
      <c r="U293">
        <v>20.99</v>
      </c>
      <c r="W293">
        <v>11.45</v>
      </c>
      <c r="Y293">
        <v>2.78</v>
      </c>
      <c r="AB293">
        <v>43.91</v>
      </c>
      <c r="AD293">
        <v>26.01</v>
      </c>
      <c r="AF293">
        <v>10.88</v>
      </c>
      <c r="AH293">
        <v>3.67</v>
      </c>
    </row>
    <row r="294" spans="1:34" x14ac:dyDescent="0.2">
      <c r="A294">
        <v>287.39999999999998</v>
      </c>
      <c r="C294">
        <v>235.3</v>
      </c>
      <c r="E294">
        <v>292.10000000000002</v>
      </c>
      <c r="G294">
        <v>5</v>
      </c>
      <c r="J294">
        <v>307.2</v>
      </c>
      <c r="L294">
        <v>138.6</v>
      </c>
      <c r="N294">
        <v>381.6</v>
      </c>
      <c r="P294">
        <v>10.199999999999999</v>
      </c>
      <c r="S294">
        <v>48.86</v>
      </c>
      <c r="U294">
        <v>20</v>
      </c>
      <c r="W294">
        <v>13.14</v>
      </c>
      <c r="Y294">
        <v>1.35</v>
      </c>
      <c r="AB294">
        <v>52.22</v>
      </c>
      <c r="AD294">
        <v>11.78</v>
      </c>
      <c r="AF294">
        <v>17.170000000000002</v>
      </c>
      <c r="AH294">
        <v>2.75</v>
      </c>
    </row>
    <row r="295" spans="1:34" x14ac:dyDescent="0.2">
      <c r="A295">
        <v>149</v>
      </c>
      <c r="C295">
        <v>131</v>
      </c>
      <c r="E295">
        <v>238.6</v>
      </c>
      <c r="G295">
        <v>8.6</v>
      </c>
      <c r="J295">
        <v>208.4</v>
      </c>
      <c r="L295">
        <v>326.10000000000002</v>
      </c>
      <c r="N295">
        <v>201.9</v>
      </c>
      <c r="P295">
        <v>10.1</v>
      </c>
      <c r="S295">
        <v>25.33</v>
      </c>
      <c r="U295">
        <v>11.14</v>
      </c>
      <c r="W295">
        <v>10.74</v>
      </c>
      <c r="Y295">
        <v>2.3199999999999998</v>
      </c>
      <c r="AB295">
        <v>35.43</v>
      </c>
      <c r="AD295">
        <v>27.72</v>
      </c>
      <c r="AF295">
        <v>9.09</v>
      </c>
      <c r="AH295">
        <v>2.73</v>
      </c>
    </row>
    <row r="296" spans="1:34" x14ac:dyDescent="0.2">
      <c r="A296">
        <v>288.8</v>
      </c>
      <c r="C296">
        <v>175.9</v>
      </c>
      <c r="E296">
        <v>215.4</v>
      </c>
      <c r="G296">
        <v>9.5</v>
      </c>
      <c r="J296">
        <v>304.60000000000002</v>
      </c>
      <c r="L296">
        <v>157.6</v>
      </c>
      <c r="N296">
        <v>188.2</v>
      </c>
      <c r="P296">
        <v>12.4</v>
      </c>
      <c r="S296">
        <v>49.1</v>
      </c>
      <c r="U296">
        <v>14.95</v>
      </c>
      <c r="W296">
        <v>9.69</v>
      </c>
      <c r="Y296">
        <v>2.57</v>
      </c>
      <c r="AB296">
        <v>51.78</v>
      </c>
      <c r="AD296">
        <v>13.4</v>
      </c>
      <c r="AF296">
        <v>8.4700000000000006</v>
      </c>
      <c r="AH296">
        <v>3.35</v>
      </c>
    </row>
    <row r="297" spans="1:34" x14ac:dyDescent="0.2">
      <c r="A297">
        <v>287.39999999999998</v>
      </c>
      <c r="C297">
        <v>259.60000000000002</v>
      </c>
      <c r="E297">
        <v>153.19999999999999</v>
      </c>
      <c r="G297">
        <v>10</v>
      </c>
      <c r="J297">
        <v>160.6</v>
      </c>
      <c r="L297">
        <v>171.9</v>
      </c>
      <c r="N297">
        <v>105.2</v>
      </c>
      <c r="P297">
        <v>7.3</v>
      </c>
      <c r="S297">
        <v>48.86</v>
      </c>
      <c r="U297">
        <v>22.07</v>
      </c>
      <c r="W297">
        <v>6.89</v>
      </c>
      <c r="Y297">
        <v>2.7</v>
      </c>
      <c r="AB297">
        <v>27.3</v>
      </c>
      <c r="AD297">
        <v>14.61</v>
      </c>
      <c r="AF297">
        <v>4.7300000000000004</v>
      </c>
      <c r="AH297">
        <v>1.97</v>
      </c>
    </row>
    <row r="298" spans="1:34" x14ac:dyDescent="0.2">
      <c r="A298">
        <v>245.8</v>
      </c>
      <c r="C298">
        <v>286.7</v>
      </c>
      <c r="E298">
        <v>240.7</v>
      </c>
      <c r="G298">
        <v>9</v>
      </c>
      <c r="J298">
        <v>144.5</v>
      </c>
      <c r="L298">
        <v>167.3</v>
      </c>
      <c r="N298">
        <v>175.1</v>
      </c>
      <c r="P298">
        <v>6.1</v>
      </c>
      <c r="S298">
        <v>41.79</v>
      </c>
      <c r="U298">
        <v>24.37</v>
      </c>
      <c r="W298">
        <v>10.83</v>
      </c>
      <c r="Y298">
        <v>2.4300000000000002</v>
      </c>
      <c r="AB298">
        <v>24.57</v>
      </c>
      <c r="AD298">
        <v>14.22</v>
      </c>
      <c r="AF298">
        <v>7.88</v>
      </c>
      <c r="AH298">
        <v>1.65</v>
      </c>
    </row>
    <row r="299" spans="1:34" x14ac:dyDescent="0.2">
      <c r="A299">
        <v>242.2</v>
      </c>
      <c r="C299">
        <v>226.1</v>
      </c>
      <c r="E299">
        <v>268.60000000000002</v>
      </c>
      <c r="G299">
        <v>8.1999999999999993</v>
      </c>
      <c r="J299">
        <v>253.2</v>
      </c>
      <c r="L299">
        <v>210.8</v>
      </c>
      <c r="N299">
        <v>253.9</v>
      </c>
      <c r="P299">
        <v>9.5</v>
      </c>
      <c r="S299">
        <v>41.17</v>
      </c>
      <c r="U299">
        <v>19.22</v>
      </c>
      <c r="W299">
        <v>12.09</v>
      </c>
      <c r="Y299">
        <v>2.21</v>
      </c>
      <c r="AB299">
        <v>43.04</v>
      </c>
      <c r="AD299">
        <v>17.920000000000002</v>
      </c>
      <c r="AF299">
        <v>11.43</v>
      </c>
      <c r="AH299">
        <v>2.57</v>
      </c>
    </row>
    <row r="300" spans="1:34" x14ac:dyDescent="0.2">
      <c r="A300">
        <v>256.39999999999998</v>
      </c>
      <c r="C300">
        <v>214.5</v>
      </c>
      <c r="E300">
        <v>233.7</v>
      </c>
      <c r="G300">
        <v>7.9</v>
      </c>
      <c r="J300">
        <v>220.9</v>
      </c>
      <c r="L300">
        <v>279.60000000000002</v>
      </c>
      <c r="N300">
        <v>239.8</v>
      </c>
      <c r="P300">
        <v>13.5</v>
      </c>
      <c r="S300">
        <v>43.59</v>
      </c>
      <c r="U300">
        <v>18.23</v>
      </c>
      <c r="W300">
        <v>10.52</v>
      </c>
      <c r="Y300">
        <v>2.13</v>
      </c>
      <c r="AB300">
        <v>37.549999999999997</v>
      </c>
      <c r="AD300">
        <v>23.77</v>
      </c>
      <c r="AF300">
        <v>10.79</v>
      </c>
      <c r="AH300">
        <v>3.65</v>
      </c>
    </row>
    <row r="301" spans="1:34" x14ac:dyDescent="0.2">
      <c r="A301">
        <v>234.9</v>
      </c>
      <c r="C301">
        <v>270.8</v>
      </c>
      <c r="E301">
        <v>219.3</v>
      </c>
      <c r="G301">
        <v>13.9</v>
      </c>
      <c r="J301">
        <v>338.4</v>
      </c>
      <c r="L301">
        <v>234.6</v>
      </c>
      <c r="N301">
        <v>264.8</v>
      </c>
      <c r="P301">
        <v>14.8</v>
      </c>
      <c r="S301">
        <v>39.93</v>
      </c>
      <c r="U301">
        <v>23.02</v>
      </c>
      <c r="W301">
        <v>9.8699999999999992</v>
      </c>
      <c r="Y301">
        <v>3.75</v>
      </c>
      <c r="AB301">
        <v>57.53</v>
      </c>
      <c r="AD301">
        <v>19.940000000000001</v>
      </c>
      <c r="AF301">
        <v>11.92</v>
      </c>
      <c r="AH301">
        <v>4</v>
      </c>
    </row>
    <row r="302" spans="1:34" x14ac:dyDescent="0.2">
      <c r="A302">
        <v>233.5</v>
      </c>
      <c r="C302">
        <v>187.7</v>
      </c>
      <c r="E302">
        <v>122.3</v>
      </c>
      <c r="G302">
        <v>9.6</v>
      </c>
      <c r="J302">
        <v>272.39999999999998</v>
      </c>
      <c r="L302">
        <v>252.2</v>
      </c>
      <c r="N302">
        <v>255.4</v>
      </c>
      <c r="P302">
        <v>10.9</v>
      </c>
      <c r="S302">
        <v>39.700000000000003</v>
      </c>
      <c r="U302">
        <v>15.95</v>
      </c>
      <c r="W302">
        <v>5.5</v>
      </c>
      <c r="Y302">
        <v>2.59</v>
      </c>
      <c r="AB302">
        <v>46.31</v>
      </c>
      <c r="AD302">
        <v>21.44</v>
      </c>
      <c r="AF302">
        <v>11.49</v>
      </c>
      <c r="AH302">
        <v>2.94</v>
      </c>
    </row>
    <row r="303" spans="1:34" x14ac:dyDescent="0.2">
      <c r="A303">
        <v>135.69999999999999</v>
      </c>
      <c r="C303">
        <v>208.4</v>
      </c>
      <c r="E303">
        <v>209</v>
      </c>
      <c r="G303">
        <v>8.8000000000000007</v>
      </c>
      <c r="J303">
        <v>182.6</v>
      </c>
      <c r="L303">
        <v>188.6</v>
      </c>
      <c r="N303">
        <v>137.69999999999999</v>
      </c>
      <c r="P303">
        <v>9.5</v>
      </c>
      <c r="S303">
        <v>23.07</v>
      </c>
      <c r="U303">
        <v>17.71</v>
      </c>
      <c r="W303">
        <v>9.4</v>
      </c>
      <c r="Y303">
        <v>2.38</v>
      </c>
      <c r="AB303">
        <v>31.04</v>
      </c>
      <c r="AD303">
        <v>16.03</v>
      </c>
      <c r="AF303">
        <v>6.2</v>
      </c>
      <c r="AH303">
        <v>2.57</v>
      </c>
    </row>
    <row r="304" spans="1:34" x14ac:dyDescent="0.2">
      <c r="A304">
        <v>225.9</v>
      </c>
      <c r="C304">
        <v>275.60000000000002</v>
      </c>
      <c r="E304">
        <v>201.4</v>
      </c>
      <c r="G304">
        <v>14.3</v>
      </c>
      <c r="J304">
        <v>144.19999999999999</v>
      </c>
      <c r="L304">
        <v>164.7</v>
      </c>
      <c r="N304">
        <v>279.2</v>
      </c>
      <c r="P304">
        <v>12.1</v>
      </c>
      <c r="S304">
        <v>38.4</v>
      </c>
      <c r="U304">
        <v>23.43</v>
      </c>
      <c r="W304">
        <v>9.06</v>
      </c>
      <c r="Y304">
        <v>3.86</v>
      </c>
      <c r="AB304">
        <v>24.51</v>
      </c>
      <c r="AD304">
        <v>14</v>
      </c>
      <c r="AF304">
        <v>12.56</v>
      </c>
      <c r="AH304">
        <v>3.27</v>
      </c>
    </row>
    <row r="305" spans="1:34" x14ac:dyDescent="0.2">
      <c r="A305">
        <v>122.3</v>
      </c>
      <c r="C305">
        <v>118.8</v>
      </c>
      <c r="E305">
        <v>147.9</v>
      </c>
      <c r="G305">
        <v>13.7</v>
      </c>
      <c r="J305">
        <v>309.39999999999998</v>
      </c>
      <c r="L305">
        <v>271.3</v>
      </c>
      <c r="N305">
        <v>197.1</v>
      </c>
      <c r="P305">
        <v>11.2</v>
      </c>
      <c r="S305">
        <v>20.79</v>
      </c>
      <c r="U305">
        <v>10.1</v>
      </c>
      <c r="W305">
        <v>6.66</v>
      </c>
      <c r="Y305">
        <v>3.7</v>
      </c>
      <c r="AB305">
        <v>52.6</v>
      </c>
      <c r="AD305">
        <v>23.06</v>
      </c>
      <c r="AF305">
        <v>8.8699999999999992</v>
      </c>
      <c r="AH305">
        <v>3.02</v>
      </c>
    </row>
    <row r="306" spans="1:34" x14ac:dyDescent="0.2">
      <c r="A306">
        <v>115.1</v>
      </c>
      <c r="C306">
        <v>211.3</v>
      </c>
      <c r="E306">
        <v>136.1</v>
      </c>
      <c r="G306">
        <v>13.8</v>
      </c>
      <c r="J306">
        <v>159.6</v>
      </c>
      <c r="L306">
        <v>212.6</v>
      </c>
      <c r="N306">
        <v>151.4</v>
      </c>
      <c r="P306">
        <v>12.6</v>
      </c>
      <c r="S306">
        <v>19.57</v>
      </c>
      <c r="U306">
        <v>17.96</v>
      </c>
      <c r="W306">
        <v>6.12</v>
      </c>
      <c r="Y306">
        <v>3.73</v>
      </c>
      <c r="AB306">
        <v>27.13</v>
      </c>
      <c r="AD306">
        <v>18.07</v>
      </c>
      <c r="AF306">
        <v>6.81</v>
      </c>
      <c r="AH306">
        <v>3.4</v>
      </c>
    </row>
    <row r="307" spans="1:34" x14ac:dyDescent="0.2">
      <c r="A307">
        <v>227.9</v>
      </c>
      <c r="C307">
        <v>302.60000000000002</v>
      </c>
      <c r="E307">
        <v>191.5</v>
      </c>
      <c r="G307">
        <v>5.5</v>
      </c>
      <c r="J307">
        <v>261.2</v>
      </c>
      <c r="L307">
        <v>209.1</v>
      </c>
      <c r="N307">
        <v>281.10000000000002</v>
      </c>
      <c r="P307">
        <v>11.3</v>
      </c>
      <c r="S307">
        <v>38.74</v>
      </c>
      <c r="U307">
        <v>25.72</v>
      </c>
      <c r="W307">
        <v>8.6199999999999992</v>
      </c>
      <c r="Y307">
        <v>1.49</v>
      </c>
      <c r="AB307">
        <v>44.4</v>
      </c>
      <c r="AD307">
        <v>17.77</v>
      </c>
      <c r="AF307">
        <v>12.65</v>
      </c>
      <c r="AH307">
        <v>3.05</v>
      </c>
    </row>
    <row r="308" spans="1:34" x14ac:dyDescent="0.2">
      <c r="A308">
        <v>266.10000000000002</v>
      </c>
      <c r="C308">
        <v>225.2</v>
      </c>
      <c r="E308">
        <v>224.7</v>
      </c>
      <c r="G308">
        <v>8.9</v>
      </c>
      <c r="J308">
        <v>302.60000000000002</v>
      </c>
      <c r="L308">
        <v>167.1</v>
      </c>
      <c r="N308">
        <v>209.8</v>
      </c>
      <c r="P308">
        <v>10.4</v>
      </c>
      <c r="S308">
        <v>45.24</v>
      </c>
      <c r="U308">
        <v>19.14</v>
      </c>
      <c r="W308">
        <v>10.11</v>
      </c>
      <c r="Y308">
        <v>2.4</v>
      </c>
      <c r="AB308">
        <v>51.44</v>
      </c>
      <c r="AD308">
        <v>14.2</v>
      </c>
      <c r="AF308">
        <v>9.44</v>
      </c>
      <c r="AH308">
        <v>2.81</v>
      </c>
    </row>
    <row r="309" spans="1:34" x14ac:dyDescent="0.2">
      <c r="A309">
        <v>266.7</v>
      </c>
      <c r="C309">
        <v>158.19999999999999</v>
      </c>
      <c r="E309">
        <v>287.7</v>
      </c>
      <c r="G309">
        <v>13.8</v>
      </c>
      <c r="J309">
        <v>195.2</v>
      </c>
      <c r="L309">
        <v>126.4</v>
      </c>
      <c r="N309">
        <v>221</v>
      </c>
      <c r="P309">
        <v>9</v>
      </c>
      <c r="S309">
        <v>45.34</v>
      </c>
      <c r="U309">
        <v>13.45</v>
      </c>
      <c r="W309">
        <v>12.95</v>
      </c>
      <c r="Y309">
        <v>3.73</v>
      </c>
      <c r="AB309">
        <v>33.18</v>
      </c>
      <c r="AD309">
        <v>10.74</v>
      </c>
      <c r="AF309">
        <v>9.9499999999999993</v>
      </c>
      <c r="AH309">
        <v>2.4300000000000002</v>
      </c>
    </row>
    <row r="310" spans="1:34" x14ac:dyDescent="0.2">
      <c r="A310">
        <v>85.7</v>
      </c>
      <c r="C310">
        <v>221.6</v>
      </c>
      <c r="E310">
        <v>190.6</v>
      </c>
      <c r="G310">
        <v>11.6</v>
      </c>
      <c r="J310">
        <v>119</v>
      </c>
      <c r="L310">
        <v>134.5</v>
      </c>
      <c r="N310">
        <v>298.60000000000002</v>
      </c>
      <c r="P310">
        <v>9</v>
      </c>
      <c r="S310">
        <v>14.57</v>
      </c>
      <c r="U310">
        <v>18.84</v>
      </c>
      <c r="W310">
        <v>8.58</v>
      </c>
      <c r="Y310">
        <v>3.13</v>
      </c>
      <c r="AB310">
        <v>20.23</v>
      </c>
      <c r="AD310">
        <v>11.43</v>
      </c>
      <c r="AF310">
        <v>13.44</v>
      </c>
      <c r="AH310">
        <v>2.4300000000000002</v>
      </c>
    </row>
    <row r="311" spans="1:34" x14ac:dyDescent="0.2">
      <c r="A311">
        <v>272.7</v>
      </c>
      <c r="C311">
        <v>224.9</v>
      </c>
      <c r="E311">
        <v>178.2</v>
      </c>
      <c r="G311">
        <v>10.5</v>
      </c>
      <c r="J311">
        <v>129.80000000000001</v>
      </c>
      <c r="L311">
        <v>188.7</v>
      </c>
      <c r="N311">
        <v>212.5</v>
      </c>
      <c r="P311">
        <v>8.3000000000000007</v>
      </c>
      <c r="S311">
        <v>46.36</v>
      </c>
      <c r="U311">
        <v>19.12</v>
      </c>
      <c r="W311">
        <v>8.02</v>
      </c>
      <c r="Y311">
        <v>2.84</v>
      </c>
      <c r="AB311">
        <v>22.07</v>
      </c>
      <c r="AD311">
        <v>16.04</v>
      </c>
      <c r="AF311">
        <v>9.56</v>
      </c>
      <c r="AH311">
        <v>2.2400000000000002</v>
      </c>
    </row>
    <row r="312" spans="1:34" x14ac:dyDescent="0.2">
      <c r="A312">
        <v>158.4</v>
      </c>
      <c r="C312">
        <v>188</v>
      </c>
      <c r="E312">
        <v>219.7</v>
      </c>
      <c r="G312">
        <v>13.5</v>
      </c>
      <c r="J312">
        <v>112.6</v>
      </c>
      <c r="L312">
        <v>124.4</v>
      </c>
      <c r="N312">
        <v>234.9</v>
      </c>
      <c r="P312">
        <v>8.1</v>
      </c>
      <c r="S312">
        <v>26.93</v>
      </c>
      <c r="U312">
        <v>15.98</v>
      </c>
      <c r="W312">
        <v>9.89</v>
      </c>
      <c r="Y312">
        <v>3.65</v>
      </c>
      <c r="AB312">
        <v>19.14</v>
      </c>
      <c r="AD312">
        <v>10.57</v>
      </c>
      <c r="AF312">
        <v>10.57</v>
      </c>
      <c r="AH312">
        <v>2.19</v>
      </c>
    </row>
    <row r="313" spans="1:34" x14ac:dyDescent="0.2">
      <c r="A313">
        <v>271.8</v>
      </c>
      <c r="C313">
        <v>237.2</v>
      </c>
      <c r="E313">
        <v>210.1</v>
      </c>
      <c r="G313">
        <v>8.6999999999999993</v>
      </c>
      <c r="J313">
        <v>226.3</v>
      </c>
      <c r="L313">
        <v>306.2</v>
      </c>
      <c r="N313">
        <v>200.9</v>
      </c>
      <c r="P313">
        <v>7.8</v>
      </c>
      <c r="S313">
        <v>46.21</v>
      </c>
      <c r="U313">
        <v>20.16</v>
      </c>
      <c r="W313">
        <v>9.4499999999999993</v>
      </c>
      <c r="Y313">
        <v>2.35</v>
      </c>
      <c r="AB313">
        <v>38.47</v>
      </c>
      <c r="AD313">
        <v>26.03</v>
      </c>
      <c r="AF313">
        <v>9.0399999999999991</v>
      </c>
      <c r="AH313">
        <v>2.11</v>
      </c>
    </row>
    <row r="314" spans="1:34" x14ac:dyDescent="0.2">
      <c r="A314">
        <v>154.5</v>
      </c>
      <c r="C314">
        <v>214.2</v>
      </c>
      <c r="E314">
        <v>178</v>
      </c>
      <c r="G314">
        <v>12</v>
      </c>
      <c r="J314">
        <v>221</v>
      </c>
      <c r="L314">
        <v>308.2</v>
      </c>
      <c r="N314">
        <v>233.2</v>
      </c>
      <c r="P314">
        <v>10.1</v>
      </c>
      <c r="S314">
        <v>26.27</v>
      </c>
      <c r="U314">
        <v>18.21</v>
      </c>
      <c r="W314">
        <v>8.01</v>
      </c>
      <c r="Y314">
        <v>3.24</v>
      </c>
      <c r="AB314">
        <v>37.57</v>
      </c>
      <c r="AD314">
        <v>26.2</v>
      </c>
      <c r="AF314">
        <v>10.49</v>
      </c>
      <c r="AH314">
        <v>2.73</v>
      </c>
    </row>
    <row r="315" spans="1:34" x14ac:dyDescent="0.2">
      <c r="A315">
        <v>305.10000000000002</v>
      </c>
      <c r="C315">
        <v>188</v>
      </c>
      <c r="E315">
        <v>235.4</v>
      </c>
      <c r="G315">
        <v>8.5</v>
      </c>
      <c r="J315">
        <v>294.3</v>
      </c>
      <c r="L315">
        <v>172.1</v>
      </c>
      <c r="N315">
        <v>177.3</v>
      </c>
      <c r="P315">
        <v>5.8</v>
      </c>
      <c r="S315">
        <v>51.87</v>
      </c>
      <c r="U315">
        <v>15.98</v>
      </c>
      <c r="W315">
        <v>10.59</v>
      </c>
      <c r="Y315">
        <v>2.2999999999999998</v>
      </c>
      <c r="AB315">
        <v>50.03</v>
      </c>
      <c r="AD315">
        <v>14.63</v>
      </c>
      <c r="AF315">
        <v>7.98</v>
      </c>
      <c r="AH315">
        <v>1.57</v>
      </c>
    </row>
    <row r="316" spans="1:34" x14ac:dyDescent="0.2">
      <c r="A316">
        <v>131.5</v>
      </c>
      <c r="C316">
        <v>174.8</v>
      </c>
      <c r="E316">
        <v>184.2</v>
      </c>
      <c r="G316">
        <v>7.9</v>
      </c>
      <c r="J316">
        <v>290.5</v>
      </c>
      <c r="L316">
        <v>158.4</v>
      </c>
      <c r="N316">
        <v>255.6</v>
      </c>
      <c r="P316">
        <v>8.6</v>
      </c>
      <c r="S316">
        <v>22.36</v>
      </c>
      <c r="U316">
        <v>14.86</v>
      </c>
      <c r="W316">
        <v>8.2899999999999991</v>
      </c>
      <c r="Y316">
        <v>2.13</v>
      </c>
      <c r="AB316">
        <v>49.39</v>
      </c>
      <c r="AD316">
        <v>13.46</v>
      </c>
      <c r="AF316">
        <v>11.5</v>
      </c>
      <c r="AH316">
        <v>2.3199999999999998</v>
      </c>
    </row>
    <row r="317" spans="1:34" x14ac:dyDescent="0.2">
      <c r="A317">
        <v>226.3</v>
      </c>
      <c r="C317">
        <v>274.3</v>
      </c>
      <c r="E317">
        <v>242.7</v>
      </c>
      <c r="G317">
        <v>8.1999999999999993</v>
      </c>
      <c r="J317">
        <v>183.2</v>
      </c>
      <c r="L317">
        <v>187.5</v>
      </c>
      <c r="N317">
        <v>232.3</v>
      </c>
      <c r="P317">
        <v>9.1999999999999993</v>
      </c>
      <c r="S317">
        <v>38.47</v>
      </c>
      <c r="U317">
        <v>23.32</v>
      </c>
      <c r="W317">
        <v>10.92</v>
      </c>
      <c r="Y317">
        <v>2.21</v>
      </c>
      <c r="AB317">
        <v>31.14</v>
      </c>
      <c r="AD317">
        <v>15.94</v>
      </c>
      <c r="AF317">
        <v>10.45</v>
      </c>
      <c r="AH317">
        <v>2.48</v>
      </c>
    </row>
    <row r="318" spans="1:34" x14ac:dyDescent="0.2">
      <c r="A318">
        <v>139.30000000000001</v>
      </c>
      <c r="C318">
        <v>192.3</v>
      </c>
      <c r="E318">
        <v>151</v>
      </c>
      <c r="G318">
        <v>9.3000000000000007</v>
      </c>
      <c r="J318">
        <v>303</v>
      </c>
      <c r="L318">
        <v>175.6</v>
      </c>
      <c r="N318">
        <v>135.19999999999999</v>
      </c>
      <c r="P318">
        <v>10.4</v>
      </c>
      <c r="S318">
        <v>23.68</v>
      </c>
      <c r="U318">
        <v>16.350000000000001</v>
      </c>
      <c r="W318">
        <v>6.8</v>
      </c>
      <c r="Y318">
        <v>2.5099999999999998</v>
      </c>
      <c r="AB318">
        <v>51.51</v>
      </c>
      <c r="AD318">
        <v>14.93</v>
      </c>
      <c r="AF318">
        <v>6.08</v>
      </c>
      <c r="AH318">
        <v>2.81</v>
      </c>
    </row>
    <row r="319" spans="1:34" x14ac:dyDescent="0.2">
      <c r="A319">
        <v>291.60000000000002</v>
      </c>
      <c r="C319">
        <v>221.1</v>
      </c>
      <c r="E319">
        <v>229.2</v>
      </c>
      <c r="G319">
        <v>14</v>
      </c>
      <c r="J319">
        <v>208.4</v>
      </c>
      <c r="L319">
        <v>189.5</v>
      </c>
      <c r="N319">
        <v>264.39999999999998</v>
      </c>
      <c r="P319">
        <v>16.8</v>
      </c>
      <c r="S319">
        <v>49.57</v>
      </c>
      <c r="U319">
        <v>18.79</v>
      </c>
      <c r="W319">
        <v>10.31</v>
      </c>
      <c r="Y319">
        <v>3.78</v>
      </c>
      <c r="AB319">
        <v>35.43</v>
      </c>
      <c r="AD319">
        <v>16.11</v>
      </c>
      <c r="AF319">
        <v>11.9</v>
      </c>
      <c r="AH319">
        <v>4.54</v>
      </c>
    </row>
    <row r="320" spans="1:34" x14ac:dyDescent="0.2">
      <c r="A320">
        <v>169.7</v>
      </c>
      <c r="C320">
        <v>141.4</v>
      </c>
      <c r="E320">
        <v>253</v>
      </c>
      <c r="G320">
        <v>10.5</v>
      </c>
      <c r="J320">
        <v>317.10000000000002</v>
      </c>
      <c r="L320">
        <v>224.8</v>
      </c>
      <c r="N320">
        <v>215.1</v>
      </c>
      <c r="P320">
        <v>13.6</v>
      </c>
      <c r="S320">
        <v>28.85</v>
      </c>
      <c r="U320">
        <v>12.02</v>
      </c>
      <c r="W320">
        <v>11.39</v>
      </c>
      <c r="Y320">
        <v>2.84</v>
      </c>
      <c r="AB320">
        <v>53.91</v>
      </c>
      <c r="AD320">
        <v>19.11</v>
      </c>
      <c r="AF320">
        <v>9.68</v>
      </c>
      <c r="AH320">
        <v>3.67</v>
      </c>
    </row>
    <row r="321" spans="1:34" x14ac:dyDescent="0.2">
      <c r="A321">
        <v>113.3</v>
      </c>
      <c r="C321">
        <v>197.9</v>
      </c>
      <c r="E321">
        <v>284.5</v>
      </c>
      <c r="G321">
        <v>11.7</v>
      </c>
      <c r="J321">
        <v>196.7</v>
      </c>
      <c r="L321">
        <v>124.3</v>
      </c>
      <c r="N321">
        <v>198.3</v>
      </c>
      <c r="P321">
        <v>11</v>
      </c>
      <c r="S321">
        <v>19.260000000000002</v>
      </c>
      <c r="U321">
        <v>16.82</v>
      </c>
      <c r="W321">
        <v>12.8</v>
      </c>
      <c r="Y321">
        <v>3.16</v>
      </c>
      <c r="AB321">
        <v>33.44</v>
      </c>
      <c r="AD321">
        <v>10.57</v>
      </c>
      <c r="AF321">
        <v>8.92</v>
      </c>
      <c r="AH321">
        <v>2.97</v>
      </c>
    </row>
    <row r="322" spans="1:34" x14ac:dyDescent="0.2">
      <c r="A322">
        <v>322.3</v>
      </c>
      <c r="C322">
        <v>230.4</v>
      </c>
      <c r="E322">
        <v>241.5</v>
      </c>
      <c r="G322">
        <v>7.8</v>
      </c>
      <c r="J322">
        <v>215.9</v>
      </c>
      <c r="L322">
        <v>270.3</v>
      </c>
      <c r="N322">
        <v>301.8</v>
      </c>
      <c r="P322">
        <v>6.1</v>
      </c>
      <c r="S322">
        <v>54.79</v>
      </c>
      <c r="U322">
        <v>19.579999999999998</v>
      </c>
      <c r="W322">
        <v>10.87</v>
      </c>
      <c r="Y322">
        <v>2.11</v>
      </c>
      <c r="AB322">
        <v>36.700000000000003</v>
      </c>
      <c r="AD322">
        <v>22.98</v>
      </c>
      <c r="AF322">
        <v>13.58</v>
      </c>
      <c r="AH322">
        <v>1.65</v>
      </c>
    </row>
    <row r="323" spans="1:34" x14ac:dyDescent="0.2">
      <c r="A323">
        <v>138.1</v>
      </c>
      <c r="C323">
        <v>158.19999999999999</v>
      </c>
      <c r="E323">
        <v>215.7</v>
      </c>
      <c r="G323">
        <v>10.3</v>
      </c>
      <c r="J323">
        <v>297.8</v>
      </c>
      <c r="L323">
        <v>196</v>
      </c>
      <c r="N323">
        <v>213.7</v>
      </c>
      <c r="P323">
        <v>12</v>
      </c>
      <c r="S323">
        <v>23.48</v>
      </c>
      <c r="U323">
        <v>13.45</v>
      </c>
      <c r="W323">
        <v>9.7100000000000009</v>
      </c>
      <c r="Y323">
        <v>2.78</v>
      </c>
      <c r="AB323">
        <v>50.63</v>
      </c>
      <c r="AD323">
        <v>16.66</v>
      </c>
      <c r="AF323">
        <v>9.6199999999999992</v>
      </c>
      <c r="AH323">
        <v>3.24</v>
      </c>
    </row>
    <row r="324" spans="1:34" x14ac:dyDescent="0.2">
      <c r="A324">
        <v>205.9</v>
      </c>
      <c r="C324">
        <v>277.39999999999998</v>
      </c>
      <c r="E324">
        <v>202</v>
      </c>
      <c r="G324">
        <v>11</v>
      </c>
      <c r="J324">
        <v>233.4</v>
      </c>
      <c r="L324">
        <v>296.39999999999998</v>
      </c>
      <c r="N324">
        <v>276.89999999999998</v>
      </c>
      <c r="P324">
        <v>10.3</v>
      </c>
      <c r="S324">
        <v>35</v>
      </c>
      <c r="U324">
        <v>23.58</v>
      </c>
      <c r="W324">
        <v>9.09</v>
      </c>
      <c r="Y324">
        <v>2.97</v>
      </c>
      <c r="AB324">
        <v>39.68</v>
      </c>
      <c r="AD324">
        <v>25.19</v>
      </c>
      <c r="AF324">
        <v>12.46</v>
      </c>
      <c r="AH324">
        <v>2.78</v>
      </c>
    </row>
    <row r="325" spans="1:34" x14ac:dyDescent="0.2">
      <c r="A325">
        <v>221.9</v>
      </c>
      <c r="C325">
        <v>278.2</v>
      </c>
      <c r="E325">
        <v>288.10000000000002</v>
      </c>
      <c r="G325">
        <v>7.1</v>
      </c>
      <c r="J325">
        <v>271</v>
      </c>
      <c r="L325">
        <v>209.9</v>
      </c>
      <c r="N325">
        <v>193.5</v>
      </c>
      <c r="P325">
        <v>13.7</v>
      </c>
      <c r="S325">
        <v>37.72</v>
      </c>
      <c r="U325">
        <v>23.65</v>
      </c>
      <c r="W325">
        <v>12.96</v>
      </c>
      <c r="Y325">
        <v>1.92</v>
      </c>
      <c r="AB325">
        <v>46.07</v>
      </c>
      <c r="AD325">
        <v>17.84</v>
      </c>
      <c r="AF325">
        <v>8.7100000000000009</v>
      </c>
      <c r="AH325">
        <v>3.7</v>
      </c>
    </row>
    <row r="326" spans="1:34" x14ac:dyDescent="0.2">
      <c r="A326">
        <v>143.19999999999999</v>
      </c>
      <c r="C326">
        <v>179.5</v>
      </c>
      <c r="E326">
        <v>171.8</v>
      </c>
      <c r="G326">
        <v>6.2</v>
      </c>
      <c r="J326">
        <v>125.5</v>
      </c>
      <c r="L326">
        <v>266.2</v>
      </c>
      <c r="N326">
        <v>270.39999999999998</v>
      </c>
      <c r="P326">
        <v>5.9</v>
      </c>
      <c r="S326">
        <v>24.34</v>
      </c>
      <c r="U326">
        <v>15.26</v>
      </c>
      <c r="W326">
        <v>7.73</v>
      </c>
      <c r="Y326">
        <v>1.67</v>
      </c>
      <c r="AB326">
        <v>21.34</v>
      </c>
      <c r="AD326">
        <v>22.63</v>
      </c>
      <c r="AF326">
        <v>12.17</v>
      </c>
      <c r="AH326">
        <v>1.59</v>
      </c>
    </row>
    <row r="327" spans="1:34" x14ac:dyDescent="0.2">
      <c r="A327">
        <v>225.9</v>
      </c>
      <c r="C327">
        <v>299.10000000000002</v>
      </c>
      <c r="E327">
        <v>251.3</v>
      </c>
      <c r="G327">
        <v>11.2</v>
      </c>
      <c r="J327">
        <v>121.6</v>
      </c>
      <c r="L327">
        <v>108.3</v>
      </c>
      <c r="N327">
        <v>206.3</v>
      </c>
      <c r="P327">
        <v>12.3</v>
      </c>
      <c r="S327">
        <v>38.4</v>
      </c>
      <c r="U327">
        <v>25.42</v>
      </c>
      <c r="W327">
        <v>11.31</v>
      </c>
      <c r="Y327">
        <v>3.02</v>
      </c>
      <c r="AB327">
        <v>20.67</v>
      </c>
      <c r="AD327">
        <v>9.2100000000000009</v>
      </c>
      <c r="AF327">
        <v>9.2799999999999994</v>
      </c>
      <c r="AH327">
        <v>3.32</v>
      </c>
    </row>
    <row r="328" spans="1:34" x14ac:dyDescent="0.2">
      <c r="A328">
        <v>103.5</v>
      </c>
      <c r="C328">
        <v>117.9</v>
      </c>
      <c r="E328">
        <v>201</v>
      </c>
      <c r="G328">
        <v>12</v>
      </c>
      <c r="J328">
        <v>325.39999999999998</v>
      </c>
      <c r="L328">
        <v>127.8</v>
      </c>
      <c r="N328">
        <v>209.9</v>
      </c>
      <c r="P328">
        <v>9.3000000000000007</v>
      </c>
      <c r="S328">
        <v>17.600000000000001</v>
      </c>
      <c r="U328">
        <v>10.02</v>
      </c>
      <c r="W328">
        <v>9.0500000000000007</v>
      </c>
      <c r="Y328">
        <v>3.24</v>
      </c>
      <c r="AB328">
        <v>55.32</v>
      </c>
      <c r="AD328">
        <v>10.86</v>
      </c>
      <c r="AF328">
        <v>9.4499999999999993</v>
      </c>
      <c r="AH328">
        <v>2.5099999999999998</v>
      </c>
    </row>
    <row r="329" spans="1:34" x14ac:dyDescent="0.2">
      <c r="A329">
        <v>246.8</v>
      </c>
      <c r="C329">
        <v>206.3</v>
      </c>
      <c r="E329">
        <v>208.4</v>
      </c>
      <c r="G329">
        <v>13.2</v>
      </c>
      <c r="J329">
        <v>93.5</v>
      </c>
      <c r="L329">
        <v>213.3</v>
      </c>
      <c r="N329">
        <v>171.7</v>
      </c>
      <c r="P329">
        <v>8.9</v>
      </c>
      <c r="S329">
        <v>41.96</v>
      </c>
      <c r="U329">
        <v>17.54</v>
      </c>
      <c r="W329">
        <v>9.3800000000000008</v>
      </c>
      <c r="Y329">
        <v>3.56</v>
      </c>
      <c r="AB329">
        <v>15.9</v>
      </c>
      <c r="AD329">
        <v>18.13</v>
      </c>
      <c r="AF329">
        <v>7.73</v>
      </c>
      <c r="AH329">
        <v>2.4</v>
      </c>
    </row>
    <row r="330" spans="1:34" x14ac:dyDescent="0.2">
      <c r="A330">
        <v>174.7</v>
      </c>
      <c r="C330">
        <v>148</v>
      </c>
      <c r="E330">
        <v>168.2</v>
      </c>
      <c r="G330">
        <v>15.8</v>
      </c>
      <c r="J330">
        <v>198.6</v>
      </c>
      <c r="L330">
        <v>258</v>
      </c>
      <c r="N330">
        <v>245.8</v>
      </c>
      <c r="P330">
        <v>10.199999999999999</v>
      </c>
      <c r="S330">
        <v>29.7</v>
      </c>
      <c r="U330">
        <v>12.58</v>
      </c>
      <c r="W330">
        <v>7.57</v>
      </c>
      <c r="Y330">
        <v>4.2699999999999996</v>
      </c>
      <c r="AB330">
        <v>33.76</v>
      </c>
      <c r="AD330">
        <v>21.93</v>
      </c>
      <c r="AF330">
        <v>11.06</v>
      </c>
      <c r="AH330">
        <v>2.75</v>
      </c>
    </row>
    <row r="331" spans="1:34" x14ac:dyDescent="0.2">
      <c r="A331">
        <v>240</v>
      </c>
      <c r="C331">
        <v>134.1</v>
      </c>
      <c r="E331">
        <v>189.1</v>
      </c>
      <c r="G331">
        <v>9.3000000000000007</v>
      </c>
      <c r="J331">
        <v>245.4</v>
      </c>
      <c r="L331">
        <v>260.3</v>
      </c>
      <c r="N331">
        <v>195.1</v>
      </c>
      <c r="P331">
        <v>10.5</v>
      </c>
      <c r="S331">
        <v>40.799999999999997</v>
      </c>
      <c r="U331">
        <v>11.4</v>
      </c>
      <c r="W331">
        <v>8.51</v>
      </c>
      <c r="Y331">
        <v>2.5099999999999998</v>
      </c>
      <c r="AB331">
        <v>41.72</v>
      </c>
      <c r="AD331">
        <v>22.13</v>
      </c>
      <c r="AF331">
        <v>8.7799999999999994</v>
      </c>
      <c r="AH331">
        <v>2.84</v>
      </c>
    </row>
    <row r="332" spans="1:34" x14ac:dyDescent="0.2">
      <c r="A332">
        <v>294.7</v>
      </c>
      <c r="C332">
        <v>294.60000000000002</v>
      </c>
      <c r="E332">
        <v>260.10000000000002</v>
      </c>
      <c r="G332">
        <v>10.8</v>
      </c>
      <c r="J332">
        <v>189.4</v>
      </c>
      <c r="L332">
        <v>148.69999999999999</v>
      </c>
      <c r="N332">
        <v>208.9</v>
      </c>
      <c r="P332">
        <v>11.2</v>
      </c>
      <c r="S332">
        <v>50.1</v>
      </c>
      <c r="U332">
        <v>25.04</v>
      </c>
      <c r="W332">
        <v>11.7</v>
      </c>
      <c r="Y332">
        <v>2.92</v>
      </c>
      <c r="AB332">
        <v>32.200000000000003</v>
      </c>
      <c r="AD332">
        <v>12.64</v>
      </c>
      <c r="AF332">
        <v>9.4</v>
      </c>
      <c r="AH332">
        <v>3.02</v>
      </c>
    </row>
    <row r="333" spans="1:34" x14ac:dyDescent="0.2">
      <c r="A333">
        <v>226.4</v>
      </c>
      <c r="C333">
        <v>276.8</v>
      </c>
      <c r="E333">
        <v>213.4</v>
      </c>
      <c r="G333">
        <v>12.3</v>
      </c>
      <c r="J333">
        <v>270</v>
      </c>
      <c r="L333">
        <v>235.5</v>
      </c>
      <c r="N333">
        <v>194.3</v>
      </c>
      <c r="P333">
        <v>7.8</v>
      </c>
      <c r="S333">
        <v>38.49</v>
      </c>
      <c r="U333">
        <v>23.53</v>
      </c>
      <c r="W333">
        <v>9.6</v>
      </c>
      <c r="Y333">
        <v>3.32</v>
      </c>
      <c r="AB333">
        <v>45.9</v>
      </c>
      <c r="AD333">
        <v>20.02</v>
      </c>
      <c r="AF333">
        <v>8.74</v>
      </c>
      <c r="AH333">
        <v>2.11</v>
      </c>
    </row>
    <row r="334" spans="1:34" x14ac:dyDescent="0.2">
      <c r="A334">
        <v>264.5</v>
      </c>
      <c r="C334">
        <v>194</v>
      </c>
      <c r="E334">
        <v>262.7</v>
      </c>
      <c r="G334">
        <v>7.5</v>
      </c>
      <c r="J334">
        <v>304</v>
      </c>
      <c r="L334">
        <v>264.10000000000002</v>
      </c>
      <c r="N334">
        <v>138.1</v>
      </c>
      <c r="P334">
        <v>7.2</v>
      </c>
      <c r="S334">
        <v>44.97</v>
      </c>
      <c r="U334">
        <v>16.489999999999998</v>
      </c>
      <c r="W334">
        <v>11.82</v>
      </c>
      <c r="Y334">
        <v>2.0299999999999998</v>
      </c>
      <c r="AB334">
        <v>51.68</v>
      </c>
      <c r="AD334">
        <v>22.45</v>
      </c>
      <c r="AF334">
        <v>6.21</v>
      </c>
      <c r="AH334">
        <v>1.94</v>
      </c>
    </row>
    <row r="335" spans="1:34" x14ac:dyDescent="0.2">
      <c r="A335">
        <v>255.1</v>
      </c>
      <c r="C335">
        <v>266.89999999999998</v>
      </c>
      <c r="E335">
        <v>197.7</v>
      </c>
      <c r="G335">
        <v>8.8000000000000007</v>
      </c>
      <c r="J335">
        <v>210.1</v>
      </c>
      <c r="L335">
        <v>177.3</v>
      </c>
      <c r="N335">
        <v>130.19999999999999</v>
      </c>
      <c r="P335">
        <v>13.3</v>
      </c>
      <c r="S335">
        <v>43.37</v>
      </c>
      <c r="U335">
        <v>22.69</v>
      </c>
      <c r="W335">
        <v>8.9</v>
      </c>
      <c r="Y335">
        <v>2.38</v>
      </c>
      <c r="AB335">
        <v>35.72</v>
      </c>
      <c r="AD335">
        <v>15.07</v>
      </c>
      <c r="AF335">
        <v>5.86</v>
      </c>
      <c r="AH335">
        <v>3.59</v>
      </c>
    </row>
    <row r="336" spans="1:34" x14ac:dyDescent="0.2">
      <c r="A336">
        <v>248.7</v>
      </c>
      <c r="C336">
        <v>172.3</v>
      </c>
      <c r="E336">
        <v>191.9</v>
      </c>
      <c r="G336">
        <v>11.3</v>
      </c>
      <c r="J336">
        <v>148.69999999999999</v>
      </c>
      <c r="L336">
        <v>198.6</v>
      </c>
      <c r="N336">
        <v>187</v>
      </c>
      <c r="P336">
        <v>10.4</v>
      </c>
      <c r="S336">
        <v>42.28</v>
      </c>
      <c r="U336">
        <v>14.65</v>
      </c>
      <c r="W336">
        <v>8.64</v>
      </c>
      <c r="Y336">
        <v>3.05</v>
      </c>
      <c r="AB336">
        <v>25.28</v>
      </c>
      <c r="AD336">
        <v>16.88</v>
      </c>
      <c r="AF336">
        <v>8.41</v>
      </c>
      <c r="AH336">
        <v>2.81</v>
      </c>
    </row>
    <row r="337" spans="1:34" x14ac:dyDescent="0.2">
      <c r="A337">
        <v>122.2</v>
      </c>
      <c r="C337">
        <v>131.69999999999999</v>
      </c>
      <c r="E337">
        <v>169.5</v>
      </c>
      <c r="G337">
        <v>10.3</v>
      </c>
      <c r="J337">
        <v>240.1</v>
      </c>
      <c r="L337">
        <v>271.2</v>
      </c>
      <c r="N337">
        <v>132.69999999999999</v>
      </c>
      <c r="P337">
        <v>17.2</v>
      </c>
      <c r="S337">
        <v>20.77</v>
      </c>
      <c r="U337">
        <v>11.19</v>
      </c>
      <c r="W337">
        <v>7.63</v>
      </c>
      <c r="Y337">
        <v>2.78</v>
      </c>
      <c r="AB337">
        <v>40.82</v>
      </c>
      <c r="AD337">
        <v>23.05</v>
      </c>
      <c r="AF337">
        <v>5.97</v>
      </c>
      <c r="AH337">
        <v>4.6399999999999997</v>
      </c>
    </row>
    <row r="338" spans="1:34" x14ac:dyDescent="0.2">
      <c r="A338">
        <v>138.4</v>
      </c>
      <c r="C338">
        <v>158.9</v>
      </c>
      <c r="E338">
        <v>47.4</v>
      </c>
      <c r="G338">
        <v>3.9</v>
      </c>
      <c r="J338">
        <v>235</v>
      </c>
      <c r="L338">
        <v>267.3</v>
      </c>
      <c r="N338">
        <v>222.1</v>
      </c>
      <c r="P338">
        <v>5.3</v>
      </c>
      <c r="S338">
        <v>23.53</v>
      </c>
      <c r="U338">
        <v>13.51</v>
      </c>
      <c r="W338">
        <v>2.13</v>
      </c>
      <c r="Y338">
        <v>1.05</v>
      </c>
      <c r="AB338">
        <v>39.950000000000003</v>
      </c>
      <c r="AD338">
        <v>22.72</v>
      </c>
      <c r="AF338">
        <v>9.99</v>
      </c>
      <c r="AH338">
        <v>1.43</v>
      </c>
    </row>
    <row r="339" spans="1:34" x14ac:dyDescent="0.2">
      <c r="A339">
        <v>286.2</v>
      </c>
      <c r="C339">
        <v>187.2</v>
      </c>
      <c r="E339">
        <v>146.19999999999999</v>
      </c>
      <c r="G339">
        <v>11</v>
      </c>
      <c r="J339">
        <v>162.5</v>
      </c>
      <c r="L339">
        <v>165.4</v>
      </c>
      <c r="N339">
        <v>163.69999999999999</v>
      </c>
      <c r="P339">
        <v>13.4</v>
      </c>
      <c r="S339">
        <v>48.65</v>
      </c>
      <c r="U339">
        <v>15.91</v>
      </c>
      <c r="W339">
        <v>6.58</v>
      </c>
      <c r="Y339">
        <v>2.97</v>
      </c>
      <c r="AB339">
        <v>27.63</v>
      </c>
      <c r="AD339">
        <v>14.06</v>
      </c>
      <c r="AF339">
        <v>7.37</v>
      </c>
      <c r="AH339">
        <v>3.62</v>
      </c>
    </row>
    <row r="340" spans="1:34" x14ac:dyDescent="0.2">
      <c r="A340">
        <v>266.89999999999998</v>
      </c>
      <c r="C340">
        <v>229.7</v>
      </c>
      <c r="E340">
        <v>251.7</v>
      </c>
      <c r="G340">
        <v>11</v>
      </c>
      <c r="J340">
        <v>302.8</v>
      </c>
      <c r="L340">
        <v>189.8</v>
      </c>
      <c r="N340">
        <v>214.9</v>
      </c>
      <c r="P340">
        <v>10.9</v>
      </c>
      <c r="S340">
        <v>45.37</v>
      </c>
      <c r="U340">
        <v>19.52</v>
      </c>
      <c r="W340">
        <v>11.33</v>
      </c>
      <c r="Y340">
        <v>2.97</v>
      </c>
      <c r="AB340">
        <v>51.48</v>
      </c>
      <c r="AD340">
        <v>16.13</v>
      </c>
      <c r="AF340">
        <v>9.67</v>
      </c>
      <c r="AH340">
        <v>2.94</v>
      </c>
    </row>
    <row r="341" spans="1:34" x14ac:dyDescent="0.2">
      <c r="A341">
        <v>295</v>
      </c>
      <c r="C341">
        <v>223.6</v>
      </c>
      <c r="E341">
        <v>229.4</v>
      </c>
      <c r="G341">
        <v>12.9</v>
      </c>
      <c r="J341">
        <v>222.4</v>
      </c>
      <c r="L341">
        <v>286.3</v>
      </c>
      <c r="N341">
        <v>300.8</v>
      </c>
      <c r="P341">
        <v>9.9</v>
      </c>
      <c r="S341">
        <v>50.15</v>
      </c>
      <c r="U341">
        <v>19.010000000000002</v>
      </c>
      <c r="W341">
        <v>10.32</v>
      </c>
      <c r="Y341">
        <v>3.48</v>
      </c>
      <c r="AB341">
        <v>37.81</v>
      </c>
      <c r="AD341">
        <v>24.34</v>
      </c>
      <c r="AF341">
        <v>13.54</v>
      </c>
      <c r="AH341">
        <v>2.67</v>
      </c>
    </row>
    <row r="342" spans="1:34" x14ac:dyDescent="0.2">
      <c r="A342">
        <v>107.3</v>
      </c>
      <c r="C342">
        <v>238.2</v>
      </c>
      <c r="E342">
        <v>271.8</v>
      </c>
      <c r="G342">
        <v>10</v>
      </c>
      <c r="J342">
        <v>82.7</v>
      </c>
      <c r="L342">
        <v>157.5</v>
      </c>
      <c r="N342">
        <v>205.9</v>
      </c>
      <c r="P342">
        <v>10.6</v>
      </c>
      <c r="S342">
        <v>18.239999999999998</v>
      </c>
      <c r="U342">
        <v>20.25</v>
      </c>
      <c r="W342">
        <v>12.23</v>
      </c>
      <c r="Y342">
        <v>2.7</v>
      </c>
      <c r="AB342">
        <v>14.06</v>
      </c>
      <c r="AD342">
        <v>13.39</v>
      </c>
      <c r="AF342">
        <v>9.27</v>
      </c>
      <c r="AH342">
        <v>2.86</v>
      </c>
    </row>
    <row r="343" spans="1:34" x14ac:dyDescent="0.2">
      <c r="A343">
        <v>280</v>
      </c>
      <c r="C343">
        <v>202.2</v>
      </c>
      <c r="E343">
        <v>156.80000000000001</v>
      </c>
      <c r="G343">
        <v>10.4</v>
      </c>
      <c r="J343">
        <v>267.89999999999998</v>
      </c>
      <c r="L343">
        <v>145.4</v>
      </c>
      <c r="N343">
        <v>273.3</v>
      </c>
      <c r="P343">
        <v>14.9</v>
      </c>
      <c r="S343">
        <v>47.6</v>
      </c>
      <c r="U343">
        <v>17.190000000000001</v>
      </c>
      <c r="W343">
        <v>7.06</v>
      </c>
      <c r="Y343">
        <v>2.81</v>
      </c>
      <c r="AB343">
        <v>45.54</v>
      </c>
      <c r="AD343">
        <v>12.36</v>
      </c>
      <c r="AF343">
        <v>12.3</v>
      </c>
      <c r="AH343">
        <v>4.0199999999999996</v>
      </c>
    </row>
    <row r="344" spans="1:34" x14ac:dyDescent="0.2">
      <c r="A344">
        <v>186.1</v>
      </c>
      <c r="C344">
        <v>198.6</v>
      </c>
      <c r="E344">
        <v>206.5</v>
      </c>
      <c r="G344">
        <v>13.8</v>
      </c>
      <c r="J344">
        <v>180.6</v>
      </c>
      <c r="L344">
        <v>216.6</v>
      </c>
      <c r="N344">
        <v>101</v>
      </c>
      <c r="P344">
        <v>10.6</v>
      </c>
      <c r="S344">
        <v>31.64</v>
      </c>
      <c r="U344">
        <v>16.88</v>
      </c>
      <c r="W344">
        <v>9.2899999999999991</v>
      </c>
      <c r="Y344">
        <v>3.73</v>
      </c>
      <c r="AB344">
        <v>30.7</v>
      </c>
      <c r="AD344">
        <v>18.41</v>
      </c>
      <c r="AF344">
        <v>4.55</v>
      </c>
      <c r="AH344">
        <v>2.86</v>
      </c>
    </row>
    <row r="345" spans="1:34" x14ac:dyDescent="0.2">
      <c r="A345">
        <v>140</v>
      </c>
      <c r="C345">
        <v>196.4</v>
      </c>
      <c r="E345">
        <v>120.1</v>
      </c>
      <c r="G345">
        <v>9.6999999999999993</v>
      </c>
      <c r="J345">
        <v>282.8</v>
      </c>
      <c r="L345">
        <v>246.3</v>
      </c>
      <c r="N345">
        <v>256.39999999999998</v>
      </c>
      <c r="P345">
        <v>10.3</v>
      </c>
      <c r="S345">
        <v>23.8</v>
      </c>
      <c r="U345">
        <v>16.690000000000001</v>
      </c>
      <c r="W345">
        <v>5.4</v>
      </c>
      <c r="Y345">
        <v>2.62</v>
      </c>
      <c r="AB345">
        <v>48.08</v>
      </c>
      <c r="AD345">
        <v>20.94</v>
      </c>
      <c r="AF345">
        <v>11.54</v>
      </c>
      <c r="AH345">
        <v>2.78</v>
      </c>
    </row>
    <row r="346" spans="1:34" x14ac:dyDescent="0.2">
      <c r="A346">
        <v>321.10000000000002</v>
      </c>
      <c r="C346">
        <v>265.5</v>
      </c>
      <c r="E346">
        <v>180.5</v>
      </c>
      <c r="G346">
        <v>11.5</v>
      </c>
      <c r="J346">
        <v>160.1</v>
      </c>
      <c r="L346">
        <v>208.7</v>
      </c>
      <c r="N346">
        <v>199.7</v>
      </c>
      <c r="P346">
        <v>7.6</v>
      </c>
      <c r="S346">
        <v>54.59</v>
      </c>
      <c r="U346">
        <v>22.57</v>
      </c>
      <c r="W346">
        <v>8.1199999999999992</v>
      </c>
      <c r="Y346">
        <v>3.11</v>
      </c>
      <c r="AB346">
        <v>27.22</v>
      </c>
      <c r="AD346">
        <v>17.739999999999998</v>
      </c>
      <c r="AF346">
        <v>8.99</v>
      </c>
      <c r="AH346">
        <v>2.0499999999999998</v>
      </c>
    </row>
    <row r="347" spans="1:34" x14ac:dyDescent="0.2">
      <c r="A347">
        <v>118.4</v>
      </c>
      <c r="C347">
        <v>249.3</v>
      </c>
      <c r="E347">
        <v>227</v>
      </c>
      <c r="G347">
        <v>13.6</v>
      </c>
      <c r="J347">
        <v>244.5</v>
      </c>
      <c r="L347">
        <v>206.2</v>
      </c>
      <c r="N347">
        <v>299.8</v>
      </c>
      <c r="P347">
        <v>7.6</v>
      </c>
      <c r="S347">
        <v>20.13</v>
      </c>
      <c r="U347">
        <v>21.19</v>
      </c>
      <c r="W347">
        <v>10.220000000000001</v>
      </c>
      <c r="Y347">
        <v>3.67</v>
      </c>
      <c r="AB347">
        <v>41.57</v>
      </c>
      <c r="AD347">
        <v>17.53</v>
      </c>
      <c r="AF347">
        <v>13.49</v>
      </c>
      <c r="AH347">
        <v>2.0499999999999998</v>
      </c>
    </row>
    <row r="348" spans="1:34" x14ac:dyDescent="0.2">
      <c r="A348">
        <v>137.6</v>
      </c>
      <c r="C348">
        <v>179.7</v>
      </c>
      <c r="E348">
        <v>172.8</v>
      </c>
      <c r="G348">
        <v>10.7</v>
      </c>
      <c r="J348">
        <v>133</v>
      </c>
      <c r="L348">
        <v>196.6</v>
      </c>
      <c r="N348">
        <v>181</v>
      </c>
      <c r="P348">
        <v>9.9</v>
      </c>
      <c r="S348">
        <v>23.39</v>
      </c>
      <c r="U348">
        <v>15.27</v>
      </c>
      <c r="W348">
        <v>7.78</v>
      </c>
      <c r="Y348">
        <v>2.89</v>
      </c>
      <c r="AB348">
        <v>22.61</v>
      </c>
      <c r="AD348">
        <v>16.71</v>
      </c>
      <c r="AF348">
        <v>8.15</v>
      </c>
      <c r="AH348">
        <v>2.67</v>
      </c>
    </row>
    <row r="349" spans="1:34" x14ac:dyDescent="0.2">
      <c r="A349">
        <v>158.69999999999999</v>
      </c>
      <c r="C349">
        <v>155.69999999999999</v>
      </c>
      <c r="E349">
        <v>246</v>
      </c>
      <c r="G349">
        <v>8.3000000000000007</v>
      </c>
      <c r="J349">
        <v>297.2</v>
      </c>
      <c r="L349">
        <v>188.8</v>
      </c>
      <c r="N349">
        <v>188.9</v>
      </c>
      <c r="P349">
        <v>12.4</v>
      </c>
      <c r="S349">
        <v>26.98</v>
      </c>
      <c r="U349">
        <v>13.23</v>
      </c>
      <c r="W349">
        <v>11.07</v>
      </c>
      <c r="Y349">
        <v>2.2400000000000002</v>
      </c>
      <c r="AB349">
        <v>50.52</v>
      </c>
      <c r="AD349">
        <v>16.05</v>
      </c>
      <c r="AF349">
        <v>8.5</v>
      </c>
      <c r="AH349">
        <v>3.35</v>
      </c>
    </row>
    <row r="350" spans="1:34" x14ac:dyDescent="0.2">
      <c r="A350">
        <v>258.3</v>
      </c>
      <c r="C350">
        <v>306</v>
      </c>
      <c r="E350">
        <v>241.8</v>
      </c>
      <c r="G350">
        <v>13.6</v>
      </c>
      <c r="J350">
        <v>132.19999999999999</v>
      </c>
      <c r="L350">
        <v>169.9</v>
      </c>
      <c r="N350">
        <v>150.1</v>
      </c>
      <c r="P350">
        <v>12.9</v>
      </c>
      <c r="S350">
        <v>43.91</v>
      </c>
      <c r="U350">
        <v>26.01</v>
      </c>
      <c r="W350">
        <v>10.88</v>
      </c>
      <c r="Y350">
        <v>3.67</v>
      </c>
      <c r="AB350">
        <v>22.47</v>
      </c>
      <c r="AD350">
        <v>14.44</v>
      </c>
      <c r="AF350">
        <v>6.75</v>
      </c>
      <c r="AH350">
        <v>3.48</v>
      </c>
    </row>
    <row r="351" spans="1:34" x14ac:dyDescent="0.2">
      <c r="A351">
        <v>307.2</v>
      </c>
      <c r="C351">
        <v>138.6</v>
      </c>
      <c r="E351">
        <v>381.6</v>
      </c>
      <c r="G351">
        <v>10.199999999999999</v>
      </c>
      <c r="J351">
        <v>351.5</v>
      </c>
      <c r="L351">
        <v>206.8</v>
      </c>
      <c r="N351">
        <v>275.8</v>
      </c>
      <c r="P351">
        <v>11.9</v>
      </c>
      <c r="S351">
        <v>52.22</v>
      </c>
      <c r="U351">
        <v>11.78</v>
      </c>
      <c r="W351">
        <v>17.170000000000002</v>
      </c>
      <c r="Y351">
        <v>2.75</v>
      </c>
      <c r="AB351">
        <v>59.76</v>
      </c>
      <c r="AD351">
        <v>17.579999999999998</v>
      </c>
      <c r="AF351">
        <v>12.41</v>
      </c>
      <c r="AH351">
        <v>3.21</v>
      </c>
    </row>
    <row r="352" spans="1:34" x14ac:dyDescent="0.2">
      <c r="A352">
        <v>208.4</v>
      </c>
      <c r="C352">
        <v>326.10000000000002</v>
      </c>
      <c r="E352">
        <v>201.9</v>
      </c>
      <c r="G352">
        <v>10.1</v>
      </c>
      <c r="J352">
        <v>103.5</v>
      </c>
      <c r="L352">
        <v>174.1</v>
      </c>
      <c r="N352">
        <v>248.2</v>
      </c>
      <c r="P352">
        <v>11.7</v>
      </c>
      <c r="S352">
        <v>35.43</v>
      </c>
      <c r="U352">
        <v>27.72</v>
      </c>
      <c r="W352">
        <v>9.09</v>
      </c>
      <c r="Y352">
        <v>2.73</v>
      </c>
      <c r="AB352">
        <v>17.600000000000001</v>
      </c>
      <c r="AD352">
        <v>14.8</v>
      </c>
      <c r="AF352">
        <v>11.17</v>
      </c>
      <c r="AH352">
        <v>3.16</v>
      </c>
    </row>
    <row r="353" spans="1:34" x14ac:dyDescent="0.2">
      <c r="A353">
        <v>304.60000000000002</v>
      </c>
      <c r="C353">
        <v>157.6</v>
      </c>
      <c r="E353">
        <v>188.2</v>
      </c>
      <c r="G353">
        <v>12.4</v>
      </c>
      <c r="J353">
        <v>125</v>
      </c>
      <c r="L353">
        <v>294.5</v>
      </c>
      <c r="N353">
        <v>205.7</v>
      </c>
      <c r="P353">
        <v>10.199999999999999</v>
      </c>
      <c r="S353">
        <v>51.78</v>
      </c>
      <c r="U353">
        <v>13.4</v>
      </c>
      <c r="W353">
        <v>8.4700000000000006</v>
      </c>
      <c r="Y353">
        <v>3.35</v>
      </c>
      <c r="AB353">
        <v>21.25</v>
      </c>
      <c r="AD353">
        <v>25.03</v>
      </c>
      <c r="AF353">
        <v>9.26</v>
      </c>
      <c r="AH353">
        <v>2.75</v>
      </c>
    </row>
    <row r="354" spans="1:34" x14ac:dyDescent="0.2">
      <c r="A354">
        <v>160.6</v>
      </c>
      <c r="C354">
        <v>171.9</v>
      </c>
      <c r="E354">
        <v>105.2</v>
      </c>
      <c r="G354">
        <v>7.3</v>
      </c>
      <c r="J354">
        <v>260.60000000000002</v>
      </c>
      <c r="L354">
        <v>246.1</v>
      </c>
      <c r="N354">
        <v>243.3</v>
      </c>
      <c r="P354">
        <v>12.8</v>
      </c>
      <c r="S354">
        <v>27.3</v>
      </c>
      <c r="U354">
        <v>14.61</v>
      </c>
      <c r="W354">
        <v>4.7300000000000004</v>
      </c>
      <c r="Y354">
        <v>1.97</v>
      </c>
      <c r="AB354">
        <v>44.3</v>
      </c>
      <c r="AD354">
        <v>20.92</v>
      </c>
      <c r="AF354">
        <v>10.95</v>
      </c>
      <c r="AH354">
        <v>3.46</v>
      </c>
    </row>
    <row r="355" spans="1:34" x14ac:dyDescent="0.2">
      <c r="A355">
        <v>144.5</v>
      </c>
      <c r="C355">
        <v>167.3</v>
      </c>
      <c r="E355">
        <v>175.1</v>
      </c>
      <c r="G355">
        <v>6.1</v>
      </c>
      <c r="J355">
        <v>257.89999999999998</v>
      </c>
      <c r="L355">
        <v>220.7</v>
      </c>
      <c r="N355">
        <v>225.4</v>
      </c>
      <c r="P355">
        <v>16.8</v>
      </c>
      <c r="S355">
        <v>24.57</v>
      </c>
      <c r="U355">
        <v>14.22</v>
      </c>
      <c r="W355">
        <v>7.88</v>
      </c>
      <c r="Y355">
        <v>1.65</v>
      </c>
      <c r="AB355">
        <v>43.84</v>
      </c>
      <c r="AD355">
        <v>18.760000000000002</v>
      </c>
      <c r="AF355">
        <v>10.14</v>
      </c>
      <c r="AH355">
        <v>4.54</v>
      </c>
    </row>
    <row r="356" spans="1:34" x14ac:dyDescent="0.2">
      <c r="A356">
        <v>253.2</v>
      </c>
      <c r="C356">
        <v>210.8</v>
      </c>
      <c r="E356">
        <v>253.9</v>
      </c>
      <c r="G356">
        <v>9.5</v>
      </c>
      <c r="J356">
        <v>133.19999999999999</v>
      </c>
      <c r="L356">
        <v>144.19999999999999</v>
      </c>
      <c r="N356">
        <v>261</v>
      </c>
      <c r="P356">
        <v>12</v>
      </c>
      <c r="S356">
        <v>43.04</v>
      </c>
      <c r="U356">
        <v>17.920000000000002</v>
      </c>
      <c r="W356">
        <v>11.43</v>
      </c>
      <c r="Y356">
        <v>2.57</v>
      </c>
      <c r="AB356">
        <v>22.64</v>
      </c>
      <c r="AD356">
        <v>12.26</v>
      </c>
      <c r="AF356">
        <v>11.75</v>
      </c>
      <c r="AH356">
        <v>3.24</v>
      </c>
    </row>
    <row r="357" spans="1:34" x14ac:dyDescent="0.2">
      <c r="A357">
        <v>160.5</v>
      </c>
      <c r="C357">
        <v>235.8</v>
      </c>
      <c r="E357">
        <v>111.8</v>
      </c>
      <c r="G357">
        <v>13.8</v>
      </c>
      <c r="J357">
        <v>140.80000000000001</v>
      </c>
      <c r="L357">
        <v>212.5</v>
      </c>
      <c r="N357">
        <v>141.69999999999999</v>
      </c>
      <c r="P357">
        <v>6.4</v>
      </c>
      <c r="S357">
        <v>27.29</v>
      </c>
      <c r="U357">
        <v>20.04</v>
      </c>
      <c r="W357">
        <v>5.03</v>
      </c>
      <c r="Y357">
        <v>3.73</v>
      </c>
      <c r="AB357">
        <v>23.94</v>
      </c>
      <c r="AD357">
        <v>18.059999999999999</v>
      </c>
      <c r="AF357">
        <v>6.38</v>
      </c>
      <c r="AH357">
        <v>1.73</v>
      </c>
    </row>
    <row r="358" spans="1:34" x14ac:dyDescent="0.2">
      <c r="A358">
        <v>220.9</v>
      </c>
      <c r="C358">
        <v>279.60000000000002</v>
      </c>
      <c r="E358">
        <v>239.8</v>
      </c>
      <c r="G358">
        <v>13.5</v>
      </c>
      <c r="J358">
        <v>287.10000000000002</v>
      </c>
      <c r="L358">
        <v>218.4</v>
      </c>
      <c r="N358">
        <v>151.5</v>
      </c>
      <c r="P358">
        <v>11</v>
      </c>
      <c r="S358">
        <v>37.549999999999997</v>
      </c>
      <c r="U358">
        <v>23.77</v>
      </c>
      <c r="W358">
        <v>10.79</v>
      </c>
      <c r="Y358">
        <v>3.65</v>
      </c>
      <c r="AB358">
        <v>48.81</v>
      </c>
      <c r="AD358">
        <v>18.559999999999999</v>
      </c>
      <c r="AF358">
        <v>6.82</v>
      </c>
      <c r="AH358">
        <v>2.97</v>
      </c>
    </row>
    <row r="359" spans="1:34" x14ac:dyDescent="0.2">
      <c r="A359">
        <v>338.4</v>
      </c>
      <c r="C359">
        <v>234.6</v>
      </c>
      <c r="E359">
        <v>264.8</v>
      </c>
      <c r="G359">
        <v>14.8</v>
      </c>
      <c r="J359">
        <v>258.7</v>
      </c>
      <c r="L359">
        <v>190.3</v>
      </c>
      <c r="N359">
        <v>247.2</v>
      </c>
      <c r="P359">
        <v>11.4</v>
      </c>
      <c r="S359">
        <v>57.53</v>
      </c>
      <c r="U359">
        <v>19.940000000000001</v>
      </c>
      <c r="W359">
        <v>11.92</v>
      </c>
      <c r="Y359">
        <v>4</v>
      </c>
      <c r="AB359">
        <v>43.98</v>
      </c>
      <c r="AD359">
        <v>16.18</v>
      </c>
      <c r="AF359">
        <v>11.12</v>
      </c>
      <c r="AH359">
        <v>3.08</v>
      </c>
    </row>
    <row r="360" spans="1:34" x14ac:dyDescent="0.2">
      <c r="A360">
        <v>272.39999999999998</v>
      </c>
      <c r="C360">
        <v>252.2</v>
      </c>
      <c r="E360">
        <v>255.4</v>
      </c>
      <c r="G360">
        <v>10.9</v>
      </c>
      <c r="J360">
        <v>244.7</v>
      </c>
      <c r="L360">
        <v>106.4</v>
      </c>
      <c r="N360">
        <v>194.9</v>
      </c>
      <c r="P360">
        <v>10.5</v>
      </c>
      <c r="S360">
        <v>46.31</v>
      </c>
      <c r="U360">
        <v>21.44</v>
      </c>
      <c r="W360">
        <v>11.49</v>
      </c>
      <c r="Y360">
        <v>2.94</v>
      </c>
      <c r="AB360">
        <v>41.6</v>
      </c>
      <c r="AD360">
        <v>9.0399999999999991</v>
      </c>
      <c r="AF360">
        <v>8.77</v>
      </c>
      <c r="AH360">
        <v>2.84</v>
      </c>
    </row>
    <row r="361" spans="1:34" x14ac:dyDescent="0.2">
      <c r="A361">
        <v>182.6</v>
      </c>
      <c r="C361">
        <v>188.6</v>
      </c>
      <c r="E361">
        <v>137.69999999999999</v>
      </c>
      <c r="G361">
        <v>9.5</v>
      </c>
      <c r="J361">
        <v>332.1</v>
      </c>
      <c r="L361">
        <v>151</v>
      </c>
      <c r="N361">
        <v>277.8</v>
      </c>
      <c r="P361">
        <v>11.3</v>
      </c>
      <c r="S361">
        <v>31.04</v>
      </c>
      <c r="U361">
        <v>16.03</v>
      </c>
      <c r="W361">
        <v>6.2</v>
      </c>
      <c r="Y361">
        <v>2.57</v>
      </c>
      <c r="AB361">
        <v>56.46</v>
      </c>
      <c r="AD361">
        <v>12.84</v>
      </c>
      <c r="AF361">
        <v>12.5</v>
      </c>
      <c r="AH361">
        <v>3.05</v>
      </c>
    </row>
    <row r="362" spans="1:34" x14ac:dyDescent="0.2">
      <c r="A362">
        <v>144.19999999999999</v>
      </c>
      <c r="C362">
        <v>164.7</v>
      </c>
      <c r="E362">
        <v>279.2</v>
      </c>
      <c r="G362">
        <v>12.1</v>
      </c>
      <c r="J362">
        <v>150.9</v>
      </c>
      <c r="L362">
        <v>191</v>
      </c>
      <c r="N362">
        <v>223.6</v>
      </c>
      <c r="P362">
        <v>8.3000000000000007</v>
      </c>
      <c r="S362">
        <v>24.51</v>
      </c>
      <c r="U362">
        <v>14</v>
      </c>
      <c r="W362">
        <v>12.56</v>
      </c>
      <c r="Y362">
        <v>3.27</v>
      </c>
      <c r="AB362">
        <v>25.65</v>
      </c>
      <c r="AD362">
        <v>16.239999999999998</v>
      </c>
      <c r="AF362">
        <v>10.06</v>
      </c>
      <c r="AH362">
        <v>2.2400000000000002</v>
      </c>
    </row>
    <row r="363" spans="1:34" x14ac:dyDescent="0.2">
      <c r="A363">
        <v>309.39999999999998</v>
      </c>
      <c r="C363">
        <v>271.3</v>
      </c>
      <c r="E363">
        <v>197.1</v>
      </c>
      <c r="G363">
        <v>11.2</v>
      </c>
      <c r="J363">
        <v>255.1</v>
      </c>
      <c r="L363">
        <v>276.89999999999998</v>
      </c>
      <c r="N363">
        <v>226.5</v>
      </c>
      <c r="P363">
        <v>10.6</v>
      </c>
      <c r="S363">
        <v>52.6</v>
      </c>
      <c r="U363">
        <v>23.06</v>
      </c>
      <c r="W363">
        <v>8.8699999999999992</v>
      </c>
      <c r="Y363">
        <v>3.02</v>
      </c>
      <c r="AB363">
        <v>43.37</v>
      </c>
      <c r="AD363">
        <v>23.54</v>
      </c>
      <c r="AF363">
        <v>10.19</v>
      </c>
      <c r="AH363">
        <v>2.86</v>
      </c>
    </row>
    <row r="364" spans="1:34" x14ac:dyDescent="0.2">
      <c r="A364">
        <v>159.6</v>
      </c>
      <c r="C364">
        <v>212.6</v>
      </c>
      <c r="E364">
        <v>151.4</v>
      </c>
      <c r="G364">
        <v>12.6</v>
      </c>
      <c r="J364">
        <v>286.89999999999998</v>
      </c>
      <c r="L364">
        <v>260.8</v>
      </c>
      <c r="N364">
        <v>137.1</v>
      </c>
      <c r="P364">
        <v>12.6</v>
      </c>
      <c r="S364">
        <v>27.13</v>
      </c>
      <c r="U364">
        <v>18.07</v>
      </c>
      <c r="W364">
        <v>6.81</v>
      </c>
      <c r="Y364">
        <v>3.4</v>
      </c>
      <c r="AB364">
        <v>48.77</v>
      </c>
      <c r="AD364">
        <v>22.17</v>
      </c>
      <c r="AF364">
        <v>6.17</v>
      </c>
      <c r="AH364">
        <v>3.4</v>
      </c>
    </row>
    <row r="365" spans="1:34" x14ac:dyDescent="0.2">
      <c r="A365">
        <v>176.8</v>
      </c>
      <c r="C365">
        <v>196</v>
      </c>
      <c r="E365">
        <v>232.6</v>
      </c>
      <c r="G365">
        <v>13.1</v>
      </c>
      <c r="J365">
        <v>222</v>
      </c>
      <c r="L365">
        <v>215.9</v>
      </c>
      <c r="N365">
        <v>204.1</v>
      </c>
      <c r="P365">
        <v>8.1999999999999993</v>
      </c>
      <c r="S365">
        <v>30.06</v>
      </c>
      <c r="U365">
        <v>16.66</v>
      </c>
      <c r="W365">
        <v>10.47</v>
      </c>
      <c r="Y365">
        <v>3.54</v>
      </c>
      <c r="AB365">
        <v>37.74</v>
      </c>
      <c r="AD365">
        <v>18.350000000000001</v>
      </c>
      <c r="AF365">
        <v>9.18</v>
      </c>
      <c r="AH365">
        <v>2.21</v>
      </c>
    </row>
    <row r="366" spans="1:34" x14ac:dyDescent="0.2">
      <c r="A366">
        <v>261.2</v>
      </c>
      <c r="C366">
        <v>209.1</v>
      </c>
      <c r="E366">
        <v>281.10000000000002</v>
      </c>
      <c r="G366">
        <v>11.3</v>
      </c>
      <c r="J366">
        <v>252.3</v>
      </c>
      <c r="L366">
        <v>243.8</v>
      </c>
      <c r="N366">
        <v>284.39999999999998</v>
      </c>
      <c r="P366">
        <v>9.1999999999999993</v>
      </c>
      <c r="S366">
        <v>44.4</v>
      </c>
      <c r="U366">
        <v>17.77</v>
      </c>
      <c r="W366">
        <v>12.65</v>
      </c>
      <c r="Y366">
        <v>3.05</v>
      </c>
      <c r="AB366">
        <v>42.89</v>
      </c>
      <c r="AD366">
        <v>20.72</v>
      </c>
      <c r="AF366">
        <v>12.8</v>
      </c>
      <c r="AH366">
        <v>2.48</v>
      </c>
    </row>
    <row r="367" spans="1:34" x14ac:dyDescent="0.2">
      <c r="A367">
        <v>300.39999999999998</v>
      </c>
      <c r="C367">
        <v>210.8</v>
      </c>
      <c r="E367">
        <v>173.4</v>
      </c>
      <c r="G367">
        <v>11.9</v>
      </c>
      <c r="J367">
        <v>255.5</v>
      </c>
      <c r="L367">
        <v>224.4</v>
      </c>
      <c r="N367">
        <v>317.3</v>
      </c>
      <c r="P367">
        <v>12.7</v>
      </c>
      <c r="S367">
        <v>51.07</v>
      </c>
      <c r="U367">
        <v>17.920000000000002</v>
      </c>
      <c r="W367">
        <v>7.8</v>
      </c>
      <c r="Y367">
        <v>3.21</v>
      </c>
      <c r="AB367">
        <v>43.44</v>
      </c>
      <c r="AD367">
        <v>19.07</v>
      </c>
      <c r="AF367">
        <v>14.28</v>
      </c>
      <c r="AH367">
        <v>3.43</v>
      </c>
    </row>
    <row r="368" spans="1:34" x14ac:dyDescent="0.2">
      <c r="A368">
        <v>302.60000000000002</v>
      </c>
      <c r="C368">
        <v>167.1</v>
      </c>
      <c r="E368">
        <v>209.8</v>
      </c>
      <c r="G368">
        <v>10.4</v>
      </c>
      <c r="J368">
        <v>222.3</v>
      </c>
      <c r="L368">
        <v>173.8</v>
      </c>
      <c r="N368">
        <v>297.2</v>
      </c>
      <c r="P368">
        <v>5.7</v>
      </c>
      <c r="S368">
        <v>51.44</v>
      </c>
      <c r="U368">
        <v>14.2</v>
      </c>
      <c r="W368">
        <v>9.44</v>
      </c>
      <c r="Y368">
        <v>2.81</v>
      </c>
      <c r="AB368">
        <v>37.79</v>
      </c>
      <c r="AD368">
        <v>14.77</v>
      </c>
      <c r="AF368">
        <v>13.37</v>
      </c>
      <c r="AH368">
        <v>1.54</v>
      </c>
    </row>
    <row r="369" spans="1:34" x14ac:dyDescent="0.2">
      <c r="A369">
        <v>119</v>
      </c>
      <c r="C369">
        <v>134.5</v>
      </c>
      <c r="E369">
        <v>298.60000000000002</v>
      </c>
      <c r="G369">
        <v>9</v>
      </c>
      <c r="J369">
        <v>198.6</v>
      </c>
      <c r="L369">
        <v>349.4</v>
      </c>
      <c r="N369">
        <v>221.7</v>
      </c>
      <c r="P369">
        <v>7.3</v>
      </c>
      <c r="S369">
        <v>20.23</v>
      </c>
      <c r="U369">
        <v>11.43</v>
      </c>
      <c r="W369">
        <v>13.44</v>
      </c>
      <c r="Y369">
        <v>2.4300000000000002</v>
      </c>
      <c r="AB369">
        <v>33.76</v>
      </c>
      <c r="AD369">
        <v>29.7</v>
      </c>
      <c r="AF369">
        <v>9.98</v>
      </c>
      <c r="AH369">
        <v>1.97</v>
      </c>
    </row>
    <row r="370" spans="1:34" x14ac:dyDescent="0.2">
      <c r="A370">
        <v>129.80000000000001</v>
      </c>
      <c r="C370">
        <v>188.7</v>
      </c>
      <c r="E370">
        <v>212.5</v>
      </c>
      <c r="G370">
        <v>8.3000000000000007</v>
      </c>
      <c r="J370">
        <v>297.39999999999998</v>
      </c>
      <c r="L370">
        <v>118.4</v>
      </c>
      <c r="N370">
        <v>242.3</v>
      </c>
      <c r="P370">
        <v>11</v>
      </c>
      <c r="S370">
        <v>22.07</v>
      </c>
      <c r="U370">
        <v>16.04</v>
      </c>
      <c r="W370">
        <v>9.56</v>
      </c>
      <c r="Y370">
        <v>2.2400000000000002</v>
      </c>
      <c r="AB370">
        <v>50.56</v>
      </c>
      <c r="AD370">
        <v>10.06</v>
      </c>
      <c r="AF370">
        <v>10.9</v>
      </c>
      <c r="AH370">
        <v>2.97</v>
      </c>
    </row>
    <row r="371" spans="1:34" x14ac:dyDescent="0.2">
      <c r="A371">
        <v>275.89999999999998</v>
      </c>
      <c r="C371">
        <v>203</v>
      </c>
      <c r="E371">
        <v>211.4</v>
      </c>
      <c r="G371">
        <v>6.7</v>
      </c>
      <c r="J371">
        <v>190.2</v>
      </c>
      <c r="L371">
        <v>209.2</v>
      </c>
      <c r="N371">
        <v>102.1</v>
      </c>
      <c r="P371">
        <v>14.2</v>
      </c>
      <c r="S371">
        <v>46.9</v>
      </c>
      <c r="U371">
        <v>17.260000000000002</v>
      </c>
      <c r="W371">
        <v>9.51</v>
      </c>
      <c r="Y371">
        <v>1.81</v>
      </c>
      <c r="AB371">
        <v>32.33</v>
      </c>
      <c r="AD371">
        <v>17.78</v>
      </c>
      <c r="AF371">
        <v>4.59</v>
      </c>
      <c r="AH371">
        <v>3.83</v>
      </c>
    </row>
    <row r="372" spans="1:34" x14ac:dyDescent="0.2">
      <c r="A372">
        <v>112.6</v>
      </c>
      <c r="C372">
        <v>124.4</v>
      </c>
      <c r="E372">
        <v>234.9</v>
      </c>
      <c r="G372">
        <v>8.1</v>
      </c>
      <c r="J372">
        <v>171.6</v>
      </c>
      <c r="L372">
        <v>219.4</v>
      </c>
      <c r="N372">
        <v>242.1</v>
      </c>
      <c r="P372">
        <v>12.1</v>
      </c>
      <c r="S372">
        <v>19.14</v>
      </c>
      <c r="U372">
        <v>10.57</v>
      </c>
      <c r="W372">
        <v>10.57</v>
      </c>
      <c r="Y372">
        <v>2.19</v>
      </c>
      <c r="AB372">
        <v>29.17</v>
      </c>
      <c r="AD372">
        <v>18.649999999999999</v>
      </c>
      <c r="AF372">
        <v>10.89</v>
      </c>
      <c r="AH372">
        <v>3.27</v>
      </c>
    </row>
    <row r="373" spans="1:34" x14ac:dyDescent="0.2">
      <c r="A373">
        <v>226.3</v>
      </c>
      <c r="C373">
        <v>306.2</v>
      </c>
      <c r="E373">
        <v>200.9</v>
      </c>
      <c r="G373">
        <v>7.8</v>
      </c>
      <c r="J373">
        <v>264.3</v>
      </c>
      <c r="L373">
        <v>216.4</v>
      </c>
      <c r="N373">
        <v>208.8</v>
      </c>
      <c r="P373">
        <v>9.6</v>
      </c>
      <c r="S373">
        <v>38.47</v>
      </c>
      <c r="U373">
        <v>26.03</v>
      </c>
      <c r="W373">
        <v>9.0399999999999991</v>
      </c>
      <c r="Y373">
        <v>2.11</v>
      </c>
      <c r="AB373">
        <v>44.93</v>
      </c>
      <c r="AD373">
        <v>18.39</v>
      </c>
      <c r="AF373">
        <v>9.4</v>
      </c>
      <c r="AH373">
        <v>2.59</v>
      </c>
    </row>
    <row r="374" spans="1:34" x14ac:dyDescent="0.2">
      <c r="A374">
        <v>199.7</v>
      </c>
      <c r="C374">
        <v>189.4</v>
      </c>
      <c r="E374">
        <v>264</v>
      </c>
      <c r="G374">
        <v>11.1</v>
      </c>
      <c r="J374">
        <v>153.19999999999999</v>
      </c>
      <c r="L374">
        <v>231.7</v>
      </c>
      <c r="N374">
        <v>115.1</v>
      </c>
      <c r="P374">
        <v>9.8000000000000007</v>
      </c>
      <c r="S374">
        <v>33.950000000000003</v>
      </c>
      <c r="U374">
        <v>16.100000000000001</v>
      </c>
      <c r="W374">
        <v>11.88</v>
      </c>
      <c r="Y374">
        <v>3</v>
      </c>
      <c r="AB374">
        <v>26.04</v>
      </c>
      <c r="AD374">
        <v>19.690000000000001</v>
      </c>
      <c r="AF374">
        <v>5.18</v>
      </c>
      <c r="AH374">
        <v>2.65</v>
      </c>
    </row>
    <row r="375" spans="1:34" x14ac:dyDescent="0.2">
      <c r="A375">
        <v>221</v>
      </c>
      <c r="C375">
        <v>308.2</v>
      </c>
      <c r="E375">
        <v>233.2</v>
      </c>
      <c r="G375">
        <v>10.1</v>
      </c>
      <c r="J375">
        <v>225.9</v>
      </c>
      <c r="L375">
        <v>243.1</v>
      </c>
      <c r="N375">
        <v>84.1</v>
      </c>
      <c r="P375">
        <v>13.5</v>
      </c>
      <c r="S375">
        <v>37.57</v>
      </c>
      <c r="U375">
        <v>26.2</v>
      </c>
      <c r="W375">
        <v>10.49</v>
      </c>
      <c r="Y375">
        <v>2.73</v>
      </c>
      <c r="AB375">
        <v>38.4</v>
      </c>
      <c r="AD375">
        <v>20.66</v>
      </c>
      <c r="AF375">
        <v>3.78</v>
      </c>
      <c r="AH375">
        <v>3.65</v>
      </c>
    </row>
    <row r="376" spans="1:34" x14ac:dyDescent="0.2">
      <c r="A376">
        <v>294.3</v>
      </c>
      <c r="C376">
        <v>172.1</v>
      </c>
      <c r="E376">
        <v>177.3</v>
      </c>
      <c r="G376">
        <v>5.8</v>
      </c>
      <c r="J376">
        <v>267</v>
      </c>
      <c r="L376">
        <v>204.3</v>
      </c>
      <c r="N376">
        <v>246.9</v>
      </c>
      <c r="P376">
        <v>11.3</v>
      </c>
      <c r="S376">
        <v>50.03</v>
      </c>
      <c r="U376">
        <v>14.63</v>
      </c>
      <c r="W376">
        <v>7.98</v>
      </c>
      <c r="Y376">
        <v>1.57</v>
      </c>
      <c r="AB376">
        <v>45.39</v>
      </c>
      <c r="AD376">
        <v>17.37</v>
      </c>
      <c r="AF376">
        <v>11.11</v>
      </c>
      <c r="AH376">
        <v>3.05</v>
      </c>
    </row>
    <row r="377" spans="1:34" x14ac:dyDescent="0.2">
      <c r="A377">
        <v>290.5</v>
      </c>
      <c r="C377">
        <v>158.4</v>
      </c>
      <c r="E377">
        <v>255.6</v>
      </c>
      <c r="G377">
        <v>8.6</v>
      </c>
      <c r="J377">
        <v>183.4</v>
      </c>
      <c r="L377">
        <v>183.6</v>
      </c>
      <c r="N377">
        <v>153.5</v>
      </c>
      <c r="P377">
        <v>10.7</v>
      </c>
      <c r="S377">
        <v>49.39</v>
      </c>
      <c r="U377">
        <v>13.46</v>
      </c>
      <c r="W377">
        <v>11.5</v>
      </c>
      <c r="Y377">
        <v>2.3199999999999998</v>
      </c>
      <c r="AB377">
        <v>31.18</v>
      </c>
      <c r="AD377">
        <v>15.61</v>
      </c>
      <c r="AF377">
        <v>6.91</v>
      </c>
      <c r="AH377">
        <v>2.89</v>
      </c>
    </row>
    <row r="378" spans="1:34" x14ac:dyDescent="0.2">
      <c r="A378">
        <v>183.2</v>
      </c>
      <c r="C378">
        <v>187.5</v>
      </c>
      <c r="E378">
        <v>232.3</v>
      </c>
      <c r="G378">
        <v>9.1999999999999993</v>
      </c>
      <c r="J378">
        <v>223</v>
      </c>
      <c r="L378">
        <v>286.2</v>
      </c>
      <c r="N378">
        <v>257.8</v>
      </c>
      <c r="P378">
        <v>7.5</v>
      </c>
      <c r="S378">
        <v>31.14</v>
      </c>
      <c r="U378">
        <v>15.94</v>
      </c>
      <c r="W378">
        <v>10.45</v>
      </c>
      <c r="Y378">
        <v>2.48</v>
      </c>
      <c r="AB378">
        <v>37.909999999999997</v>
      </c>
      <c r="AD378">
        <v>24.33</v>
      </c>
      <c r="AF378">
        <v>11.6</v>
      </c>
      <c r="AH378">
        <v>2.0299999999999998</v>
      </c>
    </row>
    <row r="379" spans="1:34" x14ac:dyDescent="0.2">
      <c r="A379">
        <v>303</v>
      </c>
      <c r="C379">
        <v>175.6</v>
      </c>
      <c r="E379">
        <v>135.19999999999999</v>
      </c>
      <c r="G379">
        <v>10.4</v>
      </c>
      <c r="J379">
        <v>278.39999999999998</v>
      </c>
      <c r="L379">
        <v>252.2</v>
      </c>
      <c r="N379">
        <v>202.3</v>
      </c>
      <c r="P379">
        <v>13.7</v>
      </c>
      <c r="S379">
        <v>51.51</v>
      </c>
      <c r="U379">
        <v>14.93</v>
      </c>
      <c r="W379">
        <v>6.08</v>
      </c>
      <c r="Y379">
        <v>2.81</v>
      </c>
      <c r="AB379">
        <v>47.33</v>
      </c>
      <c r="AD379">
        <v>21.44</v>
      </c>
      <c r="AF379">
        <v>9.1</v>
      </c>
      <c r="AH379">
        <v>3.7</v>
      </c>
    </row>
    <row r="380" spans="1:34" x14ac:dyDescent="0.2">
      <c r="A380">
        <v>324.3</v>
      </c>
      <c r="C380">
        <v>141.6</v>
      </c>
      <c r="E380">
        <v>207.6</v>
      </c>
      <c r="G380">
        <v>12.8</v>
      </c>
      <c r="J380">
        <v>210.9</v>
      </c>
      <c r="L380">
        <v>272.2</v>
      </c>
      <c r="N380">
        <v>304.3</v>
      </c>
      <c r="P380">
        <v>10.6</v>
      </c>
      <c r="S380">
        <v>55.13</v>
      </c>
      <c r="U380">
        <v>12.04</v>
      </c>
      <c r="W380">
        <v>9.34</v>
      </c>
      <c r="Y380">
        <v>3.46</v>
      </c>
      <c r="AB380">
        <v>35.85</v>
      </c>
      <c r="AD380">
        <v>23.14</v>
      </c>
      <c r="AF380">
        <v>13.69</v>
      </c>
      <c r="AH380">
        <v>2.86</v>
      </c>
    </row>
    <row r="381" spans="1:34" x14ac:dyDescent="0.2">
      <c r="A381">
        <v>208.4</v>
      </c>
      <c r="C381">
        <v>189.5</v>
      </c>
      <c r="E381">
        <v>264.39999999999998</v>
      </c>
      <c r="G381">
        <v>16.8</v>
      </c>
      <c r="J381">
        <v>128.6</v>
      </c>
      <c r="L381">
        <v>248.3</v>
      </c>
      <c r="N381">
        <v>130.1</v>
      </c>
      <c r="P381">
        <v>10.4</v>
      </c>
      <c r="S381">
        <v>35.43</v>
      </c>
      <c r="U381">
        <v>16.11</v>
      </c>
      <c r="W381">
        <v>11.9</v>
      </c>
      <c r="Y381">
        <v>4.54</v>
      </c>
      <c r="AB381">
        <v>21.86</v>
      </c>
      <c r="AD381">
        <v>21.11</v>
      </c>
      <c r="AF381">
        <v>5.85</v>
      </c>
      <c r="AH381">
        <v>2.81</v>
      </c>
    </row>
    <row r="382" spans="1:34" x14ac:dyDescent="0.2">
      <c r="A382">
        <v>317.10000000000002</v>
      </c>
      <c r="C382">
        <v>224.8</v>
      </c>
      <c r="E382">
        <v>215.1</v>
      </c>
      <c r="G382">
        <v>13.6</v>
      </c>
      <c r="J382">
        <v>202.3</v>
      </c>
      <c r="L382">
        <v>195.4</v>
      </c>
      <c r="N382">
        <v>190.1</v>
      </c>
      <c r="P382">
        <v>9</v>
      </c>
      <c r="S382">
        <v>53.91</v>
      </c>
      <c r="U382">
        <v>19.11</v>
      </c>
      <c r="W382">
        <v>9.68</v>
      </c>
      <c r="Y382">
        <v>3.67</v>
      </c>
      <c r="AB382">
        <v>34.39</v>
      </c>
      <c r="AD382">
        <v>16.61</v>
      </c>
      <c r="AF382">
        <v>8.5500000000000007</v>
      </c>
      <c r="AH382">
        <v>2.4300000000000002</v>
      </c>
    </row>
    <row r="383" spans="1:34" x14ac:dyDescent="0.2">
      <c r="A383">
        <v>215.9</v>
      </c>
      <c r="C383">
        <v>270.3</v>
      </c>
      <c r="E383">
        <v>301.8</v>
      </c>
      <c r="G383">
        <v>6.1</v>
      </c>
      <c r="J383">
        <v>131.30000000000001</v>
      </c>
      <c r="L383">
        <v>109.4</v>
      </c>
      <c r="N383">
        <v>246.2</v>
      </c>
      <c r="P383">
        <v>12.7</v>
      </c>
      <c r="S383">
        <v>36.700000000000003</v>
      </c>
      <c r="U383">
        <v>22.98</v>
      </c>
      <c r="W383">
        <v>13.58</v>
      </c>
      <c r="Y383">
        <v>1.65</v>
      </c>
      <c r="AB383">
        <v>22.32</v>
      </c>
      <c r="AD383">
        <v>9.3000000000000007</v>
      </c>
      <c r="AF383">
        <v>11.08</v>
      </c>
      <c r="AH383">
        <v>3.43</v>
      </c>
    </row>
    <row r="384" spans="1:34" x14ac:dyDescent="0.2">
      <c r="A384">
        <v>297.8</v>
      </c>
      <c r="C384">
        <v>196</v>
      </c>
      <c r="E384">
        <v>213.7</v>
      </c>
      <c r="G384">
        <v>12</v>
      </c>
      <c r="J384">
        <v>304.2</v>
      </c>
      <c r="L384">
        <v>306.60000000000002</v>
      </c>
      <c r="N384">
        <v>207.9</v>
      </c>
      <c r="P384">
        <v>9.5</v>
      </c>
      <c r="S384">
        <v>50.63</v>
      </c>
      <c r="U384">
        <v>16.66</v>
      </c>
      <c r="W384">
        <v>9.6199999999999992</v>
      </c>
      <c r="Y384">
        <v>3.24</v>
      </c>
      <c r="AB384">
        <v>51.71</v>
      </c>
      <c r="AD384">
        <v>26.06</v>
      </c>
      <c r="AF384">
        <v>9.36</v>
      </c>
      <c r="AH384">
        <v>2.57</v>
      </c>
    </row>
    <row r="385" spans="1:34" x14ac:dyDescent="0.2">
      <c r="A385">
        <v>233.4</v>
      </c>
      <c r="C385">
        <v>296.39999999999998</v>
      </c>
      <c r="E385">
        <v>276.89999999999998</v>
      </c>
      <c r="G385">
        <v>10.3</v>
      </c>
      <c r="J385">
        <v>293.8</v>
      </c>
      <c r="L385">
        <v>169.6</v>
      </c>
      <c r="N385">
        <v>160.4</v>
      </c>
      <c r="P385">
        <v>13.7</v>
      </c>
      <c r="S385">
        <v>39.68</v>
      </c>
      <c r="U385">
        <v>25.19</v>
      </c>
      <c r="W385">
        <v>12.46</v>
      </c>
      <c r="Y385">
        <v>2.78</v>
      </c>
      <c r="AB385">
        <v>49.95</v>
      </c>
      <c r="AD385">
        <v>14.42</v>
      </c>
      <c r="AF385">
        <v>7.22</v>
      </c>
      <c r="AH385">
        <v>3.7</v>
      </c>
    </row>
    <row r="386" spans="1:34" x14ac:dyDescent="0.2">
      <c r="A386">
        <v>271</v>
      </c>
      <c r="C386">
        <v>209.9</v>
      </c>
      <c r="E386">
        <v>193.5</v>
      </c>
      <c r="G386">
        <v>13.7</v>
      </c>
      <c r="J386">
        <v>160.6</v>
      </c>
      <c r="L386">
        <v>185.2</v>
      </c>
      <c r="N386">
        <v>120.2</v>
      </c>
      <c r="P386">
        <v>9.1</v>
      </c>
      <c r="S386">
        <v>46.07</v>
      </c>
      <c r="U386">
        <v>17.84</v>
      </c>
      <c r="W386">
        <v>8.7100000000000009</v>
      </c>
      <c r="Y386">
        <v>3.7</v>
      </c>
      <c r="AB386">
        <v>27.3</v>
      </c>
      <c r="AD386">
        <v>15.74</v>
      </c>
      <c r="AF386">
        <v>5.41</v>
      </c>
      <c r="AH386">
        <v>2.46</v>
      </c>
    </row>
    <row r="387" spans="1:34" x14ac:dyDescent="0.2">
      <c r="A387">
        <v>125.5</v>
      </c>
      <c r="C387">
        <v>266.2</v>
      </c>
      <c r="E387">
        <v>270.39999999999998</v>
      </c>
      <c r="G387">
        <v>5.9</v>
      </c>
      <c r="J387">
        <v>185.6</v>
      </c>
      <c r="L387">
        <v>167.3</v>
      </c>
      <c r="N387">
        <v>171.6</v>
      </c>
      <c r="P387">
        <v>10.7</v>
      </c>
      <c r="S387">
        <v>21.34</v>
      </c>
      <c r="U387">
        <v>22.63</v>
      </c>
      <c r="W387">
        <v>12.17</v>
      </c>
      <c r="Y387">
        <v>1.59</v>
      </c>
      <c r="AB387">
        <v>31.55</v>
      </c>
      <c r="AD387">
        <v>14.22</v>
      </c>
      <c r="AF387">
        <v>7.72</v>
      </c>
      <c r="AH387">
        <v>2.89</v>
      </c>
    </row>
    <row r="388" spans="1:34" x14ac:dyDescent="0.2">
      <c r="A388">
        <v>325.39999999999998</v>
      </c>
      <c r="C388">
        <v>127.8</v>
      </c>
      <c r="E388">
        <v>209.9</v>
      </c>
      <c r="G388">
        <v>9.3000000000000007</v>
      </c>
      <c r="J388">
        <v>143</v>
      </c>
      <c r="L388">
        <v>193.4</v>
      </c>
      <c r="N388">
        <v>59.5</v>
      </c>
      <c r="P388">
        <v>12.3</v>
      </c>
      <c r="S388">
        <v>55.32</v>
      </c>
      <c r="U388">
        <v>10.86</v>
      </c>
      <c r="W388">
        <v>9.4499999999999993</v>
      </c>
      <c r="Y388">
        <v>2.5099999999999998</v>
      </c>
      <c r="AB388">
        <v>24.31</v>
      </c>
      <c r="AD388">
        <v>16.440000000000001</v>
      </c>
      <c r="AF388">
        <v>2.68</v>
      </c>
      <c r="AH388">
        <v>3.32</v>
      </c>
    </row>
    <row r="389" spans="1:34" x14ac:dyDescent="0.2">
      <c r="A389">
        <v>93.5</v>
      </c>
      <c r="C389">
        <v>213.3</v>
      </c>
      <c r="E389">
        <v>171.7</v>
      </c>
      <c r="G389">
        <v>8.9</v>
      </c>
      <c r="J389">
        <v>129.4</v>
      </c>
      <c r="L389">
        <v>159.80000000000001</v>
      </c>
      <c r="N389">
        <v>214.4</v>
      </c>
      <c r="P389">
        <v>12.6</v>
      </c>
      <c r="S389">
        <v>15.9</v>
      </c>
      <c r="U389">
        <v>18.13</v>
      </c>
      <c r="W389">
        <v>7.73</v>
      </c>
      <c r="Y389">
        <v>2.4</v>
      </c>
      <c r="AB389">
        <v>22</v>
      </c>
      <c r="AD389">
        <v>13.58</v>
      </c>
      <c r="AF389">
        <v>9.65</v>
      </c>
      <c r="AH389">
        <v>3.4</v>
      </c>
    </row>
    <row r="390" spans="1:34" x14ac:dyDescent="0.2">
      <c r="A390">
        <v>198.6</v>
      </c>
      <c r="C390">
        <v>258</v>
      </c>
      <c r="E390">
        <v>245.8</v>
      </c>
      <c r="G390">
        <v>10.199999999999999</v>
      </c>
      <c r="J390">
        <v>254.2</v>
      </c>
      <c r="L390">
        <v>262</v>
      </c>
      <c r="N390">
        <v>256.3</v>
      </c>
      <c r="P390">
        <v>13.6</v>
      </c>
      <c r="S390">
        <v>33.76</v>
      </c>
      <c r="U390">
        <v>21.93</v>
      </c>
      <c r="W390">
        <v>11.06</v>
      </c>
      <c r="Y390">
        <v>2.75</v>
      </c>
      <c r="AB390">
        <v>43.21</v>
      </c>
      <c r="AD390">
        <v>22.27</v>
      </c>
      <c r="AF390">
        <v>11.53</v>
      </c>
      <c r="AH390">
        <v>3.67</v>
      </c>
    </row>
    <row r="391" spans="1:34" x14ac:dyDescent="0.2">
      <c r="A391">
        <v>245.4</v>
      </c>
      <c r="C391">
        <v>260.3</v>
      </c>
      <c r="E391">
        <v>195.1</v>
      </c>
      <c r="G391">
        <v>10.5</v>
      </c>
      <c r="J391">
        <v>254.6</v>
      </c>
      <c r="L391">
        <v>249.4</v>
      </c>
      <c r="N391">
        <v>229.6</v>
      </c>
      <c r="P391">
        <v>9</v>
      </c>
      <c r="S391">
        <v>41.72</v>
      </c>
      <c r="U391">
        <v>22.13</v>
      </c>
      <c r="W391">
        <v>8.7799999999999994</v>
      </c>
      <c r="Y391">
        <v>2.84</v>
      </c>
      <c r="AB391">
        <v>43.28</v>
      </c>
      <c r="AD391">
        <v>21.2</v>
      </c>
      <c r="AF391">
        <v>10.33</v>
      </c>
      <c r="AH391">
        <v>2.4300000000000002</v>
      </c>
    </row>
    <row r="392" spans="1:34" x14ac:dyDescent="0.2">
      <c r="A392">
        <v>304</v>
      </c>
      <c r="C392">
        <v>264.10000000000002</v>
      </c>
      <c r="E392">
        <v>138.1</v>
      </c>
      <c r="G392">
        <v>7.2</v>
      </c>
      <c r="J392">
        <v>325.5</v>
      </c>
      <c r="L392">
        <v>300.3</v>
      </c>
      <c r="N392">
        <v>199.8</v>
      </c>
      <c r="P392">
        <v>5.7</v>
      </c>
      <c r="S392">
        <v>51.68</v>
      </c>
      <c r="U392">
        <v>22.45</v>
      </c>
      <c r="W392">
        <v>6.21</v>
      </c>
      <c r="Y392">
        <v>1.94</v>
      </c>
      <c r="AB392">
        <v>55.34</v>
      </c>
      <c r="AD392">
        <v>25.53</v>
      </c>
      <c r="AF392">
        <v>8.99</v>
      </c>
      <c r="AH392">
        <v>1.54</v>
      </c>
    </row>
    <row r="393" spans="1:34" x14ac:dyDescent="0.2">
      <c r="A393">
        <v>210.1</v>
      </c>
      <c r="C393">
        <v>177.3</v>
      </c>
      <c r="E393">
        <v>130.19999999999999</v>
      </c>
      <c r="G393">
        <v>13.3</v>
      </c>
      <c r="J393">
        <v>248.7</v>
      </c>
      <c r="L393">
        <v>251.8</v>
      </c>
      <c r="N393">
        <v>262.7</v>
      </c>
      <c r="P393">
        <v>7.5</v>
      </c>
      <c r="S393">
        <v>35.72</v>
      </c>
      <c r="U393">
        <v>15.07</v>
      </c>
      <c r="W393">
        <v>5.86</v>
      </c>
      <c r="Y393">
        <v>3.59</v>
      </c>
      <c r="AB393">
        <v>42.28</v>
      </c>
      <c r="AD393">
        <v>21.4</v>
      </c>
      <c r="AF393">
        <v>11.82</v>
      </c>
      <c r="AH393">
        <v>2.0299999999999998</v>
      </c>
    </row>
    <row r="394" spans="1:34" x14ac:dyDescent="0.2">
      <c r="A394">
        <v>240.1</v>
      </c>
      <c r="C394">
        <v>271.2</v>
      </c>
      <c r="E394">
        <v>132.69999999999999</v>
      </c>
      <c r="G394">
        <v>17.2</v>
      </c>
      <c r="J394">
        <v>276.3</v>
      </c>
      <c r="L394">
        <v>226</v>
      </c>
      <c r="N394">
        <v>221.4</v>
      </c>
      <c r="P394">
        <v>7.2</v>
      </c>
      <c r="S394">
        <v>40.82</v>
      </c>
      <c r="U394">
        <v>23.05</v>
      </c>
      <c r="W394">
        <v>5.97</v>
      </c>
      <c r="Y394">
        <v>4.6399999999999997</v>
      </c>
      <c r="AB394">
        <v>46.97</v>
      </c>
      <c r="AD394">
        <v>19.21</v>
      </c>
      <c r="AF394">
        <v>9.9600000000000009</v>
      </c>
      <c r="AH394">
        <v>1.94</v>
      </c>
    </row>
    <row r="395" spans="1:34" x14ac:dyDescent="0.2">
      <c r="A395">
        <v>235</v>
      </c>
      <c r="C395">
        <v>267.3</v>
      </c>
      <c r="E395">
        <v>222.1</v>
      </c>
      <c r="G395">
        <v>5.3</v>
      </c>
      <c r="J395">
        <v>234.6</v>
      </c>
      <c r="L395">
        <v>268.3</v>
      </c>
      <c r="N395">
        <v>195.6</v>
      </c>
      <c r="P395">
        <v>11.6</v>
      </c>
      <c r="S395">
        <v>39.950000000000003</v>
      </c>
      <c r="U395">
        <v>22.72</v>
      </c>
      <c r="W395">
        <v>9.99</v>
      </c>
      <c r="Y395">
        <v>1.43</v>
      </c>
      <c r="AB395">
        <v>39.880000000000003</v>
      </c>
      <c r="AD395">
        <v>22.81</v>
      </c>
      <c r="AF395">
        <v>8.8000000000000007</v>
      </c>
      <c r="AH395">
        <v>3.13</v>
      </c>
    </row>
    <row r="396" spans="1:34" x14ac:dyDescent="0.2">
      <c r="A396">
        <v>162.5</v>
      </c>
      <c r="C396">
        <v>165.4</v>
      </c>
      <c r="E396">
        <v>163.69999999999999</v>
      </c>
      <c r="G396">
        <v>13.4</v>
      </c>
      <c r="J396">
        <v>273.8</v>
      </c>
      <c r="L396">
        <v>263.10000000000002</v>
      </c>
      <c r="N396">
        <v>201.5</v>
      </c>
      <c r="P396">
        <v>10.8</v>
      </c>
      <c r="S396">
        <v>27.63</v>
      </c>
      <c r="U396">
        <v>14.06</v>
      </c>
      <c r="W396">
        <v>7.37</v>
      </c>
      <c r="Y396">
        <v>3.62</v>
      </c>
      <c r="AB396">
        <v>46.55</v>
      </c>
      <c r="AD396">
        <v>22.36</v>
      </c>
      <c r="AF396">
        <v>9.07</v>
      </c>
      <c r="AH396">
        <v>2.92</v>
      </c>
    </row>
    <row r="397" spans="1:34" x14ac:dyDescent="0.2">
      <c r="A397">
        <v>302.8</v>
      </c>
      <c r="C397">
        <v>189.8</v>
      </c>
      <c r="E397">
        <v>214.9</v>
      </c>
      <c r="G397">
        <v>10.9</v>
      </c>
      <c r="J397">
        <v>67.7</v>
      </c>
      <c r="L397">
        <v>147.1</v>
      </c>
      <c r="N397">
        <v>288.3</v>
      </c>
      <c r="P397">
        <v>12.3</v>
      </c>
      <c r="S397">
        <v>51.48</v>
      </c>
      <c r="U397">
        <v>16.13</v>
      </c>
      <c r="W397">
        <v>9.67</v>
      </c>
      <c r="Y397">
        <v>2.94</v>
      </c>
      <c r="AB397">
        <v>11.51</v>
      </c>
      <c r="AD397">
        <v>12.5</v>
      </c>
      <c r="AF397">
        <v>12.97</v>
      </c>
      <c r="AH397">
        <v>3.32</v>
      </c>
    </row>
    <row r="398" spans="1:34" x14ac:dyDescent="0.2">
      <c r="A398">
        <v>197.7</v>
      </c>
      <c r="C398">
        <v>188.8</v>
      </c>
      <c r="E398">
        <v>254.6</v>
      </c>
      <c r="G398">
        <v>19.2</v>
      </c>
      <c r="J398">
        <v>137.9</v>
      </c>
      <c r="L398">
        <v>234.9</v>
      </c>
      <c r="N398">
        <v>166.6</v>
      </c>
      <c r="P398">
        <v>14.3</v>
      </c>
      <c r="S398">
        <v>33.61</v>
      </c>
      <c r="U398">
        <v>16.05</v>
      </c>
      <c r="W398">
        <v>11.46</v>
      </c>
      <c r="Y398">
        <v>5.18</v>
      </c>
      <c r="AB398">
        <v>23.44</v>
      </c>
      <c r="AD398">
        <v>19.97</v>
      </c>
      <c r="AF398">
        <v>7.5</v>
      </c>
      <c r="AH398">
        <v>3.86</v>
      </c>
    </row>
    <row r="399" spans="1:34" x14ac:dyDescent="0.2">
      <c r="A399">
        <v>222.4</v>
      </c>
      <c r="C399">
        <v>286.3</v>
      </c>
      <c r="E399">
        <v>300.8</v>
      </c>
      <c r="G399">
        <v>9.9</v>
      </c>
      <c r="J399">
        <v>108.2</v>
      </c>
      <c r="L399">
        <v>214.3</v>
      </c>
      <c r="N399">
        <v>185.5</v>
      </c>
      <c r="P399">
        <v>13.2</v>
      </c>
      <c r="S399">
        <v>37.81</v>
      </c>
      <c r="U399">
        <v>24.34</v>
      </c>
      <c r="W399">
        <v>13.54</v>
      </c>
      <c r="Y399">
        <v>2.67</v>
      </c>
      <c r="AB399">
        <v>18.39</v>
      </c>
      <c r="AD399">
        <v>18.22</v>
      </c>
      <c r="AF399">
        <v>8.35</v>
      </c>
      <c r="AH399">
        <v>3.56</v>
      </c>
    </row>
    <row r="400" spans="1:34" x14ac:dyDescent="0.2">
      <c r="A400">
        <v>82.7</v>
      </c>
      <c r="C400">
        <v>157.5</v>
      </c>
      <c r="E400">
        <v>205.9</v>
      </c>
      <c r="G400">
        <v>10.6</v>
      </c>
      <c r="J400">
        <v>256.60000000000002</v>
      </c>
      <c r="L400">
        <v>225.2</v>
      </c>
      <c r="N400">
        <v>190.2</v>
      </c>
      <c r="P400">
        <v>11.1</v>
      </c>
      <c r="S400">
        <v>14.06</v>
      </c>
      <c r="U400">
        <v>13.39</v>
      </c>
      <c r="W400">
        <v>9.27</v>
      </c>
      <c r="Y400">
        <v>2.86</v>
      </c>
      <c r="AB400">
        <v>43.62</v>
      </c>
      <c r="AD400">
        <v>19.14</v>
      </c>
      <c r="AF400">
        <v>8.56</v>
      </c>
      <c r="AH400">
        <v>3</v>
      </c>
    </row>
    <row r="401" spans="1:34" x14ac:dyDescent="0.2">
      <c r="A401">
        <v>267.89999999999998</v>
      </c>
      <c r="C401">
        <v>145.4</v>
      </c>
      <c r="E401">
        <v>273.3</v>
      </c>
      <c r="G401">
        <v>14.9</v>
      </c>
      <c r="J401">
        <v>84.3</v>
      </c>
      <c r="L401">
        <v>267.2</v>
      </c>
      <c r="N401">
        <v>167.7</v>
      </c>
      <c r="P401">
        <v>8.3000000000000007</v>
      </c>
      <c r="S401">
        <v>45.54</v>
      </c>
      <c r="U401">
        <v>12.36</v>
      </c>
      <c r="W401">
        <v>12.3</v>
      </c>
      <c r="Y401">
        <v>4.0199999999999996</v>
      </c>
      <c r="AB401">
        <v>14.33</v>
      </c>
      <c r="AD401">
        <v>22.71</v>
      </c>
      <c r="AF401">
        <v>7.55</v>
      </c>
      <c r="AH401">
        <v>2.2400000000000002</v>
      </c>
    </row>
    <row r="402" spans="1:34" x14ac:dyDescent="0.2">
      <c r="A402">
        <v>180.6</v>
      </c>
      <c r="C402">
        <v>216.6</v>
      </c>
      <c r="E402">
        <v>101</v>
      </c>
      <c r="G402">
        <v>10.6</v>
      </c>
      <c r="J402">
        <v>271.2</v>
      </c>
      <c r="L402">
        <v>213.5</v>
      </c>
      <c r="N402">
        <v>201.8</v>
      </c>
      <c r="P402">
        <v>13.2</v>
      </c>
      <c r="S402">
        <v>30.7</v>
      </c>
      <c r="U402">
        <v>18.41</v>
      </c>
      <c r="W402">
        <v>4.55</v>
      </c>
      <c r="Y402">
        <v>2.86</v>
      </c>
      <c r="AB402">
        <v>46.1</v>
      </c>
      <c r="AD402">
        <v>18.149999999999999</v>
      </c>
      <c r="AF402">
        <v>9.08</v>
      </c>
      <c r="AH402">
        <v>3.56</v>
      </c>
    </row>
    <row r="403" spans="1:34" x14ac:dyDescent="0.2">
      <c r="A403">
        <v>282.8</v>
      </c>
      <c r="C403">
        <v>246.3</v>
      </c>
      <c r="E403">
        <v>256.39999999999998</v>
      </c>
      <c r="G403">
        <v>10.3</v>
      </c>
      <c r="J403">
        <v>225.4</v>
      </c>
      <c r="L403">
        <v>110.7</v>
      </c>
      <c r="N403">
        <v>134.1</v>
      </c>
      <c r="P403">
        <v>15.3</v>
      </c>
      <c r="S403">
        <v>48.08</v>
      </c>
      <c r="U403">
        <v>20.94</v>
      </c>
      <c r="W403">
        <v>11.54</v>
      </c>
      <c r="Y403">
        <v>2.78</v>
      </c>
      <c r="AB403">
        <v>38.32</v>
      </c>
      <c r="AD403">
        <v>9.41</v>
      </c>
      <c r="AF403">
        <v>6.03</v>
      </c>
      <c r="AH403">
        <v>4.13</v>
      </c>
    </row>
    <row r="404" spans="1:34" x14ac:dyDescent="0.2">
      <c r="A404">
        <v>160.1</v>
      </c>
      <c r="C404">
        <v>208.7</v>
      </c>
      <c r="E404">
        <v>199.7</v>
      </c>
      <c r="G404">
        <v>7.6</v>
      </c>
      <c r="J404">
        <v>102.9</v>
      </c>
      <c r="L404">
        <v>107.9</v>
      </c>
      <c r="N404">
        <v>277.60000000000002</v>
      </c>
      <c r="P404">
        <v>11</v>
      </c>
      <c r="S404">
        <v>27.22</v>
      </c>
      <c r="U404">
        <v>17.739999999999998</v>
      </c>
      <c r="W404">
        <v>8.99</v>
      </c>
      <c r="Y404">
        <v>2.0499999999999998</v>
      </c>
      <c r="AB404">
        <v>17.489999999999998</v>
      </c>
      <c r="AD404">
        <v>9.17</v>
      </c>
      <c r="AF404">
        <v>12.49</v>
      </c>
      <c r="AH404">
        <v>2.97</v>
      </c>
    </row>
    <row r="405" spans="1:34" x14ac:dyDescent="0.2">
      <c r="A405">
        <v>244.5</v>
      </c>
      <c r="C405">
        <v>206.2</v>
      </c>
      <c r="E405">
        <v>299.8</v>
      </c>
      <c r="G405">
        <v>7.6</v>
      </c>
      <c r="J405">
        <v>281.10000000000002</v>
      </c>
      <c r="L405">
        <v>236.1</v>
      </c>
      <c r="N405">
        <v>230.1</v>
      </c>
      <c r="P405">
        <v>10.9</v>
      </c>
      <c r="S405">
        <v>41.57</v>
      </c>
      <c r="U405">
        <v>17.53</v>
      </c>
      <c r="W405">
        <v>13.49</v>
      </c>
      <c r="Y405">
        <v>2.0499999999999998</v>
      </c>
      <c r="AB405">
        <v>47.79</v>
      </c>
      <c r="AD405">
        <v>20.07</v>
      </c>
      <c r="AF405">
        <v>10.35</v>
      </c>
      <c r="AH405">
        <v>2.94</v>
      </c>
    </row>
    <row r="406" spans="1:34" x14ac:dyDescent="0.2">
      <c r="A406">
        <v>133</v>
      </c>
      <c r="C406">
        <v>196.6</v>
      </c>
      <c r="E406">
        <v>181</v>
      </c>
      <c r="G406">
        <v>9.9</v>
      </c>
      <c r="J406">
        <v>251.3</v>
      </c>
      <c r="L406">
        <v>207.2</v>
      </c>
      <c r="N406">
        <v>249</v>
      </c>
      <c r="P406">
        <v>12.9</v>
      </c>
      <c r="S406">
        <v>22.61</v>
      </c>
      <c r="U406">
        <v>16.71</v>
      </c>
      <c r="W406">
        <v>8.15</v>
      </c>
      <c r="Y406">
        <v>2.67</v>
      </c>
      <c r="AB406">
        <v>42.72</v>
      </c>
      <c r="AD406">
        <v>17.61</v>
      </c>
      <c r="AF406">
        <v>11.21</v>
      </c>
      <c r="AH406">
        <v>3.48</v>
      </c>
    </row>
    <row r="407" spans="1:34" x14ac:dyDescent="0.2">
      <c r="A407">
        <v>297.2</v>
      </c>
      <c r="C407">
        <v>188.8</v>
      </c>
      <c r="E407">
        <v>188.9</v>
      </c>
      <c r="G407">
        <v>12.4</v>
      </c>
      <c r="J407">
        <v>269.8</v>
      </c>
      <c r="L407">
        <v>227</v>
      </c>
      <c r="N407">
        <v>212.2</v>
      </c>
      <c r="P407">
        <v>4.7</v>
      </c>
      <c r="S407">
        <v>50.52</v>
      </c>
      <c r="U407">
        <v>16.05</v>
      </c>
      <c r="W407">
        <v>8.5</v>
      </c>
      <c r="Y407">
        <v>3.35</v>
      </c>
      <c r="AB407">
        <v>45.87</v>
      </c>
      <c r="AD407">
        <v>19.3</v>
      </c>
      <c r="AF407">
        <v>9.5500000000000007</v>
      </c>
      <c r="AH407">
        <v>1.27</v>
      </c>
    </row>
    <row r="408" spans="1:34" x14ac:dyDescent="0.2">
      <c r="A408">
        <v>132.19999999999999</v>
      </c>
      <c r="C408">
        <v>169.9</v>
      </c>
      <c r="E408">
        <v>150.1</v>
      </c>
      <c r="G408">
        <v>12.9</v>
      </c>
      <c r="J408">
        <v>289.3</v>
      </c>
      <c r="L408">
        <v>179.8</v>
      </c>
      <c r="N408">
        <v>186.7</v>
      </c>
      <c r="P408">
        <v>6.4</v>
      </c>
      <c r="S408">
        <v>22.47</v>
      </c>
      <c r="U408">
        <v>14.44</v>
      </c>
      <c r="W408">
        <v>6.75</v>
      </c>
      <c r="Y408">
        <v>3.48</v>
      </c>
      <c r="AB408">
        <v>49.18</v>
      </c>
      <c r="AD408">
        <v>15.28</v>
      </c>
      <c r="AF408">
        <v>8.4</v>
      </c>
      <c r="AH408">
        <v>1.73</v>
      </c>
    </row>
    <row r="409" spans="1:34" x14ac:dyDescent="0.2">
      <c r="A409">
        <v>351.5</v>
      </c>
      <c r="C409">
        <v>206.8</v>
      </c>
      <c r="E409">
        <v>275.8</v>
      </c>
      <c r="G409">
        <v>11.9</v>
      </c>
      <c r="J409">
        <v>211.4</v>
      </c>
      <c r="L409">
        <v>184.5</v>
      </c>
      <c r="N409">
        <v>243.2</v>
      </c>
      <c r="P409">
        <v>5.5</v>
      </c>
      <c r="S409">
        <v>59.76</v>
      </c>
      <c r="U409">
        <v>17.579999999999998</v>
      </c>
      <c r="W409">
        <v>12.41</v>
      </c>
      <c r="Y409">
        <v>3.21</v>
      </c>
      <c r="AB409">
        <v>35.94</v>
      </c>
      <c r="AD409">
        <v>15.68</v>
      </c>
      <c r="AF409">
        <v>10.94</v>
      </c>
      <c r="AH409">
        <v>1.49</v>
      </c>
    </row>
    <row r="410" spans="1:34" x14ac:dyDescent="0.2">
      <c r="A410">
        <v>97.2</v>
      </c>
      <c r="C410">
        <v>243.7</v>
      </c>
      <c r="E410">
        <v>235</v>
      </c>
      <c r="G410">
        <v>10.1</v>
      </c>
      <c r="J410">
        <v>182.6</v>
      </c>
      <c r="L410">
        <v>145.19999999999999</v>
      </c>
      <c r="N410">
        <v>162.6</v>
      </c>
      <c r="P410">
        <v>12</v>
      </c>
      <c r="S410">
        <v>16.52</v>
      </c>
      <c r="U410">
        <v>20.71</v>
      </c>
      <c r="W410">
        <v>10.58</v>
      </c>
      <c r="Y410">
        <v>2.73</v>
      </c>
      <c r="AB410">
        <v>31.04</v>
      </c>
      <c r="AD410">
        <v>12.34</v>
      </c>
      <c r="AF410">
        <v>7.32</v>
      </c>
      <c r="AH410">
        <v>3.24</v>
      </c>
    </row>
    <row r="411" spans="1:34" x14ac:dyDescent="0.2">
      <c r="A411">
        <v>158.1</v>
      </c>
      <c r="C411">
        <v>315.10000000000002</v>
      </c>
      <c r="E411">
        <v>176.1</v>
      </c>
      <c r="G411">
        <v>13.9</v>
      </c>
      <c r="J411">
        <v>254.3</v>
      </c>
      <c r="L411">
        <v>215.5</v>
      </c>
      <c r="N411">
        <v>236.3</v>
      </c>
      <c r="P411">
        <v>11.6</v>
      </c>
      <c r="S411">
        <v>26.88</v>
      </c>
      <c r="U411">
        <v>26.78</v>
      </c>
      <c r="W411">
        <v>7.92</v>
      </c>
      <c r="Y411">
        <v>3.75</v>
      </c>
      <c r="AB411">
        <v>43.23</v>
      </c>
      <c r="AD411">
        <v>18.32</v>
      </c>
      <c r="AF411">
        <v>10.63</v>
      </c>
      <c r="AH411">
        <v>3.13</v>
      </c>
    </row>
    <row r="412" spans="1:34" x14ac:dyDescent="0.2">
      <c r="A412">
        <v>103.5</v>
      </c>
      <c r="C412">
        <v>174.1</v>
      </c>
      <c r="E412">
        <v>248.2</v>
      </c>
      <c r="G412">
        <v>11.7</v>
      </c>
      <c r="J412">
        <v>111.8</v>
      </c>
      <c r="L412">
        <v>281.89999999999998</v>
      </c>
      <c r="N412">
        <v>233</v>
      </c>
      <c r="P412">
        <v>11.5</v>
      </c>
      <c r="S412">
        <v>17.600000000000001</v>
      </c>
      <c r="U412">
        <v>14.8</v>
      </c>
      <c r="W412">
        <v>11.17</v>
      </c>
      <c r="Y412">
        <v>3.16</v>
      </c>
      <c r="AB412">
        <v>19.010000000000002</v>
      </c>
      <c r="AD412">
        <v>23.96</v>
      </c>
      <c r="AF412">
        <v>10.49</v>
      </c>
      <c r="AH412">
        <v>3.11</v>
      </c>
    </row>
    <row r="413" spans="1:34" x14ac:dyDescent="0.2">
      <c r="A413">
        <v>125</v>
      </c>
      <c r="C413">
        <v>294.5</v>
      </c>
      <c r="E413">
        <v>205.7</v>
      </c>
      <c r="G413">
        <v>10.199999999999999</v>
      </c>
      <c r="J413">
        <v>253.6</v>
      </c>
      <c r="L413">
        <v>253.3</v>
      </c>
      <c r="N413">
        <v>161.30000000000001</v>
      </c>
      <c r="P413">
        <v>10.199999999999999</v>
      </c>
      <c r="S413">
        <v>21.25</v>
      </c>
      <c r="U413">
        <v>25.03</v>
      </c>
      <c r="W413">
        <v>9.26</v>
      </c>
      <c r="Y413">
        <v>2.75</v>
      </c>
      <c r="AB413">
        <v>43.11</v>
      </c>
      <c r="AD413">
        <v>21.53</v>
      </c>
      <c r="AF413">
        <v>7.26</v>
      </c>
      <c r="AH413">
        <v>2.75</v>
      </c>
    </row>
    <row r="414" spans="1:34" x14ac:dyDescent="0.2">
      <c r="A414">
        <v>260.60000000000002</v>
      </c>
      <c r="C414">
        <v>246.1</v>
      </c>
      <c r="E414">
        <v>243.3</v>
      </c>
      <c r="G414">
        <v>12.8</v>
      </c>
      <c r="J414">
        <v>119.3</v>
      </c>
      <c r="L414">
        <v>224</v>
      </c>
      <c r="N414">
        <v>156.69999999999999</v>
      </c>
      <c r="P414">
        <v>12.1</v>
      </c>
      <c r="S414">
        <v>44.3</v>
      </c>
      <c r="U414">
        <v>20.92</v>
      </c>
      <c r="W414">
        <v>10.95</v>
      </c>
      <c r="Y414">
        <v>3.46</v>
      </c>
      <c r="AB414">
        <v>20.28</v>
      </c>
      <c r="AD414">
        <v>19.04</v>
      </c>
      <c r="AF414">
        <v>7.05</v>
      </c>
      <c r="AH414">
        <v>3.27</v>
      </c>
    </row>
    <row r="415" spans="1:34" x14ac:dyDescent="0.2">
      <c r="A415">
        <v>257.89999999999998</v>
      </c>
      <c r="C415">
        <v>220.7</v>
      </c>
      <c r="E415">
        <v>225.4</v>
      </c>
      <c r="G415">
        <v>16.8</v>
      </c>
      <c r="J415">
        <v>113.9</v>
      </c>
      <c r="L415">
        <v>257</v>
      </c>
      <c r="N415">
        <v>214.5</v>
      </c>
      <c r="P415">
        <v>12.9</v>
      </c>
      <c r="S415">
        <v>43.84</v>
      </c>
      <c r="U415">
        <v>18.760000000000002</v>
      </c>
      <c r="W415">
        <v>10.14</v>
      </c>
      <c r="Y415">
        <v>4.54</v>
      </c>
      <c r="AB415">
        <v>19.36</v>
      </c>
      <c r="AD415">
        <v>21.85</v>
      </c>
      <c r="AF415">
        <v>9.65</v>
      </c>
      <c r="AH415">
        <v>3.48</v>
      </c>
    </row>
    <row r="416" spans="1:34" x14ac:dyDescent="0.2">
      <c r="A416">
        <v>133.19999999999999</v>
      </c>
      <c r="C416">
        <v>144.19999999999999</v>
      </c>
      <c r="E416">
        <v>261</v>
      </c>
      <c r="G416">
        <v>12</v>
      </c>
      <c r="J416">
        <v>254.1</v>
      </c>
      <c r="L416">
        <v>215.9</v>
      </c>
      <c r="N416">
        <v>267.10000000000002</v>
      </c>
      <c r="P416">
        <v>16.3</v>
      </c>
      <c r="S416">
        <v>22.64</v>
      </c>
      <c r="U416">
        <v>12.26</v>
      </c>
      <c r="W416">
        <v>11.75</v>
      </c>
      <c r="Y416">
        <v>3.24</v>
      </c>
      <c r="AB416">
        <v>43.2</v>
      </c>
      <c r="AD416">
        <v>18.350000000000001</v>
      </c>
      <c r="AF416">
        <v>12.02</v>
      </c>
      <c r="AH416">
        <v>4.4000000000000004</v>
      </c>
    </row>
    <row r="417" spans="1:34" x14ac:dyDescent="0.2">
      <c r="A417">
        <v>140.80000000000001</v>
      </c>
      <c r="C417">
        <v>212.5</v>
      </c>
      <c r="E417">
        <v>141.69999999999999</v>
      </c>
      <c r="G417">
        <v>6.4</v>
      </c>
      <c r="J417">
        <v>134</v>
      </c>
      <c r="L417">
        <v>234.3</v>
      </c>
      <c r="N417">
        <v>197.3</v>
      </c>
      <c r="P417">
        <v>7.8</v>
      </c>
      <c r="S417">
        <v>23.94</v>
      </c>
      <c r="U417">
        <v>18.059999999999999</v>
      </c>
      <c r="W417">
        <v>6.38</v>
      </c>
      <c r="Y417">
        <v>1.73</v>
      </c>
      <c r="AB417">
        <v>22.78</v>
      </c>
      <c r="AD417">
        <v>19.920000000000002</v>
      </c>
      <c r="AF417">
        <v>8.8800000000000008</v>
      </c>
      <c r="AH417">
        <v>2.11</v>
      </c>
    </row>
    <row r="418" spans="1:34" x14ac:dyDescent="0.2">
      <c r="A418">
        <v>287.10000000000002</v>
      </c>
      <c r="C418">
        <v>218.4</v>
      </c>
      <c r="E418">
        <v>151.5</v>
      </c>
      <c r="G418">
        <v>11</v>
      </c>
      <c r="J418">
        <v>136.9</v>
      </c>
      <c r="L418">
        <v>180.6</v>
      </c>
      <c r="N418">
        <v>172.9</v>
      </c>
      <c r="P418">
        <v>11.9</v>
      </c>
      <c r="S418">
        <v>48.81</v>
      </c>
      <c r="U418">
        <v>18.559999999999999</v>
      </c>
      <c r="W418">
        <v>6.82</v>
      </c>
      <c r="Y418">
        <v>2.97</v>
      </c>
      <c r="AB418">
        <v>23.27</v>
      </c>
      <c r="AD418">
        <v>15.35</v>
      </c>
      <c r="AF418">
        <v>7.78</v>
      </c>
      <c r="AH418">
        <v>3.21</v>
      </c>
    </row>
    <row r="419" spans="1:34" x14ac:dyDescent="0.2">
      <c r="A419">
        <v>160.6</v>
      </c>
      <c r="C419">
        <v>202</v>
      </c>
      <c r="E419">
        <v>221.7</v>
      </c>
      <c r="G419">
        <v>8.8000000000000007</v>
      </c>
      <c r="J419">
        <v>256.60000000000002</v>
      </c>
      <c r="L419">
        <v>230.8</v>
      </c>
      <c r="N419">
        <v>236</v>
      </c>
      <c r="P419">
        <v>12.2</v>
      </c>
      <c r="S419">
        <v>27.3</v>
      </c>
      <c r="U419">
        <v>17.170000000000002</v>
      </c>
      <c r="W419">
        <v>9.98</v>
      </c>
      <c r="Y419">
        <v>2.38</v>
      </c>
      <c r="AB419">
        <v>43.62</v>
      </c>
      <c r="AD419">
        <v>19.62</v>
      </c>
      <c r="AF419">
        <v>10.62</v>
      </c>
      <c r="AH419">
        <v>3.29</v>
      </c>
    </row>
    <row r="420" spans="1:34" x14ac:dyDescent="0.2">
      <c r="A420">
        <v>258.7</v>
      </c>
      <c r="C420">
        <v>190.3</v>
      </c>
      <c r="E420">
        <v>247.2</v>
      </c>
      <c r="G420">
        <v>11.4</v>
      </c>
      <c r="J420">
        <v>271.89999999999998</v>
      </c>
      <c r="L420">
        <v>231.9</v>
      </c>
      <c r="N420">
        <v>247</v>
      </c>
      <c r="P420">
        <v>9.3000000000000007</v>
      </c>
      <c r="S420">
        <v>43.98</v>
      </c>
      <c r="U420">
        <v>16.18</v>
      </c>
      <c r="W420">
        <v>11.12</v>
      </c>
      <c r="Y420">
        <v>3.08</v>
      </c>
      <c r="AB420">
        <v>46.22</v>
      </c>
      <c r="AD420">
        <v>19.71</v>
      </c>
      <c r="AF420">
        <v>11.12</v>
      </c>
      <c r="AH420">
        <v>2.5099999999999998</v>
      </c>
    </row>
    <row r="421" spans="1:34" x14ac:dyDescent="0.2">
      <c r="A421">
        <v>244.7</v>
      </c>
      <c r="C421">
        <v>106.4</v>
      </c>
      <c r="E421">
        <v>194.9</v>
      </c>
      <c r="G421">
        <v>10.5</v>
      </c>
      <c r="J421">
        <v>290.5</v>
      </c>
      <c r="L421">
        <v>253</v>
      </c>
      <c r="N421">
        <v>159.30000000000001</v>
      </c>
      <c r="P421">
        <v>11.3</v>
      </c>
      <c r="S421">
        <v>41.6</v>
      </c>
      <c r="U421">
        <v>9.0399999999999991</v>
      </c>
      <c r="W421">
        <v>8.77</v>
      </c>
      <c r="Y421">
        <v>2.84</v>
      </c>
      <c r="AB421">
        <v>49.39</v>
      </c>
      <c r="AD421">
        <v>21.51</v>
      </c>
      <c r="AF421">
        <v>7.17</v>
      </c>
      <c r="AH421">
        <v>3.05</v>
      </c>
    </row>
    <row r="422" spans="1:34" x14ac:dyDescent="0.2">
      <c r="A422">
        <v>265.5</v>
      </c>
      <c r="C422">
        <v>119.7</v>
      </c>
      <c r="E422">
        <v>169.9</v>
      </c>
      <c r="G422">
        <v>14.8</v>
      </c>
      <c r="J422">
        <v>275.5</v>
      </c>
      <c r="L422">
        <v>225.8</v>
      </c>
      <c r="N422">
        <v>327.3</v>
      </c>
      <c r="P422">
        <v>4.8</v>
      </c>
      <c r="S422">
        <v>45.14</v>
      </c>
      <c r="U422">
        <v>10.17</v>
      </c>
      <c r="W422">
        <v>7.65</v>
      </c>
      <c r="Y422">
        <v>4</v>
      </c>
      <c r="AB422">
        <v>46.84</v>
      </c>
      <c r="AD422">
        <v>19.190000000000001</v>
      </c>
      <c r="AF422">
        <v>14.73</v>
      </c>
      <c r="AH422">
        <v>1.3</v>
      </c>
    </row>
    <row r="423" spans="1:34" x14ac:dyDescent="0.2">
      <c r="A423">
        <v>332.1</v>
      </c>
      <c r="C423">
        <v>151</v>
      </c>
      <c r="E423">
        <v>277.8</v>
      </c>
      <c r="G423">
        <v>11.3</v>
      </c>
      <c r="J423">
        <v>290.10000000000002</v>
      </c>
      <c r="L423">
        <v>245.7</v>
      </c>
      <c r="N423">
        <v>147</v>
      </c>
      <c r="P423">
        <v>7.4</v>
      </c>
      <c r="S423">
        <v>56.46</v>
      </c>
      <c r="U423">
        <v>12.84</v>
      </c>
      <c r="W423">
        <v>12.5</v>
      </c>
      <c r="Y423">
        <v>3.05</v>
      </c>
      <c r="AB423">
        <v>49.32</v>
      </c>
      <c r="AD423">
        <v>20.88</v>
      </c>
      <c r="AF423">
        <v>6.61</v>
      </c>
      <c r="AH423">
        <v>2</v>
      </c>
    </row>
    <row r="424" spans="1:34" x14ac:dyDescent="0.2">
      <c r="A424">
        <v>150.9</v>
      </c>
      <c r="C424">
        <v>191</v>
      </c>
      <c r="E424">
        <v>223.6</v>
      </c>
      <c r="G424">
        <v>8.3000000000000007</v>
      </c>
      <c r="J424">
        <v>144.1</v>
      </c>
      <c r="L424">
        <v>224.8</v>
      </c>
      <c r="N424">
        <v>132.9</v>
      </c>
      <c r="P424">
        <v>13.6</v>
      </c>
      <c r="S424">
        <v>25.65</v>
      </c>
      <c r="U424">
        <v>16.239999999999998</v>
      </c>
      <c r="W424">
        <v>10.06</v>
      </c>
      <c r="Y424">
        <v>2.2400000000000002</v>
      </c>
      <c r="AB424">
        <v>24.5</v>
      </c>
      <c r="AD424">
        <v>19.11</v>
      </c>
      <c r="AF424">
        <v>5.98</v>
      </c>
      <c r="AH424">
        <v>3.67</v>
      </c>
    </row>
    <row r="425" spans="1:34" x14ac:dyDescent="0.2">
      <c r="A425">
        <v>255.1</v>
      </c>
      <c r="C425">
        <v>276.89999999999998</v>
      </c>
      <c r="E425">
        <v>226.5</v>
      </c>
      <c r="G425">
        <v>10.6</v>
      </c>
      <c r="J425">
        <v>301.39999999999998</v>
      </c>
      <c r="L425">
        <v>269.2</v>
      </c>
      <c r="N425">
        <v>148.6</v>
      </c>
      <c r="P425">
        <v>14.4</v>
      </c>
      <c r="S425">
        <v>43.37</v>
      </c>
      <c r="U425">
        <v>23.54</v>
      </c>
      <c r="W425">
        <v>10.19</v>
      </c>
      <c r="Y425">
        <v>2.86</v>
      </c>
      <c r="AB425">
        <v>51.24</v>
      </c>
      <c r="AD425">
        <v>22.88</v>
      </c>
      <c r="AF425">
        <v>6.69</v>
      </c>
      <c r="AH425">
        <v>3.89</v>
      </c>
    </row>
    <row r="426" spans="1:34" x14ac:dyDescent="0.2">
      <c r="A426">
        <v>286.89999999999998</v>
      </c>
      <c r="C426">
        <v>260.8</v>
      </c>
      <c r="E426">
        <v>137.1</v>
      </c>
      <c r="G426">
        <v>12.6</v>
      </c>
      <c r="J426">
        <v>143.6</v>
      </c>
      <c r="L426">
        <v>187.7</v>
      </c>
      <c r="N426">
        <v>200.2</v>
      </c>
      <c r="P426">
        <v>9.3000000000000007</v>
      </c>
      <c r="S426">
        <v>48.77</v>
      </c>
      <c r="U426">
        <v>22.17</v>
      </c>
      <c r="W426">
        <v>6.17</v>
      </c>
      <c r="Y426">
        <v>3.4</v>
      </c>
      <c r="AB426">
        <v>24.41</v>
      </c>
      <c r="AD426">
        <v>15.95</v>
      </c>
      <c r="AF426">
        <v>9.01</v>
      </c>
      <c r="AH426">
        <v>2.5099999999999998</v>
      </c>
    </row>
    <row r="427" spans="1:34" x14ac:dyDescent="0.2">
      <c r="A427">
        <v>222</v>
      </c>
      <c r="C427">
        <v>215.9</v>
      </c>
      <c r="E427">
        <v>204.1</v>
      </c>
      <c r="G427">
        <v>8.1999999999999993</v>
      </c>
      <c r="J427">
        <v>281.2</v>
      </c>
      <c r="L427">
        <v>302.3</v>
      </c>
      <c r="N427">
        <v>188.4</v>
      </c>
      <c r="P427">
        <v>8.5</v>
      </c>
      <c r="S427">
        <v>37.74</v>
      </c>
      <c r="U427">
        <v>18.350000000000001</v>
      </c>
      <c r="W427">
        <v>9.18</v>
      </c>
      <c r="Y427">
        <v>2.21</v>
      </c>
      <c r="AB427">
        <v>47.8</v>
      </c>
      <c r="AD427">
        <v>25.7</v>
      </c>
      <c r="AF427">
        <v>8.48</v>
      </c>
      <c r="AH427">
        <v>2.2999999999999998</v>
      </c>
    </row>
    <row r="428" spans="1:34" x14ac:dyDescent="0.2">
      <c r="A428">
        <v>252.3</v>
      </c>
      <c r="C428">
        <v>243.8</v>
      </c>
      <c r="E428">
        <v>284.39999999999998</v>
      </c>
      <c r="G428">
        <v>9.1999999999999993</v>
      </c>
      <c r="J428">
        <v>112.9</v>
      </c>
      <c r="L428">
        <v>224.8</v>
      </c>
      <c r="N428">
        <v>188.4</v>
      </c>
      <c r="P428">
        <v>11.3</v>
      </c>
      <c r="S428">
        <v>42.89</v>
      </c>
      <c r="U428">
        <v>20.72</v>
      </c>
      <c r="W428">
        <v>12.8</v>
      </c>
      <c r="Y428">
        <v>2.48</v>
      </c>
      <c r="AB428">
        <v>19.190000000000001</v>
      </c>
      <c r="AD428">
        <v>19.11</v>
      </c>
      <c r="AF428">
        <v>8.48</v>
      </c>
      <c r="AH428">
        <v>3.05</v>
      </c>
    </row>
    <row r="429" spans="1:34" x14ac:dyDescent="0.2">
      <c r="A429">
        <v>255.5</v>
      </c>
      <c r="C429">
        <v>224.4</v>
      </c>
      <c r="E429">
        <v>317.3</v>
      </c>
      <c r="G429">
        <v>12.7</v>
      </c>
      <c r="J429">
        <v>265.8</v>
      </c>
      <c r="L429">
        <v>285.10000000000002</v>
      </c>
      <c r="N429">
        <v>183.6</v>
      </c>
      <c r="P429">
        <v>13.6</v>
      </c>
      <c r="S429">
        <v>43.44</v>
      </c>
      <c r="U429">
        <v>19.07</v>
      </c>
      <c r="W429">
        <v>14.28</v>
      </c>
      <c r="Y429">
        <v>3.43</v>
      </c>
      <c r="AB429">
        <v>45.19</v>
      </c>
      <c r="AD429">
        <v>24.23</v>
      </c>
      <c r="AF429">
        <v>8.26</v>
      </c>
      <c r="AH429">
        <v>3.67</v>
      </c>
    </row>
    <row r="430" spans="1:34" x14ac:dyDescent="0.2">
      <c r="A430">
        <v>196.7</v>
      </c>
      <c r="C430">
        <v>210.2</v>
      </c>
      <c r="E430">
        <v>173.8</v>
      </c>
      <c r="G430">
        <v>7.8</v>
      </c>
      <c r="J430">
        <v>104</v>
      </c>
      <c r="L430">
        <v>170.9</v>
      </c>
      <c r="N430">
        <v>158.80000000000001</v>
      </c>
      <c r="P430">
        <v>8.6999999999999993</v>
      </c>
      <c r="S430">
        <v>33.44</v>
      </c>
      <c r="U430">
        <v>17.87</v>
      </c>
      <c r="W430">
        <v>7.82</v>
      </c>
      <c r="Y430">
        <v>2.11</v>
      </c>
      <c r="AB430">
        <v>17.68</v>
      </c>
      <c r="AD430">
        <v>14.53</v>
      </c>
      <c r="AF430">
        <v>7.15</v>
      </c>
      <c r="AH430">
        <v>2.35</v>
      </c>
    </row>
    <row r="431" spans="1:34" x14ac:dyDescent="0.2">
      <c r="A431">
        <v>222.3</v>
      </c>
      <c r="C431">
        <v>173.8</v>
      </c>
      <c r="E431">
        <v>297.2</v>
      </c>
      <c r="G431">
        <v>5.7</v>
      </c>
      <c r="J431">
        <v>244.7</v>
      </c>
      <c r="L431">
        <v>258.60000000000002</v>
      </c>
      <c r="N431">
        <v>231.3</v>
      </c>
      <c r="P431">
        <v>7.5</v>
      </c>
      <c r="S431">
        <v>37.79</v>
      </c>
      <c r="U431">
        <v>14.77</v>
      </c>
      <c r="W431">
        <v>13.37</v>
      </c>
      <c r="Y431">
        <v>1.54</v>
      </c>
      <c r="AB431">
        <v>41.6</v>
      </c>
      <c r="AD431">
        <v>21.98</v>
      </c>
      <c r="AF431">
        <v>10.41</v>
      </c>
      <c r="AH431">
        <v>2.0299999999999998</v>
      </c>
    </row>
    <row r="432" spans="1:34" x14ac:dyDescent="0.2">
      <c r="A432">
        <v>198.6</v>
      </c>
      <c r="C432">
        <v>349.4</v>
      </c>
      <c r="E432">
        <v>221.7</v>
      </c>
      <c r="G432">
        <v>7.3</v>
      </c>
      <c r="J432">
        <v>252.6</v>
      </c>
      <c r="L432">
        <v>340.3</v>
      </c>
      <c r="N432">
        <v>256.5</v>
      </c>
      <c r="P432">
        <v>8.8000000000000007</v>
      </c>
      <c r="S432">
        <v>33.76</v>
      </c>
      <c r="U432">
        <v>29.7</v>
      </c>
      <c r="W432">
        <v>9.98</v>
      </c>
      <c r="Y432">
        <v>1.97</v>
      </c>
      <c r="AB432">
        <v>42.94</v>
      </c>
      <c r="AD432">
        <v>28.93</v>
      </c>
      <c r="AF432">
        <v>11.54</v>
      </c>
      <c r="AH432">
        <v>2.38</v>
      </c>
    </row>
    <row r="433" spans="1:25" x14ac:dyDescent="0.2">
      <c r="A433">
        <v>297.39999999999998</v>
      </c>
      <c r="C433">
        <v>118.4</v>
      </c>
      <c r="E433">
        <v>242.3</v>
      </c>
      <c r="G433">
        <v>11</v>
      </c>
      <c r="S433">
        <v>50.56</v>
      </c>
      <c r="U433">
        <v>10.06</v>
      </c>
      <c r="W433">
        <v>10.9</v>
      </c>
      <c r="Y433">
        <v>2.97</v>
      </c>
    </row>
    <row r="434" spans="1:25" x14ac:dyDescent="0.2">
      <c r="A434">
        <v>190.2</v>
      </c>
      <c r="C434">
        <v>209.2</v>
      </c>
      <c r="E434">
        <v>102.1</v>
      </c>
      <c r="G434">
        <v>14.2</v>
      </c>
      <c r="S434">
        <v>32.33</v>
      </c>
      <c r="U434">
        <v>17.78</v>
      </c>
      <c r="W434">
        <v>4.59</v>
      </c>
      <c r="Y434">
        <v>3.83</v>
      </c>
    </row>
    <row r="435" spans="1:25" x14ac:dyDescent="0.2">
      <c r="A435">
        <v>171.6</v>
      </c>
      <c r="C435">
        <v>219.4</v>
      </c>
      <c r="E435">
        <v>242.1</v>
      </c>
      <c r="G435">
        <v>12.1</v>
      </c>
      <c r="S435">
        <v>29.17</v>
      </c>
      <c r="U435">
        <v>18.649999999999999</v>
      </c>
      <c r="W435">
        <v>10.89</v>
      </c>
      <c r="Y435">
        <v>3.27</v>
      </c>
    </row>
    <row r="436" spans="1:25" x14ac:dyDescent="0.2">
      <c r="A436">
        <v>71.5</v>
      </c>
      <c r="C436">
        <v>166.8</v>
      </c>
      <c r="E436">
        <v>211.6</v>
      </c>
      <c r="G436">
        <v>8.3000000000000007</v>
      </c>
      <c r="S436">
        <v>12.16</v>
      </c>
      <c r="U436">
        <v>14.18</v>
      </c>
      <c r="W436">
        <v>9.52</v>
      </c>
      <c r="Y436">
        <v>2.2400000000000002</v>
      </c>
    </row>
    <row r="437" spans="1:25" x14ac:dyDescent="0.2">
      <c r="A437">
        <v>264.3</v>
      </c>
      <c r="C437">
        <v>216.4</v>
      </c>
      <c r="E437">
        <v>208.8</v>
      </c>
      <c r="G437">
        <v>9.6</v>
      </c>
      <c r="S437">
        <v>44.93</v>
      </c>
      <c r="U437">
        <v>18.39</v>
      </c>
      <c r="W437">
        <v>9.4</v>
      </c>
      <c r="Y437">
        <v>2.59</v>
      </c>
    </row>
    <row r="438" spans="1:25" x14ac:dyDescent="0.2">
      <c r="A438">
        <v>114.8</v>
      </c>
      <c r="C438">
        <v>135.30000000000001</v>
      </c>
      <c r="E438">
        <v>218.4</v>
      </c>
      <c r="G438">
        <v>15.6</v>
      </c>
      <c r="S438">
        <v>19.52</v>
      </c>
      <c r="U438">
        <v>11.5</v>
      </c>
      <c r="W438">
        <v>9.83</v>
      </c>
      <c r="Y438">
        <v>4.21</v>
      </c>
    </row>
    <row r="439" spans="1:25" x14ac:dyDescent="0.2">
      <c r="A439">
        <v>153.19999999999999</v>
      </c>
      <c r="C439">
        <v>231.7</v>
      </c>
      <c r="E439">
        <v>115.1</v>
      </c>
      <c r="G439">
        <v>9.8000000000000007</v>
      </c>
      <c r="S439">
        <v>26.04</v>
      </c>
      <c r="U439">
        <v>19.690000000000001</v>
      </c>
      <c r="W439">
        <v>5.18</v>
      </c>
      <c r="Y439">
        <v>2.65</v>
      </c>
    </row>
    <row r="440" spans="1:25" x14ac:dyDescent="0.2">
      <c r="A440">
        <v>225.9</v>
      </c>
      <c r="C440">
        <v>243.1</v>
      </c>
      <c r="E440">
        <v>84.1</v>
      </c>
      <c r="G440">
        <v>13.5</v>
      </c>
      <c r="S440">
        <v>38.4</v>
      </c>
      <c r="U440">
        <v>20.66</v>
      </c>
      <c r="W440">
        <v>3.78</v>
      </c>
      <c r="Y440">
        <v>3.65</v>
      </c>
    </row>
    <row r="441" spans="1:25" x14ac:dyDescent="0.2">
      <c r="A441">
        <v>267</v>
      </c>
      <c r="C441">
        <v>204.3</v>
      </c>
      <c r="E441">
        <v>246.9</v>
      </c>
      <c r="G441">
        <v>11.3</v>
      </c>
      <c r="S441">
        <v>45.39</v>
      </c>
      <c r="U441">
        <v>17.37</v>
      </c>
      <c r="W441">
        <v>11.11</v>
      </c>
      <c r="Y441">
        <v>3.05</v>
      </c>
    </row>
    <row r="442" spans="1:25" x14ac:dyDescent="0.2">
      <c r="A442">
        <v>183.4</v>
      </c>
      <c r="C442">
        <v>183.6</v>
      </c>
      <c r="E442">
        <v>153.5</v>
      </c>
      <c r="G442">
        <v>10.7</v>
      </c>
      <c r="S442">
        <v>31.18</v>
      </c>
      <c r="U442">
        <v>15.61</v>
      </c>
      <c r="W442">
        <v>6.91</v>
      </c>
      <c r="Y442">
        <v>2.89</v>
      </c>
    </row>
    <row r="443" spans="1:25" x14ac:dyDescent="0.2">
      <c r="A443">
        <v>223</v>
      </c>
      <c r="C443">
        <v>286.2</v>
      </c>
      <c r="E443">
        <v>257.8</v>
      </c>
      <c r="G443">
        <v>7.5</v>
      </c>
      <c r="S443">
        <v>37.909999999999997</v>
      </c>
      <c r="U443">
        <v>24.33</v>
      </c>
      <c r="W443">
        <v>11.6</v>
      </c>
      <c r="Y443">
        <v>2.0299999999999998</v>
      </c>
    </row>
    <row r="444" spans="1:25" x14ac:dyDescent="0.2">
      <c r="A444">
        <v>278.39999999999998</v>
      </c>
      <c r="C444">
        <v>252.2</v>
      </c>
      <c r="E444">
        <v>202.3</v>
      </c>
      <c r="G444">
        <v>13.7</v>
      </c>
      <c r="S444">
        <v>47.33</v>
      </c>
      <c r="U444">
        <v>21.44</v>
      </c>
      <c r="W444">
        <v>9.1</v>
      </c>
      <c r="Y444">
        <v>3.7</v>
      </c>
    </row>
    <row r="445" spans="1:25" x14ac:dyDescent="0.2">
      <c r="A445">
        <v>176.1</v>
      </c>
      <c r="C445">
        <v>244.5</v>
      </c>
      <c r="E445">
        <v>189.9</v>
      </c>
      <c r="G445">
        <v>11.2</v>
      </c>
      <c r="S445">
        <v>29.94</v>
      </c>
      <c r="U445">
        <v>20.78</v>
      </c>
      <c r="W445">
        <v>8.5500000000000007</v>
      </c>
      <c r="Y445">
        <v>3.02</v>
      </c>
    </row>
    <row r="446" spans="1:25" x14ac:dyDescent="0.2">
      <c r="A446">
        <v>210.9</v>
      </c>
      <c r="C446">
        <v>272.2</v>
      </c>
      <c r="E446">
        <v>304.3</v>
      </c>
      <c r="G446">
        <v>10.6</v>
      </c>
      <c r="S446">
        <v>35.85</v>
      </c>
      <c r="U446">
        <v>23.14</v>
      </c>
      <c r="W446">
        <v>13.69</v>
      </c>
      <c r="Y446">
        <v>2.86</v>
      </c>
    </row>
    <row r="447" spans="1:25" x14ac:dyDescent="0.2">
      <c r="A447">
        <v>189.6</v>
      </c>
      <c r="C447">
        <v>171.7</v>
      </c>
      <c r="E447">
        <v>222</v>
      </c>
      <c r="G447">
        <v>13.9</v>
      </c>
      <c r="S447">
        <v>32.229999999999997</v>
      </c>
      <c r="U447">
        <v>14.59</v>
      </c>
      <c r="W447">
        <v>9.99</v>
      </c>
      <c r="Y447">
        <v>3.75</v>
      </c>
    </row>
    <row r="448" spans="1:25" x14ac:dyDescent="0.2">
      <c r="A448">
        <v>128.6</v>
      </c>
      <c r="C448">
        <v>248.3</v>
      </c>
      <c r="E448">
        <v>130.1</v>
      </c>
      <c r="G448">
        <v>10.4</v>
      </c>
      <c r="S448">
        <v>21.86</v>
      </c>
      <c r="U448">
        <v>21.11</v>
      </c>
      <c r="W448">
        <v>5.85</v>
      </c>
      <c r="Y448">
        <v>2.81</v>
      </c>
    </row>
    <row r="449" spans="1:25" x14ac:dyDescent="0.2">
      <c r="A449">
        <v>202.3</v>
      </c>
      <c r="C449">
        <v>195.4</v>
      </c>
      <c r="E449">
        <v>190.1</v>
      </c>
      <c r="G449">
        <v>9</v>
      </c>
      <c r="S449">
        <v>34.39</v>
      </c>
      <c r="U449">
        <v>16.61</v>
      </c>
      <c r="W449">
        <v>8.5500000000000007</v>
      </c>
      <c r="Y449">
        <v>2.4300000000000002</v>
      </c>
    </row>
    <row r="450" spans="1:25" x14ac:dyDescent="0.2">
      <c r="A450">
        <v>131.30000000000001</v>
      </c>
      <c r="C450">
        <v>109.4</v>
      </c>
      <c r="E450">
        <v>246.2</v>
      </c>
      <c r="G450">
        <v>12.7</v>
      </c>
      <c r="S450">
        <v>22.32</v>
      </c>
      <c r="U450">
        <v>9.3000000000000007</v>
      </c>
      <c r="W450">
        <v>11.08</v>
      </c>
      <c r="Y450">
        <v>3.43</v>
      </c>
    </row>
    <row r="451" spans="1:25" x14ac:dyDescent="0.2">
      <c r="A451">
        <v>274</v>
      </c>
      <c r="C451">
        <v>263</v>
      </c>
      <c r="E451">
        <v>195.9</v>
      </c>
      <c r="G451">
        <v>11.3</v>
      </c>
      <c r="S451">
        <v>46.58</v>
      </c>
      <c r="U451">
        <v>22.36</v>
      </c>
      <c r="W451">
        <v>8.82</v>
      </c>
      <c r="Y451">
        <v>3.05</v>
      </c>
    </row>
    <row r="452" spans="1:25" x14ac:dyDescent="0.2">
      <c r="A452">
        <v>304.2</v>
      </c>
      <c r="C452">
        <v>306.60000000000002</v>
      </c>
      <c r="E452">
        <v>207.9</v>
      </c>
      <c r="G452">
        <v>9.5</v>
      </c>
      <c r="S452">
        <v>51.71</v>
      </c>
      <c r="U452">
        <v>26.06</v>
      </c>
      <c r="W452">
        <v>9.36</v>
      </c>
      <c r="Y452">
        <v>2.57</v>
      </c>
    </row>
    <row r="453" spans="1:25" x14ac:dyDescent="0.2">
      <c r="A453">
        <v>137.30000000000001</v>
      </c>
      <c r="C453">
        <v>143.80000000000001</v>
      </c>
      <c r="E453">
        <v>238.7</v>
      </c>
      <c r="G453">
        <v>8.9</v>
      </c>
      <c r="S453">
        <v>23.34</v>
      </c>
      <c r="U453">
        <v>12.22</v>
      </c>
      <c r="W453">
        <v>10.74</v>
      </c>
      <c r="Y453">
        <v>2.4</v>
      </c>
    </row>
    <row r="454" spans="1:25" x14ac:dyDescent="0.2">
      <c r="A454">
        <v>220.4</v>
      </c>
      <c r="C454">
        <v>276.39999999999998</v>
      </c>
      <c r="E454">
        <v>239.5</v>
      </c>
      <c r="G454">
        <v>11.4</v>
      </c>
      <c r="S454">
        <v>37.47</v>
      </c>
      <c r="U454">
        <v>23.49</v>
      </c>
      <c r="W454">
        <v>10.78</v>
      </c>
      <c r="Y454">
        <v>3.08</v>
      </c>
    </row>
    <row r="455" spans="1:25" x14ac:dyDescent="0.2">
      <c r="A455">
        <v>192.8</v>
      </c>
      <c r="C455">
        <v>136.6</v>
      </c>
      <c r="E455">
        <v>151.80000000000001</v>
      </c>
      <c r="G455">
        <v>13.5</v>
      </c>
      <c r="S455">
        <v>32.78</v>
      </c>
      <c r="U455">
        <v>11.61</v>
      </c>
      <c r="W455">
        <v>6.83</v>
      </c>
      <c r="Y455">
        <v>3.65</v>
      </c>
    </row>
    <row r="456" spans="1:25" x14ac:dyDescent="0.2">
      <c r="A456">
        <v>293.8</v>
      </c>
      <c r="C456">
        <v>169.6</v>
      </c>
      <c r="E456">
        <v>160.4</v>
      </c>
      <c r="G456">
        <v>13.7</v>
      </c>
      <c r="S456">
        <v>49.95</v>
      </c>
      <c r="U456">
        <v>14.42</v>
      </c>
      <c r="W456">
        <v>7.22</v>
      </c>
      <c r="Y456">
        <v>3.7</v>
      </c>
    </row>
    <row r="457" spans="1:25" x14ac:dyDescent="0.2">
      <c r="A457">
        <v>176.6</v>
      </c>
      <c r="C457">
        <v>179.4</v>
      </c>
      <c r="E457">
        <v>178.2</v>
      </c>
      <c r="G457">
        <v>16.600000000000001</v>
      </c>
      <c r="S457">
        <v>30.02</v>
      </c>
      <c r="U457">
        <v>15.25</v>
      </c>
      <c r="W457">
        <v>8.02</v>
      </c>
      <c r="Y457">
        <v>4.4800000000000004</v>
      </c>
    </row>
    <row r="458" spans="1:25" x14ac:dyDescent="0.2">
      <c r="A458">
        <v>247.1</v>
      </c>
      <c r="C458">
        <v>146.5</v>
      </c>
      <c r="E458">
        <v>208.9</v>
      </c>
      <c r="G458">
        <v>10.6</v>
      </c>
      <c r="S458">
        <v>42.01</v>
      </c>
      <c r="U458">
        <v>12.45</v>
      </c>
      <c r="W458">
        <v>9.4</v>
      </c>
      <c r="Y458">
        <v>2.86</v>
      </c>
    </row>
    <row r="459" spans="1:25" x14ac:dyDescent="0.2">
      <c r="A459">
        <v>159.6</v>
      </c>
      <c r="C459">
        <v>151</v>
      </c>
      <c r="E459">
        <v>142.1</v>
      </c>
      <c r="G459">
        <v>7.3</v>
      </c>
      <c r="S459">
        <v>27.13</v>
      </c>
      <c r="U459">
        <v>12.84</v>
      </c>
      <c r="W459">
        <v>6.39</v>
      </c>
      <c r="Y459">
        <v>1.97</v>
      </c>
    </row>
    <row r="460" spans="1:25" x14ac:dyDescent="0.2">
      <c r="A460">
        <v>160.6</v>
      </c>
      <c r="C460">
        <v>185.2</v>
      </c>
      <c r="E460">
        <v>120.2</v>
      </c>
      <c r="G460">
        <v>9.1</v>
      </c>
      <c r="S460">
        <v>27.3</v>
      </c>
      <c r="U460">
        <v>15.74</v>
      </c>
      <c r="W460">
        <v>5.41</v>
      </c>
      <c r="Y460">
        <v>2.46</v>
      </c>
    </row>
    <row r="461" spans="1:25" x14ac:dyDescent="0.2">
      <c r="A461">
        <v>261.10000000000002</v>
      </c>
      <c r="C461">
        <v>170.9</v>
      </c>
      <c r="E461">
        <v>71.099999999999994</v>
      </c>
      <c r="G461">
        <v>0</v>
      </c>
      <c r="S461">
        <v>44.39</v>
      </c>
      <c r="U461">
        <v>14.53</v>
      </c>
      <c r="W461">
        <v>3.2</v>
      </c>
      <c r="Y461">
        <v>0</v>
      </c>
    </row>
    <row r="462" spans="1:25" x14ac:dyDescent="0.2">
      <c r="A462">
        <v>143</v>
      </c>
      <c r="C462">
        <v>193.4</v>
      </c>
      <c r="E462">
        <v>59.5</v>
      </c>
      <c r="G462">
        <v>12.3</v>
      </c>
      <c r="S462">
        <v>24.31</v>
      </c>
      <c r="U462">
        <v>16.440000000000001</v>
      </c>
      <c r="W462">
        <v>2.68</v>
      </c>
      <c r="Y462">
        <v>3.32</v>
      </c>
    </row>
    <row r="463" spans="1:25" x14ac:dyDescent="0.2">
      <c r="A463">
        <v>132.9</v>
      </c>
      <c r="C463">
        <v>208.2</v>
      </c>
      <c r="E463">
        <v>260.5</v>
      </c>
      <c r="G463">
        <v>14.4</v>
      </c>
      <c r="S463">
        <v>22.59</v>
      </c>
      <c r="U463">
        <v>17.7</v>
      </c>
      <c r="W463">
        <v>11.72</v>
      </c>
      <c r="Y463">
        <v>3.89</v>
      </c>
    </row>
    <row r="464" spans="1:25" x14ac:dyDescent="0.2">
      <c r="A464">
        <v>232.2</v>
      </c>
      <c r="C464">
        <v>244.7</v>
      </c>
      <c r="E464">
        <v>151.30000000000001</v>
      </c>
      <c r="G464">
        <v>10.6</v>
      </c>
      <c r="S464">
        <v>39.47</v>
      </c>
      <c r="U464">
        <v>20.8</v>
      </c>
      <c r="W464">
        <v>6.81</v>
      </c>
      <c r="Y464">
        <v>2.86</v>
      </c>
    </row>
    <row r="465" spans="1:25" x14ac:dyDescent="0.2">
      <c r="A465">
        <v>254.2</v>
      </c>
      <c r="C465">
        <v>262</v>
      </c>
      <c r="E465">
        <v>256.3</v>
      </c>
      <c r="G465">
        <v>13.6</v>
      </c>
      <c r="S465">
        <v>43.21</v>
      </c>
      <c r="U465">
        <v>22.27</v>
      </c>
      <c r="W465">
        <v>11.53</v>
      </c>
      <c r="Y465">
        <v>3.67</v>
      </c>
    </row>
    <row r="466" spans="1:25" x14ac:dyDescent="0.2">
      <c r="A466">
        <v>169.5</v>
      </c>
      <c r="C466">
        <v>212</v>
      </c>
      <c r="E466">
        <v>204</v>
      </c>
      <c r="G466">
        <v>9.6999999999999993</v>
      </c>
      <c r="S466">
        <v>28.82</v>
      </c>
      <c r="U466">
        <v>18.02</v>
      </c>
      <c r="W466">
        <v>9.18</v>
      </c>
      <c r="Y466">
        <v>2.62</v>
      </c>
    </row>
    <row r="467" spans="1:25" x14ac:dyDescent="0.2">
      <c r="A467">
        <v>254.6</v>
      </c>
      <c r="C467">
        <v>249.4</v>
      </c>
      <c r="E467">
        <v>229.6</v>
      </c>
      <c r="G467">
        <v>9</v>
      </c>
      <c r="S467">
        <v>43.28</v>
      </c>
      <c r="U467">
        <v>21.2</v>
      </c>
      <c r="W467">
        <v>10.33</v>
      </c>
      <c r="Y467">
        <v>2.4300000000000002</v>
      </c>
    </row>
    <row r="468" spans="1:25" x14ac:dyDescent="0.2">
      <c r="A468">
        <v>325.5</v>
      </c>
      <c r="C468">
        <v>300.3</v>
      </c>
      <c r="E468">
        <v>199.8</v>
      </c>
      <c r="G468">
        <v>5.7</v>
      </c>
      <c r="S468">
        <v>55.34</v>
      </c>
      <c r="U468">
        <v>25.53</v>
      </c>
      <c r="W468">
        <v>8.99</v>
      </c>
      <c r="Y468">
        <v>1.54</v>
      </c>
    </row>
    <row r="469" spans="1:25" x14ac:dyDescent="0.2">
      <c r="A469">
        <v>133.19999999999999</v>
      </c>
      <c r="C469">
        <v>236.8</v>
      </c>
      <c r="E469">
        <v>214.1</v>
      </c>
      <c r="G469">
        <v>12.5</v>
      </c>
      <c r="S469">
        <v>22.64</v>
      </c>
      <c r="U469">
        <v>20.13</v>
      </c>
      <c r="W469">
        <v>9.6300000000000008</v>
      </c>
      <c r="Y469">
        <v>3.38</v>
      </c>
    </row>
    <row r="470" spans="1:25" x14ac:dyDescent="0.2">
      <c r="A470">
        <v>248.7</v>
      </c>
      <c r="C470">
        <v>251.8</v>
      </c>
      <c r="E470">
        <v>262.7</v>
      </c>
      <c r="G470">
        <v>7.5</v>
      </c>
      <c r="S470">
        <v>42.28</v>
      </c>
      <c r="U470">
        <v>21.4</v>
      </c>
      <c r="W470">
        <v>11.82</v>
      </c>
      <c r="Y470">
        <v>2.0299999999999998</v>
      </c>
    </row>
    <row r="471" spans="1:25" x14ac:dyDescent="0.2">
      <c r="A471">
        <v>276.3</v>
      </c>
      <c r="C471">
        <v>226</v>
      </c>
      <c r="E471">
        <v>221.4</v>
      </c>
      <c r="G471">
        <v>7.2</v>
      </c>
      <c r="S471">
        <v>46.97</v>
      </c>
      <c r="U471">
        <v>19.21</v>
      </c>
      <c r="W471">
        <v>9.9600000000000009</v>
      </c>
      <c r="Y471">
        <v>1.94</v>
      </c>
    </row>
    <row r="472" spans="1:25" x14ac:dyDescent="0.2">
      <c r="A472">
        <v>234.6</v>
      </c>
      <c r="C472">
        <v>268.3</v>
      </c>
      <c r="E472">
        <v>195.6</v>
      </c>
      <c r="G472">
        <v>11.6</v>
      </c>
      <c r="S472">
        <v>39.880000000000003</v>
      </c>
      <c r="U472">
        <v>22.81</v>
      </c>
      <c r="W472">
        <v>8.8000000000000007</v>
      </c>
      <c r="Y472">
        <v>3.13</v>
      </c>
    </row>
    <row r="473" spans="1:25" x14ac:dyDescent="0.2">
      <c r="A473">
        <v>273.8</v>
      </c>
      <c r="C473">
        <v>263.10000000000002</v>
      </c>
      <c r="E473">
        <v>201.5</v>
      </c>
      <c r="G473">
        <v>10.8</v>
      </c>
      <c r="S473">
        <v>46.55</v>
      </c>
      <c r="U473">
        <v>22.36</v>
      </c>
      <c r="W473">
        <v>9.07</v>
      </c>
      <c r="Y473">
        <v>2.92</v>
      </c>
    </row>
    <row r="474" spans="1:25" x14ac:dyDescent="0.2">
      <c r="A474">
        <v>137.9</v>
      </c>
      <c r="C474">
        <v>234.9</v>
      </c>
      <c r="E474">
        <v>166.6</v>
      </c>
      <c r="G474">
        <v>14.3</v>
      </c>
      <c r="S474">
        <v>23.44</v>
      </c>
      <c r="U474">
        <v>19.97</v>
      </c>
      <c r="W474">
        <v>7.5</v>
      </c>
      <c r="Y474">
        <v>3.86</v>
      </c>
    </row>
    <row r="475" spans="1:25" x14ac:dyDescent="0.2">
      <c r="A475">
        <v>108.2</v>
      </c>
      <c r="C475">
        <v>214.3</v>
      </c>
      <c r="E475">
        <v>185.5</v>
      </c>
      <c r="G475">
        <v>13.2</v>
      </c>
      <c r="S475">
        <v>18.39</v>
      </c>
      <c r="U475">
        <v>18.22</v>
      </c>
      <c r="W475">
        <v>8.35</v>
      </c>
      <c r="Y475">
        <v>3.56</v>
      </c>
    </row>
    <row r="476" spans="1:25" x14ac:dyDescent="0.2">
      <c r="A476">
        <v>275.39999999999998</v>
      </c>
      <c r="C476">
        <v>186.7</v>
      </c>
      <c r="E476">
        <v>201.3</v>
      </c>
      <c r="G476">
        <v>9.4</v>
      </c>
      <c r="S476">
        <v>46.82</v>
      </c>
      <c r="U476">
        <v>15.87</v>
      </c>
      <c r="W476">
        <v>9.06</v>
      </c>
      <c r="Y476">
        <v>2.54</v>
      </c>
    </row>
    <row r="477" spans="1:25" x14ac:dyDescent="0.2">
      <c r="A477">
        <v>256.60000000000002</v>
      </c>
      <c r="C477">
        <v>225.2</v>
      </c>
      <c r="E477">
        <v>190.2</v>
      </c>
      <c r="G477">
        <v>11.1</v>
      </c>
      <c r="S477">
        <v>43.62</v>
      </c>
      <c r="U477">
        <v>19.14</v>
      </c>
      <c r="W477">
        <v>8.56</v>
      </c>
      <c r="Y477">
        <v>3</v>
      </c>
    </row>
    <row r="478" spans="1:25" x14ac:dyDescent="0.2">
      <c r="A478">
        <v>54.8</v>
      </c>
      <c r="C478">
        <v>239.8</v>
      </c>
      <c r="E478">
        <v>214.4</v>
      </c>
      <c r="G478">
        <v>13.4</v>
      </c>
      <c r="S478">
        <v>9.32</v>
      </c>
      <c r="U478">
        <v>20.38</v>
      </c>
      <c r="W478">
        <v>9.65</v>
      </c>
      <c r="Y478">
        <v>3.62</v>
      </c>
    </row>
    <row r="479" spans="1:25" x14ac:dyDescent="0.2">
      <c r="A479">
        <v>271.2</v>
      </c>
      <c r="C479">
        <v>213.5</v>
      </c>
      <c r="E479">
        <v>201.8</v>
      </c>
      <c r="G479">
        <v>13.2</v>
      </c>
      <c r="S479">
        <v>46.1</v>
      </c>
      <c r="U479">
        <v>18.149999999999999</v>
      </c>
      <c r="W479">
        <v>9.08</v>
      </c>
      <c r="Y479">
        <v>3.56</v>
      </c>
    </row>
    <row r="480" spans="1:25" x14ac:dyDescent="0.2">
      <c r="A480">
        <v>225.4</v>
      </c>
      <c r="C480">
        <v>110.7</v>
      </c>
      <c r="E480">
        <v>134.1</v>
      </c>
      <c r="G480">
        <v>15.3</v>
      </c>
      <c r="S480">
        <v>38.32</v>
      </c>
      <c r="U480">
        <v>9.41</v>
      </c>
      <c r="W480">
        <v>6.03</v>
      </c>
      <c r="Y480">
        <v>4.13</v>
      </c>
    </row>
    <row r="481" spans="1:25" x14ac:dyDescent="0.2">
      <c r="A481">
        <v>102.9</v>
      </c>
      <c r="C481">
        <v>107.9</v>
      </c>
      <c r="E481">
        <v>277.60000000000002</v>
      </c>
      <c r="G481">
        <v>11</v>
      </c>
      <c r="S481">
        <v>17.489999999999998</v>
      </c>
      <c r="U481">
        <v>9.17</v>
      </c>
      <c r="W481">
        <v>12.49</v>
      </c>
      <c r="Y481">
        <v>2.97</v>
      </c>
    </row>
    <row r="482" spans="1:25" x14ac:dyDescent="0.2">
      <c r="A482">
        <v>281.10000000000002</v>
      </c>
      <c r="C482">
        <v>236.1</v>
      </c>
      <c r="E482">
        <v>230.1</v>
      </c>
      <c r="G482">
        <v>10.9</v>
      </c>
      <c r="S482">
        <v>47.79</v>
      </c>
      <c r="U482">
        <v>20.07</v>
      </c>
      <c r="W482">
        <v>10.35</v>
      </c>
      <c r="Y482">
        <v>2.94</v>
      </c>
    </row>
    <row r="483" spans="1:25" x14ac:dyDescent="0.2">
      <c r="A483">
        <v>251.3</v>
      </c>
      <c r="C483">
        <v>207.2</v>
      </c>
      <c r="E483">
        <v>249</v>
      </c>
      <c r="G483">
        <v>12.9</v>
      </c>
      <c r="S483">
        <v>42.72</v>
      </c>
      <c r="U483">
        <v>17.61</v>
      </c>
      <c r="W483">
        <v>11.21</v>
      </c>
      <c r="Y483">
        <v>3.48</v>
      </c>
    </row>
    <row r="484" spans="1:25" x14ac:dyDescent="0.2">
      <c r="A484">
        <v>200.7</v>
      </c>
      <c r="C484">
        <v>271.2</v>
      </c>
      <c r="E484">
        <v>188.2</v>
      </c>
      <c r="G484">
        <v>13.4</v>
      </c>
      <c r="S484">
        <v>34.119999999999997</v>
      </c>
      <c r="U484">
        <v>23.05</v>
      </c>
      <c r="W484">
        <v>8.4700000000000006</v>
      </c>
      <c r="Y484">
        <v>3.62</v>
      </c>
    </row>
    <row r="485" spans="1:25" x14ac:dyDescent="0.2">
      <c r="A485">
        <v>269.8</v>
      </c>
      <c r="C485">
        <v>227</v>
      </c>
      <c r="E485">
        <v>212.2</v>
      </c>
      <c r="G485">
        <v>4.7</v>
      </c>
      <c r="S485">
        <v>45.87</v>
      </c>
      <c r="U485">
        <v>19.3</v>
      </c>
      <c r="W485">
        <v>9.5500000000000007</v>
      </c>
      <c r="Y485">
        <v>1.27</v>
      </c>
    </row>
    <row r="486" spans="1:25" x14ac:dyDescent="0.2">
      <c r="A486">
        <v>289.3</v>
      </c>
      <c r="C486">
        <v>179.8</v>
      </c>
      <c r="E486">
        <v>186.7</v>
      </c>
      <c r="G486">
        <v>6.4</v>
      </c>
      <c r="S486">
        <v>49.18</v>
      </c>
      <c r="U486">
        <v>15.28</v>
      </c>
      <c r="W486">
        <v>8.4</v>
      </c>
      <c r="Y486">
        <v>1.73</v>
      </c>
    </row>
    <row r="487" spans="1:25" x14ac:dyDescent="0.2">
      <c r="A487">
        <v>211.4</v>
      </c>
      <c r="C487">
        <v>184.5</v>
      </c>
      <c r="E487">
        <v>243.2</v>
      </c>
      <c r="G487">
        <v>5.5</v>
      </c>
      <c r="S487">
        <v>35.94</v>
      </c>
      <c r="U487">
        <v>15.68</v>
      </c>
      <c r="W487">
        <v>10.94</v>
      </c>
      <c r="Y487">
        <v>1.49</v>
      </c>
    </row>
    <row r="488" spans="1:25" x14ac:dyDescent="0.2">
      <c r="A488">
        <v>272.8</v>
      </c>
      <c r="C488">
        <v>216.5</v>
      </c>
      <c r="E488">
        <v>245.1</v>
      </c>
      <c r="G488">
        <v>6.1</v>
      </c>
      <c r="S488">
        <v>46.38</v>
      </c>
      <c r="U488">
        <v>18.399999999999999</v>
      </c>
      <c r="W488">
        <v>11.03</v>
      </c>
      <c r="Y488">
        <v>1.65</v>
      </c>
    </row>
    <row r="489" spans="1:25" x14ac:dyDescent="0.2">
      <c r="A489">
        <v>182.6</v>
      </c>
      <c r="C489">
        <v>145.19999999999999</v>
      </c>
      <c r="E489">
        <v>162.6</v>
      </c>
      <c r="G489">
        <v>12</v>
      </c>
      <c r="S489">
        <v>31.04</v>
      </c>
      <c r="U489">
        <v>12.34</v>
      </c>
      <c r="W489">
        <v>7.32</v>
      </c>
      <c r="Y489">
        <v>3.24</v>
      </c>
    </row>
    <row r="490" spans="1:25" x14ac:dyDescent="0.2">
      <c r="A490">
        <v>191.3</v>
      </c>
      <c r="C490">
        <v>167.3</v>
      </c>
      <c r="E490">
        <v>162.9</v>
      </c>
      <c r="G490">
        <v>10.199999999999999</v>
      </c>
      <c r="S490">
        <v>32.520000000000003</v>
      </c>
      <c r="U490">
        <v>14.22</v>
      </c>
      <c r="W490">
        <v>7.33</v>
      </c>
      <c r="Y490">
        <v>2.75</v>
      </c>
    </row>
    <row r="491" spans="1:25" x14ac:dyDescent="0.2">
      <c r="A491">
        <v>254.3</v>
      </c>
      <c r="C491">
        <v>215.5</v>
      </c>
      <c r="E491">
        <v>236.3</v>
      </c>
      <c r="G491">
        <v>11.6</v>
      </c>
      <c r="S491">
        <v>43.23</v>
      </c>
      <c r="U491">
        <v>18.32</v>
      </c>
      <c r="W491">
        <v>10.63</v>
      </c>
      <c r="Y491">
        <v>3.13</v>
      </c>
    </row>
    <row r="492" spans="1:25" x14ac:dyDescent="0.2">
      <c r="A492">
        <v>111.8</v>
      </c>
      <c r="C492">
        <v>281.89999999999998</v>
      </c>
      <c r="E492">
        <v>233</v>
      </c>
      <c r="G492">
        <v>11.5</v>
      </c>
      <c r="S492">
        <v>19.010000000000002</v>
      </c>
      <c r="U492">
        <v>23.96</v>
      </c>
      <c r="W492">
        <v>10.49</v>
      </c>
      <c r="Y492">
        <v>3.11</v>
      </c>
    </row>
    <row r="493" spans="1:25" x14ac:dyDescent="0.2">
      <c r="A493">
        <v>253.6</v>
      </c>
      <c r="C493">
        <v>253.3</v>
      </c>
      <c r="E493">
        <v>161.30000000000001</v>
      </c>
      <c r="G493">
        <v>10.199999999999999</v>
      </c>
      <c r="S493">
        <v>43.11</v>
      </c>
      <c r="U493">
        <v>21.53</v>
      </c>
      <c r="W493">
        <v>7.26</v>
      </c>
      <c r="Y493">
        <v>2.75</v>
      </c>
    </row>
    <row r="494" spans="1:25" x14ac:dyDescent="0.2">
      <c r="A494">
        <v>119.3</v>
      </c>
      <c r="C494">
        <v>224</v>
      </c>
      <c r="E494">
        <v>156.69999999999999</v>
      </c>
      <c r="G494">
        <v>12.1</v>
      </c>
      <c r="S494">
        <v>20.28</v>
      </c>
      <c r="U494">
        <v>19.04</v>
      </c>
      <c r="W494">
        <v>7.05</v>
      </c>
      <c r="Y494">
        <v>3.27</v>
      </c>
    </row>
    <row r="495" spans="1:25" x14ac:dyDescent="0.2">
      <c r="A495">
        <v>254.1</v>
      </c>
      <c r="C495">
        <v>215.9</v>
      </c>
      <c r="E495">
        <v>267.10000000000002</v>
      </c>
      <c r="G495">
        <v>16.3</v>
      </c>
      <c r="S495">
        <v>43.2</v>
      </c>
      <c r="U495">
        <v>18.350000000000001</v>
      </c>
      <c r="W495">
        <v>12.02</v>
      </c>
      <c r="Y495">
        <v>4.4000000000000004</v>
      </c>
    </row>
    <row r="496" spans="1:25" x14ac:dyDescent="0.2">
      <c r="A496">
        <v>136.9</v>
      </c>
      <c r="C496">
        <v>180.6</v>
      </c>
      <c r="E496">
        <v>172.9</v>
      </c>
      <c r="G496">
        <v>11.9</v>
      </c>
      <c r="S496">
        <v>23.27</v>
      </c>
      <c r="U496">
        <v>15.35</v>
      </c>
      <c r="W496">
        <v>7.78</v>
      </c>
      <c r="Y496">
        <v>3.21</v>
      </c>
    </row>
    <row r="497" spans="1:25" x14ac:dyDescent="0.2">
      <c r="A497">
        <v>256.60000000000002</v>
      </c>
      <c r="C497">
        <v>230.8</v>
      </c>
      <c r="E497">
        <v>236</v>
      </c>
      <c r="G497">
        <v>12.2</v>
      </c>
      <c r="S497">
        <v>43.62</v>
      </c>
      <c r="U497">
        <v>19.62</v>
      </c>
      <c r="W497">
        <v>10.62</v>
      </c>
      <c r="Y497">
        <v>3.29</v>
      </c>
    </row>
    <row r="498" spans="1:25" x14ac:dyDescent="0.2">
      <c r="A498">
        <v>271.89999999999998</v>
      </c>
      <c r="C498">
        <v>231.9</v>
      </c>
      <c r="E498">
        <v>247</v>
      </c>
      <c r="G498">
        <v>9.3000000000000007</v>
      </c>
      <c r="S498">
        <v>46.22</v>
      </c>
      <c r="U498">
        <v>19.71</v>
      </c>
      <c r="W498">
        <v>11.12</v>
      </c>
      <c r="Y498">
        <v>2.5099999999999998</v>
      </c>
    </row>
    <row r="499" spans="1:25" x14ac:dyDescent="0.2">
      <c r="A499">
        <v>197.6</v>
      </c>
      <c r="C499">
        <v>177.5</v>
      </c>
      <c r="E499">
        <v>126.8</v>
      </c>
      <c r="G499">
        <v>9.1999999999999993</v>
      </c>
      <c r="S499">
        <v>33.590000000000003</v>
      </c>
      <c r="U499">
        <v>15.09</v>
      </c>
      <c r="W499">
        <v>5.71</v>
      </c>
      <c r="Y499">
        <v>2.48</v>
      </c>
    </row>
    <row r="500" spans="1:25" x14ac:dyDescent="0.2">
      <c r="A500">
        <v>290.5</v>
      </c>
      <c r="C500">
        <v>253</v>
      </c>
      <c r="E500">
        <v>159.30000000000001</v>
      </c>
      <c r="G500">
        <v>11.3</v>
      </c>
      <c r="S500">
        <v>49.39</v>
      </c>
      <c r="U500">
        <v>21.51</v>
      </c>
      <c r="W500">
        <v>7.17</v>
      </c>
      <c r="Y500">
        <v>3.05</v>
      </c>
    </row>
    <row r="501" spans="1:25" x14ac:dyDescent="0.2">
      <c r="A501">
        <v>275.5</v>
      </c>
      <c r="C501">
        <v>225.8</v>
      </c>
      <c r="E501">
        <v>327.3</v>
      </c>
      <c r="G501">
        <v>4.8</v>
      </c>
      <c r="S501">
        <v>46.84</v>
      </c>
      <c r="U501">
        <v>19.190000000000001</v>
      </c>
      <c r="W501">
        <v>14.73</v>
      </c>
      <c r="Y501">
        <v>1.3</v>
      </c>
    </row>
    <row r="502" spans="1:25" x14ac:dyDescent="0.2">
      <c r="A502">
        <v>267.5</v>
      </c>
      <c r="C502">
        <v>242.5</v>
      </c>
      <c r="E502">
        <v>223</v>
      </c>
      <c r="G502">
        <v>8.3000000000000007</v>
      </c>
      <c r="S502">
        <v>45.48</v>
      </c>
      <c r="U502">
        <v>20.61</v>
      </c>
      <c r="W502">
        <v>10.039999999999999</v>
      </c>
      <c r="Y502">
        <v>2.2400000000000002</v>
      </c>
    </row>
    <row r="503" spans="1:25" x14ac:dyDescent="0.2">
      <c r="A503">
        <v>290.10000000000002</v>
      </c>
      <c r="C503">
        <v>245.7</v>
      </c>
      <c r="E503">
        <v>147</v>
      </c>
      <c r="G503">
        <v>7.4</v>
      </c>
      <c r="S503">
        <v>49.32</v>
      </c>
      <c r="U503">
        <v>20.88</v>
      </c>
      <c r="W503">
        <v>6.61</v>
      </c>
      <c r="Y503">
        <v>2</v>
      </c>
    </row>
    <row r="504" spans="1:25" x14ac:dyDescent="0.2">
      <c r="A504">
        <v>144.1</v>
      </c>
      <c r="C504">
        <v>224.8</v>
      </c>
      <c r="E504">
        <v>132.9</v>
      </c>
      <c r="G504">
        <v>13.6</v>
      </c>
      <c r="S504">
        <v>24.5</v>
      </c>
      <c r="U504">
        <v>19.11</v>
      </c>
      <c r="W504">
        <v>5.98</v>
      </c>
      <c r="Y504">
        <v>3.67</v>
      </c>
    </row>
    <row r="505" spans="1:25" x14ac:dyDescent="0.2">
      <c r="A505">
        <v>144.30000000000001</v>
      </c>
      <c r="C505">
        <v>231.5</v>
      </c>
      <c r="E505">
        <v>304.3</v>
      </c>
      <c r="G505">
        <v>7</v>
      </c>
      <c r="S505">
        <v>24.53</v>
      </c>
      <c r="U505">
        <v>19.68</v>
      </c>
      <c r="W505">
        <v>13.69</v>
      </c>
      <c r="Y505">
        <v>1.89</v>
      </c>
    </row>
    <row r="506" spans="1:25" x14ac:dyDescent="0.2">
      <c r="A506">
        <v>301.39999999999998</v>
      </c>
      <c r="C506">
        <v>269.2</v>
      </c>
      <c r="E506">
        <v>148.6</v>
      </c>
      <c r="G506">
        <v>14.4</v>
      </c>
      <c r="S506">
        <v>51.24</v>
      </c>
      <c r="U506">
        <v>22.88</v>
      </c>
      <c r="W506">
        <v>6.69</v>
      </c>
      <c r="Y506">
        <v>3.89</v>
      </c>
    </row>
    <row r="507" spans="1:25" x14ac:dyDescent="0.2">
      <c r="A507">
        <v>211.6</v>
      </c>
      <c r="C507">
        <v>106.9</v>
      </c>
      <c r="E507">
        <v>239.2</v>
      </c>
      <c r="G507">
        <v>14.1</v>
      </c>
      <c r="S507">
        <v>35.97</v>
      </c>
      <c r="U507">
        <v>9.09</v>
      </c>
      <c r="W507">
        <v>10.76</v>
      </c>
      <c r="Y507">
        <v>3.81</v>
      </c>
    </row>
    <row r="508" spans="1:25" x14ac:dyDescent="0.2">
      <c r="A508">
        <v>323.7</v>
      </c>
      <c r="C508">
        <v>139.19999999999999</v>
      </c>
      <c r="E508">
        <v>204.4</v>
      </c>
      <c r="G508">
        <v>8.5</v>
      </c>
      <c r="S508">
        <v>55.03</v>
      </c>
      <c r="U508">
        <v>11.83</v>
      </c>
      <c r="W508">
        <v>9.1999999999999993</v>
      </c>
      <c r="Y508">
        <v>2.2999999999999998</v>
      </c>
    </row>
    <row r="509" spans="1:25" x14ac:dyDescent="0.2">
      <c r="A509">
        <v>143.6</v>
      </c>
      <c r="C509">
        <v>187.7</v>
      </c>
      <c r="E509">
        <v>200.2</v>
      </c>
      <c r="G509">
        <v>9.3000000000000007</v>
      </c>
      <c r="S509">
        <v>24.41</v>
      </c>
      <c r="U509">
        <v>15.95</v>
      </c>
      <c r="W509">
        <v>9.01</v>
      </c>
      <c r="Y509">
        <v>2.5099999999999998</v>
      </c>
    </row>
    <row r="510" spans="1:25" x14ac:dyDescent="0.2">
      <c r="A510">
        <v>281.2</v>
      </c>
      <c r="C510">
        <v>302.3</v>
      </c>
      <c r="E510">
        <v>188.4</v>
      </c>
      <c r="G510">
        <v>8.5</v>
      </c>
      <c r="S510">
        <v>47.8</v>
      </c>
      <c r="U510">
        <v>25.7</v>
      </c>
      <c r="W510">
        <v>8.48</v>
      </c>
      <c r="Y510">
        <v>2.2999999999999998</v>
      </c>
    </row>
    <row r="511" spans="1:25" x14ac:dyDescent="0.2">
      <c r="A511">
        <v>180.9</v>
      </c>
      <c r="C511">
        <v>134.30000000000001</v>
      </c>
      <c r="E511">
        <v>179.3</v>
      </c>
      <c r="G511">
        <v>8.6</v>
      </c>
      <c r="S511">
        <v>30.75</v>
      </c>
      <c r="U511">
        <v>11.42</v>
      </c>
      <c r="W511">
        <v>8.07</v>
      </c>
      <c r="Y511">
        <v>2.3199999999999998</v>
      </c>
    </row>
    <row r="512" spans="1:25" x14ac:dyDescent="0.2">
      <c r="A512">
        <v>112.9</v>
      </c>
      <c r="C512">
        <v>224.8</v>
      </c>
      <c r="E512">
        <v>188.4</v>
      </c>
      <c r="G512">
        <v>11.3</v>
      </c>
      <c r="S512">
        <v>19.190000000000001</v>
      </c>
      <c r="U512">
        <v>19.11</v>
      </c>
      <c r="W512">
        <v>8.48</v>
      </c>
      <c r="Y512">
        <v>3.05</v>
      </c>
    </row>
    <row r="513" spans="1:25" x14ac:dyDescent="0.2">
      <c r="A513">
        <v>265.8</v>
      </c>
      <c r="C513">
        <v>285.10000000000002</v>
      </c>
      <c r="E513">
        <v>183.6</v>
      </c>
      <c r="G513">
        <v>13.6</v>
      </c>
      <c r="S513">
        <v>45.19</v>
      </c>
      <c r="U513">
        <v>24.23</v>
      </c>
      <c r="W513">
        <v>8.26</v>
      </c>
      <c r="Y513">
        <v>3.67</v>
      </c>
    </row>
    <row r="514" spans="1:25" x14ac:dyDescent="0.2">
      <c r="A514">
        <v>104</v>
      </c>
      <c r="C514">
        <v>170.9</v>
      </c>
      <c r="E514">
        <v>158.80000000000001</v>
      </c>
      <c r="G514">
        <v>8.6999999999999993</v>
      </c>
      <c r="S514">
        <v>17.68</v>
      </c>
      <c r="U514">
        <v>14.53</v>
      </c>
      <c r="W514">
        <v>7.15</v>
      </c>
      <c r="Y514">
        <v>2.35</v>
      </c>
    </row>
    <row r="515" spans="1:25" x14ac:dyDescent="0.2">
      <c r="A515">
        <v>312.39999999999998</v>
      </c>
      <c r="C515">
        <v>231.1</v>
      </c>
      <c r="E515">
        <v>120.1</v>
      </c>
      <c r="G515">
        <v>10.6</v>
      </c>
      <c r="S515">
        <v>53.11</v>
      </c>
      <c r="U515">
        <v>19.64</v>
      </c>
      <c r="W515">
        <v>5.4</v>
      </c>
      <c r="Y515">
        <v>2.86</v>
      </c>
    </row>
    <row r="516" spans="1:25" x14ac:dyDescent="0.2">
      <c r="A516">
        <v>244.7</v>
      </c>
      <c r="C516">
        <v>258.60000000000002</v>
      </c>
      <c r="E516">
        <v>231.3</v>
      </c>
      <c r="G516">
        <v>7.5</v>
      </c>
      <c r="S516">
        <v>41.6</v>
      </c>
      <c r="U516">
        <v>21.98</v>
      </c>
      <c r="W516">
        <v>10.41</v>
      </c>
      <c r="Y516">
        <v>2.0299999999999998</v>
      </c>
    </row>
    <row r="517" spans="1:25" x14ac:dyDescent="0.2">
      <c r="A517">
        <v>252.6</v>
      </c>
      <c r="C517">
        <v>340.3</v>
      </c>
      <c r="E517">
        <v>256.5</v>
      </c>
      <c r="G517">
        <v>8.8000000000000007</v>
      </c>
      <c r="S517">
        <v>42.94</v>
      </c>
      <c r="U517">
        <v>28.93</v>
      </c>
      <c r="W517">
        <v>11.54</v>
      </c>
      <c r="Y517">
        <v>2.38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5D93D-2ECF-B54A-B530-EBC4F4E295E8}">
  <dimension ref="A1:X76"/>
  <sheetViews>
    <sheetView topLeftCell="E55" workbookViewId="0">
      <selection activeCell="J72" sqref="J72"/>
    </sheetView>
  </sheetViews>
  <sheetFormatPr baseColWidth="10" defaultRowHeight="16" x14ac:dyDescent="0.2"/>
  <cols>
    <col min="1" max="1" width="16.1640625" customWidth="1"/>
    <col min="2" max="2" width="16" customWidth="1"/>
    <col min="3" max="4" width="15.83203125" customWidth="1"/>
    <col min="5" max="5" width="17.5" customWidth="1"/>
    <col min="6" max="6" width="17.6640625" customWidth="1"/>
    <col min="7" max="7" width="11.6640625" customWidth="1"/>
    <col min="8" max="8" width="11.83203125" customWidth="1"/>
    <col min="9" max="9" width="10.5" customWidth="1"/>
    <col min="10" max="11" width="11.5" customWidth="1"/>
    <col min="12" max="12" width="11.83203125" customWidth="1"/>
    <col min="13" max="13" width="10.83203125" customWidth="1"/>
    <col min="14" max="14" width="9.33203125" customWidth="1"/>
    <col min="16" max="16" width="10" customWidth="1"/>
    <col min="17" max="17" width="11.33203125" customWidth="1"/>
    <col min="18" max="19" width="9.6640625" customWidth="1"/>
    <col min="20" max="20" width="9.33203125" customWidth="1"/>
    <col min="21" max="21" width="9.5" customWidth="1"/>
    <col min="23" max="23" width="9.33203125" customWidth="1"/>
    <col min="27" max="28" width="9.5" customWidth="1"/>
    <col min="30" max="30" width="9.5" customWidth="1"/>
  </cols>
  <sheetData>
    <row r="1" spans="1:23" ht="16" customHeight="1" x14ac:dyDescent="0.2">
      <c r="A1" s="54"/>
      <c r="B1" s="54"/>
      <c r="C1" s="54"/>
      <c r="D1" s="54"/>
      <c r="E1" s="54"/>
      <c r="F1" s="54"/>
      <c r="G1" s="54"/>
      <c r="H1" s="54"/>
      <c r="I1" s="54"/>
      <c r="J1" s="54"/>
      <c r="K1" s="54"/>
      <c r="L1" s="54"/>
      <c r="M1" s="54"/>
      <c r="N1" s="54"/>
      <c r="O1" s="54"/>
      <c r="P1" s="54"/>
      <c r="Q1" s="54"/>
      <c r="R1" s="54"/>
      <c r="S1" s="54"/>
      <c r="T1" s="54"/>
      <c r="U1" s="54"/>
      <c r="V1" s="54"/>
      <c r="W1" s="54"/>
    </row>
    <row r="2" spans="1:23" ht="16" customHeight="1" x14ac:dyDescent="0.2">
      <c r="A2" s="54"/>
      <c r="B2" s="54"/>
      <c r="C2" s="54"/>
      <c r="D2" s="54"/>
      <c r="E2" s="54"/>
      <c r="F2" s="54"/>
      <c r="G2" s="54"/>
      <c r="H2" s="54"/>
      <c r="I2" s="54"/>
      <c r="J2" s="54"/>
      <c r="K2" s="54"/>
      <c r="L2" s="54"/>
      <c r="M2" s="54"/>
      <c r="N2" s="54"/>
      <c r="O2" s="54"/>
      <c r="P2" s="54"/>
      <c r="Q2" s="54"/>
      <c r="R2" s="54"/>
      <c r="S2" s="54"/>
      <c r="T2" s="54"/>
      <c r="U2" s="54"/>
      <c r="V2" s="54"/>
      <c r="W2" s="54"/>
    </row>
    <row r="3" spans="1:23" ht="16" customHeight="1" x14ac:dyDescent="0.2">
      <c r="A3" s="54"/>
      <c r="B3" s="54"/>
      <c r="C3" s="54"/>
      <c r="D3" s="54"/>
      <c r="E3" s="54"/>
      <c r="F3" s="54"/>
      <c r="G3" s="54"/>
      <c r="H3" s="54"/>
      <c r="I3" s="54"/>
      <c r="J3" s="54"/>
      <c r="K3" s="54"/>
      <c r="L3" s="54"/>
      <c r="M3" s="54"/>
      <c r="N3" s="54"/>
      <c r="O3" s="54"/>
      <c r="P3" s="54"/>
      <c r="Q3" s="54"/>
      <c r="R3" s="54"/>
      <c r="S3" s="54"/>
      <c r="T3" s="54"/>
      <c r="U3" s="54"/>
      <c r="V3" s="54"/>
      <c r="W3" s="54"/>
    </row>
    <row r="4" spans="1:23" ht="16" customHeight="1" x14ac:dyDescent="0.2">
      <c r="A4" s="54"/>
      <c r="B4" s="54"/>
      <c r="C4" s="54"/>
      <c r="D4" s="54"/>
      <c r="E4" s="54"/>
      <c r="F4" s="54"/>
      <c r="G4" s="54"/>
      <c r="H4" s="54"/>
      <c r="I4" s="54"/>
      <c r="J4" s="54"/>
      <c r="K4" s="54"/>
      <c r="L4" s="54"/>
      <c r="M4" s="54"/>
      <c r="N4" s="54"/>
      <c r="O4" s="54"/>
      <c r="P4" s="54"/>
      <c r="Q4" s="54"/>
      <c r="R4" s="54"/>
      <c r="S4" s="54"/>
      <c r="T4" s="54"/>
      <c r="U4" s="54"/>
      <c r="V4" s="54"/>
      <c r="W4" s="54"/>
    </row>
    <row r="5" spans="1:23" ht="16" customHeight="1" x14ac:dyDescent="0.2">
      <c r="A5" s="54"/>
      <c r="B5" s="54"/>
      <c r="C5" s="54"/>
      <c r="D5" s="54"/>
      <c r="E5" s="54"/>
      <c r="F5" s="54"/>
      <c r="G5" s="54"/>
      <c r="H5" s="54"/>
      <c r="I5" s="54"/>
      <c r="J5" s="54"/>
      <c r="K5" s="54"/>
      <c r="L5" s="54"/>
      <c r="M5" s="54"/>
      <c r="N5" s="54"/>
      <c r="O5" s="54"/>
      <c r="P5" s="54"/>
      <c r="Q5" s="54"/>
      <c r="R5" s="54"/>
      <c r="S5" s="54"/>
      <c r="T5" s="54"/>
      <c r="U5" s="54"/>
      <c r="V5" s="54"/>
      <c r="W5" s="54"/>
    </row>
    <row r="6" spans="1:23" ht="16" customHeight="1" x14ac:dyDescent="0.2">
      <c r="A6" s="54"/>
      <c r="B6" s="54"/>
      <c r="C6" s="54"/>
      <c r="D6" s="54"/>
      <c r="E6" s="54"/>
      <c r="F6" s="54"/>
      <c r="G6" s="54"/>
      <c r="H6" s="54"/>
      <c r="I6" s="54"/>
      <c r="J6" s="54"/>
      <c r="K6" s="54"/>
      <c r="L6" s="54"/>
      <c r="M6" s="54"/>
      <c r="N6" s="54"/>
      <c r="O6" s="54"/>
      <c r="P6" s="54"/>
      <c r="Q6" s="54"/>
      <c r="R6" s="54"/>
      <c r="S6" s="54"/>
      <c r="T6" s="54"/>
      <c r="U6" s="54"/>
      <c r="V6" s="54"/>
      <c r="W6" s="54"/>
    </row>
    <row r="7" spans="1:23" ht="16" customHeight="1" x14ac:dyDescent="0.2">
      <c r="A7" s="54"/>
      <c r="B7" s="54"/>
      <c r="C7" s="54"/>
      <c r="D7" s="54"/>
      <c r="E7" s="54"/>
      <c r="F7" s="54"/>
      <c r="G7" s="54"/>
      <c r="H7" s="54"/>
      <c r="I7" s="54"/>
      <c r="J7" s="54"/>
      <c r="K7" s="54"/>
      <c r="L7" s="54"/>
      <c r="M7" s="54"/>
      <c r="N7" s="54"/>
      <c r="O7" s="54"/>
      <c r="P7" s="54"/>
      <c r="Q7" s="54"/>
      <c r="R7" s="54"/>
      <c r="S7" s="54"/>
      <c r="T7" s="54"/>
      <c r="U7" s="54"/>
      <c r="V7" s="54"/>
      <c r="W7" s="54"/>
    </row>
    <row r="8" spans="1:23" ht="16" customHeight="1" x14ac:dyDescent="0.2">
      <c r="A8" s="54"/>
      <c r="B8" s="54"/>
      <c r="C8" s="54"/>
      <c r="D8" s="54"/>
      <c r="E8" s="54"/>
      <c r="F8" s="54"/>
      <c r="G8" s="54"/>
      <c r="H8" s="54"/>
      <c r="I8" s="54"/>
      <c r="J8" s="54"/>
      <c r="K8" s="54"/>
      <c r="L8" s="54"/>
      <c r="M8" s="54"/>
      <c r="N8" s="54"/>
      <c r="O8" s="54"/>
      <c r="P8" s="54"/>
      <c r="Q8" s="54"/>
      <c r="R8" s="54"/>
      <c r="S8" s="54"/>
      <c r="T8" s="54"/>
      <c r="U8" s="54"/>
      <c r="V8" s="54"/>
      <c r="W8" s="54"/>
    </row>
    <row r="9" spans="1:23" ht="16" customHeight="1" x14ac:dyDescent="0.2">
      <c r="A9" s="54"/>
      <c r="B9" s="54"/>
      <c r="C9" s="54"/>
      <c r="D9" s="54"/>
      <c r="E9" s="54"/>
      <c r="F9" s="54"/>
      <c r="G9" s="54"/>
      <c r="H9" s="54"/>
      <c r="I9" s="54"/>
      <c r="J9" s="54"/>
      <c r="K9" s="54"/>
      <c r="L9" s="54"/>
      <c r="M9" s="54"/>
      <c r="N9" s="54"/>
      <c r="O9" s="54"/>
      <c r="P9" s="54"/>
      <c r="Q9" s="54"/>
      <c r="R9" s="54"/>
      <c r="S9" s="54"/>
      <c r="T9" s="54"/>
      <c r="U9" s="54"/>
      <c r="V9" s="54"/>
      <c r="W9" s="54"/>
    </row>
    <row r="10" spans="1:23" ht="16" customHeight="1" x14ac:dyDescent="0.2">
      <c r="A10" s="54"/>
      <c r="B10" s="54"/>
      <c r="C10" s="54"/>
      <c r="D10" s="54"/>
      <c r="E10" s="54"/>
      <c r="F10" s="54"/>
      <c r="G10" s="54"/>
      <c r="H10" s="54"/>
      <c r="I10" s="54"/>
      <c r="J10" s="54"/>
      <c r="K10" s="54"/>
      <c r="L10" s="54"/>
      <c r="M10" s="54"/>
      <c r="N10" s="54"/>
      <c r="O10" s="54"/>
      <c r="P10" s="54"/>
      <c r="Q10" s="54"/>
      <c r="R10" s="54"/>
      <c r="S10" s="54"/>
      <c r="T10" s="54"/>
      <c r="U10" s="54"/>
      <c r="V10" s="54"/>
      <c r="W10" s="54"/>
    </row>
    <row r="11" spans="1:23" ht="16" customHeight="1" x14ac:dyDescent="0.2">
      <c r="A11" s="54"/>
      <c r="B11" s="54"/>
      <c r="C11" s="54"/>
      <c r="D11" s="54"/>
      <c r="E11" s="54"/>
      <c r="F11" s="54"/>
      <c r="G11" s="54"/>
      <c r="H11" s="54"/>
      <c r="I11" s="54"/>
      <c r="J11" s="54"/>
      <c r="K11" s="54"/>
      <c r="L11" s="54"/>
      <c r="M11" s="54"/>
      <c r="N11" s="54"/>
      <c r="O11" s="54"/>
      <c r="P11" s="54"/>
      <c r="Q11" s="54"/>
      <c r="R11" s="54"/>
      <c r="S11" s="54"/>
      <c r="T11" s="54"/>
      <c r="U11" s="54"/>
      <c r="V11" s="54"/>
      <c r="W11" s="54"/>
    </row>
    <row r="12" spans="1:23" ht="16" customHeight="1" x14ac:dyDescent="0.2">
      <c r="A12" s="54"/>
      <c r="B12" s="54"/>
      <c r="C12" s="54"/>
      <c r="D12" s="54"/>
      <c r="E12" s="54"/>
      <c r="F12" s="54"/>
      <c r="G12" s="54"/>
      <c r="H12" s="54"/>
      <c r="I12" s="54"/>
      <c r="J12" s="54"/>
      <c r="K12" s="54"/>
      <c r="L12" s="54"/>
      <c r="M12" s="54"/>
      <c r="N12" s="54"/>
      <c r="O12" s="54"/>
      <c r="P12" s="54"/>
      <c r="Q12" s="54"/>
      <c r="R12" s="54"/>
      <c r="S12" s="54"/>
      <c r="T12" s="54"/>
      <c r="U12" s="54"/>
      <c r="V12" s="54"/>
      <c r="W12" s="54"/>
    </row>
    <row r="13" spans="1:23" ht="16" customHeight="1" x14ac:dyDescent="0.2">
      <c r="A13" s="54"/>
      <c r="B13" s="54"/>
      <c r="C13" s="54"/>
      <c r="D13" s="54"/>
      <c r="E13" s="54"/>
      <c r="F13" s="54"/>
      <c r="G13" s="54"/>
      <c r="H13" s="54"/>
      <c r="I13" s="54"/>
      <c r="J13" s="54"/>
      <c r="K13" s="54"/>
      <c r="L13" s="54"/>
      <c r="M13" s="54"/>
      <c r="N13" s="54"/>
      <c r="O13" s="54"/>
      <c r="P13" s="54"/>
      <c r="Q13" s="54"/>
      <c r="R13" s="54"/>
      <c r="S13" s="54"/>
      <c r="T13" s="54"/>
      <c r="U13" s="54"/>
      <c r="V13" s="54"/>
      <c r="W13" s="54"/>
    </row>
    <row r="14" spans="1:23" ht="16" customHeight="1" x14ac:dyDescent="0.2">
      <c r="A14" s="54"/>
      <c r="B14" s="54"/>
      <c r="C14" s="54"/>
      <c r="D14" s="54"/>
      <c r="E14" s="54"/>
      <c r="F14" s="54"/>
      <c r="G14" s="54"/>
      <c r="H14" s="54"/>
      <c r="I14" s="54"/>
      <c r="J14" s="54"/>
      <c r="K14" s="54"/>
      <c r="L14" s="54"/>
      <c r="M14" s="54"/>
      <c r="N14" s="54"/>
      <c r="O14" s="54"/>
      <c r="P14" s="54"/>
      <c r="Q14" s="54"/>
      <c r="R14" s="54"/>
      <c r="S14" s="54"/>
      <c r="T14" s="54"/>
      <c r="U14" s="54"/>
      <c r="V14" s="54"/>
      <c r="W14" s="54"/>
    </row>
    <row r="15" spans="1:23" ht="16" customHeight="1" x14ac:dyDescent="0.2">
      <c r="A15" s="54"/>
      <c r="B15" s="54"/>
      <c r="C15" s="54"/>
      <c r="D15" s="54"/>
      <c r="E15" s="54"/>
      <c r="F15" s="54"/>
      <c r="G15" s="54"/>
      <c r="H15" s="54"/>
      <c r="I15" s="54"/>
      <c r="J15" s="54"/>
      <c r="K15" s="54"/>
      <c r="L15" s="54"/>
      <c r="M15" s="54"/>
      <c r="N15" s="54"/>
      <c r="O15" s="54"/>
      <c r="P15" s="54"/>
      <c r="Q15" s="54"/>
      <c r="R15" s="54"/>
      <c r="S15" s="54"/>
      <c r="T15" s="54"/>
      <c r="U15" s="54"/>
      <c r="V15" s="54"/>
      <c r="W15" s="54"/>
    </row>
    <row r="16" spans="1:23" ht="16" customHeight="1" x14ac:dyDescent="0.2">
      <c r="A16" s="54"/>
      <c r="B16" s="54"/>
      <c r="C16" s="54"/>
      <c r="D16" s="54"/>
      <c r="E16" s="54"/>
      <c r="F16" s="54"/>
      <c r="G16" s="54"/>
      <c r="H16" s="54"/>
      <c r="I16" s="54"/>
      <c r="J16" s="54"/>
      <c r="K16" s="54"/>
      <c r="L16" s="54"/>
      <c r="M16" s="54"/>
      <c r="N16" s="54"/>
      <c r="O16" s="54"/>
      <c r="P16" s="54"/>
      <c r="Q16" s="54"/>
      <c r="R16" s="54"/>
      <c r="S16" s="54"/>
      <c r="T16" s="54"/>
      <c r="U16" s="54"/>
      <c r="V16" s="54"/>
      <c r="W16" s="54"/>
    </row>
    <row r="17" spans="1:23" ht="16" customHeight="1" x14ac:dyDescent="0.2">
      <c r="A17" s="54"/>
      <c r="B17" s="54"/>
      <c r="C17" s="54"/>
      <c r="D17" s="54"/>
      <c r="E17" s="54"/>
      <c r="F17" s="54"/>
      <c r="G17" s="54"/>
      <c r="H17" s="54"/>
      <c r="I17" s="54"/>
      <c r="J17" s="54"/>
      <c r="K17" s="54"/>
      <c r="L17" s="54"/>
      <c r="M17" s="54"/>
      <c r="N17" s="54"/>
      <c r="O17" s="54"/>
      <c r="P17" s="54"/>
      <c r="Q17" s="54"/>
      <c r="R17" s="54"/>
      <c r="S17" s="54"/>
      <c r="T17" s="54"/>
      <c r="U17" s="54"/>
      <c r="V17" s="54"/>
      <c r="W17" s="54"/>
    </row>
    <row r="18" spans="1:23" ht="16" customHeight="1" x14ac:dyDescent="0.2">
      <c r="A18" s="54"/>
      <c r="B18" s="54"/>
      <c r="C18" s="54"/>
      <c r="D18" s="54"/>
      <c r="E18" s="54"/>
      <c r="F18" s="54"/>
      <c r="G18" s="54"/>
      <c r="H18" s="54"/>
      <c r="I18" s="54"/>
      <c r="J18" s="54"/>
      <c r="K18" s="54"/>
      <c r="L18" s="54"/>
      <c r="M18" s="54"/>
      <c r="N18" s="54"/>
      <c r="O18" s="54"/>
      <c r="P18" s="54"/>
      <c r="Q18" s="54"/>
      <c r="R18" s="54"/>
      <c r="S18" s="54"/>
      <c r="T18" s="54"/>
      <c r="U18" s="54"/>
      <c r="V18" s="54"/>
      <c r="W18" s="54"/>
    </row>
    <row r="19" spans="1:23" ht="16" customHeight="1" x14ac:dyDescent="0.2">
      <c r="A19" s="54"/>
      <c r="B19" s="54"/>
      <c r="C19" s="54"/>
      <c r="D19" s="54"/>
      <c r="E19" s="54"/>
      <c r="F19" s="54"/>
      <c r="G19" s="54"/>
      <c r="H19" s="54"/>
      <c r="I19" s="54"/>
      <c r="J19" s="54"/>
      <c r="K19" s="54"/>
      <c r="L19" s="54"/>
      <c r="M19" s="54"/>
      <c r="N19" s="54"/>
      <c r="O19" s="54"/>
      <c r="P19" s="54"/>
      <c r="Q19" s="54"/>
      <c r="R19" s="54"/>
      <c r="S19" s="54"/>
      <c r="T19" s="54"/>
      <c r="U19" s="54"/>
      <c r="V19" s="54"/>
      <c r="W19" s="54"/>
    </row>
    <row r="20" spans="1:23" x14ac:dyDescent="0.2">
      <c r="A20" s="54"/>
      <c r="B20" s="54"/>
      <c r="C20" s="54"/>
      <c r="D20" s="54"/>
      <c r="E20" s="54"/>
      <c r="F20" s="54"/>
      <c r="G20" s="54"/>
      <c r="H20" s="54"/>
      <c r="I20" s="54"/>
      <c r="J20" s="54"/>
      <c r="K20" s="54"/>
      <c r="L20" s="54"/>
      <c r="M20" s="54"/>
      <c r="N20" s="54"/>
      <c r="O20" s="54"/>
      <c r="P20" s="54"/>
      <c r="Q20" s="54"/>
      <c r="R20" s="54"/>
      <c r="S20" s="54"/>
      <c r="T20" s="54"/>
      <c r="U20" s="54"/>
      <c r="V20" s="54"/>
      <c r="W20" s="54"/>
    </row>
    <row r="21" spans="1:23" x14ac:dyDescent="0.2">
      <c r="A21" s="54"/>
      <c r="B21" s="54"/>
      <c r="C21" s="54"/>
      <c r="D21" s="54"/>
      <c r="E21" s="54"/>
      <c r="F21" s="54"/>
      <c r="G21" s="54"/>
      <c r="H21" s="54"/>
      <c r="I21" s="54"/>
      <c r="J21" s="54"/>
      <c r="K21" s="54"/>
      <c r="L21" s="54"/>
      <c r="M21" s="54"/>
      <c r="N21" s="54"/>
      <c r="O21" s="54"/>
      <c r="P21" s="54"/>
      <c r="Q21" s="54"/>
      <c r="R21" s="54"/>
      <c r="S21" s="54"/>
      <c r="T21" s="54"/>
      <c r="U21" s="54"/>
      <c r="V21" s="54"/>
      <c r="W21" s="54"/>
    </row>
    <row r="22" spans="1:23" x14ac:dyDescent="0.2">
      <c r="A22" s="54"/>
      <c r="B22" s="54"/>
      <c r="C22" s="54"/>
      <c r="D22" s="54"/>
      <c r="E22" s="54"/>
      <c r="F22" s="54"/>
      <c r="G22" s="54"/>
      <c r="H22" s="54"/>
      <c r="I22" s="54"/>
      <c r="J22" s="54"/>
      <c r="K22" s="54"/>
      <c r="L22" s="54"/>
      <c r="M22" s="54"/>
      <c r="N22" s="54"/>
      <c r="O22" s="54"/>
      <c r="P22" s="54"/>
      <c r="Q22" s="54"/>
      <c r="R22" s="54"/>
      <c r="S22" s="54"/>
      <c r="T22" s="54"/>
      <c r="U22" s="54"/>
      <c r="V22" s="54"/>
      <c r="W22" s="54"/>
    </row>
    <row r="23" spans="1:23" x14ac:dyDescent="0.2">
      <c r="A23" s="54"/>
      <c r="B23" s="54"/>
      <c r="C23" s="54"/>
      <c r="D23" s="54"/>
      <c r="E23" s="54"/>
      <c r="F23" s="54"/>
      <c r="G23" s="54"/>
      <c r="H23" s="54"/>
      <c r="I23" s="54"/>
      <c r="J23" s="54"/>
      <c r="K23" s="54"/>
      <c r="L23" s="54"/>
      <c r="M23" s="54"/>
      <c r="N23" s="54"/>
      <c r="O23" s="54"/>
      <c r="P23" s="54"/>
      <c r="Q23" s="54"/>
      <c r="R23" s="54"/>
      <c r="S23" s="54"/>
      <c r="T23" s="54"/>
      <c r="U23" s="54"/>
      <c r="V23" s="54"/>
      <c r="W23" s="54"/>
    </row>
    <row r="24" spans="1:23" x14ac:dyDescent="0.2">
      <c r="A24" s="54"/>
      <c r="B24" s="54"/>
      <c r="C24" s="54"/>
      <c r="D24" s="54"/>
      <c r="E24" s="54"/>
      <c r="F24" s="54"/>
      <c r="G24" s="54"/>
      <c r="H24" s="54"/>
      <c r="I24" s="54"/>
      <c r="J24" s="54"/>
      <c r="K24" s="54"/>
      <c r="L24" s="54"/>
      <c r="M24" s="54"/>
      <c r="N24" s="54"/>
      <c r="O24" s="54"/>
      <c r="P24" s="54"/>
      <c r="Q24" s="54"/>
      <c r="R24" s="54"/>
      <c r="S24" s="54"/>
      <c r="T24" s="54"/>
      <c r="U24" s="54"/>
      <c r="V24" s="54"/>
      <c r="W24" s="54"/>
    </row>
    <row r="25" spans="1:23" x14ac:dyDescent="0.2">
      <c r="A25" s="54"/>
      <c r="B25" s="54"/>
      <c r="C25" s="54"/>
      <c r="D25" s="54"/>
      <c r="E25" s="54"/>
      <c r="F25" s="54"/>
      <c r="G25" s="54"/>
      <c r="H25" s="54"/>
      <c r="I25" s="54"/>
      <c r="J25" s="54"/>
      <c r="K25" s="54"/>
      <c r="L25" s="54"/>
      <c r="M25" s="54"/>
      <c r="N25" s="54"/>
      <c r="O25" s="54"/>
      <c r="P25" s="54"/>
      <c r="Q25" s="54"/>
      <c r="R25" s="54"/>
      <c r="S25" s="54"/>
      <c r="T25" s="54"/>
      <c r="U25" s="54"/>
      <c r="V25" s="54"/>
      <c r="W25" s="54"/>
    </row>
    <row r="26" spans="1:23" x14ac:dyDescent="0.2">
      <c r="A26" s="54"/>
      <c r="B26" s="54"/>
      <c r="C26" s="54"/>
      <c r="D26" s="54"/>
      <c r="E26" s="54"/>
      <c r="F26" s="54"/>
      <c r="G26" s="54"/>
      <c r="H26" s="54"/>
      <c r="I26" s="54"/>
      <c r="J26" s="54"/>
      <c r="K26" s="54"/>
      <c r="L26" s="54"/>
      <c r="M26" s="54"/>
      <c r="N26" s="54"/>
      <c r="O26" s="54"/>
      <c r="P26" s="54"/>
      <c r="Q26" s="54"/>
      <c r="R26" s="54"/>
      <c r="S26" s="54"/>
      <c r="T26" s="54"/>
      <c r="U26" s="54"/>
      <c r="V26" s="54"/>
      <c r="W26" s="54"/>
    </row>
    <row r="27" spans="1:23" x14ac:dyDescent="0.2">
      <c r="A27" s="54"/>
      <c r="B27" s="54"/>
      <c r="C27" s="54"/>
      <c r="D27" s="54"/>
      <c r="E27" s="54"/>
      <c r="F27" s="54"/>
      <c r="G27" s="54"/>
      <c r="H27" s="54"/>
      <c r="I27" s="54"/>
      <c r="J27" s="54"/>
      <c r="K27" s="54"/>
      <c r="L27" s="54"/>
      <c r="M27" s="54"/>
      <c r="N27" s="54"/>
      <c r="O27" s="54"/>
      <c r="P27" s="54"/>
      <c r="Q27" s="54"/>
      <c r="R27" s="54"/>
      <c r="S27" s="54"/>
      <c r="T27" s="54"/>
      <c r="U27" s="54"/>
      <c r="V27" s="54"/>
      <c r="W27" s="54"/>
    </row>
    <row r="28" spans="1:23" x14ac:dyDescent="0.2">
      <c r="A28" s="54"/>
      <c r="B28" s="54"/>
      <c r="C28" s="54"/>
      <c r="D28" s="54"/>
      <c r="E28" s="54"/>
      <c r="F28" s="54"/>
      <c r="G28" s="54"/>
      <c r="H28" s="54"/>
      <c r="I28" s="54"/>
      <c r="J28" s="54"/>
      <c r="K28" s="54"/>
      <c r="L28" s="54"/>
      <c r="M28" s="54"/>
      <c r="N28" s="54"/>
      <c r="O28" s="54"/>
      <c r="P28" s="54"/>
      <c r="Q28" s="54"/>
      <c r="R28" s="54"/>
      <c r="S28" s="54"/>
      <c r="T28" s="54"/>
      <c r="U28" s="54"/>
      <c r="V28" s="54"/>
      <c r="W28" s="54"/>
    </row>
    <row r="29" spans="1:23" x14ac:dyDescent="0.2">
      <c r="A29" s="54"/>
      <c r="B29" s="54"/>
      <c r="C29" s="54"/>
      <c r="D29" s="54"/>
      <c r="E29" s="54"/>
      <c r="F29" s="54"/>
      <c r="G29" s="54"/>
      <c r="H29" s="54"/>
      <c r="I29" s="54"/>
      <c r="J29" s="54"/>
      <c r="K29" s="54"/>
      <c r="L29" s="54"/>
      <c r="M29" s="54"/>
      <c r="N29" s="54"/>
      <c r="O29" s="54"/>
      <c r="P29" s="54"/>
      <c r="Q29" s="54"/>
      <c r="R29" s="54"/>
      <c r="S29" s="54"/>
      <c r="T29" s="54"/>
      <c r="U29" s="54"/>
      <c r="V29" s="54"/>
      <c r="W29" s="54"/>
    </row>
    <row r="30" spans="1:23" x14ac:dyDescent="0.2">
      <c r="A30" s="54"/>
      <c r="B30" s="54"/>
      <c r="C30" s="54"/>
      <c r="D30" s="54"/>
      <c r="E30" s="54"/>
      <c r="F30" s="54"/>
      <c r="G30" s="54"/>
      <c r="H30" s="54"/>
      <c r="I30" s="54"/>
      <c r="J30" s="54"/>
      <c r="K30" s="54"/>
      <c r="L30" s="54"/>
      <c r="M30" s="54"/>
      <c r="N30" s="54"/>
      <c r="O30" s="54"/>
      <c r="P30" s="54"/>
      <c r="Q30" s="54"/>
      <c r="R30" s="54"/>
      <c r="S30" s="54"/>
      <c r="T30" s="54"/>
      <c r="U30" s="54"/>
      <c r="V30" s="54"/>
      <c r="W30" s="54"/>
    </row>
    <row r="31" spans="1:23" x14ac:dyDescent="0.2">
      <c r="A31" s="54"/>
      <c r="B31" s="54"/>
      <c r="C31" s="54"/>
      <c r="D31" s="54"/>
      <c r="E31" s="54"/>
      <c r="F31" s="54"/>
      <c r="G31" s="54"/>
      <c r="H31" s="54"/>
      <c r="I31" s="54"/>
      <c r="J31" s="54"/>
      <c r="K31" s="54"/>
      <c r="L31" s="54"/>
      <c r="M31" s="54"/>
      <c r="N31" s="54"/>
      <c r="O31" s="54"/>
      <c r="P31" s="54"/>
      <c r="Q31" s="54"/>
      <c r="R31" s="54"/>
      <c r="S31" s="54"/>
      <c r="T31" s="54"/>
      <c r="U31" s="54"/>
      <c r="V31" s="54"/>
      <c r="W31" s="54"/>
    </row>
    <row r="32" spans="1:23" x14ac:dyDescent="0.2">
      <c r="A32" s="54"/>
      <c r="B32" s="54"/>
      <c r="C32" s="54"/>
      <c r="D32" s="54"/>
      <c r="E32" s="54"/>
      <c r="F32" s="54"/>
      <c r="G32" s="54"/>
      <c r="H32" s="54"/>
      <c r="I32" s="54"/>
      <c r="J32" s="54"/>
      <c r="K32" s="54"/>
      <c r="L32" s="54"/>
      <c r="M32" s="54"/>
      <c r="N32" s="54"/>
      <c r="O32" s="54"/>
      <c r="P32" s="54"/>
      <c r="Q32" s="54"/>
      <c r="R32" s="54"/>
      <c r="S32" s="54"/>
      <c r="T32" s="54"/>
      <c r="U32" s="54"/>
      <c r="V32" s="54"/>
      <c r="W32" s="54"/>
    </row>
    <row r="33" spans="1:23" x14ac:dyDescent="0.2">
      <c r="A33" s="54"/>
      <c r="B33" s="54"/>
      <c r="C33" s="54"/>
      <c r="D33" s="54"/>
      <c r="E33" s="54"/>
      <c r="F33" s="54"/>
      <c r="G33" s="54"/>
      <c r="H33" s="54"/>
      <c r="I33" s="54"/>
      <c r="J33" s="54"/>
      <c r="K33" s="54"/>
      <c r="L33" s="54"/>
      <c r="M33" s="54"/>
      <c r="N33" s="54"/>
      <c r="O33" s="54"/>
      <c r="P33" s="54"/>
      <c r="Q33" s="54"/>
      <c r="R33" s="54"/>
      <c r="S33" s="54"/>
      <c r="T33" s="54"/>
      <c r="U33" s="54"/>
      <c r="V33" s="54"/>
      <c r="W33" s="54"/>
    </row>
    <row r="34" spans="1:23" x14ac:dyDescent="0.2">
      <c r="A34" s="54"/>
      <c r="B34" s="54"/>
      <c r="C34" s="54"/>
      <c r="D34" s="54"/>
      <c r="E34" s="54"/>
      <c r="F34" s="54"/>
      <c r="G34" s="54"/>
      <c r="H34" s="54"/>
      <c r="I34" s="54"/>
      <c r="J34" s="54"/>
      <c r="K34" s="54"/>
      <c r="L34" s="54"/>
      <c r="M34" s="54"/>
      <c r="N34" s="54"/>
      <c r="O34" s="54"/>
      <c r="P34" s="54"/>
      <c r="Q34" s="54"/>
      <c r="R34" s="54"/>
      <c r="S34" s="54"/>
      <c r="T34" s="54"/>
      <c r="U34" s="54"/>
      <c r="V34" s="54"/>
      <c r="W34" s="54"/>
    </row>
    <row r="35" spans="1:23" x14ac:dyDescent="0.2">
      <c r="A35" s="54"/>
      <c r="B35" s="54"/>
      <c r="C35" s="54"/>
      <c r="D35" s="54"/>
      <c r="E35" s="54"/>
      <c r="F35" s="54"/>
      <c r="G35" s="54"/>
      <c r="H35" s="54"/>
      <c r="I35" s="54"/>
      <c r="J35" s="54"/>
      <c r="K35" s="54"/>
      <c r="L35" s="54"/>
      <c r="M35" s="54"/>
      <c r="N35" s="54"/>
      <c r="O35" s="54"/>
      <c r="P35" s="54"/>
      <c r="Q35" s="54"/>
      <c r="R35" s="54"/>
      <c r="S35" s="54"/>
      <c r="T35" s="54"/>
      <c r="U35" s="54"/>
      <c r="V35" s="54"/>
      <c r="W35" s="54"/>
    </row>
    <row r="37" spans="1:23" ht="19" x14ac:dyDescent="0.25">
      <c r="A37" s="26" t="s">
        <v>166</v>
      </c>
    </row>
    <row r="38" spans="1:23" ht="51" x14ac:dyDescent="0.2">
      <c r="A38" s="84" t="s">
        <v>101</v>
      </c>
      <c r="B38" s="85"/>
      <c r="C38" s="31"/>
      <c r="D38" s="32"/>
      <c r="F38" s="82" t="s">
        <v>102</v>
      </c>
      <c r="G38" s="83"/>
      <c r="H38" s="32"/>
      <c r="J38" s="69" t="s">
        <v>165</v>
      </c>
      <c r="K38" s="31"/>
      <c r="L38" s="32"/>
      <c r="M38" s="6"/>
      <c r="O38" s="43" t="s">
        <v>123</v>
      </c>
      <c r="P38" s="28" t="s">
        <v>106</v>
      </c>
      <c r="Q38" s="6" t="s">
        <v>136</v>
      </c>
    </row>
    <row r="39" spans="1:23" ht="50" customHeight="1" x14ac:dyDescent="0.2">
      <c r="A39" s="24"/>
      <c r="B39" s="25" t="s">
        <v>97</v>
      </c>
      <c r="C39" s="25" t="s">
        <v>98</v>
      </c>
      <c r="D39" s="33" t="s">
        <v>99</v>
      </c>
      <c r="F39" s="36"/>
      <c r="G39" s="6" t="s">
        <v>103</v>
      </c>
      <c r="H39" s="44" t="s">
        <v>104</v>
      </c>
      <c r="I39" s="1"/>
      <c r="J39" s="36"/>
      <c r="K39" s="6" t="s">
        <v>103</v>
      </c>
      <c r="L39" s="44" t="s">
        <v>164</v>
      </c>
      <c r="M39" s="42"/>
      <c r="O39" s="29">
        <v>0.05</v>
      </c>
      <c r="P39" s="39">
        <f>_xlfn.CHISQ.TEST(B40:C41,G40:H41)</f>
        <v>7.7922392053615489E-14</v>
      </c>
      <c r="Q39" s="57" t="b">
        <f>P39&lt;O39</f>
        <v>1</v>
      </c>
    </row>
    <row r="40" spans="1:23" x14ac:dyDescent="0.2">
      <c r="A40" s="25" t="s">
        <v>95</v>
      </c>
      <c r="B40" s="24">
        <f>COUNTIFS(train3[churn],0,train3[voice_mail_plan],0)</f>
        <v>2622</v>
      </c>
      <c r="C40" s="24">
        <f>COUNTIFS(train3[churn],0,train3[voice_mail_plan],1)</f>
        <v>1030</v>
      </c>
      <c r="D40" s="14">
        <f>SUM(B40:C40)</f>
        <v>3652</v>
      </c>
      <c r="F40" s="37" t="s">
        <v>95</v>
      </c>
      <c r="G40">
        <f>D40*B42/D42</f>
        <v>2696.4649411764708</v>
      </c>
      <c r="H40" s="14">
        <f>D40*C42/D42</f>
        <v>955.53505882352943</v>
      </c>
      <c r="J40" s="37" t="s">
        <v>95</v>
      </c>
      <c r="K40" s="5">
        <f>(B40-G40)/SQRT(G40)</f>
        <v>-1.4340175345812698</v>
      </c>
      <c r="L40" s="14">
        <f>(C40-H40)/SQRT(H40)</f>
        <v>2.4089541703013304</v>
      </c>
    </row>
    <row r="41" spans="1:23" x14ac:dyDescent="0.2">
      <c r="A41" s="25" t="s">
        <v>96</v>
      </c>
      <c r="B41" s="24">
        <f>COUNTIFS(train3[churn],1,train3[voice_mail_plan],0)</f>
        <v>516</v>
      </c>
      <c r="C41" s="24">
        <f>COUNTIFS(train3[churn],1,train3[voice_mail_plan],1)</f>
        <v>82</v>
      </c>
      <c r="D41" s="14">
        <f>SUM(B41:C41)</f>
        <v>598</v>
      </c>
      <c r="F41" s="38" t="s">
        <v>96</v>
      </c>
      <c r="G41" s="30">
        <f>D41*B42/D42</f>
        <v>441.53505882352943</v>
      </c>
      <c r="H41" s="39">
        <f>(D41*C42)/D42</f>
        <v>156.46494117647057</v>
      </c>
      <c r="J41" s="38" t="s">
        <v>96</v>
      </c>
      <c r="K41" s="72">
        <f>(B41-G41)/SQRT(G41)</f>
        <v>3.5438004110256127</v>
      </c>
      <c r="L41" s="73">
        <f>(C41-H41)/SQRT(H41)</f>
        <v>-5.9531020876592615</v>
      </c>
    </row>
    <row r="42" spans="1:23" ht="17" x14ac:dyDescent="0.2">
      <c r="A42" s="34" t="s">
        <v>100</v>
      </c>
      <c r="B42" s="30">
        <f>SUM(B40:B41)</f>
        <v>3138</v>
      </c>
      <c r="C42" s="30">
        <f>SUM(C40:C41)</f>
        <v>1112</v>
      </c>
      <c r="D42" s="35">
        <f>SUM(B42:C42)</f>
        <v>4250</v>
      </c>
      <c r="F42" s="5"/>
    </row>
    <row r="43" spans="1:23" x14ac:dyDescent="0.2">
      <c r="A43" s="5"/>
      <c r="D43" s="23"/>
      <c r="F43" s="5"/>
    </row>
    <row r="44" spans="1:23" x14ac:dyDescent="0.2">
      <c r="A44" s="5"/>
      <c r="D44" s="23"/>
      <c r="F44" s="5"/>
    </row>
    <row r="45" spans="1:23" x14ac:dyDescent="0.2">
      <c r="A45" s="5"/>
      <c r="D45" s="23"/>
      <c r="F45" s="5"/>
    </row>
    <row r="46" spans="1:23" x14ac:dyDescent="0.2">
      <c r="A46" s="5"/>
      <c r="D46" s="23"/>
      <c r="F46" s="5"/>
    </row>
    <row r="47" spans="1:23" x14ac:dyDescent="0.2">
      <c r="A47" s="5"/>
      <c r="D47" s="23"/>
      <c r="F47" s="5"/>
    </row>
    <row r="48" spans="1:23" x14ac:dyDescent="0.2">
      <c r="A48" s="5"/>
      <c r="D48" s="23"/>
      <c r="F48" s="5"/>
    </row>
    <row r="49" spans="1:17" x14ac:dyDescent="0.2">
      <c r="A49" s="5"/>
      <c r="D49" s="23"/>
      <c r="F49" s="5"/>
    </row>
    <row r="50" spans="1:17" x14ac:dyDescent="0.2">
      <c r="A50" s="5"/>
      <c r="D50" s="23"/>
      <c r="F50" s="5"/>
    </row>
    <row r="51" spans="1:17" x14ac:dyDescent="0.2">
      <c r="A51" s="5"/>
      <c r="D51" s="23"/>
      <c r="F51" s="5"/>
    </row>
    <row r="52" spans="1:17" x14ac:dyDescent="0.2">
      <c r="A52" s="5"/>
      <c r="D52" s="23"/>
      <c r="F52" s="5"/>
    </row>
    <row r="54" spans="1:17" ht="19" x14ac:dyDescent="0.25">
      <c r="A54" s="26" t="s">
        <v>167</v>
      </c>
    </row>
    <row r="55" spans="1:17" ht="51" x14ac:dyDescent="0.2">
      <c r="A55" s="40" t="s">
        <v>101</v>
      </c>
      <c r="B55" s="31"/>
      <c r="C55" s="31"/>
      <c r="D55" s="41" t="s">
        <v>99</v>
      </c>
      <c r="F55" s="82" t="s">
        <v>102</v>
      </c>
      <c r="G55" s="83"/>
      <c r="H55" s="32"/>
      <c r="J55" s="69" t="s">
        <v>165</v>
      </c>
      <c r="K55" s="31"/>
      <c r="L55" s="32"/>
      <c r="M55" s="6"/>
      <c r="O55" s="43" t="s">
        <v>123</v>
      </c>
      <c r="P55" s="28" t="s">
        <v>106</v>
      </c>
      <c r="Q55" s="6" t="s">
        <v>136</v>
      </c>
    </row>
    <row r="56" spans="1:17" ht="47" customHeight="1" x14ac:dyDescent="0.2">
      <c r="A56" s="24"/>
      <c r="B56" s="67" t="s">
        <v>124</v>
      </c>
      <c r="C56" s="67" t="s">
        <v>125</v>
      </c>
      <c r="D56" s="14"/>
      <c r="F56" s="36"/>
      <c r="G56" s="6" t="s">
        <v>168</v>
      </c>
      <c r="H56" s="44" t="s">
        <v>169</v>
      </c>
      <c r="J56" s="36"/>
      <c r="K56" s="6" t="s">
        <v>168</v>
      </c>
      <c r="L56" s="44" t="s">
        <v>170</v>
      </c>
      <c r="O56" s="29">
        <v>0.05</v>
      </c>
      <c r="P56" s="39">
        <f>_xlfn.CHISQ.TEST(B57:C58,G57:H58)</f>
        <v>5.497005280494102E-64</v>
      </c>
      <c r="Q56" s="57" t="b">
        <f>P56&lt;O56</f>
        <v>1</v>
      </c>
    </row>
    <row r="57" spans="1:17" x14ac:dyDescent="0.2">
      <c r="A57" s="25" t="s">
        <v>95</v>
      </c>
      <c r="B57" s="24">
        <f>COUNTIFS(train3[churn],0,train3[international_plan],0)</f>
        <v>3423</v>
      </c>
      <c r="C57" s="24">
        <f>COUNTIFS(train3[churn],0,train3[international_plan],1)</f>
        <v>229</v>
      </c>
      <c r="D57" s="14">
        <f>SUM(B57:C57)</f>
        <v>3652</v>
      </c>
      <c r="F57" s="37" t="s">
        <v>95</v>
      </c>
      <c r="G57">
        <f>D57*B59/D59</f>
        <v>3311.7195294117646</v>
      </c>
      <c r="H57" s="14">
        <f>D57*C59/D59</f>
        <v>340.28047058823529</v>
      </c>
      <c r="J57" s="37" t="s">
        <v>95</v>
      </c>
      <c r="K57" s="5">
        <f>(B57-G57)/SQRT(G57)</f>
        <v>1.9337137216084896</v>
      </c>
      <c r="L57" s="14">
        <f>(C57-H57)/SQRT(H57)</f>
        <v>-6.0325432075137009</v>
      </c>
    </row>
    <row r="58" spans="1:17" x14ac:dyDescent="0.2">
      <c r="A58" s="25" t="s">
        <v>96</v>
      </c>
      <c r="B58" s="24">
        <f>COUNTIFS(train3[churn],1,train3[international_plan],0)</f>
        <v>431</v>
      </c>
      <c r="C58" s="24">
        <f>COUNTIFS(train3[churn],1,train3[international_plan],1)</f>
        <v>167</v>
      </c>
      <c r="D58" s="14">
        <f>SUM(B58:C58)</f>
        <v>598</v>
      </c>
      <c r="F58" s="38" t="s">
        <v>96</v>
      </c>
      <c r="G58" s="30">
        <f>D58*B59/D59</f>
        <v>542.28047058823529</v>
      </c>
      <c r="H58" s="39">
        <f>D58*C59/D59</f>
        <v>55.719529411764704</v>
      </c>
      <c r="J58" s="38" t="s">
        <v>96</v>
      </c>
      <c r="K58" s="72">
        <f>(B58-G58)/SQRT(G58)</f>
        <v>-4.7786692395243415</v>
      </c>
      <c r="L58" s="73">
        <f>(C58-H58)/SQRT(H58)</f>
        <v>14.907857528087519</v>
      </c>
    </row>
    <row r="59" spans="1:17" ht="17" x14ac:dyDescent="0.2">
      <c r="A59" s="34" t="s">
        <v>100</v>
      </c>
      <c r="B59" s="30">
        <f>SUM(B57:B58)</f>
        <v>3854</v>
      </c>
      <c r="C59" s="30">
        <f>SUM(C57:C58)</f>
        <v>396</v>
      </c>
      <c r="D59" s="35">
        <f>SUM(B59:C59)</f>
        <v>4250</v>
      </c>
    </row>
    <row r="60" spans="1:17" x14ac:dyDescent="0.2">
      <c r="A60" s="5"/>
      <c r="D60" s="23"/>
    </row>
    <row r="61" spans="1:17" x14ac:dyDescent="0.2">
      <c r="A61" s="5"/>
      <c r="D61" s="23"/>
    </row>
    <row r="62" spans="1:17" x14ac:dyDescent="0.2">
      <c r="A62" s="5"/>
      <c r="D62" s="23"/>
    </row>
    <row r="63" spans="1:17" x14ac:dyDescent="0.2">
      <c r="A63" s="5"/>
      <c r="D63" s="23"/>
    </row>
    <row r="64" spans="1:17" x14ac:dyDescent="0.2">
      <c r="A64" s="5"/>
      <c r="D64" s="23"/>
    </row>
    <row r="65" spans="1:24" x14ac:dyDescent="0.2">
      <c r="A65" s="5"/>
      <c r="D65" s="23"/>
    </row>
    <row r="67" spans="1:24" s="30" customFormat="1" x14ac:dyDescent="0.2">
      <c r="O67"/>
    </row>
    <row r="69" spans="1:24" ht="22" x14ac:dyDescent="0.3">
      <c r="A69" s="56" t="s">
        <v>199</v>
      </c>
    </row>
    <row r="70" spans="1:24" x14ac:dyDescent="0.2">
      <c r="A70" s="23" t="s">
        <v>177</v>
      </c>
      <c r="G70" s="23" t="s">
        <v>176</v>
      </c>
      <c r="P70" s="23" t="s">
        <v>184</v>
      </c>
    </row>
    <row r="71" spans="1:24" ht="79" customHeight="1" x14ac:dyDescent="0.2">
      <c r="A71" s="5" t="s">
        <v>105</v>
      </c>
      <c r="B71" s="6" t="s">
        <v>137</v>
      </c>
      <c r="C71" s="6" t="s">
        <v>138</v>
      </c>
      <c r="D71" s="6" t="s">
        <v>139</v>
      </c>
      <c r="E71" s="6" t="s">
        <v>143</v>
      </c>
      <c r="G71" s="5" t="s">
        <v>105</v>
      </c>
      <c r="H71" s="6" t="s">
        <v>137</v>
      </c>
      <c r="I71" s="6" t="s">
        <v>138</v>
      </c>
      <c r="J71" s="6" t="s">
        <v>139</v>
      </c>
      <c r="K71" s="6" t="s">
        <v>143</v>
      </c>
      <c r="O71" s="1" t="s">
        <v>105</v>
      </c>
      <c r="P71" s="3" t="s">
        <v>186</v>
      </c>
      <c r="Q71" s="3" t="s">
        <v>194</v>
      </c>
      <c r="R71" s="3" t="s">
        <v>195</v>
      </c>
      <c r="S71" s="3" t="s">
        <v>200</v>
      </c>
      <c r="U71" s="3" t="s">
        <v>185</v>
      </c>
      <c r="V71" s="3" t="s">
        <v>196</v>
      </c>
      <c r="W71" s="77" t="s">
        <v>197</v>
      </c>
      <c r="X71" s="77" t="s">
        <v>201</v>
      </c>
    </row>
    <row r="72" spans="1:24" x14ac:dyDescent="0.2">
      <c r="A72" s="1">
        <v>0.05</v>
      </c>
      <c r="B72">
        <f>_xlfn.T.TEST(_xlfn.ANCHORARRAY(sig_groups!A2),_xlfn.ANCHORARRAY(sig_groups!B2),2,3)</f>
        <v>1.628231855299916E-8</v>
      </c>
      <c r="C72">
        <f>_xlfn.T.TEST(_xlfn.ANCHORARRAY(sig_groups!C2),_xlfn.ANCHORARRAY(sig_groups!D2),2,3)</f>
        <v>1.2016717925870208E-3</v>
      </c>
      <c r="D72">
        <f>_xlfn.T.TEST(_xlfn.ANCHORARRAY(sig_groups!E2),_xlfn.ANCHORARRAY(sig_groups!F2),2,3)</f>
        <v>1.5561747132945456E-2</v>
      </c>
      <c r="E72">
        <f>_xlfn.T.TEST(_xlfn.ANCHORARRAY(sig_groups!G2),_xlfn.ANCHORARRAY(sig_groups!H2),2,3)</f>
        <v>0.20399345040142408</v>
      </c>
      <c r="G72" s="1">
        <v>0.05</v>
      </c>
      <c r="H72">
        <f>_xlfn.T.TEST(_xlfn.ANCHORARRAY(sig_groups!J2),_xlfn.ANCHORARRAY(sig_groups!K2),2,3)</f>
        <v>1.8545619427143252E-3</v>
      </c>
      <c r="I72">
        <f>_xlfn.T.TEST(_xlfn.ANCHORARRAY(sig_groups!L2),_xlfn.ANCHORARRAY(sig_groups!M2),2,3)</f>
        <v>1.4760421648706633E-2</v>
      </c>
      <c r="J72">
        <f>_xlfn.T.TEST(_xlfn.ANCHORARRAY(sig_groups!N2),_xlfn.ANCHORARRAY(sig_groups!O2),2,3)</f>
        <v>8.6183634829446291E-3</v>
      </c>
      <c r="K72">
        <f>_xlfn.T.TEST(_xlfn.ANCHORARRAY(sig_groups!P2),_xlfn.ANCHORARRAY(sig_groups!Q2),2,3)</f>
        <v>1.0972948247794368E-4</v>
      </c>
      <c r="O72" s="1">
        <v>0.05</v>
      </c>
      <c r="P72">
        <f>_xlfn.T.TEST(_xlfn.ANCHORARRAY(sig_groups!S2),_xlfn.ANCHORARRAY(sig_groups!T2),2,3)</f>
        <v>1.6281941377194059E-8</v>
      </c>
      <c r="Q72">
        <f>_xlfn.T.TEST(_xlfn.ANCHORARRAY(sig_groups!U2),_xlfn.ANCHORARRAY(sig_groups!V2),2,3)</f>
        <v>1.2059387157555927E-3</v>
      </c>
      <c r="R72">
        <f>_xlfn.T.TEST(_xlfn.ANCHORARRAY(sig_groups!W2),_xlfn.ANCHORARRAY(sig_groups!X2),2,3)</f>
        <v>1.5488961709263347E-2</v>
      </c>
      <c r="S72">
        <f>_xlfn.T.TEST(_xlfn.ANCHORARRAY(sig_groups!Y2),_xlfn.ANCHORARRAY(sig_groups!Z2),2,3)</f>
        <v>0.20340407889546699</v>
      </c>
      <c r="U72">
        <f>_xlfn.T.TEST(_xlfn.ANCHORARRAY(sig_groups!AB2),_xlfn.ANCHORARRAY(sig_groups!AC2),2,3)</f>
        <v>1.8552080452334595E-3</v>
      </c>
      <c r="V72">
        <f>_xlfn.T.TEST(_xlfn.ANCHORARRAY(sig_groups!AD2),_xlfn.ANCHORARRAY(sig_groups!AE2),2,3)</f>
        <v>1.4765636637942038E-2</v>
      </c>
      <c r="W72">
        <f>_xlfn.T.TEST(_xlfn.ANCHORARRAY(sig_groups!AF2),_xlfn.ANCHORARRAY(sig_groups!AG2),2,3)</f>
        <v>8.6352923394008557E-3</v>
      </c>
      <c r="X72">
        <f>_xlfn.T.TEST(_xlfn.ANCHORARRAY(sig_groups!AH2),_xlfn.ANCHORARRAY(sig_groups!AI2),2,3)</f>
        <v>1.1108251634870533E-4</v>
      </c>
    </row>
    <row r="73" spans="1:24" ht="68" x14ac:dyDescent="0.2">
      <c r="A73" s="6" t="s">
        <v>144</v>
      </c>
      <c r="B73" s="57" t="b">
        <f>B72&lt;A72</f>
        <v>1</v>
      </c>
      <c r="C73" s="57" t="b">
        <f>C72&lt;A72</f>
        <v>1</v>
      </c>
      <c r="D73" s="57" t="b">
        <f>D72&lt;A72</f>
        <v>1</v>
      </c>
      <c r="E73" s="59" t="b">
        <f>E72&lt;A72</f>
        <v>0</v>
      </c>
      <c r="G73" s="6" t="s">
        <v>144</v>
      </c>
      <c r="H73" s="57" t="b">
        <f>H72&lt;$G$72</f>
        <v>1</v>
      </c>
      <c r="I73" s="57" t="b">
        <f>I72&lt;$G$72</f>
        <v>1</v>
      </c>
      <c r="J73" s="57" t="b">
        <f>J72&lt;$G$72</f>
        <v>1</v>
      </c>
      <c r="K73" s="57" t="b">
        <f>K72&lt;$G$72</f>
        <v>1</v>
      </c>
      <c r="P73" s="57" t="b">
        <f>P72&lt;O72</f>
        <v>1</v>
      </c>
      <c r="Q73" s="57" t="b">
        <f>Q72&lt;O72</f>
        <v>1</v>
      </c>
      <c r="R73" s="57" t="b">
        <f>R72&lt;O72</f>
        <v>1</v>
      </c>
      <c r="S73" s="59" t="b">
        <f>S72&lt;O72</f>
        <v>0</v>
      </c>
      <c r="U73" s="57" t="b">
        <f>U72&lt;O72</f>
        <v>1</v>
      </c>
      <c r="V73" s="57" t="b">
        <f>V72&lt;O72</f>
        <v>1</v>
      </c>
      <c r="W73" s="57" t="b">
        <f>W72&lt;O72</f>
        <v>1</v>
      </c>
      <c r="X73" s="57" t="b">
        <f>X72&lt;O72</f>
        <v>1</v>
      </c>
    </row>
    <row r="75" spans="1:24" ht="51" x14ac:dyDescent="0.2">
      <c r="A75" s="5" t="s">
        <v>198</v>
      </c>
      <c r="B75" t="str">
        <f>IF(B72&gt;0, "No voice mail plan", "Voice mail plan")</f>
        <v>No voice mail plan</v>
      </c>
      <c r="C75" t="str">
        <f>IF(C72&gt;0, "No voice mail plan", "Voice mail plan")</f>
        <v>No voice mail plan</v>
      </c>
      <c r="D75" t="str">
        <f t="shared" ref="D75:E75" si="0">IF(D72&gt;0, "No voice mail plan", "Voice mail plan")</f>
        <v>No voice mail plan</v>
      </c>
      <c r="E75" t="str">
        <f t="shared" si="0"/>
        <v>No voice mail plan</v>
      </c>
      <c r="G75" s="5" t="s">
        <v>198</v>
      </c>
      <c r="H75" t="str">
        <f>IF(H72&gt;0, "No intnl plan", "Intnl plan")</f>
        <v>No intnl plan</v>
      </c>
      <c r="I75" t="str">
        <f t="shared" ref="I75:K75" si="1">IF(I72&gt;0, "No intnl plan", "Intnl plan")</f>
        <v>No intnl plan</v>
      </c>
      <c r="J75" t="str">
        <f t="shared" si="1"/>
        <v>No intnl plan</v>
      </c>
      <c r="K75" t="str">
        <f t="shared" si="1"/>
        <v>No intnl plan</v>
      </c>
      <c r="O75" s="5" t="s">
        <v>198</v>
      </c>
      <c r="P75" s="79" t="str">
        <f>IF(P72&gt;0, "No voice mail plan", "Voice mail plan")</f>
        <v>No voice mail plan</v>
      </c>
      <c r="Q75" s="79" t="str">
        <f t="shared" ref="Q75:S75" si="2">IF(Q72&gt;0, "No voice mail plan", "Voice mail plan")</f>
        <v>No voice mail plan</v>
      </c>
      <c r="R75" s="79" t="str">
        <f t="shared" si="2"/>
        <v>No voice mail plan</v>
      </c>
      <c r="S75" s="79" t="str">
        <f t="shared" si="2"/>
        <v>No voice mail plan</v>
      </c>
      <c r="U75" s="3" t="str">
        <f>IF(U72&gt;0, "No intnl mail plan", "Intnl mail plan")</f>
        <v>No intnl mail plan</v>
      </c>
      <c r="V75" s="3" t="str">
        <f>IF(V72&gt;0, "No intnl mail plan", "Intnl mail plan")</f>
        <v>No intnl mail plan</v>
      </c>
      <c r="W75" s="3" t="str">
        <f t="shared" ref="W75" si="3">IF(W72&gt;0, "No intnl mail plan", "Intnl mail plan")</f>
        <v>No intnl mail plan</v>
      </c>
      <c r="X75" s="3" t="str">
        <f>IF(X72&gt;0, "No intnl mail plan", "Intnl mail plan")</f>
        <v>No intnl mail plan</v>
      </c>
    </row>
    <row r="76" spans="1:24" x14ac:dyDescent="0.2">
      <c r="J76" s="6"/>
    </row>
  </sheetData>
  <mergeCells count="3">
    <mergeCell ref="F55:G55"/>
    <mergeCell ref="F38:G38"/>
    <mergeCell ref="A38:B38"/>
  </mergeCells>
  <conditionalFormatting sqref="B72:E72">
    <cfRule type="colorScale" priority="5">
      <colorScale>
        <cfvo type="min"/>
        <cfvo type="percentile" val="50"/>
        <cfvo type="max"/>
        <color rgb="FF63BE7B"/>
        <color rgb="FFFFEB84"/>
        <color rgb="FFF8696B"/>
      </colorScale>
    </cfRule>
  </conditionalFormatting>
  <conditionalFormatting sqref="B75:E75">
    <cfRule type="colorScale" priority="12">
      <colorScale>
        <cfvo type="min"/>
        <cfvo type="percentile" val="50"/>
        <cfvo type="max"/>
        <color rgb="FFF8696B"/>
        <color rgb="FFFFEB84"/>
        <color rgb="FF63BE7B"/>
      </colorScale>
    </cfRule>
  </conditionalFormatting>
  <conditionalFormatting sqref="H72:K72">
    <cfRule type="colorScale" priority="2">
      <colorScale>
        <cfvo type="min"/>
        <cfvo type="percentile" val="50"/>
        <cfvo type="max"/>
        <color rgb="FF63BE7B"/>
        <color rgb="FFFFEB84"/>
        <color rgb="FFF8696B"/>
      </colorScale>
    </cfRule>
  </conditionalFormatting>
  <conditionalFormatting sqref="H75:K75">
    <cfRule type="colorScale" priority="11">
      <colorScale>
        <cfvo type="min"/>
        <cfvo type="percentile" val="50"/>
        <cfvo type="max"/>
        <color rgb="FFF8696B"/>
        <color rgb="FFFFEB84"/>
        <color rgb="FF63BE7B"/>
      </colorScale>
    </cfRule>
  </conditionalFormatting>
  <conditionalFormatting sqref="P72:S72">
    <cfRule type="colorScale" priority="6">
      <colorScale>
        <cfvo type="min"/>
        <cfvo type="percentile" val="50"/>
        <cfvo type="max"/>
        <color rgb="FF63BE7B"/>
        <color rgb="FFFFEB84"/>
        <color rgb="FFF8696B"/>
      </colorScale>
    </cfRule>
  </conditionalFormatting>
  <conditionalFormatting sqref="U72:X72">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499-97E7-054D-8833-8E576E0EBABA}">
  <dimension ref="A21:BY73"/>
  <sheetViews>
    <sheetView topLeftCell="H22" zoomScaleNormal="100" workbookViewId="0">
      <selection activeCell="K27" sqref="K27:T34"/>
    </sheetView>
  </sheetViews>
  <sheetFormatPr baseColWidth="10" defaultRowHeight="16" x14ac:dyDescent="0.2"/>
  <cols>
    <col min="1" max="1" width="8.1640625" customWidth="1"/>
    <col min="2" max="2" width="6.5" customWidth="1"/>
    <col min="3" max="3" width="11.83203125" bestFit="1" customWidth="1"/>
    <col min="4" max="4" width="14.5" bestFit="1" customWidth="1"/>
    <col min="5" max="5" width="24.5" bestFit="1" customWidth="1"/>
    <col min="6" max="6" width="19.1640625" bestFit="1" customWidth="1"/>
    <col min="7" max="8" width="26.83203125" bestFit="1" customWidth="1"/>
    <col min="9" max="9" width="28.5" bestFit="1" customWidth="1"/>
    <col min="10" max="10" width="11.33203125" customWidth="1"/>
    <col min="11" max="11" width="13" bestFit="1" customWidth="1"/>
    <col min="12" max="12" width="16" customWidth="1"/>
    <col min="13" max="15" width="9.83203125" bestFit="1" customWidth="1"/>
    <col min="16" max="16" width="10.83203125" bestFit="1" customWidth="1"/>
    <col min="17" max="17" width="9.33203125" bestFit="1" customWidth="1"/>
    <col min="18" max="19" width="15.1640625" bestFit="1" customWidth="1"/>
    <col min="20" max="20" width="16.33203125" customWidth="1"/>
    <col min="21" max="21" width="9.6640625" customWidth="1"/>
    <col min="22" max="23" width="6.1640625" bestFit="1" customWidth="1"/>
    <col min="24" max="24" width="14.5" bestFit="1" customWidth="1"/>
    <col min="25" max="25" width="24.5" bestFit="1" customWidth="1"/>
    <col min="26" max="26" width="6.1640625" bestFit="1" customWidth="1"/>
    <col min="27" max="27" width="14.5" bestFit="1" customWidth="1"/>
    <col min="28" max="28" width="10.33203125" bestFit="1" customWidth="1"/>
    <col min="29" max="29" width="6.1640625" bestFit="1" customWidth="1"/>
    <col min="30" max="30" width="14.5" bestFit="1" customWidth="1"/>
    <col min="31" max="31" width="17" customWidth="1"/>
    <col min="33" max="33" width="14.5" bestFit="1" customWidth="1"/>
    <col min="34" max="35" width="25.6640625" bestFit="1" customWidth="1"/>
    <col min="36" max="36" width="16.6640625" customWidth="1"/>
    <col min="37" max="37" width="16.5" bestFit="1" customWidth="1"/>
    <col min="38" max="38" width="16" bestFit="1" customWidth="1"/>
    <col min="39" max="39" width="8.1640625" bestFit="1" customWidth="1"/>
    <col min="42" max="43" width="4.1640625" customWidth="1"/>
    <col min="44" max="44" width="6.33203125" customWidth="1"/>
    <col min="48" max="48" width="10.5" bestFit="1" customWidth="1"/>
    <col min="49" max="49" width="24.5" bestFit="1" customWidth="1"/>
    <col min="50" max="50" width="16" bestFit="1" customWidth="1"/>
    <col min="51" max="51" width="8.1640625" bestFit="1" customWidth="1"/>
    <col min="52" max="52" width="16.83203125" bestFit="1" customWidth="1"/>
    <col min="53" max="53" width="21.5" bestFit="1" customWidth="1"/>
    <col min="60" max="61" width="25.6640625" customWidth="1"/>
    <col min="63" max="63" width="25.6640625" bestFit="1" customWidth="1"/>
    <col min="64" max="64" width="16" bestFit="1" customWidth="1"/>
    <col min="65" max="65" width="9.83203125" customWidth="1"/>
    <col min="66" max="66" width="7.83203125" customWidth="1"/>
    <col min="67" max="70" width="16" customWidth="1"/>
    <col min="71" max="71" width="4.1640625" customWidth="1"/>
    <col min="72" max="72" width="13" hidden="1" customWidth="1"/>
    <col min="73" max="73" width="24.5" hidden="1" customWidth="1"/>
    <col min="74" max="74" width="21.5" bestFit="1" customWidth="1"/>
    <col min="75" max="75" width="25.5" bestFit="1" customWidth="1"/>
    <col min="76" max="76" width="16" bestFit="1" customWidth="1"/>
    <col min="77" max="77" width="8.1640625" bestFit="1" customWidth="1"/>
    <col min="78" max="78" width="22.6640625" bestFit="1" customWidth="1"/>
    <col min="79" max="79" width="25.6640625" bestFit="1" customWidth="1"/>
    <col min="80" max="80" width="22.6640625" bestFit="1" customWidth="1"/>
    <col min="81" max="81" width="25.6640625" bestFit="1" customWidth="1"/>
    <col min="82" max="82" width="22.6640625" bestFit="1" customWidth="1"/>
    <col min="83" max="83" width="25.6640625" bestFit="1" customWidth="1"/>
    <col min="84" max="84" width="22.6640625" bestFit="1" customWidth="1"/>
    <col min="85" max="85" width="25.6640625" bestFit="1" customWidth="1"/>
    <col min="86" max="86" width="22.6640625" bestFit="1" customWidth="1"/>
    <col min="87" max="87" width="25.6640625" bestFit="1" customWidth="1"/>
    <col min="88" max="88" width="22.6640625" bestFit="1" customWidth="1"/>
    <col min="89" max="89" width="25.6640625" bestFit="1" customWidth="1"/>
    <col min="90" max="90" width="22.6640625" bestFit="1" customWidth="1"/>
    <col min="91" max="91" width="25.6640625" bestFit="1" customWidth="1"/>
    <col min="92" max="92" width="22.6640625" bestFit="1" customWidth="1"/>
    <col min="93" max="93" width="25.6640625" bestFit="1" customWidth="1"/>
    <col min="94" max="94" width="22.6640625" bestFit="1" customWidth="1"/>
    <col min="95" max="95" width="25.6640625" bestFit="1" customWidth="1"/>
    <col min="96" max="96" width="22.6640625" bestFit="1" customWidth="1"/>
    <col min="97" max="97" width="25.6640625" bestFit="1" customWidth="1"/>
    <col min="98" max="98" width="22.6640625" bestFit="1" customWidth="1"/>
    <col min="99" max="99" width="25.6640625" bestFit="1" customWidth="1"/>
    <col min="100" max="100" width="22.6640625" bestFit="1" customWidth="1"/>
    <col min="101" max="101" width="25.6640625" bestFit="1" customWidth="1"/>
    <col min="102" max="102" width="22.6640625" bestFit="1" customWidth="1"/>
    <col min="103" max="103" width="25.6640625" bestFit="1" customWidth="1"/>
    <col min="104" max="104" width="22.6640625" bestFit="1" customWidth="1"/>
    <col min="105" max="105" width="25.6640625" bestFit="1" customWidth="1"/>
    <col min="106" max="106" width="22.6640625" bestFit="1" customWidth="1"/>
    <col min="107" max="107" width="25.6640625" bestFit="1" customWidth="1"/>
    <col min="108" max="108" width="22.6640625" bestFit="1" customWidth="1"/>
    <col min="109" max="109" width="25.6640625" bestFit="1" customWidth="1"/>
    <col min="110" max="110" width="22.6640625" bestFit="1" customWidth="1"/>
    <col min="111" max="111" width="25.6640625" bestFit="1" customWidth="1"/>
    <col min="112" max="112" width="22.6640625" bestFit="1" customWidth="1"/>
    <col min="113" max="113" width="25.6640625" bestFit="1" customWidth="1"/>
    <col min="114" max="114" width="22.6640625" bestFit="1" customWidth="1"/>
    <col min="115" max="115" width="25.6640625" bestFit="1" customWidth="1"/>
    <col min="116" max="116" width="22.6640625" bestFit="1" customWidth="1"/>
    <col min="117" max="117" width="25.6640625" bestFit="1" customWidth="1"/>
    <col min="118" max="118" width="22.6640625" bestFit="1" customWidth="1"/>
    <col min="119" max="119" width="25.6640625" bestFit="1" customWidth="1"/>
    <col min="120" max="120" width="22.6640625" bestFit="1" customWidth="1"/>
    <col min="121" max="121" width="25.6640625" bestFit="1" customWidth="1"/>
    <col min="122" max="122" width="22.6640625" bestFit="1" customWidth="1"/>
    <col min="123" max="123" width="25.6640625" bestFit="1" customWidth="1"/>
    <col min="124" max="124" width="22.6640625" bestFit="1" customWidth="1"/>
    <col min="125" max="125" width="25.6640625" bestFit="1" customWidth="1"/>
    <col min="126" max="126" width="22.6640625" bestFit="1" customWidth="1"/>
    <col min="127" max="127" width="30.1640625" bestFit="1" customWidth="1"/>
    <col min="128" max="128" width="27.1640625" bestFit="1" customWidth="1"/>
    <col min="129" max="176" width="25.6640625" bestFit="1" customWidth="1"/>
    <col min="177" max="177" width="14.1640625" bestFit="1" customWidth="1"/>
    <col min="178" max="179" width="30.1640625" bestFit="1" customWidth="1"/>
  </cols>
  <sheetData>
    <row r="21" spans="1:77" ht="34" x14ac:dyDescent="0.2">
      <c r="A21" s="19" t="s">
        <v>85</v>
      </c>
      <c r="B21" s="3" t="s">
        <v>140</v>
      </c>
      <c r="X21" s="22" t="s">
        <v>85</v>
      </c>
      <c r="Y21" s="3" t="s">
        <v>147</v>
      </c>
      <c r="AA21" s="22" t="s">
        <v>85</v>
      </c>
      <c r="AB21" s="3" t="s">
        <v>175</v>
      </c>
      <c r="AD21" s="22" t="s">
        <v>85</v>
      </c>
      <c r="AE21" s="3" t="s">
        <v>90</v>
      </c>
      <c r="BT21" s="22" t="s">
        <v>85</v>
      </c>
      <c r="BU21" t="s">
        <v>187</v>
      </c>
      <c r="BW21" s="22" t="s">
        <v>173</v>
      </c>
      <c r="BX21" s="22" t="s">
        <v>174</v>
      </c>
    </row>
    <row r="22" spans="1:77" x14ac:dyDescent="0.2">
      <c r="A22" s="71" t="s">
        <v>24</v>
      </c>
      <c r="B22" s="74">
        <v>4.3478260869565216E-2</v>
      </c>
      <c r="X22" s="8" t="s">
        <v>56</v>
      </c>
      <c r="Y22" s="16">
        <v>7.1942446043165471E-3</v>
      </c>
      <c r="AA22" s="8" t="s">
        <v>72</v>
      </c>
      <c r="AB22" s="16">
        <v>3.2828282828282832E-2</v>
      </c>
      <c r="AD22" s="8" t="s">
        <v>24</v>
      </c>
      <c r="AE22" s="10">
        <v>192.97291666666663</v>
      </c>
      <c r="AG22" s="16"/>
      <c r="BH22" s="10"/>
      <c r="BI22" s="10"/>
      <c r="BT22" s="8" t="s">
        <v>24</v>
      </c>
      <c r="BU22" s="10">
        <v>32.805729166666673</v>
      </c>
      <c r="BW22" s="22" t="s">
        <v>85</v>
      </c>
      <c r="BX22" t="s">
        <v>88</v>
      </c>
      <c r="BY22" t="s">
        <v>89</v>
      </c>
    </row>
    <row r="23" spans="1:77" x14ac:dyDescent="0.2">
      <c r="A23" s="75" t="s">
        <v>60</v>
      </c>
      <c r="B23" s="76">
        <v>3.177257525083612E-2</v>
      </c>
      <c r="X23" s="8" t="s">
        <v>59</v>
      </c>
      <c r="Y23" s="16">
        <v>1.2589928057553957E-2</v>
      </c>
      <c r="AA23" s="8" t="s">
        <v>49</v>
      </c>
      <c r="AB23" s="16">
        <v>3.2828282828282832E-2</v>
      </c>
      <c r="AD23" s="8" t="s">
        <v>26</v>
      </c>
      <c r="AE23" s="10">
        <v>191.91794871794875</v>
      </c>
      <c r="AG23" s="16"/>
      <c r="AP23" s="10"/>
      <c r="AQ23" s="10"/>
      <c r="BH23" s="10"/>
      <c r="BI23" s="10"/>
      <c r="BN23" s="10"/>
      <c r="BO23" s="10"/>
      <c r="BP23" s="10"/>
      <c r="BQ23" s="10"/>
      <c r="BR23" s="10"/>
      <c r="BS23" s="10"/>
      <c r="BT23" s="8" t="s">
        <v>26</v>
      </c>
      <c r="BU23" s="10">
        <v>32.626282051282061</v>
      </c>
      <c r="BW23" s="8" t="s">
        <v>24</v>
      </c>
      <c r="BX23" s="10">
        <v>10.672857142857145</v>
      </c>
      <c r="BY23" s="10">
        <v>10.792307692307693</v>
      </c>
    </row>
    <row r="24" spans="1:77" x14ac:dyDescent="0.2">
      <c r="A24" s="75" t="s">
        <v>39</v>
      </c>
      <c r="B24" s="76">
        <v>3.177257525083612E-2</v>
      </c>
      <c r="X24" s="8" t="s">
        <v>61</v>
      </c>
      <c r="Y24" s="16">
        <v>1.3489208633093525E-2</v>
      </c>
      <c r="AA24" s="8" t="s">
        <v>67</v>
      </c>
      <c r="AB24" s="16">
        <v>3.2828282828282832E-2</v>
      </c>
      <c r="AD24" s="8" t="s">
        <v>70</v>
      </c>
      <c r="AE24" s="10">
        <v>191.08390804597701</v>
      </c>
      <c r="AG24" s="16"/>
      <c r="AP24" s="10"/>
      <c r="AQ24" s="10"/>
      <c r="BH24" s="10"/>
      <c r="BI24" s="10"/>
      <c r="BN24" s="10"/>
      <c r="BO24" s="10"/>
      <c r="BP24" s="10"/>
      <c r="BQ24" s="10"/>
      <c r="BR24" s="10"/>
      <c r="BS24" s="10"/>
      <c r="BT24" s="8" t="s">
        <v>70</v>
      </c>
      <c r="BU24" s="10">
        <v>32.484482758620693</v>
      </c>
      <c r="BW24" s="8" t="s">
        <v>49</v>
      </c>
      <c r="BX24" s="10">
        <v>10.379104477611945</v>
      </c>
      <c r="BY24" s="10">
        <v>11.052631578947366</v>
      </c>
    </row>
    <row r="25" spans="1:77" x14ac:dyDescent="0.2">
      <c r="A25" s="75" t="s">
        <v>49</v>
      </c>
      <c r="B25" s="76">
        <v>3.177257525083612E-2</v>
      </c>
      <c r="X25" s="8" t="s">
        <v>69</v>
      </c>
      <c r="Y25" s="16">
        <v>1.3489208633093525E-2</v>
      </c>
      <c r="AA25" s="8" t="s">
        <v>33</v>
      </c>
      <c r="AB25" s="16">
        <v>3.0303030303030304E-2</v>
      </c>
      <c r="AD25" s="8" t="s">
        <v>49</v>
      </c>
      <c r="AE25" s="10">
        <v>190.66744186046517</v>
      </c>
      <c r="AG25" s="16"/>
      <c r="AP25" s="10"/>
      <c r="AQ25" s="10"/>
      <c r="BH25" s="10"/>
      <c r="BI25" s="10"/>
      <c r="BN25" s="10"/>
      <c r="BO25" s="10"/>
      <c r="BP25" s="10"/>
      <c r="BQ25" s="10"/>
      <c r="BR25" s="10"/>
      <c r="BS25" s="10"/>
      <c r="BT25" s="8" t="s">
        <v>49</v>
      </c>
      <c r="BU25" s="10">
        <v>32.41430232558141</v>
      </c>
      <c r="BW25" s="8" t="s">
        <v>31</v>
      </c>
      <c r="BX25" s="10">
        <v>10.294166666666666</v>
      </c>
      <c r="BY25" s="10">
        <v>11.34736842105263</v>
      </c>
    </row>
    <row r="26" spans="1:77" x14ac:dyDescent="0.2">
      <c r="A26" s="75" t="s">
        <v>31</v>
      </c>
      <c r="B26" s="76">
        <v>3.177257525083612E-2</v>
      </c>
      <c r="X26" s="8" t="s">
        <v>34</v>
      </c>
      <c r="Y26" s="16">
        <v>1.4388489208633094E-2</v>
      </c>
      <c r="AA26" s="8" t="s">
        <v>44</v>
      </c>
      <c r="AB26" s="16">
        <v>3.0303030303030304E-2</v>
      </c>
      <c r="AD26" s="8" t="s">
        <v>68</v>
      </c>
      <c r="AE26" s="10">
        <v>189.31881188118805</v>
      </c>
      <c r="AG26" s="16"/>
      <c r="AP26" s="10"/>
      <c r="AQ26" s="10"/>
      <c r="BH26" s="10"/>
      <c r="BI26" s="10"/>
      <c r="BN26" s="10"/>
      <c r="BO26" s="10"/>
      <c r="BP26" s="10"/>
      <c r="BQ26" s="10"/>
      <c r="BR26" s="10"/>
      <c r="BS26" s="10"/>
      <c r="BT26" s="8" t="s">
        <v>68</v>
      </c>
      <c r="BU26" s="10">
        <v>32.184356435643572</v>
      </c>
      <c r="BW26" s="8" t="s">
        <v>39</v>
      </c>
      <c r="BX26" s="10">
        <v>10.174683544303791</v>
      </c>
      <c r="BY26" s="10">
        <v>10.468421052631578</v>
      </c>
    </row>
    <row r="27" spans="1:77" x14ac:dyDescent="0.2">
      <c r="A27" s="8" t="s">
        <v>59</v>
      </c>
      <c r="B27" s="16">
        <v>3.0100334448160536E-2</v>
      </c>
      <c r="L27" s="22" t="s">
        <v>174</v>
      </c>
      <c r="X27" s="8" t="s">
        <v>29</v>
      </c>
      <c r="Y27" s="16">
        <v>1.5287769784172662E-2</v>
      </c>
      <c r="AA27" s="8" t="s">
        <v>71</v>
      </c>
      <c r="AB27" s="16">
        <v>2.7777777777777776E-2</v>
      </c>
      <c r="AD27" s="8" t="s">
        <v>55</v>
      </c>
      <c r="AE27" s="10">
        <v>188.4690721649485</v>
      </c>
      <c r="AG27" s="16"/>
      <c r="AP27" s="10"/>
      <c r="AQ27" s="10"/>
      <c r="BH27" s="10"/>
      <c r="BI27" s="10"/>
      <c r="BN27" s="10"/>
      <c r="BO27" s="10"/>
      <c r="BP27" s="10"/>
      <c r="BQ27" s="10"/>
      <c r="BR27" s="10"/>
      <c r="BS27" s="10"/>
      <c r="BT27" s="8" t="s">
        <v>55</v>
      </c>
      <c r="BU27" s="10">
        <v>32.040309278350506</v>
      </c>
      <c r="BW27" s="8" t="s">
        <v>60</v>
      </c>
      <c r="BX27" s="10">
        <v>9.8786516853932582</v>
      </c>
      <c r="BY27" s="10">
        <v>11.447368421052632</v>
      </c>
    </row>
    <row r="28" spans="1:77" ht="68" x14ac:dyDescent="0.2">
      <c r="A28" s="8" t="s">
        <v>62</v>
      </c>
      <c r="B28" s="16">
        <v>2.8428093645484948E-2</v>
      </c>
      <c r="L28" s="3" t="s">
        <v>147</v>
      </c>
      <c r="M28" s="3" t="s">
        <v>175</v>
      </c>
      <c r="N28" s="3" t="s">
        <v>90</v>
      </c>
      <c r="O28" s="3" t="s">
        <v>202</v>
      </c>
      <c r="P28" s="3" t="s">
        <v>203</v>
      </c>
      <c r="Q28" s="3" t="s">
        <v>173</v>
      </c>
      <c r="R28" s="3" t="s">
        <v>187</v>
      </c>
      <c r="S28" s="3" t="s">
        <v>204</v>
      </c>
      <c r="T28" s="3" t="s">
        <v>205</v>
      </c>
      <c r="U28" s="3"/>
      <c r="X28" s="8" t="s">
        <v>73</v>
      </c>
      <c r="Y28" s="16">
        <v>1.5287769784172662E-2</v>
      </c>
      <c r="AA28" s="8" t="s">
        <v>53</v>
      </c>
      <c r="AB28" s="16">
        <v>2.7777777777777776E-2</v>
      </c>
      <c r="AD28" s="8" t="s">
        <v>32</v>
      </c>
      <c r="AE28" s="10">
        <v>188.31927710843377</v>
      </c>
      <c r="AG28" s="16"/>
      <c r="AP28" s="10"/>
      <c r="AQ28" s="10"/>
      <c r="BH28" s="10"/>
      <c r="BI28" s="10"/>
      <c r="BN28" s="10"/>
      <c r="BO28" s="10"/>
      <c r="BP28" s="10"/>
      <c r="BQ28" s="10"/>
      <c r="BR28" s="10"/>
      <c r="BS28" s="10"/>
      <c r="BT28" s="8" t="s">
        <v>32</v>
      </c>
      <c r="BU28" s="10">
        <v>32.014939759036146</v>
      </c>
    </row>
    <row r="29" spans="1:77" x14ac:dyDescent="0.2">
      <c r="A29" s="8" t="s">
        <v>35</v>
      </c>
      <c r="B29" s="16">
        <v>2.8428093645484948E-2</v>
      </c>
      <c r="K29" s="22" t="s">
        <v>85</v>
      </c>
      <c r="L29" t="s">
        <v>89</v>
      </c>
      <c r="M29" t="s">
        <v>89</v>
      </c>
      <c r="N29" t="s">
        <v>89</v>
      </c>
      <c r="O29" t="s">
        <v>89</v>
      </c>
      <c r="P29" t="s">
        <v>89</v>
      </c>
      <c r="Q29" t="s">
        <v>89</v>
      </c>
      <c r="R29" t="s">
        <v>89</v>
      </c>
      <c r="S29" t="s">
        <v>89</v>
      </c>
      <c r="T29" t="s">
        <v>89</v>
      </c>
      <c r="X29" s="8" t="s">
        <v>26</v>
      </c>
      <c r="Y29" s="16">
        <v>1.5287769784172662E-2</v>
      </c>
      <c r="AA29" s="8" t="s">
        <v>58</v>
      </c>
      <c r="AB29" s="16">
        <v>2.7777777777777776E-2</v>
      </c>
      <c r="AD29" s="8" t="s">
        <v>20</v>
      </c>
      <c r="AE29" s="10">
        <v>188.11263157894737</v>
      </c>
      <c r="AP29" s="10"/>
      <c r="AQ29" s="10"/>
      <c r="BH29" s="10"/>
      <c r="BI29" s="10"/>
      <c r="BN29" s="10"/>
      <c r="BO29" s="10"/>
      <c r="BP29" s="10"/>
      <c r="BQ29" s="10"/>
      <c r="BR29" s="10"/>
      <c r="BS29" s="10"/>
      <c r="BT29" s="8" t="s">
        <v>20</v>
      </c>
      <c r="BU29" s="10">
        <v>31.979684210526319</v>
      </c>
    </row>
    <row r="30" spans="1:77" x14ac:dyDescent="0.2">
      <c r="A30" s="8" t="s">
        <v>36</v>
      </c>
      <c r="B30" s="16">
        <v>2.6755852842809364E-2</v>
      </c>
      <c r="K30" s="81" t="s">
        <v>24</v>
      </c>
      <c r="L30" s="16">
        <v>0.42857142857142855</v>
      </c>
      <c r="M30" s="16">
        <v>0.23076923076923078</v>
      </c>
      <c r="N30" s="10">
        <v>228.01153846153841</v>
      </c>
      <c r="O30" s="10">
        <v>212.10000000000005</v>
      </c>
      <c r="P30" s="10">
        <v>205.09230769230768</v>
      </c>
      <c r="Q30" s="4">
        <v>10.792307692307695</v>
      </c>
      <c r="R30" s="10">
        <v>38.761923076923075</v>
      </c>
      <c r="S30" s="10">
        <v>18.029230769230768</v>
      </c>
      <c r="T30" s="4">
        <v>9.23</v>
      </c>
      <c r="U30" s="4"/>
      <c r="X30" s="8" t="s">
        <v>49</v>
      </c>
      <c r="Y30" s="16">
        <v>1.5287769784172662E-2</v>
      </c>
      <c r="AA30" s="8" t="s">
        <v>63</v>
      </c>
      <c r="AB30" s="16">
        <v>2.5252525252525252E-2</v>
      </c>
      <c r="AD30" s="8" t="s">
        <v>73</v>
      </c>
      <c r="AE30" s="10">
        <v>186.71940298507465</v>
      </c>
      <c r="AG30" s="16"/>
      <c r="AP30" s="10"/>
      <c r="AQ30" s="10"/>
      <c r="BH30" s="10"/>
      <c r="BI30" s="10"/>
      <c r="BM30" s="10"/>
      <c r="BN30" s="10"/>
      <c r="BO30" s="10"/>
      <c r="BP30" s="10"/>
      <c r="BQ30" s="10"/>
      <c r="BR30" s="10"/>
      <c r="BS30" s="10"/>
      <c r="BT30" s="8" t="s">
        <v>73</v>
      </c>
      <c r="BU30" s="10">
        <v>31.742686567164167</v>
      </c>
    </row>
    <row r="31" spans="1:77" x14ac:dyDescent="0.2">
      <c r="A31" s="8" t="s">
        <v>66</v>
      </c>
      <c r="B31" s="16">
        <v>2.6755852842809364E-2</v>
      </c>
      <c r="K31" s="81" t="s">
        <v>39</v>
      </c>
      <c r="L31" s="16">
        <v>7.1428571428571425E-2</v>
      </c>
      <c r="M31" s="16">
        <v>0.15384615384615385</v>
      </c>
      <c r="N31" s="10">
        <v>218.94736842105263</v>
      </c>
      <c r="O31" s="10">
        <v>210.74210526315792</v>
      </c>
      <c r="P31" s="10">
        <v>206.86842105263159</v>
      </c>
      <c r="Q31" s="4">
        <v>10.468421052631578</v>
      </c>
      <c r="R31" s="10">
        <v>37.220526315789478</v>
      </c>
      <c r="S31" s="10">
        <v>17.913684210526316</v>
      </c>
      <c r="T31" s="4">
        <v>9.3089473684210535</v>
      </c>
      <c r="U31" s="4"/>
      <c r="X31" s="8" t="s">
        <v>30</v>
      </c>
      <c r="Y31" s="16">
        <v>1.618705035971223E-2</v>
      </c>
      <c r="AA31" s="8" t="s">
        <v>36</v>
      </c>
      <c r="AB31" s="16">
        <v>2.5252525252525252E-2</v>
      </c>
      <c r="AD31" s="8" t="s">
        <v>39</v>
      </c>
      <c r="AE31" s="10">
        <v>185.6765306122449</v>
      </c>
      <c r="AP31" s="10"/>
      <c r="AQ31" s="10"/>
      <c r="BH31" s="10"/>
      <c r="BI31" s="10"/>
      <c r="BM31" s="10"/>
      <c r="BN31" s="10"/>
      <c r="BO31" s="10"/>
      <c r="BP31" s="10"/>
      <c r="BQ31" s="10"/>
      <c r="BR31" s="10"/>
      <c r="BS31" s="10"/>
      <c r="BT31" s="8" t="s">
        <v>39</v>
      </c>
      <c r="BU31" s="10">
        <v>31.56530612244897</v>
      </c>
    </row>
    <row r="32" spans="1:77" x14ac:dyDescent="0.2">
      <c r="A32" s="8" t="s">
        <v>26</v>
      </c>
      <c r="B32" s="16">
        <v>2.6755852842809364E-2</v>
      </c>
      <c r="K32" s="81" t="s">
        <v>49</v>
      </c>
      <c r="L32" s="16">
        <v>0.14285714285714285</v>
      </c>
      <c r="M32" s="16">
        <v>0.30769230769230771</v>
      </c>
      <c r="N32" s="10">
        <v>218.06842105263158</v>
      </c>
      <c r="O32" s="10">
        <v>218.47894736842107</v>
      </c>
      <c r="P32" s="10">
        <v>205.91052631578947</v>
      </c>
      <c r="Q32" s="4">
        <v>11.052631578947368</v>
      </c>
      <c r="R32" s="10">
        <v>37.073157894736845</v>
      </c>
      <c r="S32" s="10">
        <v>18.571052631578947</v>
      </c>
      <c r="T32" s="4">
        <v>9.2652631578947382</v>
      </c>
      <c r="U32" s="4"/>
      <c r="X32" s="8" t="s">
        <v>36</v>
      </c>
      <c r="Y32" s="16">
        <v>1.618705035971223E-2</v>
      </c>
      <c r="AA32" s="8" t="s">
        <v>54</v>
      </c>
      <c r="AB32" s="16">
        <v>2.5252525252525252E-2</v>
      </c>
      <c r="AD32" s="8" t="s">
        <v>44</v>
      </c>
      <c r="AE32" s="10">
        <v>185.44315789473686</v>
      </c>
      <c r="AP32" s="10"/>
      <c r="AQ32" s="10"/>
      <c r="BH32" s="10"/>
      <c r="BI32" s="10"/>
      <c r="BM32" s="10"/>
      <c r="BN32" s="10"/>
      <c r="BO32" s="10"/>
      <c r="BP32" s="10"/>
      <c r="BQ32" s="10"/>
      <c r="BR32" s="10"/>
      <c r="BS32" s="10"/>
      <c r="BT32" s="8" t="s">
        <v>44</v>
      </c>
      <c r="BU32" s="10">
        <v>31.525684210526311</v>
      </c>
    </row>
    <row r="33" spans="1:73" x14ac:dyDescent="0.2">
      <c r="A33" s="8" t="s">
        <v>74</v>
      </c>
      <c r="B33" s="16">
        <v>2.508361204013378E-2</v>
      </c>
      <c r="K33" s="81" t="s">
        <v>60</v>
      </c>
      <c r="L33" s="16">
        <v>0.21428571428571427</v>
      </c>
      <c r="M33" s="16">
        <v>0.19230769230769232</v>
      </c>
      <c r="N33" s="10">
        <v>207.69473684210527</v>
      </c>
      <c r="O33" s="10">
        <v>210.74210526315792</v>
      </c>
      <c r="P33" s="10">
        <v>202.76842105263154</v>
      </c>
      <c r="Q33" s="4">
        <v>11.44736842105263</v>
      </c>
      <c r="R33" s="10">
        <v>35.309473684210523</v>
      </c>
      <c r="S33" s="10">
        <v>17.913684210526316</v>
      </c>
      <c r="T33" s="4">
        <v>9.1247368421052641</v>
      </c>
      <c r="U33" s="4"/>
      <c r="X33" s="8" t="s">
        <v>75</v>
      </c>
      <c r="Y33" s="16">
        <v>1.618705035971223E-2</v>
      </c>
      <c r="AA33" s="8" t="s">
        <v>51</v>
      </c>
      <c r="AB33" s="16">
        <v>2.5252525252525252E-2</v>
      </c>
      <c r="AD33" s="8" t="s">
        <v>57</v>
      </c>
      <c r="AE33" s="10">
        <v>185.1906666666666</v>
      </c>
      <c r="AP33" s="10"/>
      <c r="AQ33" s="10"/>
      <c r="BH33" s="10"/>
      <c r="BI33" s="10"/>
      <c r="BM33" s="10"/>
      <c r="BN33" s="10"/>
      <c r="BO33" s="10"/>
      <c r="BP33" s="10"/>
      <c r="BQ33" s="10"/>
      <c r="BR33" s="10"/>
      <c r="BS33" s="10"/>
      <c r="BT33" s="8" t="s">
        <v>57</v>
      </c>
      <c r="BU33" s="10">
        <v>31.482799999999994</v>
      </c>
    </row>
    <row r="34" spans="1:73" x14ac:dyDescent="0.2">
      <c r="A34" s="8" t="s">
        <v>70</v>
      </c>
      <c r="B34" s="16">
        <v>2.508361204013378E-2</v>
      </c>
      <c r="K34" s="81" t="s">
        <v>31</v>
      </c>
      <c r="L34" s="16">
        <v>0.14285714285714285</v>
      </c>
      <c r="M34" s="16">
        <v>0.11538461538461539</v>
      </c>
      <c r="N34" s="10">
        <v>200.05263157894734</v>
      </c>
      <c r="O34" s="10">
        <v>212.21578947368423</v>
      </c>
      <c r="P34" s="10">
        <v>189.84736842105266</v>
      </c>
      <c r="Q34" s="4">
        <v>11.34736842105263</v>
      </c>
      <c r="R34" s="10">
        <v>34.009473684210526</v>
      </c>
      <c r="S34" s="10">
        <v>18.03842105263158</v>
      </c>
      <c r="T34" s="4">
        <v>8.5431578947368436</v>
      </c>
      <c r="U34" s="4"/>
      <c r="X34" s="8" t="s">
        <v>45</v>
      </c>
      <c r="Y34" s="16">
        <v>1.618705035971223E-2</v>
      </c>
      <c r="AA34" s="8" t="s">
        <v>62</v>
      </c>
      <c r="AB34" s="16">
        <v>2.5252525252525252E-2</v>
      </c>
      <c r="AD34" s="8" t="s">
        <v>66</v>
      </c>
      <c r="AE34" s="10">
        <v>184.96179775280896</v>
      </c>
      <c r="AP34" s="10"/>
      <c r="AQ34" s="10"/>
      <c r="BH34" s="10"/>
      <c r="BI34" s="10"/>
      <c r="BM34" s="10"/>
      <c r="BN34" s="10"/>
      <c r="BO34" s="10"/>
      <c r="BP34" s="10"/>
      <c r="BQ34" s="10"/>
      <c r="BR34" s="10"/>
      <c r="BS34" s="10"/>
      <c r="BT34" s="8" t="s">
        <v>66</v>
      </c>
      <c r="BU34" s="10">
        <v>31.444269662921343</v>
      </c>
    </row>
    <row r="35" spans="1:73" x14ac:dyDescent="0.2">
      <c r="A35" s="8" t="s">
        <v>53</v>
      </c>
      <c r="B35" s="16">
        <v>2.508361204013378E-2</v>
      </c>
      <c r="X35" s="8" t="s">
        <v>47</v>
      </c>
      <c r="Y35" s="16">
        <v>1.70863309352518E-2</v>
      </c>
      <c r="AA35" s="8" t="s">
        <v>50</v>
      </c>
      <c r="AB35" s="16">
        <v>2.2727272727272728E-2</v>
      </c>
      <c r="AD35" s="8" t="s">
        <v>27</v>
      </c>
      <c r="AE35" s="10">
        <v>184.58539325842699</v>
      </c>
      <c r="AP35" s="10"/>
      <c r="AQ35" s="10"/>
      <c r="BH35" s="10"/>
      <c r="BI35" s="10"/>
      <c r="BM35" s="10"/>
      <c r="BN35" s="10"/>
      <c r="BO35" s="10"/>
      <c r="BP35" s="10"/>
      <c r="BQ35" s="10"/>
      <c r="BR35" s="10"/>
      <c r="BS35" s="10"/>
      <c r="BT35" s="8" t="s">
        <v>27</v>
      </c>
      <c r="BU35" s="10">
        <v>31.379662921348309</v>
      </c>
    </row>
    <row r="36" spans="1:73" x14ac:dyDescent="0.2">
      <c r="A36" s="8" t="s">
        <v>52</v>
      </c>
      <c r="B36" s="16">
        <v>2.508361204013378E-2</v>
      </c>
      <c r="X36" s="8" t="s">
        <v>62</v>
      </c>
      <c r="Y36" s="16">
        <v>1.70863309352518E-2</v>
      </c>
      <c r="AA36" s="8" t="s">
        <v>74</v>
      </c>
      <c r="AB36" s="16">
        <v>2.2727272727272728E-2</v>
      </c>
      <c r="AD36" s="8" t="s">
        <v>37</v>
      </c>
      <c r="AE36" s="10">
        <v>183.47547169811315</v>
      </c>
      <c r="AP36" s="10"/>
      <c r="AQ36" s="10"/>
      <c r="BH36" s="10"/>
      <c r="BI36" s="10"/>
      <c r="BM36" s="10"/>
      <c r="BN36" s="10"/>
      <c r="BO36" s="10"/>
      <c r="BP36" s="10"/>
      <c r="BQ36" s="10"/>
      <c r="BR36" s="10"/>
      <c r="BS36" s="10"/>
      <c r="BT36" s="8" t="s">
        <v>37</v>
      </c>
      <c r="BU36" s="10">
        <v>31.191415094339632</v>
      </c>
    </row>
    <row r="37" spans="1:73" x14ac:dyDescent="0.2">
      <c r="A37" s="8" t="s">
        <v>67</v>
      </c>
      <c r="B37" s="16">
        <v>2.508361204013378E-2</v>
      </c>
      <c r="X37" s="8" t="s">
        <v>72</v>
      </c>
      <c r="Y37" s="16">
        <v>1.7985611510791366E-2</v>
      </c>
      <c r="AA37" s="8" t="s">
        <v>55</v>
      </c>
      <c r="AB37" s="16">
        <v>2.2727272727272728E-2</v>
      </c>
      <c r="AD37" s="8" t="s">
        <v>54</v>
      </c>
      <c r="AE37" s="10">
        <v>182.79750000000016</v>
      </c>
      <c r="AP37" s="10"/>
      <c r="AQ37" s="10"/>
      <c r="BH37" s="10"/>
      <c r="BI37" s="10"/>
      <c r="BM37" s="10"/>
      <c r="BN37" s="10"/>
      <c r="BO37" s="10"/>
      <c r="BP37" s="10"/>
      <c r="BQ37" s="10"/>
      <c r="BR37" s="10"/>
      <c r="BS37" s="10"/>
      <c r="BT37" s="8" t="s">
        <v>54</v>
      </c>
      <c r="BU37" s="10">
        <v>31.076125000000001</v>
      </c>
    </row>
    <row r="38" spans="1:73" x14ac:dyDescent="0.2">
      <c r="A38" s="8" t="s">
        <v>43</v>
      </c>
      <c r="B38" s="16">
        <v>2.3411371237458192E-2</v>
      </c>
      <c r="X38" s="8" t="s">
        <v>48</v>
      </c>
      <c r="Y38" s="16">
        <v>1.7985611510791366E-2</v>
      </c>
      <c r="AA38" s="8" t="s">
        <v>31</v>
      </c>
      <c r="AB38" s="16">
        <v>2.2727272727272728E-2</v>
      </c>
      <c r="AD38" s="8" t="s">
        <v>75</v>
      </c>
      <c r="AE38" s="10">
        <v>182.57313432835826</v>
      </c>
      <c r="BH38" s="10"/>
      <c r="BI38" s="10"/>
      <c r="BT38" s="8" t="s">
        <v>75</v>
      </c>
      <c r="BU38" s="10">
        <v>31.038358208955227</v>
      </c>
    </row>
    <row r="39" spans="1:73" x14ac:dyDescent="0.2">
      <c r="A39" s="8" t="s">
        <v>27</v>
      </c>
      <c r="B39" s="16">
        <v>2.3411371237458192E-2</v>
      </c>
      <c r="X39" s="8" t="s">
        <v>38</v>
      </c>
      <c r="Y39" s="16">
        <v>1.7985611510791366E-2</v>
      </c>
      <c r="AA39" s="8" t="s">
        <v>52</v>
      </c>
      <c r="AB39" s="16">
        <v>2.2727272727272728E-2</v>
      </c>
      <c r="AD39" s="8" t="s">
        <v>62</v>
      </c>
      <c r="AE39" s="10">
        <v>181.76385542168669</v>
      </c>
      <c r="BH39" s="10"/>
      <c r="BI39" s="10"/>
      <c r="BT39" s="8" t="s">
        <v>62</v>
      </c>
      <c r="BU39" s="10">
        <v>30.900361445783126</v>
      </c>
    </row>
    <row r="40" spans="1:73" x14ac:dyDescent="0.2">
      <c r="A40" s="8" t="s">
        <v>32</v>
      </c>
      <c r="B40" s="16">
        <v>2.1739130434782608E-2</v>
      </c>
      <c r="X40" s="8" t="s">
        <v>43</v>
      </c>
      <c r="Y40" s="16">
        <v>1.7985611510791366E-2</v>
      </c>
      <c r="AA40" s="8" t="s">
        <v>37</v>
      </c>
      <c r="AB40" s="16">
        <v>2.2727272727272728E-2</v>
      </c>
      <c r="AD40" s="8" t="s">
        <v>45</v>
      </c>
      <c r="AE40" s="10">
        <v>181.73506493506491</v>
      </c>
      <c r="BH40" s="10"/>
      <c r="BI40" s="10"/>
      <c r="BT40" s="8" t="s">
        <v>45</v>
      </c>
      <c r="BU40" s="10">
        <v>30.894935064935058</v>
      </c>
    </row>
    <row r="41" spans="1:73" x14ac:dyDescent="0.2">
      <c r="A41" s="8" t="s">
        <v>68</v>
      </c>
      <c r="B41" s="16">
        <v>2.1739130434782608E-2</v>
      </c>
      <c r="X41" s="8" t="s">
        <v>41</v>
      </c>
      <c r="Y41" s="16">
        <v>1.8884892086330936E-2</v>
      </c>
      <c r="AA41" s="8" t="s">
        <v>60</v>
      </c>
      <c r="AB41" s="16">
        <v>2.2727272727272728E-2</v>
      </c>
      <c r="AD41" s="8" t="s">
        <v>60</v>
      </c>
      <c r="AE41" s="10">
        <v>181.19629629629637</v>
      </c>
      <c r="BH41" s="10"/>
      <c r="BI41" s="10"/>
      <c r="BT41" s="8" t="s">
        <v>60</v>
      </c>
      <c r="BU41" s="10">
        <v>30.80407407407407</v>
      </c>
    </row>
    <row r="42" spans="1:73" x14ac:dyDescent="0.2">
      <c r="A42" s="8" t="s">
        <v>54</v>
      </c>
      <c r="B42" s="16">
        <v>2.1739130434782608E-2</v>
      </c>
      <c r="X42" s="8" t="s">
        <v>64</v>
      </c>
      <c r="Y42" s="16">
        <v>1.8884892086330936E-2</v>
      </c>
      <c r="AA42" s="8" t="s">
        <v>70</v>
      </c>
      <c r="AB42" s="16">
        <v>2.2727272727272728E-2</v>
      </c>
      <c r="AD42" s="8" t="s">
        <v>74</v>
      </c>
      <c r="AE42" s="10">
        <v>180.56022727272727</v>
      </c>
      <c r="BH42" s="10"/>
      <c r="BI42" s="10"/>
      <c r="BT42" s="8" t="s">
        <v>74</v>
      </c>
      <c r="BU42" s="10">
        <v>30.695568181818178</v>
      </c>
    </row>
    <row r="43" spans="1:73" x14ac:dyDescent="0.2">
      <c r="A43" s="8" t="s">
        <v>37</v>
      </c>
      <c r="B43" s="16">
        <v>2.0066889632107024E-2</v>
      </c>
      <c r="X43" s="8" t="s">
        <v>40</v>
      </c>
      <c r="Y43" s="16">
        <v>1.8884892086330936E-2</v>
      </c>
      <c r="AA43" s="8" t="s">
        <v>64</v>
      </c>
      <c r="AB43" s="16">
        <v>2.2727272727272728E-2</v>
      </c>
      <c r="AD43" s="8" t="s">
        <v>65</v>
      </c>
      <c r="AE43" s="10">
        <v>180.49176470588233</v>
      </c>
      <c r="BH43" s="10"/>
      <c r="BI43" s="10"/>
      <c r="BT43" s="8" t="s">
        <v>65</v>
      </c>
      <c r="BU43" s="10">
        <v>30.684941176470591</v>
      </c>
    </row>
    <row r="44" spans="1:73" x14ac:dyDescent="0.2">
      <c r="A44" s="8" t="s">
        <v>71</v>
      </c>
      <c r="B44" s="16">
        <v>2.0066889632107024E-2</v>
      </c>
      <c r="X44" s="8" t="s">
        <v>65</v>
      </c>
      <c r="Y44" s="16">
        <v>1.8884892086330936E-2</v>
      </c>
      <c r="AA44" s="8" t="s">
        <v>20</v>
      </c>
      <c r="AB44" s="16">
        <v>2.2727272727272728E-2</v>
      </c>
      <c r="AD44" s="8" t="s">
        <v>59</v>
      </c>
      <c r="AE44" s="10">
        <v>180.01124999999993</v>
      </c>
      <c r="BH44" s="10"/>
      <c r="BI44" s="10"/>
      <c r="BT44" s="8" t="s">
        <v>59</v>
      </c>
      <c r="BU44" s="10">
        <v>30.602374999999988</v>
      </c>
    </row>
    <row r="45" spans="1:73" x14ac:dyDescent="0.2">
      <c r="A45" s="8" t="s">
        <v>55</v>
      </c>
      <c r="B45" s="16">
        <v>2.0066889632107024E-2</v>
      </c>
      <c r="X45" s="8" t="s">
        <v>54</v>
      </c>
      <c r="Y45" s="16">
        <v>1.8884892086330936E-2</v>
      </c>
      <c r="AA45" s="8" t="s">
        <v>26</v>
      </c>
      <c r="AB45" s="16">
        <v>2.2727272727272728E-2</v>
      </c>
      <c r="AD45" s="8" t="s">
        <v>64</v>
      </c>
      <c r="AE45" s="10">
        <v>179.51860465116283</v>
      </c>
      <c r="BH45" s="10"/>
      <c r="BI45" s="10"/>
      <c r="BT45" s="8" t="s">
        <v>64</v>
      </c>
      <c r="BU45" s="10">
        <v>30.519069767441863</v>
      </c>
    </row>
    <row r="46" spans="1:73" x14ac:dyDescent="0.2">
      <c r="A46" s="8" t="s">
        <v>65</v>
      </c>
      <c r="B46" s="16">
        <v>2.0066889632107024E-2</v>
      </c>
      <c r="X46" s="8" t="s">
        <v>46</v>
      </c>
      <c r="Y46" s="16">
        <v>1.8884892086330936E-2</v>
      </c>
      <c r="AA46" s="8" t="s">
        <v>24</v>
      </c>
      <c r="AB46" s="16">
        <v>2.2727272727272728E-2</v>
      </c>
      <c r="AD46" s="8" t="s">
        <v>71</v>
      </c>
      <c r="AE46" s="10">
        <v>179.02658227848099</v>
      </c>
      <c r="BH46" s="10"/>
      <c r="BI46" s="10"/>
      <c r="BT46" s="8" t="s">
        <v>71</v>
      </c>
      <c r="BU46" s="10">
        <v>30.43506329113924</v>
      </c>
    </row>
    <row r="47" spans="1:73" x14ac:dyDescent="0.2">
      <c r="A47" s="8" t="s">
        <v>20</v>
      </c>
      <c r="B47" s="16">
        <v>2.0066889632107024E-2</v>
      </c>
      <c r="X47" s="8" t="s">
        <v>39</v>
      </c>
      <c r="Y47" s="16">
        <v>1.8884892086330936E-2</v>
      </c>
      <c r="AA47" s="8" t="s">
        <v>38</v>
      </c>
      <c r="AB47" s="16">
        <v>2.0202020202020204E-2</v>
      </c>
      <c r="AD47" s="8" t="s">
        <v>48</v>
      </c>
      <c r="AE47" s="10">
        <v>178.44843749999993</v>
      </c>
      <c r="AG47" s="16"/>
      <c r="BH47" s="10"/>
      <c r="BI47" s="10"/>
      <c r="BT47" s="8" t="s">
        <v>48</v>
      </c>
      <c r="BU47" s="10">
        <v>30.336562499999992</v>
      </c>
    </row>
    <row r="48" spans="1:73" x14ac:dyDescent="0.2">
      <c r="A48" s="8" t="s">
        <v>50</v>
      </c>
      <c r="B48" s="16">
        <v>1.839464882943144E-2</v>
      </c>
      <c r="X48" s="8" t="s">
        <v>66</v>
      </c>
      <c r="Y48" s="16">
        <v>1.9784172661870502E-2</v>
      </c>
      <c r="AA48" s="8" t="s">
        <v>73</v>
      </c>
      <c r="AB48" s="16">
        <v>2.0202020202020204E-2</v>
      </c>
      <c r="AD48" s="8" t="s">
        <v>47</v>
      </c>
      <c r="AE48" s="10">
        <v>178.427868852459</v>
      </c>
      <c r="AG48" s="16"/>
      <c r="BH48" s="10"/>
      <c r="BI48" s="10"/>
      <c r="BT48" s="8" t="s">
        <v>47</v>
      </c>
      <c r="BU48" s="10">
        <v>30.333278688524597</v>
      </c>
    </row>
    <row r="49" spans="1:73" x14ac:dyDescent="0.2">
      <c r="A49" s="8" t="s">
        <v>57</v>
      </c>
      <c r="B49" s="16">
        <v>1.839464882943144E-2</v>
      </c>
      <c r="X49" s="8" t="s">
        <v>71</v>
      </c>
      <c r="Y49" s="16">
        <v>1.9784172661870502E-2</v>
      </c>
      <c r="AA49" s="8" t="s">
        <v>27</v>
      </c>
      <c r="AB49" s="16">
        <v>2.0202020202020204E-2</v>
      </c>
      <c r="AD49" s="8" t="s">
        <v>46</v>
      </c>
      <c r="AE49" s="10">
        <v>178.24102564102563</v>
      </c>
      <c r="AG49" s="16"/>
      <c r="BH49" s="10"/>
      <c r="BI49" s="10"/>
      <c r="BT49" s="8" t="s">
        <v>46</v>
      </c>
      <c r="BU49" s="10">
        <v>30.301923076923078</v>
      </c>
    </row>
    <row r="50" spans="1:73" x14ac:dyDescent="0.2">
      <c r="A50" s="8" t="s">
        <v>46</v>
      </c>
      <c r="B50" s="16">
        <v>1.6722408026755852E-2</v>
      </c>
      <c r="X50" s="8" t="s">
        <v>24</v>
      </c>
      <c r="Y50" s="16">
        <v>1.9784172661870502E-2</v>
      </c>
      <c r="AA50" s="8" t="s">
        <v>41</v>
      </c>
      <c r="AB50" s="16">
        <v>2.0202020202020204E-2</v>
      </c>
      <c r="AD50" s="8" t="s">
        <v>52</v>
      </c>
      <c r="AE50" s="10">
        <v>177.94646464646465</v>
      </c>
      <c r="AG50" s="16"/>
      <c r="BH50" s="10"/>
      <c r="BI50" s="10"/>
      <c r="BT50" s="8" t="s">
        <v>52</v>
      </c>
      <c r="BU50" s="10">
        <v>30.251717171717189</v>
      </c>
    </row>
    <row r="51" spans="1:73" x14ac:dyDescent="0.2">
      <c r="A51" s="8" t="s">
        <v>56</v>
      </c>
      <c r="B51" s="16">
        <v>1.6722408026755852E-2</v>
      </c>
      <c r="X51" s="8" t="s">
        <v>32</v>
      </c>
      <c r="Y51" s="16">
        <v>1.9784172661870502E-2</v>
      </c>
      <c r="AA51" s="8" t="s">
        <v>40</v>
      </c>
      <c r="AB51" s="16">
        <v>1.7676767676767676E-2</v>
      </c>
      <c r="AD51" s="8" t="s">
        <v>33</v>
      </c>
      <c r="AE51" s="10">
        <v>177.87126436781614</v>
      </c>
      <c r="AG51" s="16"/>
      <c r="BH51" s="10"/>
      <c r="BI51" s="10"/>
      <c r="BT51" s="8" t="s">
        <v>33</v>
      </c>
      <c r="BU51" s="10">
        <v>30.238850574712657</v>
      </c>
    </row>
    <row r="52" spans="1:73" x14ac:dyDescent="0.2">
      <c r="A52" s="8" t="s">
        <v>29</v>
      </c>
      <c r="B52" s="16">
        <v>1.6722408026755852E-2</v>
      </c>
      <c r="X52" s="8" t="s">
        <v>33</v>
      </c>
      <c r="Y52" s="16">
        <v>1.9784172661870502E-2</v>
      </c>
      <c r="AA52" s="8" t="s">
        <v>75</v>
      </c>
      <c r="AB52" s="16">
        <v>1.7676767676767676E-2</v>
      </c>
      <c r="AD52" s="8" t="s">
        <v>58</v>
      </c>
      <c r="AE52" s="10">
        <v>177.70375000000004</v>
      </c>
      <c r="AG52" s="16"/>
      <c r="BH52" s="10"/>
      <c r="BI52" s="10"/>
      <c r="BT52" s="8" t="s">
        <v>58</v>
      </c>
      <c r="BU52" s="10">
        <v>30.210124999999998</v>
      </c>
    </row>
    <row r="53" spans="1:73" x14ac:dyDescent="0.2">
      <c r="A53" s="8" t="s">
        <v>64</v>
      </c>
      <c r="B53" s="16">
        <v>1.6722408026755852E-2</v>
      </c>
      <c r="X53" s="8" t="s">
        <v>58</v>
      </c>
      <c r="Y53" s="16">
        <v>2.0683453237410072E-2</v>
      </c>
      <c r="AA53" s="8" t="s">
        <v>29</v>
      </c>
      <c r="AB53" s="16">
        <v>1.7676767676767676E-2</v>
      </c>
      <c r="AD53" s="8" t="s">
        <v>31</v>
      </c>
      <c r="AE53" s="10">
        <v>177.56402877697832</v>
      </c>
      <c r="AG53" s="16"/>
      <c r="BH53" s="10"/>
      <c r="BI53" s="10"/>
      <c r="BT53" s="8" t="s">
        <v>31</v>
      </c>
      <c r="BU53" s="10">
        <v>30.186618705035968</v>
      </c>
    </row>
    <row r="54" spans="1:73" x14ac:dyDescent="0.2">
      <c r="A54" s="8" t="s">
        <v>44</v>
      </c>
      <c r="B54" s="16">
        <v>1.6722408026755852E-2</v>
      </c>
      <c r="X54" s="8" t="s">
        <v>52</v>
      </c>
      <c r="Y54" s="16">
        <v>2.0683453237410072E-2</v>
      </c>
      <c r="AA54" s="8" t="s">
        <v>39</v>
      </c>
      <c r="AB54" s="16">
        <v>1.7676767676767676E-2</v>
      </c>
      <c r="AD54" s="8" t="s">
        <v>38</v>
      </c>
      <c r="AE54" s="10">
        <v>177.00900000000001</v>
      </c>
      <c r="AG54" s="16"/>
      <c r="BH54" s="10"/>
      <c r="BI54" s="10"/>
      <c r="BT54" s="8" t="s">
        <v>38</v>
      </c>
      <c r="BU54" s="10">
        <v>30.092000000000006</v>
      </c>
    </row>
    <row r="55" spans="1:73" x14ac:dyDescent="0.2">
      <c r="A55" s="8" t="s">
        <v>61</v>
      </c>
      <c r="B55" s="16">
        <v>1.6722408026755852E-2</v>
      </c>
      <c r="X55" s="8" t="s">
        <v>67</v>
      </c>
      <c r="Y55" s="16">
        <v>2.1582733812949641E-2</v>
      </c>
      <c r="AA55" s="8" t="s">
        <v>61</v>
      </c>
      <c r="AB55" s="16">
        <v>1.5151515151515152E-2</v>
      </c>
      <c r="AD55" s="8" t="s">
        <v>36</v>
      </c>
      <c r="AE55" s="10">
        <v>176.99583333333331</v>
      </c>
      <c r="AG55" s="16"/>
      <c r="BH55" s="10"/>
      <c r="BI55" s="10"/>
      <c r="BT55" s="8" t="s">
        <v>36</v>
      </c>
      <c r="BU55" s="10">
        <v>30.089791666666688</v>
      </c>
    </row>
    <row r="56" spans="1:73" x14ac:dyDescent="0.2">
      <c r="A56" s="8" t="s">
        <v>41</v>
      </c>
      <c r="B56" s="16">
        <v>1.5050167224080268E-2</v>
      </c>
      <c r="X56" s="8" t="s">
        <v>70</v>
      </c>
      <c r="Y56" s="16">
        <v>2.1582733812949641E-2</v>
      </c>
      <c r="AA56" s="8" t="s">
        <v>68</v>
      </c>
      <c r="AB56" s="16">
        <v>1.5151515151515152E-2</v>
      </c>
      <c r="AD56" s="8" t="s">
        <v>42</v>
      </c>
      <c r="AE56" s="10">
        <v>176.91168831168827</v>
      </c>
      <c r="AG56" s="16"/>
      <c r="BH56" s="10"/>
      <c r="BI56" s="10"/>
      <c r="BT56" s="8" t="s">
        <v>42</v>
      </c>
      <c r="BU56" s="10">
        <v>30.075714285714302</v>
      </c>
    </row>
    <row r="57" spans="1:73" x14ac:dyDescent="0.2">
      <c r="A57" s="8" t="s">
        <v>40</v>
      </c>
      <c r="B57" s="16">
        <v>1.5050167224080268E-2</v>
      </c>
      <c r="X57" s="8" t="s">
        <v>57</v>
      </c>
      <c r="Y57" s="16">
        <v>2.1582733812949641E-2</v>
      </c>
      <c r="AA57" s="8" t="s">
        <v>59</v>
      </c>
      <c r="AB57" s="16">
        <v>1.5151515151515152E-2</v>
      </c>
      <c r="AD57" s="8" t="s">
        <v>51</v>
      </c>
      <c r="AE57" s="10">
        <v>175.93191489361703</v>
      </c>
      <c r="AG57" s="16"/>
      <c r="BH57" s="10"/>
      <c r="BI57" s="10"/>
      <c r="BT57" s="8" t="s">
        <v>51</v>
      </c>
      <c r="BU57" s="10">
        <v>29.908510638297876</v>
      </c>
    </row>
    <row r="58" spans="1:73" x14ac:dyDescent="0.2">
      <c r="A58" s="8" t="s">
        <v>63</v>
      </c>
      <c r="B58" s="16">
        <v>1.3377926421404682E-2</v>
      </c>
      <c r="X58" s="8" t="s">
        <v>60</v>
      </c>
      <c r="Y58" s="16">
        <v>2.2482014388489208E-2</v>
      </c>
      <c r="AA58" s="8" t="s">
        <v>46</v>
      </c>
      <c r="AB58" s="16">
        <v>1.5151515151515152E-2</v>
      </c>
      <c r="AD58" s="8" t="s">
        <v>34</v>
      </c>
      <c r="AE58" s="10">
        <v>175.88387096774196</v>
      </c>
      <c r="AG58" s="16"/>
      <c r="BH58" s="10"/>
      <c r="BI58" s="10"/>
      <c r="BT58" s="8" t="s">
        <v>34</v>
      </c>
      <c r="BU58" s="10">
        <v>29.90145161290322</v>
      </c>
    </row>
    <row r="59" spans="1:73" x14ac:dyDescent="0.2">
      <c r="A59" s="8" t="s">
        <v>73</v>
      </c>
      <c r="B59" s="16">
        <v>1.3377926421404682E-2</v>
      </c>
      <c r="X59" s="8" t="s">
        <v>50</v>
      </c>
      <c r="Y59" s="16">
        <v>2.2482014388489208E-2</v>
      </c>
      <c r="AA59" s="8" t="s">
        <v>47</v>
      </c>
      <c r="AB59" s="16">
        <v>1.5151515151515152E-2</v>
      </c>
      <c r="AD59" s="8" t="s">
        <v>72</v>
      </c>
      <c r="AE59" s="10">
        <v>175.50379746835446</v>
      </c>
      <c r="AG59" s="16"/>
      <c r="BH59" s="10"/>
      <c r="BI59" s="10"/>
      <c r="BT59" s="8" t="s">
        <v>72</v>
      </c>
      <c r="BU59" s="10">
        <v>29.836075949367103</v>
      </c>
    </row>
    <row r="60" spans="1:73" x14ac:dyDescent="0.2">
      <c r="A60" s="8" t="s">
        <v>51</v>
      </c>
      <c r="B60" s="16">
        <v>1.1705685618729096E-2</v>
      </c>
      <c r="X60" s="8" t="s">
        <v>35</v>
      </c>
      <c r="Y60" s="16">
        <v>2.2482014388489208E-2</v>
      </c>
      <c r="AA60" s="8" t="s">
        <v>66</v>
      </c>
      <c r="AB60" s="16">
        <v>1.5151515151515152E-2</v>
      </c>
      <c r="AD60" s="8" t="s">
        <v>69</v>
      </c>
      <c r="AE60" s="10">
        <v>175.39726027397262</v>
      </c>
      <c r="BH60" s="10"/>
      <c r="BI60" s="10"/>
      <c r="BT60" s="8" t="s">
        <v>69</v>
      </c>
      <c r="BU60" s="10">
        <v>29.817945205479447</v>
      </c>
    </row>
    <row r="61" spans="1:73" x14ac:dyDescent="0.2">
      <c r="A61" s="8" t="s">
        <v>34</v>
      </c>
      <c r="B61" s="16">
        <v>1.1705685618729096E-2</v>
      </c>
      <c r="X61" s="8" t="s">
        <v>74</v>
      </c>
      <c r="Y61" s="16">
        <v>2.3381294964028777E-2</v>
      </c>
      <c r="AA61" s="8" t="s">
        <v>42</v>
      </c>
      <c r="AB61" s="16">
        <v>1.5151515151515152E-2</v>
      </c>
      <c r="AD61" s="8" t="s">
        <v>61</v>
      </c>
      <c r="AE61" s="10">
        <v>175.25256410256409</v>
      </c>
      <c r="BH61" s="10"/>
      <c r="BI61" s="10"/>
      <c r="BT61" s="8" t="s">
        <v>61</v>
      </c>
      <c r="BU61" s="10">
        <v>29.792948717948722</v>
      </c>
    </row>
    <row r="62" spans="1:73" x14ac:dyDescent="0.2">
      <c r="A62" s="8" t="s">
        <v>48</v>
      </c>
      <c r="B62" s="16">
        <v>1.1705685618729096E-2</v>
      </c>
      <c r="X62" s="8" t="s">
        <v>63</v>
      </c>
      <c r="Y62" s="16">
        <v>2.3381294964028777E-2</v>
      </c>
      <c r="AA62" s="8" t="s">
        <v>48</v>
      </c>
      <c r="AB62" s="16">
        <v>1.2626262626262626E-2</v>
      </c>
      <c r="AD62" s="8" t="s">
        <v>35</v>
      </c>
      <c r="AE62" s="10">
        <v>174.07749999999993</v>
      </c>
      <c r="BH62" s="10"/>
      <c r="BI62" s="10"/>
      <c r="BT62" s="8" t="s">
        <v>35</v>
      </c>
      <c r="BU62" s="10">
        <v>29.593125000000004</v>
      </c>
    </row>
    <row r="63" spans="1:73" x14ac:dyDescent="0.2">
      <c r="A63" s="8" t="s">
        <v>58</v>
      </c>
      <c r="B63" s="16">
        <v>1.1705685618729096E-2</v>
      </c>
      <c r="X63" s="8" t="s">
        <v>42</v>
      </c>
      <c r="Y63" s="16">
        <v>2.3381294964028777E-2</v>
      </c>
      <c r="AA63" s="8" t="s">
        <v>45</v>
      </c>
      <c r="AB63" s="16">
        <v>1.2626262626262626E-2</v>
      </c>
      <c r="AD63" s="8" t="s">
        <v>41</v>
      </c>
      <c r="AE63" s="10">
        <v>173.49125000000006</v>
      </c>
      <c r="BH63" s="10"/>
      <c r="BI63" s="10"/>
      <c r="BT63" s="8" t="s">
        <v>41</v>
      </c>
      <c r="BU63" s="10">
        <v>29.494250000000005</v>
      </c>
    </row>
    <row r="64" spans="1:73" x14ac:dyDescent="0.2">
      <c r="A64" s="8" t="s">
        <v>30</v>
      </c>
      <c r="B64" s="16">
        <v>1.1705685618729096E-2</v>
      </c>
      <c r="X64" s="8" t="s">
        <v>27</v>
      </c>
      <c r="Y64" s="16">
        <v>2.3381294964028777E-2</v>
      </c>
      <c r="AA64" s="8" t="s">
        <v>57</v>
      </c>
      <c r="AB64" s="16">
        <v>1.2626262626262626E-2</v>
      </c>
      <c r="AD64" s="8" t="s">
        <v>40</v>
      </c>
      <c r="AE64" s="10">
        <v>173.41315789473686</v>
      </c>
      <c r="BH64" s="10"/>
      <c r="BI64" s="10"/>
      <c r="BT64" s="8" t="s">
        <v>40</v>
      </c>
      <c r="BU64" s="10">
        <v>29.480657894736851</v>
      </c>
    </row>
    <row r="65" spans="1:73" x14ac:dyDescent="0.2">
      <c r="A65" s="8" t="s">
        <v>42</v>
      </c>
      <c r="B65" s="16">
        <v>1.1705685618729096E-2</v>
      </c>
      <c r="X65" s="8" t="s">
        <v>44</v>
      </c>
      <c r="Y65" s="16">
        <v>2.3381294964028777E-2</v>
      </c>
      <c r="AA65" s="8" t="s">
        <v>65</v>
      </c>
      <c r="AB65" s="16">
        <v>1.2626262626262626E-2</v>
      </c>
      <c r="AD65" s="8" t="s">
        <v>29</v>
      </c>
      <c r="AE65" s="10">
        <v>173.125</v>
      </c>
      <c r="BH65" s="10"/>
      <c r="BI65" s="10"/>
      <c r="BT65" s="8" t="s">
        <v>29</v>
      </c>
      <c r="BU65" s="10">
        <v>29.432374999999997</v>
      </c>
    </row>
    <row r="66" spans="1:73" x14ac:dyDescent="0.2">
      <c r="A66" s="8" t="s">
        <v>75</v>
      </c>
      <c r="B66" s="16">
        <v>1.0033444816053512E-2</v>
      </c>
      <c r="X66" s="8" t="s">
        <v>53</v>
      </c>
      <c r="Y66" s="16">
        <v>2.4280575539568347E-2</v>
      </c>
      <c r="AA66" s="8" t="s">
        <v>69</v>
      </c>
      <c r="AB66" s="16">
        <v>1.0101010101010102E-2</v>
      </c>
      <c r="AD66" s="8" t="s">
        <v>67</v>
      </c>
      <c r="AE66" s="10">
        <v>172.97560975609758</v>
      </c>
      <c r="BH66" s="10"/>
      <c r="BI66" s="10"/>
      <c r="BT66" s="8" t="s">
        <v>67</v>
      </c>
      <c r="BU66" s="10">
        <v>29.406341463414641</v>
      </c>
    </row>
    <row r="67" spans="1:73" x14ac:dyDescent="0.2">
      <c r="A67" s="8" t="s">
        <v>33</v>
      </c>
      <c r="B67" s="16">
        <v>1.0033444816053512E-2</v>
      </c>
      <c r="X67" s="8" t="s">
        <v>68</v>
      </c>
      <c r="Y67" s="16">
        <v>2.5179856115107913E-2</v>
      </c>
      <c r="AA67" s="8" t="s">
        <v>43</v>
      </c>
      <c r="AB67" s="16">
        <v>1.0101010101010102E-2</v>
      </c>
      <c r="AD67" s="8" t="s">
        <v>53</v>
      </c>
      <c r="AE67" s="10">
        <v>171.87011494252869</v>
      </c>
      <c r="BH67" s="10"/>
      <c r="BI67" s="10"/>
      <c r="BT67" s="8" t="s">
        <v>53</v>
      </c>
      <c r="BU67" s="10">
        <v>29.218505747126436</v>
      </c>
    </row>
    <row r="68" spans="1:73" x14ac:dyDescent="0.2">
      <c r="A68" s="8" t="s">
        <v>72</v>
      </c>
      <c r="B68" s="16">
        <v>1.0033444816053512E-2</v>
      </c>
      <c r="X68" s="8" t="s">
        <v>51</v>
      </c>
      <c r="Y68" s="16">
        <v>2.5179856115107913E-2</v>
      </c>
      <c r="AA68" s="8" t="s">
        <v>56</v>
      </c>
      <c r="AB68" s="16">
        <v>7.575757575757576E-3</v>
      </c>
      <c r="AD68" s="8" t="s">
        <v>30</v>
      </c>
      <c r="AE68" s="10">
        <v>171.60869565217396</v>
      </c>
      <c r="BH68" s="10"/>
      <c r="BI68" s="10"/>
      <c r="BT68" s="8" t="s">
        <v>30</v>
      </c>
      <c r="BU68" s="10">
        <v>29.174202898550732</v>
      </c>
    </row>
    <row r="69" spans="1:73" x14ac:dyDescent="0.2">
      <c r="A69" s="8" t="s">
        <v>38</v>
      </c>
      <c r="B69" s="16">
        <v>8.3612040133779261E-3</v>
      </c>
      <c r="X69" s="8" t="s">
        <v>55</v>
      </c>
      <c r="Y69" s="16">
        <v>2.5179856115107913E-2</v>
      </c>
      <c r="AA69" s="8" t="s">
        <v>34</v>
      </c>
      <c r="AB69" s="16">
        <v>7.575757575757576E-3</v>
      </c>
      <c r="AD69" s="8" t="s">
        <v>43</v>
      </c>
      <c r="AE69" s="10">
        <v>171.10972222222227</v>
      </c>
      <c r="BH69" s="10"/>
      <c r="BI69" s="10"/>
      <c r="BT69" s="8" t="s">
        <v>43</v>
      </c>
      <c r="BU69" s="10">
        <v>29.089722222222221</v>
      </c>
    </row>
    <row r="70" spans="1:73" x14ac:dyDescent="0.2">
      <c r="A70" s="8" t="s">
        <v>69</v>
      </c>
      <c r="B70" s="16">
        <v>8.3612040133779261E-3</v>
      </c>
      <c r="X70" s="8" t="s">
        <v>37</v>
      </c>
      <c r="Y70" s="16">
        <v>2.6978417266187049E-2</v>
      </c>
      <c r="AA70" s="8" t="s">
        <v>30</v>
      </c>
      <c r="AB70" s="16">
        <v>5.0505050505050509E-3</v>
      </c>
      <c r="AD70" s="8" t="s">
        <v>56</v>
      </c>
      <c r="AE70" s="10">
        <v>171.08205128205131</v>
      </c>
      <c r="BH70" s="10"/>
      <c r="BI70" s="10"/>
      <c r="BT70" s="8" t="s">
        <v>56</v>
      </c>
      <c r="BU70" s="10">
        <v>29.084615384615383</v>
      </c>
    </row>
    <row r="71" spans="1:73" x14ac:dyDescent="0.2">
      <c r="A71" s="8" t="s">
        <v>45</v>
      </c>
      <c r="B71" s="16">
        <v>6.688963210702341E-3</v>
      </c>
      <c r="X71" s="8" t="s">
        <v>31</v>
      </c>
      <c r="Y71" s="16">
        <v>2.8776978417266189E-2</v>
      </c>
      <c r="AA71" s="8" t="s">
        <v>32</v>
      </c>
      <c r="AB71" s="16">
        <v>5.0505050505050509E-3</v>
      </c>
      <c r="AD71" s="8" t="s">
        <v>63</v>
      </c>
      <c r="AE71" s="10">
        <v>170.61666666666667</v>
      </c>
      <c r="BH71" s="10"/>
      <c r="BI71" s="10"/>
      <c r="BT71" s="8" t="s">
        <v>63</v>
      </c>
      <c r="BU71" s="10">
        <v>29.005833333333342</v>
      </c>
    </row>
    <row r="72" spans="1:73" x14ac:dyDescent="0.2">
      <c r="A72" s="8" t="s">
        <v>47</v>
      </c>
      <c r="B72" s="16">
        <v>6.688963210702341E-3</v>
      </c>
      <c r="X72" s="8" t="s">
        <v>20</v>
      </c>
      <c r="Y72" s="16">
        <v>2.9676258992805755E-2</v>
      </c>
      <c r="AA72" s="8" t="s">
        <v>35</v>
      </c>
      <c r="AB72" s="16">
        <v>5.0505050505050509E-3</v>
      </c>
      <c r="AD72" s="8" t="s">
        <v>50</v>
      </c>
      <c r="AE72" s="10">
        <v>169.45211267605637</v>
      </c>
      <c r="BH72" s="10"/>
      <c r="BI72" s="10"/>
      <c r="BT72" s="8" t="s">
        <v>50</v>
      </c>
      <c r="BU72" s="10">
        <v>28.807323943661967</v>
      </c>
    </row>
    <row r="73" spans="1:73" x14ac:dyDescent="0.2">
      <c r="A73" s="8" t="s">
        <v>86</v>
      </c>
      <c r="B73" s="16">
        <v>1</v>
      </c>
      <c r="X73" s="8" t="s">
        <v>86</v>
      </c>
      <c r="Y73" s="16">
        <v>1</v>
      </c>
      <c r="AA73" s="8" t="s">
        <v>86</v>
      </c>
      <c r="AB73" s="16">
        <v>1</v>
      </c>
      <c r="AD73" s="8" t="s">
        <v>86</v>
      </c>
      <c r="AE73" s="10">
        <v>180.25959999999986</v>
      </c>
      <c r="BH73" s="10"/>
      <c r="BI73" s="10"/>
      <c r="BT73" s="8" t="s">
        <v>86</v>
      </c>
      <c r="BU73" s="10">
        <v>30.644682352941203</v>
      </c>
    </row>
  </sheetData>
  <conditionalFormatting pivot="1">
    <cfRule type="colorScale" priority="10">
      <colorScale>
        <cfvo type="min"/>
        <cfvo type="percentile" val="50"/>
        <cfvo type="max"/>
        <color rgb="FFF8696B"/>
        <color rgb="FFFFEB84"/>
        <color rgb="FF63BE7B"/>
      </colorScale>
    </cfRule>
  </conditionalFormatting>
  <conditionalFormatting pivot="1" sqref="L30:L34">
    <cfRule type="colorScale" priority="9">
      <colorScale>
        <cfvo type="min"/>
        <cfvo type="percentile" val="50"/>
        <cfvo type="max"/>
        <color rgb="FFF8696B"/>
        <color rgb="FFFFEB84"/>
        <color rgb="FF63BE7B"/>
      </colorScale>
    </cfRule>
  </conditionalFormatting>
  <conditionalFormatting pivot="1" sqref="M30:M34">
    <cfRule type="colorScale" priority="8">
      <colorScale>
        <cfvo type="min"/>
        <cfvo type="percentile" val="50"/>
        <cfvo type="max"/>
        <color rgb="FF63BE7B"/>
        <color rgb="FFFFEB84"/>
        <color rgb="FFF8696B"/>
      </colorScale>
    </cfRule>
  </conditionalFormatting>
  <conditionalFormatting pivot="1" sqref="N30:N34">
    <cfRule type="colorScale" priority="7">
      <colorScale>
        <cfvo type="min"/>
        <cfvo type="percentile" val="50"/>
        <cfvo type="max"/>
        <color rgb="FF63BE7B"/>
        <color rgb="FFFFEB84"/>
        <color rgb="FFF8696B"/>
      </colorScale>
    </cfRule>
  </conditionalFormatting>
  <conditionalFormatting pivot="1" sqref="O30:O34">
    <cfRule type="colorScale" priority="6">
      <colorScale>
        <cfvo type="min"/>
        <cfvo type="percentile" val="50"/>
        <cfvo type="max"/>
        <color rgb="FF63BE7B"/>
        <color rgb="FFFFEB84"/>
        <color rgb="FFF8696B"/>
      </colorScale>
    </cfRule>
  </conditionalFormatting>
  <conditionalFormatting pivot="1" sqref="P30:P34">
    <cfRule type="colorScale" priority="5">
      <colorScale>
        <cfvo type="min"/>
        <cfvo type="percentile" val="50"/>
        <cfvo type="max"/>
        <color rgb="FF63BE7B"/>
        <color rgb="FFFFEB84"/>
        <color rgb="FFF8696B"/>
      </colorScale>
    </cfRule>
  </conditionalFormatting>
  <conditionalFormatting pivot="1" sqref="Q30:Q34">
    <cfRule type="colorScale" priority="4">
      <colorScale>
        <cfvo type="min"/>
        <cfvo type="percentile" val="50"/>
        <cfvo type="max"/>
        <color rgb="FF63BE7B"/>
        <color rgb="FFFFEB84"/>
        <color rgb="FFF8696B"/>
      </colorScale>
    </cfRule>
  </conditionalFormatting>
  <conditionalFormatting pivot="1" sqref="R30:R34">
    <cfRule type="colorScale" priority="3">
      <colorScale>
        <cfvo type="min"/>
        <cfvo type="percentile" val="50"/>
        <cfvo type="max"/>
        <color rgb="FF63BE7B"/>
        <color rgb="FFFFEB84"/>
        <color rgb="FFF8696B"/>
      </colorScale>
    </cfRule>
  </conditionalFormatting>
  <conditionalFormatting pivot="1" sqref="S30:S34">
    <cfRule type="colorScale" priority="2">
      <colorScale>
        <cfvo type="min"/>
        <cfvo type="percentile" val="50"/>
        <cfvo type="max"/>
        <color rgb="FF63BE7B"/>
        <color rgb="FFFFEB84"/>
        <color rgb="FFF8696B"/>
      </colorScale>
    </cfRule>
  </conditionalFormatting>
  <conditionalFormatting pivot="1" sqref="T30:T34">
    <cfRule type="colorScale" priority="1">
      <colorScale>
        <cfvo type="min"/>
        <cfvo type="percentile" val="50"/>
        <cfvo type="max"/>
        <color rgb="FF63BE7B"/>
        <color rgb="FFFFEB84"/>
        <color rgb="FFF8696B"/>
      </colorScale>
    </cfRule>
  </conditionalFormatting>
  <pageMargins left="0.7" right="0.7" top="0.75" bottom="0.75" header="0.3" footer="0.3"/>
  <drawing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0E585-373B-5542-99AC-7A01B3F3067A}">
  <dimension ref="A1:B7"/>
  <sheetViews>
    <sheetView workbookViewId="0">
      <selection activeCell="B4" sqref="B4"/>
    </sheetView>
  </sheetViews>
  <sheetFormatPr baseColWidth="10" defaultRowHeight="16" x14ac:dyDescent="0.2"/>
  <cols>
    <col min="1" max="1" width="13" customWidth="1"/>
  </cols>
  <sheetData>
    <row r="1" spans="1:2" x14ac:dyDescent="0.2">
      <c r="A1" t="s">
        <v>208</v>
      </c>
      <c r="B1" t="s">
        <v>209</v>
      </c>
    </row>
    <row r="3" spans="1:2" ht="51" x14ac:dyDescent="0.2">
      <c r="A3" s="3" t="s">
        <v>211</v>
      </c>
      <c r="B3" s="87">
        <v>45549</v>
      </c>
    </row>
    <row r="5" spans="1:2" x14ac:dyDescent="0.2">
      <c r="A5" t="s">
        <v>210</v>
      </c>
    </row>
    <row r="6" spans="1:2" x14ac:dyDescent="0.2">
      <c r="A6" s="86" t="s">
        <v>206</v>
      </c>
    </row>
    <row r="7" spans="1:2" x14ac:dyDescent="0.2">
      <c r="A7" s="86" t="s">
        <v>207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3AF4DE-9F52-614C-BAD2-382B8C71D12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report</vt:lpstr>
      <vt:lpstr>original_data</vt:lpstr>
      <vt:lpstr>cleaned_data</vt:lpstr>
      <vt:lpstr>summary_stats</vt:lpstr>
      <vt:lpstr>pivots_churn_vmail</vt:lpstr>
      <vt:lpstr>sig_groups</vt:lpstr>
      <vt:lpstr>significance</vt:lpstr>
      <vt:lpstr>pivots_state</vt:lpstr>
      <vt:lpstr>metadata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 </cp:lastModifiedBy>
  <dcterms:created xsi:type="dcterms:W3CDTF">2024-09-14T08:27:53Z</dcterms:created>
  <dcterms:modified xsi:type="dcterms:W3CDTF">2024-10-10T19:59:06Z</dcterms:modified>
</cp:coreProperties>
</file>